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queryTables/queryTable6.xml" ContentType="application/vnd.openxmlformats-officedocument.spreadsheetml.queryTable+xml"/>
  <Override PartName="/xl/tables/table23.xml" ContentType="application/vnd.openxmlformats-officedocument.spreadsheetml.table+xml"/>
  <Override PartName="/xl/queryTables/queryTable7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C1065CAA-642C-4367-B09D-07BD1C5E8E57}" xr6:coauthVersionLast="47" xr6:coauthVersionMax="47" xr10:uidLastSave="{00000000-0000-0000-0000-000000000000}"/>
  <bookViews>
    <workbookView xWindow="7170" yWindow="4365" windowWidth="36000" windowHeight="19935" tabRatio="884" xr2:uid="{00000000-000D-0000-FFFF-FFFF00000000}"/>
  </bookViews>
  <sheets>
    <sheet name="Stat99" sheetId="2" r:id="rId1"/>
    <sheet name="Skill_Serve" sheetId="11" r:id="rId2"/>
    <sheet name="Skill_Receive" sheetId="14" r:id="rId3"/>
    <sheet name="Skill_Toss" sheetId="15" r:id="rId4"/>
    <sheet name="Skill_Attack" sheetId="16" r:id="rId5"/>
    <sheet name="Skill_Block" sheetId="17" r:id="rId6"/>
    <sheet name="Skill_Special" sheetId="18" r:id="rId7"/>
    <sheet name="Q_robustZ-score" sheetId="61" r:id="rId8"/>
    <sheet name="Q_rZs_WS" sheetId="62" r:id="rId9"/>
    <sheet name="Q_rZs_MB" sheetId="75" r:id="rId10"/>
    <sheet name="Q_rZs_S" sheetId="71" r:id="rId11"/>
    <sheet name="Q_rZs_Li" sheetId="73" r:id="rId12"/>
    <sheet name="Stat99SIC" sheetId="78" r:id="rId13"/>
    <sheet name="Skill_Additional_SIC" sheetId="85" r:id="rId14"/>
    <sheet name="Skill_Serve_SIC" sheetId="79" r:id="rId15"/>
    <sheet name="Skill_Receive_SIC" sheetId="80" r:id="rId16"/>
    <sheet name="Skill_Toss_SIC" sheetId="81" r:id="rId17"/>
    <sheet name="Skill_Attack_SIC" sheetId="82" r:id="rId18"/>
    <sheet name="Skill_Block_SIC" sheetId="83" r:id="rId19"/>
    <sheet name="Skill_Special_SIC" sheetId="84" r:id="rId20"/>
    <sheet name="Skill_Canival" sheetId="74" r:id="rId21"/>
    <sheet name="Q_Skill_Canival_Terms" sheetId="77" r:id="rId22"/>
    <sheet name="Settings" sheetId="19" r:id="rId23"/>
    <sheet name="Costume" sheetId="76" r:id="rId24"/>
  </sheets>
  <definedNames>
    <definedName name="_xlnm._FilterDatabase" localSheetId="0" hidden="1">Stat99!$C$1:$W$207</definedName>
    <definedName name="_xlchart.v1.0" hidden="1">'Q_robustZ-score'!$H$1</definedName>
    <definedName name="_xlchart.v1.1" hidden="1">'Q_robustZ-score'!$H$2:$H$425</definedName>
    <definedName name="_xlchart.v1.10" hidden="1">'Q_robustZ-score'!$M$1</definedName>
    <definedName name="_xlchart.v1.11" hidden="1">'Q_robustZ-score'!$M$2:$M$425</definedName>
    <definedName name="_xlchart.v1.12" hidden="1">'Q_robustZ-score'!$N$1</definedName>
    <definedName name="_xlchart.v1.13" hidden="1">'Q_robustZ-score'!$N$2:$N$425</definedName>
    <definedName name="_xlchart.v1.14" hidden="1">'Q_robustZ-score'!$O$1</definedName>
    <definedName name="_xlchart.v1.15" hidden="1">'Q_robustZ-score'!$O$2:$O$425</definedName>
    <definedName name="_xlchart.v1.16" hidden="1">'Q_robustZ-score'!$P$1</definedName>
    <definedName name="_xlchart.v1.17" hidden="1">'Q_robustZ-score'!$P$2:$P$425</definedName>
    <definedName name="_xlchart.v1.18" hidden="1">'Q_robustZ-score'!$Q$1</definedName>
    <definedName name="_xlchart.v1.19" hidden="1">'Q_robustZ-score'!$Q$2:$Q$425</definedName>
    <definedName name="_xlchart.v1.2" hidden="1">'Q_robustZ-score'!$I$1</definedName>
    <definedName name="_xlchart.v1.20" hidden="1">Q_rZs_WS!$H$1</definedName>
    <definedName name="_xlchart.v1.21" hidden="1">Q_rZs_WS!$H$2:$H$333</definedName>
    <definedName name="_xlchart.v1.22" hidden="1">Q_rZs_WS!$I$1</definedName>
    <definedName name="_xlchart.v1.23" hidden="1">Q_rZs_WS!$I$2:$I$272</definedName>
    <definedName name="_xlchart.v1.24" hidden="1">Q_rZs_WS!$J$1</definedName>
    <definedName name="_xlchart.v1.25" hidden="1">Q_rZs_WS!$J$2:$J$272</definedName>
    <definedName name="_xlchart.v1.26" hidden="1">Q_rZs_WS!$K$1</definedName>
    <definedName name="_xlchart.v1.27" hidden="1">Q_rZs_WS!$K$2:$K$272</definedName>
    <definedName name="_xlchart.v1.28" hidden="1">Q_rZs_WS!$L$1</definedName>
    <definedName name="_xlchart.v1.29" hidden="1">Q_rZs_WS!$L$2:$L$272</definedName>
    <definedName name="_xlchart.v1.3" hidden="1">'Q_robustZ-score'!$I$2:$I$425</definedName>
    <definedName name="_xlchart.v1.30" hidden="1">Q_rZs_WS!$M$1</definedName>
    <definedName name="_xlchart.v1.31" hidden="1">Q_rZs_WS!$M$2:$M$272</definedName>
    <definedName name="_xlchart.v1.32" hidden="1">Q_rZs_WS!$N$1</definedName>
    <definedName name="_xlchart.v1.33" hidden="1">Q_rZs_WS!$N$2:$N$272</definedName>
    <definedName name="_xlchart.v1.34" hidden="1">Q_rZs_WS!$O$1</definedName>
    <definedName name="_xlchart.v1.35" hidden="1">Q_rZs_WS!$O$2:$O$333</definedName>
    <definedName name="_xlchart.v1.36" hidden="1">Q_rZs_WS!$P$1</definedName>
    <definedName name="_xlchart.v1.37" hidden="1">Q_rZs_WS!$P$2:$P$333</definedName>
    <definedName name="_xlchart.v1.38" hidden="1">Q_rZs_WS!$Q$1</definedName>
    <definedName name="_xlchart.v1.39" hidden="1">Q_rZs_WS!$Q$2:$Q$333</definedName>
    <definedName name="_xlchart.v1.4" hidden="1">'Q_robustZ-score'!$J$1</definedName>
    <definedName name="_xlchart.v1.40" hidden="1">Q_rZs_MB!$H$1</definedName>
    <definedName name="_xlchart.v1.41" hidden="1">Q_rZs_MB!$H$2:$H$325</definedName>
    <definedName name="_xlchart.v1.42" hidden="1">Q_rZs_MB!$I$1</definedName>
    <definedName name="_xlchart.v1.43" hidden="1">Q_rZs_MB!$I$2:$I$325</definedName>
    <definedName name="_xlchart.v1.44" hidden="1">Q_rZs_MB!$J$1</definedName>
    <definedName name="_xlchart.v1.45" hidden="1">Q_rZs_MB!$J$2:$J$264</definedName>
    <definedName name="_xlchart.v1.46" hidden="1">Q_rZs_MB!$K$1</definedName>
    <definedName name="_xlchart.v1.47" hidden="1">Q_rZs_MB!$K$2:$K$264</definedName>
    <definedName name="_xlchart.v1.48" hidden="1">Q_rZs_MB!$L$1</definedName>
    <definedName name="_xlchart.v1.49" hidden="1">Q_rZs_MB!$L$2:$L$264</definedName>
    <definedName name="_xlchart.v1.5" hidden="1">'Q_robustZ-score'!$J$2:$J$425</definedName>
    <definedName name="_xlchart.v1.50" hidden="1">Q_rZs_MB!$M$1</definedName>
    <definedName name="_xlchart.v1.51" hidden="1">Q_rZs_MB!$M$2:$M$264</definedName>
    <definedName name="_xlchart.v1.52" hidden="1">Q_rZs_MB!$N$1</definedName>
    <definedName name="_xlchart.v1.53" hidden="1">Q_rZs_MB!$N$2:$N$264</definedName>
    <definedName name="_xlchart.v1.54" hidden="1">Q_rZs_MB!$O$1</definedName>
    <definedName name="_xlchart.v1.55" hidden="1">Q_rZs_MB!$O$2:$O$325</definedName>
    <definedName name="_xlchart.v1.56" hidden="1">Q_rZs_MB!$P$1</definedName>
    <definedName name="_xlchart.v1.57" hidden="1">Q_rZs_MB!$P$2:$P$325</definedName>
    <definedName name="_xlchart.v1.58" hidden="1">Q_rZs_MB!$Q$1</definedName>
    <definedName name="_xlchart.v1.59" hidden="1">Q_rZs_MB!$Q$2:$Q$325</definedName>
    <definedName name="_xlchart.v1.6" hidden="1">'Q_robustZ-score'!$K$1</definedName>
    <definedName name="_xlchart.v1.60" hidden="1">Q_rZs_S!$H$1</definedName>
    <definedName name="_xlchart.v1.61" hidden="1">Q_rZs_S!$H$2:$H$240</definedName>
    <definedName name="_xlchart.v1.62" hidden="1">Q_rZs_S!$I$1</definedName>
    <definedName name="_xlchart.v1.63" hidden="1">Q_rZs_S!$I$2:$I$240</definedName>
    <definedName name="_xlchart.v1.64" hidden="1">Q_rZs_S!$J$1</definedName>
    <definedName name="_xlchart.v1.65" hidden="1">Q_rZs_S!$J$2:$J$240</definedName>
    <definedName name="_xlchart.v1.66" hidden="1">Q_rZs_S!$K$1</definedName>
    <definedName name="_xlchart.v1.67" hidden="1">Q_rZs_S!$K$2:$K$240</definedName>
    <definedName name="_xlchart.v1.68" hidden="1">Q_rZs_S!$L$1</definedName>
    <definedName name="_xlchart.v1.69" hidden="1">Q_rZs_S!$L$2:$L$240</definedName>
    <definedName name="_xlchart.v1.7" hidden="1">'Q_robustZ-score'!$K$2:$K$425</definedName>
    <definedName name="_xlchart.v1.70" hidden="1">Q_rZs_S!$M$1</definedName>
    <definedName name="_xlchart.v1.71" hidden="1">Q_rZs_S!$M$2:$M$240</definedName>
    <definedName name="_xlchart.v1.72" hidden="1">Q_rZs_S!$N$1</definedName>
    <definedName name="_xlchart.v1.73" hidden="1">Q_rZs_S!$N$2:$N$240</definedName>
    <definedName name="_xlchart.v1.74" hidden="1">Q_rZs_S!$O$1</definedName>
    <definedName name="_xlchart.v1.75" hidden="1">Q_rZs_S!$O$2:$O$240</definedName>
    <definedName name="_xlchart.v1.76" hidden="1">Q_rZs_S!$P$1</definedName>
    <definedName name="_xlchart.v1.77" hidden="1">Q_rZs_S!$P$2:$P$240</definedName>
    <definedName name="_xlchart.v1.78" hidden="1">Q_rZs_S!$Q$1</definedName>
    <definedName name="_xlchart.v1.79" hidden="1">Q_rZs_S!$Q$2:$Q$240</definedName>
    <definedName name="_xlchart.v1.8" hidden="1">'Q_robustZ-score'!$L$1</definedName>
    <definedName name="_xlchart.v1.80" hidden="1">Q_rZs_Li!$H$1</definedName>
    <definedName name="_xlchart.v1.81" hidden="1">Q_rZs_Li!$H$2:$H$106</definedName>
    <definedName name="_xlchart.v1.82" hidden="1">Q_rZs_Li!$I$1</definedName>
    <definedName name="_xlchart.v1.83" hidden="1">Q_rZs_Li!$I$2:$I$106</definedName>
    <definedName name="_xlchart.v1.84" hidden="1">Q_rZs_Li!$J$1</definedName>
    <definedName name="_xlchart.v1.85" hidden="1">Q_rZs_Li!$J$2:$J$106</definedName>
    <definedName name="_xlchart.v1.86" hidden="1">Q_rZs_Li!$K$1</definedName>
    <definedName name="_xlchart.v1.87" hidden="1">Q_rZs_Li!$K$2:$K$106</definedName>
    <definedName name="_xlchart.v1.88" hidden="1">Q_rZs_Li!$L$1</definedName>
    <definedName name="_xlchart.v1.89" hidden="1">Q_rZs_Li!$L$2:$L$106</definedName>
    <definedName name="_xlchart.v1.9" hidden="1">'Q_robustZ-score'!$L$2:$L$425</definedName>
    <definedName name="_xlchart.v1.90" hidden="1">Q_rZs_Li!$M$1</definedName>
    <definedName name="_xlchart.v1.91" hidden="1">Q_rZs_Li!$M$2:$M$106</definedName>
    <definedName name="_xlchart.v1.92" hidden="1">Q_rZs_Li!$N$1</definedName>
    <definedName name="_xlchart.v1.93" hidden="1">Q_rZs_Li!$N$2:$N$106</definedName>
    <definedName name="_xlchart.v1.94" hidden="1">Q_rZs_Li!$O$1</definedName>
    <definedName name="_xlchart.v1.95" hidden="1">Q_rZs_Li!$P$1</definedName>
    <definedName name="_xlchart.v1.96" hidden="1">Q_rZs_Li!$P$2:$P$106</definedName>
    <definedName name="_xlchart.v1.97" hidden="1">Q_rZs_Li!$Q$1</definedName>
    <definedName name="_xlchart.v1.98" hidden="1">Q_rZs_Li!$Q$2:$Q$106</definedName>
    <definedName name="ExternalData_1" localSheetId="7" hidden="1">'Q_robustZ-score'!$A$1:$W$425</definedName>
    <definedName name="ExternalData_1" localSheetId="11" hidden="1">Q_rZs_Li!$A$1:$W$38</definedName>
    <definedName name="ExternalData_1" localSheetId="9" hidden="1">Q_rZs_MB!$A$1:$W$116</definedName>
    <definedName name="ExternalData_1" localSheetId="10" hidden="1">Q_rZs_S!$A$1:$W$94</definedName>
    <definedName name="ExternalData_1" localSheetId="8" hidden="1">Q_rZs_WS!$A$1:$W$180</definedName>
    <definedName name="ExternalData_1" localSheetId="20" hidden="1">Skill_Canival!$J$1:$S$2</definedName>
    <definedName name="ExternalData_2" localSheetId="23" hidden="1">'Costume'!$A$1:$B$52</definedName>
    <definedName name="ExternalData_2" localSheetId="21" hidden="1">Q_Skill_Canival_Terms!$A$1:$B$24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Q_Stat_9c033c49-42f1-42ff-88e8-63780c8499f9" name="Q_Stat" connection="クエリ - Q_Stat"/>
          <x15:modelTable id="Q_Li_642abde3-8fef-4c21-91fb-56a4b1daf9ae" name="Q_Li" connection="クエリ - Q_Li"/>
          <x15:modelTable id="Q_rZs_WS_8527e3d1-ec73-4147-a8a9-a1e90a373241" name="Q_rZs_WS" connection="クエリ - Q_rZs_W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8" l="1"/>
  <c r="B3" i="18" s="1"/>
  <c r="A4" i="18"/>
  <c r="B5" i="18" s="1"/>
  <c r="A5" i="18"/>
  <c r="A6" i="18"/>
  <c r="B7" i="18" s="1"/>
  <c r="A7" i="18"/>
  <c r="B8" i="18" s="1"/>
  <c r="A8" i="18"/>
  <c r="B9" i="18" s="1"/>
  <c r="A9" i="18"/>
  <c r="A10" i="18"/>
  <c r="B11" i="18" s="1"/>
  <c r="A11" i="18"/>
  <c r="A12" i="18"/>
  <c r="A13" i="18"/>
  <c r="A14" i="18"/>
  <c r="B15" i="18" s="1"/>
  <c r="A15" i="18"/>
  <c r="A16" i="18"/>
  <c r="A17" i="18"/>
  <c r="A18" i="18"/>
  <c r="B19" i="18" s="1"/>
  <c r="A19" i="18"/>
  <c r="B20" i="18" s="1"/>
  <c r="A20" i="18"/>
  <c r="B21" i="18" s="1"/>
  <c r="A21" i="18"/>
  <c r="A22" i="18"/>
  <c r="A23" i="18"/>
  <c r="B24" i="18" s="1"/>
  <c r="A24" i="18"/>
  <c r="A25" i="18"/>
  <c r="A26" i="18"/>
  <c r="A27" i="18"/>
  <c r="A28" i="18"/>
  <c r="A29" i="18"/>
  <c r="A30" i="18"/>
  <c r="B31" i="18" s="1"/>
  <c r="A31" i="18"/>
  <c r="A32" i="18"/>
  <c r="B33" i="18" s="1"/>
  <c r="A33" i="18"/>
  <c r="A34" i="18"/>
  <c r="B35" i="18" s="1"/>
  <c r="A35" i="18"/>
  <c r="A36" i="18"/>
  <c r="A37" i="18"/>
  <c r="A38" i="18"/>
  <c r="B39" i="18" s="1"/>
  <c r="A39" i="18"/>
  <c r="A40" i="18"/>
  <c r="A41" i="18"/>
  <c r="A42" i="18"/>
  <c r="B43" i="18" s="1"/>
  <c r="A43" i="18"/>
  <c r="A44" i="18"/>
  <c r="B45" i="18" s="1"/>
  <c r="A45" i="18"/>
  <c r="A46" i="18"/>
  <c r="B47" i="18" s="1"/>
  <c r="A47" i="18"/>
  <c r="B48" i="18" s="1"/>
  <c r="A48" i="18"/>
  <c r="B49" i="18" s="1"/>
  <c r="A49" i="18"/>
  <c r="A50" i="18"/>
  <c r="A51" i="18"/>
  <c r="A52" i="18"/>
  <c r="B53" i="18" s="1"/>
  <c r="A53" i="18"/>
  <c r="A54" i="18"/>
  <c r="B55" i="18" s="1"/>
  <c r="A55" i="18"/>
  <c r="A56" i="18"/>
  <c r="A57" i="18"/>
  <c r="A58" i="18"/>
  <c r="A59" i="18"/>
  <c r="A60" i="18"/>
  <c r="B61" i="18" s="1"/>
  <c r="A61" i="18"/>
  <c r="A62" i="18"/>
  <c r="A63" i="18"/>
  <c r="B64" i="18" s="1"/>
  <c r="A64" i="18"/>
  <c r="A65" i="18"/>
  <c r="A66" i="18"/>
  <c r="B67" i="18" s="1"/>
  <c r="A67" i="18"/>
  <c r="A68" i="18"/>
  <c r="A69" i="18"/>
  <c r="A70" i="18"/>
  <c r="B71" i="18" s="1"/>
  <c r="A71" i="18"/>
  <c r="A72" i="18"/>
  <c r="B73" i="18" s="1"/>
  <c r="A73" i="18"/>
  <c r="A74" i="18"/>
  <c r="B75" i="18" s="1"/>
  <c r="A75" i="18"/>
  <c r="A76" i="18"/>
  <c r="A77" i="18"/>
  <c r="A78" i="18"/>
  <c r="B79" i="18" s="1"/>
  <c r="A79" i="18"/>
  <c r="A80" i="18"/>
  <c r="A81" i="18"/>
  <c r="A82" i="18"/>
  <c r="B83" i="18" s="1"/>
  <c r="A83" i="18"/>
  <c r="A84" i="18"/>
  <c r="A85" i="18"/>
  <c r="A86" i="18"/>
  <c r="A87" i="18"/>
  <c r="A88" i="18"/>
  <c r="B89" i="18" s="1"/>
  <c r="A89" i="18"/>
  <c r="A90" i="18"/>
  <c r="A91" i="18"/>
  <c r="A92" i="18"/>
  <c r="B93" i="18" s="1"/>
  <c r="A93" i="18"/>
  <c r="A94" i="18"/>
  <c r="A95" i="18"/>
  <c r="A96" i="18"/>
  <c r="A97" i="18"/>
  <c r="A98" i="18"/>
  <c r="A99" i="18"/>
  <c r="B100" i="18" s="1"/>
  <c r="A100" i="18"/>
  <c r="A101" i="18"/>
  <c r="A102" i="18"/>
  <c r="B103" i="18" s="1"/>
  <c r="A103" i="18"/>
  <c r="A104" i="18"/>
  <c r="A105" i="18"/>
  <c r="A106" i="18"/>
  <c r="B107" i="18" s="1"/>
  <c r="A107" i="18"/>
  <c r="A108" i="18"/>
  <c r="A109" i="18"/>
  <c r="A110" i="18"/>
  <c r="B111" i="18" s="1"/>
  <c r="A111" i="18"/>
  <c r="A112" i="18"/>
  <c r="A113" i="18"/>
  <c r="A114" i="18"/>
  <c r="B115" i="18" s="1"/>
  <c r="A115" i="18"/>
  <c r="A116" i="18"/>
  <c r="A117" i="18"/>
  <c r="A118" i="18"/>
  <c r="B119" i="18" s="1"/>
  <c r="A119" i="18"/>
  <c r="A120" i="18"/>
  <c r="A121" i="18"/>
  <c r="A122" i="18"/>
  <c r="B123" i="18" s="1"/>
  <c r="A123" i="18"/>
  <c r="A124" i="18"/>
  <c r="B125" i="18" s="1"/>
  <c r="A125" i="18"/>
  <c r="A126" i="18"/>
  <c r="B127" i="18" s="1"/>
  <c r="A127" i="18"/>
  <c r="A128" i="18"/>
  <c r="B129" i="18" s="1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B145" i="18" s="1"/>
  <c r="A145" i="18"/>
  <c r="A146" i="18"/>
  <c r="A147" i="18"/>
  <c r="A148" i="18"/>
  <c r="B149" i="18" s="1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B161" i="18" s="1"/>
  <c r="A161" i="18"/>
  <c r="A162" i="18"/>
  <c r="A163" i="18"/>
  <c r="A164" i="18"/>
  <c r="A165" i="18"/>
  <c r="A166" i="18"/>
  <c r="B167" i="18" s="1"/>
  <c r="A167" i="18"/>
  <c r="A168" i="18"/>
  <c r="B169" i="18" s="1"/>
  <c r="A169" i="18"/>
  <c r="A170" i="18"/>
  <c r="B171" i="18" s="1"/>
  <c r="A171" i="18"/>
  <c r="B172" i="18" s="1"/>
  <c r="A172" i="18"/>
  <c r="A173" i="18"/>
  <c r="A174" i="18"/>
  <c r="B175" i="18" s="1"/>
  <c r="A175" i="18"/>
  <c r="A176" i="18"/>
  <c r="B177" i="18" s="1"/>
  <c r="A177" i="18"/>
  <c r="A178" i="18"/>
  <c r="B179" i="18" s="1"/>
  <c r="A179" i="18"/>
  <c r="A180" i="18"/>
  <c r="A181" i="18"/>
  <c r="A182" i="18"/>
  <c r="A183" i="18"/>
  <c r="B184" i="18" s="1"/>
  <c r="A184" i="18"/>
  <c r="A185" i="18"/>
  <c r="A186" i="18"/>
  <c r="A187" i="18"/>
  <c r="A188" i="18"/>
  <c r="B189" i="18" s="1"/>
  <c r="A189" i="18"/>
  <c r="A190" i="18"/>
  <c r="B191" i="18" s="1"/>
  <c r="A191" i="18"/>
  <c r="A192" i="18"/>
  <c r="A193" i="18"/>
  <c r="A194" i="18"/>
  <c r="A195" i="18"/>
  <c r="B196" i="18" s="1"/>
  <c r="A196" i="18"/>
  <c r="A197" i="18"/>
  <c r="A198" i="18"/>
  <c r="A199" i="18"/>
  <c r="A200" i="18"/>
  <c r="A201" i="18"/>
  <c r="A202" i="18"/>
  <c r="A203" i="18"/>
  <c r="B204" i="18" s="1"/>
  <c r="A204" i="18"/>
  <c r="A205" i="18"/>
  <c r="A206" i="18"/>
  <c r="A207" i="18"/>
  <c r="A208" i="18"/>
  <c r="A209" i="18"/>
  <c r="A210" i="18"/>
  <c r="A211" i="18"/>
  <c r="A212" i="18"/>
  <c r="A213" i="18"/>
  <c r="A214" i="18"/>
  <c r="B215" i="18" s="1"/>
  <c r="A215" i="18"/>
  <c r="A216" i="18"/>
  <c r="A217" i="18"/>
  <c r="A218" i="18"/>
  <c r="A219" i="18"/>
  <c r="A220" i="18"/>
  <c r="B221" i="18" s="1"/>
  <c r="A221" i="18"/>
  <c r="A222" i="18"/>
  <c r="A223" i="18"/>
  <c r="A224" i="18"/>
  <c r="A225" i="18"/>
  <c r="A226" i="18"/>
  <c r="B227" i="18" s="1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B247" i="18" s="1"/>
  <c r="A247" i="18"/>
  <c r="A248" i="18"/>
  <c r="A249" i="18"/>
  <c r="A250" i="18"/>
  <c r="B251" i="18" s="1"/>
  <c r="A251" i="18"/>
  <c r="A252" i="18"/>
  <c r="A253" i="18"/>
  <c r="A254" i="18"/>
  <c r="B255" i="18" s="1"/>
  <c r="A255" i="18"/>
  <c r="A256" i="18"/>
  <c r="A257" i="18"/>
  <c r="A258" i="18"/>
  <c r="A259" i="18"/>
  <c r="A260" i="18"/>
  <c r="B261" i="18" s="1"/>
  <c r="A261" i="18"/>
  <c r="A262" i="18"/>
  <c r="A263" i="18"/>
  <c r="A264" i="18"/>
  <c r="A265" i="18"/>
  <c r="A266" i="18"/>
  <c r="A267" i="18"/>
  <c r="A268" i="18"/>
  <c r="B269" i="18" s="1"/>
  <c r="A269" i="18"/>
  <c r="A270" i="18"/>
  <c r="A271" i="18"/>
  <c r="A272" i="18"/>
  <c r="B273" i="18" s="1"/>
  <c r="A273" i="18"/>
  <c r="A274" i="18"/>
  <c r="B275" i="18" s="1"/>
  <c r="A275" i="18"/>
  <c r="A276" i="18"/>
  <c r="A277" i="18"/>
  <c r="A278" i="18"/>
  <c r="A279" i="18"/>
  <c r="A280" i="18"/>
  <c r="A281" i="18"/>
  <c r="A282" i="18"/>
  <c r="A283" i="18"/>
  <c r="B284" i="18" s="1"/>
  <c r="A284" i="18"/>
  <c r="A285" i="18"/>
  <c r="A286" i="18"/>
  <c r="A287" i="18"/>
  <c r="A288" i="18"/>
  <c r="A289" i="18"/>
  <c r="A290" i="18"/>
  <c r="A291" i="18"/>
  <c r="B292" i="18" s="1"/>
  <c r="A292" i="18"/>
  <c r="A293" i="18"/>
  <c r="A294" i="18"/>
  <c r="A295" i="18"/>
  <c r="A296" i="18"/>
  <c r="A297" i="18"/>
  <c r="A298" i="18"/>
  <c r="A299" i="18"/>
  <c r="B300" i="18" s="1"/>
  <c r="A300" i="18"/>
  <c r="B301" i="18" s="1"/>
  <c r="A301" i="18"/>
  <c r="A302" i="18"/>
  <c r="A303" i="18"/>
  <c r="A304" i="18"/>
  <c r="A305" i="18"/>
  <c r="A306" i="18"/>
  <c r="A307" i="18"/>
  <c r="B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B320" i="18" s="1"/>
  <c r="A320" i="18"/>
  <c r="A321" i="18"/>
  <c r="B322" i="18" s="1"/>
  <c r="A322" i="18"/>
  <c r="A323" i="18"/>
  <c r="A324" i="18"/>
  <c r="A325" i="18"/>
  <c r="A326" i="18"/>
  <c r="B327" i="18" s="1"/>
  <c r="A327" i="18"/>
  <c r="A328" i="18"/>
  <c r="B329" i="18" s="1"/>
  <c r="A329" i="18"/>
  <c r="A330" i="18"/>
  <c r="B331" i="18" s="1"/>
  <c r="A331" i="18"/>
  <c r="B332" i="18" s="1"/>
  <c r="A332" i="18"/>
  <c r="A333" i="18"/>
  <c r="A334" i="18"/>
  <c r="B335" i="18" s="1"/>
  <c r="A335" i="18"/>
  <c r="A336" i="18"/>
  <c r="B337" i="18" s="1"/>
  <c r="A337" i="18"/>
  <c r="A338" i="18"/>
  <c r="A339" i="18"/>
  <c r="A340" i="18"/>
  <c r="A341" i="18"/>
  <c r="A342" i="18"/>
  <c r="A343" i="18"/>
  <c r="B343" i="18" s="1"/>
  <c r="A344" i="18"/>
  <c r="B345" i="18" s="1"/>
  <c r="A345" i="18"/>
  <c r="A346" i="18"/>
  <c r="A347" i="18"/>
  <c r="B347" i="18" s="1"/>
  <c r="A348" i="18"/>
  <c r="B349" i="18" s="1"/>
  <c r="A349" i="18"/>
  <c r="A350" i="18"/>
  <c r="B351" i="18" s="1"/>
  <c r="A351" i="18"/>
  <c r="A352" i="18"/>
  <c r="A353" i="18"/>
  <c r="A354" i="18"/>
  <c r="A355" i="18"/>
  <c r="B356" i="18" s="1"/>
  <c r="A356" i="18"/>
  <c r="A357" i="18"/>
  <c r="A358" i="18"/>
  <c r="A359" i="18"/>
  <c r="A360" i="18"/>
  <c r="A361" i="18"/>
  <c r="A362" i="18"/>
  <c r="A363" i="18"/>
  <c r="A364" i="18"/>
  <c r="B365" i="18" s="1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B382" i="18" s="1"/>
  <c r="A382" i="18"/>
  <c r="A383" i="18"/>
  <c r="A384" i="18"/>
  <c r="B385" i="18" s="1"/>
  <c r="A385" i="18"/>
  <c r="A386" i="18"/>
  <c r="A387" i="18"/>
  <c r="A388" i="18"/>
  <c r="B388" i="18"/>
  <c r="A389" i="18"/>
  <c r="A390" i="18"/>
  <c r="A391" i="18"/>
  <c r="A392" i="18"/>
  <c r="B393" i="18" s="1"/>
  <c r="A393" i="18"/>
  <c r="A394" i="18"/>
  <c r="B395" i="18" s="1"/>
  <c r="B394" i="18"/>
  <c r="A395" i="18"/>
  <c r="A396" i="18"/>
  <c r="A397" i="18"/>
  <c r="A398" i="18"/>
  <c r="A399" i="18"/>
  <c r="B399" i="18"/>
  <c r="A400" i="18"/>
  <c r="B401" i="18" s="1"/>
  <c r="A401" i="18"/>
  <c r="A402" i="18"/>
  <c r="A403" i="18"/>
  <c r="B403" i="18"/>
  <c r="A404" i="18"/>
  <c r="A405" i="18"/>
  <c r="B406" i="18" s="1"/>
  <c r="A406" i="18"/>
  <c r="A407" i="18"/>
  <c r="A408" i="18"/>
  <c r="A409" i="18"/>
  <c r="A410" i="18"/>
  <c r="A411" i="18"/>
  <c r="B412" i="18" s="1"/>
  <c r="A412" i="18"/>
  <c r="A413" i="18"/>
  <c r="A414" i="18"/>
  <c r="A415" i="18"/>
  <c r="B415" i="18"/>
  <c r="A416" i="18"/>
  <c r="A417" i="18"/>
  <c r="A418" i="18"/>
  <c r="A419" i="18"/>
  <c r="A420" i="18"/>
  <c r="B420" i="18"/>
  <c r="A421" i="18"/>
  <c r="A422" i="18"/>
  <c r="B423" i="18" s="1"/>
  <c r="A423" i="18"/>
  <c r="A424" i="18"/>
  <c r="A425" i="18"/>
  <c r="A426" i="18"/>
  <c r="B426" i="18"/>
  <c r="A427" i="18"/>
  <c r="A428" i="18"/>
  <c r="A429" i="18"/>
  <c r="B430" i="18" s="1"/>
  <c r="A430" i="18"/>
  <c r="A431" i="18"/>
  <c r="A432" i="18"/>
  <c r="B433" i="18" s="1"/>
  <c r="A433" i="18"/>
  <c r="A434" i="18"/>
  <c r="A435" i="18"/>
  <c r="A436" i="18"/>
  <c r="A437" i="18"/>
  <c r="A438" i="18"/>
  <c r="A439" i="18"/>
  <c r="A440" i="18"/>
  <c r="B441" i="18" s="1"/>
  <c r="A441" i="18"/>
  <c r="A442" i="18"/>
  <c r="A443" i="18"/>
  <c r="A444" i="18"/>
  <c r="A445" i="18"/>
  <c r="A446" i="18"/>
  <c r="A447" i="18"/>
  <c r="B448" i="18" s="1"/>
  <c r="A448" i="18"/>
  <c r="A449" i="18"/>
  <c r="A450" i="18"/>
  <c r="A451" i="18"/>
  <c r="A452" i="18"/>
  <c r="A453" i="18"/>
  <c r="A454" i="18"/>
  <c r="B455" i="18" s="1"/>
  <c r="A455" i="18"/>
  <c r="A456" i="18"/>
  <c r="B457" i="18" s="1"/>
  <c r="A457" i="18"/>
  <c r="A458" i="18"/>
  <c r="B459" i="18" s="1"/>
  <c r="A459" i="18"/>
  <c r="A460" i="18"/>
  <c r="A461" i="18"/>
  <c r="A462" i="18"/>
  <c r="A463" i="18"/>
  <c r="B463" i="18"/>
  <c r="A464" i="18"/>
  <c r="B465" i="18" s="1"/>
  <c r="A465" i="18"/>
  <c r="A466" i="18"/>
  <c r="A467" i="18"/>
  <c r="A468" i="18"/>
  <c r="A469" i="18"/>
  <c r="A470" i="18"/>
  <c r="A471" i="18"/>
  <c r="B472" i="18" s="1"/>
  <c r="A472" i="18"/>
  <c r="A473" i="18"/>
  <c r="A474" i="18"/>
  <c r="A475" i="18"/>
  <c r="A476" i="18"/>
  <c r="A477" i="18"/>
  <c r="A478" i="18"/>
  <c r="A479" i="18"/>
  <c r="B479" i="18"/>
  <c r="A480" i="18"/>
  <c r="A481" i="18"/>
  <c r="A482" i="18"/>
  <c r="B482" i="18"/>
  <c r="A483" i="18"/>
  <c r="A484" i="18"/>
  <c r="B485" i="18" s="1"/>
  <c r="A485" i="18"/>
  <c r="A486" i="18"/>
  <c r="B487" i="18" s="1"/>
  <c r="A487" i="18"/>
  <c r="A488" i="18"/>
  <c r="A489" i="18"/>
  <c r="B489" i="18" s="1"/>
  <c r="A490" i="18"/>
  <c r="B491" i="18" s="1"/>
  <c r="A491" i="18"/>
  <c r="B492" i="18" s="1"/>
  <c r="A492" i="18"/>
  <c r="A493" i="18"/>
  <c r="B493" i="18"/>
  <c r="A494" i="18"/>
  <c r="B495" i="18" s="1"/>
  <c r="A495" i="18"/>
  <c r="A496" i="18"/>
  <c r="A497" i="18"/>
  <c r="A498" i="18"/>
  <c r="B498" i="18"/>
  <c r="A499" i="18"/>
  <c r="A500" i="18"/>
  <c r="A501" i="18"/>
  <c r="B501" i="18"/>
  <c r="A502" i="18"/>
  <c r="A503" i="18"/>
  <c r="B503" i="18" s="1"/>
  <c r="A504" i="18"/>
  <c r="A505" i="18"/>
  <c r="B506" i="18" s="1"/>
  <c r="A506" i="18"/>
  <c r="A507" i="18"/>
  <c r="A508" i="18"/>
  <c r="B509" i="18" s="1"/>
  <c r="A509" i="18"/>
  <c r="A510" i="18"/>
  <c r="A511" i="18"/>
  <c r="A512" i="18"/>
  <c r="B512" i="18" s="1"/>
  <c r="A513" i="18"/>
  <c r="A514" i="18"/>
  <c r="B514" i="18"/>
  <c r="A515" i="18"/>
  <c r="B515" i="18"/>
  <c r="A516" i="18"/>
  <c r="B516" i="18" s="1"/>
  <c r="A517" i="18"/>
  <c r="B518" i="18" s="1"/>
  <c r="A518" i="18"/>
  <c r="B519" i="18" s="1"/>
  <c r="A519" i="18"/>
  <c r="A520" i="18"/>
  <c r="A521" i="18"/>
  <c r="A522" i="18"/>
  <c r="A523" i="18"/>
  <c r="A524" i="18"/>
  <c r="A525" i="18"/>
  <c r="B526" i="18" s="1"/>
  <c r="A526" i="18"/>
  <c r="A527" i="18"/>
  <c r="B527" i="18"/>
  <c r="A528" i="18"/>
  <c r="B528" i="18" s="1"/>
  <c r="A529" i="18"/>
  <c r="B530" i="18" s="1"/>
  <c r="A530" i="18"/>
  <c r="A531" i="18"/>
  <c r="B532" i="18" s="1"/>
  <c r="A532" i="18"/>
  <c r="A533" i="18"/>
  <c r="B533" i="18"/>
  <c r="A534" i="18"/>
  <c r="A535" i="18"/>
  <c r="A536" i="18"/>
  <c r="B536" i="18"/>
  <c r="A537" i="18"/>
  <c r="A538" i="18"/>
  <c r="B539" i="18" s="1"/>
  <c r="A539" i="18"/>
  <c r="B540" i="18" s="1"/>
  <c r="A540" i="18"/>
  <c r="B541" i="18" s="1"/>
  <c r="A541" i="18"/>
  <c r="A542" i="18"/>
  <c r="B543" i="18" s="1"/>
  <c r="B542" i="18"/>
  <c r="A543" i="18"/>
  <c r="A544" i="18"/>
  <c r="B544" i="18"/>
  <c r="A545" i="18"/>
  <c r="A546" i="18"/>
  <c r="A547" i="18"/>
  <c r="B548" i="18" s="1"/>
  <c r="A548" i="18"/>
  <c r="A549" i="18"/>
  <c r="A550" i="18"/>
  <c r="B550" i="18"/>
  <c r="A551" i="18"/>
  <c r="B552" i="18" s="1"/>
  <c r="A552" i="18"/>
  <c r="A553" i="18"/>
  <c r="A554" i="18"/>
  <c r="B554" i="18"/>
  <c r="A555" i="18"/>
  <c r="A556" i="18"/>
  <c r="A557" i="18"/>
  <c r="B557" i="18"/>
  <c r="A558" i="18"/>
  <c r="A559" i="18"/>
  <c r="B559" i="18" s="1"/>
  <c r="A560" i="18"/>
  <c r="A561" i="18"/>
  <c r="A562" i="18"/>
  <c r="B562" i="18"/>
  <c r="A563" i="18"/>
  <c r="B564" i="18" s="1"/>
  <c r="B563" i="18"/>
  <c r="A564" i="18"/>
  <c r="A565" i="18"/>
  <c r="B565" i="18"/>
  <c r="A566" i="18"/>
  <c r="B566" i="18"/>
  <c r="A567" i="18"/>
  <c r="B567" i="18"/>
  <c r="A568" i="18"/>
  <c r="A569" i="18"/>
  <c r="B569" i="18"/>
  <c r="A570" i="18"/>
  <c r="B570" i="18" s="1"/>
  <c r="A571" i="18"/>
  <c r="B572" i="18" s="1"/>
  <c r="A572" i="18"/>
  <c r="A573" i="18"/>
  <c r="A574" i="18"/>
  <c r="A575" i="18"/>
  <c r="B576" i="18" s="1"/>
  <c r="A576" i="18"/>
  <c r="A577" i="18"/>
  <c r="A578" i="18"/>
  <c r="A579" i="18"/>
  <c r="B579" i="18"/>
  <c r="A580" i="18"/>
  <c r="A581" i="18"/>
  <c r="A582" i="18"/>
  <c r="B582" i="18" s="1"/>
  <c r="A583" i="18"/>
  <c r="B584" i="18" s="1"/>
  <c r="A584" i="18"/>
  <c r="A585" i="18"/>
  <c r="B585" i="18"/>
  <c r="A586" i="18"/>
  <c r="A587" i="18"/>
  <c r="A588" i="18"/>
  <c r="B589" i="18" s="1"/>
  <c r="A589" i="18"/>
  <c r="A590" i="18"/>
  <c r="A591" i="18"/>
  <c r="A592" i="18"/>
  <c r="A593" i="18"/>
  <c r="A594" i="18"/>
  <c r="B595" i="18" s="1"/>
  <c r="A595" i="18"/>
  <c r="A596" i="18"/>
  <c r="A597" i="18"/>
  <c r="A598" i="18"/>
  <c r="A599" i="18"/>
  <c r="B600" i="18" s="1"/>
  <c r="A600" i="18"/>
  <c r="A601" i="18"/>
  <c r="B601" i="18"/>
  <c r="A602" i="18"/>
  <c r="B603" i="18" s="1"/>
  <c r="B602" i="18"/>
  <c r="A603" i="18"/>
  <c r="A604" i="18"/>
  <c r="B605" i="18" s="1"/>
  <c r="A605" i="18"/>
  <c r="B606" i="18" s="1"/>
  <c r="A606" i="18"/>
  <c r="A607" i="18"/>
  <c r="A608" i="18"/>
  <c r="A609" i="18"/>
  <c r="A610" i="18"/>
  <c r="B610" i="18"/>
  <c r="A611" i="18"/>
  <c r="B612" i="18" s="1"/>
  <c r="A612" i="18"/>
  <c r="A613" i="18"/>
  <c r="B613" i="18"/>
  <c r="A614" i="18"/>
  <c r="B615" i="18" s="1"/>
  <c r="A615" i="18"/>
  <c r="A616" i="18"/>
  <c r="B617" i="18" s="1"/>
  <c r="A617" i="18"/>
  <c r="A618" i="18"/>
  <c r="A619" i="18"/>
  <c r="A620" i="18"/>
  <c r="A621" i="18"/>
  <c r="A622" i="18"/>
  <c r="A623" i="18"/>
  <c r="B623" i="18" s="1"/>
  <c r="A624" i="18"/>
  <c r="A625" i="18"/>
  <c r="B626" i="18" s="1"/>
  <c r="A626" i="18"/>
  <c r="A627" i="18"/>
  <c r="A628" i="18"/>
  <c r="A629" i="18"/>
  <c r="A630" i="18"/>
  <c r="A631" i="18"/>
  <c r="A632" i="18"/>
  <c r="A633" i="18"/>
  <c r="B634" i="18" s="1"/>
  <c r="A634" i="18"/>
  <c r="A635" i="18"/>
  <c r="A636" i="18"/>
  <c r="A637" i="18"/>
  <c r="A638" i="18"/>
  <c r="A639" i="18"/>
  <c r="A640" i="18"/>
  <c r="B641" i="18" s="1"/>
  <c r="A641" i="18"/>
  <c r="A642" i="18"/>
  <c r="B643" i="18" s="1"/>
  <c r="A643" i="18"/>
  <c r="A644" i="18"/>
  <c r="B645" i="18" s="1"/>
  <c r="A645" i="18"/>
  <c r="A646" i="18"/>
  <c r="A647" i="18"/>
  <c r="B648" i="18" s="1"/>
  <c r="A648" i="18"/>
  <c r="A649" i="18"/>
  <c r="B650" i="18" s="1"/>
  <c r="A650" i="18"/>
  <c r="A651" i="18"/>
  <c r="A652" i="18"/>
  <c r="A653" i="18"/>
  <c r="B654" i="18" s="1"/>
  <c r="A654" i="18"/>
  <c r="A655" i="18"/>
  <c r="A656" i="18"/>
  <c r="A657" i="18"/>
  <c r="A658" i="18"/>
  <c r="A659" i="18"/>
  <c r="B659" i="18"/>
  <c r="A660" i="18"/>
  <c r="A661" i="18"/>
  <c r="B661" i="18" s="1"/>
  <c r="A662" i="18"/>
  <c r="B663" i="18" s="1"/>
  <c r="A663" i="18"/>
  <c r="A664" i="18"/>
  <c r="A665" i="18"/>
  <c r="A666" i="18"/>
  <c r="B666" i="18" s="1"/>
  <c r="A667" i="18"/>
  <c r="A668" i="18"/>
  <c r="B669" i="18" s="1"/>
  <c r="A669" i="18"/>
  <c r="A670" i="18"/>
  <c r="A671" i="18"/>
  <c r="B672" i="18" s="1"/>
  <c r="A672" i="18"/>
  <c r="A673" i="18"/>
  <c r="B674" i="18" s="1"/>
  <c r="A674" i="18"/>
  <c r="A675" i="18"/>
  <c r="B675" i="18"/>
  <c r="A676" i="18"/>
  <c r="B677" i="18" s="1"/>
  <c r="A677" i="18"/>
  <c r="B678" i="18" s="1"/>
  <c r="A678" i="18"/>
  <c r="A679" i="18"/>
  <c r="A680" i="18"/>
  <c r="B681" i="18" s="1"/>
  <c r="A681" i="18"/>
  <c r="B682" i="18" s="1"/>
  <c r="A682" i="18"/>
  <c r="A683" i="18"/>
  <c r="A684" i="18"/>
  <c r="A685" i="18"/>
  <c r="B686" i="18" s="1"/>
  <c r="A686" i="18"/>
  <c r="A687" i="18"/>
  <c r="A688" i="18"/>
  <c r="B689" i="18" s="1"/>
  <c r="A689" i="18"/>
  <c r="A690" i="18"/>
  <c r="B690" i="18" s="1"/>
  <c r="A691" i="18"/>
  <c r="A692" i="18"/>
  <c r="B693" i="18" s="1"/>
  <c r="A693" i="18"/>
  <c r="B694" i="18" s="1"/>
  <c r="A694" i="18"/>
  <c r="A695" i="18"/>
  <c r="A696" i="18"/>
  <c r="B697" i="18" s="1"/>
  <c r="A697" i="18"/>
  <c r="A698" i="18"/>
  <c r="A699" i="18"/>
  <c r="A700" i="18"/>
  <c r="B701" i="18" s="1"/>
  <c r="A701" i="18"/>
  <c r="A702" i="18"/>
  <c r="A703" i="18"/>
  <c r="B703" i="18"/>
  <c r="A704" i="18"/>
  <c r="A705" i="18"/>
  <c r="A706" i="18"/>
  <c r="A707" i="18"/>
  <c r="B707" i="18"/>
  <c r="A708" i="18"/>
  <c r="A709" i="18"/>
  <c r="A710" i="18"/>
  <c r="B711" i="18" s="1"/>
  <c r="A711" i="18"/>
  <c r="A712" i="18"/>
  <c r="A713" i="18"/>
  <c r="A714" i="18"/>
  <c r="B714" i="18"/>
  <c r="A715" i="18"/>
  <c r="A716" i="18"/>
  <c r="A717" i="18"/>
  <c r="B718" i="18" s="1"/>
  <c r="A718" i="18"/>
  <c r="A719" i="18"/>
  <c r="B719" i="18"/>
  <c r="A720" i="18"/>
  <c r="B721" i="18" s="1"/>
  <c r="A721" i="18"/>
  <c r="A722" i="18"/>
  <c r="B723" i="18" s="1"/>
  <c r="A723" i="18"/>
  <c r="A724" i="18"/>
  <c r="B725" i="18" s="1"/>
  <c r="A725" i="18"/>
  <c r="A726" i="18"/>
  <c r="B727" i="18" s="1"/>
  <c r="A727" i="18"/>
  <c r="A728" i="18"/>
  <c r="A729" i="18"/>
  <c r="A730" i="18"/>
  <c r="A731" i="18"/>
  <c r="B731" i="18"/>
  <c r="A732" i="18"/>
  <c r="A733" i="18"/>
  <c r="B734" i="18" s="1"/>
  <c r="A734" i="18"/>
  <c r="B735" i="18" s="1"/>
  <c r="A735" i="18"/>
  <c r="A736" i="18"/>
  <c r="B737" i="18" s="1"/>
  <c r="A737" i="18"/>
  <c r="A738" i="18"/>
  <c r="B738" i="18"/>
  <c r="A739" i="18"/>
  <c r="A740" i="18"/>
  <c r="A741" i="18"/>
  <c r="B742" i="18" s="1"/>
  <c r="A742" i="18"/>
  <c r="A743" i="18"/>
  <c r="B744" i="18" s="1"/>
  <c r="A744" i="18"/>
  <c r="A745" i="18"/>
  <c r="A746" i="18"/>
  <c r="B747" i="18" s="1"/>
  <c r="A747" i="18"/>
  <c r="A748" i="18"/>
  <c r="A749" i="18"/>
  <c r="A750" i="18"/>
  <c r="B751" i="18" s="1"/>
  <c r="A751" i="18"/>
  <c r="A752" i="18"/>
  <c r="A753" i="18"/>
  <c r="B754" i="18" s="1"/>
  <c r="A754" i="18"/>
  <c r="A755" i="18"/>
  <c r="A756" i="18"/>
  <c r="B757" i="18" s="1"/>
  <c r="A757" i="18"/>
  <c r="B758" i="18" s="1"/>
  <c r="A758" i="18"/>
  <c r="A759" i="18"/>
  <c r="A760" i="18"/>
  <c r="A761" i="18"/>
  <c r="B762" i="18" s="1"/>
  <c r="A762" i="18"/>
  <c r="A763" i="18"/>
  <c r="A764" i="18"/>
  <c r="A765" i="18"/>
  <c r="B766" i="18" s="1"/>
  <c r="A766" i="18"/>
  <c r="A767" i="18"/>
  <c r="B768" i="18" s="1"/>
  <c r="A768" i="18"/>
  <c r="A769" i="18"/>
  <c r="A770" i="18"/>
  <c r="A771" i="18"/>
  <c r="B771" i="18"/>
  <c r="A772" i="18"/>
  <c r="A773" i="18"/>
  <c r="A774" i="18"/>
  <c r="A775" i="18"/>
  <c r="B775" i="18"/>
  <c r="A776" i="18"/>
  <c r="A777" i="18"/>
  <c r="B778" i="18" s="1"/>
  <c r="A778" i="18"/>
  <c r="A779" i="18"/>
  <c r="A780" i="18"/>
  <c r="A781" i="18"/>
  <c r="A782" i="18"/>
  <c r="A783" i="18"/>
  <c r="A784" i="18"/>
  <c r="B785" i="18" s="1"/>
  <c r="A785" i="18"/>
  <c r="A786" i="18"/>
  <c r="A787" i="18"/>
  <c r="A788" i="18"/>
  <c r="A789" i="18"/>
  <c r="A790" i="18"/>
  <c r="A791" i="18"/>
  <c r="A792" i="18"/>
  <c r="A793" i="18"/>
  <c r="A794" i="18"/>
  <c r="A795" i="18"/>
  <c r="B796" i="18" s="1"/>
  <c r="A796" i="18"/>
  <c r="A797" i="18"/>
  <c r="A798" i="18"/>
  <c r="A799" i="18"/>
  <c r="A800" i="18"/>
  <c r="A801" i="18"/>
  <c r="B802" i="18" s="1"/>
  <c r="A802" i="18"/>
  <c r="A803" i="18"/>
  <c r="A804" i="18"/>
  <c r="A805" i="18"/>
  <c r="A806" i="18"/>
  <c r="A807" i="18"/>
  <c r="A808" i="18"/>
  <c r="A809" i="18"/>
  <c r="A810" i="18"/>
  <c r="B810" i="18"/>
  <c r="A811" i="18"/>
  <c r="A812" i="18"/>
  <c r="A813" i="18"/>
  <c r="B813" i="18"/>
  <c r="A814" i="18"/>
  <c r="A815" i="18"/>
  <c r="A816" i="18"/>
  <c r="B817" i="18" s="1"/>
  <c r="A817" i="18"/>
  <c r="A818" i="18"/>
  <c r="A819" i="18"/>
  <c r="A820" i="18"/>
  <c r="A821" i="18"/>
  <c r="B821" i="18"/>
  <c r="A822" i="18"/>
  <c r="A823" i="18"/>
  <c r="A824" i="18"/>
  <c r="A825" i="18"/>
  <c r="A826" i="18"/>
  <c r="B827" i="18" s="1"/>
  <c r="A827" i="18"/>
  <c r="B828" i="18" s="1"/>
  <c r="A828" i="18"/>
  <c r="A829" i="18"/>
  <c r="B829" i="18"/>
  <c r="A830" i="18"/>
  <c r="B831" i="18" s="1"/>
  <c r="A831" i="18"/>
  <c r="A832" i="18"/>
  <c r="A833" i="18"/>
  <c r="A834" i="18"/>
  <c r="A835" i="18"/>
  <c r="B836" i="18" s="1"/>
  <c r="A836" i="18"/>
  <c r="A837" i="18"/>
  <c r="A838" i="18"/>
  <c r="B838" i="18"/>
  <c r="A839" i="18"/>
  <c r="A840" i="18"/>
  <c r="A841" i="18"/>
  <c r="B842" i="18" s="1"/>
  <c r="A842" i="18"/>
  <c r="A843" i="18"/>
  <c r="A844" i="18"/>
  <c r="A845" i="18"/>
  <c r="B845" i="18"/>
  <c r="A846" i="18"/>
  <c r="B847" i="18" s="1"/>
  <c r="A847" i="18"/>
  <c r="A848" i="18"/>
  <c r="A849" i="18"/>
  <c r="B849" i="18"/>
  <c r="A850" i="18"/>
  <c r="A851" i="18"/>
  <c r="A852" i="18"/>
  <c r="A853" i="18"/>
  <c r="A854" i="18"/>
  <c r="B855" i="18" s="1"/>
  <c r="A855" i="18"/>
  <c r="A856" i="18"/>
  <c r="B857" i="18" s="1"/>
  <c r="A857" i="18"/>
  <c r="A858" i="18"/>
  <c r="A859" i="18"/>
  <c r="A860" i="18"/>
  <c r="A861" i="18"/>
  <c r="B861" i="18"/>
  <c r="A862" i="18"/>
  <c r="A863" i="18"/>
  <c r="A864" i="18"/>
  <c r="B864" i="18"/>
  <c r="A865" i="18"/>
  <c r="A866" i="18"/>
  <c r="A867" i="18"/>
  <c r="A868" i="18"/>
  <c r="B868" i="18" s="1"/>
  <c r="A869" i="18"/>
  <c r="B870" i="18" s="1"/>
  <c r="B869" i="18"/>
  <c r="A870" i="18"/>
  <c r="A871" i="18"/>
  <c r="B871" i="18"/>
  <c r="A872" i="18"/>
  <c r="B873" i="18" s="1"/>
  <c r="A873" i="18"/>
  <c r="A874" i="18"/>
  <c r="B875" i="18" s="1"/>
  <c r="A875" i="18"/>
  <c r="A876" i="18"/>
  <c r="B876" i="18"/>
  <c r="A877" i="18"/>
  <c r="B878" i="18" s="1"/>
  <c r="A878" i="18"/>
  <c r="A879" i="18"/>
  <c r="B880" i="18" s="1"/>
  <c r="A880" i="18"/>
  <c r="A881" i="18"/>
  <c r="A882" i="18"/>
  <c r="A883" i="18"/>
  <c r="B884" i="18" s="1"/>
  <c r="B883" i="18"/>
  <c r="A884" i="18"/>
  <c r="B885" i="18" s="1"/>
  <c r="A885" i="18"/>
  <c r="A886" i="18"/>
  <c r="B887" i="18" s="1"/>
  <c r="A887" i="18"/>
  <c r="A888" i="18"/>
  <c r="B889" i="18" s="1"/>
  <c r="A889" i="18"/>
  <c r="B890" i="18" s="1"/>
  <c r="A890" i="18"/>
  <c r="A891" i="18"/>
  <c r="A892" i="18"/>
  <c r="A893" i="18"/>
  <c r="B893" i="18"/>
  <c r="A894" i="18"/>
  <c r="A895" i="18"/>
  <c r="A896" i="18"/>
  <c r="B897" i="18" s="1"/>
  <c r="A897" i="18"/>
  <c r="A898" i="18"/>
  <c r="B898" i="18"/>
  <c r="A899" i="18"/>
  <c r="A900" i="18"/>
  <c r="A901" i="18"/>
  <c r="B902" i="18" s="1"/>
  <c r="A902" i="18"/>
  <c r="A903" i="18"/>
  <c r="A904" i="18"/>
  <c r="A905" i="18"/>
  <c r="B906" i="18" s="1"/>
  <c r="A906" i="18"/>
  <c r="A907" i="18"/>
  <c r="A908" i="18"/>
  <c r="A909" i="18"/>
  <c r="A910" i="18"/>
  <c r="A911" i="18"/>
  <c r="A912" i="18"/>
  <c r="B912" i="18"/>
  <c r="A913" i="18"/>
  <c r="A914" i="18"/>
  <c r="B914" i="18" s="1"/>
  <c r="A915" i="18"/>
  <c r="B916" i="18" s="1"/>
  <c r="A916" i="18"/>
  <c r="A917" i="18"/>
  <c r="B917" i="18"/>
  <c r="A918" i="18"/>
  <c r="A919" i="18"/>
  <c r="B919" i="18"/>
  <c r="A920" i="18"/>
  <c r="B921" i="18" s="1"/>
  <c r="A921" i="18"/>
  <c r="A922" i="18"/>
  <c r="B923" i="18" s="1"/>
  <c r="B922" i="18"/>
  <c r="A923" i="18"/>
  <c r="A924" i="18"/>
  <c r="A925" i="18"/>
  <c r="B925" i="18"/>
  <c r="A926" i="18"/>
  <c r="A927" i="18"/>
  <c r="B928" i="18" s="1"/>
  <c r="A928" i="18"/>
  <c r="A929" i="18"/>
  <c r="B930" i="18" s="1"/>
  <c r="A930" i="18"/>
  <c r="A931" i="18"/>
  <c r="A932" i="18"/>
  <c r="B933" i="18" s="1"/>
  <c r="A933" i="18"/>
  <c r="A934" i="18"/>
  <c r="A935" i="18"/>
  <c r="A936" i="18"/>
  <c r="B936" i="18"/>
  <c r="A937" i="18"/>
  <c r="A938" i="18"/>
  <c r="A939" i="18"/>
  <c r="A940" i="18"/>
  <c r="B940" i="18"/>
  <c r="A941" i="18"/>
  <c r="A942" i="18"/>
  <c r="A943" i="18"/>
  <c r="B944" i="18" s="1"/>
  <c r="A944" i="18"/>
  <c r="A945" i="18"/>
  <c r="B945" i="18" s="1"/>
  <c r="A946" i="18"/>
  <c r="A947" i="18"/>
  <c r="A948" i="18"/>
  <c r="B949" i="18" s="1"/>
  <c r="A949" i="18"/>
  <c r="A950" i="18"/>
  <c r="A951" i="18"/>
  <c r="B952" i="18" s="1"/>
  <c r="A952" i="18"/>
  <c r="A953" i="18"/>
  <c r="B954" i="18" s="1"/>
  <c r="A954" i="18"/>
  <c r="B955" i="18" s="1"/>
  <c r="A955" i="18"/>
  <c r="A956" i="18"/>
  <c r="B957" i="18" s="1"/>
  <c r="A957" i="18"/>
  <c r="A958" i="18"/>
  <c r="B959" i="18" s="1"/>
  <c r="A959" i="18"/>
  <c r="A960" i="18"/>
  <c r="A961" i="18"/>
  <c r="B962" i="18" s="1"/>
  <c r="A962" i="18"/>
  <c r="A963" i="18"/>
  <c r="A964" i="18"/>
  <c r="B965" i="18" s="1"/>
  <c r="A965" i="18"/>
  <c r="A966" i="18"/>
  <c r="A967" i="18"/>
  <c r="B968" i="18" s="1"/>
  <c r="A968" i="18"/>
  <c r="A969" i="18"/>
  <c r="B970" i="18" s="1"/>
  <c r="A970" i="18"/>
  <c r="B971" i="18" s="1"/>
  <c r="A971" i="18"/>
  <c r="A972" i="18"/>
  <c r="B973" i="18" s="1"/>
  <c r="A973" i="18"/>
  <c r="A974" i="18"/>
  <c r="B975" i="18" s="1"/>
  <c r="A975" i="18"/>
  <c r="A976" i="18"/>
  <c r="A977" i="18"/>
  <c r="A978" i="18"/>
  <c r="A979" i="18"/>
  <c r="B980" i="18" s="1"/>
  <c r="A980" i="18"/>
  <c r="A981" i="18"/>
  <c r="B982" i="18" s="1"/>
  <c r="A982" i="18"/>
  <c r="A983" i="18"/>
  <c r="B984" i="18" s="1"/>
  <c r="A984" i="18"/>
  <c r="A985" i="18"/>
  <c r="B986" i="18" s="1"/>
  <c r="A986" i="18"/>
  <c r="A987" i="18"/>
  <c r="A988" i="18"/>
  <c r="B989" i="18" s="1"/>
  <c r="A989" i="18"/>
  <c r="A990" i="18"/>
  <c r="B991" i="18" s="1"/>
  <c r="A991" i="18"/>
  <c r="A992" i="18"/>
  <c r="B993" i="18" s="1"/>
  <c r="A993" i="18"/>
  <c r="A994" i="18"/>
  <c r="A995" i="18"/>
  <c r="B996" i="18" s="1"/>
  <c r="A996" i="18"/>
  <c r="B997" i="18" s="1"/>
  <c r="A997" i="18"/>
  <c r="B998" i="18" s="1"/>
  <c r="A998" i="18"/>
  <c r="A999" i="18"/>
  <c r="B1000" i="18" s="1"/>
  <c r="A1000" i="18"/>
  <c r="A1001" i="18"/>
  <c r="A1002" i="18"/>
  <c r="A1003" i="18"/>
  <c r="A1004" i="18"/>
  <c r="B1005" i="18" s="1"/>
  <c r="A1005" i="18"/>
  <c r="A1006" i="18"/>
  <c r="B1007" i="18" s="1"/>
  <c r="A1007" i="18"/>
  <c r="A1008" i="18"/>
  <c r="A1009" i="18"/>
  <c r="A1010" i="18"/>
  <c r="B1011" i="18" s="1"/>
  <c r="A1011" i="18"/>
  <c r="B1012" i="18" s="1"/>
  <c r="A1012" i="18"/>
  <c r="A1013" i="18"/>
  <c r="B1014" i="18" s="1"/>
  <c r="A1014" i="18"/>
  <c r="A1015" i="18"/>
  <c r="A1016" i="18"/>
  <c r="B1017" i="18" s="1"/>
  <c r="A1017" i="18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74" i="17"/>
  <c r="A275" i="17"/>
  <c r="A276" i="17"/>
  <c r="A277" i="17"/>
  <c r="A278" i="17"/>
  <c r="A279" i="17"/>
  <c r="A280" i="17"/>
  <c r="A281" i="17"/>
  <c r="A282" i="17"/>
  <c r="A283" i="17"/>
  <c r="A284" i="17"/>
  <c r="A285" i="17"/>
  <c r="A286" i="17"/>
  <c r="A287" i="17"/>
  <c r="A288" i="17"/>
  <c r="A289" i="17"/>
  <c r="A290" i="17"/>
  <c r="A291" i="17"/>
  <c r="A292" i="17"/>
  <c r="A293" i="17"/>
  <c r="A294" i="17"/>
  <c r="A295" i="17"/>
  <c r="A296" i="17"/>
  <c r="A297" i="17"/>
  <c r="A298" i="17"/>
  <c r="A299" i="17"/>
  <c r="A300" i="17"/>
  <c r="A301" i="17"/>
  <c r="A302" i="17"/>
  <c r="A303" i="17"/>
  <c r="A304" i="17"/>
  <c r="A305" i="17"/>
  <c r="A306" i="17"/>
  <c r="A307" i="17"/>
  <c r="A308" i="17"/>
  <c r="A309" i="17"/>
  <c r="A310" i="17"/>
  <c r="A311" i="17"/>
  <c r="A312" i="17"/>
  <c r="A313" i="17"/>
  <c r="A314" i="17"/>
  <c r="A315" i="17"/>
  <c r="A316" i="17"/>
  <c r="A317" i="17"/>
  <c r="A318" i="17"/>
  <c r="A319" i="17"/>
  <c r="A320" i="17"/>
  <c r="A321" i="17"/>
  <c r="A322" i="17"/>
  <c r="A323" i="17"/>
  <c r="A324" i="17"/>
  <c r="A325" i="17"/>
  <c r="A326" i="17"/>
  <c r="A327" i="17"/>
  <c r="A328" i="17"/>
  <c r="A329" i="17"/>
  <c r="A330" i="17"/>
  <c r="A331" i="17"/>
  <c r="A332" i="17"/>
  <c r="A333" i="17"/>
  <c r="A334" i="17"/>
  <c r="A335" i="17"/>
  <c r="A336" i="17"/>
  <c r="A337" i="17"/>
  <c r="A338" i="17"/>
  <c r="A339" i="17"/>
  <c r="A340" i="17"/>
  <c r="A341" i="17"/>
  <c r="A342" i="17"/>
  <c r="A343" i="17"/>
  <c r="A344" i="17"/>
  <c r="A345" i="17"/>
  <c r="A346" i="17"/>
  <c r="A347" i="17"/>
  <c r="A348" i="17"/>
  <c r="A349" i="17"/>
  <c r="A350" i="17"/>
  <c r="A351" i="17"/>
  <c r="A352" i="17"/>
  <c r="A353" i="17"/>
  <c r="A354" i="17"/>
  <c r="A355" i="17"/>
  <c r="A356" i="17"/>
  <c r="A357" i="17"/>
  <c r="A358" i="17"/>
  <c r="A359" i="17"/>
  <c r="A360" i="17"/>
  <c r="A361" i="17"/>
  <c r="A362" i="17"/>
  <c r="A363" i="17"/>
  <c r="A364" i="17"/>
  <c r="A365" i="17"/>
  <c r="A366" i="17"/>
  <c r="A367" i="17"/>
  <c r="A368" i="17"/>
  <c r="A369" i="17"/>
  <c r="A370" i="17"/>
  <c r="A371" i="17"/>
  <c r="A372" i="17"/>
  <c r="A373" i="17"/>
  <c r="A374" i="17"/>
  <c r="A375" i="17"/>
  <c r="A376" i="17"/>
  <c r="A377" i="17"/>
  <c r="A378" i="17"/>
  <c r="A379" i="17"/>
  <c r="A380" i="17"/>
  <c r="A381" i="17"/>
  <c r="A382" i="17"/>
  <c r="A383" i="17"/>
  <c r="A384" i="17"/>
  <c r="A385" i="17"/>
  <c r="A386" i="17"/>
  <c r="A387" i="17"/>
  <c r="A388" i="17"/>
  <c r="A389" i="17"/>
  <c r="A390" i="17"/>
  <c r="A391" i="17"/>
  <c r="A392" i="17"/>
  <c r="A393" i="17"/>
  <c r="A394" i="17"/>
  <c r="A395" i="17"/>
  <c r="A396" i="17"/>
  <c r="A397" i="17"/>
  <c r="A398" i="17"/>
  <c r="A399" i="17"/>
  <c r="A400" i="17"/>
  <c r="A401" i="17"/>
  <c r="A402" i="17"/>
  <c r="A403" i="17"/>
  <c r="A404" i="17"/>
  <c r="A405" i="17"/>
  <c r="A406" i="17"/>
  <c r="A407" i="17"/>
  <c r="A408" i="17"/>
  <c r="A409" i="17"/>
  <c r="A410" i="17"/>
  <c r="A411" i="17"/>
  <c r="A412" i="17"/>
  <c r="A413" i="17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1" i="17"/>
  <c r="A442" i="17"/>
  <c r="A443" i="17"/>
  <c r="A444" i="17"/>
  <c r="A445" i="17"/>
  <c r="A446" i="17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76" i="17"/>
  <c r="A477" i="17"/>
  <c r="A478" i="17"/>
  <c r="A479" i="17"/>
  <c r="A480" i="17"/>
  <c r="A481" i="17"/>
  <c r="A482" i="17"/>
  <c r="A483" i="17"/>
  <c r="A484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500" i="17"/>
  <c r="A501" i="17"/>
  <c r="A502" i="17"/>
  <c r="A503" i="17"/>
  <c r="A504" i="17"/>
  <c r="A505" i="17"/>
  <c r="A506" i="17"/>
  <c r="A507" i="17"/>
  <c r="A508" i="17"/>
  <c r="A509" i="17"/>
  <c r="A510" i="17"/>
  <c r="A511" i="17"/>
  <c r="A512" i="17"/>
  <c r="A513" i="17"/>
  <c r="A514" i="17"/>
  <c r="A515" i="17"/>
  <c r="A516" i="17"/>
  <c r="A517" i="17"/>
  <c r="A518" i="17"/>
  <c r="A519" i="17"/>
  <c r="A520" i="17"/>
  <c r="A521" i="17"/>
  <c r="A522" i="17"/>
  <c r="A523" i="17"/>
  <c r="A524" i="17"/>
  <c r="A525" i="17"/>
  <c r="A526" i="17"/>
  <c r="A527" i="17"/>
  <c r="A528" i="17"/>
  <c r="A529" i="17"/>
  <c r="A530" i="17"/>
  <c r="A531" i="17"/>
  <c r="A532" i="17"/>
  <c r="A533" i="17"/>
  <c r="A534" i="17"/>
  <c r="A535" i="17"/>
  <c r="A536" i="17"/>
  <c r="A537" i="17"/>
  <c r="A538" i="17"/>
  <c r="A539" i="17"/>
  <c r="A540" i="17"/>
  <c r="A541" i="17"/>
  <c r="A542" i="17"/>
  <c r="A543" i="17"/>
  <c r="A544" i="17"/>
  <c r="A545" i="17"/>
  <c r="A546" i="17"/>
  <c r="A547" i="17"/>
  <c r="A548" i="17"/>
  <c r="A549" i="17"/>
  <c r="A550" i="17"/>
  <c r="A551" i="17"/>
  <c r="A552" i="17"/>
  <c r="A553" i="17"/>
  <c r="A554" i="17"/>
  <c r="A555" i="17"/>
  <c r="A556" i="17"/>
  <c r="A557" i="17"/>
  <c r="A558" i="17"/>
  <c r="A559" i="17"/>
  <c r="A560" i="17"/>
  <c r="A561" i="17"/>
  <c r="A562" i="17"/>
  <c r="A563" i="17"/>
  <c r="A564" i="17"/>
  <c r="A565" i="17"/>
  <c r="A566" i="17"/>
  <c r="A567" i="17"/>
  <c r="A568" i="17"/>
  <c r="A569" i="17"/>
  <c r="A570" i="17"/>
  <c r="A571" i="17"/>
  <c r="A572" i="17"/>
  <c r="A573" i="17"/>
  <c r="A574" i="17"/>
  <c r="A575" i="17"/>
  <c r="A576" i="17"/>
  <c r="A577" i="17"/>
  <c r="A578" i="17"/>
  <c r="A579" i="17"/>
  <c r="A580" i="17"/>
  <c r="A581" i="17"/>
  <c r="A582" i="17"/>
  <c r="A583" i="17"/>
  <c r="A584" i="17"/>
  <c r="A585" i="17"/>
  <c r="A586" i="17"/>
  <c r="A587" i="17"/>
  <c r="A588" i="17"/>
  <c r="A589" i="17"/>
  <c r="A590" i="17"/>
  <c r="A591" i="17"/>
  <c r="A592" i="17"/>
  <c r="A593" i="17"/>
  <c r="A594" i="17"/>
  <c r="A595" i="17"/>
  <c r="A596" i="17"/>
  <c r="A597" i="17"/>
  <c r="A598" i="17"/>
  <c r="A599" i="17"/>
  <c r="A600" i="17"/>
  <c r="A601" i="17"/>
  <c r="A602" i="17"/>
  <c r="A603" i="17"/>
  <c r="A604" i="17"/>
  <c r="A605" i="17"/>
  <c r="A606" i="17"/>
  <c r="A607" i="17"/>
  <c r="A608" i="17"/>
  <c r="A609" i="17"/>
  <c r="A610" i="17"/>
  <c r="A611" i="17"/>
  <c r="A612" i="17"/>
  <c r="A613" i="17"/>
  <c r="A614" i="17"/>
  <c r="A615" i="17"/>
  <c r="A616" i="17"/>
  <c r="A617" i="17"/>
  <c r="A618" i="17"/>
  <c r="A619" i="17"/>
  <c r="A620" i="17"/>
  <c r="A621" i="17"/>
  <c r="A622" i="17"/>
  <c r="A623" i="17"/>
  <c r="A624" i="17"/>
  <c r="A625" i="17"/>
  <c r="A626" i="17"/>
  <c r="A627" i="17"/>
  <c r="A628" i="17"/>
  <c r="A629" i="17"/>
  <c r="A630" i="17"/>
  <c r="A631" i="17"/>
  <c r="A632" i="17"/>
  <c r="A633" i="17"/>
  <c r="A634" i="17"/>
  <c r="A635" i="17"/>
  <c r="A636" i="17"/>
  <c r="A637" i="17"/>
  <c r="A638" i="17"/>
  <c r="A639" i="17"/>
  <c r="A640" i="17"/>
  <c r="A641" i="17"/>
  <c r="A642" i="17"/>
  <c r="A643" i="17"/>
  <c r="A644" i="17"/>
  <c r="A645" i="17"/>
  <c r="A646" i="17"/>
  <c r="A647" i="17"/>
  <c r="A648" i="17"/>
  <c r="A649" i="17"/>
  <c r="A650" i="17"/>
  <c r="A651" i="17"/>
  <c r="A652" i="17"/>
  <c r="A653" i="17"/>
  <c r="A654" i="17"/>
  <c r="A655" i="17"/>
  <c r="A656" i="17"/>
  <c r="A657" i="17"/>
  <c r="A658" i="17"/>
  <c r="A659" i="17"/>
  <c r="A660" i="17"/>
  <c r="A661" i="17"/>
  <c r="A662" i="17"/>
  <c r="A663" i="17"/>
  <c r="A664" i="17"/>
  <c r="A665" i="17"/>
  <c r="A666" i="17"/>
  <c r="A667" i="17"/>
  <c r="A668" i="17"/>
  <c r="A669" i="17"/>
  <c r="A670" i="17"/>
  <c r="A671" i="17"/>
  <c r="A672" i="17"/>
  <c r="A673" i="17"/>
  <c r="A674" i="17"/>
  <c r="A675" i="17"/>
  <c r="A676" i="17"/>
  <c r="A677" i="17"/>
  <c r="A678" i="17"/>
  <c r="A679" i="17"/>
  <c r="A680" i="17"/>
  <c r="A681" i="17"/>
  <c r="A682" i="17"/>
  <c r="A683" i="17"/>
  <c r="A684" i="17"/>
  <c r="A685" i="17"/>
  <c r="A686" i="17"/>
  <c r="A687" i="17"/>
  <c r="A688" i="17"/>
  <c r="A689" i="17"/>
  <c r="A690" i="17"/>
  <c r="A691" i="17"/>
  <c r="A692" i="17"/>
  <c r="A693" i="17"/>
  <c r="A694" i="17"/>
  <c r="A695" i="17"/>
  <c r="A696" i="17"/>
  <c r="A697" i="17"/>
  <c r="A698" i="17"/>
  <c r="A699" i="17"/>
  <c r="A700" i="17"/>
  <c r="A701" i="17"/>
  <c r="A702" i="17"/>
  <c r="A703" i="17"/>
  <c r="A704" i="17"/>
  <c r="A705" i="17"/>
  <c r="A706" i="17"/>
  <c r="A707" i="17"/>
  <c r="A708" i="17"/>
  <c r="A709" i="17"/>
  <c r="A710" i="17"/>
  <c r="A711" i="17"/>
  <c r="A712" i="17"/>
  <c r="A713" i="17"/>
  <c r="A714" i="17"/>
  <c r="A715" i="17"/>
  <c r="A716" i="17"/>
  <c r="A717" i="17"/>
  <c r="A718" i="17"/>
  <c r="A719" i="17"/>
  <c r="A720" i="17"/>
  <c r="A721" i="17"/>
  <c r="A722" i="17"/>
  <c r="A723" i="17"/>
  <c r="A724" i="17"/>
  <c r="A725" i="17"/>
  <c r="A726" i="17"/>
  <c r="A727" i="17"/>
  <c r="A728" i="17"/>
  <c r="A729" i="17"/>
  <c r="A730" i="17"/>
  <c r="A731" i="17"/>
  <c r="A732" i="17"/>
  <c r="A733" i="17"/>
  <c r="A734" i="17"/>
  <c r="A735" i="17"/>
  <c r="A736" i="17"/>
  <c r="A737" i="17"/>
  <c r="A738" i="17"/>
  <c r="A739" i="17"/>
  <c r="A740" i="17"/>
  <c r="A741" i="17"/>
  <c r="A742" i="17"/>
  <c r="A743" i="17"/>
  <c r="A744" i="17"/>
  <c r="A745" i="17"/>
  <c r="A746" i="17"/>
  <c r="A747" i="17"/>
  <c r="A748" i="17"/>
  <c r="A749" i="17"/>
  <c r="A750" i="17"/>
  <c r="A751" i="17"/>
  <c r="A752" i="17"/>
  <c r="A753" i="17"/>
  <c r="A754" i="17"/>
  <c r="A755" i="17"/>
  <c r="A756" i="17"/>
  <c r="A757" i="17"/>
  <c r="A758" i="17"/>
  <c r="A759" i="17"/>
  <c r="A760" i="17"/>
  <c r="A761" i="17"/>
  <c r="A762" i="17"/>
  <c r="A763" i="17"/>
  <c r="A764" i="17"/>
  <c r="A765" i="17"/>
  <c r="A766" i="17"/>
  <c r="A767" i="17"/>
  <c r="A768" i="17"/>
  <c r="A769" i="17"/>
  <c r="A770" i="17"/>
  <c r="A771" i="17"/>
  <c r="A772" i="17"/>
  <c r="A773" i="17"/>
  <c r="A774" i="17"/>
  <c r="A775" i="17"/>
  <c r="A776" i="17"/>
  <c r="A777" i="17"/>
  <c r="A778" i="17"/>
  <c r="A779" i="17"/>
  <c r="A780" i="17"/>
  <c r="A781" i="17"/>
  <c r="A782" i="17"/>
  <c r="A783" i="17"/>
  <c r="A784" i="17"/>
  <c r="A785" i="17"/>
  <c r="A786" i="17"/>
  <c r="A787" i="17"/>
  <c r="A788" i="17"/>
  <c r="A789" i="17"/>
  <c r="A790" i="17"/>
  <c r="A791" i="17"/>
  <c r="A792" i="17"/>
  <c r="A793" i="17"/>
  <c r="A794" i="17"/>
  <c r="A795" i="17"/>
  <c r="A796" i="17"/>
  <c r="A797" i="17"/>
  <c r="A798" i="17"/>
  <c r="A799" i="17"/>
  <c r="A800" i="17"/>
  <c r="A801" i="17"/>
  <c r="A802" i="17"/>
  <c r="A803" i="17"/>
  <c r="A804" i="17"/>
  <c r="A805" i="17"/>
  <c r="A806" i="17"/>
  <c r="A807" i="17"/>
  <c r="A808" i="17"/>
  <c r="A809" i="17"/>
  <c r="A810" i="17"/>
  <c r="A811" i="17"/>
  <c r="A812" i="17"/>
  <c r="A813" i="17"/>
  <c r="A814" i="17"/>
  <c r="A815" i="17"/>
  <c r="A816" i="17"/>
  <c r="A817" i="17"/>
  <c r="A818" i="17"/>
  <c r="A819" i="17"/>
  <c r="A820" i="17"/>
  <c r="A821" i="17"/>
  <c r="A822" i="17"/>
  <c r="A823" i="17"/>
  <c r="A824" i="17"/>
  <c r="A825" i="17"/>
  <c r="A826" i="17"/>
  <c r="A827" i="17"/>
  <c r="A828" i="17"/>
  <c r="A829" i="17"/>
  <c r="A830" i="17"/>
  <c r="A831" i="17"/>
  <c r="A832" i="17"/>
  <c r="A833" i="17"/>
  <c r="A834" i="17"/>
  <c r="A835" i="17"/>
  <c r="A836" i="17"/>
  <c r="A837" i="17"/>
  <c r="A838" i="17"/>
  <c r="A839" i="17"/>
  <c r="A840" i="17"/>
  <c r="A841" i="17"/>
  <c r="A842" i="17"/>
  <c r="A843" i="17"/>
  <c r="A844" i="17"/>
  <c r="A845" i="17"/>
  <c r="A846" i="17"/>
  <c r="A847" i="17"/>
  <c r="A848" i="17"/>
  <c r="A849" i="17"/>
  <c r="A850" i="17"/>
  <c r="A851" i="17"/>
  <c r="A852" i="17"/>
  <c r="A853" i="17"/>
  <c r="A854" i="17"/>
  <c r="A855" i="17"/>
  <c r="A856" i="17"/>
  <c r="A857" i="17"/>
  <c r="A858" i="17"/>
  <c r="A859" i="17"/>
  <c r="A860" i="17"/>
  <c r="A861" i="17"/>
  <c r="A862" i="17"/>
  <c r="A863" i="17"/>
  <c r="A864" i="17"/>
  <c r="A865" i="17"/>
  <c r="A866" i="17"/>
  <c r="A867" i="17"/>
  <c r="A868" i="17"/>
  <c r="A869" i="17"/>
  <c r="A870" i="17"/>
  <c r="A871" i="17"/>
  <c r="A872" i="17"/>
  <c r="A873" i="17"/>
  <c r="A874" i="17"/>
  <c r="A875" i="17"/>
  <c r="A876" i="17"/>
  <c r="A877" i="17"/>
  <c r="A878" i="17"/>
  <c r="A879" i="17"/>
  <c r="A880" i="17"/>
  <c r="A881" i="17"/>
  <c r="A882" i="17"/>
  <c r="A883" i="17"/>
  <c r="A884" i="17"/>
  <c r="A885" i="17"/>
  <c r="A886" i="17"/>
  <c r="A887" i="17"/>
  <c r="A888" i="17"/>
  <c r="A889" i="17"/>
  <c r="A890" i="17"/>
  <c r="A891" i="17"/>
  <c r="A892" i="17"/>
  <c r="A893" i="17"/>
  <c r="A894" i="17"/>
  <c r="A895" i="17"/>
  <c r="A896" i="17"/>
  <c r="A897" i="17"/>
  <c r="A898" i="17"/>
  <c r="A899" i="17"/>
  <c r="A900" i="17"/>
  <c r="A901" i="17"/>
  <c r="A902" i="17"/>
  <c r="A903" i="17"/>
  <c r="A904" i="17"/>
  <c r="A905" i="17"/>
  <c r="A906" i="17"/>
  <c r="A907" i="17"/>
  <c r="A908" i="17"/>
  <c r="A909" i="17"/>
  <c r="A910" i="17"/>
  <c r="A911" i="17"/>
  <c r="A912" i="17"/>
  <c r="A913" i="17"/>
  <c r="A914" i="17"/>
  <c r="A915" i="17"/>
  <c r="A916" i="17"/>
  <c r="A917" i="17"/>
  <c r="A918" i="17"/>
  <c r="A919" i="17"/>
  <c r="A920" i="17"/>
  <c r="A921" i="17"/>
  <c r="A922" i="17"/>
  <c r="A923" i="17"/>
  <c r="A924" i="17"/>
  <c r="A925" i="17"/>
  <c r="A926" i="17"/>
  <c r="A927" i="17"/>
  <c r="A928" i="17"/>
  <c r="A929" i="17"/>
  <c r="A930" i="17"/>
  <c r="A931" i="17"/>
  <c r="A932" i="17"/>
  <c r="A933" i="17"/>
  <c r="A934" i="17"/>
  <c r="A935" i="17"/>
  <c r="A936" i="17"/>
  <c r="A937" i="17"/>
  <c r="A938" i="17"/>
  <c r="A939" i="17"/>
  <c r="A940" i="17"/>
  <c r="A941" i="17"/>
  <c r="A942" i="17"/>
  <c r="A943" i="17"/>
  <c r="A944" i="17"/>
  <c r="A945" i="17"/>
  <c r="A946" i="17"/>
  <c r="A947" i="17"/>
  <c r="A948" i="17"/>
  <c r="A949" i="17"/>
  <c r="A950" i="17"/>
  <c r="A951" i="17"/>
  <c r="A952" i="17"/>
  <c r="A953" i="17"/>
  <c r="A954" i="17"/>
  <c r="A955" i="17"/>
  <c r="A956" i="17"/>
  <c r="A957" i="17"/>
  <c r="A958" i="17"/>
  <c r="A959" i="17"/>
  <c r="A960" i="17"/>
  <c r="A961" i="17"/>
  <c r="A962" i="17"/>
  <c r="A963" i="17"/>
  <c r="A964" i="17"/>
  <c r="A965" i="17"/>
  <c r="A966" i="17"/>
  <c r="A967" i="17"/>
  <c r="A968" i="17"/>
  <c r="A969" i="17"/>
  <c r="A970" i="17"/>
  <c r="A971" i="17"/>
  <c r="A972" i="17"/>
  <c r="A973" i="17"/>
  <c r="A974" i="17"/>
  <c r="A975" i="17"/>
  <c r="A976" i="17"/>
  <c r="A977" i="17"/>
  <c r="A978" i="17"/>
  <c r="A979" i="17"/>
  <c r="A980" i="17"/>
  <c r="A981" i="17"/>
  <c r="A982" i="17"/>
  <c r="A983" i="17"/>
  <c r="A984" i="17"/>
  <c r="A985" i="17"/>
  <c r="A986" i="17"/>
  <c r="A987" i="17"/>
  <c r="A988" i="17"/>
  <c r="A989" i="17"/>
  <c r="A990" i="17"/>
  <c r="A991" i="17"/>
  <c r="A992" i="17"/>
  <c r="A993" i="17"/>
  <c r="A994" i="17"/>
  <c r="A995" i="17"/>
  <c r="A996" i="17"/>
  <c r="A997" i="17"/>
  <c r="A998" i="17"/>
  <c r="A999" i="17"/>
  <c r="A1000" i="17"/>
  <c r="A1001" i="17"/>
  <c r="A1002" i="17"/>
  <c r="A1003" i="17"/>
  <c r="A1004" i="17"/>
  <c r="A1005" i="17"/>
  <c r="A1006" i="17"/>
  <c r="A1007" i="17"/>
  <c r="A1008" i="17"/>
  <c r="A1009" i="17"/>
  <c r="A1010" i="17"/>
  <c r="A1011" i="17"/>
  <c r="A1012" i="17"/>
  <c r="A1013" i="17"/>
  <c r="A1014" i="17"/>
  <c r="A1015" i="17"/>
  <c r="A1016" i="17"/>
  <c r="A1017" i="17"/>
  <c r="A1018" i="17"/>
  <c r="A1019" i="17"/>
  <c r="A1020" i="17"/>
  <c r="A1021" i="17"/>
  <c r="A1022" i="17"/>
  <c r="A1023" i="17"/>
  <c r="A1024" i="17"/>
  <c r="A1025" i="17"/>
  <c r="A1026" i="17"/>
  <c r="A1027" i="17"/>
  <c r="A1028" i="17"/>
  <c r="A1029" i="17"/>
  <c r="A1030" i="17"/>
  <c r="A1031" i="17"/>
  <c r="A1032" i="17"/>
  <c r="A1033" i="17"/>
  <c r="A1034" i="17"/>
  <c r="A1035" i="17"/>
  <c r="A1036" i="17"/>
  <c r="A1037" i="17"/>
  <c r="A1038" i="17"/>
  <c r="A1039" i="17"/>
  <c r="A1040" i="17"/>
  <c r="A1041" i="17"/>
  <c r="A1042" i="17"/>
  <c r="A1043" i="17"/>
  <c r="A1044" i="17"/>
  <c r="A1045" i="17"/>
  <c r="A1046" i="17"/>
  <c r="A1047" i="17"/>
  <c r="A1048" i="17"/>
  <c r="A1049" i="17"/>
  <c r="A1050" i="17"/>
  <c r="A1051" i="17"/>
  <c r="A1052" i="17"/>
  <c r="A1053" i="17"/>
  <c r="A1054" i="17"/>
  <c r="A1055" i="17"/>
  <c r="A1056" i="17"/>
  <c r="A1057" i="17"/>
  <c r="A1058" i="17"/>
  <c r="A1059" i="17"/>
  <c r="A1060" i="17"/>
  <c r="A1061" i="17"/>
  <c r="A1062" i="17"/>
  <c r="A1063" i="17"/>
  <c r="A1064" i="17"/>
  <c r="A1065" i="17"/>
  <c r="A1066" i="17"/>
  <c r="A1067" i="17"/>
  <c r="A1068" i="17"/>
  <c r="A1069" i="17"/>
  <c r="A1070" i="17"/>
  <c r="A1071" i="17"/>
  <c r="A1072" i="17"/>
  <c r="A1073" i="17"/>
  <c r="A1074" i="17"/>
  <c r="A1075" i="17"/>
  <c r="A1076" i="17"/>
  <c r="A1077" i="17"/>
  <c r="A1078" i="17"/>
  <c r="A1079" i="17"/>
  <c r="A1080" i="17"/>
  <c r="A1081" i="17"/>
  <c r="A1082" i="17"/>
  <c r="A1083" i="17"/>
  <c r="A1084" i="17"/>
  <c r="A1085" i="17"/>
  <c r="A1086" i="17"/>
  <c r="A1087" i="17"/>
  <c r="A1088" i="17"/>
  <c r="A1089" i="17"/>
  <c r="A1090" i="17"/>
  <c r="A1091" i="17"/>
  <c r="A1092" i="17"/>
  <c r="A1093" i="17"/>
  <c r="A1094" i="17"/>
  <c r="A1095" i="17"/>
  <c r="A1096" i="17"/>
  <c r="A1097" i="17"/>
  <c r="A1098" i="17"/>
  <c r="A1099" i="17"/>
  <c r="A1100" i="17"/>
  <c r="A1101" i="17"/>
  <c r="A1102" i="17"/>
  <c r="A1103" i="17"/>
  <c r="A1104" i="17"/>
  <c r="A1105" i="17"/>
  <c r="A1106" i="17"/>
  <c r="A1107" i="17"/>
  <c r="A1108" i="17"/>
  <c r="A1109" i="17"/>
  <c r="A1110" i="17"/>
  <c r="A1111" i="17"/>
  <c r="A1112" i="17"/>
  <c r="A1113" i="17"/>
  <c r="A1114" i="17"/>
  <c r="A1115" i="17"/>
  <c r="A1116" i="17"/>
  <c r="A1117" i="17"/>
  <c r="A1118" i="17"/>
  <c r="A1119" i="17"/>
  <c r="A1120" i="17"/>
  <c r="A1121" i="17"/>
  <c r="A1122" i="17"/>
  <c r="A1123" i="17"/>
  <c r="A1124" i="17"/>
  <c r="A1125" i="17"/>
  <c r="A1126" i="17"/>
  <c r="A1127" i="17"/>
  <c r="A1128" i="17"/>
  <c r="A1129" i="17"/>
  <c r="A1130" i="17"/>
  <c r="A1131" i="17"/>
  <c r="A1132" i="17"/>
  <c r="A1133" i="17"/>
  <c r="A1134" i="17"/>
  <c r="A1135" i="17"/>
  <c r="A1136" i="17"/>
  <c r="A1137" i="17"/>
  <c r="A1138" i="17"/>
  <c r="A1139" i="17"/>
  <c r="A1140" i="17"/>
  <c r="A1141" i="17"/>
  <c r="A1142" i="17"/>
  <c r="A1143" i="17"/>
  <c r="A1144" i="17"/>
  <c r="A1145" i="17"/>
  <c r="A1146" i="17"/>
  <c r="A1147" i="17"/>
  <c r="A1148" i="17"/>
  <c r="A1149" i="17"/>
  <c r="A1150" i="17"/>
  <c r="A1151" i="17"/>
  <c r="A1152" i="17"/>
  <c r="A1153" i="17"/>
  <c r="A1154" i="17"/>
  <c r="A1155" i="17"/>
  <c r="A1156" i="17"/>
  <c r="A1157" i="17"/>
  <c r="A1158" i="17"/>
  <c r="A1159" i="17"/>
  <c r="A1160" i="17"/>
  <c r="A1161" i="17"/>
  <c r="A1162" i="17"/>
  <c r="A1163" i="17"/>
  <c r="A1164" i="17"/>
  <c r="A1165" i="17"/>
  <c r="A1166" i="17"/>
  <c r="A1167" i="17"/>
  <c r="A1168" i="17"/>
  <c r="A1169" i="17"/>
  <c r="A1170" i="17"/>
  <c r="A1171" i="17"/>
  <c r="A1172" i="17"/>
  <c r="A1173" i="17"/>
  <c r="A1174" i="17"/>
  <c r="A1175" i="17"/>
  <c r="A1176" i="17"/>
  <c r="A1177" i="17"/>
  <c r="A1178" i="17"/>
  <c r="A1179" i="17"/>
  <c r="A1180" i="17"/>
  <c r="A1181" i="17"/>
  <c r="A1182" i="17"/>
  <c r="A1183" i="17"/>
  <c r="A1184" i="17"/>
  <c r="A1185" i="17"/>
  <c r="A1186" i="17"/>
  <c r="A1187" i="17"/>
  <c r="A1188" i="17"/>
  <c r="A1189" i="17"/>
  <c r="A1190" i="17"/>
  <c r="A1191" i="17"/>
  <c r="A1192" i="17"/>
  <c r="A1193" i="17"/>
  <c r="A1194" i="17"/>
  <c r="A1195" i="17"/>
  <c r="A1196" i="17"/>
  <c r="A1197" i="17"/>
  <c r="A1198" i="17"/>
  <c r="A1199" i="17"/>
  <c r="A1200" i="17"/>
  <c r="A1201" i="17"/>
  <c r="A1202" i="17"/>
  <c r="A1203" i="17"/>
  <c r="A1204" i="17"/>
  <c r="A1205" i="17"/>
  <c r="A1206" i="17"/>
  <c r="A1207" i="17"/>
  <c r="A1208" i="17"/>
  <c r="A1209" i="17"/>
  <c r="A1210" i="17"/>
  <c r="A1211" i="17"/>
  <c r="A1212" i="17"/>
  <c r="A1213" i="17"/>
  <c r="A1214" i="17"/>
  <c r="A1215" i="17"/>
  <c r="A1216" i="17"/>
  <c r="A1217" i="17"/>
  <c r="A1218" i="17"/>
  <c r="A1219" i="17"/>
  <c r="A1220" i="17"/>
  <c r="A1221" i="17"/>
  <c r="A1222" i="17"/>
  <c r="A1223" i="17"/>
  <c r="A1224" i="17"/>
  <c r="A1225" i="17"/>
  <c r="A1226" i="17"/>
  <c r="A1227" i="17"/>
  <c r="A1228" i="17"/>
  <c r="A1229" i="17"/>
  <c r="A1230" i="17"/>
  <c r="A1231" i="17"/>
  <c r="A1232" i="17"/>
  <c r="A1233" i="17"/>
  <c r="A1234" i="17"/>
  <c r="A1235" i="17"/>
  <c r="A1236" i="17"/>
  <c r="A1237" i="17"/>
  <c r="A1238" i="17"/>
  <c r="A1239" i="17"/>
  <c r="A1240" i="17"/>
  <c r="A1241" i="17"/>
  <c r="A1242" i="17"/>
  <c r="A1243" i="17"/>
  <c r="A1244" i="17"/>
  <c r="A1245" i="17"/>
  <c r="A1246" i="17"/>
  <c r="A1247" i="17"/>
  <c r="A1248" i="17"/>
  <c r="A1249" i="17"/>
  <c r="A1250" i="17"/>
  <c r="A1251" i="17"/>
  <c r="A1252" i="17"/>
  <c r="A1253" i="17"/>
  <c r="A1254" i="17"/>
  <c r="A1255" i="17"/>
  <c r="A1256" i="17"/>
  <c r="A1257" i="17"/>
  <c r="A1258" i="17"/>
  <c r="A1259" i="17"/>
  <c r="A1260" i="17"/>
  <c r="A1261" i="17"/>
  <c r="A1262" i="17"/>
  <c r="A1263" i="17"/>
  <c r="A1264" i="17"/>
  <c r="A1265" i="17"/>
  <c r="A1266" i="17"/>
  <c r="A1267" i="17"/>
  <c r="A1268" i="17"/>
  <c r="A1269" i="17"/>
  <c r="A1270" i="17"/>
  <c r="A1271" i="17"/>
  <c r="A1272" i="17"/>
  <c r="A1273" i="17"/>
  <c r="A1274" i="17"/>
  <c r="A1275" i="17"/>
  <c r="A1276" i="17"/>
  <c r="A1277" i="17"/>
  <c r="A1278" i="17"/>
  <c r="A1279" i="17"/>
  <c r="A1280" i="17"/>
  <c r="A1281" i="17"/>
  <c r="A1282" i="17"/>
  <c r="A1283" i="17"/>
  <c r="A1284" i="17"/>
  <c r="A1285" i="17"/>
  <c r="A1286" i="17"/>
  <c r="A1287" i="17"/>
  <c r="A1288" i="17"/>
  <c r="A1289" i="17"/>
  <c r="A1290" i="17"/>
  <c r="A1291" i="17"/>
  <c r="A1292" i="17"/>
  <c r="A1293" i="17"/>
  <c r="A1294" i="17"/>
  <c r="A1295" i="17"/>
  <c r="A1296" i="17"/>
  <c r="A1297" i="17"/>
  <c r="A1298" i="17"/>
  <c r="A1299" i="17"/>
  <c r="A1300" i="17"/>
  <c r="A1301" i="17"/>
  <c r="A1302" i="17"/>
  <c r="A1303" i="17"/>
  <c r="A1304" i="17"/>
  <c r="A1305" i="17"/>
  <c r="A1306" i="17"/>
  <c r="A1307" i="17"/>
  <c r="A1308" i="17"/>
  <c r="A1309" i="17"/>
  <c r="A1310" i="17"/>
  <c r="A1311" i="17"/>
  <c r="A1312" i="17"/>
  <c r="A1313" i="17"/>
  <c r="A1314" i="17"/>
  <c r="A1315" i="17"/>
  <c r="A1316" i="17"/>
  <c r="A1317" i="17"/>
  <c r="A1318" i="17"/>
  <c r="A1319" i="17"/>
  <c r="A1320" i="17"/>
  <c r="A1321" i="17"/>
  <c r="A1322" i="17"/>
  <c r="A1323" i="17"/>
  <c r="A1324" i="17"/>
  <c r="A1325" i="17"/>
  <c r="A1326" i="17"/>
  <c r="A1327" i="17"/>
  <c r="A1328" i="17"/>
  <c r="A1329" i="17"/>
  <c r="A1330" i="17"/>
  <c r="A1331" i="17"/>
  <c r="A1332" i="17"/>
  <c r="A1333" i="17"/>
  <c r="A1334" i="17"/>
  <c r="A1335" i="17"/>
  <c r="A1336" i="17"/>
  <c r="A1337" i="17"/>
  <c r="A1338" i="17"/>
  <c r="A1339" i="17"/>
  <c r="A1340" i="17"/>
  <c r="A1341" i="17"/>
  <c r="A1342" i="17"/>
  <c r="A1343" i="17"/>
  <c r="A1344" i="17"/>
  <c r="A1345" i="17"/>
  <c r="A1346" i="17"/>
  <c r="A1347" i="17"/>
  <c r="A1348" i="17"/>
  <c r="A1349" i="17"/>
  <c r="A1350" i="17"/>
  <c r="A1351" i="17"/>
  <c r="A1352" i="17"/>
  <c r="A1353" i="17"/>
  <c r="A1354" i="17"/>
  <c r="A1355" i="17"/>
  <c r="A1356" i="17"/>
  <c r="A1357" i="17"/>
  <c r="A1358" i="17"/>
  <c r="A1359" i="17"/>
  <c r="A1360" i="17"/>
  <c r="A1361" i="17"/>
  <c r="A1362" i="17"/>
  <c r="A1363" i="17"/>
  <c r="A1364" i="17"/>
  <c r="A1365" i="17"/>
  <c r="A1366" i="17"/>
  <c r="A1367" i="17"/>
  <c r="A1368" i="17"/>
  <c r="A1369" i="17"/>
  <c r="A1370" i="17"/>
  <c r="A1371" i="17"/>
  <c r="A1372" i="17"/>
  <c r="A1373" i="17"/>
  <c r="A1374" i="17"/>
  <c r="A1375" i="17"/>
  <c r="A1376" i="17"/>
  <c r="A1377" i="17"/>
  <c r="A1378" i="17"/>
  <c r="A1379" i="17"/>
  <c r="A1380" i="17"/>
  <c r="A1381" i="17"/>
  <c r="A1382" i="17"/>
  <c r="A1383" i="17"/>
  <c r="A1384" i="17"/>
  <c r="A1385" i="17"/>
  <c r="A1386" i="17"/>
  <c r="A1387" i="17"/>
  <c r="A1388" i="17"/>
  <c r="A1389" i="17"/>
  <c r="A1390" i="17"/>
  <c r="A1391" i="17"/>
  <c r="A1392" i="17"/>
  <c r="A1393" i="17"/>
  <c r="A1394" i="17"/>
  <c r="A1395" i="17"/>
  <c r="A1396" i="17"/>
  <c r="A1397" i="17"/>
  <c r="A1398" i="17"/>
  <c r="A1399" i="17"/>
  <c r="A1400" i="17"/>
  <c r="A1401" i="17"/>
  <c r="A1402" i="17"/>
  <c r="A1403" i="17"/>
  <c r="A1404" i="17"/>
  <c r="A1405" i="17"/>
  <c r="A1406" i="17"/>
  <c r="A1407" i="17"/>
  <c r="A1408" i="17"/>
  <c r="A1409" i="17"/>
  <c r="A1410" i="17"/>
  <c r="A1411" i="17"/>
  <c r="A1412" i="17"/>
  <c r="A1413" i="17"/>
  <c r="A1414" i="17"/>
  <c r="A1415" i="17"/>
  <c r="A1416" i="17"/>
  <c r="A1417" i="17"/>
  <c r="A1418" i="17"/>
  <c r="A1419" i="17"/>
  <c r="A1420" i="17"/>
  <c r="A1421" i="17"/>
  <c r="A1422" i="17"/>
  <c r="A1423" i="17"/>
  <c r="A1424" i="17"/>
  <c r="A1425" i="17"/>
  <c r="A1426" i="17"/>
  <c r="A1427" i="17"/>
  <c r="A1428" i="17"/>
  <c r="A1429" i="17"/>
  <c r="A1430" i="17"/>
  <c r="A1431" i="17"/>
  <c r="A1432" i="17"/>
  <c r="A1433" i="17"/>
  <c r="A1434" i="17"/>
  <c r="A1435" i="17"/>
  <c r="A1436" i="17"/>
  <c r="A1437" i="17"/>
  <c r="A1438" i="17"/>
  <c r="A1439" i="17"/>
  <c r="A1440" i="17"/>
  <c r="A1441" i="17"/>
  <c r="A1442" i="17"/>
  <c r="A1443" i="17"/>
  <c r="A1444" i="17"/>
  <c r="A1445" i="17"/>
  <c r="A1446" i="17"/>
  <c r="A1447" i="17"/>
  <c r="A1448" i="17"/>
  <c r="A1449" i="17"/>
  <c r="A1450" i="17"/>
  <c r="A1451" i="17"/>
  <c r="A1452" i="17"/>
  <c r="A1453" i="17"/>
  <c r="A1454" i="17"/>
  <c r="A1455" i="17"/>
  <c r="A1456" i="17"/>
  <c r="A1457" i="17"/>
  <c r="A1458" i="17"/>
  <c r="A1459" i="17"/>
  <c r="A1460" i="17"/>
  <c r="A1461" i="17"/>
  <c r="A1462" i="17"/>
  <c r="A1463" i="17"/>
  <c r="A1464" i="17"/>
  <c r="A1465" i="17"/>
  <c r="A1466" i="17"/>
  <c r="A1467" i="17"/>
  <c r="A1468" i="17"/>
  <c r="A1469" i="17"/>
  <c r="A1470" i="17"/>
  <c r="A1471" i="17"/>
  <c r="A1472" i="17"/>
  <c r="A1473" i="17"/>
  <c r="A1474" i="17"/>
  <c r="A1475" i="17"/>
  <c r="A1476" i="17"/>
  <c r="A1477" i="17"/>
  <c r="A1478" i="17"/>
  <c r="A1479" i="17"/>
  <c r="A1480" i="17"/>
  <c r="A1481" i="17"/>
  <c r="A1482" i="17"/>
  <c r="A1483" i="17"/>
  <c r="A1484" i="17"/>
  <c r="A1485" i="17"/>
  <c r="A1486" i="17"/>
  <c r="A1487" i="17"/>
  <c r="A1488" i="17"/>
  <c r="A1489" i="17"/>
  <c r="A1490" i="17"/>
  <c r="A1491" i="17"/>
  <c r="A1492" i="17"/>
  <c r="A1493" i="17"/>
  <c r="A1494" i="17"/>
  <c r="A1495" i="17"/>
  <c r="A1496" i="17"/>
  <c r="A1497" i="17"/>
  <c r="A1498" i="17"/>
  <c r="A1499" i="17"/>
  <c r="A1500" i="17"/>
  <c r="A1501" i="17"/>
  <c r="A1502" i="17"/>
  <c r="A1503" i="17"/>
  <c r="A1504" i="17"/>
  <c r="A1505" i="17"/>
  <c r="A1506" i="17"/>
  <c r="A1507" i="17"/>
  <c r="A1508" i="17"/>
  <c r="A1509" i="17"/>
  <c r="A1510" i="17"/>
  <c r="A1511" i="17"/>
  <c r="A1512" i="17"/>
  <c r="A1513" i="17"/>
  <c r="A1514" i="17"/>
  <c r="A1515" i="17"/>
  <c r="A1516" i="17"/>
  <c r="A1517" i="17"/>
  <c r="A1518" i="17"/>
  <c r="A1519" i="17"/>
  <c r="A1520" i="17"/>
  <c r="A1521" i="17"/>
  <c r="A1522" i="17"/>
  <c r="A1523" i="17"/>
  <c r="A1524" i="17"/>
  <c r="A1525" i="17"/>
  <c r="A1526" i="17"/>
  <c r="A1527" i="17"/>
  <c r="A1528" i="17"/>
  <c r="A1529" i="17"/>
  <c r="A1530" i="17"/>
  <c r="A1531" i="17"/>
  <c r="A1532" i="17"/>
  <c r="A1533" i="17"/>
  <c r="A1534" i="17"/>
  <c r="A1535" i="17"/>
  <c r="A1536" i="17"/>
  <c r="A1537" i="17"/>
  <c r="A1538" i="17"/>
  <c r="A1539" i="17"/>
  <c r="A1540" i="17"/>
  <c r="A1541" i="17"/>
  <c r="A1542" i="17"/>
  <c r="A1543" i="17"/>
  <c r="A1544" i="17"/>
  <c r="A1545" i="17"/>
  <c r="A1546" i="17"/>
  <c r="A1547" i="17"/>
  <c r="A1548" i="17"/>
  <c r="A1549" i="17"/>
  <c r="A1550" i="17"/>
  <c r="A1551" i="17"/>
  <c r="A1552" i="17"/>
  <c r="A1553" i="17"/>
  <c r="A1554" i="17"/>
  <c r="A1555" i="17"/>
  <c r="A1556" i="17"/>
  <c r="A1557" i="17"/>
  <c r="A1558" i="17"/>
  <c r="A1559" i="17"/>
  <c r="A1560" i="17"/>
  <c r="A1561" i="17"/>
  <c r="A1562" i="17"/>
  <c r="A1563" i="17"/>
  <c r="A1564" i="17"/>
  <c r="A1565" i="17"/>
  <c r="A1566" i="17"/>
  <c r="A1567" i="17"/>
  <c r="A1568" i="17"/>
  <c r="A1569" i="17"/>
  <c r="A1570" i="17"/>
  <c r="A1571" i="17"/>
  <c r="A1572" i="17"/>
  <c r="A1573" i="17"/>
  <c r="A1574" i="17"/>
  <c r="A1575" i="17"/>
  <c r="A1576" i="17"/>
  <c r="A1577" i="17"/>
  <c r="A1578" i="17"/>
  <c r="A1579" i="17"/>
  <c r="A1580" i="17"/>
  <c r="A1581" i="17"/>
  <c r="A1582" i="17"/>
  <c r="A1583" i="17"/>
  <c r="A1584" i="17"/>
  <c r="A1585" i="17"/>
  <c r="A1586" i="17"/>
  <c r="A1587" i="17"/>
  <c r="A1588" i="17"/>
  <c r="A1589" i="17"/>
  <c r="A1590" i="17"/>
  <c r="A1591" i="17"/>
  <c r="A1592" i="17"/>
  <c r="A1593" i="17"/>
  <c r="A1594" i="17"/>
  <c r="A1595" i="17"/>
  <c r="A1596" i="17"/>
  <c r="A1597" i="17"/>
  <c r="A1598" i="17"/>
  <c r="A1599" i="17"/>
  <c r="A1600" i="17"/>
  <c r="A1601" i="17"/>
  <c r="A1602" i="17"/>
  <c r="A1603" i="17"/>
  <c r="A1604" i="17"/>
  <c r="A1605" i="17"/>
  <c r="A1606" i="17"/>
  <c r="A1607" i="17"/>
  <c r="A1608" i="17"/>
  <c r="A1609" i="17"/>
  <c r="A1610" i="17"/>
  <c r="A1611" i="17"/>
  <c r="A1612" i="17"/>
  <c r="A1613" i="17"/>
  <c r="A1614" i="17"/>
  <c r="A1615" i="17"/>
  <c r="A1616" i="17"/>
  <c r="A1617" i="17"/>
  <c r="A1618" i="17"/>
  <c r="A1619" i="17"/>
  <c r="A1620" i="17"/>
  <c r="A1621" i="17"/>
  <c r="A1622" i="17"/>
  <c r="A1623" i="17"/>
  <c r="A1624" i="17"/>
  <c r="A1625" i="17"/>
  <c r="A1626" i="17"/>
  <c r="A1627" i="17"/>
  <c r="A1628" i="17"/>
  <c r="A1629" i="17"/>
  <c r="A1630" i="17"/>
  <c r="A1631" i="17"/>
  <c r="A1632" i="17"/>
  <c r="A1633" i="17"/>
  <c r="A1634" i="17"/>
  <c r="A1635" i="17"/>
  <c r="A1636" i="17"/>
  <c r="A1637" i="17"/>
  <c r="A1638" i="17"/>
  <c r="A1639" i="17"/>
  <c r="A1640" i="17"/>
  <c r="A1641" i="17"/>
  <c r="A1642" i="17"/>
  <c r="A1643" i="17"/>
  <c r="A1644" i="17"/>
  <c r="X1586" i="17"/>
  <c r="X1585" i="17"/>
  <c r="X1584" i="17"/>
  <c r="X1738" i="16"/>
  <c r="X1737" i="16"/>
  <c r="X1736" i="16"/>
  <c r="X1735" i="16"/>
  <c r="X1734" i="16"/>
  <c r="X1733" i="16"/>
  <c r="X1732" i="16"/>
  <c r="X1731" i="16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X1256" i="15"/>
  <c r="X1255" i="15"/>
  <c r="X2446" i="14"/>
  <c r="X2445" i="14"/>
  <c r="X2444" i="14"/>
  <c r="X2443" i="14"/>
  <c r="X2442" i="14"/>
  <c r="X2441" i="14"/>
  <c r="B2439" i="14"/>
  <c r="B2440" i="14" s="1"/>
  <c r="B2452" i="14"/>
  <c r="B2453" i="14" s="1"/>
  <c r="B2454" i="14" s="1"/>
  <c r="B2455" i="14" s="1"/>
  <c r="B2456" i="14" s="1"/>
  <c r="B2457" i="14"/>
  <c r="B2458" i="14" s="1"/>
  <c r="B2459" i="14" s="1"/>
  <c r="B2460" i="14" s="1"/>
  <c r="B2461" i="14" s="1"/>
  <c r="B2462" i="14" s="1"/>
  <c r="B2463" i="14"/>
  <c r="B2464" i="14" s="1"/>
  <c r="B2465" i="14" s="1"/>
  <c r="B2466" i="14" s="1"/>
  <c r="B2467" i="14" s="1"/>
  <c r="B2468" i="14" s="1"/>
  <c r="B2469" i="14"/>
  <c r="B2470" i="14" s="1"/>
  <c r="B2471" i="14" s="1"/>
  <c r="B2472" i="14" s="1"/>
  <c r="B2473" i="14" s="1"/>
  <c r="B2474" i="14" s="1"/>
  <c r="B2475" i="14"/>
  <c r="B2476" i="14" s="1"/>
  <c r="B2477" i="14" s="1"/>
  <c r="B2478" i="14" s="1"/>
  <c r="B2479" i="14" s="1"/>
  <c r="B2480" i="14"/>
  <c r="B2481" i="14"/>
  <c r="B2482" i="14" s="1"/>
  <c r="B2483" i="14" s="1"/>
  <c r="B2484" i="14" s="1"/>
  <c r="B2485" i="14"/>
  <c r="B2486" i="14" s="1"/>
  <c r="B2487" i="14" s="1"/>
  <c r="B2488" i="14" s="1"/>
  <c r="B2489" i="14" s="1"/>
  <c r="B2490" i="14"/>
  <c r="B2491" i="14" s="1"/>
  <c r="B2492" i="14" s="1"/>
  <c r="B2493" i="14" s="1"/>
  <c r="B2494" i="14" s="1"/>
  <c r="B2495" i="14"/>
  <c r="B2496" i="14"/>
  <c r="B2497" i="14" s="1"/>
  <c r="B2498" i="14" s="1"/>
  <c r="B2499" i="14" s="1"/>
  <c r="B2500" i="14" s="1"/>
  <c r="B2501" i="14" s="1"/>
  <c r="B2502" i="14" s="1"/>
  <c r="B2503" i="14"/>
  <c r="B2504" i="14"/>
  <c r="B2505" i="14" s="1"/>
  <c r="B2506" i="14" s="1"/>
  <c r="B2507" i="14" s="1"/>
  <c r="B2508" i="14" s="1"/>
  <c r="B2509" i="14"/>
  <c r="B2510" i="14" s="1"/>
  <c r="B2511" i="14" s="1"/>
  <c r="B2512" i="14" s="1"/>
  <c r="B2513" i="14"/>
  <c r="B2514" i="14" s="1"/>
  <c r="B2515" i="14" s="1"/>
  <c r="B2516" i="14" s="1"/>
  <c r="B2517" i="14" s="1"/>
  <c r="B2518" i="14"/>
  <c r="B2519" i="14" s="1"/>
  <c r="B2520" i="14" s="1"/>
  <c r="B2521" i="14" s="1"/>
  <c r="B2522" i="14" s="1"/>
  <c r="B2523" i="14"/>
  <c r="B2524" i="14" s="1"/>
  <c r="B2525" i="14" s="1"/>
  <c r="B2526" i="14" s="1"/>
  <c r="B2527" i="14" s="1"/>
  <c r="B2528" i="14" s="1"/>
  <c r="B2529" i="14" s="1"/>
  <c r="B2530" i="14" s="1"/>
  <c r="B2531" i="14" s="1"/>
  <c r="B2532" i="14"/>
  <c r="B2533" i="14" s="1"/>
  <c r="B2534" i="14" s="1"/>
  <c r="B2535" i="14" s="1"/>
  <c r="B2536" i="14"/>
  <c r="B2537" i="14"/>
  <c r="B2538" i="14" s="1"/>
  <c r="B2539" i="14" s="1"/>
  <c r="B2540" i="14" s="1"/>
  <c r="A2441" i="14"/>
  <c r="B2441" i="14" s="1"/>
  <c r="B2442" i="14" s="1"/>
  <c r="B2443" i="14" s="1"/>
  <c r="B2444" i="14" s="1"/>
  <c r="B2445" i="14" s="1"/>
  <c r="B2446" i="14" s="1"/>
  <c r="A2442" i="14"/>
  <c r="A2443" i="14"/>
  <c r="A2444" i="14"/>
  <c r="A2445" i="14"/>
  <c r="A2446" i="14"/>
  <c r="B2447" i="14" s="1"/>
  <c r="B2448" i="14" s="1"/>
  <c r="B2449" i="14" s="1"/>
  <c r="B2450" i="14" s="1"/>
  <c r="B2451" i="14" s="1"/>
  <c r="A2447" i="14"/>
  <c r="A2448" i="14"/>
  <c r="A2449" i="14"/>
  <c r="A2450" i="14"/>
  <c r="A2451" i="14"/>
  <c r="A2452" i="14"/>
  <c r="A2453" i="14"/>
  <c r="A2454" i="14"/>
  <c r="A2455" i="14"/>
  <c r="A2456" i="14"/>
  <c r="A2457" i="14"/>
  <c r="A2458" i="14"/>
  <c r="A2459" i="14"/>
  <c r="A2460" i="14"/>
  <c r="A2461" i="14"/>
  <c r="A2462" i="14"/>
  <c r="A2463" i="14"/>
  <c r="A2464" i="14"/>
  <c r="A2465" i="14"/>
  <c r="A2466" i="14"/>
  <c r="A2467" i="14"/>
  <c r="A2468" i="14"/>
  <c r="A2469" i="14"/>
  <c r="A2470" i="14"/>
  <c r="A2471" i="14"/>
  <c r="A2472" i="14"/>
  <c r="A2473" i="14"/>
  <c r="A2474" i="14"/>
  <c r="A2475" i="14"/>
  <c r="A2476" i="14"/>
  <c r="A2477" i="14"/>
  <c r="A2478" i="14"/>
  <c r="A2479" i="14"/>
  <c r="A2480" i="14"/>
  <c r="A2481" i="14"/>
  <c r="A2482" i="14"/>
  <c r="A2483" i="14"/>
  <c r="A2484" i="14"/>
  <c r="A2485" i="14"/>
  <c r="A2486" i="14"/>
  <c r="A2487" i="14"/>
  <c r="A2488" i="14"/>
  <c r="A2489" i="14"/>
  <c r="A2490" i="14"/>
  <c r="A2491" i="14"/>
  <c r="A2492" i="14"/>
  <c r="A2493" i="14"/>
  <c r="A2494" i="14"/>
  <c r="A2495" i="14"/>
  <c r="A2496" i="14"/>
  <c r="A2497" i="14"/>
  <c r="A2498" i="14"/>
  <c r="A2499" i="14"/>
  <c r="A2500" i="14"/>
  <c r="A2501" i="14"/>
  <c r="A2502" i="14"/>
  <c r="A2503" i="14"/>
  <c r="A2504" i="14"/>
  <c r="A2505" i="14"/>
  <c r="A2506" i="14"/>
  <c r="A2507" i="14"/>
  <c r="A2508" i="14"/>
  <c r="A2509" i="14"/>
  <c r="A2510" i="14"/>
  <c r="A2511" i="14"/>
  <c r="A2512" i="14"/>
  <c r="A2513" i="14"/>
  <c r="A2514" i="14"/>
  <c r="A2515" i="14"/>
  <c r="A2516" i="14"/>
  <c r="A2517" i="14"/>
  <c r="A2518" i="14"/>
  <c r="A2519" i="14"/>
  <c r="A2520" i="14"/>
  <c r="A2521" i="14"/>
  <c r="A2522" i="14"/>
  <c r="A2523" i="14"/>
  <c r="A2524" i="14"/>
  <c r="A2525" i="14"/>
  <c r="A2526" i="14"/>
  <c r="A2527" i="14"/>
  <c r="A2528" i="14"/>
  <c r="A2529" i="14"/>
  <c r="A2530" i="14"/>
  <c r="A2531" i="14"/>
  <c r="A2532" i="14"/>
  <c r="A2533" i="14"/>
  <c r="A2534" i="14"/>
  <c r="A2535" i="14"/>
  <c r="A2536" i="14"/>
  <c r="A2537" i="14"/>
  <c r="A2538" i="14"/>
  <c r="A2539" i="14"/>
  <c r="A2540" i="14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2" i="11"/>
  <c r="X517" i="11"/>
  <c r="X516" i="11"/>
  <c r="X515" i="11"/>
  <c r="X514" i="11"/>
  <c r="X513" i="11"/>
  <c r="X512" i="11"/>
  <c r="X511" i="11"/>
  <c r="X510" i="11"/>
  <c r="X509" i="11"/>
  <c r="X508" i="11"/>
  <c r="X507" i="11"/>
  <c r="X506" i="11"/>
  <c r="X505" i="11"/>
  <c r="X504" i="11"/>
  <c r="X503" i="11"/>
  <c r="X502" i="11"/>
  <c r="X501" i="11"/>
  <c r="X500" i="11"/>
  <c r="X499" i="11"/>
  <c r="X498" i="11"/>
  <c r="X497" i="11"/>
  <c r="X496" i="11"/>
  <c r="X495" i="11"/>
  <c r="X494" i="11"/>
  <c r="X493" i="11"/>
  <c r="X492" i="11"/>
  <c r="X491" i="11"/>
  <c r="X490" i="11"/>
  <c r="X489" i="11"/>
  <c r="X488" i="11"/>
  <c r="X487" i="11"/>
  <c r="X486" i="11"/>
  <c r="X485" i="11"/>
  <c r="X484" i="11"/>
  <c r="X483" i="11"/>
  <c r="X482" i="11"/>
  <c r="X481" i="11"/>
  <c r="X480" i="11"/>
  <c r="X479" i="11"/>
  <c r="X478" i="11"/>
  <c r="X477" i="11"/>
  <c r="X476" i="11"/>
  <c r="X475" i="11"/>
  <c r="X474" i="11"/>
  <c r="X473" i="11"/>
  <c r="X472" i="11"/>
  <c r="X471" i="11"/>
  <c r="X470" i="11"/>
  <c r="X469" i="11"/>
  <c r="X468" i="11"/>
  <c r="X467" i="11"/>
  <c r="X466" i="11"/>
  <c r="X465" i="11"/>
  <c r="X464" i="11"/>
  <c r="X463" i="11"/>
  <c r="X462" i="11"/>
  <c r="X461" i="11"/>
  <c r="X460" i="11"/>
  <c r="X459" i="11"/>
  <c r="X458" i="11"/>
  <c r="X457" i="11"/>
  <c r="X456" i="11"/>
  <c r="X455" i="11"/>
  <c r="X454" i="11"/>
  <c r="X453" i="11"/>
  <c r="X452" i="11"/>
  <c r="X451" i="11"/>
  <c r="X450" i="11"/>
  <c r="X449" i="11"/>
  <c r="X448" i="11"/>
  <c r="X447" i="11"/>
  <c r="X446" i="11"/>
  <c r="X445" i="11"/>
  <c r="X444" i="11"/>
  <c r="X443" i="11"/>
  <c r="X442" i="11"/>
  <c r="X441" i="11"/>
  <c r="X440" i="11"/>
  <c r="X439" i="11"/>
  <c r="X438" i="11"/>
  <c r="X437" i="11"/>
  <c r="X436" i="11"/>
  <c r="X435" i="11"/>
  <c r="X434" i="11"/>
  <c r="X433" i="11"/>
  <c r="X432" i="11"/>
  <c r="X431" i="11"/>
  <c r="X430" i="11"/>
  <c r="X429" i="11"/>
  <c r="X428" i="11"/>
  <c r="X427" i="11"/>
  <c r="X426" i="11"/>
  <c r="X425" i="11"/>
  <c r="X424" i="11"/>
  <c r="X423" i="11"/>
  <c r="X422" i="11"/>
  <c r="X421" i="11"/>
  <c r="X420" i="11"/>
  <c r="X419" i="11"/>
  <c r="X418" i="11"/>
  <c r="X417" i="11"/>
  <c r="X416" i="11"/>
  <c r="X415" i="11"/>
  <c r="X414" i="11"/>
  <c r="X413" i="11"/>
  <c r="X412" i="11"/>
  <c r="X411" i="11"/>
  <c r="X410" i="11"/>
  <c r="X409" i="11"/>
  <c r="X408" i="11"/>
  <c r="X407" i="11"/>
  <c r="X406" i="11"/>
  <c r="X405" i="11"/>
  <c r="X404" i="11"/>
  <c r="X403" i="11"/>
  <c r="X402" i="11"/>
  <c r="X401" i="11"/>
  <c r="X400" i="11"/>
  <c r="X399" i="11"/>
  <c r="X398" i="11"/>
  <c r="X397" i="11"/>
  <c r="X396" i="11"/>
  <c r="X395" i="11"/>
  <c r="X394" i="11"/>
  <c r="X393" i="11"/>
  <c r="X392" i="11"/>
  <c r="X391" i="11"/>
  <c r="X390" i="11"/>
  <c r="X389" i="11"/>
  <c r="X388" i="11"/>
  <c r="X387" i="11"/>
  <c r="X386" i="11"/>
  <c r="X385" i="11"/>
  <c r="X384" i="11"/>
  <c r="X383" i="11"/>
  <c r="X382" i="11"/>
  <c r="X381" i="11"/>
  <c r="X380" i="11"/>
  <c r="X379" i="11"/>
  <c r="X378" i="11"/>
  <c r="X377" i="11"/>
  <c r="X376" i="11"/>
  <c r="X375" i="11"/>
  <c r="X374" i="11"/>
  <c r="X373" i="11"/>
  <c r="X372" i="11"/>
  <c r="X371" i="11"/>
  <c r="X370" i="11"/>
  <c r="X369" i="11"/>
  <c r="X368" i="11"/>
  <c r="X367" i="11"/>
  <c r="X366" i="11"/>
  <c r="X365" i="11"/>
  <c r="X364" i="11"/>
  <c r="X363" i="11"/>
  <c r="X362" i="11"/>
  <c r="X361" i="11"/>
  <c r="X360" i="11"/>
  <c r="X359" i="11"/>
  <c r="X358" i="11"/>
  <c r="X357" i="11"/>
  <c r="X356" i="11"/>
  <c r="X355" i="11"/>
  <c r="X354" i="11"/>
  <c r="X353" i="11"/>
  <c r="X352" i="11"/>
  <c r="X351" i="11"/>
  <c r="X350" i="11"/>
  <c r="X349" i="11"/>
  <c r="X348" i="11"/>
  <c r="X347" i="11"/>
  <c r="X346" i="11"/>
  <c r="X345" i="11"/>
  <c r="X344" i="11"/>
  <c r="X343" i="11"/>
  <c r="X342" i="11"/>
  <c r="X341" i="11"/>
  <c r="X340" i="11"/>
  <c r="X339" i="11"/>
  <c r="X338" i="11"/>
  <c r="X337" i="11"/>
  <c r="X336" i="11"/>
  <c r="X335" i="11"/>
  <c r="X334" i="11"/>
  <c r="X333" i="11"/>
  <c r="X332" i="11"/>
  <c r="X331" i="11"/>
  <c r="X330" i="11"/>
  <c r="X329" i="11"/>
  <c r="X328" i="11"/>
  <c r="X327" i="11"/>
  <c r="X326" i="11"/>
  <c r="X325" i="11"/>
  <c r="X324" i="11"/>
  <c r="X323" i="11"/>
  <c r="X322" i="11"/>
  <c r="X321" i="11"/>
  <c r="X320" i="11"/>
  <c r="X319" i="11"/>
  <c r="X318" i="11"/>
  <c r="X317" i="11"/>
  <c r="X316" i="11"/>
  <c r="X315" i="11"/>
  <c r="X314" i="11"/>
  <c r="X313" i="11"/>
  <c r="X312" i="11"/>
  <c r="X311" i="11"/>
  <c r="X310" i="11"/>
  <c r="X309" i="11"/>
  <c r="X308" i="11"/>
  <c r="X307" i="11"/>
  <c r="X306" i="11"/>
  <c r="X305" i="11"/>
  <c r="X304" i="11"/>
  <c r="X303" i="11"/>
  <c r="X302" i="11"/>
  <c r="X301" i="11"/>
  <c r="X300" i="11"/>
  <c r="X299" i="11"/>
  <c r="X298" i="11"/>
  <c r="X297" i="11"/>
  <c r="X296" i="11"/>
  <c r="X295" i="11"/>
  <c r="X294" i="11"/>
  <c r="X293" i="11"/>
  <c r="X292" i="11"/>
  <c r="X291" i="11"/>
  <c r="X290" i="11"/>
  <c r="X289" i="11"/>
  <c r="X288" i="11"/>
  <c r="X287" i="11"/>
  <c r="X286" i="11"/>
  <c r="X285" i="11"/>
  <c r="X284" i="11"/>
  <c r="X283" i="11"/>
  <c r="X282" i="11"/>
  <c r="X281" i="11"/>
  <c r="X280" i="11"/>
  <c r="X279" i="11"/>
  <c r="X278" i="11"/>
  <c r="X277" i="11"/>
  <c r="X276" i="11"/>
  <c r="X275" i="11"/>
  <c r="X274" i="11"/>
  <c r="X273" i="11"/>
  <c r="X272" i="11"/>
  <c r="X271" i="11"/>
  <c r="X270" i="11"/>
  <c r="X269" i="11"/>
  <c r="X268" i="11"/>
  <c r="X267" i="11"/>
  <c r="X266" i="11"/>
  <c r="X265" i="11"/>
  <c r="X264" i="11"/>
  <c r="X263" i="11"/>
  <c r="X262" i="11"/>
  <c r="X261" i="11"/>
  <c r="X260" i="11"/>
  <c r="X259" i="11"/>
  <c r="X258" i="11"/>
  <c r="X257" i="11"/>
  <c r="X256" i="11"/>
  <c r="X255" i="11"/>
  <c r="X254" i="11"/>
  <c r="X253" i="11"/>
  <c r="X252" i="11"/>
  <c r="X251" i="11"/>
  <c r="X250" i="11"/>
  <c r="X249" i="11"/>
  <c r="X248" i="11"/>
  <c r="X247" i="11"/>
  <c r="X246" i="11"/>
  <c r="X245" i="11"/>
  <c r="X244" i="11"/>
  <c r="X243" i="11"/>
  <c r="X242" i="11"/>
  <c r="X241" i="11"/>
  <c r="X240" i="11"/>
  <c r="X239" i="11"/>
  <c r="X238" i="11"/>
  <c r="X237" i="11"/>
  <c r="X236" i="11"/>
  <c r="X235" i="11"/>
  <c r="X234" i="11"/>
  <c r="X233" i="11"/>
  <c r="X232" i="11"/>
  <c r="X231" i="11"/>
  <c r="X230" i="11"/>
  <c r="X229" i="11"/>
  <c r="X228" i="11"/>
  <c r="X227" i="11"/>
  <c r="X226" i="11"/>
  <c r="X225" i="11"/>
  <c r="X224" i="11"/>
  <c r="X223" i="11"/>
  <c r="X222" i="11"/>
  <c r="X221" i="11"/>
  <c r="X220" i="11"/>
  <c r="X219" i="11"/>
  <c r="X218" i="11"/>
  <c r="X217" i="11"/>
  <c r="X216" i="11"/>
  <c r="X215" i="11"/>
  <c r="X214" i="11"/>
  <c r="X213" i="11"/>
  <c r="X212" i="11"/>
  <c r="X211" i="11"/>
  <c r="X210" i="11"/>
  <c r="X209" i="11"/>
  <c r="X208" i="11"/>
  <c r="X207" i="11"/>
  <c r="X206" i="11"/>
  <c r="X205" i="11"/>
  <c r="X204" i="11"/>
  <c r="X203" i="11"/>
  <c r="X202" i="11"/>
  <c r="X201" i="11"/>
  <c r="X200" i="11"/>
  <c r="X199" i="11"/>
  <c r="X198" i="11"/>
  <c r="X197" i="11"/>
  <c r="X196" i="11"/>
  <c r="X195" i="11"/>
  <c r="X194" i="11"/>
  <c r="X193" i="11"/>
  <c r="X192" i="11"/>
  <c r="X191" i="11"/>
  <c r="X190" i="11"/>
  <c r="X189" i="11"/>
  <c r="X188" i="11"/>
  <c r="X187" i="11"/>
  <c r="X186" i="11"/>
  <c r="X185" i="11"/>
  <c r="X184" i="11"/>
  <c r="X183" i="11"/>
  <c r="X182" i="11"/>
  <c r="X181" i="11"/>
  <c r="X180" i="11"/>
  <c r="X179" i="11"/>
  <c r="X178" i="11"/>
  <c r="X177" i="11"/>
  <c r="X176" i="11"/>
  <c r="X175" i="11"/>
  <c r="X174" i="11"/>
  <c r="X173" i="11"/>
  <c r="X172" i="11"/>
  <c r="X171" i="11"/>
  <c r="X170" i="11"/>
  <c r="X169" i="11"/>
  <c r="X168" i="11"/>
  <c r="X167" i="11"/>
  <c r="X166" i="11"/>
  <c r="X165" i="11"/>
  <c r="X164" i="11"/>
  <c r="X163" i="11"/>
  <c r="X162" i="11"/>
  <c r="X161" i="11"/>
  <c r="X160" i="11"/>
  <c r="X159" i="11"/>
  <c r="X158" i="11"/>
  <c r="X157" i="11"/>
  <c r="X156" i="11"/>
  <c r="X155" i="11"/>
  <c r="X154" i="11"/>
  <c r="X153" i="11"/>
  <c r="X152" i="11"/>
  <c r="X151" i="11"/>
  <c r="X150" i="11"/>
  <c r="X149" i="11"/>
  <c r="X148" i="11"/>
  <c r="X147" i="11"/>
  <c r="X146" i="11"/>
  <c r="X145" i="11"/>
  <c r="X144" i="11"/>
  <c r="X143" i="11"/>
  <c r="X142" i="11"/>
  <c r="X141" i="11"/>
  <c r="X140" i="11"/>
  <c r="X139" i="11"/>
  <c r="X138" i="11"/>
  <c r="X137" i="11"/>
  <c r="X136" i="11"/>
  <c r="X135" i="11"/>
  <c r="X134" i="11"/>
  <c r="X133" i="11"/>
  <c r="X132" i="11"/>
  <c r="X131" i="11"/>
  <c r="X130" i="11"/>
  <c r="X129" i="11"/>
  <c r="X128" i="11"/>
  <c r="X127" i="11"/>
  <c r="X126" i="11"/>
  <c r="X125" i="11"/>
  <c r="X124" i="11"/>
  <c r="X123" i="11"/>
  <c r="X122" i="11"/>
  <c r="X121" i="11"/>
  <c r="X120" i="11"/>
  <c r="X119" i="11"/>
  <c r="X118" i="11"/>
  <c r="X117" i="11"/>
  <c r="X116" i="11"/>
  <c r="X115" i="11"/>
  <c r="X114" i="11"/>
  <c r="X113" i="11"/>
  <c r="X112" i="11"/>
  <c r="X111" i="11"/>
  <c r="X110" i="11"/>
  <c r="X109" i="11"/>
  <c r="X108" i="11"/>
  <c r="X107" i="11"/>
  <c r="X106" i="11"/>
  <c r="X105" i="11"/>
  <c r="X104" i="11"/>
  <c r="X103" i="11"/>
  <c r="X102" i="11"/>
  <c r="X101" i="11"/>
  <c r="X100" i="11"/>
  <c r="X99" i="11"/>
  <c r="X98" i="11"/>
  <c r="X97" i="11"/>
  <c r="X96" i="11"/>
  <c r="X95" i="11"/>
  <c r="X94" i="11"/>
  <c r="X93" i="11"/>
  <c r="X92" i="11"/>
  <c r="X91" i="11"/>
  <c r="X90" i="11"/>
  <c r="X89" i="11"/>
  <c r="X88" i="11"/>
  <c r="X87" i="11"/>
  <c r="X86" i="11"/>
  <c r="X85" i="11"/>
  <c r="X84" i="11"/>
  <c r="X83" i="11"/>
  <c r="X82" i="11"/>
  <c r="X81" i="11"/>
  <c r="X80" i="11"/>
  <c r="X79" i="11"/>
  <c r="X78" i="11"/>
  <c r="X77" i="11"/>
  <c r="X76" i="11"/>
  <c r="X75" i="11"/>
  <c r="X74" i="11"/>
  <c r="X73" i="11"/>
  <c r="X72" i="11"/>
  <c r="X71" i="11"/>
  <c r="X70" i="11"/>
  <c r="X69" i="11"/>
  <c r="X68" i="11"/>
  <c r="X67" i="11"/>
  <c r="X66" i="11"/>
  <c r="X65" i="11"/>
  <c r="X64" i="11"/>
  <c r="X63" i="11"/>
  <c r="X62" i="11"/>
  <c r="X61" i="11"/>
  <c r="X60" i="11"/>
  <c r="X59" i="11"/>
  <c r="X58" i="11"/>
  <c r="X57" i="11"/>
  <c r="X56" i="11"/>
  <c r="X55" i="11"/>
  <c r="X54" i="11"/>
  <c r="X53" i="11"/>
  <c r="X52" i="11"/>
  <c r="X51" i="11"/>
  <c r="X50" i="11"/>
  <c r="X49" i="11"/>
  <c r="X48" i="11"/>
  <c r="X47" i="11"/>
  <c r="X46" i="11"/>
  <c r="X45" i="11"/>
  <c r="X44" i="11"/>
  <c r="X43" i="11"/>
  <c r="X42" i="11"/>
  <c r="X41" i="11"/>
  <c r="X40" i="11"/>
  <c r="X39" i="11"/>
  <c r="X38" i="11"/>
  <c r="X37" i="11"/>
  <c r="X36" i="11"/>
  <c r="X35" i="11"/>
  <c r="X34" i="11"/>
  <c r="X33" i="11"/>
  <c r="X32" i="11"/>
  <c r="X31" i="11"/>
  <c r="X30" i="11"/>
  <c r="X29" i="11"/>
  <c r="X28" i="11"/>
  <c r="X27" i="11"/>
  <c r="X26" i="11"/>
  <c r="X25" i="11"/>
  <c r="X24" i="11"/>
  <c r="X23" i="11"/>
  <c r="X22" i="11"/>
  <c r="X21" i="11"/>
  <c r="X20" i="11"/>
  <c r="X19" i="11"/>
  <c r="X18" i="11"/>
  <c r="X17" i="11"/>
  <c r="X16" i="11"/>
  <c r="X15" i="11"/>
  <c r="X14" i="11"/>
  <c r="X13" i="11"/>
  <c r="X12" i="11"/>
  <c r="X11" i="11"/>
  <c r="X10" i="11"/>
  <c r="X9" i="11"/>
  <c r="X8" i="11"/>
  <c r="X7" i="11"/>
  <c r="X6" i="11"/>
  <c r="X5" i="11"/>
  <c r="X4" i="11"/>
  <c r="X3" i="11"/>
  <c r="X2" i="11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X2" i="2"/>
  <c r="A410" i="2"/>
  <c r="W410" i="2"/>
  <c r="V410" i="2"/>
  <c r="B947" i="18" l="1"/>
  <c r="B891" i="18"/>
  <c r="B726" i="18"/>
  <c r="B852" i="18"/>
  <c r="B782" i="18"/>
  <c r="B789" i="18"/>
  <c r="B841" i="18"/>
  <c r="B638" i="18"/>
  <c r="B546" i="18"/>
  <c r="B840" i="18"/>
  <c r="B835" i="18"/>
  <c r="B698" i="18"/>
  <c r="B523" i="18"/>
  <c r="B833" i="18"/>
  <c r="B804" i="18"/>
  <c r="B798" i="18"/>
  <c r="B792" i="18"/>
  <c r="B733" i="18"/>
  <c r="B592" i="18"/>
  <c r="B586" i="18"/>
  <c r="B499" i="18"/>
  <c r="B800" i="18"/>
  <c r="B748" i="18"/>
  <c r="B628" i="18"/>
  <c r="B608" i="18"/>
  <c r="B522" i="18"/>
  <c r="B808" i="18"/>
  <c r="B728" i="18"/>
  <c r="B583" i="18"/>
  <c r="B416" i="18"/>
  <c r="B590" i="18"/>
  <c r="B780" i="18"/>
  <c r="B534" i="18"/>
  <c r="B480" i="18"/>
  <c r="B760" i="18"/>
  <c r="B736" i="18"/>
  <c r="B640" i="18"/>
  <c r="B525" i="18"/>
  <c r="B339" i="18"/>
  <c r="B588" i="18"/>
  <c r="B740" i="18"/>
  <c r="B716" i="18"/>
  <c r="B692" i="18"/>
  <c r="B620" i="18"/>
  <c r="B377" i="18"/>
  <c r="B369" i="18"/>
  <c r="B361" i="18"/>
  <c r="B469" i="18"/>
  <c r="B437" i="18"/>
  <c r="B288" i="18"/>
  <c r="B373" i="18"/>
  <c r="B477" i="18"/>
  <c r="B461" i="18"/>
  <c r="B445" i="18"/>
  <c r="B413" i="18"/>
  <c r="B397" i="18"/>
  <c r="B280" i="18"/>
  <c r="B324" i="18"/>
  <c r="B313" i="18"/>
  <c r="B308" i="18"/>
  <c r="B295" i="18"/>
  <c r="B278" i="18"/>
  <c r="B242" i="18"/>
  <c r="B218" i="18"/>
  <c r="B182" i="18"/>
  <c r="B134" i="18"/>
  <c r="B122" i="18"/>
  <c r="B98" i="18"/>
  <c r="B26" i="18"/>
  <c r="B333" i="18"/>
  <c r="B318" i="18"/>
  <c r="B302" i="18"/>
  <c r="B277" i="18"/>
  <c r="B265" i="18"/>
  <c r="B229" i="18"/>
  <c r="B217" i="18"/>
  <c r="B205" i="18"/>
  <c r="B193" i="18"/>
  <c r="B216" i="18"/>
  <c r="B132" i="18"/>
  <c r="B96" i="18"/>
  <c r="B306" i="18"/>
  <c r="B274" i="18"/>
  <c r="B166" i="18"/>
  <c r="B154" i="18"/>
  <c r="B58" i="18"/>
  <c r="B22" i="18"/>
  <c r="B249" i="18"/>
  <c r="B237" i="18"/>
  <c r="B201" i="18"/>
  <c r="B224" i="18"/>
  <c r="B200" i="18"/>
  <c r="B140" i="18"/>
  <c r="B310" i="18"/>
  <c r="B282" i="18"/>
  <c r="B258" i="18"/>
  <c r="B234" i="18"/>
  <c r="B210" i="18"/>
  <c r="B198" i="18"/>
  <c r="B174" i="18"/>
  <c r="B30" i="18"/>
  <c r="B6" i="18"/>
  <c r="B245" i="18"/>
  <c r="B4" i="18"/>
  <c r="B495" i="11"/>
  <c r="AB979" i="18" l="1"/>
  <c r="AB978" i="18"/>
  <c r="AB977" i="18"/>
  <c r="AC978" i="18" s="1"/>
  <c r="AB976" i="18"/>
  <c r="AB975" i="18"/>
  <c r="C978" i="18" l="1"/>
  <c r="AC979" i="18"/>
  <c r="AC977" i="18"/>
  <c r="AC976" i="18"/>
  <c r="AB864" i="18"/>
  <c r="AB865" i="18"/>
  <c r="AB866" i="18"/>
  <c r="AB867" i="18"/>
  <c r="X1395" i="17"/>
  <c r="X1396" i="17"/>
  <c r="X1397" i="17"/>
  <c r="X1398" i="17"/>
  <c r="X1524" i="16"/>
  <c r="X1525" i="16"/>
  <c r="X1526" i="16"/>
  <c r="X1527" i="16"/>
  <c r="X1528" i="16"/>
  <c r="X1529" i="16"/>
  <c r="X1530" i="16"/>
  <c r="X1531" i="16"/>
  <c r="X1532" i="16"/>
  <c r="X1105" i="15"/>
  <c r="X1106" i="15"/>
  <c r="X2116" i="14"/>
  <c r="X2117" i="14"/>
  <c r="X2118" i="14"/>
  <c r="X2119" i="14"/>
  <c r="X2120" i="14"/>
  <c r="X2121" i="14"/>
  <c r="X2122" i="14"/>
  <c r="A359" i="2"/>
  <c r="V359" i="2"/>
  <c r="W359" i="2"/>
  <c r="AB775" i="18"/>
  <c r="AB776" i="18"/>
  <c r="AB777" i="18"/>
  <c r="X1234" i="17"/>
  <c r="X1235" i="17"/>
  <c r="X1236" i="17"/>
  <c r="X1334" i="16"/>
  <c r="X1335" i="16"/>
  <c r="X1336" i="16"/>
  <c r="X1337" i="16"/>
  <c r="X1033" i="15"/>
  <c r="X1034" i="15"/>
  <c r="X1035" i="15"/>
  <c r="X1036" i="15"/>
  <c r="X1037" i="15"/>
  <c r="X1038" i="15"/>
  <c r="X1906" i="14"/>
  <c r="X1907" i="14"/>
  <c r="X1908" i="14"/>
  <c r="X1909" i="14"/>
  <c r="X1910" i="14"/>
  <c r="X1911" i="14"/>
  <c r="X1912" i="14"/>
  <c r="X1913" i="14"/>
  <c r="AB754" i="18"/>
  <c r="AB755" i="18"/>
  <c r="AB756" i="18"/>
  <c r="X1209" i="17"/>
  <c r="X1210" i="17"/>
  <c r="X1211" i="17"/>
  <c r="X1212" i="17"/>
  <c r="X1290" i="16"/>
  <c r="X1291" i="16"/>
  <c r="X1292" i="16"/>
  <c r="X1287" i="16"/>
  <c r="X1288" i="16"/>
  <c r="X1289" i="16"/>
  <c r="X1007" i="15"/>
  <c r="X1008" i="15"/>
  <c r="X1009" i="15"/>
  <c r="X1010" i="15"/>
  <c r="X1011" i="15"/>
  <c r="X1859" i="14"/>
  <c r="X1860" i="14"/>
  <c r="X1861" i="14"/>
  <c r="X1862" i="14"/>
  <c r="X1863" i="14"/>
  <c r="A324" i="2"/>
  <c r="V324" i="2"/>
  <c r="W324" i="2"/>
  <c r="A316" i="2"/>
  <c r="V316" i="2"/>
  <c r="W316" i="2"/>
  <c r="X1048" i="17"/>
  <c r="AB654" i="18"/>
  <c r="AB655" i="18"/>
  <c r="AB656" i="18"/>
  <c r="AB657" i="18"/>
  <c r="AB658" i="18"/>
  <c r="X1041" i="17"/>
  <c r="X1042" i="17"/>
  <c r="X1043" i="17"/>
  <c r="X1044" i="17"/>
  <c r="X1045" i="17"/>
  <c r="X1046" i="17"/>
  <c r="X1047" i="17"/>
  <c r="X1139" i="16"/>
  <c r="X1140" i="16"/>
  <c r="X1141" i="16"/>
  <c r="X823" i="15"/>
  <c r="X824" i="15"/>
  <c r="X1588" i="14"/>
  <c r="X1589" i="14"/>
  <c r="X1590" i="14"/>
  <c r="X1591" i="14"/>
  <c r="X1592" i="14"/>
  <c r="A268" i="2"/>
  <c r="V268" i="2"/>
  <c r="W268" i="2"/>
  <c r="X281" i="14"/>
  <c r="X282" i="14"/>
  <c r="X283" i="14"/>
  <c r="X284" i="14"/>
  <c r="X285" i="14"/>
  <c r="X286" i="14"/>
  <c r="X287" i="14"/>
  <c r="X288" i="14"/>
  <c r="X289" i="14"/>
  <c r="AB120" i="18"/>
  <c r="AB121" i="18"/>
  <c r="AB119" i="18"/>
  <c r="X188" i="17"/>
  <c r="X199" i="16"/>
  <c r="X161" i="15"/>
  <c r="A48" i="2"/>
  <c r="V48" i="2"/>
  <c r="W48" i="2"/>
  <c r="AB93" i="18"/>
  <c r="AB94" i="18"/>
  <c r="AB95" i="18"/>
  <c r="X178" i="17"/>
  <c r="X179" i="17"/>
  <c r="X180" i="17"/>
  <c r="X188" i="16"/>
  <c r="X189" i="16"/>
  <c r="X190" i="16"/>
  <c r="X191" i="16"/>
  <c r="X151" i="15"/>
  <c r="X152" i="15"/>
  <c r="X153" i="15"/>
  <c r="X214" i="14"/>
  <c r="X215" i="14"/>
  <c r="X216" i="14"/>
  <c r="X217" i="14"/>
  <c r="X218" i="14"/>
  <c r="X219" i="14"/>
  <c r="X220" i="14"/>
  <c r="X221" i="14"/>
  <c r="A40" i="2"/>
  <c r="V40" i="2"/>
  <c r="W40" i="2"/>
  <c r="AB67" i="18"/>
  <c r="AB68" i="18"/>
  <c r="AB69" i="18"/>
  <c r="AB70" i="18"/>
  <c r="X161" i="16"/>
  <c r="X162" i="16"/>
  <c r="X156" i="17"/>
  <c r="X157" i="17"/>
  <c r="X158" i="17"/>
  <c r="X159" i="17"/>
  <c r="X157" i="16"/>
  <c r="X158" i="16"/>
  <c r="X159" i="16"/>
  <c r="X160" i="16"/>
  <c r="X131" i="15"/>
  <c r="X132" i="15"/>
  <c r="X170" i="14"/>
  <c r="X171" i="14"/>
  <c r="X172" i="14"/>
  <c r="X173" i="14"/>
  <c r="X174" i="14"/>
  <c r="A33" i="2"/>
  <c r="V33" i="2"/>
  <c r="W33" i="2"/>
  <c r="AB821" i="18"/>
  <c r="AB822" i="18"/>
  <c r="AB823" i="18"/>
  <c r="AB824" i="18"/>
  <c r="AB825" i="18"/>
  <c r="AB826" i="18"/>
  <c r="X1326" i="17"/>
  <c r="X1327" i="17"/>
  <c r="X1328" i="17"/>
  <c r="X1329" i="17"/>
  <c r="X1410" i="16"/>
  <c r="X1411" i="16"/>
  <c r="X1412" i="16"/>
  <c r="X1069" i="15"/>
  <c r="X1070" i="15"/>
  <c r="X2004" i="14"/>
  <c r="X2005" i="14"/>
  <c r="X2006" i="14"/>
  <c r="X2007" i="14"/>
  <c r="X2008" i="14"/>
  <c r="X2009" i="14"/>
  <c r="X2010" i="14"/>
  <c r="X2011" i="14"/>
  <c r="X2012" i="14"/>
  <c r="A340" i="2"/>
  <c r="V340" i="2"/>
  <c r="W340" i="2"/>
  <c r="AB237" i="18"/>
  <c r="AB238" i="18"/>
  <c r="AB239" i="18"/>
  <c r="AB240" i="18"/>
  <c r="AB241" i="18"/>
  <c r="X322" i="17"/>
  <c r="X323" i="17"/>
  <c r="X324" i="17"/>
  <c r="X388" i="16"/>
  <c r="X389" i="16"/>
  <c r="X390" i="16"/>
  <c r="X391" i="16"/>
  <c r="X321" i="15"/>
  <c r="X322" i="15"/>
  <c r="X323" i="15"/>
  <c r="X324" i="15"/>
  <c r="X325" i="15"/>
  <c r="X326" i="15"/>
  <c r="X545" i="14"/>
  <c r="X546" i="14"/>
  <c r="X547" i="14"/>
  <c r="X548" i="14"/>
  <c r="X549" i="14"/>
  <c r="X550" i="14"/>
  <c r="X551" i="14"/>
  <c r="A91" i="2"/>
  <c r="V91" i="2"/>
  <c r="W91" i="2"/>
  <c r="AB269" i="18"/>
  <c r="AB270" i="18"/>
  <c r="AB271" i="18"/>
  <c r="AB272" i="18"/>
  <c r="X385" i="17"/>
  <c r="X386" i="17"/>
  <c r="X387" i="17"/>
  <c r="X388" i="17"/>
  <c r="X389" i="17"/>
  <c r="X390" i="17"/>
  <c r="X391" i="17"/>
  <c r="X451" i="16"/>
  <c r="X452" i="16"/>
  <c r="X453" i="16"/>
  <c r="X454" i="16"/>
  <c r="X455" i="16"/>
  <c r="X456" i="16"/>
  <c r="X457" i="16"/>
  <c r="X458" i="16"/>
  <c r="X345" i="15"/>
  <c r="X346" i="15"/>
  <c r="X607" i="14"/>
  <c r="X608" i="14"/>
  <c r="X609" i="14"/>
  <c r="X610" i="14"/>
  <c r="X611" i="14"/>
  <c r="X612" i="14"/>
  <c r="A101" i="2"/>
  <c r="V101" i="2"/>
  <c r="W101" i="2"/>
  <c r="AB453" i="18"/>
  <c r="AB454" i="18"/>
  <c r="AB448" i="18"/>
  <c r="AB449" i="18"/>
  <c r="AB450" i="18"/>
  <c r="AB451" i="18"/>
  <c r="AB452" i="18"/>
  <c r="X632" i="17"/>
  <c r="X633" i="17"/>
  <c r="X634" i="17"/>
  <c r="X717" i="16"/>
  <c r="X715" i="16"/>
  <c r="X716" i="16"/>
  <c r="X718" i="16"/>
  <c r="X572" i="15"/>
  <c r="X573" i="15"/>
  <c r="X574" i="15"/>
  <c r="X575" i="15"/>
  <c r="X576" i="15"/>
  <c r="X577" i="15"/>
  <c r="X578" i="15"/>
  <c r="X579" i="15"/>
  <c r="X580" i="15"/>
  <c r="X1026" i="14"/>
  <c r="X1027" i="14"/>
  <c r="X1028" i="14"/>
  <c r="X1029" i="14"/>
  <c r="X1030" i="14"/>
  <c r="X1031" i="14"/>
  <c r="A167" i="2"/>
  <c r="V167" i="2"/>
  <c r="W167" i="2"/>
  <c r="AB690" i="18"/>
  <c r="AB691" i="18"/>
  <c r="X1092" i="17"/>
  <c r="X1093" i="17"/>
  <c r="X1094" i="17"/>
  <c r="X1095" i="17"/>
  <c r="X1195" i="16"/>
  <c r="X1196" i="16"/>
  <c r="X1197" i="16"/>
  <c r="X1198" i="16"/>
  <c r="X1199" i="16"/>
  <c r="X1200" i="16"/>
  <c r="X1201" i="16"/>
  <c r="X886" i="15"/>
  <c r="X887" i="15"/>
  <c r="X1668" i="14"/>
  <c r="X1669" i="14"/>
  <c r="X1670" i="14"/>
  <c r="X1671" i="14"/>
  <c r="X1672" i="14"/>
  <c r="X1673" i="14"/>
  <c r="A283" i="2"/>
  <c r="V283" i="2"/>
  <c r="W283" i="2"/>
  <c r="AB579" i="18"/>
  <c r="AB580" i="18"/>
  <c r="AB581" i="18"/>
  <c r="X898" i="17"/>
  <c r="X899" i="17"/>
  <c r="X900" i="17"/>
  <c r="X992" i="16"/>
  <c r="X993" i="16"/>
  <c r="X994" i="16"/>
  <c r="X995" i="16"/>
  <c r="X740" i="15"/>
  <c r="X741" i="15"/>
  <c r="X1397" i="14"/>
  <c r="X1398" i="14"/>
  <c r="X1399" i="14"/>
  <c r="X1400" i="14"/>
  <c r="X1401" i="14"/>
  <c r="X1402" i="14"/>
  <c r="X1403" i="14"/>
  <c r="A233" i="2"/>
  <c r="V233" i="2"/>
  <c r="W233" i="2"/>
  <c r="X2344" i="14"/>
  <c r="AB940" i="18"/>
  <c r="AB941" i="18"/>
  <c r="AB942" i="18"/>
  <c r="AB943" i="18"/>
  <c r="X1527" i="17"/>
  <c r="X1528" i="17"/>
  <c r="X1529" i="17"/>
  <c r="X1653" i="16"/>
  <c r="X1654" i="16"/>
  <c r="X1655" i="16"/>
  <c r="X1656" i="16"/>
  <c r="X1657" i="16"/>
  <c r="X1658" i="16"/>
  <c r="X1221" i="15"/>
  <c r="X1222" i="15"/>
  <c r="X2337" i="14"/>
  <c r="X2338" i="14"/>
  <c r="X2339" i="14"/>
  <c r="X2340" i="14"/>
  <c r="X2341" i="14"/>
  <c r="X2342" i="14"/>
  <c r="X2343" i="14"/>
  <c r="A394" i="2"/>
  <c r="V394" i="2"/>
  <c r="W394" i="2"/>
  <c r="AB390" i="18"/>
  <c r="AB388" i="18"/>
  <c r="AB389" i="18"/>
  <c r="AB391" i="18"/>
  <c r="AB392" i="18"/>
  <c r="X562" i="17"/>
  <c r="X563" i="17"/>
  <c r="X564" i="17"/>
  <c r="X565" i="17"/>
  <c r="X566" i="17"/>
  <c r="X567" i="17"/>
  <c r="X640" i="16"/>
  <c r="X641" i="16"/>
  <c r="X466" i="15"/>
  <c r="X467" i="15"/>
  <c r="X468" i="15"/>
  <c r="X469" i="15"/>
  <c r="X470" i="15"/>
  <c r="X471" i="15"/>
  <c r="X472" i="15"/>
  <c r="X473" i="15"/>
  <c r="X899" i="14"/>
  <c r="X900" i="14"/>
  <c r="X901" i="14"/>
  <c r="X902" i="14"/>
  <c r="X903" i="14"/>
  <c r="X904" i="14"/>
  <c r="A146" i="2"/>
  <c r="V146" i="2"/>
  <c r="W146" i="2"/>
  <c r="AB41" i="18"/>
  <c r="AB39" i="18"/>
  <c r="AB40" i="18"/>
  <c r="AB42" i="18"/>
  <c r="X93" i="17"/>
  <c r="X94" i="17"/>
  <c r="X95" i="17"/>
  <c r="X111" i="16"/>
  <c r="X112" i="16"/>
  <c r="X113" i="16"/>
  <c r="X114" i="16"/>
  <c r="X102" i="15"/>
  <c r="X103" i="15"/>
  <c r="X104" i="15"/>
  <c r="X105" i="15"/>
  <c r="X106" i="15"/>
  <c r="X107" i="15"/>
  <c r="X108" i="15"/>
  <c r="X109" i="15"/>
  <c r="X113" i="14"/>
  <c r="X114" i="14"/>
  <c r="X115" i="14"/>
  <c r="X116" i="14"/>
  <c r="X117" i="14"/>
  <c r="X118" i="14"/>
  <c r="X119" i="14"/>
  <c r="A22" i="2"/>
  <c r="V22" i="2"/>
  <c r="W22" i="2"/>
  <c r="AB214" i="18"/>
  <c r="AB210" i="18"/>
  <c r="AB211" i="18"/>
  <c r="AB212" i="18"/>
  <c r="AB213" i="18"/>
  <c r="X289" i="17"/>
  <c r="X290" i="17"/>
  <c r="X291" i="17"/>
  <c r="X292" i="17"/>
  <c r="X293" i="17"/>
  <c r="X347" i="16"/>
  <c r="X348" i="16"/>
  <c r="X349" i="16"/>
  <c r="X350" i="16"/>
  <c r="X256" i="15"/>
  <c r="X257" i="15"/>
  <c r="X483" i="14"/>
  <c r="X484" i="14"/>
  <c r="X485" i="14"/>
  <c r="X486" i="14"/>
  <c r="X487" i="14"/>
  <c r="X488" i="14"/>
  <c r="A81" i="2"/>
  <c r="V81" i="2"/>
  <c r="W81" i="2"/>
  <c r="AB205" i="18"/>
  <c r="AB206" i="18"/>
  <c r="AB207" i="18"/>
  <c r="AB208" i="18"/>
  <c r="AB209" i="18"/>
  <c r="X286" i="17"/>
  <c r="X287" i="17"/>
  <c r="X288" i="17"/>
  <c r="X345" i="16"/>
  <c r="X346" i="16"/>
  <c r="X248" i="15"/>
  <c r="X249" i="15"/>
  <c r="X250" i="15"/>
  <c r="X251" i="15"/>
  <c r="X252" i="15"/>
  <c r="X253" i="15"/>
  <c r="X254" i="15"/>
  <c r="X255" i="15"/>
  <c r="X477" i="14"/>
  <c r="X478" i="14"/>
  <c r="X479" i="14"/>
  <c r="X480" i="14"/>
  <c r="X481" i="14"/>
  <c r="X482" i="14"/>
  <c r="A80" i="2"/>
  <c r="V80" i="2"/>
  <c r="W80" i="2"/>
  <c r="AB16" i="18"/>
  <c r="AB15" i="18"/>
  <c r="AB17" i="18"/>
  <c r="AB18" i="18"/>
  <c r="X60" i="16"/>
  <c r="X61" i="16"/>
  <c r="X62" i="16"/>
  <c r="X63" i="16"/>
  <c r="X64" i="16"/>
  <c r="X65" i="16"/>
  <c r="X66" i="16"/>
  <c r="X54" i="17"/>
  <c r="X55" i="17"/>
  <c r="X56" i="17"/>
  <c r="X57" i="17"/>
  <c r="X58" i="17"/>
  <c r="X59" i="17"/>
  <c r="X60" i="17"/>
  <c r="X21" i="15"/>
  <c r="X22" i="15"/>
  <c r="X55" i="14"/>
  <c r="X56" i="14"/>
  <c r="X57" i="14"/>
  <c r="X58" i="14"/>
  <c r="X59" i="14"/>
  <c r="X60" i="14"/>
  <c r="A11" i="2"/>
  <c r="V11" i="2"/>
  <c r="W11" i="2"/>
  <c r="AB798" i="18"/>
  <c r="AB799" i="18"/>
  <c r="X1290" i="17"/>
  <c r="X1291" i="17"/>
  <c r="X1292" i="17"/>
  <c r="X1293" i="17"/>
  <c r="X1294" i="17"/>
  <c r="X1295" i="17"/>
  <c r="X1296" i="17"/>
  <c r="X1297" i="17"/>
  <c r="X1373" i="16"/>
  <c r="X1374" i="16"/>
  <c r="X1375" i="16"/>
  <c r="X1376" i="16"/>
  <c r="X1377" i="16"/>
  <c r="X1378" i="16"/>
  <c r="X1379" i="16"/>
  <c r="X1380" i="16"/>
  <c r="X1381" i="16"/>
  <c r="X1053" i="15"/>
  <c r="X1054" i="15"/>
  <c r="X1951" i="14"/>
  <c r="X1952" i="14"/>
  <c r="X1953" i="14"/>
  <c r="X1954" i="14"/>
  <c r="X1955" i="14"/>
  <c r="A332" i="2"/>
  <c r="V332" i="2"/>
  <c r="W332" i="2"/>
  <c r="AB751" i="18"/>
  <c r="AB752" i="18"/>
  <c r="AB753" i="18"/>
  <c r="X1206" i="17"/>
  <c r="X1207" i="17"/>
  <c r="X1208" i="17"/>
  <c r="X1284" i="16"/>
  <c r="X1285" i="16"/>
  <c r="X1286" i="16"/>
  <c r="X998" i="15"/>
  <c r="X999" i="15"/>
  <c r="X1000" i="15"/>
  <c r="X1001" i="15"/>
  <c r="X1002" i="15"/>
  <c r="X1003" i="15"/>
  <c r="X1004" i="15"/>
  <c r="X1005" i="15"/>
  <c r="X1006" i="15"/>
  <c r="X1853" i="14"/>
  <c r="X1854" i="14"/>
  <c r="X1855" i="14"/>
  <c r="X1856" i="14"/>
  <c r="X1857" i="14"/>
  <c r="X1858" i="14"/>
  <c r="A315" i="2"/>
  <c r="V315" i="2"/>
  <c r="W315" i="2"/>
  <c r="AB771" i="18"/>
  <c r="AB772" i="18"/>
  <c r="AB773" i="18"/>
  <c r="AB774" i="18"/>
  <c r="X1231" i="17"/>
  <c r="X1232" i="17"/>
  <c r="X1233" i="17"/>
  <c r="X1326" i="16"/>
  <c r="X1327" i="16"/>
  <c r="X1328" i="16"/>
  <c r="X1329" i="16"/>
  <c r="X1330" i="16"/>
  <c r="X1331" i="16"/>
  <c r="X1332" i="16"/>
  <c r="X1333" i="16"/>
  <c r="X1031" i="15"/>
  <c r="X1032" i="15"/>
  <c r="X1900" i="14"/>
  <c r="X1901" i="14"/>
  <c r="X1902" i="14"/>
  <c r="X1903" i="14"/>
  <c r="X1904" i="14"/>
  <c r="X1905" i="14"/>
  <c r="A323" i="2"/>
  <c r="V323" i="2"/>
  <c r="W323" i="2"/>
  <c r="AB711" i="18"/>
  <c r="AB712" i="18"/>
  <c r="AB713" i="18"/>
  <c r="X1137" i="17"/>
  <c r="X1138" i="17"/>
  <c r="X1139" i="17"/>
  <c r="X1219" i="16"/>
  <c r="X1220" i="16"/>
  <c r="X924" i="15"/>
  <c r="X925" i="15"/>
  <c r="X926" i="15"/>
  <c r="X927" i="15"/>
  <c r="X928" i="15"/>
  <c r="X1721" i="14"/>
  <c r="X1715" i="14"/>
  <c r="X1716" i="14"/>
  <c r="X1717" i="14"/>
  <c r="X1718" i="14"/>
  <c r="X1719" i="14"/>
  <c r="X1720" i="14"/>
  <c r="A292" i="2"/>
  <c r="V292" i="2"/>
  <c r="W292" i="2"/>
  <c r="AB686" i="18"/>
  <c r="AB687" i="18"/>
  <c r="AB688" i="18"/>
  <c r="X1086" i="17"/>
  <c r="X1087" i="17"/>
  <c r="X1088" i="17"/>
  <c r="X1189" i="16"/>
  <c r="X1190" i="16"/>
  <c r="X875" i="15"/>
  <c r="X876" i="15"/>
  <c r="X877" i="15"/>
  <c r="X878" i="15"/>
  <c r="X879" i="15"/>
  <c r="X880" i="15"/>
  <c r="X881" i="15"/>
  <c r="X882" i="15"/>
  <c r="X883" i="15"/>
  <c r="X1657" i="14"/>
  <c r="X1658" i="14"/>
  <c r="X1659" i="14"/>
  <c r="X1660" i="14"/>
  <c r="X1661" i="14"/>
  <c r="A281" i="2"/>
  <c r="V281" i="2"/>
  <c r="W281" i="2"/>
  <c r="AB634" i="18"/>
  <c r="AB635" i="18"/>
  <c r="AB636" i="18"/>
  <c r="AB637" i="18"/>
  <c r="X994" i="17"/>
  <c r="X995" i="17"/>
  <c r="X996" i="17"/>
  <c r="X1103" i="16"/>
  <c r="X1104" i="16"/>
  <c r="X1105" i="16"/>
  <c r="X1106" i="16"/>
  <c r="X1107" i="16"/>
  <c r="X1108" i="16"/>
  <c r="X1109" i="16"/>
  <c r="X1110" i="16"/>
  <c r="X1111" i="16"/>
  <c r="X805" i="15"/>
  <c r="X806" i="15"/>
  <c r="X1548" i="14"/>
  <c r="X1549" i="14"/>
  <c r="X1550" i="14"/>
  <c r="X1551" i="14"/>
  <c r="X1552" i="14"/>
  <c r="A260" i="2"/>
  <c r="V260" i="2"/>
  <c r="W260" i="2"/>
  <c r="AB906" i="18"/>
  <c r="AB907" i="18"/>
  <c r="AB908" i="18"/>
  <c r="AB909" i="18"/>
  <c r="AB910" i="18"/>
  <c r="AB911" i="18"/>
  <c r="X1478" i="17"/>
  <c r="X1479" i="17"/>
  <c r="X1480" i="17"/>
  <c r="X1588" i="16"/>
  <c r="X1589" i="16"/>
  <c r="X1185" i="15"/>
  <c r="X1186" i="15"/>
  <c r="X1187" i="15"/>
  <c r="X1188" i="15"/>
  <c r="X1189" i="15"/>
  <c r="X1190" i="15"/>
  <c r="X1191" i="15"/>
  <c r="X1192" i="15"/>
  <c r="X2252" i="14"/>
  <c r="X2253" i="14"/>
  <c r="X2254" i="14"/>
  <c r="X2255" i="14"/>
  <c r="X2256" i="14"/>
  <c r="X2257" i="14"/>
  <c r="A380" i="2"/>
  <c r="V380" i="2"/>
  <c r="W380" i="2"/>
  <c r="AB861" i="18"/>
  <c r="AB862" i="18"/>
  <c r="AB863" i="18"/>
  <c r="X1392" i="17"/>
  <c r="X1393" i="17"/>
  <c r="X1394" i="17"/>
  <c r="X1513" i="16"/>
  <c r="X1514" i="16"/>
  <c r="X1515" i="16"/>
  <c r="X1516" i="16"/>
  <c r="X1517" i="16"/>
  <c r="X1518" i="16"/>
  <c r="X1519" i="16"/>
  <c r="X1520" i="16"/>
  <c r="X1521" i="16"/>
  <c r="X1522" i="16"/>
  <c r="X1523" i="16"/>
  <c r="X1103" i="15"/>
  <c r="X1104" i="15"/>
  <c r="X2111" i="14"/>
  <c r="X2112" i="14"/>
  <c r="X2113" i="14"/>
  <c r="X2114" i="14"/>
  <c r="X2115" i="14"/>
  <c r="A358" i="2"/>
  <c r="V358" i="2"/>
  <c r="W358" i="2"/>
  <c r="AB817" i="18"/>
  <c r="AB818" i="18"/>
  <c r="AB819" i="18"/>
  <c r="AB820" i="18"/>
  <c r="X1322" i="17"/>
  <c r="X1323" i="17"/>
  <c r="X1324" i="17"/>
  <c r="X1325" i="17"/>
  <c r="X1406" i="16"/>
  <c r="X1407" i="16"/>
  <c r="X1408" i="16"/>
  <c r="X1409" i="16"/>
  <c r="X1404" i="16"/>
  <c r="X1405" i="16"/>
  <c r="X1067" i="15"/>
  <c r="X1068" i="15"/>
  <c r="X1997" i="14"/>
  <c r="X1998" i="14"/>
  <c r="X1999" i="14"/>
  <c r="X2000" i="14"/>
  <c r="X2001" i="14"/>
  <c r="X2002" i="14"/>
  <c r="X2003" i="14"/>
  <c r="A339" i="2"/>
  <c r="V339" i="2"/>
  <c r="W339" i="2"/>
  <c r="AB836" i="18"/>
  <c r="AB837" i="18"/>
  <c r="X1351" i="17"/>
  <c r="X1352" i="17"/>
  <c r="X1353" i="17"/>
  <c r="X1354" i="17"/>
  <c r="X1355" i="17"/>
  <c r="X1356" i="17"/>
  <c r="X1357" i="17"/>
  <c r="X1358" i="17"/>
  <c r="X1359" i="17"/>
  <c r="X1433" i="16"/>
  <c r="X1434" i="16"/>
  <c r="X1435" i="16"/>
  <c r="X1081" i="15"/>
  <c r="X1082" i="15"/>
  <c r="X2052" i="14"/>
  <c r="X2053" i="14"/>
  <c r="X2054" i="14"/>
  <c r="X2055" i="14"/>
  <c r="X2056" i="14"/>
  <c r="A347" i="2"/>
  <c r="V347" i="2"/>
  <c r="W347" i="2"/>
  <c r="AB445" i="18"/>
  <c r="AB446" i="18"/>
  <c r="AB447" i="18"/>
  <c r="X629" i="17"/>
  <c r="X630" i="17"/>
  <c r="X631" i="17"/>
  <c r="X711" i="16"/>
  <c r="X712" i="16"/>
  <c r="X713" i="16"/>
  <c r="X714" i="16"/>
  <c r="X565" i="15"/>
  <c r="X566" i="15"/>
  <c r="X567" i="15"/>
  <c r="X568" i="15"/>
  <c r="X569" i="15"/>
  <c r="X570" i="15"/>
  <c r="X571" i="15"/>
  <c r="X1018" i="14"/>
  <c r="X1019" i="14"/>
  <c r="X1020" i="14"/>
  <c r="X1021" i="14"/>
  <c r="X1022" i="14"/>
  <c r="X1023" i="14"/>
  <c r="X1024" i="14"/>
  <c r="X1025" i="14"/>
  <c r="A166" i="2"/>
  <c r="V166" i="2"/>
  <c r="W166" i="2"/>
  <c r="AB11" i="18"/>
  <c r="AB12" i="18"/>
  <c r="AB13" i="18"/>
  <c r="AB14" i="18"/>
  <c r="X49" i="17"/>
  <c r="X50" i="17"/>
  <c r="X51" i="17"/>
  <c r="X52" i="17"/>
  <c r="X53" i="17"/>
  <c r="X52" i="16"/>
  <c r="X53" i="16"/>
  <c r="X54" i="16"/>
  <c r="X55" i="16"/>
  <c r="X56" i="16"/>
  <c r="X57" i="16"/>
  <c r="X58" i="16"/>
  <c r="X59" i="16"/>
  <c r="X19" i="15"/>
  <c r="X20" i="15"/>
  <c r="X49" i="14"/>
  <c r="X50" i="14"/>
  <c r="X51" i="14"/>
  <c r="X52" i="14"/>
  <c r="X53" i="14"/>
  <c r="X54" i="14"/>
  <c r="A10" i="2"/>
  <c r="V10" i="2"/>
  <c r="W10" i="2"/>
  <c r="AB957" i="18"/>
  <c r="AB958" i="18"/>
  <c r="X1565" i="17"/>
  <c r="X1566" i="17"/>
  <c r="X1567" i="17"/>
  <c r="X1697" i="16"/>
  <c r="X1698" i="16"/>
  <c r="X1699" i="16"/>
  <c r="X1700" i="16"/>
  <c r="X1701" i="16"/>
  <c r="X1702" i="16"/>
  <c r="X1703" i="16"/>
  <c r="X1704" i="16"/>
  <c r="X1705" i="16"/>
  <c r="X1706" i="16"/>
  <c r="X1237" i="15"/>
  <c r="X1238" i="15"/>
  <c r="X2385" i="14"/>
  <c r="X2386" i="14"/>
  <c r="X2387" i="14"/>
  <c r="X2388" i="14"/>
  <c r="X2389" i="14"/>
  <c r="A402" i="2"/>
  <c r="V402" i="2"/>
  <c r="W402" i="2"/>
  <c r="AB313" i="18"/>
  <c r="AB314" i="18"/>
  <c r="AB315" i="18"/>
  <c r="AB316" i="18"/>
  <c r="AB317" i="18"/>
  <c r="X455" i="17"/>
  <c r="X456" i="17"/>
  <c r="X457" i="17"/>
  <c r="X458" i="17"/>
  <c r="X459" i="17"/>
  <c r="X529" i="16"/>
  <c r="X530" i="16"/>
  <c r="X531" i="16"/>
  <c r="X532" i="16"/>
  <c r="X533" i="16"/>
  <c r="X534" i="16"/>
  <c r="X535" i="16"/>
  <c r="X381" i="15"/>
  <c r="X731" i="14"/>
  <c r="X732" i="14"/>
  <c r="X733" i="14"/>
  <c r="X734" i="14"/>
  <c r="X735" i="14"/>
  <c r="X736" i="14"/>
  <c r="X737" i="14"/>
  <c r="A120" i="2"/>
  <c r="V120" i="2"/>
  <c r="W120" i="2"/>
  <c r="AB3" i="19" a="1"/>
  <c r="AB3" i="19" s="1"/>
  <c r="AB265" i="18"/>
  <c r="AB266" i="18"/>
  <c r="AB267" i="18"/>
  <c r="AB268" i="18"/>
  <c r="X377" i="17"/>
  <c r="X378" i="17"/>
  <c r="X379" i="17"/>
  <c r="X380" i="17"/>
  <c r="X381" i="17"/>
  <c r="X382" i="17"/>
  <c r="X383" i="17"/>
  <c r="X384" i="17"/>
  <c r="X445" i="16"/>
  <c r="X446" i="16"/>
  <c r="X447" i="16"/>
  <c r="X448" i="16"/>
  <c r="X449" i="16"/>
  <c r="X450" i="16"/>
  <c r="X343" i="15"/>
  <c r="X344" i="15"/>
  <c r="X601" i="14"/>
  <c r="X602" i="14"/>
  <c r="X603" i="14"/>
  <c r="X604" i="14"/>
  <c r="X605" i="14"/>
  <c r="X606" i="14"/>
  <c r="A100" i="2"/>
  <c r="V100" i="2"/>
  <c r="W100" i="2"/>
  <c r="AB184" i="18"/>
  <c r="AB185" i="18"/>
  <c r="AB186" i="18"/>
  <c r="AB187" i="18"/>
  <c r="AB188" i="18"/>
  <c r="X253" i="17"/>
  <c r="X254" i="17"/>
  <c r="X255" i="17"/>
  <c r="X306" i="16"/>
  <c r="X307" i="16"/>
  <c r="X308" i="16"/>
  <c r="X309" i="16"/>
  <c r="X310" i="16"/>
  <c r="X311" i="16"/>
  <c r="X312" i="16"/>
  <c r="X313" i="16"/>
  <c r="X234" i="15"/>
  <c r="X235" i="15"/>
  <c r="X422" i="14"/>
  <c r="X423" i="14"/>
  <c r="X424" i="14"/>
  <c r="X425" i="14"/>
  <c r="X426" i="14"/>
  <c r="A71" i="2"/>
  <c r="V71" i="2"/>
  <c r="W71" i="2"/>
  <c r="AB796" i="18"/>
  <c r="AB797" i="18"/>
  <c r="X1281" i="17"/>
  <c r="X1282" i="17"/>
  <c r="X1283" i="17"/>
  <c r="X1284" i="17"/>
  <c r="X1285" i="17"/>
  <c r="X1286" i="17"/>
  <c r="X1287" i="17"/>
  <c r="X1288" i="17"/>
  <c r="X1289" i="17"/>
  <c r="X1366" i="16"/>
  <c r="X1367" i="16"/>
  <c r="X1368" i="16"/>
  <c r="X1369" i="16"/>
  <c r="X1370" i="16"/>
  <c r="X1371" i="16"/>
  <c r="X1372" i="16"/>
  <c r="X1051" i="15"/>
  <c r="X1052" i="15"/>
  <c r="X1946" i="14"/>
  <c r="X1947" i="14"/>
  <c r="X1948" i="14"/>
  <c r="X1949" i="14"/>
  <c r="X1950" i="14"/>
  <c r="A331" i="2"/>
  <c r="V331" i="2"/>
  <c r="W331" i="2"/>
  <c r="AB398" i="18"/>
  <c r="AB411" i="18"/>
  <c r="AB406" i="18"/>
  <c r="AB407" i="18"/>
  <c r="AB408" i="18"/>
  <c r="AB409" i="18"/>
  <c r="AB410" i="18"/>
  <c r="X589" i="17"/>
  <c r="X590" i="17"/>
  <c r="X591" i="17"/>
  <c r="X663" i="16"/>
  <c r="X664" i="16"/>
  <c r="X491" i="15"/>
  <c r="X492" i="15"/>
  <c r="X493" i="15"/>
  <c r="X494" i="15"/>
  <c r="X495" i="15"/>
  <c r="X496" i="15"/>
  <c r="X497" i="15"/>
  <c r="X498" i="15"/>
  <c r="X499" i="15"/>
  <c r="X948" i="14"/>
  <c r="X949" i="14"/>
  <c r="X950" i="14"/>
  <c r="X951" i="14"/>
  <c r="X952" i="14"/>
  <c r="X953" i="14"/>
  <c r="A154" i="2"/>
  <c r="V154" i="2"/>
  <c r="W154" i="2"/>
  <c r="AB949" i="18"/>
  <c r="AB950" i="18"/>
  <c r="AB951" i="18"/>
  <c r="X1549" i="17"/>
  <c r="X1550" i="17"/>
  <c r="X1551" i="17"/>
  <c r="X1552" i="17"/>
  <c r="X1553" i="17"/>
  <c r="X1554" i="17"/>
  <c r="X1555" i="17"/>
  <c r="X1668" i="16"/>
  <c r="X1669" i="16"/>
  <c r="X1670" i="16"/>
  <c r="X1229" i="15"/>
  <c r="X1230" i="15"/>
  <c r="X2363" i="14"/>
  <c r="X2364" i="14"/>
  <c r="X2365" i="14"/>
  <c r="X2366" i="14"/>
  <c r="X2367" i="14"/>
  <c r="X2368" i="14"/>
  <c r="X2369" i="14"/>
  <c r="A398" i="2"/>
  <c r="V398" i="2"/>
  <c r="W398" i="2"/>
  <c r="AB694" i="18"/>
  <c r="AB695" i="18"/>
  <c r="AB696" i="18"/>
  <c r="X1113" i="17"/>
  <c r="X1114" i="17"/>
  <c r="X1115" i="17"/>
  <c r="X1116" i="17"/>
  <c r="X1117" i="17"/>
  <c r="X1118" i="17"/>
  <c r="X1119" i="17"/>
  <c r="X1120" i="17"/>
  <c r="X1121" i="17"/>
  <c r="X1207" i="16"/>
  <c r="X1208" i="16"/>
  <c r="X892" i="15"/>
  <c r="X893" i="15"/>
  <c r="X1684" i="14"/>
  <c r="X1685" i="14"/>
  <c r="X1686" i="14"/>
  <c r="X1687" i="14"/>
  <c r="X1688" i="14"/>
  <c r="A286" i="2"/>
  <c r="V286" i="2"/>
  <c r="W286" i="2"/>
  <c r="AB64" i="18"/>
  <c r="AB65" i="18"/>
  <c r="AB66" i="18"/>
  <c r="X151" i="17"/>
  <c r="X152" i="17"/>
  <c r="X153" i="17"/>
  <c r="X154" i="17"/>
  <c r="X155" i="17"/>
  <c r="X151" i="16"/>
  <c r="X152" i="16"/>
  <c r="X153" i="16"/>
  <c r="X154" i="16"/>
  <c r="X155" i="16"/>
  <c r="X156" i="16"/>
  <c r="X129" i="15"/>
  <c r="X130" i="15"/>
  <c r="X165" i="14"/>
  <c r="X166" i="14"/>
  <c r="X167" i="14"/>
  <c r="X168" i="14"/>
  <c r="X169" i="14"/>
  <c r="A32" i="2"/>
  <c r="V32" i="2"/>
  <c r="W32" i="2"/>
  <c r="AB499" i="18"/>
  <c r="AB500" i="18"/>
  <c r="X721" i="17"/>
  <c r="X722" i="17"/>
  <c r="X723" i="17"/>
  <c r="X724" i="17"/>
  <c r="X725" i="17"/>
  <c r="X726" i="17"/>
  <c r="X825" i="16"/>
  <c r="X826" i="16"/>
  <c r="X827" i="16"/>
  <c r="X828" i="16"/>
  <c r="X829" i="16"/>
  <c r="X830" i="16"/>
  <c r="X831" i="16"/>
  <c r="X622" i="15"/>
  <c r="X623" i="15"/>
  <c r="X1142" i="14"/>
  <c r="X1143" i="14"/>
  <c r="X1144" i="14"/>
  <c r="X1145" i="14"/>
  <c r="X1146" i="14"/>
  <c r="X1147" i="14"/>
  <c r="A188" i="2"/>
  <c r="V188" i="2"/>
  <c r="W188" i="2"/>
  <c r="AB986" i="18"/>
  <c r="AB987" i="18"/>
  <c r="AB988" i="18"/>
  <c r="X1595" i="17"/>
  <c r="X1596" i="17"/>
  <c r="X1753" i="16"/>
  <c r="X1754" i="16"/>
  <c r="X1755" i="16"/>
  <c r="X1756" i="16"/>
  <c r="X1757" i="16"/>
  <c r="X1758" i="16"/>
  <c r="X1759" i="16"/>
  <c r="X1760" i="16"/>
  <c r="X1263" i="15"/>
  <c r="X1264" i="15"/>
  <c r="X2463" i="14"/>
  <c r="X2464" i="14"/>
  <c r="X2465" i="14"/>
  <c r="X2466" i="14"/>
  <c r="X2467" i="14"/>
  <c r="X2468" i="14"/>
  <c r="A414" i="2"/>
  <c r="V414" i="2"/>
  <c r="W414" i="2"/>
  <c r="AB234" i="18"/>
  <c r="AB235" i="18"/>
  <c r="AB236" i="18"/>
  <c r="X319" i="17"/>
  <c r="X320" i="17"/>
  <c r="X321" i="17"/>
  <c r="X384" i="16"/>
  <c r="X385" i="16"/>
  <c r="X386" i="16"/>
  <c r="X387" i="16"/>
  <c r="X313" i="15"/>
  <c r="X314" i="15"/>
  <c r="X315" i="15"/>
  <c r="X316" i="15"/>
  <c r="X317" i="15"/>
  <c r="X318" i="15"/>
  <c r="X319" i="15"/>
  <c r="X320" i="15"/>
  <c r="X538" i="14"/>
  <c r="X539" i="14"/>
  <c r="X540" i="14"/>
  <c r="X541" i="14"/>
  <c r="X542" i="14"/>
  <c r="X543" i="14"/>
  <c r="X544" i="14"/>
  <c r="A90" i="2"/>
  <c r="V90" i="2"/>
  <c r="W90" i="2"/>
  <c r="AB296" i="18"/>
  <c r="AB297" i="18"/>
  <c r="AB298" i="18"/>
  <c r="AB299" i="18"/>
  <c r="AB295" i="18"/>
  <c r="X425" i="17"/>
  <c r="X490" i="16"/>
  <c r="X367" i="15"/>
  <c r="X368" i="15"/>
  <c r="X682" i="14"/>
  <c r="X683" i="14"/>
  <c r="X684" i="14"/>
  <c r="X685" i="14"/>
  <c r="X686" i="14"/>
  <c r="X687" i="14"/>
  <c r="X688" i="14"/>
  <c r="X689" i="14"/>
  <c r="X690" i="14"/>
  <c r="A112" i="2"/>
  <c r="V112" i="2"/>
  <c r="W112" i="2"/>
  <c r="AB650" i="18"/>
  <c r="AB651" i="18"/>
  <c r="AB652" i="18"/>
  <c r="AB653" i="18"/>
  <c r="X1036" i="17"/>
  <c r="X1037" i="17"/>
  <c r="X1038" i="17"/>
  <c r="X1039" i="17"/>
  <c r="X1040" i="17"/>
  <c r="X1132" i="16"/>
  <c r="X1133" i="16"/>
  <c r="X1134" i="16"/>
  <c r="X1135" i="16"/>
  <c r="X1136" i="16"/>
  <c r="X1137" i="16"/>
  <c r="X1138" i="16"/>
  <c r="X820" i="15"/>
  <c r="X821" i="15"/>
  <c r="X822" i="15"/>
  <c r="X1583" i="14"/>
  <c r="X1584" i="14"/>
  <c r="X1585" i="14"/>
  <c r="X1586" i="14"/>
  <c r="X1587" i="14"/>
  <c r="A267" i="2"/>
  <c r="V267" i="2"/>
  <c r="W267" i="2"/>
  <c r="AB628" i="18"/>
  <c r="AB629" i="18"/>
  <c r="AB630" i="18"/>
  <c r="AB631" i="18"/>
  <c r="AB632" i="18"/>
  <c r="AB633" i="18"/>
  <c r="X991" i="17"/>
  <c r="X992" i="17"/>
  <c r="X993" i="17"/>
  <c r="X1098" i="16"/>
  <c r="X1099" i="16"/>
  <c r="X1100" i="16"/>
  <c r="X1101" i="16"/>
  <c r="X1102" i="16"/>
  <c r="X803" i="15"/>
  <c r="X804" i="15"/>
  <c r="X1542" i="14"/>
  <c r="X1543" i="14"/>
  <c r="X1544" i="14"/>
  <c r="X1545" i="14"/>
  <c r="X1546" i="14"/>
  <c r="X1547" i="14"/>
  <c r="A259" i="2"/>
  <c r="V259" i="2"/>
  <c r="W259" i="2"/>
  <c r="AB365" i="18"/>
  <c r="AB366" i="18"/>
  <c r="AB367" i="18"/>
  <c r="AB368" i="18"/>
  <c r="X534" i="17"/>
  <c r="X535" i="17"/>
  <c r="X536" i="17"/>
  <c r="X537" i="17"/>
  <c r="X538" i="17"/>
  <c r="X625" i="16"/>
  <c r="X626" i="16"/>
  <c r="X627" i="16"/>
  <c r="X628" i="16"/>
  <c r="X421" i="15"/>
  <c r="X422" i="15"/>
  <c r="X861" i="14"/>
  <c r="X862" i="14"/>
  <c r="X863" i="14"/>
  <c r="X864" i="14"/>
  <c r="X865" i="14"/>
  <c r="X866" i="14"/>
  <c r="X867" i="14"/>
  <c r="X868" i="14"/>
  <c r="A140" i="2"/>
  <c r="V140" i="2"/>
  <c r="W140" i="2"/>
  <c r="AB472" i="18"/>
  <c r="AB473" i="18"/>
  <c r="AB474" i="18"/>
  <c r="AB475" i="18"/>
  <c r="AB476" i="18"/>
  <c r="X665" i="17"/>
  <c r="X666" i="17"/>
  <c r="X667" i="17"/>
  <c r="X668" i="17"/>
  <c r="X669" i="17"/>
  <c r="X755" i="16"/>
  <c r="X756" i="16"/>
  <c r="X757" i="16"/>
  <c r="X758" i="16"/>
  <c r="X759" i="16"/>
  <c r="X760" i="16"/>
  <c r="X595" i="15"/>
  <c r="X596" i="15"/>
  <c r="X1070" i="14"/>
  <c r="X1071" i="14"/>
  <c r="X1072" i="14"/>
  <c r="X1073" i="14"/>
  <c r="X1074" i="14"/>
  <c r="A175" i="2"/>
  <c r="V175" i="2"/>
  <c r="W175" i="2"/>
  <c r="AB339" i="18"/>
  <c r="AB340" i="18"/>
  <c r="AB341" i="18"/>
  <c r="AB342" i="18"/>
  <c r="X501" i="17"/>
  <c r="X502" i="17"/>
  <c r="X503" i="17"/>
  <c r="X504" i="17"/>
  <c r="X505" i="17"/>
  <c r="X506" i="17"/>
  <c r="X507" i="17"/>
  <c r="X583" i="16"/>
  <c r="X584" i="16"/>
  <c r="X585" i="16"/>
  <c r="X586" i="16"/>
  <c r="X587" i="16"/>
  <c r="X405" i="15"/>
  <c r="X406" i="15"/>
  <c r="X809" i="14"/>
  <c r="X810" i="14"/>
  <c r="X811" i="14"/>
  <c r="X812" i="14"/>
  <c r="X813" i="14"/>
  <c r="X814" i="14"/>
  <c r="A132" i="2"/>
  <c r="V132" i="2"/>
  <c r="W132" i="2"/>
  <c r="AB162" i="18"/>
  <c r="AB161" i="18"/>
  <c r="AB163" i="18"/>
  <c r="AB164" i="18"/>
  <c r="AB165" i="18"/>
  <c r="X214" i="17"/>
  <c r="X215" i="17"/>
  <c r="X246" i="16"/>
  <c r="X247" i="16"/>
  <c r="X248" i="16"/>
  <c r="X249" i="16"/>
  <c r="X184" i="15"/>
  <c r="X185" i="15"/>
  <c r="X362" i="14"/>
  <c r="X363" i="14"/>
  <c r="X364" i="14"/>
  <c r="X365" i="14"/>
  <c r="X366" i="14"/>
  <c r="X367" i="14"/>
  <c r="X368" i="14"/>
  <c r="X369" i="14"/>
  <c r="A60" i="2"/>
  <c r="V60" i="2"/>
  <c r="W60" i="2"/>
  <c r="AB132" i="18"/>
  <c r="AB133" i="18"/>
  <c r="X200" i="17"/>
  <c r="X201" i="17"/>
  <c r="X202" i="17"/>
  <c r="X203" i="17"/>
  <c r="X223" i="16"/>
  <c r="X224" i="16"/>
  <c r="X225" i="16"/>
  <c r="X226" i="16"/>
  <c r="X172" i="15"/>
  <c r="X173" i="15"/>
  <c r="X316" i="14"/>
  <c r="X317" i="14"/>
  <c r="X318" i="14"/>
  <c r="X319" i="14"/>
  <c r="X320" i="14"/>
  <c r="X321" i="14"/>
  <c r="A54" i="2"/>
  <c r="V54" i="2"/>
  <c r="W54" i="2"/>
  <c r="AB902" i="18"/>
  <c r="AB903" i="18"/>
  <c r="AB904" i="18"/>
  <c r="AB905" i="18"/>
  <c r="X1475" i="17"/>
  <c r="X1476" i="17"/>
  <c r="X1477" i="17"/>
  <c r="X1586" i="16"/>
  <c r="X1587" i="16"/>
  <c r="X1178" i="15"/>
  <c r="X1179" i="15"/>
  <c r="X1180" i="15"/>
  <c r="X1181" i="15"/>
  <c r="X1182" i="15"/>
  <c r="X1183" i="15"/>
  <c r="X1184" i="15"/>
  <c r="X2245" i="14"/>
  <c r="X2246" i="14"/>
  <c r="X2247" i="14"/>
  <c r="X2248" i="14"/>
  <c r="X2249" i="14"/>
  <c r="X2250" i="14"/>
  <c r="X2251" i="14"/>
  <c r="A379" i="2"/>
  <c r="V379" i="2"/>
  <c r="W379" i="2"/>
  <c r="AB749" i="18"/>
  <c r="AB750" i="18"/>
  <c r="AB748" i="18"/>
  <c r="X1203" i="17"/>
  <c r="X1204" i="17"/>
  <c r="X1205" i="17"/>
  <c r="X1280" i="16"/>
  <c r="X1281" i="16"/>
  <c r="X1282" i="16"/>
  <c r="X1283" i="16"/>
  <c r="X992" i="15"/>
  <c r="X993" i="15"/>
  <c r="X994" i="15"/>
  <c r="X995" i="15"/>
  <c r="X996" i="15"/>
  <c r="X997" i="15"/>
  <c r="X1847" i="14"/>
  <c r="X1848" i="14"/>
  <c r="X1849" i="14"/>
  <c r="X1850" i="14"/>
  <c r="X1851" i="14"/>
  <c r="X1852" i="14"/>
  <c r="A314" i="2"/>
  <c r="V314" i="2"/>
  <c r="W314" i="2"/>
  <c r="AB768" i="18"/>
  <c r="AB769" i="18"/>
  <c r="AB770" i="18"/>
  <c r="X1228" i="17"/>
  <c r="X1229" i="17"/>
  <c r="X1230" i="17"/>
  <c r="X1322" i="16"/>
  <c r="X1323" i="16"/>
  <c r="X1324" i="16"/>
  <c r="X1325" i="16"/>
  <c r="X1026" i="15"/>
  <c r="X1027" i="15"/>
  <c r="X1028" i="15"/>
  <c r="X1029" i="15"/>
  <c r="X1030" i="15"/>
  <c r="X1892" i="14"/>
  <c r="X1893" i="14"/>
  <c r="X1894" i="14"/>
  <c r="X1895" i="14"/>
  <c r="X1896" i="14"/>
  <c r="X1897" i="14"/>
  <c r="X1898" i="14"/>
  <c r="X1899" i="14"/>
  <c r="A322" i="2"/>
  <c r="V322" i="2"/>
  <c r="W322" i="2"/>
  <c r="AB792" i="18"/>
  <c r="AB793" i="18"/>
  <c r="AB794" i="18"/>
  <c r="AB795" i="18"/>
  <c r="X1275" i="17"/>
  <c r="X1276" i="17"/>
  <c r="X1277" i="17"/>
  <c r="X1278" i="17"/>
  <c r="X1279" i="17"/>
  <c r="X1280" i="17"/>
  <c r="X1362" i="16"/>
  <c r="X1363" i="16"/>
  <c r="X1364" i="16"/>
  <c r="X1365" i="16"/>
  <c r="X1049" i="15"/>
  <c r="X1050" i="15"/>
  <c r="X1939" i="14"/>
  <c r="X1940" i="14"/>
  <c r="X1941" i="14"/>
  <c r="X1942" i="14"/>
  <c r="X1943" i="14"/>
  <c r="X1944" i="14"/>
  <c r="X1945" i="14"/>
  <c r="A330" i="2"/>
  <c r="V330" i="2"/>
  <c r="W330" i="2"/>
  <c r="AB813" i="18"/>
  <c r="AB814" i="18"/>
  <c r="AB815" i="18"/>
  <c r="AB816" i="18"/>
  <c r="X1318" i="17"/>
  <c r="X1319" i="17"/>
  <c r="X1320" i="17"/>
  <c r="X1321" i="17"/>
  <c r="X1401" i="16"/>
  <c r="X1402" i="16"/>
  <c r="X1403" i="16"/>
  <c r="X1065" i="15"/>
  <c r="X1066" i="15"/>
  <c r="X1992" i="14"/>
  <c r="X1989" i="14"/>
  <c r="X1990" i="14"/>
  <c r="X1991" i="14"/>
  <c r="X1993" i="14"/>
  <c r="X1994" i="14"/>
  <c r="X1995" i="14"/>
  <c r="X1996" i="14"/>
  <c r="A338" i="2"/>
  <c r="V338" i="2"/>
  <c r="W338" i="2"/>
  <c r="AB682" i="18"/>
  <c r="AB683" i="18"/>
  <c r="AB684" i="18"/>
  <c r="AB685" i="18"/>
  <c r="X1083" i="17"/>
  <c r="X1084" i="17"/>
  <c r="X1085" i="17"/>
  <c r="X1187" i="16"/>
  <c r="X1188" i="16"/>
  <c r="X870" i="15"/>
  <c r="X871" i="15"/>
  <c r="X872" i="15"/>
  <c r="X873" i="15"/>
  <c r="X874" i="15"/>
  <c r="X1650" i="14"/>
  <c r="X1651" i="14"/>
  <c r="X1652" i="14"/>
  <c r="X1653" i="14"/>
  <c r="X1654" i="14"/>
  <c r="X1655" i="14"/>
  <c r="X1656" i="14"/>
  <c r="A280" i="2"/>
  <c r="V280" i="2"/>
  <c r="W280" i="2"/>
  <c r="AF4" i="84"/>
  <c r="W9" i="83"/>
  <c r="W8" i="83"/>
  <c r="W12" i="82"/>
  <c r="W11" i="82"/>
  <c r="W10" i="82"/>
  <c r="W11" i="81"/>
  <c r="W10" i="81"/>
  <c r="W9" i="81"/>
  <c r="W5" i="81"/>
  <c r="W6" i="81"/>
  <c r="W7" i="81"/>
  <c r="W8" i="81"/>
  <c r="AF3" i="84"/>
  <c r="W7" i="83"/>
  <c r="W9" i="82"/>
  <c r="W4" i="81"/>
  <c r="W11" i="80"/>
  <c r="W10" i="80"/>
  <c r="W9" i="80"/>
  <c r="W8" i="80"/>
  <c r="W7" i="80"/>
  <c r="W4" i="79"/>
  <c r="W3" i="79"/>
  <c r="AF2" i="85"/>
  <c r="AF3" i="85"/>
  <c r="B2" i="85"/>
  <c r="C2" i="85"/>
  <c r="W2" i="78"/>
  <c r="X3" i="78"/>
  <c r="W3" i="78"/>
  <c r="X2" i="78"/>
  <c r="A3" i="78"/>
  <c r="Y3" i="78"/>
  <c r="AB35" i="18"/>
  <c r="AB36" i="18"/>
  <c r="AB37" i="18"/>
  <c r="AB38" i="18"/>
  <c r="X90" i="17"/>
  <c r="X91" i="17"/>
  <c r="X92" i="17"/>
  <c r="X107" i="16"/>
  <c r="X108" i="16"/>
  <c r="X109" i="16"/>
  <c r="X110" i="16"/>
  <c r="X93" i="15"/>
  <c r="X94" i="15"/>
  <c r="X95" i="15"/>
  <c r="X96" i="15"/>
  <c r="X97" i="15"/>
  <c r="X98" i="15"/>
  <c r="X99" i="15"/>
  <c r="X100" i="15"/>
  <c r="X101" i="15"/>
  <c r="X108" i="14"/>
  <c r="X109" i="14"/>
  <c r="X110" i="14"/>
  <c r="X111" i="14"/>
  <c r="X112" i="14"/>
  <c r="A21" i="2"/>
  <c r="V21" i="2"/>
  <c r="W21" i="2"/>
  <c r="W3" i="83"/>
  <c r="W4" i="83"/>
  <c r="W5" i="83"/>
  <c r="W6" i="83"/>
  <c r="AF2" i="84"/>
  <c r="C2" i="84"/>
  <c r="B2" i="84"/>
  <c r="B2" i="82"/>
  <c r="B2" i="81"/>
  <c r="B2" i="80"/>
  <c r="B2" i="79"/>
  <c r="W8" i="82"/>
  <c r="W3" i="82"/>
  <c r="W4" i="82"/>
  <c r="W5" i="82"/>
  <c r="W6" i="82"/>
  <c r="W7" i="82"/>
  <c r="W2" i="82"/>
  <c r="W3" i="81"/>
  <c r="W3" i="80"/>
  <c r="W4" i="80"/>
  <c r="W5" i="80"/>
  <c r="W6" i="80"/>
  <c r="W2" i="83"/>
  <c r="B2" i="83"/>
  <c r="W2" i="81"/>
  <c r="W2" i="80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W2" i="79"/>
  <c r="Y2" i="78"/>
  <c r="F2" i="19" s="1"/>
  <c r="A2" i="78"/>
  <c r="AB707" i="18"/>
  <c r="AB708" i="18"/>
  <c r="AB709" i="18"/>
  <c r="AB710" i="18"/>
  <c r="X1134" i="17"/>
  <c r="X1135" i="17"/>
  <c r="X1136" i="17"/>
  <c r="X1217" i="16"/>
  <c r="X1218" i="16"/>
  <c r="X917" i="15"/>
  <c r="X918" i="15"/>
  <c r="X919" i="15"/>
  <c r="X920" i="15"/>
  <c r="X921" i="15"/>
  <c r="X922" i="15"/>
  <c r="X923" i="15"/>
  <c r="X1710" i="14"/>
  <c r="X1711" i="14"/>
  <c r="X1712" i="14"/>
  <c r="X1713" i="14"/>
  <c r="X1714" i="14"/>
  <c r="A291" i="2"/>
  <c r="V291" i="2"/>
  <c r="W291" i="2"/>
  <c r="AB998" i="18"/>
  <c r="AB919" i="18"/>
  <c r="AB880" i="18"/>
  <c r="AB878" i="18"/>
  <c r="AB833" i="18"/>
  <c r="AB831" i="18"/>
  <c r="AB731" i="18"/>
  <c r="AB721" i="18"/>
  <c r="AB714" i="18"/>
  <c r="AB603" i="18"/>
  <c r="AB590" i="18"/>
  <c r="AB559" i="18"/>
  <c r="AB546" i="18"/>
  <c r="AB528" i="18"/>
  <c r="AB501" i="18"/>
  <c r="AB318" i="18"/>
  <c r="AB961" i="18"/>
  <c r="AB965" i="18"/>
  <c r="AB966" i="18"/>
  <c r="AB967" i="18"/>
  <c r="AB964" i="18"/>
  <c r="AB284" i="18"/>
  <c r="AB282" i="18"/>
  <c r="AB280" i="18"/>
  <c r="AB155" i="18"/>
  <c r="AB150" i="18"/>
  <c r="AB146" i="18"/>
  <c r="AB141" i="18"/>
  <c r="AB135" i="18"/>
  <c r="AB107" i="18"/>
  <c r="X1570" i="17"/>
  <c r="X1709" i="16"/>
  <c r="X1243" i="15"/>
  <c r="X1244" i="15"/>
  <c r="X2406" i="14"/>
  <c r="X2407" i="14"/>
  <c r="X2408" i="14"/>
  <c r="X2409" i="14"/>
  <c r="X2410" i="14"/>
  <c r="X2411" i="14"/>
  <c r="X2412" i="14"/>
  <c r="X2413" i="14"/>
  <c r="X2414" i="14"/>
  <c r="A405" i="2"/>
  <c r="V405" i="2"/>
  <c r="W405" i="2"/>
  <c r="AB103" i="18"/>
  <c r="AB101" i="18"/>
  <c r="AB98" i="18"/>
  <c r="AB97" i="18"/>
  <c r="AB626" i="18"/>
  <c r="AB627" i="18"/>
  <c r="X987" i="17"/>
  <c r="X988" i="17"/>
  <c r="X989" i="17"/>
  <c r="X990" i="17"/>
  <c r="X1091" i="16"/>
  <c r="X1092" i="16"/>
  <c r="X1093" i="16"/>
  <c r="X1094" i="16"/>
  <c r="X1095" i="16"/>
  <c r="X1096" i="16"/>
  <c r="X1097" i="16"/>
  <c r="X801" i="15"/>
  <c r="X802" i="15"/>
  <c r="X1537" i="14"/>
  <c r="X1538" i="14"/>
  <c r="X1539" i="14"/>
  <c r="X1540" i="14"/>
  <c r="X1541" i="14"/>
  <c r="A258" i="2"/>
  <c r="V258" i="2"/>
  <c r="W258" i="2"/>
  <c r="AB1017" i="18"/>
  <c r="X1644" i="17"/>
  <c r="X1641" i="17"/>
  <c r="X1642" i="17"/>
  <c r="X1643" i="17"/>
  <c r="X1793" i="16"/>
  <c r="X1794" i="16"/>
  <c r="X1795" i="16"/>
  <c r="X1796" i="16"/>
  <c r="X1294" i="15"/>
  <c r="X2540" i="14"/>
  <c r="X2536" i="14"/>
  <c r="X2537" i="14"/>
  <c r="X2538" i="14"/>
  <c r="X2539" i="14"/>
  <c r="A427" i="2"/>
  <c r="V427" i="2"/>
  <c r="W427" i="2"/>
  <c r="AB885" i="18"/>
  <c r="AB886" i="18"/>
  <c r="X1444" i="17"/>
  <c r="X1445" i="17"/>
  <c r="X1446" i="17"/>
  <c r="X1447" i="17"/>
  <c r="X1448" i="17"/>
  <c r="X1449" i="17"/>
  <c r="X1450" i="17"/>
  <c r="X1451" i="17"/>
  <c r="X1452" i="17"/>
  <c r="X1568" i="16"/>
  <c r="X1569" i="16"/>
  <c r="X1570" i="16"/>
  <c r="X1571" i="16"/>
  <c r="X1128" i="15"/>
  <c r="X1129" i="15"/>
  <c r="X2197" i="14"/>
  <c r="X2198" i="14"/>
  <c r="X2199" i="14"/>
  <c r="X2200" i="14"/>
  <c r="X2201" i="14"/>
  <c r="A371" i="2"/>
  <c r="V371" i="2"/>
  <c r="W371" i="2"/>
  <c r="AB1014" i="18"/>
  <c r="AB1015" i="18"/>
  <c r="AB1016" i="18"/>
  <c r="X1639" i="17"/>
  <c r="X1640" i="17"/>
  <c r="X1789" i="16"/>
  <c r="X1790" i="16"/>
  <c r="X1791" i="16"/>
  <c r="X1792" i="16"/>
  <c r="X1292" i="15"/>
  <c r="X1293" i="15"/>
  <c r="X2535" i="14"/>
  <c r="X2532" i="14"/>
  <c r="X2533" i="14"/>
  <c r="X2534" i="14"/>
  <c r="A426" i="2"/>
  <c r="V426" i="2"/>
  <c r="W426" i="2"/>
  <c r="AB9" i="18"/>
  <c r="AB10" i="18"/>
  <c r="X43" i="17"/>
  <c r="X44" i="17"/>
  <c r="X45" i="17"/>
  <c r="X46" i="17"/>
  <c r="X47" i="17"/>
  <c r="X48" i="17"/>
  <c r="X46" i="16"/>
  <c r="X47" i="16"/>
  <c r="X48" i="16"/>
  <c r="X49" i="16"/>
  <c r="X50" i="16"/>
  <c r="X51" i="16"/>
  <c r="X17" i="15"/>
  <c r="X18" i="15"/>
  <c r="X41" i="14"/>
  <c r="X42" i="14"/>
  <c r="X43" i="14"/>
  <c r="X44" i="14"/>
  <c r="X45" i="14"/>
  <c r="X46" i="14"/>
  <c r="X47" i="14"/>
  <c r="X48" i="14"/>
  <c r="A9" i="2"/>
  <c r="E9" i="19" s="1"/>
  <c r="V9" i="2"/>
  <c r="W9" i="2"/>
  <c r="AB1013" i="18"/>
  <c r="AB1012" i="18"/>
  <c r="X1638" i="17"/>
  <c r="X1788" i="16"/>
  <c r="X1291" i="15"/>
  <c r="X2530" i="14"/>
  <c r="X2531" i="14"/>
  <c r="X2523" i="14"/>
  <c r="X2524" i="14"/>
  <c r="X2525" i="14"/>
  <c r="X2526" i="14"/>
  <c r="X2527" i="14"/>
  <c r="X2528" i="14"/>
  <c r="X2529" i="14"/>
  <c r="A425" i="2"/>
  <c r="V425" i="2"/>
  <c r="W425" i="2"/>
  <c r="AB261" i="18"/>
  <c r="AB262" i="18"/>
  <c r="AB263" i="18"/>
  <c r="AB264" i="18"/>
  <c r="X370" i="17"/>
  <c r="X371" i="17"/>
  <c r="X372" i="17"/>
  <c r="X373" i="17"/>
  <c r="X374" i="17"/>
  <c r="X375" i="17"/>
  <c r="X376" i="17"/>
  <c r="X437" i="16"/>
  <c r="X438" i="16"/>
  <c r="X439" i="16"/>
  <c r="X440" i="16"/>
  <c r="X441" i="16"/>
  <c r="X442" i="16"/>
  <c r="X443" i="16"/>
  <c r="X444" i="16"/>
  <c r="X341" i="15"/>
  <c r="X342" i="15"/>
  <c r="X595" i="14"/>
  <c r="X596" i="14"/>
  <c r="X597" i="14"/>
  <c r="X598" i="14"/>
  <c r="X599" i="14"/>
  <c r="X600" i="14"/>
  <c r="A99" i="2"/>
  <c r="V99" i="2"/>
  <c r="W99" i="2"/>
  <c r="AB1011" i="18"/>
  <c r="X1637" i="17"/>
  <c r="X1636" i="17"/>
  <c r="X1635" i="17"/>
  <c r="X1634" i="17"/>
  <c r="X1633" i="17"/>
  <c r="X1787" i="16"/>
  <c r="X1786" i="16"/>
  <c r="X1785" i="16"/>
  <c r="X1290" i="15"/>
  <c r="X1289" i="15"/>
  <c r="X2522" i="14"/>
  <c r="X2521" i="14"/>
  <c r="X2520" i="14"/>
  <c r="X2519" i="14"/>
  <c r="X2518" i="14"/>
  <c r="A424" i="2"/>
  <c r="V424" i="2"/>
  <c r="W424" i="2"/>
  <c r="AB876" i="18"/>
  <c r="AB877" i="18"/>
  <c r="X1424" i="17"/>
  <c r="X1425" i="17"/>
  <c r="X1426" i="17"/>
  <c r="X1556" i="16"/>
  <c r="X1557" i="16"/>
  <c r="X1558" i="16"/>
  <c r="X1559" i="16"/>
  <c r="X1560" i="16"/>
  <c r="X1120" i="15"/>
  <c r="X1121" i="15"/>
  <c r="X2164" i="14"/>
  <c r="X2165" i="14"/>
  <c r="X2166" i="14"/>
  <c r="X2167" i="14"/>
  <c r="X2168" i="14"/>
  <c r="X2169" i="14"/>
  <c r="A366" i="2"/>
  <c r="V366" i="2"/>
  <c r="W366" i="2"/>
  <c r="AB1010" i="18"/>
  <c r="AB1009" i="18"/>
  <c r="AB1008" i="18"/>
  <c r="AB1007" i="18"/>
  <c r="X1632" i="17"/>
  <c r="X1631" i="17"/>
  <c r="X1630" i="17"/>
  <c r="X1629" i="17"/>
  <c r="X1784" i="16"/>
  <c r="X1783" i="16"/>
  <c r="X1782" i="16"/>
  <c r="X1781" i="16"/>
  <c r="X1288" i="15"/>
  <c r="X1287" i="15"/>
  <c r="X2517" i="14"/>
  <c r="X2516" i="14"/>
  <c r="X2515" i="14"/>
  <c r="X2514" i="14"/>
  <c r="X2513" i="14"/>
  <c r="A423" i="2"/>
  <c r="V423" i="2"/>
  <c r="W423" i="2"/>
  <c r="AB1006" i="18"/>
  <c r="AB1005" i="18"/>
  <c r="X1628" i="17"/>
  <c r="X1627" i="17"/>
  <c r="X1626" i="17"/>
  <c r="X1625" i="17"/>
  <c r="X1624" i="17"/>
  <c r="X1623" i="17"/>
  <c r="X1780" i="16"/>
  <c r="X1779" i="16"/>
  <c r="X1778" i="16"/>
  <c r="X1286" i="15"/>
  <c r="X1285" i="15"/>
  <c r="X2512" i="14"/>
  <c r="X2511" i="14"/>
  <c r="X2510" i="14"/>
  <c r="X2509" i="14"/>
  <c r="A422" i="2"/>
  <c r="V422" i="2"/>
  <c r="W422" i="2"/>
  <c r="AB116" i="18"/>
  <c r="AB115" i="18"/>
  <c r="AB117" i="18"/>
  <c r="AB118" i="18"/>
  <c r="X187" i="17"/>
  <c r="X198" i="16"/>
  <c r="X160" i="15"/>
  <c r="X272" i="14"/>
  <c r="X273" i="14"/>
  <c r="X274" i="14"/>
  <c r="X275" i="14"/>
  <c r="X276" i="14"/>
  <c r="X277" i="14"/>
  <c r="X278" i="14"/>
  <c r="X279" i="14"/>
  <c r="X280" i="14"/>
  <c r="A47" i="2"/>
  <c r="V47" i="2"/>
  <c r="W47" i="2"/>
  <c r="AB1001" i="18"/>
  <c r="AB1002" i="18"/>
  <c r="AB1003" i="18"/>
  <c r="AB1004" i="18"/>
  <c r="X1622" i="17"/>
  <c r="X1621" i="17"/>
  <c r="X1777" i="16"/>
  <c r="X1284" i="15"/>
  <c r="X1283" i="15"/>
  <c r="X1282" i="15"/>
  <c r="X1281" i="15"/>
  <c r="X1280" i="15"/>
  <c r="A501" i="19"/>
  <c r="C501" i="19" s="1"/>
  <c r="B501" i="19"/>
  <c r="A502" i="19"/>
  <c r="C502" i="19" s="1"/>
  <c r="B502" i="19"/>
  <c r="A503" i="19"/>
  <c r="C503" i="19" s="1"/>
  <c r="B503" i="19"/>
  <c r="A504" i="19"/>
  <c r="C504" i="19" s="1"/>
  <c r="B504" i="19"/>
  <c r="A505" i="19"/>
  <c r="C505" i="19" s="1"/>
  <c r="B505" i="19"/>
  <c r="A506" i="19"/>
  <c r="C506" i="19" s="1"/>
  <c r="B506" i="19"/>
  <c r="A507" i="19"/>
  <c r="C507" i="19" s="1"/>
  <c r="B507" i="19"/>
  <c r="A508" i="19"/>
  <c r="C508" i="19" s="1"/>
  <c r="B508" i="19"/>
  <c r="A509" i="19"/>
  <c r="C509" i="19" s="1"/>
  <c r="B509" i="19"/>
  <c r="A510" i="19"/>
  <c r="C510" i="19" s="1"/>
  <c r="B510" i="19"/>
  <c r="A511" i="19"/>
  <c r="C511" i="19" s="1"/>
  <c r="B511" i="19"/>
  <c r="A512" i="19"/>
  <c r="C512" i="19" s="1"/>
  <c r="B512" i="19"/>
  <c r="A513" i="19"/>
  <c r="C513" i="19" s="1"/>
  <c r="B513" i="19"/>
  <c r="A514" i="19"/>
  <c r="C514" i="19" s="1"/>
  <c r="B514" i="19"/>
  <c r="A515" i="19"/>
  <c r="C515" i="19" s="1"/>
  <c r="B515" i="19"/>
  <c r="A516" i="19"/>
  <c r="C516" i="19" s="1"/>
  <c r="B516" i="19"/>
  <c r="A517" i="19"/>
  <c r="C517" i="19" s="1"/>
  <c r="B517" i="19"/>
  <c r="A518" i="19"/>
  <c r="C518" i="19" s="1"/>
  <c r="B518" i="19"/>
  <c r="A519" i="19"/>
  <c r="C519" i="19" s="1"/>
  <c r="B519" i="19"/>
  <c r="A520" i="19"/>
  <c r="C520" i="19" s="1"/>
  <c r="B520" i="19"/>
  <c r="A521" i="19"/>
  <c r="C521" i="19" s="1"/>
  <c r="B521" i="19"/>
  <c r="A522" i="19"/>
  <c r="C522" i="19" s="1"/>
  <c r="B522" i="19"/>
  <c r="A523" i="19"/>
  <c r="C523" i="19" s="1"/>
  <c r="B523" i="19"/>
  <c r="A524" i="19"/>
  <c r="C524" i="19" s="1"/>
  <c r="B524" i="19"/>
  <c r="A525" i="19"/>
  <c r="C525" i="19" s="1"/>
  <c r="B525" i="19"/>
  <c r="A526" i="19"/>
  <c r="C526" i="19" s="1"/>
  <c r="B526" i="19"/>
  <c r="A527" i="19"/>
  <c r="C527" i="19" s="1"/>
  <c r="B527" i="19"/>
  <c r="A528" i="19"/>
  <c r="C528" i="19" s="1"/>
  <c r="B528" i="19"/>
  <c r="A529" i="19"/>
  <c r="C529" i="19" s="1"/>
  <c r="B529" i="19"/>
  <c r="A530" i="19"/>
  <c r="C530" i="19" s="1"/>
  <c r="B530" i="19"/>
  <c r="A531" i="19"/>
  <c r="C531" i="19" s="1"/>
  <c r="B531" i="19"/>
  <c r="A532" i="19"/>
  <c r="C532" i="19" s="1"/>
  <c r="B532" i="19"/>
  <c r="A533" i="19"/>
  <c r="C533" i="19" s="1"/>
  <c r="B533" i="19"/>
  <c r="A534" i="19"/>
  <c r="C534" i="19" s="1"/>
  <c r="B534" i="19"/>
  <c r="A535" i="19"/>
  <c r="C535" i="19" s="1"/>
  <c r="B535" i="19"/>
  <c r="A536" i="19"/>
  <c r="C536" i="19" s="1"/>
  <c r="B536" i="19"/>
  <c r="A537" i="19"/>
  <c r="C537" i="19" s="1"/>
  <c r="B537" i="19"/>
  <c r="A538" i="19"/>
  <c r="C538" i="19" s="1"/>
  <c r="B538" i="19"/>
  <c r="A539" i="19"/>
  <c r="C539" i="19" s="1"/>
  <c r="B539" i="19"/>
  <c r="A540" i="19"/>
  <c r="C540" i="19" s="1"/>
  <c r="B540" i="19"/>
  <c r="A541" i="19"/>
  <c r="C541" i="19" s="1"/>
  <c r="B541" i="19"/>
  <c r="A542" i="19"/>
  <c r="C542" i="19" s="1"/>
  <c r="B542" i="19"/>
  <c r="A543" i="19"/>
  <c r="C543" i="19" s="1"/>
  <c r="B543" i="19"/>
  <c r="A544" i="19"/>
  <c r="C544" i="19" s="1"/>
  <c r="B544" i="19"/>
  <c r="A545" i="19"/>
  <c r="C545" i="19" s="1"/>
  <c r="B545" i="19"/>
  <c r="A546" i="19"/>
  <c r="C546" i="19" s="1"/>
  <c r="B546" i="19"/>
  <c r="A547" i="19"/>
  <c r="C547" i="19" s="1"/>
  <c r="B547" i="19"/>
  <c r="A548" i="19"/>
  <c r="C548" i="19" s="1"/>
  <c r="B548" i="19"/>
  <c r="A549" i="19"/>
  <c r="C549" i="19" s="1"/>
  <c r="B549" i="19"/>
  <c r="A550" i="19"/>
  <c r="C550" i="19" s="1"/>
  <c r="B550" i="19"/>
  <c r="A551" i="19"/>
  <c r="C551" i="19" s="1"/>
  <c r="B551" i="19"/>
  <c r="A552" i="19"/>
  <c r="C552" i="19" s="1"/>
  <c r="B552" i="19"/>
  <c r="A553" i="19"/>
  <c r="C553" i="19" s="1"/>
  <c r="B553" i="19"/>
  <c r="A554" i="19"/>
  <c r="C554" i="19" s="1"/>
  <c r="B554" i="19"/>
  <c r="A555" i="19"/>
  <c r="C555" i="19" s="1"/>
  <c r="B555" i="19"/>
  <c r="A556" i="19"/>
  <c r="C556" i="19" s="1"/>
  <c r="B556" i="19"/>
  <c r="A557" i="19"/>
  <c r="C557" i="19" s="1"/>
  <c r="B557" i="19"/>
  <c r="A558" i="19"/>
  <c r="C558" i="19" s="1"/>
  <c r="B558" i="19"/>
  <c r="A559" i="19"/>
  <c r="C559" i="19" s="1"/>
  <c r="B559" i="19"/>
  <c r="A560" i="19"/>
  <c r="C560" i="19" s="1"/>
  <c r="B560" i="19"/>
  <c r="A561" i="19"/>
  <c r="C561" i="19" s="1"/>
  <c r="B561" i="19"/>
  <c r="A562" i="19"/>
  <c r="C562" i="19" s="1"/>
  <c r="B562" i="19"/>
  <c r="A563" i="19"/>
  <c r="C563" i="19" s="1"/>
  <c r="B563" i="19"/>
  <c r="A564" i="19"/>
  <c r="C564" i="19" s="1"/>
  <c r="B564" i="19"/>
  <c r="A565" i="19"/>
  <c r="C565" i="19" s="1"/>
  <c r="B565" i="19"/>
  <c r="A566" i="19"/>
  <c r="C566" i="19" s="1"/>
  <c r="B566" i="19"/>
  <c r="A567" i="19"/>
  <c r="C567" i="19" s="1"/>
  <c r="B567" i="19"/>
  <c r="A568" i="19"/>
  <c r="C568" i="19" s="1"/>
  <c r="B568" i="19"/>
  <c r="A569" i="19"/>
  <c r="C569" i="19" s="1"/>
  <c r="B569" i="19"/>
  <c r="A570" i="19"/>
  <c r="C570" i="19" s="1"/>
  <c r="B570" i="19"/>
  <c r="A571" i="19"/>
  <c r="C571" i="19" s="1"/>
  <c r="B571" i="19"/>
  <c r="A572" i="19"/>
  <c r="C572" i="19" s="1"/>
  <c r="B572" i="19"/>
  <c r="A573" i="19"/>
  <c r="C573" i="19" s="1"/>
  <c r="B573" i="19"/>
  <c r="A574" i="19"/>
  <c r="C574" i="19" s="1"/>
  <c r="B574" i="19"/>
  <c r="A575" i="19"/>
  <c r="C575" i="19" s="1"/>
  <c r="B575" i="19"/>
  <c r="A576" i="19"/>
  <c r="C576" i="19" s="1"/>
  <c r="B576" i="19"/>
  <c r="A577" i="19"/>
  <c r="C577" i="19" s="1"/>
  <c r="B577" i="19"/>
  <c r="A578" i="19"/>
  <c r="C578" i="19" s="1"/>
  <c r="B578" i="19"/>
  <c r="A579" i="19"/>
  <c r="C579" i="19" s="1"/>
  <c r="B579" i="19"/>
  <c r="A580" i="19"/>
  <c r="C580" i="19" s="1"/>
  <c r="B580" i="19"/>
  <c r="A581" i="19"/>
  <c r="C581" i="19" s="1"/>
  <c r="B581" i="19"/>
  <c r="A582" i="19"/>
  <c r="C582" i="19" s="1"/>
  <c r="B582" i="19"/>
  <c r="A583" i="19"/>
  <c r="C583" i="19" s="1"/>
  <c r="B583" i="19"/>
  <c r="A584" i="19"/>
  <c r="C584" i="19" s="1"/>
  <c r="B584" i="19"/>
  <c r="A585" i="19"/>
  <c r="C585" i="19" s="1"/>
  <c r="B585" i="19"/>
  <c r="A586" i="19"/>
  <c r="C586" i="19" s="1"/>
  <c r="B586" i="19"/>
  <c r="A587" i="19"/>
  <c r="C587" i="19" s="1"/>
  <c r="B587" i="19"/>
  <c r="A588" i="19"/>
  <c r="C588" i="19" s="1"/>
  <c r="B588" i="19"/>
  <c r="A589" i="19"/>
  <c r="C589" i="19" s="1"/>
  <c r="B589" i="19"/>
  <c r="A590" i="19"/>
  <c r="C590" i="19" s="1"/>
  <c r="B590" i="19"/>
  <c r="A591" i="19"/>
  <c r="C591" i="19" s="1"/>
  <c r="B591" i="19"/>
  <c r="A592" i="19"/>
  <c r="C592" i="19" s="1"/>
  <c r="B592" i="19"/>
  <c r="A593" i="19"/>
  <c r="C593" i="19" s="1"/>
  <c r="B593" i="19"/>
  <c r="A594" i="19"/>
  <c r="C594" i="19" s="1"/>
  <c r="B594" i="19"/>
  <c r="A595" i="19"/>
  <c r="C595" i="19" s="1"/>
  <c r="B595" i="19"/>
  <c r="A596" i="19"/>
  <c r="C596" i="19" s="1"/>
  <c r="B596" i="19"/>
  <c r="A597" i="19"/>
  <c r="C597" i="19" s="1"/>
  <c r="B597" i="19"/>
  <c r="A598" i="19"/>
  <c r="C598" i="19" s="1"/>
  <c r="B598" i="19"/>
  <c r="A599" i="19"/>
  <c r="C599" i="19" s="1"/>
  <c r="B599" i="19"/>
  <c r="A600" i="19"/>
  <c r="C600" i="19" s="1"/>
  <c r="B600" i="19"/>
  <c r="X2508" i="14"/>
  <c r="X2507" i="14"/>
  <c r="X2506" i="14"/>
  <c r="X2505" i="14"/>
  <c r="X2504" i="14"/>
  <c r="AB1000" i="18"/>
  <c r="X1620" i="17"/>
  <c r="X1776" i="16"/>
  <c r="X1279" i="15"/>
  <c r="X2503" i="14"/>
  <c r="A421" i="2"/>
  <c r="V421" i="2"/>
  <c r="W421" i="2"/>
  <c r="AB229" i="18"/>
  <c r="AB230" i="18"/>
  <c r="AB231" i="18"/>
  <c r="AB232" i="18"/>
  <c r="AB233" i="18"/>
  <c r="X316" i="17"/>
  <c r="X317" i="17"/>
  <c r="X318" i="17"/>
  <c r="X380" i="16"/>
  <c r="X381" i="16"/>
  <c r="X382" i="16"/>
  <c r="X383" i="16"/>
  <c r="X307" i="15"/>
  <c r="X308" i="15"/>
  <c r="X309" i="15"/>
  <c r="X310" i="15"/>
  <c r="X311" i="15"/>
  <c r="X312" i="15"/>
  <c r="X531" i="14"/>
  <c r="X532" i="14"/>
  <c r="X533" i="14"/>
  <c r="X534" i="14"/>
  <c r="X535" i="14"/>
  <c r="X536" i="14"/>
  <c r="X537" i="14"/>
  <c r="A89" i="2"/>
  <c r="V89" i="2"/>
  <c r="W89" i="2"/>
  <c r="AB385" i="18"/>
  <c r="AB386" i="18"/>
  <c r="AB387" i="18"/>
  <c r="X558" i="17"/>
  <c r="X559" i="17"/>
  <c r="X560" i="17"/>
  <c r="X561" i="17"/>
  <c r="X638" i="16"/>
  <c r="X639" i="16"/>
  <c r="X456" i="15"/>
  <c r="X457" i="15"/>
  <c r="X458" i="15"/>
  <c r="X459" i="15"/>
  <c r="X460" i="15"/>
  <c r="X461" i="15"/>
  <c r="X462" i="15"/>
  <c r="X463" i="15"/>
  <c r="X464" i="15"/>
  <c r="X465" i="15"/>
  <c r="X893" i="14"/>
  <c r="X894" i="14"/>
  <c r="X895" i="14"/>
  <c r="X896" i="14"/>
  <c r="X897" i="14"/>
  <c r="X898" i="14"/>
  <c r="A145" i="2"/>
  <c r="V145" i="2"/>
  <c r="W145" i="2"/>
  <c r="AB519" i="18"/>
  <c r="AB520" i="18"/>
  <c r="AB521" i="18"/>
  <c r="X765" i="17"/>
  <c r="X766" i="17"/>
  <c r="X767" i="17"/>
  <c r="X768" i="17"/>
  <c r="X868" i="16"/>
  <c r="X869" i="16"/>
  <c r="X870" i="16"/>
  <c r="X871" i="16"/>
  <c r="X872" i="16"/>
  <c r="X873" i="16"/>
  <c r="X874" i="16"/>
  <c r="X875" i="16"/>
  <c r="X647" i="15"/>
  <c r="X648" i="15"/>
  <c r="X649" i="15"/>
  <c r="X1200" i="14"/>
  <c r="X1201" i="14"/>
  <c r="X1202" i="14"/>
  <c r="X1203" i="14"/>
  <c r="X1204" i="14"/>
  <c r="A198" i="2"/>
  <c r="V198" i="2"/>
  <c r="W198" i="2"/>
  <c r="AB321" i="18"/>
  <c r="AB320" i="18"/>
  <c r="X461" i="17"/>
  <c r="X537" i="16"/>
  <c r="X383" i="15"/>
  <c r="X746" i="14"/>
  <c r="X747" i="14"/>
  <c r="X748" i="14"/>
  <c r="X749" i="14"/>
  <c r="X750" i="14"/>
  <c r="X751" i="14"/>
  <c r="X752" i="14"/>
  <c r="X753" i="14"/>
  <c r="X754" i="14"/>
  <c r="A122" i="2"/>
  <c r="V122" i="2"/>
  <c r="W122" i="2"/>
  <c r="AB89" i="18"/>
  <c r="AB90" i="18"/>
  <c r="AB91" i="18"/>
  <c r="AB92" i="18"/>
  <c r="X175" i="17"/>
  <c r="X176" i="17"/>
  <c r="X177" i="17"/>
  <c r="X184" i="16"/>
  <c r="X185" i="16"/>
  <c r="X186" i="16"/>
  <c r="X187" i="16"/>
  <c r="X148" i="15"/>
  <c r="X149" i="15"/>
  <c r="X150" i="15"/>
  <c r="X206" i="14"/>
  <c r="X207" i="14"/>
  <c r="X208" i="14"/>
  <c r="X209" i="14"/>
  <c r="X210" i="14"/>
  <c r="X211" i="14"/>
  <c r="X212" i="14"/>
  <c r="X213" i="14"/>
  <c r="A39" i="2"/>
  <c r="V39" i="2"/>
  <c r="W39" i="2"/>
  <c r="AB898" i="18"/>
  <c r="AB899" i="18"/>
  <c r="AB900" i="18"/>
  <c r="AB901" i="18"/>
  <c r="X1472" i="17"/>
  <c r="X1473" i="17"/>
  <c r="X1474" i="17"/>
  <c r="X1584" i="16"/>
  <c r="X1585" i="16"/>
  <c r="X1170" i="15"/>
  <c r="X1171" i="15"/>
  <c r="X1172" i="15"/>
  <c r="X1173" i="15"/>
  <c r="X1174" i="15"/>
  <c r="X1175" i="15"/>
  <c r="X1176" i="15"/>
  <c r="X1177" i="15"/>
  <c r="X2239" i="14"/>
  <c r="X2240" i="14"/>
  <c r="X2241" i="14"/>
  <c r="X2242" i="14"/>
  <c r="X2243" i="14"/>
  <c r="X2244" i="14"/>
  <c r="A378" i="2"/>
  <c r="V378" i="2"/>
  <c r="W378" i="2"/>
  <c r="AB61" i="18"/>
  <c r="AB62" i="18"/>
  <c r="AB63" i="18"/>
  <c r="X143" i="17"/>
  <c r="X144" i="17"/>
  <c r="X145" i="17"/>
  <c r="X146" i="17"/>
  <c r="X147" i="17"/>
  <c r="X148" i="17"/>
  <c r="X149" i="17"/>
  <c r="X150" i="17"/>
  <c r="X147" i="16"/>
  <c r="X148" i="16"/>
  <c r="X149" i="16"/>
  <c r="X150" i="16"/>
  <c r="X127" i="15"/>
  <c r="X128" i="15"/>
  <c r="X160" i="14"/>
  <c r="X161" i="14"/>
  <c r="X162" i="14"/>
  <c r="X163" i="14"/>
  <c r="X164" i="14"/>
  <c r="A31" i="2"/>
  <c r="V31" i="2"/>
  <c r="W31" i="2"/>
  <c r="X752" i="17"/>
  <c r="C976" i="18" l="1"/>
  <c r="B976" i="18"/>
  <c r="C977" i="18"/>
  <c r="B977" i="18"/>
  <c r="B978" i="18" s="1"/>
  <c r="C979" i="18"/>
  <c r="B979" i="18"/>
  <c r="AB512" i="18"/>
  <c r="AB513" i="18"/>
  <c r="X745" i="17"/>
  <c r="X746" i="17"/>
  <c r="X747" i="17"/>
  <c r="X748" i="17"/>
  <c r="X749" i="17"/>
  <c r="X750" i="17"/>
  <c r="X751" i="17"/>
  <c r="X842" i="16"/>
  <c r="X843" i="16"/>
  <c r="X844" i="16"/>
  <c r="X845" i="16"/>
  <c r="X632" i="15"/>
  <c r="X633" i="15"/>
  <c r="X1170" i="14"/>
  <c r="X1171" i="14"/>
  <c r="X1172" i="14"/>
  <c r="X1173" i="14"/>
  <c r="X1174" i="14"/>
  <c r="A193" i="2"/>
  <c r="V193" i="2"/>
  <c r="W193" i="2"/>
  <c r="AB857" i="18"/>
  <c r="AB858" i="18"/>
  <c r="AB859" i="18"/>
  <c r="AB860" i="18"/>
  <c r="X1389" i="17"/>
  <c r="X1390" i="17"/>
  <c r="X1391" i="17"/>
  <c r="X1503" i="16"/>
  <c r="X1504" i="16"/>
  <c r="X1505" i="16"/>
  <c r="X1506" i="16"/>
  <c r="X1507" i="16"/>
  <c r="X1508" i="16"/>
  <c r="X1509" i="16"/>
  <c r="X1510" i="16"/>
  <c r="X1511" i="16"/>
  <c r="X1512" i="16"/>
  <c r="X1101" i="15"/>
  <c r="X1102" i="15"/>
  <c r="X2106" i="14"/>
  <c r="X2107" i="14"/>
  <c r="X2108" i="14"/>
  <c r="X2109" i="14"/>
  <c r="X2110" i="14"/>
  <c r="A357" i="2"/>
  <c r="V357" i="2"/>
  <c r="W357" i="2"/>
  <c r="X1315" i="16"/>
  <c r="X1316" i="16"/>
  <c r="X1317" i="16"/>
  <c r="X1318" i="16"/>
  <c r="X1319" i="16"/>
  <c r="X1320" i="16"/>
  <c r="X1321" i="16"/>
  <c r="AB766" i="18"/>
  <c r="AB767" i="18"/>
  <c r="X1225" i="17"/>
  <c r="X1226" i="17"/>
  <c r="X1227" i="17"/>
  <c r="X1024" i="15"/>
  <c r="X1025" i="15"/>
  <c r="X1886" i="14"/>
  <c r="X1887" i="14"/>
  <c r="X1888" i="14"/>
  <c r="X1889" i="14"/>
  <c r="X1890" i="14"/>
  <c r="X1891" i="14"/>
  <c r="A321" i="2"/>
  <c r="V321" i="2"/>
  <c r="W321" i="2"/>
  <c r="AB829" i="18"/>
  <c r="AB830" i="18"/>
  <c r="X1338" i="17"/>
  <c r="X1339" i="17"/>
  <c r="X1340" i="17"/>
  <c r="X1341" i="17"/>
  <c r="X1423" i="16"/>
  <c r="X1424" i="16"/>
  <c r="X1425" i="16"/>
  <c r="X1426" i="16"/>
  <c r="X1427" i="16"/>
  <c r="X1075" i="15"/>
  <c r="X1076" i="15"/>
  <c r="X2024" i="14"/>
  <c r="X2025" i="14"/>
  <c r="X2026" i="14"/>
  <c r="X2027" i="14"/>
  <c r="X2028" i="14"/>
  <c r="X2029" i="14"/>
  <c r="A343" i="2"/>
  <c r="V343" i="2"/>
  <c r="W343" i="2"/>
  <c r="A427" i="19"/>
  <c r="C427" i="19" s="1"/>
  <c r="A428" i="19"/>
  <c r="C428" i="19" s="1"/>
  <c r="A429" i="19"/>
  <c r="C429" i="19" s="1"/>
  <c r="A430" i="19"/>
  <c r="C430" i="19" s="1"/>
  <c r="A431" i="19"/>
  <c r="C431" i="19" s="1"/>
  <c r="A432" i="19"/>
  <c r="C432" i="19" s="1"/>
  <c r="A433" i="19"/>
  <c r="C433" i="19" s="1"/>
  <c r="A434" i="19"/>
  <c r="C434" i="19" s="1"/>
  <c r="A435" i="19"/>
  <c r="C435" i="19" s="1"/>
  <c r="A436" i="19"/>
  <c r="C436" i="19" s="1"/>
  <c r="A437" i="19"/>
  <c r="C437" i="19" s="1"/>
  <c r="A438" i="19"/>
  <c r="C438" i="19" s="1"/>
  <c r="A439" i="19"/>
  <c r="C439" i="19" s="1"/>
  <c r="A440" i="19"/>
  <c r="C440" i="19" s="1"/>
  <c r="A441" i="19"/>
  <c r="C441" i="19" s="1"/>
  <c r="A442" i="19"/>
  <c r="C442" i="19" s="1"/>
  <c r="A443" i="19"/>
  <c r="C443" i="19" s="1"/>
  <c r="A444" i="19"/>
  <c r="C444" i="19" s="1"/>
  <c r="A445" i="19"/>
  <c r="C445" i="19" s="1"/>
  <c r="A446" i="19"/>
  <c r="C446" i="19" s="1"/>
  <c r="A447" i="19"/>
  <c r="C447" i="19" s="1"/>
  <c r="A448" i="19"/>
  <c r="C448" i="19" s="1"/>
  <c r="A449" i="19"/>
  <c r="C449" i="19" s="1"/>
  <c r="A450" i="19"/>
  <c r="C450" i="19" s="1"/>
  <c r="A451" i="19"/>
  <c r="C451" i="19" s="1"/>
  <c r="A452" i="19"/>
  <c r="C452" i="19" s="1"/>
  <c r="A453" i="19"/>
  <c r="C453" i="19" s="1"/>
  <c r="A454" i="19"/>
  <c r="C454" i="19" s="1"/>
  <c r="A455" i="19"/>
  <c r="C455" i="19" s="1"/>
  <c r="A456" i="19"/>
  <c r="C456" i="19" s="1"/>
  <c r="A457" i="19"/>
  <c r="C457" i="19" s="1"/>
  <c r="A458" i="19"/>
  <c r="C458" i="19" s="1"/>
  <c r="A459" i="19"/>
  <c r="C459" i="19" s="1"/>
  <c r="A460" i="19"/>
  <c r="C460" i="19" s="1"/>
  <c r="A461" i="19"/>
  <c r="C461" i="19" s="1"/>
  <c r="A462" i="19"/>
  <c r="C462" i="19" s="1"/>
  <c r="A463" i="19"/>
  <c r="C463" i="19" s="1"/>
  <c r="A464" i="19"/>
  <c r="C464" i="19" s="1"/>
  <c r="A465" i="19"/>
  <c r="C465" i="19" s="1"/>
  <c r="A466" i="19"/>
  <c r="C466" i="19" s="1"/>
  <c r="A467" i="19"/>
  <c r="C467" i="19" s="1"/>
  <c r="A468" i="19"/>
  <c r="C468" i="19" s="1"/>
  <c r="A469" i="19"/>
  <c r="C469" i="19" s="1"/>
  <c r="A470" i="19"/>
  <c r="C470" i="19" s="1"/>
  <c r="A471" i="19"/>
  <c r="C471" i="19" s="1"/>
  <c r="A472" i="19"/>
  <c r="C472" i="19" s="1"/>
  <c r="A473" i="19"/>
  <c r="C473" i="19" s="1"/>
  <c r="A474" i="19"/>
  <c r="C474" i="19" s="1"/>
  <c r="A475" i="19"/>
  <c r="C475" i="19" s="1"/>
  <c r="A476" i="19"/>
  <c r="C476" i="19" s="1"/>
  <c r="A477" i="19"/>
  <c r="C477" i="19" s="1"/>
  <c r="A478" i="19"/>
  <c r="C478" i="19" s="1"/>
  <c r="A479" i="19"/>
  <c r="C479" i="19" s="1"/>
  <c r="A480" i="19"/>
  <c r="C480" i="19" s="1"/>
  <c r="A481" i="19"/>
  <c r="C481" i="19" s="1"/>
  <c r="A482" i="19"/>
  <c r="C482" i="19" s="1"/>
  <c r="A483" i="19"/>
  <c r="C483" i="19" s="1"/>
  <c r="A484" i="19"/>
  <c r="C484" i="19" s="1"/>
  <c r="A485" i="19"/>
  <c r="C485" i="19" s="1"/>
  <c r="A486" i="19"/>
  <c r="C486" i="19" s="1"/>
  <c r="A487" i="19"/>
  <c r="C487" i="19" s="1"/>
  <c r="A488" i="19"/>
  <c r="C488" i="19" s="1"/>
  <c r="A489" i="19"/>
  <c r="C489" i="19" s="1"/>
  <c r="A490" i="19"/>
  <c r="C490" i="19" s="1"/>
  <c r="A491" i="19"/>
  <c r="C491" i="19" s="1"/>
  <c r="A492" i="19"/>
  <c r="C492" i="19" s="1"/>
  <c r="A493" i="19"/>
  <c r="C493" i="19" s="1"/>
  <c r="A494" i="19"/>
  <c r="C494" i="19" s="1"/>
  <c r="A495" i="19"/>
  <c r="C495" i="19" s="1"/>
  <c r="A496" i="19"/>
  <c r="C496" i="19" s="1"/>
  <c r="A497" i="19"/>
  <c r="C497" i="19" s="1"/>
  <c r="A498" i="19"/>
  <c r="C498" i="19" s="1"/>
  <c r="A499" i="19"/>
  <c r="C499" i="19" s="1"/>
  <c r="A500" i="19"/>
  <c r="C500" i="19" s="1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AB441" i="18"/>
  <c r="AB442" i="18"/>
  <c r="AB443" i="18"/>
  <c r="AB444" i="18"/>
  <c r="X626" i="17"/>
  <c r="X627" i="17"/>
  <c r="X628" i="17"/>
  <c r="X707" i="16"/>
  <c r="X708" i="16"/>
  <c r="X709" i="16"/>
  <c r="X710" i="16"/>
  <c r="X557" i="15"/>
  <c r="X558" i="15"/>
  <c r="X559" i="15"/>
  <c r="X560" i="15"/>
  <c r="X561" i="15"/>
  <c r="X562" i="15"/>
  <c r="X563" i="15"/>
  <c r="X564" i="15"/>
  <c r="X1012" i="14"/>
  <c r="X1013" i="14"/>
  <c r="X1014" i="14"/>
  <c r="X1015" i="14"/>
  <c r="X1016" i="14"/>
  <c r="X1017" i="14"/>
  <c r="A165" i="2"/>
  <c r="V165" i="2"/>
  <c r="W165" i="2"/>
  <c r="AB469" i="18"/>
  <c r="AB470" i="18"/>
  <c r="AB471" i="18"/>
  <c r="X660" i="17"/>
  <c r="X661" i="17"/>
  <c r="X662" i="17"/>
  <c r="X663" i="17"/>
  <c r="X664" i="17"/>
  <c r="X750" i="16"/>
  <c r="X751" i="16"/>
  <c r="X752" i="16"/>
  <c r="X753" i="16"/>
  <c r="X754" i="16"/>
  <c r="X593" i="15"/>
  <c r="X594" i="15"/>
  <c r="X1065" i="14"/>
  <c r="X1066" i="14"/>
  <c r="X1067" i="14"/>
  <c r="X1068" i="14"/>
  <c r="X1069" i="14"/>
  <c r="A174" i="2"/>
  <c r="V174" i="2"/>
  <c r="W174" i="2"/>
  <c r="AB182" i="18"/>
  <c r="AB183" i="18"/>
  <c r="X249" i="17"/>
  <c r="X250" i="17"/>
  <c r="X251" i="17"/>
  <c r="X252" i="17"/>
  <c r="X298" i="16"/>
  <c r="X299" i="16"/>
  <c r="X300" i="16"/>
  <c r="X301" i="16"/>
  <c r="X302" i="16"/>
  <c r="X303" i="16"/>
  <c r="X304" i="16"/>
  <c r="X305" i="16"/>
  <c r="X232" i="15"/>
  <c r="X233" i="15"/>
  <c r="X417" i="14"/>
  <c r="X418" i="14"/>
  <c r="X419" i="14"/>
  <c r="X420" i="14"/>
  <c r="X421" i="14"/>
  <c r="AB383" i="18"/>
  <c r="AB384" i="18"/>
  <c r="AB375" i="18"/>
  <c r="AB376" i="18"/>
  <c r="AB381" i="18"/>
  <c r="AB380" i="18"/>
  <c r="AB287" i="18"/>
  <c r="AB160" i="18"/>
  <c r="AB110" i="18"/>
  <c r="AB52" i="18"/>
  <c r="A70" i="2"/>
  <c r="V70" i="2"/>
  <c r="W70" i="2"/>
  <c r="AB896" i="18"/>
  <c r="AB854" i="18"/>
  <c r="AB807" i="18"/>
  <c r="AB788" i="18"/>
  <c r="AB746" i="18"/>
  <c r="AB700" i="18"/>
  <c r="AB174" i="18"/>
  <c r="X236" i="17"/>
  <c r="X237" i="17"/>
  <c r="X238" i="17"/>
  <c r="X239" i="17"/>
  <c r="X271" i="16"/>
  <c r="X272" i="16"/>
  <c r="X273" i="16"/>
  <c r="X274" i="16"/>
  <c r="X218" i="15"/>
  <c r="X219" i="15"/>
  <c r="X220" i="15"/>
  <c r="X221" i="15"/>
  <c r="X222" i="15"/>
  <c r="X223" i="15"/>
  <c r="X224" i="15"/>
  <c r="X225" i="15"/>
  <c r="X397" i="14"/>
  <c r="X398" i="14"/>
  <c r="X399" i="14"/>
  <c r="X400" i="14"/>
  <c r="X401" i="14"/>
  <c r="A66" i="2"/>
  <c r="V66" i="2"/>
  <c r="W66" i="2"/>
  <c r="AB292" i="18"/>
  <c r="AB293" i="18"/>
  <c r="AB294" i="18"/>
  <c r="X424" i="17"/>
  <c r="X489" i="16"/>
  <c r="X365" i="15"/>
  <c r="X366" i="15"/>
  <c r="X673" i="14"/>
  <c r="X674" i="14"/>
  <c r="X675" i="14"/>
  <c r="X676" i="14"/>
  <c r="X677" i="14"/>
  <c r="X678" i="14"/>
  <c r="X679" i="14"/>
  <c r="X680" i="14"/>
  <c r="X681" i="14"/>
  <c r="A111" i="2"/>
  <c r="V111" i="2"/>
  <c r="W111" i="2"/>
  <c r="AB395" i="18"/>
  <c r="AB396" i="18"/>
  <c r="X575" i="17"/>
  <c r="X576" i="17"/>
  <c r="X577" i="17"/>
  <c r="X652" i="16"/>
  <c r="X653" i="16"/>
  <c r="X654" i="16"/>
  <c r="X655" i="16"/>
  <c r="X478" i="15"/>
  <c r="X479" i="15"/>
  <c r="X916" i="14"/>
  <c r="X917" i="14"/>
  <c r="X918" i="14"/>
  <c r="X919" i="14"/>
  <c r="X920" i="14"/>
  <c r="X921" i="14"/>
  <c r="A149" i="2"/>
  <c r="V149" i="2"/>
  <c r="W149" i="2"/>
  <c r="AB789" i="18"/>
  <c r="AB790" i="18"/>
  <c r="AB791" i="18"/>
  <c r="X1267" i="17"/>
  <c r="X1268" i="17"/>
  <c r="X1269" i="17"/>
  <c r="X1270" i="17"/>
  <c r="X1271" i="17"/>
  <c r="X1272" i="17"/>
  <c r="X1273" i="17"/>
  <c r="X1274" i="17"/>
  <c r="X1357" i="16"/>
  <c r="X1358" i="16"/>
  <c r="X1359" i="16"/>
  <c r="X1360" i="16"/>
  <c r="X1361" i="16"/>
  <c r="X1047" i="15"/>
  <c r="X1048" i="15"/>
  <c r="X1934" i="14"/>
  <c r="X1935" i="14"/>
  <c r="X1936" i="14"/>
  <c r="X1937" i="14"/>
  <c r="X1938" i="14"/>
  <c r="A329" i="2"/>
  <c r="V329" i="2"/>
  <c r="W329" i="2"/>
  <c r="AB489" i="18"/>
  <c r="AB490" i="18"/>
  <c r="X699" i="17"/>
  <c r="X700" i="17"/>
  <c r="X701" i="17"/>
  <c r="X702" i="17"/>
  <c r="X788" i="16"/>
  <c r="X789" i="16"/>
  <c r="X790" i="16"/>
  <c r="X791" i="16"/>
  <c r="X792" i="16"/>
  <c r="X609" i="15"/>
  <c r="X610" i="15"/>
  <c r="X1105" i="14"/>
  <c r="X1106" i="14"/>
  <c r="X1107" i="14"/>
  <c r="X1108" i="14"/>
  <c r="X1109" i="14"/>
  <c r="A182" i="2"/>
  <c r="V182" i="2"/>
  <c r="W182" i="2"/>
  <c r="AB873" i="18"/>
  <c r="AB874" i="18"/>
  <c r="X1416" i="17"/>
  <c r="X1417" i="17"/>
  <c r="X1418" i="17"/>
  <c r="X1419" i="17"/>
  <c r="X1420" i="17"/>
  <c r="X1548" i="16"/>
  <c r="X1549" i="16"/>
  <c r="X1550" i="16"/>
  <c r="X1116" i="15"/>
  <c r="X1117" i="15"/>
  <c r="X2151" i="14"/>
  <c r="X2152" i="14"/>
  <c r="X2153" i="14"/>
  <c r="X2154" i="14"/>
  <c r="X2155" i="14"/>
  <c r="X2156" i="14"/>
  <c r="X2157" i="14"/>
  <c r="X2158" i="14"/>
  <c r="A364" i="2"/>
  <c r="V364" i="2"/>
  <c r="W364" i="2"/>
  <c r="AB672" i="18"/>
  <c r="AB673" i="18"/>
  <c r="X1065" i="17"/>
  <c r="X1066" i="17"/>
  <c r="X1067" i="17"/>
  <c r="X1173" i="16"/>
  <c r="X1174" i="16"/>
  <c r="X1175" i="16"/>
  <c r="X1176" i="16"/>
  <c r="X835" i="15"/>
  <c r="X836" i="15"/>
  <c r="X1618" i="14"/>
  <c r="X1619" i="14"/>
  <c r="X1620" i="14"/>
  <c r="X1621" i="14"/>
  <c r="X1622" i="14"/>
  <c r="X1623" i="14"/>
  <c r="X1624" i="14"/>
  <c r="A274" i="2"/>
  <c r="V274" i="2"/>
  <c r="W274" i="2"/>
  <c r="AB278" i="18"/>
  <c r="AB279" i="18"/>
  <c r="X415" i="17"/>
  <c r="X416" i="17"/>
  <c r="X417" i="17"/>
  <c r="X418" i="17"/>
  <c r="X419" i="17"/>
  <c r="X478" i="16"/>
  <c r="X479" i="16"/>
  <c r="X480" i="16"/>
  <c r="X481" i="16"/>
  <c r="X482" i="16"/>
  <c r="X483" i="16"/>
  <c r="X484" i="16"/>
  <c r="X355" i="15"/>
  <c r="X356" i="15"/>
  <c r="X633" i="14"/>
  <c r="X634" i="14"/>
  <c r="X635" i="14"/>
  <c r="X636" i="14"/>
  <c r="X637" i="14"/>
  <c r="A106" i="2"/>
  <c r="V106" i="2"/>
  <c r="W106" i="2"/>
  <c r="AB544" i="18"/>
  <c r="AB545" i="18"/>
  <c r="X840" i="17"/>
  <c r="X834" i="17"/>
  <c r="X835" i="17"/>
  <c r="X836" i="17"/>
  <c r="X837" i="17"/>
  <c r="X838" i="17"/>
  <c r="X839" i="17"/>
  <c r="X933" i="16"/>
  <c r="X934" i="16"/>
  <c r="X935" i="16"/>
  <c r="X693" i="15"/>
  <c r="X694" i="15"/>
  <c r="X1290" i="14"/>
  <c r="X1291" i="14"/>
  <c r="X1292" i="14"/>
  <c r="X1293" i="14"/>
  <c r="X1294" i="14"/>
  <c r="A215" i="2"/>
  <c r="V215" i="2"/>
  <c r="W215" i="2"/>
  <c r="AB747" i="18"/>
  <c r="X1200" i="17"/>
  <c r="X1201" i="17"/>
  <c r="X1202" i="17"/>
  <c r="X1278" i="16"/>
  <c r="X1279" i="16"/>
  <c r="X988" i="15"/>
  <c r="X989" i="15"/>
  <c r="X990" i="15"/>
  <c r="X991" i="15"/>
  <c r="X1838" i="14"/>
  <c r="X1839" i="14"/>
  <c r="X1840" i="14"/>
  <c r="X1841" i="14"/>
  <c r="X1842" i="14"/>
  <c r="X1843" i="14"/>
  <c r="X1844" i="14"/>
  <c r="X1845" i="14"/>
  <c r="X1846" i="14"/>
  <c r="A313" i="2"/>
  <c r="V313" i="2"/>
  <c r="W313" i="2"/>
  <c r="AB610" i="18"/>
  <c r="AB611" i="18"/>
  <c r="X966" i="17"/>
  <c r="X967" i="17"/>
  <c r="X968" i="17"/>
  <c r="X1052" i="16"/>
  <c r="X1053" i="16"/>
  <c r="X1054" i="16"/>
  <c r="X1055" i="16"/>
  <c r="X1056" i="16"/>
  <c r="X787" i="15"/>
  <c r="X788" i="15"/>
  <c r="X1500" i="14"/>
  <c r="X1501" i="14"/>
  <c r="X1502" i="14"/>
  <c r="X1503" i="14"/>
  <c r="X1504" i="14"/>
  <c r="X1505" i="14"/>
  <c r="A251" i="2"/>
  <c r="V251" i="2"/>
  <c r="W251" i="2"/>
  <c r="AB58" i="18"/>
  <c r="AB59" i="18"/>
  <c r="AB60" i="18"/>
  <c r="X138" i="17"/>
  <c r="X139" i="17"/>
  <c r="X140" i="17"/>
  <c r="X141" i="17"/>
  <c r="X142" i="17"/>
  <c r="X142" i="16"/>
  <c r="X143" i="16"/>
  <c r="X144" i="16"/>
  <c r="X145" i="16"/>
  <c r="X146" i="16"/>
  <c r="X125" i="15"/>
  <c r="X126" i="15"/>
  <c r="X155" i="14"/>
  <c r="X156" i="14"/>
  <c r="X157" i="14"/>
  <c r="X158" i="14"/>
  <c r="X159" i="14"/>
  <c r="A30" i="2"/>
  <c r="V30" i="2"/>
  <c r="W30" i="2"/>
  <c r="AB302" i="18"/>
  <c r="AB303" i="18"/>
  <c r="AB304" i="18"/>
  <c r="AB305" i="18"/>
  <c r="X432" i="17"/>
  <c r="X433" i="17"/>
  <c r="X434" i="17"/>
  <c r="X503" i="16"/>
  <c r="X504" i="16"/>
  <c r="X505" i="16"/>
  <c r="X506" i="16"/>
  <c r="X507" i="16"/>
  <c r="X508" i="16"/>
  <c r="X509" i="16"/>
  <c r="X373" i="15"/>
  <c r="X374" i="15"/>
  <c r="X702" i="14"/>
  <c r="X703" i="14"/>
  <c r="X704" i="14"/>
  <c r="X705" i="14"/>
  <c r="X706" i="14"/>
  <c r="A115" i="2"/>
  <c r="V115" i="2"/>
  <c r="W115" i="2"/>
  <c r="AB703" i="18"/>
  <c r="AB704" i="18"/>
  <c r="AB705" i="18"/>
  <c r="AB706" i="18"/>
  <c r="X1131" i="17"/>
  <c r="X1132" i="17"/>
  <c r="X1133" i="17"/>
  <c r="X1215" i="16"/>
  <c r="X1216" i="16"/>
  <c r="X910" i="15"/>
  <c r="X911" i="15"/>
  <c r="X912" i="15"/>
  <c r="X913" i="15"/>
  <c r="X914" i="15"/>
  <c r="X915" i="15"/>
  <c r="X916" i="15"/>
  <c r="X1705" i="14"/>
  <c r="X1706" i="14"/>
  <c r="X1707" i="14"/>
  <c r="X1708" i="14"/>
  <c r="X1709" i="14"/>
  <c r="AB2" i="19"/>
  <c r="A290" i="2"/>
  <c r="V290" i="2"/>
  <c r="W290" i="2"/>
  <c r="AB583" i="18"/>
  <c r="X907" i="17"/>
  <c r="X908" i="17"/>
  <c r="X909" i="17"/>
  <c r="X910" i="17"/>
  <c r="X911" i="17"/>
  <c r="X912" i="17"/>
  <c r="X999" i="16"/>
  <c r="X1000" i="16"/>
  <c r="X1001" i="16"/>
  <c r="X1002" i="16"/>
  <c r="X744" i="15"/>
  <c r="X745" i="15"/>
  <c r="X1410" i="14"/>
  <c r="X1411" i="14"/>
  <c r="X1412" i="14"/>
  <c r="X1413" i="14"/>
  <c r="X1414" i="14"/>
  <c r="X1415" i="14"/>
  <c r="X1416" i="14"/>
  <c r="A235" i="2"/>
  <c r="V235" i="2"/>
  <c r="W235" i="2"/>
  <c r="AB364" i="18"/>
  <c r="AB361" i="18"/>
  <c r="AB362" i="18"/>
  <c r="AB363" i="18"/>
  <c r="X530" i="17"/>
  <c r="X531" i="17"/>
  <c r="X532" i="17"/>
  <c r="X533" i="17"/>
  <c r="X618" i="16"/>
  <c r="X619" i="16"/>
  <c r="X620" i="16"/>
  <c r="X621" i="16"/>
  <c r="X622" i="16"/>
  <c r="X623" i="16"/>
  <c r="X624" i="16"/>
  <c r="X419" i="15"/>
  <c r="X420" i="15"/>
  <c r="X855" i="14"/>
  <c r="X856" i="14"/>
  <c r="X857" i="14"/>
  <c r="X858" i="14"/>
  <c r="X859" i="14"/>
  <c r="X860" i="14"/>
  <c r="A139" i="2"/>
  <c r="V139" i="2"/>
  <c r="W139" i="2"/>
  <c r="AB810" i="18"/>
  <c r="AB811" i="18"/>
  <c r="AB812" i="18"/>
  <c r="X1314" i="17"/>
  <c r="X1315" i="17"/>
  <c r="X1316" i="17"/>
  <c r="X1317" i="17"/>
  <c r="X1396" i="16"/>
  <c r="X1397" i="16"/>
  <c r="X1398" i="16"/>
  <c r="X1399" i="16"/>
  <c r="X1400" i="16"/>
  <c r="X1063" i="15"/>
  <c r="X1064" i="15"/>
  <c r="X1983" i="14"/>
  <c r="X1984" i="14"/>
  <c r="X1985" i="14"/>
  <c r="X1986" i="14"/>
  <c r="X1987" i="14"/>
  <c r="X1988" i="14"/>
  <c r="AB371" i="18"/>
  <c r="AB372" i="18"/>
  <c r="A337" i="2"/>
  <c r="V337" i="2"/>
  <c r="W337" i="2"/>
  <c r="AB400" i="18"/>
  <c r="AB399" i="18"/>
  <c r="X579" i="17"/>
  <c r="X657" i="16"/>
  <c r="X481" i="15"/>
  <c r="X929" i="14"/>
  <c r="X930" i="14"/>
  <c r="X931" i="14"/>
  <c r="X932" i="14"/>
  <c r="X933" i="14"/>
  <c r="X934" i="14"/>
  <c r="X935" i="14"/>
  <c r="X936" i="14"/>
  <c r="X937" i="14"/>
  <c r="X938" i="14"/>
  <c r="A151" i="2"/>
  <c r="V151" i="2"/>
  <c r="W151" i="2"/>
  <c r="AB647" i="18"/>
  <c r="AB621" i="18"/>
  <c r="AB599" i="18"/>
  <c r="AB947" i="18"/>
  <c r="AB948" i="18"/>
  <c r="X1542" i="17"/>
  <c r="X1543" i="17"/>
  <c r="X1544" i="17"/>
  <c r="X1545" i="17"/>
  <c r="X1546" i="17"/>
  <c r="X1547" i="17"/>
  <c r="X1548" i="17"/>
  <c r="X1665" i="16"/>
  <c r="X1666" i="16"/>
  <c r="X1667" i="16"/>
  <c r="X1227" i="15"/>
  <c r="X1228" i="15"/>
  <c r="X2357" i="14"/>
  <c r="X2358" i="14"/>
  <c r="X2359" i="14"/>
  <c r="X2360" i="14"/>
  <c r="X2361" i="14"/>
  <c r="X2362" i="14"/>
  <c r="A397" i="2"/>
  <c r="V397" i="2"/>
  <c r="W397" i="2"/>
  <c r="AB497" i="18"/>
  <c r="AB436" i="18"/>
  <c r="AB33" i="18"/>
  <c r="AB34" i="18"/>
  <c r="X86" i="17"/>
  <c r="X87" i="17"/>
  <c r="X88" i="17"/>
  <c r="X89" i="17"/>
  <c r="X101" i="16"/>
  <c r="X102" i="16"/>
  <c r="X103" i="16"/>
  <c r="X104" i="16"/>
  <c r="X105" i="16"/>
  <c r="X106" i="16"/>
  <c r="X85" i="15"/>
  <c r="X86" i="15"/>
  <c r="X87" i="15"/>
  <c r="X88" i="15"/>
  <c r="X89" i="15"/>
  <c r="X90" i="15"/>
  <c r="X91" i="15"/>
  <c r="X92" i="15"/>
  <c r="X103" i="14"/>
  <c r="X104" i="14"/>
  <c r="X105" i="14"/>
  <c r="X106" i="14"/>
  <c r="X107" i="14"/>
  <c r="A20" i="2"/>
  <c r="V20" i="2"/>
  <c r="W20" i="2"/>
  <c r="AB482" i="18"/>
  <c r="AB483" i="18"/>
  <c r="AB484" i="18"/>
  <c r="X686" i="17"/>
  <c r="X687" i="17"/>
  <c r="X688" i="17"/>
  <c r="X689" i="17"/>
  <c r="X690" i="17"/>
  <c r="X691" i="17"/>
  <c r="X692" i="17"/>
  <c r="X773" i="16"/>
  <c r="X774" i="16"/>
  <c r="X775" i="16"/>
  <c r="X776" i="16"/>
  <c r="X603" i="15"/>
  <c r="X604" i="15"/>
  <c r="X1090" i="14"/>
  <c r="X1091" i="14"/>
  <c r="X1092" i="14"/>
  <c r="X1093" i="14"/>
  <c r="X1094" i="14"/>
  <c r="A179" i="2"/>
  <c r="V179" i="2"/>
  <c r="W179" i="2"/>
  <c r="AB355" i="18"/>
  <c r="AB354" i="18"/>
  <c r="AB498" i="18"/>
  <c r="X717" i="17"/>
  <c r="X718" i="17"/>
  <c r="X719" i="17"/>
  <c r="X720" i="17"/>
  <c r="X820" i="16"/>
  <c r="X821" i="16"/>
  <c r="X822" i="16"/>
  <c r="X823" i="16"/>
  <c r="X824" i="16"/>
  <c r="X619" i="15"/>
  <c r="X620" i="15"/>
  <c r="X621" i="15"/>
  <c r="X1135" i="14"/>
  <c r="X1136" i="14"/>
  <c r="X1137" i="14"/>
  <c r="X1138" i="14"/>
  <c r="X1139" i="14"/>
  <c r="X1140" i="14"/>
  <c r="X1141" i="14"/>
  <c r="A187" i="2"/>
  <c r="V187" i="2"/>
  <c r="W187" i="2"/>
  <c r="X315" i="17"/>
  <c r="AB227" i="18"/>
  <c r="AB228" i="18"/>
  <c r="X312" i="17"/>
  <c r="X313" i="17"/>
  <c r="X314" i="17"/>
  <c r="X376" i="16"/>
  <c r="X377" i="16"/>
  <c r="X378" i="16"/>
  <c r="X379" i="16"/>
  <c r="X300" i="15"/>
  <c r="X301" i="15"/>
  <c r="X302" i="15"/>
  <c r="X303" i="15"/>
  <c r="X304" i="15"/>
  <c r="X305" i="15"/>
  <c r="X306" i="15"/>
  <c r="X525" i="14"/>
  <c r="X526" i="14"/>
  <c r="X527" i="14"/>
  <c r="X528" i="14"/>
  <c r="X529" i="14"/>
  <c r="X530" i="14"/>
  <c r="A88" i="2"/>
  <c r="V88" i="2"/>
  <c r="W88" i="2"/>
  <c r="AB258" i="18"/>
  <c r="AB259" i="18"/>
  <c r="AB260" i="18"/>
  <c r="X364" i="17"/>
  <c r="X365" i="17"/>
  <c r="X366" i="17"/>
  <c r="X367" i="17"/>
  <c r="X368" i="17"/>
  <c r="X369" i="17"/>
  <c r="X429" i="16"/>
  <c r="X430" i="16"/>
  <c r="X431" i="16"/>
  <c r="X432" i="16"/>
  <c r="X433" i="16"/>
  <c r="X434" i="16"/>
  <c r="X435" i="16"/>
  <c r="X436" i="16"/>
  <c r="X339" i="15"/>
  <c r="X340" i="15"/>
  <c r="X589" i="14"/>
  <c r="X590" i="14"/>
  <c r="X591" i="14"/>
  <c r="X592" i="14"/>
  <c r="X593" i="14"/>
  <c r="X594" i="14"/>
  <c r="A98" i="2"/>
  <c r="V98" i="2"/>
  <c r="W98" i="2"/>
  <c r="AB87" i="18"/>
  <c r="AB86" i="18"/>
  <c r="AB897" i="18"/>
  <c r="X1469" i="17"/>
  <c r="X1470" i="17"/>
  <c r="X1471" i="17"/>
  <c r="X1582" i="16"/>
  <c r="X1583" i="16"/>
  <c r="X1164" i="15"/>
  <c r="X1165" i="15"/>
  <c r="X1166" i="15"/>
  <c r="X1167" i="15"/>
  <c r="X1168" i="15"/>
  <c r="X1169" i="15"/>
  <c r="X2232" i="14"/>
  <c r="X2233" i="14"/>
  <c r="X2234" i="14"/>
  <c r="X2235" i="14"/>
  <c r="X2236" i="14"/>
  <c r="X2237" i="14"/>
  <c r="X2238" i="14"/>
  <c r="A377" i="2"/>
  <c r="V377" i="2"/>
  <c r="W377" i="2"/>
  <c r="AB518" i="18"/>
  <c r="X762" i="17"/>
  <c r="X763" i="17"/>
  <c r="X764" i="17"/>
  <c r="X863" i="16"/>
  <c r="X864" i="16"/>
  <c r="X865" i="16"/>
  <c r="X866" i="16"/>
  <c r="X867" i="16"/>
  <c r="X644" i="15"/>
  <c r="X645" i="15"/>
  <c r="X646" i="15"/>
  <c r="X1194" i="14"/>
  <c r="X1195" i="14"/>
  <c r="X1196" i="14"/>
  <c r="X1197" i="14"/>
  <c r="X1198" i="14"/>
  <c r="X1199" i="14"/>
  <c r="A197" i="2"/>
  <c r="V197" i="2"/>
  <c r="W197" i="2"/>
  <c r="AB576" i="18"/>
  <c r="AB577" i="18"/>
  <c r="AB578" i="18"/>
  <c r="X895" i="17"/>
  <c r="X896" i="17"/>
  <c r="X897" i="17"/>
  <c r="X987" i="16"/>
  <c r="X988" i="16"/>
  <c r="X989" i="16"/>
  <c r="X990" i="16"/>
  <c r="X991" i="16"/>
  <c r="X738" i="15"/>
  <c r="X739" i="15"/>
  <c r="X1390" i="14"/>
  <c r="X1391" i="14"/>
  <c r="X1392" i="14"/>
  <c r="X1393" i="14"/>
  <c r="X1394" i="14"/>
  <c r="X1395" i="14"/>
  <c r="X1396" i="14"/>
  <c r="A232" i="2"/>
  <c r="V232" i="2"/>
  <c r="W232" i="2"/>
  <c r="AB201" i="18"/>
  <c r="AB202" i="18"/>
  <c r="AB203" i="18"/>
  <c r="X278" i="17"/>
  <c r="X279" i="17"/>
  <c r="X280" i="17"/>
  <c r="X337" i="16"/>
  <c r="X338" i="16"/>
  <c r="X339" i="16"/>
  <c r="X340" i="16"/>
  <c r="X244" i="15"/>
  <c r="X245" i="15"/>
  <c r="X465" i="14"/>
  <c r="X466" i="14"/>
  <c r="X467" i="14"/>
  <c r="X468" i="14"/>
  <c r="X469" i="14"/>
  <c r="X470" i="14"/>
  <c r="X471" i="14"/>
  <c r="A78" i="2"/>
  <c r="V78" i="2"/>
  <c r="W78" i="2"/>
  <c r="AB82" i="18"/>
  <c r="AB28" i="18"/>
  <c r="AB429" i="18"/>
  <c r="AB939" i="18"/>
  <c r="AB730" i="18"/>
  <c r="AB680" i="18"/>
  <c r="AB575" i="18"/>
  <c r="AB468" i="18"/>
  <c r="AB440" i="18"/>
  <c r="AB419" i="18"/>
  <c r="AB405" i="18"/>
  <c r="AB623" i="18"/>
  <c r="AB624" i="18"/>
  <c r="AB625" i="18"/>
  <c r="X984" i="17"/>
  <c r="X985" i="17"/>
  <c r="X986" i="17"/>
  <c r="X1086" i="16"/>
  <c r="X1087" i="16"/>
  <c r="X1088" i="16"/>
  <c r="X1089" i="16"/>
  <c r="X1090" i="16"/>
  <c r="X799" i="15"/>
  <c r="X800" i="15"/>
  <c r="X1531" i="14"/>
  <c r="X1532" i="14"/>
  <c r="X1533" i="14"/>
  <c r="X1534" i="14"/>
  <c r="X1535" i="14"/>
  <c r="X1536" i="14"/>
  <c r="A257" i="2"/>
  <c r="V257" i="2"/>
  <c r="W257" i="2"/>
  <c r="AB606" i="18"/>
  <c r="AB607" i="18"/>
  <c r="X957" i="17"/>
  <c r="X958" i="17"/>
  <c r="X959" i="17"/>
  <c r="X960" i="17"/>
  <c r="X961" i="17"/>
  <c r="X962" i="17"/>
  <c r="X1043" i="16"/>
  <c r="X1044" i="16"/>
  <c r="X1045" i="16"/>
  <c r="X1046" i="16"/>
  <c r="X783" i="15"/>
  <c r="X784" i="15"/>
  <c r="X1489" i="14"/>
  <c r="X1490" i="14"/>
  <c r="X1491" i="14"/>
  <c r="X1492" i="14"/>
  <c r="X1493" i="14"/>
  <c r="A249" i="2"/>
  <c r="V249" i="2"/>
  <c r="W249" i="2"/>
  <c r="AB973" i="18"/>
  <c r="AB974" i="18"/>
  <c r="X1580" i="17"/>
  <c r="X1581" i="17"/>
  <c r="X1582" i="17"/>
  <c r="X1583" i="17"/>
  <c r="X1726" i="16"/>
  <c r="X1727" i="16"/>
  <c r="X1728" i="16"/>
  <c r="X1729" i="16"/>
  <c r="X1730" i="16"/>
  <c r="X1253" i="15"/>
  <c r="X1254" i="15"/>
  <c r="X2434" i="14"/>
  <c r="X2435" i="14"/>
  <c r="X2436" i="14"/>
  <c r="X2437" i="14"/>
  <c r="X2438" i="14"/>
  <c r="X2439" i="14"/>
  <c r="X2440" i="14"/>
  <c r="A409" i="2"/>
  <c r="V409" i="2"/>
  <c r="W409" i="2"/>
  <c r="AB762" i="18"/>
  <c r="AB763" i="18"/>
  <c r="AB764" i="18"/>
  <c r="AB765" i="18"/>
  <c r="X1222" i="17"/>
  <c r="X1223" i="17"/>
  <c r="X1224" i="17"/>
  <c r="X1307" i="16"/>
  <c r="X1308" i="16"/>
  <c r="X1309" i="16"/>
  <c r="X1310" i="16"/>
  <c r="X1311" i="16"/>
  <c r="X1312" i="16"/>
  <c r="X1313" i="16"/>
  <c r="X1314" i="16"/>
  <c r="X1022" i="15"/>
  <c r="X1023" i="15"/>
  <c r="X1881" i="14"/>
  <c r="X1882" i="14"/>
  <c r="X1883" i="14"/>
  <c r="X1884" i="14"/>
  <c r="X1885" i="14"/>
  <c r="A320" i="2"/>
  <c r="V320" i="2"/>
  <c r="W320" i="2"/>
  <c r="A421" i="19"/>
  <c r="C421" i="19" s="1"/>
  <c r="A422" i="19"/>
  <c r="C422" i="19" s="1"/>
  <c r="A423" i="19"/>
  <c r="C423" i="19" s="1"/>
  <c r="A424" i="19"/>
  <c r="C424" i="19" s="1"/>
  <c r="A425" i="19"/>
  <c r="C425" i="19" s="1"/>
  <c r="A426" i="19"/>
  <c r="C426" i="19" s="1"/>
  <c r="B421" i="19"/>
  <c r="B422" i="19"/>
  <c r="B423" i="19"/>
  <c r="B424" i="19"/>
  <c r="B425" i="19"/>
  <c r="B426" i="19"/>
  <c r="AB8" i="18"/>
  <c r="X35" i="17"/>
  <c r="X36" i="17"/>
  <c r="X37" i="17"/>
  <c r="X38" i="17"/>
  <c r="X39" i="17"/>
  <c r="X40" i="17"/>
  <c r="X41" i="17"/>
  <c r="X42" i="17"/>
  <c r="X40" i="16"/>
  <c r="X41" i="16"/>
  <c r="X42" i="16"/>
  <c r="X43" i="16"/>
  <c r="X44" i="16"/>
  <c r="X45" i="16"/>
  <c r="X15" i="15"/>
  <c r="X16" i="15"/>
  <c r="X36" i="14"/>
  <c r="X37" i="14"/>
  <c r="X38" i="14"/>
  <c r="X39" i="14"/>
  <c r="X40" i="14"/>
  <c r="A8" i="2"/>
  <c r="E8" i="19" s="1"/>
  <c r="V8" i="2"/>
  <c r="W8" i="2"/>
  <c r="AB648" i="18"/>
  <c r="AB649" i="18"/>
  <c r="X1028" i="17"/>
  <c r="X1029" i="17"/>
  <c r="X1030" i="17"/>
  <c r="X1031" i="17"/>
  <c r="X1032" i="17"/>
  <c r="X1033" i="17"/>
  <c r="X1034" i="17"/>
  <c r="X1035" i="17"/>
  <c r="X1129" i="16"/>
  <c r="X1130" i="16"/>
  <c r="X1131" i="16"/>
  <c r="X818" i="15"/>
  <c r="X819" i="15"/>
  <c r="X1578" i="14"/>
  <c r="X1579" i="14"/>
  <c r="X1580" i="14"/>
  <c r="X1581" i="14"/>
  <c r="X1582" i="14"/>
  <c r="A266" i="2"/>
  <c r="V266" i="2"/>
  <c r="W266" i="2"/>
  <c r="AB538" i="18"/>
  <c r="AB536" i="18"/>
  <c r="AB537" i="18"/>
  <c r="X806" i="17"/>
  <c r="X807" i="17"/>
  <c r="X808" i="17"/>
  <c r="X809" i="17"/>
  <c r="X908" i="16"/>
  <c r="X909" i="16"/>
  <c r="X910" i="16"/>
  <c r="X911" i="16"/>
  <c r="X681" i="15"/>
  <c r="X682" i="15"/>
  <c r="X1259" i="14"/>
  <c r="X1260" i="14"/>
  <c r="X1261" i="14"/>
  <c r="X1262" i="14"/>
  <c r="X1263" i="14"/>
  <c r="X1264" i="14"/>
  <c r="A209" i="2"/>
  <c r="V209" i="2"/>
  <c r="W209" i="2"/>
  <c r="AB324" i="18"/>
  <c r="AB325" i="18"/>
  <c r="AB326" i="18"/>
  <c r="X464" i="17"/>
  <c r="X465" i="17"/>
  <c r="X544" i="16"/>
  <c r="X545" i="16"/>
  <c r="X546" i="16"/>
  <c r="X547" i="16"/>
  <c r="X548" i="16"/>
  <c r="X549" i="16"/>
  <c r="X386" i="15"/>
  <c r="X387" i="15"/>
  <c r="X761" i="14"/>
  <c r="X762" i="14"/>
  <c r="X763" i="14"/>
  <c r="X764" i="14"/>
  <c r="X765" i="14"/>
  <c r="X766" i="14"/>
  <c r="X767" i="14"/>
  <c r="A124" i="2"/>
  <c r="V124" i="2"/>
  <c r="W124" i="2"/>
  <c r="AB55" i="18"/>
  <c r="AB56" i="18"/>
  <c r="AB57" i="18"/>
  <c r="X131" i="17"/>
  <c r="X132" i="17"/>
  <c r="X133" i="17"/>
  <c r="X134" i="17"/>
  <c r="X135" i="17"/>
  <c r="X136" i="17"/>
  <c r="X137" i="17"/>
  <c r="X138" i="16"/>
  <c r="X139" i="16"/>
  <c r="X140" i="16"/>
  <c r="X141" i="16"/>
  <c r="X123" i="15"/>
  <c r="X124" i="15"/>
  <c r="X150" i="14"/>
  <c r="X151" i="14"/>
  <c r="X152" i="14"/>
  <c r="X153" i="14"/>
  <c r="X154" i="14"/>
  <c r="A29" i="2"/>
  <c r="V29" i="2"/>
  <c r="W29" i="2"/>
  <c r="AB226" i="18"/>
  <c r="AB223" i="18"/>
  <c r="AB114" i="18"/>
  <c r="AB112" i="18"/>
  <c r="AB106" i="18"/>
  <c r="AB78" i="18"/>
  <c r="AB289" i="18"/>
  <c r="AB291" i="18"/>
  <c r="AB288" i="18"/>
  <c r="AB290" i="18"/>
  <c r="X423" i="17"/>
  <c r="X488" i="16"/>
  <c r="X363" i="15"/>
  <c r="X364" i="15"/>
  <c r="X664" i="14"/>
  <c r="X665" i="14"/>
  <c r="X666" i="14"/>
  <c r="X667" i="14"/>
  <c r="X668" i="14"/>
  <c r="X669" i="14"/>
  <c r="X670" i="14"/>
  <c r="X671" i="14"/>
  <c r="X672" i="14"/>
  <c r="A110" i="2"/>
  <c r="V110" i="2"/>
  <c r="W110" i="2"/>
  <c r="AB855" i="18"/>
  <c r="AB856" i="18"/>
  <c r="X1385" i="17"/>
  <c r="X1386" i="17"/>
  <c r="X1387" i="17"/>
  <c r="X1388" i="17"/>
  <c r="X1495" i="16"/>
  <c r="X1496" i="16"/>
  <c r="X1497" i="16"/>
  <c r="X1498" i="16"/>
  <c r="X1499" i="16"/>
  <c r="X1500" i="16"/>
  <c r="X1501" i="16"/>
  <c r="X1502" i="16"/>
  <c r="X1099" i="15"/>
  <c r="X1100" i="15"/>
  <c r="X2100" i="14"/>
  <c r="X2101" i="14"/>
  <c r="X2102" i="14"/>
  <c r="X2103" i="14"/>
  <c r="X2104" i="14"/>
  <c r="X2105" i="14"/>
  <c r="A356" i="2"/>
  <c r="V356" i="2"/>
  <c r="W356" i="2"/>
  <c r="B2" i="18"/>
  <c r="C2" i="18"/>
  <c r="AB360" i="18"/>
  <c r="AB359" i="18"/>
  <c r="AB356" i="18"/>
  <c r="AB357" i="18"/>
  <c r="AB358" i="18"/>
  <c r="X525" i="17"/>
  <c r="X526" i="17"/>
  <c r="X527" i="17"/>
  <c r="X528" i="17"/>
  <c r="X529" i="17"/>
  <c r="X613" i="16"/>
  <c r="X614" i="16"/>
  <c r="X615" i="16"/>
  <c r="X616" i="16"/>
  <c r="X617" i="16"/>
  <c r="X417" i="15"/>
  <c r="X418" i="15"/>
  <c r="X849" i="14"/>
  <c r="X850" i="14"/>
  <c r="X851" i="14"/>
  <c r="X852" i="14"/>
  <c r="X853" i="14"/>
  <c r="X854" i="14"/>
  <c r="A138" i="2"/>
  <c r="V138" i="2"/>
  <c r="W138" i="2"/>
  <c r="AB111" i="18"/>
  <c r="AB113" i="18"/>
  <c r="X186" i="17"/>
  <c r="X197" i="16"/>
  <c r="X159" i="15"/>
  <c r="X263" i="14"/>
  <c r="X264" i="14"/>
  <c r="X265" i="14"/>
  <c r="X266" i="14"/>
  <c r="X267" i="14"/>
  <c r="X268" i="14"/>
  <c r="X269" i="14"/>
  <c r="X270" i="14"/>
  <c r="X271" i="14"/>
  <c r="A46" i="2"/>
  <c r="V46" i="2"/>
  <c r="W46" i="2"/>
  <c r="AB31" i="18"/>
  <c r="AB32" i="18"/>
  <c r="X83" i="17"/>
  <c r="X84" i="17"/>
  <c r="X85" i="17"/>
  <c r="X97" i="16"/>
  <c r="X98" i="16"/>
  <c r="X99" i="16"/>
  <c r="X100" i="16"/>
  <c r="X77" i="15"/>
  <c r="X78" i="15"/>
  <c r="X79" i="15"/>
  <c r="X80" i="15"/>
  <c r="X81" i="15"/>
  <c r="X82" i="15"/>
  <c r="X83" i="15"/>
  <c r="X84" i="15"/>
  <c r="X97" i="14"/>
  <c r="X98" i="14"/>
  <c r="X99" i="14"/>
  <c r="X100" i="14"/>
  <c r="X101" i="14"/>
  <c r="X102" i="14"/>
  <c r="A19" i="2"/>
  <c r="V19" i="2"/>
  <c r="W19" i="2"/>
  <c r="X1204" i="16"/>
  <c r="AB437" i="18"/>
  <c r="AB438" i="18"/>
  <c r="AB439" i="18"/>
  <c r="X623" i="17"/>
  <c r="X624" i="17"/>
  <c r="X625" i="17"/>
  <c r="X701" i="16"/>
  <c r="X702" i="16"/>
  <c r="X703" i="16"/>
  <c r="X704" i="16"/>
  <c r="X705" i="16"/>
  <c r="X706" i="16"/>
  <c r="X551" i="15"/>
  <c r="X552" i="15"/>
  <c r="X553" i="15"/>
  <c r="X554" i="15"/>
  <c r="X555" i="15"/>
  <c r="X556" i="15"/>
  <c r="X1005" i="14"/>
  <c r="X1006" i="14"/>
  <c r="X1007" i="14"/>
  <c r="X1008" i="14"/>
  <c r="X1009" i="14"/>
  <c r="X1010" i="14"/>
  <c r="X1011" i="14"/>
  <c r="A164" i="2"/>
  <c r="V164" i="2"/>
  <c r="W164" i="2"/>
  <c r="AB681" i="18"/>
  <c r="X1080" i="17"/>
  <c r="X1081" i="17"/>
  <c r="X1082" i="17"/>
  <c r="X1185" i="16"/>
  <c r="X1186" i="16"/>
  <c r="X861" i="15"/>
  <c r="X862" i="15"/>
  <c r="X863" i="15"/>
  <c r="X864" i="15"/>
  <c r="X865" i="15"/>
  <c r="X866" i="15"/>
  <c r="X867" i="15"/>
  <c r="X868" i="15"/>
  <c r="X869" i="15"/>
  <c r="X1645" i="14"/>
  <c r="X1646" i="14"/>
  <c r="X1647" i="14"/>
  <c r="X1648" i="14"/>
  <c r="X1649" i="14"/>
  <c r="A279" i="2"/>
  <c r="V279" i="2"/>
  <c r="W279" i="2"/>
  <c r="AB465" i="18"/>
  <c r="AB466" i="18"/>
  <c r="AB467" i="18"/>
  <c r="X656" i="17"/>
  <c r="X657" i="17"/>
  <c r="X658" i="17"/>
  <c r="X659" i="17"/>
  <c r="X744" i="16"/>
  <c r="X745" i="16"/>
  <c r="X746" i="16"/>
  <c r="X747" i="16"/>
  <c r="X748" i="16"/>
  <c r="X749" i="16"/>
  <c r="X591" i="15"/>
  <c r="X592" i="15"/>
  <c r="X1060" i="14"/>
  <c r="X1061" i="14"/>
  <c r="X1062" i="14"/>
  <c r="X1063" i="14"/>
  <c r="X1064" i="14"/>
  <c r="A173" i="2"/>
  <c r="V173" i="2"/>
  <c r="W173" i="2"/>
  <c r="AB881" i="18" l="1"/>
  <c r="AB882" i="18"/>
  <c r="X1428" i="17"/>
  <c r="X1562" i="16"/>
  <c r="X1123" i="15"/>
  <c r="X2178" i="14"/>
  <c r="X2179" i="14"/>
  <c r="X2180" i="14"/>
  <c r="X2181" i="14"/>
  <c r="X2182" i="14"/>
  <c r="X2183" i="14"/>
  <c r="X2184" i="14"/>
  <c r="X2185" i="14"/>
  <c r="X2186" i="14"/>
  <c r="A368" i="2"/>
  <c r="V368" i="2"/>
  <c r="W368" i="2"/>
  <c r="AB785" i="18"/>
  <c r="AB786" i="18"/>
  <c r="AB787" i="18"/>
  <c r="X1260" i="17"/>
  <c r="X1261" i="17"/>
  <c r="X1262" i="17"/>
  <c r="X1263" i="17"/>
  <c r="X1264" i="17"/>
  <c r="X1265" i="17"/>
  <c r="X1266" i="17"/>
  <c r="X1352" i="16"/>
  <c r="X1353" i="16"/>
  <c r="X1354" i="16"/>
  <c r="X1355" i="16"/>
  <c r="X1356" i="16"/>
  <c r="X1045" i="15"/>
  <c r="X1046" i="15"/>
  <c r="X1929" i="14"/>
  <c r="X1930" i="14"/>
  <c r="X1931" i="14"/>
  <c r="X1932" i="14"/>
  <c r="X1933" i="14"/>
  <c r="A328" i="2"/>
  <c r="V328" i="2"/>
  <c r="W328" i="2"/>
  <c r="X2145" i="14"/>
  <c r="AB871" i="18"/>
  <c r="AB872" i="18"/>
  <c r="X1411" i="17"/>
  <c r="X1412" i="17"/>
  <c r="X1413" i="17"/>
  <c r="X1414" i="17"/>
  <c r="X1415" i="17"/>
  <c r="X1545" i="16"/>
  <c r="X1546" i="16"/>
  <c r="X1547" i="16"/>
  <c r="X1114" i="15"/>
  <c r="X1115" i="15"/>
  <c r="X2144" i="14"/>
  <c r="X2146" i="14"/>
  <c r="X2147" i="14"/>
  <c r="X2148" i="14"/>
  <c r="X2149" i="14"/>
  <c r="X2150" i="14"/>
  <c r="A363" i="2"/>
  <c r="V363" i="2"/>
  <c r="W363" i="2"/>
  <c r="AB744" i="18"/>
  <c r="AB745" i="18"/>
  <c r="X1197" i="17"/>
  <c r="X1198" i="17"/>
  <c r="X1199" i="17"/>
  <c r="X1276" i="16"/>
  <c r="X1277" i="16"/>
  <c r="X981" i="15"/>
  <c r="X982" i="15"/>
  <c r="X983" i="15"/>
  <c r="X984" i="15"/>
  <c r="X985" i="15"/>
  <c r="X986" i="15"/>
  <c r="X987" i="15"/>
  <c r="X1832" i="14"/>
  <c r="X1833" i="14"/>
  <c r="X1834" i="14"/>
  <c r="X1835" i="14"/>
  <c r="X1836" i="14"/>
  <c r="X1837" i="14"/>
  <c r="A312" i="2"/>
  <c r="V312" i="2"/>
  <c r="W312" i="2"/>
  <c r="AB955" i="18"/>
  <c r="AB956" i="18"/>
  <c r="X1562" i="17"/>
  <c r="X1563" i="17"/>
  <c r="X1564" i="17"/>
  <c r="X1688" i="16"/>
  <c r="X1689" i="16"/>
  <c r="X1690" i="16"/>
  <c r="X1691" i="16"/>
  <c r="X1692" i="16"/>
  <c r="X1693" i="16"/>
  <c r="X1694" i="16"/>
  <c r="X1695" i="16"/>
  <c r="X1696" i="16"/>
  <c r="X1235" i="15"/>
  <c r="X1236" i="15"/>
  <c r="X2380" i="14"/>
  <c r="X2381" i="14"/>
  <c r="X2382" i="14"/>
  <c r="X2383" i="14"/>
  <c r="X2384" i="14"/>
  <c r="A401" i="2"/>
  <c r="V401" i="2"/>
  <c r="W401" i="2"/>
  <c r="AB936" i="18"/>
  <c r="AB937" i="18"/>
  <c r="AB938" i="18"/>
  <c r="X1524" i="17"/>
  <c r="X1525" i="17"/>
  <c r="X1526" i="17"/>
  <c r="X1645" i="16"/>
  <c r="X1646" i="16"/>
  <c r="X1647" i="16"/>
  <c r="X1648" i="16"/>
  <c r="X1649" i="16"/>
  <c r="X1650" i="16"/>
  <c r="X1651" i="16"/>
  <c r="X1652" i="16"/>
  <c r="X1219" i="15"/>
  <c r="X1220" i="15"/>
  <c r="X2331" i="14"/>
  <c r="X2332" i="14"/>
  <c r="X2333" i="14"/>
  <c r="X2334" i="14"/>
  <c r="X2335" i="14"/>
  <c r="X2336" i="14"/>
  <c r="A393" i="2"/>
  <c r="V393" i="2"/>
  <c r="W393" i="2"/>
  <c r="AB154" i="18"/>
  <c r="AB156" i="18"/>
  <c r="AB157" i="18"/>
  <c r="AB158" i="18"/>
  <c r="AB159" i="18"/>
  <c r="X212" i="17"/>
  <c r="X213" i="17"/>
  <c r="X241" i="16"/>
  <c r="X242" i="16"/>
  <c r="X243" i="16"/>
  <c r="X244" i="16"/>
  <c r="X245" i="16"/>
  <c r="X250" i="16"/>
  <c r="X251" i="16"/>
  <c r="X252" i="16"/>
  <c r="X253" i="16"/>
  <c r="X254" i="16"/>
  <c r="X182" i="15"/>
  <c r="X183" i="15"/>
  <c r="X354" i="14"/>
  <c r="X355" i="14"/>
  <c r="X356" i="14"/>
  <c r="X357" i="14"/>
  <c r="X358" i="14"/>
  <c r="X359" i="14"/>
  <c r="X360" i="14"/>
  <c r="X361" i="14"/>
  <c r="A59" i="2"/>
  <c r="V59" i="2"/>
  <c r="W59" i="2"/>
  <c r="AB736" i="18"/>
  <c r="X1180" i="17"/>
  <c r="X1181" i="17"/>
  <c r="X1182" i="17"/>
  <c r="X1183" i="17"/>
  <c r="X1264" i="16"/>
  <c r="X1265" i="16"/>
  <c r="X1266" i="16"/>
  <c r="X960" i="15"/>
  <c r="X961" i="15"/>
  <c r="X1799" i="14"/>
  <c r="X1800" i="14"/>
  <c r="X1801" i="14"/>
  <c r="X1802" i="14"/>
  <c r="X1803" i="14"/>
  <c r="A307" i="2"/>
  <c r="V307" i="2"/>
  <c r="W307" i="2"/>
  <c r="A336" i="2"/>
  <c r="A341" i="2"/>
  <c r="AB808" i="18"/>
  <c r="AB809" i="18"/>
  <c r="X1310" i="17"/>
  <c r="X1311" i="17"/>
  <c r="X1312" i="17"/>
  <c r="X1313" i="17"/>
  <c r="X1392" i="16"/>
  <c r="X1393" i="16"/>
  <c r="X1394" i="16"/>
  <c r="X1395" i="16"/>
  <c r="X1061" i="15"/>
  <c r="X1062" i="15"/>
  <c r="X1976" i="14"/>
  <c r="X1977" i="14"/>
  <c r="X1978" i="14"/>
  <c r="X1979" i="14"/>
  <c r="X1980" i="14"/>
  <c r="X1981" i="14"/>
  <c r="X1982" i="14"/>
  <c r="V336" i="2"/>
  <c r="W336" i="2"/>
  <c r="X1184" i="17"/>
  <c r="AB735" i="18"/>
  <c r="X1177" i="17"/>
  <c r="X1178" i="17"/>
  <c r="X1179" i="17"/>
  <c r="X1260" i="16"/>
  <c r="X1261" i="16"/>
  <c r="X1262" i="16"/>
  <c r="X1263" i="16"/>
  <c r="X957" i="15"/>
  <c r="X958" i="15"/>
  <c r="X959" i="15"/>
  <c r="X1794" i="14"/>
  <c r="X1795" i="14"/>
  <c r="X1796" i="14"/>
  <c r="X1797" i="14"/>
  <c r="X1798" i="14"/>
  <c r="A306" i="2"/>
  <c r="V306" i="2"/>
  <c r="W306" i="2"/>
  <c r="X281" i="16"/>
  <c r="AB54" i="18"/>
  <c r="AB53" i="18"/>
  <c r="X127" i="17"/>
  <c r="X128" i="17"/>
  <c r="X129" i="17"/>
  <c r="X130" i="17"/>
  <c r="X133" i="16"/>
  <c r="X134" i="16"/>
  <c r="X135" i="16"/>
  <c r="X136" i="16"/>
  <c r="X137" i="16"/>
  <c r="X122" i="15"/>
  <c r="X120" i="15"/>
  <c r="X121" i="15"/>
  <c r="X145" i="14"/>
  <c r="X146" i="14"/>
  <c r="X147" i="14"/>
  <c r="X148" i="14"/>
  <c r="X149" i="14"/>
  <c r="A28" i="2"/>
  <c r="V28" i="2"/>
  <c r="W28" i="2"/>
  <c r="AB734" i="18"/>
  <c r="X1174" i="17"/>
  <c r="X1175" i="17"/>
  <c r="X1176" i="17"/>
  <c r="X1258" i="16"/>
  <c r="X1259" i="16"/>
  <c r="X952" i="15"/>
  <c r="X953" i="15"/>
  <c r="X954" i="15"/>
  <c r="X955" i="15"/>
  <c r="X956" i="15"/>
  <c r="X1789" i="14"/>
  <c r="X1790" i="14"/>
  <c r="X1791" i="14"/>
  <c r="X1792" i="14"/>
  <c r="X1793" i="14"/>
  <c r="A305" i="2"/>
  <c r="V305" i="2"/>
  <c r="W305" i="2"/>
  <c r="AB733" i="18"/>
  <c r="X1170" i="17"/>
  <c r="X1171" i="17"/>
  <c r="X1172" i="17"/>
  <c r="X1173" i="17"/>
  <c r="X1254" i="16"/>
  <c r="X1255" i="16"/>
  <c r="X1256" i="16"/>
  <c r="X1257" i="16"/>
  <c r="X950" i="15"/>
  <c r="X951" i="15"/>
  <c r="X1783" i="14"/>
  <c r="X1784" i="14"/>
  <c r="X1785" i="14"/>
  <c r="X1786" i="14"/>
  <c r="X1787" i="14"/>
  <c r="X1788" i="14"/>
  <c r="A304" i="2"/>
  <c r="V304" i="2"/>
  <c r="W304" i="2"/>
  <c r="AB83" i="18"/>
  <c r="AB84" i="18"/>
  <c r="AB85" i="18"/>
  <c r="AB88" i="18"/>
  <c r="X172" i="17"/>
  <c r="X173" i="17"/>
  <c r="X174" i="17"/>
  <c r="X181" i="16"/>
  <c r="X182" i="16"/>
  <c r="X179" i="16"/>
  <c r="X180" i="16"/>
  <c r="X183" i="16"/>
  <c r="X145" i="15"/>
  <c r="X146" i="15"/>
  <c r="X147" i="15"/>
  <c r="X200" i="14"/>
  <c r="X201" i="14"/>
  <c r="X202" i="14"/>
  <c r="X203" i="14"/>
  <c r="X204" i="14"/>
  <c r="X205" i="14"/>
  <c r="A38" i="2"/>
  <c r="V38" i="2"/>
  <c r="W38" i="2"/>
  <c r="AB224" i="18"/>
  <c r="AB225" i="18"/>
  <c r="X309" i="17"/>
  <c r="X310" i="17"/>
  <c r="X311" i="17"/>
  <c r="X372" i="16"/>
  <c r="X373" i="16"/>
  <c r="X374" i="16"/>
  <c r="X375" i="16"/>
  <c r="X292" i="15"/>
  <c r="X293" i="15"/>
  <c r="X294" i="15"/>
  <c r="X295" i="15"/>
  <c r="X296" i="15"/>
  <c r="X297" i="15"/>
  <c r="X298" i="15"/>
  <c r="X299" i="15"/>
  <c r="X519" i="14"/>
  <c r="X520" i="14"/>
  <c r="X521" i="14"/>
  <c r="X522" i="14"/>
  <c r="X523" i="14"/>
  <c r="X524" i="14"/>
  <c r="A87" i="2"/>
  <c r="V87" i="2"/>
  <c r="W87" i="2"/>
  <c r="AB732" i="18"/>
  <c r="X1169" i="17"/>
  <c r="X1253" i="16"/>
  <c r="X949" i="15"/>
  <c r="X1776" i="14"/>
  <c r="X1777" i="14"/>
  <c r="X1778" i="14"/>
  <c r="X1779" i="14"/>
  <c r="X1780" i="14"/>
  <c r="X1781" i="14"/>
  <c r="X1782" i="14"/>
  <c r="A303" i="2"/>
  <c r="V303" i="2"/>
  <c r="W303" i="2"/>
  <c r="AB841" i="18"/>
  <c r="X1367" i="17"/>
  <c r="X1368" i="17"/>
  <c r="X1369" i="17"/>
  <c r="X1445" i="16"/>
  <c r="X1446" i="16"/>
  <c r="X1447" i="16"/>
  <c r="X1448" i="16"/>
  <c r="X1449" i="16"/>
  <c r="X1450" i="16"/>
  <c r="X1087" i="15"/>
  <c r="X1088" i="15"/>
  <c r="X2068" i="14"/>
  <c r="X2069" i="14"/>
  <c r="X2070" i="14"/>
  <c r="X2071" i="14"/>
  <c r="X2072" i="14"/>
  <c r="X2073" i="14"/>
  <c r="A350" i="2"/>
  <c r="V350" i="2"/>
  <c r="W350" i="2"/>
  <c r="AB669" i="18"/>
  <c r="AB670" i="18"/>
  <c r="AB671" i="18"/>
  <c r="X1061" i="17"/>
  <c r="X1062" i="17"/>
  <c r="X1063" i="17"/>
  <c r="X1064" i="17"/>
  <c r="X1168" i="16"/>
  <c r="X1169" i="16"/>
  <c r="X1170" i="16"/>
  <c r="X1171" i="16"/>
  <c r="X1172" i="16"/>
  <c r="X833" i="15"/>
  <c r="X834" i="15"/>
  <c r="X1613" i="14"/>
  <c r="X1614" i="14"/>
  <c r="X1615" i="14"/>
  <c r="X1616" i="14"/>
  <c r="X1617" i="14"/>
  <c r="A273" i="2"/>
  <c r="V273" i="2"/>
  <c r="W273" i="2"/>
  <c r="X462" i="16"/>
  <c r="X265" i="15"/>
  <c r="AB834" i="18"/>
  <c r="X1343" i="17"/>
  <c r="X1429" i="16"/>
  <c r="X1078" i="15"/>
  <c r="X2038" i="14"/>
  <c r="X2039" i="14"/>
  <c r="X2040" i="14"/>
  <c r="X2041" i="14"/>
  <c r="X2042" i="14"/>
  <c r="X2043" i="14"/>
  <c r="X2044" i="14"/>
  <c r="X2045" i="14"/>
  <c r="X2046" i="14"/>
  <c r="A345" i="2"/>
  <c r="V345" i="2"/>
  <c r="W345" i="2"/>
  <c r="AB172" i="18"/>
  <c r="AB173" i="18"/>
  <c r="X232" i="17"/>
  <c r="X233" i="17"/>
  <c r="X234" i="17"/>
  <c r="X235" i="17"/>
  <c r="X266" i="16"/>
  <c r="X267" i="16"/>
  <c r="X268" i="16"/>
  <c r="X269" i="16"/>
  <c r="X270" i="16"/>
  <c r="X212" i="15"/>
  <c r="X213" i="15"/>
  <c r="X214" i="15"/>
  <c r="X215" i="15"/>
  <c r="X216" i="15"/>
  <c r="X217" i="15"/>
  <c r="X391" i="14"/>
  <c r="X392" i="14"/>
  <c r="X393" i="14"/>
  <c r="X394" i="14"/>
  <c r="X395" i="14"/>
  <c r="X396" i="14"/>
  <c r="A65" i="2"/>
  <c r="V65" i="2"/>
  <c r="W65" i="2"/>
  <c r="X39" i="16"/>
  <c r="AB728" i="18"/>
  <c r="AB729" i="18"/>
  <c r="X1167" i="17"/>
  <c r="X1168" i="17"/>
  <c r="X1248" i="16"/>
  <c r="X1249" i="16"/>
  <c r="X1250" i="16"/>
  <c r="X1251" i="16"/>
  <c r="X1252" i="16"/>
  <c r="X948" i="15"/>
  <c r="X1771" i="14"/>
  <c r="X1772" i="14"/>
  <c r="X1773" i="14"/>
  <c r="X1774" i="14"/>
  <c r="X1775" i="14"/>
  <c r="A302" i="2"/>
  <c r="V302" i="2"/>
  <c r="W302" i="2"/>
  <c r="AB30" i="18"/>
  <c r="X79" i="17"/>
  <c r="X80" i="17"/>
  <c r="X81" i="17"/>
  <c r="X82" i="17"/>
  <c r="X93" i="16"/>
  <c r="X94" i="16"/>
  <c r="X95" i="16"/>
  <c r="X96" i="16"/>
  <c r="X68" i="15"/>
  <c r="X69" i="15"/>
  <c r="X70" i="15"/>
  <c r="X71" i="15"/>
  <c r="X72" i="15"/>
  <c r="X73" i="15"/>
  <c r="X74" i="15"/>
  <c r="X75" i="15"/>
  <c r="X76" i="15"/>
  <c r="X92" i="14"/>
  <c r="X93" i="14"/>
  <c r="X94" i="14"/>
  <c r="X95" i="14"/>
  <c r="X96" i="14"/>
  <c r="A18" i="2"/>
  <c r="V18" i="2"/>
  <c r="W18" i="2"/>
  <c r="AB727" i="18"/>
  <c r="X1164" i="17"/>
  <c r="X1165" i="17"/>
  <c r="X1166" i="17"/>
  <c r="X1242" i="16"/>
  <c r="X1243" i="16"/>
  <c r="X1244" i="16"/>
  <c r="X1245" i="16"/>
  <c r="X1246" i="16"/>
  <c r="X1247" i="16"/>
  <c r="X946" i="15"/>
  <c r="X947" i="15"/>
  <c r="X1766" i="14"/>
  <c r="X1767" i="14"/>
  <c r="X1768" i="14"/>
  <c r="X1769" i="14"/>
  <c r="X1770" i="14"/>
  <c r="A301" i="2"/>
  <c r="V301" i="2"/>
  <c r="W301" i="2"/>
  <c r="AB7" i="18"/>
  <c r="X30" i="17"/>
  <c r="X31" i="17"/>
  <c r="X32" i="17"/>
  <c r="X33" i="17"/>
  <c r="X34" i="17"/>
  <c r="X33" i="16"/>
  <c r="X34" i="16"/>
  <c r="X35" i="16"/>
  <c r="X36" i="16"/>
  <c r="X37" i="16"/>
  <c r="X38" i="16"/>
  <c r="X13" i="15"/>
  <c r="X14" i="15"/>
  <c r="X28" i="14"/>
  <c r="X29" i="14"/>
  <c r="X30" i="14"/>
  <c r="X31" i="14"/>
  <c r="X32" i="14"/>
  <c r="X33" i="14"/>
  <c r="X34" i="14"/>
  <c r="X35" i="14"/>
  <c r="A7" i="2"/>
  <c r="E7" i="19" s="1"/>
  <c r="V7" i="2"/>
  <c r="W7" i="2"/>
  <c r="AB620" i="18"/>
  <c r="AB622" i="18"/>
  <c r="X981" i="17"/>
  <c r="X982" i="17"/>
  <c r="X983" i="17"/>
  <c r="X1079" i="16"/>
  <c r="X1080" i="16"/>
  <c r="X1081" i="16"/>
  <c r="X1082" i="16"/>
  <c r="X1083" i="16"/>
  <c r="X1084" i="16"/>
  <c r="X1085" i="16"/>
  <c r="X797" i="15"/>
  <c r="X798" i="15"/>
  <c r="X1526" i="14"/>
  <c r="X1527" i="14"/>
  <c r="X1528" i="14"/>
  <c r="X1529" i="14"/>
  <c r="X1530" i="14"/>
  <c r="A256" i="2"/>
  <c r="V256" i="2"/>
  <c r="W256" i="2"/>
  <c r="AB108" i="18"/>
  <c r="AB109" i="18"/>
  <c r="X185" i="17"/>
  <c r="X196" i="16"/>
  <c r="X158" i="15"/>
  <c r="X255" i="14"/>
  <c r="X256" i="14"/>
  <c r="X257" i="14"/>
  <c r="X258" i="14"/>
  <c r="X259" i="14"/>
  <c r="X260" i="14"/>
  <c r="X261" i="14"/>
  <c r="X262" i="14"/>
  <c r="A45" i="2"/>
  <c r="V45" i="2"/>
  <c r="W45" i="2"/>
  <c r="AB534" i="18"/>
  <c r="AB535" i="18"/>
  <c r="X802" i="17"/>
  <c r="X803" i="17"/>
  <c r="X804" i="17"/>
  <c r="X805" i="17"/>
  <c r="X903" i="16"/>
  <c r="X904" i="16"/>
  <c r="X905" i="16"/>
  <c r="X906" i="16"/>
  <c r="X907" i="16"/>
  <c r="X679" i="15"/>
  <c r="X680" i="15"/>
  <c r="X1253" i="14"/>
  <c r="X1254" i="14"/>
  <c r="X1255" i="14"/>
  <c r="X1256" i="14"/>
  <c r="X1257" i="14"/>
  <c r="X1258" i="14"/>
  <c r="A208" i="2"/>
  <c r="V208" i="2"/>
  <c r="W208" i="2"/>
  <c r="AB255" i="18"/>
  <c r="AB256" i="18"/>
  <c r="AB257" i="18"/>
  <c r="X358" i="17"/>
  <c r="X359" i="17"/>
  <c r="X360" i="17"/>
  <c r="X361" i="17"/>
  <c r="X362" i="17"/>
  <c r="X363" i="17"/>
  <c r="X421" i="16"/>
  <c r="X422" i="16"/>
  <c r="X423" i="16"/>
  <c r="X424" i="16"/>
  <c r="X425" i="16"/>
  <c r="X426" i="16"/>
  <c r="X427" i="16"/>
  <c r="X428" i="16"/>
  <c r="X337" i="15"/>
  <c r="X338" i="15"/>
  <c r="X583" i="14"/>
  <c r="X584" i="14"/>
  <c r="X585" i="14"/>
  <c r="X586" i="14"/>
  <c r="X587" i="14"/>
  <c r="X588" i="14"/>
  <c r="A97" i="2"/>
  <c r="V97" i="2"/>
  <c r="W97" i="2"/>
  <c r="AB277" i="18"/>
  <c r="X409" i="17"/>
  <c r="X410" i="17"/>
  <c r="X411" i="17"/>
  <c r="X412" i="17"/>
  <c r="X413" i="17"/>
  <c r="X414" i="17"/>
  <c r="X473" i="16"/>
  <c r="X474" i="16"/>
  <c r="X475" i="16"/>
  <c r="X476" i="16"/>
  <c r="X477" i="16"/>
  <c r="X353" i="15"/>
  <c r="X354" i="15"/>
  <c r="X628" i="14"/>
  <c r="X629" i="14"/>
  <c r="X630" i="14"/>
  <c r="X631" i="14"/>
  <c r="X632" i="14"/>
  <c r="A105" i="2"/>
  <c r="V105" i="2"/>
  <c r="W105" i="2"/>
  <c r="AB337" i="18"/>
  <c r="AB338" i="18"/>
  <c r="X495" i="17"/>
  <c r="X496" i="17"/>
  <c r="X497" i="17"/>
  <c r="X498" i="17"/>
  <c r="X499" i="17"/>
  <c r="X500" i="17"/>
  <c r="X577" i="16"/>
  <c r="X578" i="16"/>
  <c r="X579" i="16"/>
  <c r="X580" i="16"/>
  <c r="X581" i="16"/>
  <c r="X582" i="16"/>
  <c r="X403" i="15"/>
  <c r="X404" i="15"/>
  <c r="X803" i="14"/>
  <c r="X804" i="14"/>
  <c r="X805" i="14"/>
  <c r="X806" i="14"/>
  <c r="X807" i="14"/>
  <c r="X808" i="14"/>
  <c r="A131" i="2"/>
  <c r="V131" i="2"/>
  <c r="W131" i="2"/>
  <c r="AB413" i="18"/>
  <c r="AB414" i="18"/>
  <c r="X597" i="17"/>
  <c r="X598" i="17"/>
  <c r="X599" i="17"/>
  <c r="X600" i="17"/>
  <c r="X601" i="17"/>
  <c r="X668" i="16"/>
  <c r="X669" i="16"/>
  <c r="X670" i="16"/>
  <c r="X502" i="15"/>
  <c r="X503" i="15"/>
  <c r="X959" i="14"/>
  <c r="X960" i="14"/>
  <c r="X961" i="14"/>
  <c r="X962" i="14"/>
  <c r="X963" i="14"/>
  <c r="A156" i="2"/>
  <c r="V156" i="2"/>
  <c r="W156" i="2"/>
  <c r="AB351" i="18"/>
  <c r="AB352" i="18"/>
  <c r="AB353" i="18"/>
  <c r="X522" i="17"/>
  <c r="X523" i="17"/>
  <c r="X524" i="17"/>
  <c r="X609" i="16"/>
  <c r="X610" i="16"/>
  <c r="X611" i="16"/>
  <c r="X612" i="16"/>
  <c r="X415" i="15"/>
  <c r="X416" i="15"/>
  <c r="X841" i="14"/>
  <c r="X842" i="14"/>
  <c r="X843" i="14"/>
  <c r="X844" i="14"/>
  <c r="X845" i="14"/>
  <c r="X846" i="14"/>
  <c r="X847" i="14"/>
  <c r="X848" i="14"/>
  <c r="A137" i="2"/>
  <c r="V137" i="2"/>
  <c r="W137" i="2"/>
  <c r="AB726" i="18"/>
  <c r="X1161" i="17"/>
  <c r="X1162" i="17"/>
  <c r="X1163" i="17"/>
  <c r="X1238" i="16"/>
  <c r="X1239" i="16"/>
  <c r="X1240" i="16"/>
  <c r="X1241" i="16"/>
  <c r="X945" i="15"/>
  <c r="X1761" i="14"/>
  <c r="X1762" i="14"/>
  <c r="X1763" i="14"/>
  <c r="X1764" i="14"/>
  <c r="X1765" i="14"/>
  <c r="A300" i="2"/>
  <c r="V300" i="2"/>
  <c r="W300" i="2"/>
  <c r="AB129" i="18"/>
  <c r="AB130" i="18"/>
  <c r="AB131" i="18"/>
  <c r="X198" i="17"/>
  <c r="X199" i="17"/>
  <c r="X217" i="16"/>
  <c r="X218" i="16"/>
  <c r="X219" i="16"/>
  <c r="X220" i="16"/>
  <c r="X221" i="16"/>
  <c r="X222" i="16"/>
  <c r="X170" i="15"/>
  <c r="X171" i="15"/>
  <c r="X311" i="14"/>
  <c r="X312" i="14"/>
  <c r="X313" i="14"/>
  <c r="X314" i="14"/>
  <c r="X315" i="14"/>
  <c r="A53" i="2"/>
  <c r="V53" i="2"/>
  <c r="W53" i="2"/>
  <c r="AB725" i="18"/>
  <c r="X1155" i="17"/>
  <c r="X1156" i="17"/>
  <c r="X1157" i="17"/>
  <c r="X1158" i="17"/>
  <c r="X1159" i="17"/>
  <c r="X1160" i="17"/>
  <c r="X1235" i="16"/>
  <c r="X1236" i="16"/>
  <c r="X1237" i="16"/>
  <c r="X943" i="15"/>
  <c r="X944" i="15"/>
  <c r="X1756" i="14"/>
  <c r="X1757" i="14"/>
  <c r="X1758" i="14"/>
  <c r="X1759" i="14"/>
  <c r="X1760" i="14"/>
  <c r="A299" i="2"/>
  <c r="V299" i="2"/>
  <c r="W299" i="2"/>
  <c r="AB645" i="18"/>
  <c r="AB646" i="18"/>
  <c r="X1022" i="17"/>
  <c r="X1023" i="17"/>
  <c r="X1024" i="17"/>
  <c r="X1025" i="17"/>
  <c r="X1026" i="17"/>
  <c r="X1027" i="17"/>
  <c r="X1124" i="16"/>
  <c r="X1125" i="16"/>
  <c r="X1126" i="16"/>
  <c r="X1127" i="16"/>
  <c r="X1128" i="16"/>
  <c r="X816" i="15"/>
  <c r="X817" i="15"/>
  <c r="X1573" i="14"/>
  <c r="X1574" i="14"/>
  <c r="X1575" i="14"/>
  <c r="X1576" i="14"/>
  <c r="X1577" i="14"/>
  <c r="A265" i="2"/>
  <c r="V265" i="2"/>
  <c r="W265" i="2"/>
  <c r="AB723" i="18"/>
  <c r="AB724" i="18"/>
  <c r="X1152" i="17"/>
  <c r="X1153" i="17"/>
  <c r="X1154" i="17"/>
  <c r="X1233" i="16"/>
  <c r="X1234" i="16"/>
  <c r="X937" i="15"/>
  <c r="X938" i="15"/>
  <c r="X939" i="15"/>
  <c r="X940" i="15"/>
  <c r="X941" i="15"/>
  <c r="X942" i="15"/>
  <c r="X1752" i="14"/>
  <c r="X1753" i="14"/>
  <c r="X1754" i="14"/>
  <c r="X1755" i="14"/>
  <c r="A298" i="2"/>
  <c r="V298" i="2"/>
  <c r="W298" i="2"/>
  <c r="AB722" i="18"/>
  <c r="X1151" i="17"/>
  <c r="X1232" i="16"/>
  <c r="X936" i="15"/>
  <c r="X1745" i="14"/>
  <c r="X1746" i="14"/>
  <c r="X1747" i="14"/>
  <c r="X1748" i="14"/>
  <c r="X1749" i="14"/>
  <c r="X1750" i="14"/>
  <c r="X1751" i="14"/>
  <c r="A297" i="2"/>
  <c r="V297" i="2"/>
  <c r="W297" i="2"/>
  <c r="AB893" i="18"/>
  <c r="AB894" i="18"/>
  <c r="AB895" i="18"/>
  <c r="X1466" i="17"/>
  <c r="X1467" i="17"/>
  <c r="X1468" i="17"/>
  <c r="X1580" i="16"/>
  <c r="X1581" i="16"/>
  <c r="X1157" i="15"/>
  <c r="X1158" i="15"/>
  <c r="X1159" i="15"/>
  <c r="X1160" i="15"/>
  <c r="X1161" i="15"/>
  <c r="X1162" i="15"/>
  <c r="X1163" i="15"/>
  <c r="X2226" i="14"/>
  <c r="X2227" i="14"/>
  <c r="X2228" i="14"/>
  <c r="X2229" i="14"/>
  <c r="X2230" i="14"/>
  <c r="X2231" i="14"/>
  <c r="A376" i="2"/>
  <c r="V376" i="2"/>
  <c r="W376" i="2"/>
  <c r="AB760" i="18"/>
  <c r="AB761" i="18"/>
  <c r="X1219" i="17"/>
  <c r="X1220" i="17"/>
  <c r="X1221" i="17"/>
  <c r="X1303" i="16"/>
  <c r="X1304" i="16"/>
  <c r="X1305" i="16"/>
  <c r="X1306" i="16"/>
  <c r="X1017" i="15"/>
  <c r="X1018" i="15"/>
  <c r="X1019" i="15"/>
  <c r="X1020" i="15"/>
  <c r="X1021" i="15"/>
  <c r="X1880" i="14"/>
  <c r="X1874" i="14"/>
  <c r="X1875" i="14"/>
  <c r="X1876" i="14"/>
  <c r="X1877" i="14"/>
  <c r="X1878" i="14"/>
  <c r="X1879" i="14"/>
  <c r="X1196" i="17"/>
  <c r="AB742" i="18"/>
  <c r="AB743" i="18"/>
  <c r="X1193" i="17"/>
  <c r="X1194" i="17"/>
  <c r="X1195" i="17"/>
  <c r="X1273" i="16"/>
  <c r="X1274" i="16"/>
  <c r="X1275" i="16"/>
  <c r="X977" i="15"/>
  <c r="X978" i="15"/>
  <c r="X979" i="15"/>
  <c r="X980" i="15"/>
  <c r="X1825" i="14"/>
  <c r="X1826" i="14"/>
  <c r="X1827" i="14"/>
  <c r="X1828" i="14"/>
  <c r="X1829" i="14"/>
  <c r="X1830" i="14"/>
  <c r="X1831" i="14"/>
  <c r="A319" i="2"/>
  <c r="V319" i="2"/>
  <c r="W319" i="2"/>
  <c r="A311" i="2"/>
  <c r="V311" i="2"/>
  <c r="W311" i="2"/>
  <c r="AB495" i="18"/>
  <c r="AB496" i="18"/>
  <c r="X714" i="17"/>
  <c r="X715" i="17"/>
  <c r="X716" i="17"/>
  <c r="X813" i="16"/>
  <c r="X814" i="16"/>
  <c r="X815" i="16"/>
  <c r="X816" i="16"/>
  <c r="X817" i="16"/>
  <c r="X818" i="16"/>
  <c r="X819" i="16"/>
  <c r="X617" i="15"/>
  <c r="X618" i="15"/>
  <c r="X1129" i="14"/>
  <c r="X1130" i="14"/>
  <c r="X1131" i="14"/>
  <c r="X1132" i="14"/>
  <c r="X1133" i="14"/>
  <c r="X1134" i="14"/>
  <c r="A186" i="2"/>
  <c r="V186" i="2"/>
  <c r="W186" i="2"/>
  <c r="AB480" i="18"/>
  <c r="AB481" i="18"/>
  <c r="X681" i="17"/>
  <c r="X682" i="17"/>
  <c r="X683" i="17"/>
  <c r="X684" i="17"/>
  <c r="X685" i="17"/>
  <c r="X769" i="16"/>
  <c r="X770" i="16"/>
  <c r="X771" i="16"/>
  <c r="X772" i="16"/>
  <c r="X601" i="15"/>
  <c r="X602" i="15"/>
  <c r="X1085" i="14"/>
  <c r="X1086" i="14"/>
  <c r="X1087" i="14"/>
  <c r="X1088" i="14"/>
  <c r="X1089" i="14"/>
  <c r="A178" i="2"/>
  <c r="V178" i="2"/>
  <c r="W178" i="2"/>
  <c r="AB971" i="18"/>
  <c r="AB972" i="18"/>
  <c r="X1577" i="17"/>
  <c r="X1578" i="17"/>
  <c r="X1579" i="17"/>
  <c r="X1722" i="16"/>
  <c r="X1723" i="16"/>
  <c r="X1724" i="16"/>
  <c r="X1725" i="16"/>
  <c r="X1250" i="15"/>
  <c r="X1251" i="15"/>
  <c r="X1252" i="15"/>
  <c r="X2427" i="14"/>
  <c r="X2428" i="14"/>
  <c r="X2429" i="14"/>
  <c r="X2430" i="14"/>
  <c r="X2431" i="14"/>
  <c r="X2432" i="14"/>
  <c r="X2433" i="14"/>
  <c r="A408" i="2"/>
  <c r="V408" i="2"/>
  <c r="W408" i="2"/>
  <c r="AB993" i="18"/>
  <c r="AB994" i="18"/>
  <c r="AB995" i="18"/>
  <c r="X1605" i="17"/>
  <c r="X1606" i="17"/>
  <c r="X1607" i="17"/>
  <c r="X1608" i="17"/>
  <c r="X1609" i="17"/>
  <c r="X1767" i="16"/>
  <c r="X1768" i="16"/>
  <c r="X1769" i="16"/>
  <c r="X1269" i="15"/>
  <c r="X1270" i="15"/>
  <c r="X2480" i="14"/>
  <c r="X2481" i="14"/>
  <c r="X2482" i="14"/>
  <c r="X2483" i="14"/>
  <c r="X2484" i="14"/>
  <c r="A417" i="2"/>
  <c r="V417" i="2"/>
  <c r="W417" i="2"/>
  <c r="X562" i="16"/>
  <c r="AB382" i="18"/>
  <c r="X553" i="17"/>
  <c r="X554" i="17"/>
  <c r="X555" i="17"/>
  <c r="X556" i="17"/>
  <c r="X557" i="17"/>
  <c r="X636" i="16"/>
  <c r="X637" i="16"/>
  <c r="X447" i="15"/>
  <c r="X448" i="15"/>
  <c r="X449" i="15"/>
  <c r="X450" i="15"/>
  <c r="X451" i="15"/>
  <c r="X452" i="15"/>
  <c r="X453" i="15"/>
  <c r="X454" i="15"/>
  <c r="X455" i="15"/>
  <c r="X887" i="14"/>
  <c r="X888" i="14"/>
  <c r="X889" i="14"/>
  <c r="X890" i="14"/>
  <c r="X891" i="14"/>
  <c r="X892" i="14"/>
  <c r="A144" i="2"/>
  <c r="V144" i="2"/>
  <c r="W144" i="2"/>
  <c r="AB804" i="18"/>
  <c r="AB805" i="18"/>
  <c r="AB806" i="18"/>
  <c r="X1306" i="17"/>
  <c r="X1307" i="17"/>
  <c r="X1308" i="17"/>
  <c r="X1309" i="17"/>
  <c r="X1389" i="16"/>
  <c r="X1390" i="16"/>
  <c r="X1391" i="16"/>
  <c r="X1059" i="15"/>
  <c r="X1060" i="15"/>
  <c r="X1969" i="14"/>
  <c r="X1970" i="14"/>
  <c r="X1971" i="14"/>
  <c r="X1972" i="14"/>
  <c r="X1973" i="14"/>
  <c r="X1974" i="14"/>
  <c r="X1975" i="14"/>
  <c r="A335" i="2"/>
  <c r="V335" i="2"/>
  <c r="W335" i="2"/>
  <c r="AB79" i="18"/>
  <c r="AB80" i="18"/>
  <c r="AB81" i="18"/>
  <c r="X169" i="17"/>
  <c r="X170" i="17"/>
  <c r="X171" i="17"/>
  <c r="X175" i="16"/>
  <c r="X176" i="16"/>
  <c r="X177" i="16"/>
  <c r="X178" i="16"/>
  <c r="X142" i="15"/>
  <c r="X143" i="15"/>
  <c r="X144" i="15"/>
  <c r="X193" i="14"/>
  <c r="X194" i="14"/>
  <c r="X195" i="14"/>
  <c r="X196" i="14"/>
  <c r="X197" i="14"/>
  <c r="X198" i="14"/>
  <c r="X199" i="14"/>
  <c r="A37" i="2"/>
  <c r="V37" i="2"/>
  <c r="W37" i="2"/>
  <c r="AB221" i="18"/>
  <c r="AB222" i="18"/>
  <c r="X306" i="17"/>
  <c r="X307" i="17"/>
  <c r="X308" i="17"/>
  <c r="X368" i="16"/>
  <c r="X369" i="16"/>
  <c r="X370" i="16"/>
  <c r="X371" i="16"/>
  <c r="X290" i="15"/>
  <c r="X291" i="15"/>
  <c r="X286" i="15"/>
  <c r="X287" i="15"/>
  <c r="X288" i="15"/>
  <c r="X289" i="15"/>
  <c r="X513" i="14"/>
  <c r="X514" i="14"/>
  <c r="X515" i="14"/>
  <c r="X516" i="14"/>
  <c r="X517" i="14"/>
  <c r="X518" i="14"/>
  <c r="A86" i="2"/>
  <c r="V86" i="2"/>
  <c r="W86" i="2"/>
  <c r="AB595" i="18"/>
  <c r="AB596" i="18"/>
  <c r="AB597" i="18"/>
  <c r="AB598" i="18"/>
  <c r="X935" i="17"/>
  <c r="X936" i="17"/>
  <c r="X937" i="17"/>
  <c r="X1025" i="16"/>
  <c r="X1026" i="16"/>
  <c r="X1027" i="16"/>
  <c r="X1028" i="16"/>
  <c r="X769" i="15"/>
  <c r="X770" i="15"/>
  <c r="X1456" i="14"/>
  <c r="X1457" i="14"/>
  <c r="X1458" i="14"/>
  <c r="X1459" i="14"/>
  <c r="X1460" i="14"/>
  <c r="X1461" i="14"/>
  <c r="A243" i="2"/>
  <c r="V243" i="2"/>
  <c r="W243" i="2"/>
  <c r="AB572" i="18"/>
  <c r="AB573" i="18"/>
  <c r="AB574" i="18"/>
  <c r="X892" i="17"/>
  <c r="X893" i="17"/>
  <c r="X894" i="17"/>
  <c r="X983" i="16"/>
  <c r="X984" i="16"/>
  <c r="X985" i="16"/>
  <c r="X986" i="16"/>
  <c r="X736" i="15"/>
  <c r="X737" i="15"/>
  <c r="X1383" i="14"/>
  <c r="X1384" i="14"/>
  <c r="X1385" i="14"/>
  <c r="X1386" i="14"/>
  <c r="X1387" i="14"/>
  <c r="X1388" i="14"/>
  <c r="X1389" i="14"/>
  <c r="A231" i="2"/>
  <c r="V231" i="2"/>
  <c r="W231" i="2"/>
  <c r="AB719" i="18"/>
  <c r="AB720" i="18"/>
  <c r="X1147" i="17"/>
  <c r="X1148" i="17"/>
  <c r="X1149" i="17"/>
  <c r="X1150" i="17"/>
  <c r="X1230" i="16"/>
  <c r="X1231" i="16"/>
  <c r="X934" i="15"/>
  <c r="X935" i="15"/>
  <c r="X1740" i="14"/>
  <c r="X1741" i="14"/>
  <c r="X1742" i="14"/>
  <c r="X1743" i="14"/>
  <c r="X1744" i="14"/>
  <c r="A296" i="2"/>
  <c r="V296" i="2"/>
  <c r="W296" i="2"/>
  <c r="AB701" i="18"/>
  <c r="AB702" i="18"/>
  <c r="X1128" i="17"/>
  <c r="X1129" i="17"/>
  <c r="X1130" i="17"/>
  <c r="X1213" i="16"/>
  <c r="X1214" i="16"/>
  <c r="X905" i="15"/>
  <c r="X906" i="15"/>
  <c r="X907" i="15"/>
  <c r="X908" i="15"/>
  <c r="X909" i="15"/>
  <c r="X1699" i="14"/>
  <c r="X1700" i="14"/>
  <c r="X1701" i="14"/>
  <c r="X1702" i="14"/>
  <c r="X1703" i="14"/>
  <c r="X1704" i="14"/>
  <c r="A289" i="2"/>
  <c r="V289" i="2"/>
  <c r="W289" i="2"/>
  <c r="AB666" i="18"/>
  <c r="AB667" i="18"/>
  <c r="AB668" i="18"/>
  <c r="X1058" i="17"/>
  <c r="X1059" i="17"/>
  <c r="X1060" i="17"/>
  <c r="X1160" i="16"/>
  <c r="X1161" i="16"/>
  <c r="X1162" i="16"/>
  <c r="X1163" i="16"/>
  <c r="X1164" i="16"/>
  <c r="X1165" i="16"/>
  <c r="X1166" i="16"/>
  <c r="X1167" i="16"/>
  <c r="X831" i="15"/>
  <c r="X832" i="15"/>
  <c r="X1608" i="14"/>
  <c r="X1609" i="14"/>
  <c r="X1610" i="14"/>
  <c r="X1611" i="14"/>
  <c r="X1612" i="14"/>
  <c r="A272" i="2"/>
  <c r="V272" i="2"/>
  <c r="W272" i="2"/>
  <c r="AB718" i="18"/>
  <c r="X1144" i="17"/>
  <c r="X1145" i="17"/>
  <c r="X1146" i="17"/>
  <c r="X1225" i="16"/>
  <c r="X1226" i="16"/>
  <c r="X1227" i="16"/>
  <c r="X1228" i="16"/>
  <c r="X1229" i="16"/>
  <c r="X932" i="15"/>
  <c r="X933" i="15"/>
  <c r="X1735" i="14"/>
  <c r="X1736" i="14"/>
  <c r="X1737" i="14"/>
  <c r="X1738" i="14"/>
  <c r="X1739" i="14"/>
  <c r="A295" i="2"/>
  <c r="V295" i="2"/>
  <c r="W295" i="2"/>
  <c r="AB716" i="18"/>
  <c r="AB717" i="18"/>
  <c r="X1141" i="17"/>
  <c r="X1142" i="17"/>
  <c r="X1143" i="17"/>
  <c r="X1222" i="16"/>
  <c r="X1223" i="16"/>
  <c r="X1224" i="16"/>
  <c r="X930" i="15"/>
  <c r="X931" i="15"/>
  <c r="X1730" i="14"/>
  <c r="X1731" i="14"/>
  <c r="X1732" i="14"/>
  <c r="X1733" i="14"/>
  <c r="X1734" i="14"/>
  <c r="A294" i="2"/>
  <c r="V294" i="2"/>
  <c r="W294" i="2"/>
  <c r="AB509" i="18"/>
  <c r="AB510" i="18"/>
  <c r="AB511" i="18"/>
  <c r="X738" i="17"/>
  <c r="X739" i="17"/>
  <c r="X740" i="17"/>
  <c r="X741" i="17"/>
  <c r="X742" i="17"/>
  <c r="X743" i="17"/>
  <c r="X744" i="17"/>
  <c r="X839" i="16"/>
  <c r="X840" i="16"/>
  <c r="X841" i="16"/>
  <c r="X630" i="15"/>
  <c r="X631" i="15"/>
  <c r="X1165" i="14"/>
  <c r="X1166" i="14"/>
  <c r="X1167" i="14"/>
  <c r="X1168" i="14"/>
  <c r="X1169" i="14"/>
  <c r="A192" i="2"/>
  <c r="V192" i="2"/>
  <c r="W192" i="2"/>
  <c r="AB49" i="18"/>
  <c r="AB50" i="18"/>
  <c r="AB51" i="18"/>
  <c r="X120" i="17"/>
  <c r="X121" i="17"/>
  <c r="X122" i="17"/>
  <c r="X123" i="17"/>
  <c r="X124" i="17"/>
  <c r="X125" i="17"/>
  <c r="X126" i="17"/>
  <c r="X130" i="16"/>
  <c r="X131" i="16"/>
  <c r="X132" i="16"/>
  <c r="X118" i="15"/>
  <c r="X119" i="15"/>
  <c r="X140" i="14"/>
  <c r="X141" i="14"/>
  <c r="X142" i="14"/>
  <c r="X143" i="14"/>
  <c r="X144" i="14"/>
  <c r="A27" i="2"/>
  <c r="V27" i="2"/>
  <c r="W27" i="2"/>
  <c r="A392" i="2"/>
  <c r="AB933" i="18"/>
  <c r="AB934" i="18"/>
  <c r="AB935" i="18"/>
  <c r="X1520" i="17"/>
  <c r="X1521" i="17"/>
  <c r="X1522" i="17"/>
  <c r="X1523" i="17"/>
  <c r="X1639" i="16"/>
  <c r="X1640" i="16"/>
  <c r="X1641" i="16"/>
  <c r="X1642" i="16"/>
  <c r="X1643" i="16"/>
  <c r="X1644" i="16"/>
  <c r="X1217" i="15"/>
  <c r="X1218" i="15"/>
  <c r="X2324" i="14"/>
  <c r="X2325" i="14"/>
  <c r="X2326" i="14"/>
  <c r="X2327" i="14"/>
  <c r="X2328" i="14"/>
  <c r="X2329" i="14"/>
  <c r="X2330" i="14"/>
  <c r="V392" i="2"/>
  <c r="W392" i="2"/>
  <c r="AB914" i="18"/>
  <c r="AB915" i="18"/>
  <c r="X1485" i="17"/>
  <c r="X1486" i="17"/>
  <c r="X1487" i="17"/>
  <c r="X1488" i="17"/>
  <c r="X1593" i="16"/>
  <c r="X1594" i="16"/>
  <c r="X1595" i="16"/>
  <c r="X1195" i="15"/>
  <c r="X1196" i="15"/>
  <c r="X2264" i="14"/>
  <c r="X2265" i="14"/>
  <c r="X2266" i="14"/>
  <c r="X2267" i="14"/>
  <c r="X2268" i="14"/>
  <c r="X2269" i="14"/>
  <c r="X2270" i="14"/>
  <c r="A382" i="2"/>
  <c r="V382" i="2"/>
  <c r="W382" i="2"/>
  <c r="AB433" i="18"/>
  <c r="AB434" i="18"/>
  <c r="AB435" i="18"/>
  <c r="X620" i="17"/>
  <c r="X621" i="17"/>
  <c r="X622" i="17"/>
  <c r="X697" i="16"/>
  <c r="X698" i="16"/>
  <c r="X699" i="16"/>
  <c r="X700" i="16"/>
  <c r="X542" i="15"/>
  <c r="X543" i="15"/>
  <c r="X544" i="15"/>
  <c r="X545" i="15"/>
  <c r="X546" i="15"/>
  <c r="X547" i="15"/>
  <c r="X548" i="15"/>
  <c r="X549" i="15"/>
  <c r="X550" i="15"/>
  <c r="X999" i="14"/>
  <c r="X1000" i="14"/>
  <c r="X1001" i="14"/>
  <c r="X1002" i="14"/>
  <c r="X1003" i="14"/>
  <c r="X1004" i="14"/>
  <c r="A163" i="2"/>
  <c r="V163" i="2"/>
  <c r="W163" i="2"/>
  <c r="AB782" i="18"/>
  <c r="AB783" i="18"/>
  <c r="AB784" i="18"/>
  <c r="X1252" i="17"/>
  <c r="X1253" i="17"/>
  <c r="X1254" i="17"/>
  <c r="X1255" i="17"/>
  <c r="X1256" i="17"/>
  <c r="X1257" i="17"/>
  <c r="X1258" i="17"/>
  <c r="X1259" i="17"/>
  <c r="X1347" i="16"/>
  <c r="X1348" i="16"/>
  <c r="X1349" i="16"/>
  <c r="X1350" i="16"/>
  <c r="X1351" i="16"/>
  <c r="X1043" i="15"/>
  <c r="X1044" i="15"/>
  <c r="X1924" i="14"/>
  <c r="X1925" i="14"/>
  <c r="X1926" i="14"/>
  <c r="X1927" i="14"/>
  <c r="X1928" i="14"/>
  <c r="A327" i="2"/>
  <c r="V327" i="2"/>
  <c r="W327" i="2"/>
  <c r="AB285" i="18"/>
  <c r="AB286" i="18"/>
  <c r="X422" i="17"/>
  <c r="X487" i="16"/>
  <c r="X361" i="15"/>
  <c r="X362" i="15"/>
  <c r="X655" i="14"/>
  <c r="X656" i="14"/>
  <c r="X657" i="14"/>
  <c r="X658" i="14"/>
  <c r="X659" i="14"/>
  <c r="X660" i="14"/>
  <c r="X661" i="14"/>
  <c r="X662" i="14"/>
  <c r="X663" i="14"/>
  <c r="A109" i="2"/>
  <c r="V109" i="2"/>
  <c r="W109" i="2"/>
  <c r="AB678" i="18"/>
  <c r="AB679" i="18"/>
  <c r="X1077" i="17"/>
  <c r="X1078" i="17"/>
  <c r="X1079" i="17"/>
  <c r="X1183" i="16"/>
  <c r="X1184" i="16"/>
  <c r="X854" i="15"/>
  <c r="X855" i="15"/>
  <c r="X856" i="15"/>
  <c r="X857" i="15"/>
  <c r="X858" i="15"/>
  <c r="X859" i="15"/>
  <c r="X860" i="15"/>
  <c r="X1640" i="14"/>
  <c r="X1641" i="14"/>
  <c r="X1642" i="14"/>
  <c r="X1643" i="14"/>
  <c r="X1644" i="14"/>
  <c r="A278" i="2"/>
  <c r="V278" i="2"/>
  <c r="W278" i="2"/>
  <c r="AB463" i="18"/>
  <c r="AB464" i="18"/>
  <c r="X652" i="17"/>
  <c r="X653" i="17"/>
  <c r="X654" i="17"/>
  <c r="X655" i="17"/>
  <c r="X738" i="16"/>
  <c r="X739" i="16"/>
  <c r="X740" i="16"/>
  <c r="X741" i="16"/>
  <c r="X742" i="16"/>
  <c r="X743" i="16"/>
  <c r="X589" i="15"/>
  <c r="X590" i="15"/>
  <c r="X1055" i="14"/>
  <c r="X1056" i="14"/>
  <c r="X1057" i="14"/>
  <c r="X1058" i="14"/>
  <c r="X1059" i="14"/>
  <c r="A172" i="2"/>
  <c r="V172" i="2"/>
  <c r="W172" i="2"/>
  <c r="AB26" i="18"/>
  <c r="AB27" i="18"/>
  <c r="AB29" i="18"/>
  <c r="X76" i="17"/>
  <c r="X77" i="17"/>
  <c r="X78" i="17"/>
  <c r="X89" i="16"/>
  <c r="X90" i="16"/>
  <c r="X91" i="16"/>
  <c r="X92" i="16"/>
  <c r="X61" i="15"/>
  <c r="X62" i="15"/>
  <c r="X63" i="15"/>
  <c r="X64" i="15"/>
  <c r="X65" i="15"/>
  <c r="X66" i="15"/>
  <c r="X67" i="15"/>
  <c r="X87" i="14"/>
  <c r="X88" i="14"/>
  <c r="X89" i="14"/>
  <c r="X90" i="14"/>
  <c r="X91" i="14"/>
  <c r="A17" i="2"/>
  <c r="V17" i="2"/>
  <c r="W17" i="2"/>
  <c r="AB6" i="18"/>
  <c r="X24" i="17"/>
  <c r="X25" i="17"/>
  <c r="X26" i="17"/>
  <c r="X27" i="17"/>
  <c r="X28" i="17"/>
  <c r="X29" i="17"/>
  <c r="X31" i="16"/>
  <c r="X32" i="16"/>
  <c r="X26" i="16"/>
  <c r="X27" i="16"/>
  <c r="X28" i="16"/>
  <c r="X29" i="16"/>
  <c r="X30" i="16"/>
  <c r="X11" i="15"/>
  <c r="X12" i="15"/>
  <c r="X23" i="14"/>
  <c r="X24" i="14"/>
  <c r="X25" i="14"/>
  <c r="X26" i="14"/>
  <c r="X27" i="14"/>
  <c r="A6" i="2"/>
  <c r="E6" i="19" s="1"/>
  <c r="V6" i="2"/>
  <c r="W6" i="2"/>
  <c r="E28" i="19" l="1"/>
  <c r="E18" i="19"/>
  <c r="E19" i="19"/>
  <c r="E27" i="19"/>
  <c r="AB198" i="18"/>
  <c r="AB199" i="18"/>
  <c r="X271" i="17"/>
  <c r="X272" i="17"/>
  <c r="X273" i="17"/>
  <c r="X274" i="17"/>
  <c r="X329" i="16"/>
  <c r="X330" i="16"/>
  <c r="X331" i="16"/>
  <c r="X332" i="16"/>
  <c r="X241" i="15"/>
  <c r="X452" i="14"/>
  <c r="X453" i="14"/>
  <c r="X454" i="14"/>
  <c r="X455" i="14"/>
  <c r="X456" i="14"/>
  <c r="X457" i="14"/>
  <c r="X458" i="14"/>
  <c r="A76" i="2"/>
  <c r="V76" i="2"/>
  <c r="W76" i="2"/>
  <c r="AB329" i="18"/>
  <c r="AB330" i="18"/>
  <c r="X468" i="17"/>
  <c r="X469" i="17"/>
  <c r="X470" i="17"/>
  <c r="X556" i="16"/>
  <c r="X557" i="16"/>
  <c r="X390" i="15"/>
  <c r="X391" i="15"/>
  <c r="X392" i="15"/>
  <c r="X393" i="15"/>
  <c r="X394" i="15"/>
  <c r="X774" i="14"/>
  <c r="X775" i="14"/>
  <c r="X776" i="14"/>
  <c r="X777" i="14"/>
  <c r="X778" i="14"/>
  <c r="A126" i="2"/>
  <c r="V126" i="2"/>
  <c r="W126" i="2"/>
  <c r="AB251" i="18"/>
  <c r="AB252" i="18"/>
  <c r="AB253" i="18"/>
  <c r="AB254" i="18"/>
  <c r="X351" i="17"/>
  <c r="X352" i="17"/>
  <c r="X353" i="17"/>
  <c r="X354" i="17"/>
  <c r="X355" i="17"/>
  <c r="X356" i="17"/>
  <c r="X357" i="17"/>
  <c r="X416" i="16"/>
  <c r="X417" i="16"/>
  <c r="X418" i="16"/>
  <c r="X419" i="16"/>
  <c r="X420" i="16"/>
  <c r="X335" i="15"/>
  <c r="X336" i="15"/>
  <c r="X577" i="14"/>
  <c r="X578" i="14"/>
  <c r="X579" i="14"/>
  <c r="X580" i="14"/>
  <c r="X581" i="14"/>
  <c r="X582" i="14"/>
  <c r="A96" i="2"/>
  <c r="V96" i="2"/>
  <c r="W96" i="2"/>
  <c r="AB852" i="18"/>
  <c r="AB853" i="18"/>
  <c r="X1382" i="17"/>
  <c r="X1383" i="17"/>
  <c r="X1384" i="17"/>
  <c r="X1487" i="16"/>
  <c r="X1488" i="16"/>
  <c r="X1489" i="16"/>
  <c r="X1490" i="16"/>
  <c r="X1491" i="16"/>
  <c r="X1492" i="16"/>
  <c r="X1493" i="16"/>
  <c r="X1494" i="16"/>
  <c r="X1097" i="15"/>
  <c r="X1098" i="15"/>
  <c r="X2094" i="14"/>
  <c r="X2095" i="14"/>
  <c r="X2096" i="14"/>
  <c r="X2097" i="14"/>
  <c r="X2098" i="14"/>
  <c r="X2099" i="14"/>
  <c r="A355" i="2"/>
  <c r="V355" i="2"/>
  <c r="W355" i="2"/>
  <c r="AB335" i="18"/>
  <c r="AB336" i="18"/>
  <c r="X488" i="17"/>
  <c r="X489" i="17"/>
  <c r="X490" i="17"/>
  <c r="X491" i="17"/>
  <c r="X492" i="17"/>
  <c r="X493" i="17"/>
  <c r="X494" i="17"/>
  <c r="X573" i="16"/>
  <c r="X574" i="16"/>
  <c r="X575" i="16"/>
  <c r="X576" i="16"/>
  <c r="X401" i="15"/>
  <c r="X402" i="15"/>
  <c r="X797" i="14"/>
  <c r="X798" i="14"/>
  <c r="X799" i="14"/>
  <c r="X800" i="14"/>
  <c r="X801" i="14"/>
  <c r="X802" i="14"/>
  <c r="A130" i="2"/>
  <c r="V130" i="2"/>
  <c r="W130" i="2"/>
  <c r="AB962" i="18"/>
  <c r="AB963" i="18"/>
  <c r="X1569" i="17"/>
  <c r="X1708" i="16"/>
  <c r="X1241" i="15"/>
  <c r="X1242" i="15"/>
  <c r="X2398" i="14"/>
  <c r="X2399" i="14"/>
  <c r="X2400" i="14"/>
  <c r="X2401" i="14"/>
  <c r="X2402" i="14"/>
  <c r="X2403" i="14"/>
  <c r="X2404" i="14"/>
  <c r="X2405" i="14"/>
  <c r="A404" i="2"/>
  <c r="V404" i="2"/>
  <c r="W404" i="2"/>
  <c r="AB523" i="18"/>
  <c r="AB524" i="18"/>
  <c r="X772" i="17"/>
  <c r="X773" i="17"/>
  <c r="X774" i="17"/>
  <c r="X878" i="16"/>
  <c r="X879" i="16"/>
  <c r="X656" i="15"/>
  <c r="X657" i="15"/>
  <c r="X658" i="15"/>
  <c r="X659" i="15"/>
  <c r="X660" i="15"/>
  <c r="X661" i="15"/>
  <c r="X1210" i="14"/>
  <c r="X1211" i="14"/>
  <c r="X1212" i="14"/>
  <c r="X1213" i="14"/>
  <c r="X1214" i="14"/>
  <c r="A200" i="2"/>
  <c r="V200" i="2"/>
  <c r="W200" i="2"/>
  <c r="AB643" i="18"/>
  <c r="AB644" i="18"/>
  <c r="X1017" i="17"/>
  <c r="X1018" i="17"/>
  <c r="X1019" i="17"/>
  <c r="X1020" i="17"/>
  <c r="X1021" i="17"/>
  <c r="X1121" i="16"/>
  <c r="X1122" i="16"/>
  <c r="X1123" i="16"/>
  <c r="X813" i="15"/>
  <c r="X814" i="15"/>
  <c r="X815" i="15"/>
  <c r="X1568" i="14"/>
  <c r="X1569" i="14"/>
  <c r="X1570" i="14"/>
  <c r="X1571" i="14"/>
  <c r="X1572" i="14"/>
  <c r="A264" i="2"/>
  <c r="V264" i="2"/>
  <c r="W264" i="2"/>
  <c r="AB617" i="18"/>
  <c r="AB618" i="18"/>
  <c r="AB619" i="18"/>
  <c r="X978" i="17"/>
  <c r="X979" i="17"/>
  <c r="X980" i="17"/>
  <c r="X1073" i="16"/>
  <c r="X1074" i="16"/>
  <c r="X1075" i="16"/>
  <c r="X1076" i="16"/>
  <c r="X1077" i="16"/>
  <c r="X1078" i="16"/>
  <c r="X795" i="15"/>
  <c r="X796" i="15"/>
  <c r="X1521" i="14"/>
  <c r="X1522" i="14"/>
  <c r="X1523" i="14"/>
  <c r="X1524" i="14"/>
  <c r="X1525" i="14"/>
  <c r="A255" i="2"/>
  <c r="V255" i="2"/>
  <c r="W255" i="2"/>
  <c r="AB677" i="18"/>
  <c r="X1074" i="17"/>
  <c r="X1075" i="17"/>
  <c r="X1076" i="17"/>
  <c r="X1181" i="16"/>
  <c r="X1182" i="16"/>
  <c r="X848" i="15"/>
  <c r="X849" i="15"/>
  <c r="X850" i="15"/>
  <c r="X851" i="15"/>
  <c r="X852" i="15"/>
  <c r="X853" i="15"/>
  <c r="X1635" i="14"/>
  <c r="X1636" i="14"/>
  <c r="X1637" i="14"/>
  <c r="X1638" i="14"/>
  <c r="X1639" i="14"/>
  <c r="A277" i="2"/>
  <c r="V277" i="2"/>
  <c r="W277" i="2"/>
  <c r="AB663" i="18"/>
  <c r="AB664" i="18"/>
  <c r="AB665" i="18"/>
  <c r="X1055" i="17"/>
  <c r="X1056" i="17"/>
  <c r="X1057" i="17"/>
  <c r="X1155" i="16"/>
  <c r="X1156" i="16"/>
  <c r="X1157" i="16"/>
  <c r="X1158" i="16"/>
  <c r="X1159" i="16"/>
  <c r="X829" i="15"/>
  <c r="X830" i="15"/>
  <c r="X1603" i="14"/>
  <c r="X1604" i="14"/>
  <c r="X1605" i="14"/>
  <c r="X1606" i="14"/>
  <c r="X1607" i="14"/>
  <c r="A271" i="2"/>
  <c r="V271" i="2"/>
  <c r="W271" i="2"/>
  <c r="AB171" i="18"/>
  <c r="X228" i="17"/>
  <c r="X229" i="17"/>
  <c r="X230" i="17"/>
  <c r="X231" i="17"/>
  <c r="X262" i="16"/>
  <c r="X263" i="16"/>
  <c r="X264" i="16"/>
  <c r="X265" i="16"/>
  <c r="X211" i="15"/>
  <c r="X204" i="15"/>
  <c r="X205" i="15"/>
  <c r="X206" i="15"/>
  <c r="X207" i="15"/>
  <c r="X208" i="15"/>
  <c r="X209" i="15"/>
  <c r="X210" i="15"/>
  <c r="X385" i="14"/>
  <c r="X386" i="14"/>
  <c r="X387" i="14"/>
  <c r="X388" i="14"/>
  <c r="X389" i="14"/>
  <c r="X390" i="14"/>
  <c r="A64" i="2"/>
  <c r="V64" i="2"/>
  <c r="W64" i="2"/>
  <c r="AB487" i="18"/>
  <c r="AB488" i="18"/>
  <c r="X696" i="17"/>
  <c r="X697" i="17"/>
  <c r="X698" i="17"/>
  <c r="X783" i="16"/>
  <c r="X784" i="16"/>
  <c r="X785" i="16"/>
  <c r="X786" i="16"/>
  <c r="X787" i="16"/>
  <c r="X607" i="15"/>
  <c r="X608" i="15"/>
  <c r="X1100" i="14"/>
  <c r="X1101" i="14"/>
  <c r="X1102" i="14"/>
  <c r="X1103" i="14"/>
  <c r="X1104" i="14"/>
  <c r="A181" i="2"/>
  <c r="V181" i="2"/>
  <c r="W181" i="2"/>
  <c r="AB870" i="18"/>
  <c r="X1407" i="17"/>
  <c r="X1408" i="17"/>
  <c r="X1409" i="17"/>
  <c r="X1410" i="17"/>
  <c r="X1542" i="16"/>
  <c r="X1543" i="16"/>
  <c r="X1544" i="16"/>
  <c r="X1111" i="15"/>
  <c r="X1112" i="15"/>
  <c r="X1113" i="15"/>
  <c r="X2136" i="14"/>
  <c r="X2137" i="14"/>
  <c r="X2138" i="14"/>
  <c r="X2139" i="14"/>
  <c r="X2140" i="14"/>
  <c r="X2141" i="14"/>
  <c r="X2142" i="14"/>
  <c r="X2143" i="14"/>
  <c r="A362" i="2"/>
  <c r="V362" i="2"/>
  <c r="W362" i="2"/>
  <c r="AB840" i="18"/>
  <c r="X1364" i="17"/>
  <c r="X1365" i="17"/>
  <c r="X1366" i="17"/>
  <c r="X1439" i="16"/>
  <c r="X1440" i="16"/>
  <c r="X1441" i="16"/>
  <c r="X1442" i="16"/>
  <c r="X1443" i="16"/>
  <c r="X1444" i="16"/>
  <c r="X1085" i="15"/>
  <c r="X1086" i="15"/>
  <c r="X2063" i="14"/>
  <c r="X2064" i="14"/>
  <c r="X2065" i="14"/>
  <c r="X2066" i="14"/>
  <c r="X2067" i="14"/>
  <c r="A349" i="2"/>
  <c r="V349" i="2"/>
  <c r="W349" i="2"/>
  <c r="AB105" i="18"/>
  <c r="AB104" i="18"/>
  <c r="X184" i="17"/>
  <c r="X195" i="16"/>
  <c r="X157" i="15"/>
  <c r="X247" i="14"/>
  <c r="X248" i="14"/>
  <c r="X249" i="14"/>
  <c r="X250" i="14"/>
  <c r="X251" i="14"/>
  <c r="X252" i="14"/>
  <c r="X253" i="14"/>
  <c r="X254" i="14"/>
  <c r="A44" i="2"/>
  <c r="V44" i="2"/>
  <c r="W44" i="2"/>
  <c r="AB516" i="18"/>
  <c r="AB517" i="18"/>
  <c r="X759" i="17"/>
  <c r="X760" i="17"/>
  <c r="X761" i="17"/>
  <c r="X856" i="16"/>
  <c r="X857" i="16"/>
  <c r="X858" i="16"/>
  <c r="X859" i="16"/>
  <c r="X860" i="16"/>
  <c r="X861" i="16"/>
  <c r="X862" i="16"/>
  <c r="X640" i="15"/>
  <c r="X641" i="15"/>
  <c r="X642" i="15"/>
  <c r="X643" i="15"/>
  <c r="X1189" i="14"/>
  <c r="X1190" i="14"/>
  <c r="X1191" i="14"/>
  <c r="X1192" i="14"/>
  <c r="X1193" i="14"/>
  <c r="A196" i="2"/>
  <c r="V196" i="2"/>
  <c r="W196" i="2"/>
  <c r="AB891" i="18"/>
  <c r="AB892" i="18"/>
  <c r="X1462" i="17"/>
  <c r="X1463" i="17"/>
  <c r="X1464" i="17"/>
  <c r="X1465" i="17"/>
  <c r="X1578" i="16"/>
  <c r="X1579" i="16"/>
  <c r="X1151" i="15"/>
  <c r="X1152" i="15"/>
  <c r="X1153" i="15"/>
  <c r="X1154" i="15"/>
  <c r="X1155" i="15"/>
  <c r="X1156" i="15"/>
  <c r="X2220" i="14"/>
  <c r="X2221" i="14"/>
  <c r="X2222" i="14"/>
  <c r="X2223" i="14"/>
  <c r="X2224" i="14"/>
  <c r="X2225" i="14"/>
  <c r="A375" i="2"/>
  <c r="V375" i="2"/>
  <c r="W375" i="2"/>
  <c r="AB984" i="18"/>
  <c r="AB985" i="18"/>
  <c r="X1593" i="17"/>
  <c r="X1594" i="17"/>
  <c r="X1747" i="16"/>
  <c r="X1748" i="16"/>
  <c r="X1749" i="16"/>
  <c r="X1750" i="16"/>
  <c r="X1751" i="16"/>
  <c r="X1752" i="16"/>
  <c r="X1261" i="15"/>
  <c r="X1262" i="15"/>
  <c r="X2457" i="14"/>
  <c r="X2458" i="14"/>
  <c r="X2459" i="14"/>
  <c r="X2460" i="14"/>
  <c r="X2461" i="14"/>
  <c r="X2462" i="14"/>
  <c r="A413" i="2"/>
  <c r="V413" i="2"/>
  <c r="W413" i="2"/>
  <c r="AB301" i="18"/>
  <c r="X429" i="17"/>
  <c r="X430" i="17"/>
  <c r="X431" i="17"/>
  <c r="X497" i="16"/>
  <c r="X498" i="16"/>
  <c r="X499" i="16"/>
  <c r="X500" i="16"/>
  <c r="X501" i="16"/>
  <c r="X502" i="16"/>
  <c r="X371" i="15"/>
  <c r="X372" i="15"/>
  <c r="X696" i="14"/>
  <c r="X697" i="14"/>
  <c r="X698" i="14"/>
  <c r="X699" i="14"/>
  <c r="X700" i="14"/>
  <c r="X701" i="14"/>
  <c r="A114" i="2"/>
  <c r="V114" i="2"/>
  <c r="W114" i="2"/>
  <c r="AB550" i="18"/>
  <c r="AB551" i="18"/>
  <c r="X845" i="17"/>
  <c r="X846" i="17"/>
  <c r="X847" i="17"/>
  <c r="X939" i="16"/>
  <c r="X940" i="16"/>
  <c r="X701" i="15"/>
  <c r="X702" i="15"/>
  <c r="X703" i="15"/>
  <c r="X704" i="15"/>
  <c r="X705" i="15"/>
  <c r="X706" i="15"/>
  <c r="X1308" i="14"/>
  <c r="X1309" i="14"/>
  <c r="X1310" i="14"/>
  <c r="X1311" i="14"/>
  <c r="X1312" i="14"/>
  <c r="X1313" i="14"/>
  <c r="X1314" i="14"/>
  <c r="A218" i="2"/>
  <c r="V218" i="2"/>
  <c r="W218" i="2"/>
  <c r="AB922" i="18"/>
  <c r="X1503" i="17"/>
  <c r="X1504" i="17"/>
  <c r="X1505" i="17"/>
  <c r="X1506" i="17"/>
  <c r="X1607" i="16"/>
  <c r="X1608" i="16"/>
  <c r="X1609" i="16"/>
  <c r="X1610" i="16"/>
  <c r="X1611" i="16"/>
  <c r="X1208" i="15"/>
  <c r="X1209" i="15"/>
  <c r="X2295" i="14"/>
  <c r="X2296" i="14"/>
  <c r="X2297" i="14"/>
  <c r="X2298" i="14"/>
  <c r="X2299" i="14"/>
  <c r="A387" i="2"/>
  <c r="V387" i="2"/>
  <c r="W387" i="2"/>
  <c r="AB921" i="18"/>
  <c r="X1500" i="17"/>
  <c r="X1501" i="17"/>
  <c r="X1502" i="17"/>
  <c r="X1601" i="16"/>
  <c r="X1602" i="16"/>
  <c r="X1603" i="16"/>
  <c r="X1604" i="16"/>
  <c r="X1605" i="16"/>
  <c r="X1606" i="16"/>
  <c r="X1206" i="15"/>
  <c r="X1207" i="15"/>
  <c r="X2289" i="14"/>
  <c r="X2290" i="14"/>
  <c r="X2291" i="14"/>
  <c r="X2292" i="14"/>
  <c r="X2293" i="14"/>
  <c r="X2294" i="14"/>
  <c r="A386" i="2"/>
  <c r="V386" i="2"/>
  <c r="W386" i="2"/>
  <c r="AB693" i="18"/>
  <c r="X1104" i="17"/>
  <c r="X1105" i="17"/>
  <c r="X1106" i="17"/>
  <c r="X1107" i="17"/>
  <c r="X1108" i="17"/>
  <c r="X1109" i="17"/>
  <c r="X1110" i="17"/>
  <c r="X1111" i="17"/>
  <c r="X1112" i="17"/>
  <c r="X1205" i="16"/>
  <c r="X1206" i="16"/>
  <c r="X890" i="15"/>
  <c r="X891" i="15"/>
  <c r="X1679" i="14"/>
  <c r="X1680" i="14"/>
  <c r="X1681" i="14"/>
  <c r="X1682" i="14"/>
  <c r="X1683" i="14"/>
  <c r="A285" i="2"/>
  <c r="V285" i="2"/>
  <c r="W285" i="2"/>
  <c r="AB275" i="18"/>
  <c r="AB276" i="18"/>
  <c r="X404" i="17"/>
  <c r="X405" i="17"/>
  <c r="X406" i="17"/>
  <c r="X407" i="17"/>
  <c r="X408" i="17"/>
  <c r="X467" i="16"/>
  <c r="X468" i="16"/>
  <c r="X469" i="16"/>
  <c r="X470" i="16"/>
  <c r="X471" i="16"/>
  <c r="X472" i="16"/>
  <c r="X351" i="15"/>
  <c r="X352" i="15"/>
  <c r="X623" i="14"/>
  <c r="X624" i="14"/>
  <c r="X625" i="14"/>
  <c r="X626" i="14"/>
  <c r="X627" i="14"/>
  <c r="A104" i="2"/>
  <c r="V104" i="2"/>
  <c r="W104" i="2"/>
  <c r="AB920" i="18"/>
  <c r="X1499" i="17"/>
  <c r="X1600" i="16"/>
  <c r="X1205" i="15"/>
  <c r="X2281" i="14"/>
  <c r="X2282" i="14"/>
  <c r="X2283" i="14"/>
  <c r="X2284" i="14"/>
  <c r="X2285" i="14"/>
  <c r="X2286" i="14"/>
  <c r="X2287" i="14"/>
  <c r="X2288" i="14"/>
  <c r="A385" i="2"/>
  <c r="V385" i="2"/>
  <c r="W385" i="2"/>
  <c r="AB916" i="18"/>
  <c r="X1489" i="17"/>
  <c r="X1490" i="17"/>
  <c r="X1491" i="17"/>
  <c r="X1492" i="17"/>
  <c r="X1493" i="17"/>
  <c r="X1494" i="17"/>
  <c r="X1495" i="17"/>
  <c r="X1596" i="16"/>
  <c r="X1597" i="16"/>
  <c r="X1197" i="15"/>
  <c r="X1198" i="15"/>
  <c r="X2271" i="14"/>
  <c r="X2272" i="14"/>
  <c r="X2273" i="14"/>
  <c r="X2274" i="14"/>
  <c r="X2275" i="14"/>
  <c r="V383" i="2"/>
  <c r="A383" i="2"/>
  <c r="W383" i="2"/>
  <c r="X840" i="14"/>
  <c r="AB349" i="18"/>
  <c r="AB350" i="18"/>
  <c r="X519" i="17"/>
  <c r="X520" i="17"/>
  <c r="X521" i="17"/>
  <c r="X602" i="16"/>
  <c r="X603" i="16"/>
  <c r="X604" i="16"/>
  <c r="X605" i="16"/>
  <c r="X606" i="16"/>
  <c r="X607" i="16"/>
  <c r="X608" i="16"/>
  <c r="X413" i="15"/>
  <c r="X414" i="15"/>
  <c r="X835" i="14"/>
  <c r="X836" i="14"/>
  <c r="X837" i="14"/>
  <c r="X838" i="14"/>
  <c r="X839" i="14"/>
  <c r="A136" i="2"/>
  <c r="V136" i="2"/>
  <c r="W136" i="2"/>
  <c r="AB493" i="18"/>
  <c r="AB494" i="18"/>
  <c r="X709" i="17"/>
  <c r="X710" i="17"/>
  <c r="X711" i="17"/>
  <c r="X712" i="17"/>
  <c r="X713" i="17"/>
  <c r="X808" i="16"/>
  <c r="X809" i="16"/>
  <c r="X810" i="16"/>
  <c r="X811" i="16"/>
  <c r="X812" i="16"/>
  <c r="X615" i="15"/>
  <c r="X616" i="15"/>
  <c r="X1122" i="14"/>
  <c r="X1123" i="14"/>
  <c r="X1124" i="14"/>
  <c r="X1125" i="14"/>
  <c r="X1126" i="14"/>
  <c r="X1127" i="14"/>
  <c r="X1128" i="14"/>
  <c r="A185" i="2"/>
  <c r="V185" i="2"/>
  <c r="W185" i="2"/>
  <c r="AB430" i="18"/>
  <c r="AB431" i="18"/>
  <c r="AB432" i="18"/>
  <c r="X617" i="17"/>
  <c r="X618" i="17"/>
  <c r="X619" i="17"/>
  <c r="X693" i="16"/>
  <c r="X694" i="16"/>
  <c r="X695" i="16"/>
  <c r="X696" i="16"/>
  <c r="X535" i="15"/>
  <c r="X536" i="15"/>
  <c r="X537" i="15"/>
  <c r="X538" i="15"/>
  <c r="X539" i="15"/>
  <c r="X540" i="15"/>
  <c r="X541" i="15"/>
  <c r="X993" i="14"/>
  <c r="X994" i="14"/>
  <c r="X995" i="14"/>
  <c r="X996" i="14"/>
  <c r="X997" i="14"/>
  <c r="X998" i="14"/>
  <c r="A162" i="2"/>
  <c r="V162" i="2"/>
  <c r="W162" i="2"/>
  <c r="AB912" i="18"/>
  <c r="AB913" i="18"/>
  <c r="X1481" i="17"/>
  <c r="X1482" i="17"/>
  <c r="X1483" i="17"/>
  <c r="X1484" i="17"/>
  <c r="X1590" i="16"/>
  <c r="X1591" i="16"/>
  <c r="X1592" i="16"/>
  <c r="X1193" i="15"/>
  <c r="X1194" i="15"/>
  <c r="X2258" i="14"/>
  <c r="X2259" i="14"/>
  <c r="X2260" i="14"/>
  <c r="X2261" i="14"/>
  <c r="X2262" i="14"/>
  <c r="X2263" i="14"/>
  <c r="A381" i="2"/>
  <c r="V381" i="2"/>
  <c r="W381" i="2"/>
  <c r="AB923" i="18"/>
  <c r="AB924" i="18"/>
  <c r="X1507" i="17"/>
  <c r="X1508" i="17"/>
  <c r="X1509" i="17"/>
  <c r="X1510" i="17"/>
  <c r="X1612" i="16"/>
  <c r="X1613" i="16"/>
  <c r="X1614" i="16"/>
  <c r="X1615" i="16"/>
  <c r="X1616" i="16"/>
  <c r="X1617" i="16"/>
  <c r="X1618" i="16"/>
  <c r="X1210" i="15"/>
  <c r="X2300" i="14"/>
  <c r="X2301" i="14"/>
  <c r="X2302" i="14"/>
  <c r="X2303" i="14"/>
  <c r="X2304" i="14"/>
  <c r="A388" i="2"/>
  <c r="V388" i="2"/>
  <c r="W388" i="2"/>
  <c r="AB918" i="18"/>
  <c r="AB917" i="18"/>
  <c r="X1496" i="17"/>
  <c r="X1497" i="17"/>
  <c r="X1498" i="17"/>
  <c r="X1598" i="16"/>
  <c r="X1599" i="16"/>
  <c r="X1199" i="15"/>
  <c r="X1200" i="15"/>
  <c r="X1201" i="15"/>
  <c r="X1202" i="15"/>
  <c r="X1203" i="15"/>
  <c r="X1204" i="15"/>
  <c r="X2276" i="14"/>
  <c r="X2277" i="14"/>
  <c r="X2278" i="14"/>
  <c r="X2279" i="14"/>
  <c r="X2280" i="14"/>
  <c r="A384" i="2"/>
  <c r="V384" i="2"/>
  <c r="W384" i="2"/>
  <c r="AB758" i="18"/>
  <c r="AB759" i="18"/>
  <c r="X1216" i="17"/>
  <c r="X1217" i="17"/>
  <c r="X1218" i="17"/>
  <c r="X1299" i="16"/>
  <c r="X1300" i="16"/>
  <c r="X1301" i="16"/>
  <c r="X1302" i="16"/>
  <c r="X1014" i="15"/>
  <c r="X1015" i="15"/>
  <c r="X1016" i="15"/>
  <c r="X1869" i="14"/>
  <c r="X1870" i="14"/>
  <c r="X1871" i="14"/>
  <c r="X1872" i="14"/>
  <c r="X1873" i="14"/>
  <c r="A318" i="2"/>
  <c r="V318" i="2"/>
  <c r="W318" i="2"/>
  <c r="A52" i="2"/>
  <c r="AB740" i="18"/>
  <c r="AB741" i="18"/>
  <c r="X1190" i="17"/>
  <c r="X1191" i="17"/>
  <c r="X1192" i="17"/>
  <c r="X1271" i="16"/>
  <c r="X1272" i="16"/>
  <c r="X973" i="15"/>
  <c r="X974" i="15"/>
  <c r="X975" i="15"/>
  <c r="X976" i="15"/>
  <c r="X1817" i="14"/>
  <c r="X1818" i="14"/>
  <c r="X1819" i="14"/>
  <c r="X1820" i="14"/>
  <c r="X1821" i="14"/>
  <c r="X1822" i="14"/>
  <c r="X1823" i="14"/>
  <c r="X1824" i="14"/>
  <c r="A310" i="2"/>
  <c r="V310" i="2"/>
  <c r="W310" i="2"/>
  <c r="AB127" i="18"/>
  <c r="AB128" i="18"/>
  <c r="X195" i="17"/>
  <c r="X196" i="17"/>
  <c r="X197" i="17"/>
  <c r="X214" i="16"/>
  <c r="X215" i="16"/>
  <c r="X216" i="16"/>
  <c r="X168" i="15"/>
  <c r="X169" i="15"/>
  <c r="X305" i="14"/>
  <c r="X306" i="14"/>
  <c r="X307" i="14"/>
  <c r="X308" i="14"/>
  <c r="X309" i="14"/>
  <c r="X310" i="14"/>
  <c r="V52" i="2"/>
  <c r="W52" i="2"/>
  <c r="X270" i="17"/>
  <c r="AB196" i="18"/>
  <c r="AB197" i="18"/>
  <c r="X267" i="17"/>
  <c r="X268" i="17"/>
  <c r="X269" i="17"/>
  <c r="X327" i="16"/>
  <c r="X328" i="16"/>
  <c r="X240" i="15"/>
  <c r="X445" i="14"/>
  <c r="X446" i="14"/>
  <c r="X447" i="14"/>
  <c r="X448" i="14"/>
  <c r="X449" i="14"/>
  <c r="X450" i="14"/>
  <c r="X451" i="14"/>
  <c r="A75" i="2"/>
  <c r="V75" i="2"/>
  <c r="W75" i="2"/>
  <c r="AB149" i="18"/>
  <c r="AB151" i="18"/>
  <c r="AB152" i="18"/>
  <c r="AB153" i="18"/>
  <c r="X210" i="17"/>
  <c r="X211" i="17"/>
  <c r="X238" i="16"/>
  <c r="X239" i="16"/>
  <c r="X240" i="16"/>
  <c r="X180" i="15"/>
  <c r="X181" i="15"/>
  <c r="X346" i="14"/>
  <c r="X347" i="14"/>
  <c r="X348" i="14"/>
  <c r="X349" i="14"/>
  <c r="X350" i="14"/>
  <c r="X351" i="14"/>
  <c r="X352" i="14"/>
  <c r="X353" i="14"/>
  <c r="A58" i="2"/>
  <c r="V58" i="2"/>
  <c r="W58" i="2"/>
  <c r="AB179" i="18"/>
  <c r="AB180" i="18"/>
  <c r="AB181" i="18"/>
  <c r="X246" i="17"/>
  <c r="X247" i="17"/>
  <c r="X248" i="17"/>
  <c r="X290" i="16"/>
  <c r="X291" i="16"/>
  <c r="X292" i="16"/>
  <c r="X293" i="16"/>
  <c r="X294" i="16"/>
  <c r="X295" i="16"/>
  <c r="X296" i="16"/>
  <c r="X297" i="16"/>
  <c r="X230" i="15"/>
  <c r="X231" i="15"/>
  <c r="X412" i="14"/>
  <c r="X413" i="14"/>
  <c r="X414" i="14"/>
  <c r="X415" i="14"/>
  <c r="X416" i="14"/>
  <c r="V69" i="2"/>
  <c r="A69" i="2"/>
  <c r="W69" i="2"/>
  <c r="AB954" i="18"/>
  <c r="X1559" i="17"/>
  <c r="X1560" i="17"/>
  <c r="X1561" i="17"/>
  <c r="X1679" i="16"/>
  <c r="X1680" i="16"/>
  <c r="X1681" i="16"/>
  <c r="X1682" i="16"/>
  <c r="X1683" i="16"/>
  <c r="X1684" i="16"/>
  <c r="X1685" i="16"/>
  <c r="X1686" i="16"/>
  <c r="X1687" i="16"/>
  <c r="X1233" i="15"/>
  <c r="X1234" i="15"/>
  <c r="X2379" i="14"/>
  <c r="X2378" i="14"/>
  <c r="X2377" i="14"/>
  <c r="X2376" i="14"/>
  <c r="X2375" i="14"/>
  <c r="A400" i="2"/>
  <c r="V400" i="2"/>
  <c r="W400" i="2"/>
  <c r="AB461" i="18"/>
  <c r="AB462" i="18"/>
  <c r="X647" i="17"/>
  <c r="X648" i="17"/>
  <c r="X649" i="17"/>
  <c r="X650" i="17"/>
  <c r="X651" i="17"/>
  <c r="X734" i="16"/>
  <c r="X735" i="16"/>
  <c r="X736" i="16"/>
  <c r="X737" i="16"/>
  <c r="X587" i="15"/>
  <c r="X588" i="15"/>
  <c r="X1049" i="14"/>
  <c r="X1050" i="14"/>
  <c r="X1051" i="14"/>
  <c r="X1052" i="14"/>
  <c r="X1053" i="14"/>
  <c r="X1054" i="14"/>
  <c r="A171" i="2"/>
  <c r="V171" i="2"/>
  <c r="W171" i="2"/>
  <c r="AB930" i="18"/>
  <c r="AB931" i="18"/>
  <c r="AB932" i="18"/>
  <c r="X1517" i="17"/>
  <c r="X1518" i="17"/>
  <c r="X1519" i="17"/>
  <c r="X1633" i="16"/>
  <c r="X1634" i="16"/>
  <c r="X1635" i="16"/>
  <c r="X1636" i="16"/>
  <c r="X1637" i="16"/>
  <c r="X1638" i="16"/>
  <c r="X1215" i="15"/>
  <c r="X1216" i="15"/>
  <c r="X2317" i="14"/>
  <c r="X2318" i="14"/>
  <c r="X2319" i="14"/>
  <c r="X2320" i="14"/>
  <c r="X2321" i="14"/>
  <c r="X2322" i="14"/>
  <c r="X2323" i="14"/>
  <c r="A391" i="2"/>
  <c r="V391" i="2"/>
  <c r="W391" i="2"/>
  <c r="AB780" i="18"/>
  <c r="AB781" i="18"/>
  <c r="X1245" i="17"/>
  <c r="X1246" i="17"/>
  <c r="X1247" i="17"/>
  <c r="X1248" i="17"/>
  <c r="X1249" i="17"/>
  <c r="X1250" i="17"/>
  <c r="X1251" i="17"/>
  <c r="X1342" i="16"/>
  <c r="X1343" i="16"/>
  <c r="X1344" i="16"/>
  <c r="X1345" i="16"/>
  <c r="X1346" i="16"/>
  <c r="X1041" i="15"/>
  <c r="X1042" i="15"/>
  <c r="X1919" i="14"/>
  <c r="X1920" i="14"/>
  <c r="X1921" i="14"/>
  <c r="X1922" i="14"/>
  <c r="X1923" i="14"/>
  <c r="A326" i="2"/>
  <c r="V326" i="2"/>
  <c r="W326" i="2"/>
  <c r="X781" i="16"/>
  <c r="AB522" i="18"/>
  <c r="X769" i="17"/>
  <c r="X770" i="17"/>
  <c r="X771" i="17"/>
  <c r="X876" i="16"/>
  <c r="X877" i="16"/>
  <c r="X650" i="15"/>
  <c r="X651" i="15"/>
  <c r="X652" i="15"/>
  <c r="X653" i="15"/>
  <c r="X654" i="15"/>
  <c r="X655" i="15"/>
  <c r="X1205" i="14"/>
  <c r="X1206" i="14"/>
  <c r="X1207" i="14"/>
  <c r="X1208" i="14"/>
  <c r="X1209" i="14"/>
  <c r="A199" i="2"/>
  <c r="V199" i="2"/>
  <c r="W199" i="2"/>
  <c r="AB415" i="18"/>
  <c r="X602" i="17"/>
  <c r="X603" i="17"/>
  <c r="X604" i="17"/>
  <c r="X671" i="16"/>
  <c r="X672" i="16"/>
  <c r="X673" i="16"/>
  <c r="X674" i="16"/>
  <c r="X504" i="15"/>
  <c r="X505" i="15"/>
  <c r="X506" i="15"/>
  <c r="X964" i="14"/>
  <c r="X965" i="14"/>
  <c r="X966" i="14"/>
  <c r="X967" i="14"/>
  <c r="X968" i="14"/>
  <c r="AB412" i="18"/>
  <c r="X592" i="17"/>
  <c r="X593" i="17"/>
  <c r="X594" i="17"/>
  <c r="X595" i="17"/>
  <c r="X596" i="17"/>
  <c r="X665" i="16"/>
  <c r="X666" i="16"/>
  <c r="X667" i="16"/>
  <c r="X500" i="15"/>
  <c r="X501" i="15"/>
  <c r="X955" i="14"/>
  <c r="X956" i="14"/>
  <c r="X957" i="14"/>
  <c r="X958" i="14"/>
  <c r="X954" i="14"/>
  <c r="AB403" i="18"/>
  <c r="AB404" i="18"/>
  <c r="X586" i="17"/>
  <c r="X587" i="17"/>
  <c r="X588" i="17"/>
  <c r="X661" i="16"/>
  <c r="X662" i="16"/>
  <c r="X484" i="15"/>
  <c r="X485" i="15"/>
  <c r="X486" i="15"/>
  <c r="X487" i="15"/>
  <c r="X488" i="15"/>
  <c r="X489" i="15"/>
  <c r="X490" i="15"/>
  <c r="X944" i="14"/>
  <c r="X945" i="14"/>
  <c r="X946" i="14"/>
  <c r="X947" i="14"/>
  <c r="A153" i="2"/>
  <c r="A155" i="2"/>
  <c r="A157" i="2"/>
  <c r="V153" i="2"/>
  <c r="V155" i="2"/>
  <c r="V157" i="2"/>
  <c r="W153" i="2"/>
  <c r="W155" i="2"/>
  <c r="W157" i="2"/>
  <c r="AB218" i="18"/>
  <c r="AB219" i="18"/>
  <c r="AB220" i="18"/>
  <c r="X303" i="17"/>
  <c r="X304" i="17"/>
  <c r="X305" i="17"/>
  <c r="X364" i="16"/>
  <c r="X365" i="16"/>
  <c r="X366" i="16"/>
  <c r="X367" i="16"/>
  <c r="X279" i="15"/>
  <c r="X280" i="15"/>
  <c r="X281" i="15"/>
  <c r="X282" i="15"/>
  <c r="X283" i="15"/>
  <c r="X284" i="15"/>
  <c r="X285" i="15"/>
  <c r="X507" i="14"/>
  <c r="X508" i="14"/>
  <c r="X509" i="14"/>
  <c r="X510" i="14"/>
  <c r="X511" i="14"/>
  <c r="X512" i="14"/>
  <c r="X552" i="14"/>
  <c r="X553" i="14"/>
  <c r="X554" i="14"/>
  <c r="X555" i="14"/>
  <c r="X556" i="14"/>
  <c r="X557" i="14"/>
  <c r="A85" i="2"/>
  <c r="V85" i="2"/>
  <c r="W85" i="2"/>
  <c r="AB48" i="18"/>
  <c r="X114" i="17"/>
  <c r="X115" i="17"/>
  <c r="X116" i="17"/>
  <c r="X117" i="17"/>
  <c r="X118" i="17"/>
  <c r="X119" i="17"/>
  <c r="X125" i="16"/>
  <c r="X126" i="16"/>
  <c r="X127" i="16"/>
  <c r="X128" i="16"/>
  <c r="X129" i="16"/>
  <c r="X116" i="15"/>
  <c r="X117" i="15"/>
  <c r="X135" i="14"/>
  <c r="X136" i="14"/>
  <c r="X137" i="14"/>
  <c r="X138" i="14"/>
  <c r="X139" i="14"/>
  <c r="A26" i="2"/>
  <c r="V26" i="2"/>
  <c r="W26" i="2"/>
  <c r="AB24" i="18"/>
  <c r="AB25" i="18"/>
  <c r="X73" i="17"/>
  <c r="X74" i="17"/>
  <c r="X75" i="17"/>
  <c r="X83" i="16"/>
  <c r="X84" i="16"/>
  <c r="X85" i="16"/>
  <c r="X86" i="16"/>
  <c r="X87" i="16"/>
  <c r="X88" i="16"/>
  <c r="X53" i="15"/>
  <c r="X54" i="15"/>
  <c r="X55" i="15"/>
  <c r="X56" i="15"/>
  <c r="X57" i="15"/>
  <c r="X58" i="15"/>
  <c r="X59" i="15"/>
  <c r="X60" i="15"/>
  <c r="X82" i="14"/>
  <c r="X83" i="14"/>
  <c r="X84" i="14"/>
  <c r="X85" i="14"/>
  <c r="X86" i="14"/>
  <c r="A16" i="2"/>
  <c r="V16" i="2"/>
  <c r="W16" i="2"/>
  <c r="AB5" i="18"/>
  <c r="X19" i="17"/>
  <c r="X20" i="17"/>
  <c r="X21" i="17"/>
  <c r="X22" i="17"/>
  <c r="X23" i="17"/>
  <c r="X20" i="16"/>
  <c r="X21" i="16"/>
  <c r="X22" i="16"/>
  <c r="X23" i="16"/>
  <c r="X24" i="16"/>
  <c r="X25" i="16"/>
  <c r="X8" i="15"/>
  <c r="X9" i="15"/>
  <c r="X10" i="15"/>
  <c r="X17" i="14"/>
  <c r="X18" i="14"/>
  <c r="X19" i="14"/>
  <c r="X20" i="14"/>
  <c r="X21" i="14"/>
  <c r="X22" i="14"/>
  <c r="C2" i="11"/>
  <c r="D2" i="11"/>
  <c r="E2" i="11"/>
  <c r="F2" i="11"/>
  <c r="G2" i="11"/>
  <c r="H2" i="11"/>
  <c r="C3" i="11"/>
  <c r="D3" i="11"/>
  <c r="E3" i="11"/>
  <c r="F3" i="11"/>
  <c r="G3" i="11"/>
  <c r="H3" i="11"/>
  <c r="C4" i="11"/>
  <c r="D4" i="11"/>
  <c r="E4" i="11"/>
  <c r="F4" i="11"/>
  <c r="G4" i="11"/>
  <c r="H4" i="11"/>
  <c r="A5" i="2"/>
  <c r="E5" i="19" s="1"/>
  <c r="V5" i="2"/>
  <c r="W5" i="2"/>
  <c r="AB283" i="18"/>
  <c r="X421" i="17"/>
  <c r="X486" i="16"/>
  <c r="X359" i="15"/>
  <c r="X360" i="15"/>
  <c r="X646" i="14"/>
  <c r="X647" i="14"/>
  <c r="X648" i="14"/>
  <c r="X649" i="14"/>
  <c r="X650" i="14"/>
  <c r="X651" i="14"/>
  <c r="X652" i="14"/>
  <c r="X653" i="14"/>
  <c r="X654" i="14"/>
  <c r="A108" i="2"/>
  <c r="V108" i="2"/>
  <c r="W108" i="2"/>
  <c r="AB250" i="18"/>
  <c r="AB249" i="18"/>
  <c r="X350" i="17"/>
  <c r="X349" i="17"/>
  <c r="X348" i="17"/>
  <c r="X347" i="17"/>
  <c r="X346" i="17"/>
  <c r="X345" i="17"/>
  <c r="X415" i="16"/>
  <c r="X414" i="16"/>
  <c r="X413" i="16"/>
  <c r="X412" i="16"/>
  <c r="X411" i="16"/>
  <c r="X410" i="16"/>
  <c r="X409" i="16"/>
  <c r="X334" i="15"/>
  <c r="X333" i="15"/>
  <c r="X576" i="14"/>
  <c r="X575" i="14"/>
  <c r="X574" i="14"/>
  <c r="X573" i="14"/>
  <c r="X572" i="14"/>
  <c r="X571" i="14"/>
  <c r="X570" i="14"/>
  <c r="A95" i="2"/>
  <c r="V95" i="2"/>
  <c r="W95" i="2"/>
  <c r="AB890" i="18"/>
  <c r="X1459" i="17"/>
  <c r="X1460" i="17"/>
  <c r="X1461" i="17"/>
  <c r="X1576" i="16"/>
  <c r="X1577" i="16"/>
  <c r="X1143" i="15"/>
  <c r="X1144" i="15"/>
  <c r="X1145" i="15"/>
  <c r="X1146" i="15"/>
  <c r="X1147" i="15"/>
  <c r="X1148" i="15"/>
  <c r="X1149" i="15"/>
  <c r="X1150" i="15"/>
  <c r="X2214" i="14"/>
  <c r="X2215" i="14"/>
  <c r="X2216" i="14"/>
  <c r="X2217" i="14"/>
  <c r="X2218" i="14"/>
  <c r="X2219" i="14"/>
  <c r="A374" i="2"/>
  <c r="V374" i="2"/>
  <c r="W374" i="2"/>
  <c r="AB849" i="18"/>
  <c r="AB850" i="18"/>
  <c r="AB851" i="18"/>
  <c r="X1379" i="17"/>
  <c r="X1380" i="17"/>
  <c r="X1381" i="17"/>
  <c r="X1478" i="16"/>
  <c r="X1479" i="16"/>
  <c r="X1480" i="16"/>
  <c r="X1481" i="16"/>
  <c r="X1482" i="16"/>
  <c r="X1483" i="16"/>
  <c r="X1484" i="16"/>
  <c r="X1485" i="16"/>
  <c r="X1486" i="16"/>
  <c r="X1095" i="15"/>
  <c r="X1096" i="15"/>
  <c r="X2089" i="14"/>
  <c r="X2090" i="14"/>
  <c r="X2091" i="14"/>
  <c r="X2092" i="14"/>
  <c r="X2093" i="14"/>
  <c r="A354" i="2"/>
  <c r="V354" i="2"/>
  <c r="W354" i="2"/>
  <c r="AB479" i="18"/>
  <c r="X675" i="17"/>
  <c r="X676" i="17"/>
  <c r="X677" i="17"/>
  <c r="X678" i="17"/>
  <c r="X679" i="17"/>
  <c r="X680" i="17"/>
  <c r="X765" i="16"/>
  <c r="X766" i="16"/>
  <c r="X767" i="16"/>
  <c r="X768" i="16"/>
  <c r="X599" i="15"/>
  <c r="X600" i="15"/>
  <c r="X1080" i="14"/>
  <c r="X1081" i="14"/>
  <c r="X1082" i="14"/>
  <c r="X1083" i="14"/>
  <c r="X1084" i="14"/>
  <c r="A177" i="2"/>
  <c r="V177" i="2"/>
  <c r="W177" i="2"/>
  <c r="AB698" i="18"/>
  <c r="AB699" i="18"/>
  <c r="X1125" i="17"/>
  <c r="X1126" i="17"/>
  <c r="X1127" i="17"/>
  <c r="X1211" i="16"/>
  <c r="X1212" i="16"/>
  <c r="X899" i="15"/>
  <c r="X900" i="15"/>
  <c r="X901" i="15"/>
  <c r="X902" i="15"/>
  <c r="X903" i="15"/>
  <c r="X904" i="15"/>
  <c r="X1694" i="14"/>
  <c r="X1695" i="14"/>
  <c r="X1696" i="14"/>
  <c r="X1697" i="14"/>
  <c r="X1698" i="14"/>
  <c r="A288" i="2"/>
  <c r="V288" i="2"/>
  <c r="W288" i="2"/>
  <c r="AB75" i="18"/>
  <c r="AB76" i="18"/>
  <c r="AB77" i="18"/>
  <c r="X166" i="17"/>
  <c r="X167" i="17"/>
  <c r="X168" i="17"/>
  <c r="X171" i="16"/>
  <c r="X172" i="16"/>
  <c r="X173" i="16"/>
  <c r="X174" i="16"/>
  <c r="X139" i="15"/>
  <c r="X140" i="15"/>
  <c r="X141" i="15"/>
  <c r="X186" i="14"/>
  <c r="X187" i="14"/>
  <c r="X188" i="14"/>
  <c r="X189" i="14"/>
  <c r="X190" i="14"/>
  <c r="X191" i="14"/>
  <c r="X192" i="14"/>
  <c r="A36" i="2"/>
  <c r="V36" i="2"/>
  <c r="W36" i="2"/>
  <c r="AB828" i="18"/>
  <c r="X1334" i="17"/>
  <c r="X1335" i="17"/>
  <c r="X1336" i="17"/>
  <c r="X1337" i="17"/>
  <c r="X1419" i="16"/>
  <c r="X1420" i="16"/>
  <c r="X1421" i="16"/>
  <c r="X1422" i="16"/>
  <c r="X1073" i="15"/>
  <c r="X1074" i="15"/>
  <c r="X1418" i="16"/>
  <c r="X2018" i="14"/>
  <c r="X2019" i="14"/>
  <c r="X2020" i="14"/>
  <c r="X2021" i="14"/>
  <c r="X2022" i="14"/>
  <c r="X2023" i="14"/>
  <c r="A342" i="2"/>
  <c r="V342" i="2"/>
  <c r="W342" i="2"/>
  <c r="AB554" i="18"/>
  <c r="AB555" i="18"/>
  <c r="AB556" i="18"/>
  <c r="X851" i="17"/>
  <c r="X852" i="17"/>
  <c r="X853" i="17"/>
  <c r="X943" i="16"/>
  <c r="X944" i="16"/>
  <c r="X712" i="15"/>
  <c r="X713" i="15"/>
  <c r="X714" i="15"/>
  <c r="X715" i="15"/>
  <c r="X716" i="15"/>
  <c r="X1321" i="14"/>
  <c r="X1322" i="14"/>
  <c r="X1323" i="14"/>
  <c r="X1324" i="14"/>
  <c r="X1325" i="14"/>
  <c r="X1326" i="14"/>
  <c r="A220" i="2"/>
  <c r="V220" i="2"/>
  <c r="W220" i="2"/>
  <c r="AB418" i="18"/>
  <c r="AB570" i="18"/>
  <c r="AB571" i="18"/>
  <c r="X889" i="17"/>
  <c r="X890" i="17"/>
  <c r="X891" i="17"/>
  <c r="X976" i="16"/>
  <c r="X977" i="16"/>
  <c r="X978" i="16"/>
  <c r="X979" i="16"/>
  <c r="X980" i="16"/>
  <c r="X981" i="16"/>
  <c r="X982" i="16"/>
  <c r="X734" i="15"/>
  <c r="X735" i="15"/>
  <c r="X1377" i="14"/>
  <c r="X1378" i="14"/>
  <c r="X1379" i="14"/>
  <c r="X1380" i="14"/>
  <c r="X1381" i="14"/>
  <c r="X1382" i="14"/>
  <c r="A230" i="2"/>
  <c r="V230" i="2"/>
  <c r="W230" i="2"/>
  <c r="AB459" i="18"/>
  <c r="AB460" i="18"/>
  <c r="X643" i="17"/>
  <c r="X644" i="17"/>
  <c r="X645" i="17"/>
  <c r="X646" i="17"/>
  <c r="X730" i="16"/>
  <c r="X731" i="16"/>
  <c r="X732" i="16"/>
  <c r="X733" i="16"/>
  <c r="X585" i="15"/>
  <c r="X586" i="15"/>
  <c r="X1042" i="14"/>
  <c r="X1043" i="14"/>
  <c r="X1044" i="14"/>
  <c r="X1045" i="14"/>
  <c r="X1046" i="14"/>
  <c r="X1047" i="14"/>
  <c r="X1048" i="14"/>
  <c r="A170" i="2"/>
  <c r="V170" i="2"/>
  <c r="W170" i="2"/>
  <c r="V34" i="2"/>
  <c r="W3" i="2"/>
  <c r="W4" i="2"/>
  <c r="W12" i="2"/>
  <c r="W13" i="2"/>
  <c r="W14" i="2"/>
  <c r="W15" i="2"/>
  <c r="W23" i="2"/>
  <c r="W24" i="2"/>
  <c r="W25" i="2"/>
  <c r="W34" i="2"/>
  <c r="W35" i="2"/>
  <c r="W41" i="2"/>
  <c r="W42" i="2"/>
  <c r="W43" i="2"/>
  <c r="W49" i="2"/>
  <c r="W50" i="2"/>
  <c r="W51" i="2"/>
  <c r="W55" i="2"/>
  <c r="W56" i="2"/>
  <c r="W57" i="2"/>
  <c r="W61" i="2"/>
  <c r="W62" i="2"/>
  <c r="W63" i="2"/>
  <c r="W67" i="2"/>
  <c r="W68" i="2"/>
  <c r="W72" i="2"/>
  <c r="W73" i="2"/>
  <c r="W74" i="2"/>
  <c r="W77" i="2"/>
  <c r="W79" i="2"/>
  <c r="W82" i="2"/>
  <c r="W83" i="2"/>
  <c r="W84" i="2"/>
  <c r="W92" i="2"/>
  <c r="W93" i="2"/>
  <c r="W94" i="2"/>
  <c r="W102" i="2"/>
  <c r="W103" i="2"/>
  <c r="W107" i="2"/>
  <c r="W113" i="2"/>
  <c r="W116" i="2"/>
  <c r="W117" i="2"/>
  <c r="W118" i="2"/>
  <c r="W119" i="2"/>
  <c r="W121" i="2"/>
  <c r="W123" i="2"/>
  <c r="W125" i="2"/>
  <c r="W127" i="2"/>
  <c r="W128" i="2"/>
  <c r="W129" i="2"/>
  <c r="W133" i="2"/>
  <c r="W134" i="2"/>
  <c r="W135" i="2"/>
  <c r="W141" i="2"/>
  <c r="W142" i="2"/>
  <c r="W143" i="2"/>
  <c r="W147" i="2"/>
  <c r="W148" i="2"/>
  <c r="W150" i="2"/>
  <c r="W152" i="2"/>
  <c r="W158" i="2"/>
  <c r="W159" i="2"/>
  <c r="W160" i="2"/>
  <c r="W161" i="2"/>
  <c r="W168" i="2"/>
  <c r="W169" i="2"/>
  <c r="W176" i="2"/>
  <c r="W180" i="2"/>
  <c r="W183" i="2"/>
  <c r="W184" i="2"/>
  <c r="W189" i="2"/>
  <c r="W190" i="2"/>
  <c r="W191" i="2"/>
  <c r="W194" i="2"/>
  <c r="W195" i="2"/>
  <c r="W201" i="2"/>
  <c r="W202" i="2"/>
  <c r="W203" i="2"/>
  <c r="W204" i="2"/>
  <c r="W205" i="2"/>
  <c r="W206" i="2"/>
  <c r="W207" i="2"/>
  <c r="W210" i="2"/>
  <c r="W211" i="2"/>
  <c r="W212" i="2"/>
  <c r="W213" i="2"/>
  <c r="W214" i="2"/>
  <c r="W216" i="2"/>
  <c r="W217" i="2"/>
  <c r="W219" i="2"/>
  <c r="W221" i="2"/>
  <c r="W222" i="2"/>
  <c r="W223" i="2"/>
  <c r="W224" i="2"/>
  <c r="W225" i="2"/>
  <c r="W226" i="2"/>
  <c r="W227" i="2"/>
  <c r="W228" i="2"/>
  <c r="W229" i="2"/>
  <c r="W234" i="2"/>
  <c r="W236" i="2"/>
  <c r="W237" i="2"/>
  <c r="W238" i="2"/>
  <c r="W239" i="2"/>
  <c r="W240" i="2"/>
  <c r="W241" i="2"/>
  <c r="W242" i="2"/>
  <c r="W244" i="2"/>
  <c r="W245" i="2"/>
  <c r="W246" i="2"/>
  <c r="W247" i="2"/>
  <c r="W248" i="2"/>
  <c r="W250" i="2"/>
  <c r="W252" i="2"/>
  <c r="W253" i="2"/>
  <c r="W254" i="2"/>
  <c r="W261" i="2"/>
  <c r="W262" i="2"/>
  <c r="W263" i="2"/>
  <c r="W269" i="2"/>
  <c r="W270" i="2"/>
  <c r="W275" i="2"/>
  <c r="W276" i="2"/>
  <c r="W282" i="2"/>
  <c r="W284" i="2"/>
  <c r="W287" i="2"/>
  <c r="W293" i="2"/>
  <c r="W308" i="2"/>
  <c r="W309" i="2"/>
  <c r="W317" i="2"/>
  <c r="W325" i="2"/>
  <c r="W333" i="2"/>
  <c r="W334" i="2"/>
  <c r="W341" i="2"/>
  <c r="W344" i="2"/>
  <c r="W346" i="2"/>
  <c r="W348" i="2"/>
  <c r="W351" i="2"/>
  <c r="W352" i="2"/>
  <c r="W353" i="2"/>
  <c r="W360" i="2"/>
  <c r="W361" i="2"/>
  <c r="W365" i="2"/>
  <c r="W367" i="2"/>
  <c r="W369" i="2"/>
  <c r="W370" i="2"/>
  <c r="W372" i="2"/>
  <c r="W373" i="2"/>
  <c r="W389" i="2"/>
  <c r="W390" i="2"/>
  <c r="W395" i="2"/>
  <c r="W396" i="2"/>
  <c r="W399" i="2"/>
  <c r="W403" i="2"/>
  <c r="W406" i="2"/>
  <c r="W407" i="2"/>
  <c r="W411" i="2"/>
  <c r="W412" i="2"/>
  <c r="W415" i="2"/>
  <c r="W416" i="2"/>
  <c r="W418" i="2"/>
  <c r="W419" i="2"/>
  <c r="W420" i="2"/>
  <c r="V3" i="2"/>
  <c r="V4" i="2"/>
  <c r="V12" i="2"/>
  <c r="V13" i="2"/>
  <c r="V14" i="2"/>
  <c r="V15" i="2"/>
  <c r="V23" i="2"/>
  <c r="V24" i="2"/>
  <c r="V25" i="2"/>
  <c r="V35" i="2"/>
  <c r="V41" i="2"/>
  <c r="V42" i="2"/>
  <c r="V43" i="2"/>
  <c r="V49" i="2"/>
  <c r="V50" i="2"/>
  <c r="V51" i="2"/>
  <c r="V55" i="2"/>
  <c r="V56" i="2"/>
  <c r="V57" i="2"/>
  <c r="V61" i="2"/>
  <c r="V62" i="2"/>
  <c r="V63" i="2"/>
  <c r="V67" i="2"/>
  <c r="V68" i="2"/>
  <c r="V72" i="2"/>
  <c r="V73" i="2"/>
  <c r="V74" i="2"/>
  <c r="V77" i="2"/>
  <c r="V79" i="2"/>
  <c r="V82" i="2"/>
  <c r="V83" i="2"/>
  <c r="V84" i="2"/>
  <c r="V92" i="2"/>
  <c r="V93" i="2"/>
  <c r="V94" i="2"/>
  <c r="V102" i="2"/>
  <c r="V103" i="2"/>
  <c r="V107" i="2"/>
  <c r="V113" i="2"/>
  <c r="V116" i="2"/>
  <c r="V117" i="2"/>
  <c r="V118" i="2"/>
  <c r="V119" i="2"/>
  <c r="V121" i="2"/>
  <c r="V123" i="2"/>
  <c r="V125" i="2"/>
  <c r="V127" i="2"/>
  <c r="V128" i="2"/>
  <c r="V129" i="2"/>
  <c r="V133" i="2"/>
  <c r="V134" i="2"/>
  <c r="V135" i="2"/>
  <c r="V141" i="2"/>
  <c r="V142" i="2"/>
  <c r="V143" i="2"/>
  <c r="V147" i="2"/>
  <c r="V148" i="2"/>
  <c r="V150" i="2"/>
  <c r="V152" i="2"/>
  <c r="V158" i="2"/>
  <c r="V159" i="2"/>
  <c r="V160" i="2"/>
  <c r="V161" i="2"/>
  <c r="V168" i="2"/>
  <c r="V169" i="2"/>
  <c r="V176" i="2"/>
  <c r="V180" i="2"/>
  <c r="V183" i="2"/>
  <c r="V184" i="2"/>
  <c r="V189" i="2"/>
  <c r="V190" i="2"/>
  <c r="V191" i="2"/>
  <c r="V194" i="2"/>
  <c r="V195" i="2"/>
  <c r="V201" i="2"/>
  <c r="V202" i="2"/>
  <c r="V203" i="2"/>
  <c r="V204" i="2"/>
  <c r="V205" i="2"/>
  <c r="V206" i="2"/>
  <c r="V207" i="2"/>
  <c r="V210" i="2"/>
  <c r="V211" i="2"/>
  <c r="V212" i="2"/>
  <c r="V213" i="2"/>
  <c r="V214" i="2"/>
  <c r="V216" i="2"/>
  <c r="V217" i="2"/>
  <c r="V219" i="2"/>
  <c r="V221" i="2"/>
  <c r="V222" i="2"/>
  <c r="V223" i="2"/>
  <c r="V224" i="2"/>
  <c r="V225" i="2"/>
  <c r="V226" i="2"/>
  <c r="V227" i="2"/>
  <c r="V228" i="2"/>
  <c r="V229" i="2"/>
  <c r="V234" i="2"/>
  <c r="V236" i="2"/>
  <c r="V237" i="2"/>
  <c r="V238" i="2"/>
  <c r="V239" i="2"/>
  <c r="V240" i="2"/>
  <c r="V241" i="2"/>
  <c r="V242" i="2"/>
  <c r="V244" i="2"/>
  <c r="V245" i="2"/>
  <c r="V246" i="2"/>
  <c r="V247" i="2"/>
  <c r="V248" i="2"/>
  <c r="V250" i="2"/>
  <c r="V252" i="2"/>
  <c r="V253" i="2"/>
  <c r="V254" i="2"/>
  <c r="V261" i="2"/>
  <c r="V262" i="2"/>
  <c r="V263" i="2"/>
  <c r="V269" i="2"/>
  <c r="V270" i="2"/>
  <c r="V275" i="2"/>
  <c r="V276" i="2"/>
  <c r="V282" i="2"/>
  <c r="V284" i="2"/>
  <c r="V287" i="2"/>
  <c r="V293" i="2"/>
  <c r="V308" i="2"/>
  <c r="V309" i="2"/>
  <c r="V317" i="2"/>
  <c r="V325" i="2"/>
  <c r="V333" i="2"/>
  <c r="V334" i="2"/>
  <c r="V341" i="2"/>
  <c r="V344" i="2"/>
  <c r="V346" i="2"/>
  <c r="V348" i="2"/>
  <c r="V351" i="2"/>
  <c r="V352" i="2"/>
  <c r="V353" i="2"/>
  <c r="V360" i="2"/>
  <c r="V361" i="2"/>
  <c r="V365" i="2"/>
  <c r="V367" i="2"/>
  <c r="V369" i="2"/>
  <c r="V370" i="2"/>
  <c r="V372" i="2"/>
  <c r="V373" i="2"/>
  <c r="V389" i="2"/>
  <c r="V390" i="2"/>
  <c r="V395" i="2"/>
  <c r="V396" i="2"/>
  <c r="V399" i="2"/>
  <c r="V403" i="2"/>
  <c r="V406" i="2"/>
  <c r="V407" i="2"/>
  <c r="V411" i="2"/>
  <c r="V412" i="2"/>
  <c r="V415" i="2"/>
  <c r="V416" i="2"/>
  <c r="V418" i="2"/>
  <c r="V419" i="2"/>
  <c r="V420" i="2"/>
  <c r="W2" i="2"/>
  <c r="V2" i="2"/>
  <c r="AB426" i="18"/>
  <c r="AB427" i="18"/>
  <c r="AB428" i="18"/>
  <c r="X614" i="17"/>
  <c r="X615" i="17"/>
  <c r="X616" i="17"/>
  <c r="X687" i="16"/>
  <c r="X688" i="16"/>
  <c r="X689" i="16"/>
  <c r="X690" i="16"/>
  <c r="X691" i="16"/>
  <c r="X692" i="16"/>
  <c r="X529" i="15"/>
  <c r="X530" i="15"/>
  <c r="X531" i="15"/>
  <c r="X532" i="15"/>
  <c r="X533" i="15"/>
  <c r="X534" i="15"/>
  <c r="X987" i="14"/>
  <c r="X988" i="14"/>
  <c r="X989" i="14"/>
  <c r="X990" i="14"/>
  <c r="X991" i="14"/>
  <c r="X992" i="14"/>
  <c r="A161" i="2"/>
  <c r="AB970" i="18"/>
  <c r="X1574" i="17"/>
  <c r="X1575" i="17"/>
  <c r="X1576" i="17"/>
  <c r="X1715" i="16"/>
  <c r="X1716" i="16"/>
  <c r="X1717" i="16"/>
  <c r="X1718" i="16"/>
  <c r="X1719" i="16"/>
  <c r="X1720" i="16"/>
  <c r="X1721" i="16"/>
  <c r="X1247" i="15"/>
  <c r="X1248" i="15"/>
  <c r="X1249" i="15"/>
  <c r="X2421" i="14"/>
  <c r="X2422" i="14"/>
  <c r="X2423" i="14"/>
  <c r="X2424" i="14"/>
  <c r="X2425" i="14"/>
  <c r="X2426" i="14"/>
  <c r="A407" i="2"/>
  <c r="AB615" i="18"/>
  <c r="AB616" i="18"/>
  <c r="X975" i="17"/>
  <c r="X976" i="17"/>
  <c r="X977" i="17"/>
  <c r="X1066" i="16"/>
  <c r="X1067" i="16"/>
  <c r="X1068" i="16"/>
  <c r="X1069" i="16"/>
  <c r="X1070" i="16"/>
  <c r="X1071" i="16"/>
  <c r="X1072" i="16"/>
  <c r="X793" i="15"/>
  <c r="X794" i="15"/>
  <c r="X1516" i="14"/>
  <c r="X1517" i="14"/>
  <c r="X1518" i="14"/>
  <c r="X1519" i="14"/>
  <c r="X1520" i="14"/>
  <c r="A254" i="2"/>
  <c r="AB307" i="18"/>
  <c r="X441" i="17"/>
  <c r="X442" i="17"/>
  <c r="X443" i="17"/>
  <c r="X444" i="17"/>
  <c r="X445" i="17"/>
  <c r="X446" i="17"/>
  <c r="X514" i="16"/>
  <c r="X515" i="16"/>
  <c r="X516" i="16"/>
  <c r="X517" i="16"/>
  <c r="X518" i="16"/>
  <c r="X377" i="15"/>
  <c r="X378" i="15"/>
  <c r="X713" i="14"/>
  <c r="X714" i="14"/>
  <c r="X715" i="14"/>
  <c r="X716" i="14"/>
  <c r="X717" i="14"/>
  <c r="X718" i="14"/>
  <c r="A117" i="2"/>
  <c r="AB310" i="18"/>
  <c r="AB311" i="18"/>
  <c r="AB312" i="18"/>
  <c r="X451" i="17"/>
  <c r="X452" i="17"/>
  <c r="X453" i="17"/>
  <c r="X454" i="17"/>
  <c r="X524" i="16"/>
  <c r="X525" i="16"/>
  <c r="X526" i="16"/>
  <c r="X527" i="16"/>
  <c r="X528" i="16"/>
  <c r="X380" i="15"/>
  <c r="X724" i="14"/>
  <c r="X725" i="14"/>
  <c r="X726" i="14"/>
  <c r="X727" i="14"/>
  <c r="X728" i="14"/>
  <c r="X729" i="14"/>
  <c r="X730" i="14"/>
  <c r="B2" i="17"/>
  <c r="B2" i="16"/>
  <c r="B2" i="15"/>
  <c r="B2" i="14"/>
  <c r="B2" i="11"/>
  <c r="AB125" i="18"/>
  <c r="AB126" i="18"/>
  <c r="X193" i="17"/>
  <c r="X194" i="17"/>
  <c r="X208" i="16"/>
  <c r="X209" i="16"/>
  <c r="X210" i="16"/>
  <c r="X211" i="16"/>
  <c r="X212" i="16"/>
  <c r="X213" i="16"/>
  <c r="X166" i="15"/>
  <c r="X167" i="15"/>
  <c r="X300" i="14"/>
  <c r="X301" i="14"/>
  <c r="X302" i="14"/>
  <c r="X303" i="14"/>
  <c r="X304" i="14"/>
  <c r="A119" i="2"/>
  <c r="A51" i="2"/>
  <c r="AB802" i="18"/>
  <c r="AB803" i="18"/>
  <c r="X1302" i="17"/>
  <c r="X1303" i="17"/>
  <c r="X1304" i="17"/>
  <c r="X1305" i="17"/>
  <c r="X1386" i="16"/>
  <c r="X1387" i="16"/>
  <c r="X1388" i="16"/>
  <c r="X1057" i="15"/>
  <c r="X1058" i="15"/>
  <c r="X1962" i="14"/>
  <c r="X1963" i="14"/>
  <c r="X1964" i="14"/>
  <c r="X1965" i="14"/>
  <c r="X1966" i="14"/>
  <c r="X1967" i="14"/>
  <c r="X1968" i="14"/>
  <c r="A334" i="2"/>
  <c r="X288" i="16"/>
  <c r="X282" i="16"/>
  <c r="AB100" i="18"/>
  <c r="AB102" i="18"/>
  <c r="X183" i="17"/>
  <c r="X194" i="16"/>
  <c r="X156" i="15"/>
  <c r="X239" i="14"/>
  <c r="X240" i="14"/>
  <c r="X241" i="14"/>
  <c r="X242" i="14"/>
  <c r="X243" i="14"/>
  <c r="X244" i="14"/>
  <c r="X245" i="14"/>
  <c r="X246" i="14"/>
  <c r="A43" i="2"/>
  <c r="AB22" i="18"/>
  <c r="AB23" i="18"/>
  <c r="X70" i="17"/>
  <c r="X71" i="17"/>
  <c r="X72" i="17"/>
  <c r="X79" i="16"/>
  <c r="X80" i="16"/>
  <c r="X81" i="16"/>
  <c r="X82" i="16"/>
  <c r="X45" i="15"/>
  <c r="X46" i="15"/>
  <c r="X47" i="15"/>
  <c r="X48" i="15"/>
  <c r="X49" i="15"/>
  <c r="X50" i="15"/>
  <c r="X51" i="15"/>
  <c r="X52" i="15"/>
  <c r="X77" i="14"/>
  <c r="X78" i="14"/>
  <c r="X79" i="14"/>
  <c r="X80" i="14"/>
  <c r="X81" i="14"/>
  <c r="A15" i="2"/>
  <c r="AB847" i="18"/>
  <c r="AB848" i="18"/>
  <c r="X1376" i="17"/>
  <c r="X1377" i="17"/>
  <c r="X1378" i="17"/>
  <c r="X1469" i="16"/>
  <c r="X1470" i="16"/>
  <c r="X1471" i="16"/>
  <c r="X1472" i="16"/>
  <c r="X1473" i="16"/>
  <c r="X1474" i="16"/>
  <c r="X1475" i="16"/>
  <c r="X1476" i="16"/>
  <c r="X1477" i="16"/>
  <c r="X1093" i="15"/>
  <c r="X1094" i="15"/>
  <c r="X2084" i="14"/>
  <c r="X2085" i="14"/>
  <c r="X2086" i="14"/>
  <c r="X2087" i="14"/>
  <c r="X2088" i="14"/>
  <c r="A353" i="2"/>
  <c r="AB945" i="18"/>
  <c r="AB946" i="18"/>
  <c r="X1536" i="17"/>
  <c r="X1537" i="17"/>
  <c r="X1538" i="17"/>
  <c r="X1539" i="17"/>
  <c r="X1540" i="17"/>
  <c r="X1541" i="17"/>
  <c r="X1662" i="16"/>
  <c r="X1663" i="16"/>
  <c r="X1664" i="16"/>
  <c r="X1225" i="15"/>
  <c r="X1226" i="15"/>
  <c r="X2351" i="14"/>
  <c r="X2352" i="14"/>
  <c r="X2353" i="14"/>
  <c r="X2354" i="14"/>
  <c r="X2355" i="14"/>
  <c r="X2356" i="14"/>
  <c r="A396" i="2"/>
  <c r="AB423" i="18"/>
  <c r="AB424" i="18"/>
  <c r="AB425" i="18"/>
  <c r="X611" i="17"/>
  <c r="X612" i="17"/>
  <c r="X613" i="17"/>
  <c r="X683" i="16"/>
  <c r="X684" i="16"/>
  <c r="X685" i="16"/>
  <c r="X686" i="16"/>
  <c r="X521" i="15"/>
  <c r="X522" i="15"/>
  <c r="X523" i="15"/>
  <c r="X524" i="15"/>
  <c r="X525" i="15"/>
  <c r="X526" i="15"/>
  <c r="X527" i="15"/>
  <c r="X528" i="15"/>
  <c r="X981" i="14"/>
  <c r="X982" i="14"/>
  <c r="X983" i="14"/>
  <c r="X984" i="14"/>
  <c r="X985" i="14"/>
  <c r="X986" i="14"/>
  <c r="A160" i="2"/>
  <c r="AB515" i="18"/>
  <c r="X756" i="17"/>
  <c r="X757" i="17"/>
  <c r="X758" i="17"/>
  <c r="X851" i="16"/>
  <c r="X852" i="16"/>
  <c r="X853" i="16"/>
  <c r="X854" i="16"/>
  <c r="X855" i="16"/>
  <c r="X637" i="15"/>
  <c r="X638" i="15"/>
  <c r="X639" i="15"/>
  <c r="X1181" i="14"/>
  <c r="X1182" i="14"/>
  <c r="X1183" i="14"/>
  <c r="X1184" i="14"/>
  <c r="X1185" i="14"/>
  <c r="X1186" i="14"/>
  <c r="X1187" i="14"/>
  <c r="X1188" i="14"/>
  <c r="A195" i="2"/>
  <c r="AB506" i="18"/>
  <c r="AB507" i="18"/>
  <c r="AB508" i="18"/>
  <c r="X731" i="17"/>
  <c r="X732" i="17"/>
  <c r="X733" i="17"/>
  <c r="X734" i="17"/>
  <c r="X735" i="17"/>
  <c r="X736" i="17"/>
  <c r="X737" i="17"/>
  <c r="X836" i="16"/>
  <c r="X837" i="16"/>
  <c r="X838" i="16"/>
  <c r="X628" i="15"/>
  <c r="X629" i="15"/>
  <c r="X1160" i="14"/>
  <c r="X1161" i="14"/>
  <c r="X1163" i="14"/>
  <c r="X1164" i="14"/>
  <c r="X1162" i="14"/>
  <c r="A191" i="2"/>
  <c r="A3" i="2"/>
  <c r="E3" i="19" s="1"/>
  <c r="A4" i="2"/>
  <c r="E4" i="19" s="1"/>
  <c r="A12" i="2"/>
  <c r="E10" i="19" s="1"/>
  <c r="A13" i="2"/>
  <c r="A14" i="2"/>
  <c r="A23" i="2"/>
  <c r="E20" i="19" s="1"/>
  <c r="A24" i="2"/>
  <c r="A25" i="2"/>
  <c r="A34" i="2"/>
  <c r="E29" i="19" s="1"/>
  <c r="A35" i="2"/>
  <c r="A41" i="2"/>
  <c r="A42" i="2"/>
  <c r="A49" i="2"/>
  <c r="A50" i="2"/>
  <c r="A55" i="2"/>
  <c r="A56" i="2"/>
  <c r="A57" i="2"/>
  <c r="A61" i="2"/>
  <c r="A62" i="2"/>
  <c r="A63" i="2"/>
  <c r="A67" i="2"/>
  <c r="A68" i="2"/>
  <c r="A72" i="2"/>
  <c r="A73" i="2"/>
  <c r="A74" i="2"/>
  <c r="A77" i="2"/>
  <c r="A79" i="2"/>
  <c r="A82" i="2"/>
  <c r="A83" i="2"/>
  <c r="A84" i="2"/>
  <c r="A92" i="2"/>
  <c r="A93" i="2"/>
  <c r="A94" i="2"/>
  <c r="A102" i="2"/>
  <c r="A103" i="2"/>
  <c r="A107" i="2"/>
  <c r="A113" i="2"/>
  <c r="A116" i="2"/>
  <c r="A118" i="2"/>
  <c r="A121" i="2"/>
  <c r="A123" i="2"/>
  <c r="A125" i="2"/>
  <c r="A127" i="2"/>
  <c r="A128" i="2"/>
  <c r="A129" i="2"/>
  <c r="A133" i="2"/>
  <c r="A134" i="2"/>
  <c r="A135" i="2"/>
  <c r="A141" i="2"/>
  <c r="A142" i="2"/>
  <c r="A143" i="2"/>
  <c r="A147" i="2"/>
  <c r="A148" i="2"/>
  <c r="A150" i="2"/>
  <c r="A152" i="2"/>
  <c r="A158" i="2"/>
  <c r="A159" i="2"/>
  <c r="A168" i="2"/>
  <c r="A169" i="2"/>
  <c r="A176" i="2"/>
  <c r="A180" i="2"/>
  <c r="A183" i="2"/>
  <c r="A184" i="2"/>
  <c r="A189" i="2"/>
  <c r="A190" i="2"/>
  <c r="A194" i="2"/>
  <c r="A201" i="2"/>
  <c r="A202" i="2"/>
  <c r="A203" i="2"/>
  <c r="A204" i="2"/>
  <c r="A205" i="2"/>
  <c r="A206" i="2"/>
  <c r="A207" i="2"/>
  <c r="A210" i="2"/>
  <c r="A211" i="2"/>
  <c r="A212" i="2"/>
  <c r="A213" i="2"/>
  <c r="A214" i="2"/>
  <c r="A216" i="2"/>
  <c r="A217" i="2"/>
  <c r="A219" i="2"/>
  <c r="A221" i="2"/>
  <c r="A222" i="2"/>
  <c r="A223" i="2"/>
  <c r="A224" i="2"/>
  <c r="A225" i="2"/>
  <c r="A226" i="2"/>
  <c r="A227" i="2"/>
  <c r="A228" i="2"/>
  <c r="A229" i="2"/>
  <c r="A234" i="2"/>
  <c r="A236" i="2"/>
  <c r="A237" i="2"/>
  <c r="A238" i="2"/>
  <c r="A239" i="2"/>
  <c r="A240" i="2"/>
  <c r="A241" i="2"/>
  <c r="A242" i="2"/>
  <c r="A244" i="2"/>
  <c r="A245" i="2"/>
  <c r="A246" i="2"/>
  <c r="A247" i="2"/>
  <c r="A248" i="2"/>
  <c r="A250" i="2"/>
  <c r="A252" i="2"/>
  <c r="A253" i="2"/>
  <c r="A261" i="2"/>
  <c r="A262" i="2"/>
  <c r="A263" i="2"/>
  <c r="A269" i="2"/>
  <c r="A270" i="2"/>
  <c r="A275" i="2"/>
  <c r="A276" i="2"/>
  <c r="A282" i="2"/>
  <c r="A284" i="2"/>
  <c r="A287" i="2"/>
  <c r="A293" i="2"/>
  <c r="A308" i="2"/>
  <c r="A309" i="2"/>
  <c r="A317" i="2"/>
  <c r="A325" i="2"/>
  <c r="A333" i="2"/>
  <c r="A344" i="2"/>
  <c r="A346" i="2"/>
  <c r="A348" i="2"/>
  <c r="A351" i="2"/>
  <c r="A352" i="2"/>
  <c r="A360" i="2"/>
  <c r="A361" i="2"/>
  <c r="A365" i="2"/>
  <c r="A367" i="2"/>
  <c r="A369" i="2"/>
  <c r="A370" i="2"/>
  <c r="A372" i="2"/>
  <c r="A373" i="2"/>
  <c r="A389" i="2"/>
  <c r="A390" i="2"/>
  <c r="A395" i="2"/>
  <c r="A399" i="2"/>
  <c r="A403" i="2"/>
  <c r="A406" i="2"/>
  <c r="A411" i="2"/>
  <c r="A412" i="2"/>
  <c r="A415" i="2"/>
  <c r="A416" i="2"/>
  <c r="A418" i="2"/>
  <c r="A419" i="2"/>
  <c r="A420" i="2"/>
  <c r="A420" i="19" s="1"/>
  <c r="C420" i="19" s="1"/>
  <c r="A2" i="2"/>
  <c r="E2" i="19" s="1"/>
  <c r="AB642" i="18"/>
  <c r="AB641" i="18"/>
  <c r="X1009" i="17"/>
  <c r="X1010" i="17"/>
  <c r="X1011" i="17"/>
  <c r="X1012" i="17"/>
  <c r="X1013" i="17"/>
  <c r="X1014" i="17"/>
  <c r="X1015" i="17"/>
  <c r="X1016" i="17"/>
  <c r="X1119" i="16"/>
  <c r="X1120" i="16"/>
  <c r="X811" i="15"/>
  <c r="X812" i="15"/>
  <c r="X1563" i="14"/>
  <c r="X1564" i="14"/>
  <c r="X1565" i="14"/>
  <c r="X1566" i="14"/>
  <c r="X1567" i="14"/>
  <c r="AB928" i="18"/>
  <c r="AB929" i="18"/>
  <c r="X1514" i="17"/>
  <c r="X1515" i="17"/>
  <c r="X1516" i="17"/>
  <c r="X1626" i="16"/>
  <c r="X1627" i="16"/>
  <c r="X1628" i="16"/>
  <c r="X1629" i="16"/>
  <c r="X1630" i="16"/>
  <c r="X1631" i="16"/>
  <c r="X1632" i="16"/>
  <c r="X1213" i="15"/>
  <c r="X1214" i="15"/>
  <c r="X2311" i="14"/>
  <c r="X2312" i="14"/>
  <c r="X2313" i="14"/>
  <c r="X2314" i="14"/>
  <c r="X2315" i="14"/>
  <c r="X2316" i="14"/>
  <c r="AB738" i="18"/>
  <c r="AB739" i="18"/>
  <c r="X1187" i="17"/>
  <c r="X1188" i="17"/>
  <c r="X1189" i="17"/>
  <c r="X1269" i="16"/>
  <c r="X1270" i="16"/>
  <c r="X968" i="15"/>
  <c r="X969" i="15"/>
  <c r="X970" i="15"/>
  <c r="X971" i="15"/>
  <c r="X972" i="15"/>
  <c r="X1810" i="14"/>
  <c r="X1811" i="14"/>
  <c r="X1812" i="14"/>
  <c r="X1813" i="14"/>
  <c r="X1814" i="14"/>
  <c r="X1815" i="14"/>
  <c r="X1816" i="14"/>
  <c r="AB145" i="18"/>
  <c r="AB147" i="18"/>
  <c r="AB148" i="18"/>
  <c r="X208" i="17"/>
  <c r="X209" i="17"/>
  <c r="X233" i="16"/>
  <c r="X234" i="16"/>
  <c r="X235" i="16"/>
  <c r="X236" i="16"/>
  <c r="X237" i="16"/>
  <c r="X178" i="15"/>
  <c r="X179" i="15"/>
  <c r="X338" i="14"/>
  <c r="X339" i="14"/>
  <c r="X340" i="14"/>
  <c r="X341" i="14"/>
  <c r="X342" i="14"/>
  <c r="X343" i="14"/>
  <c r="X344" i="14"/>
  <c r="X345" i="14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AB169" i="18"/>
  <c r="AB170" i="18"/>
  <c r="X224" i="17"/>
  <c r="X225" i="17"/>
  <c r="X226" i="17"/>
  <c r="X227" i="17"/>
  <c r="X258" i="16"/>
  <c r="X259" i="16"/>
  <c r="X260" i="16"/>
  <c r="X261" i="16"/>
  <c r="X198" i="15"/>
  <c r="X199" i="15"/>
  <c r="X200" i="15"/>
  <c r="X201" i="15"/>
  <c r="X202" i="15"/>
  <c r="X203" i="15"/>
  <c r="X380" i="14"/>
  <c r="X381" i="14"/>
  <c r="X382" i="14"/>
  <c r="X383" i="14"/>
  <c r="X384" i="14"/>
  <c r="X2502" i="14"/>
  <c r="X2501" i="14"/>
  <c r="X2500" i="14"/>
  <c r="X1614" i="17"/>
  <c r="X1615" i="17"/>
  <c r="X1616" i="17"/>
  <c r="X2487" i="14"/>
  <c r="X2488" i="14"/>
  <c r="X2489" i="14"/>
  <c r="X2490" i="14"/>
  <c r="X2491" i="14"/>
  <c r="X2492" i="14"/>
  <c r="AB992" i="18"/>
  <c r="X1602" i="17"/>
  <c r="X1603" i="17"/>
  <c r="X1604" i="17"/>
  <c r="X1610" i="17"/>
  <c r="X1611" i="17"/>
  <c r="X2476" i="14"/>
  <c r="X2477" i="14"/>
  <c r="X2478" i="14"/>
  <c r="X2479" i="14"/>
  <c r="X2485" i="14"/>
  <c r="X2486" i="14"/>
  <c r="X2493" i="14"/>
  <c r="X2494" i="14"/>
  <c r="X2495" i="14"/>
  <c r="X1763" i="16"/>
  <c r="X1764" i="16"/>
  <c r="X1765" i="16"/>
  <c r="X1766" i="16"/>
  <c r="X1770" i="16"/>
  <c r="X1771" i="16"/>
  <c r="X1267" i="15"/>
  <c r="X1268" i="15"/>
  <c r="X1271" i="15"/>
  <c r="X1272" i="15"/>
  <c r="X1273" i="15"/>
  <c r="X1274" i="15"/>
  <c r="X1275" i="15"/>
  <c r="X1276" i="15"/>
  <c r="X1591" i="17"/>
  <c r="X1592" i="17"/>
  <c r="X1597" i="17"/>
  <c r="X1598" i="17"/>
  <c r="X1599" i="17"/>
  <c r="X1600" i="17"/>
  <c r="X1601" i="17"/>
  <c r="X1742" i="16"/>
  <c r="X1743" i="16"/>
  <c r="X1744" i="16"/>
  <c r="X1745" i="16"/>
  <c r="X1746" i="16"/>
  <c r="X1761" i="16"/>
  <c r="X1762" i="16"/>
  <c r="X1772" i="16"/>
  <c r="X1773" i="16"/>
  <c r="X1260" i="15"/>
  <c r="X1265" i="15"/>
  <c r="X2453" i="14"/>
  <c r="X2454" i="14"/>
  <c r="X2455" i="14"/>
  <c r="X2456" i="14"/>
  <c r="X2469" i="14"/>
  <c r="X2470" i="14"/>
  <c r="X2471" i="14"/>
  <c r="X2472" i="14"/>
  <c r="X2473" i="14"/>
  <c r="X2474" i="14"/>
  <c r="AB982" i="18"/>
  <c r="AB983" i="18"/>
  <c r="AB989" i="18"/>
  <c r="AB990" i="18"/>
  <c r="AB991" i="18"/>
  <c r="AB996" i="18"/>
  <c r="AB997" i="18"/>
  <c r="AB999" i="18"/>
  <c r="X1612" i="17"/>
  <c r="X1613" i="17"/>
  <c r="X1617" i="17"/>
  <c r="X1618" i="17"/>
  <c r="X1619" i="17"/>
  <c r="X1741" i="16"/>
  <c r="X1774" i="16"/>
  <c r="X1775" i="16"/>
  <c r="X1259" i="15"/>
  <c r="X1266" i="15"/>
  <c r="X1277" i="15"/>
  <c r="X1278" i="15"/>
  <c r="X2452" i="14"/>
  <c r="X2475" i="14"/>
  <c r="X2496" i="14"/>
  <c r="X2497" i="14"/>
  <c r="X2498" i="14"/>
  <c r="X2499" i="14"/>
  <c r="AB844" i="18"/>
  <c r="AB45" i="18"/>
  <c r="AB46" i="18"/>
  <c r="X113" i="17"/>
  <c r="X108" i="17"/>
  <c r="X109" i="17"/>
  <c r="X110" i="17"/>
  <c r="X111" i="17"/>
  <c r="X112" i="17"/>
  <c r="X121" i="16"/>
  <c r="X122" i="16"/>
  <c r="X123" i="16"/>
  <c r="X124" i="16"/>
  <c r="X114" i="15"/>
  <c r="X115" i="15"/>
  <c r="X130" i="14"/>
  <c r="X131" i="14"/>
  <c r="X132" i="14"/>
  <c r="X133" i="14"/>
  <c r="X134" i="14"/>
  <c r="X552" i="17"/>
  <c r="AB377" i="18"/>
  <c r="AB378" i="18"/>
  <c r="AB379" i="18"/>
  <c r="X549" i="17"/>
  <c r="X550" i="17"/>
  <c r="X551" i="17"/>
  <c r="X633" i="16"/>
  <c r="X634" i="16"/>
  <c r="X635" i="16"/>
  <c r="X438" i="15"/>
  <c r="X439" i="15"/>
  <c r="X440" i="15"/>
  <c r="X441" i="15"/>
  <c r="X442" i="15"/>
  <c r="X443" i="15"/>
  <c r="X444" i="15"/>
  <c r="X445" i="15"/>
  <c r="X446" i="15"/>
  <c r="X881" i="14"/>
  <c r="X882" i="14"/>
  <c r="X883" i="14"/>
  <c r="X884" i="14"/>
  <c r="X885" i="14"/>
  <c r="X886" i="14"/>
  <c r="AB492" i="18"/>
  <c r="X706" i="17"/>
  <c r="X707" i="17"/>
  <c r="X708" i="17"/>
  <c r="X799" i="16"/>
  <c r="X800" i="16"/>
  <c r="X801" i="16"/>
  <c r="X802" i="16"/>
  <c r="X803" i="16"/>
  <c r="X804" i="16"/>
  <c r="X805" i="16"/>
  <c r="X806" i="16"/>
  <c r="X807" i="16"/>
  <c r="X613" i="15"/>
  <c r="X614" i="15"/>
  <c r="X1116" i="14"/>
  <c r="X1117" i="14"/>
  <c r="X1118" i="14"/>
  <c r="X1119" i="14"/>
  <c r="X1120" i="14"/>
  <c r="X1121" i="14"/>
  <c r="AB566" i="18"/>
  <c r="X878" i="17"/>
  <c r="X879" i="17"/>
  <c r="X880" i="17"/>
  <c r="X881" i="17"/>
  <c r="X882" i="17"/>
  <c r="X965" i="16"/>
  <c r="X966" i="16"/>
  <c r="X967" i="16"/>
  <c r="X728" i="15"/>
  <c r="X729" i="15"/>
  <c r="X1359" i="14"/>
  <c r="X1360" i="14"/>
  <c r="X1361" i="14"/>
  <c r="X1362" i="14"/>
  <c r="X1363" i="14"/>
  <c r="AB661" i="18"/>
  <c r="AB662" i="18"/>
  <c r="X1052" i="17"/>
  <c r="X1053" i="17"/>
  <c r="X1054" i="17"/>
  <c r="X1147" i="16"/>
  <c r="X1148" i="16"/>
  <c r="X1149" i="16"/>
  <c r="X1150" i="16"/>
  <c r="X1151" i="16"/>
  <c r="X1152" i="16"/>
  <c r="X1153" i="16"/>
  <c r="X1154" i="16"/>
  <c r="X827" i="15"/>
  <c r="X828" i="15"/>
  <c r="X1598" i="14"/>
  <c r="X1599" i="14"/>
  <c r="X1600" i="14"/>
  <c r="X1601" i="14"/>
  <c r="X1602" i="14"/>
  <c r="X1673" i="16"/>
  <c r="X1674" i="16"/>
  <c r="X1675" i="16"/>
  <c r="X1676" i="16"/>
  <c r="X1677" i="16"/>
  <c r="X1678" i="16"/>
  <c r="X1707" i="16"/>
  <c r="X1532" i="17"/>
  <c r="X1533" i="17"/>
  <c r="X1534" i="17"/>
  <c r="X1535" i="17"/>
  <c r="X1556" i="17"/>
  <c r="X1557" i="17"/>
  <c r="X1558" i="17"/>
  <c r="AB927" i="18"/>
  <c r="AB926" i="18"/>
  <c r="X1512" i="17"/>
  <c r="X1513" i="17"/>
  <c r="X1530" i="17"/>
  <c r="X1212" i="15"/>
  <c r="X1223" i="15"/>
  <c r="X1224" i="15"/>
  <c r="X1231" i="15"/>
  <c r="X1232" i="15"/>
  <c r="X1239" i="15"/>
  <c r="X1240" i="15"/>
  <c r="X2397" i="14"/>
  <c r="X2396" i="14"/>
  <c r="X2395" i="14"/>
  <c r="X2394" i="14"/>
  <c r="X2393" i="14"/>
  <c r="X2392" i="14"/>
  <c r="X2391" i="14"/>
  <c r="X2390" i="14"/>
  <c r="X2374" i="14"/>
  <c r="X2373" i="14"/>
  <c r="X2372" i="14"/>
  <c r="X2371" i="14"/>
  <c r="X2370" i="14"/>
  <c r="X2350" i="14"/>
  <c r="X2349" i="14"/>
  <c r="X2348" i="14"/>
  <c r="X2347" i="14"/>
  <c r="X2346" i="14"/>
  <c r="X2345" i="14"/>
  <c r="X2310" i="14"/>
  <c r="X2309" i="14"/>
  <c r="AB925" i="18"/>
  <c r="AB944" i="18"/>
  <c r="AB952" i="18"/>
  <c r="AB953" i="18"/>
  <c r="X1455" i="17"/>
  <c r="X1456" i="17"/>
  <c r="X1457" i="17"/>
  <c r="X1458" i="17"/>
  <c r="X1511" i="17"/>
  <c r="X1531" i="17"/>
  <c r="X2203" i="14"/>
  <c r="X2204" i="14"/>
  <c r="X2205" i="14"/>
  <c r="X2206" i="14"/>
  <c r="X2207" i="14"/>
  <c r="X2208" i="14"/>
  <c r="X2209" i="14"/>
  <c r="X2210" i="14"/>
  <c r="X2211" i="14"/>
  <c r="X1431" i="17"/>
  <c r="X1432" i="17"/>
  <c r="X1433" i="17"/>
  <c r="X1434" i="17"/>
  <c r="X1435" i="17"/>
  <c r="X1436" i="17"/>
  <c r="X1437" i="17"/>
  <c r="X1572" i="16"/>
  <c r="X1573" i="16"/>
  <c r="X1574" i="16"/>
  <c r="X1575" i="16"/>
  <c r="X1619" i="16"/>
  <c r="X1620" i="16"/>
  <c r="X1621" i="16"/>
  <c r="X1622" i="16"/>
  <c r="X1623" i="16"/>
  <c r="X1624" i="16"/>
  <c r="X1625" i="16"/>
  <c r="X1659" i="16"/>
  <c r="X1660" i="16"/>
  <c r="X1661" i="16"/>
  <c r="X1671" i="16"/>
  <c r="X1672" i="16"/>
  <c r="AB846" i="18"/>
  <c r="X1370" i="17"/>
  <c r="X1371" i="17"/>
  <c r="X1372" i="17"/>
  <c r="X1373" i="17"/>
  <c r="X1374" i="17"/>
  <c r="X1375" i="17"/>
  <c r="X1441" i="17"/>
  <c r="X1442" i="17"/>
  <c r="X1399" i="17"/>
  <c r="X1400" i="17"/>
  <c r="X1401" i="17"/>
  <c r="X1402" i="17"/>
  <c r="X1421" i="17"/>
  <c r="X1422" i="17"/>
  <c r="X1423" i="17"/>
  <c r="X1427" i="17"/>
  <c r="X1429" i="17"/>
  <c r="X1430" i="17"/>
  <c r="X1438" i="17"/>
  <c r="X1439" i="17"/>
  <c r="X1440" i="17"/>
  <c r="X1460" i="16"/>
  <c r="X1461" i="16"/>
  <c r="X1462" i="16"/>
  <c r="X1463" i="16"/>
  <c r="X1464" i="16"/>
  <c r="X1465" i="16"/>
  <c r="X1466" i="16"/>
  <c r="X1467" i="16"/>
  <c r="X1468" i="16"/>
  <c r="X1564" i="16"/>
  <c r="X1533" i="16"/>
  <c r="X1534" i="16"/>
  <c r="X1535" i="16"/>
  <c r="X1536" i="16"/>
  <c r="X1565" i="16"/>
  <c r="X1551" i="16"/>
  <c r="X1552" i="16"/>
  <c r="X1553" i="16"/>
  <c r="X1554" i="16"/>
  <c r="X1142" i="15"/>
  <c r="X1211" i="15"/>
  <c r="X1107" i="15"/>
  <c r="X1108" i="15"/>
  <c r="X1118" i="15"/>
  <c r="X1119" i="15"/>
  <c r="X1122" i="15"/>
  <c r="X1124" i="15"/>
  <c r="X1125" i="15"/>
  <c r="X2175" i="14"/>
  <c r="X2176" i="14"/>
  <c r="X2177" i="14"/>
  <c r="X2187" i="14"/>
  <c r="X2123" i="14"/>
  <c r="X2124" i="14"/>
  <c r="X2125" i="14"/>
  <c r="X2126" i="14"/>
  <c r="X2127" i="14"/>
  <c r="X2128" i="14"/>
  <c r="X2159" i="14"/>
  <c r="X2160" i="14"/>
  <c r="X2161" i="14"/>
  <c r="X2162" i="14"/>
  <c r="X2163" i="14"/>
  <c r="X2170" i="14"/>
  <c r="X2171" i="14"/>
  <c r="X2172" i="14"/>
  <c r="X2188" i="14"/>
  <c r="X2202" i="14"/>
  <c r="X2212" i="14"/>
  <c r="X227" i="14"/>
  <c r="X235" i="14"/>
  <c r="X2129" i="14"/>
  <c r="X2130" i="14"/>
  <c r="X2131" i="14"/>
  <c r="X2132" i="14"/>
  <c r="X2133" i="14"/>
  <c r="X2134" i="14"/>
  <c r="X2135" i="14"/>
  <c r="X2415" i="14"/>
  <c r="X2416" i="14"/>
  <c r="X2417" i="14"/>
  <c r="X2418" i="14"/>
  <c r="X2419" i="14"/>
  <c r="AB981" i="18"/>
  <c r="X1590" i="17"/>
  <c r="AB969" i="18"/>
  <c r="X1572" i="17"/>
  <c r="X1573" i="17"/>
  <c r="X1587" i="17"/>
  <c r="X1588" i="17"/>
  <c r="X1711" i="16"/>
  <c r="X1712" i="16"/>
  <c r="X1713" i="16"/>
  <c r="X1714" i="16"/>
  <c r="X1739" i="16"/>
  <c r="X1740" i="16"/>
  <c r="X1257" i="15"/>
  <c r="X1258" i="15"/>
  <c r="X2082" i="14"/>
  <c r="X2083" i="14"/>
  <c r="X2173" i="14"/>
  <c r="X2174" i="14"/>
  <c r="X2213" i="14"/>
  <c r="X2305" i="14"/>
  <c r="X2306" i="14"/>
  <c r="X2307" i="14"/>
  <c r="X2308" i="14"/>
  <c r="X2420" i="14"/>
  <c r="X2447" i="14"/>
  <c r="X2448" i="14"/>
  <c r="X2449" i="14"/>
  <c r="X2450" i="14"/>
  <c r="X2451" i="14"/>
  <c r="X2189" i="14"/>
  <c r="X2190" i="14"/>
  <c r="X2191" i="14"/>
  <c r="AB968" i="18"/>
  <c r="AB980" i="18"/>
  <c r="X1589" i="17"/>
  <c r="X1246" i="15"/>
  <c r="X2192" i="14"/>
  <c r="X2193" i="14"/>
  <c r="AB801" i="18"/>
  <c r="AB779" i="18"/>
  <c r="X1039" i="15"/>
  <c r="X1040" i="15"/>
  <c r="X1055" i="15"/>
  <c r="X1056" i="15"/>
  <c r="X1071" i="15"/>
  <c r="X1072" i="15"/>
  <c r="X1077" i="15"/>
  <c r="X1079" i="15"/>
  <c r="X1080" i="15"/>
  <c r="X1083" i="15"/>
  <c r="X1084" i="15"/>
  <c r="X1089" i="15"/>
  <c r="X1090" i="15"/>
  <c r="X1091" i="15"/>
  <c r="X1092" i="15"/>
  <c r="X1131" i="15"/>
  <c r="X1132" i="15"/>
  <c r="X1133" i="15"/>
  <c r="X1134" i="15"/>
  <c r="X1135" i="15"/>
  <c r="X1136" i="15"/>
  <c r="X1137" i="15"/>
  <c r="X1138" i="15"/>
  <c r="X1139" i="15"/>
  <c r="X1140" i="15"/>
  <c r="X1141" i="15"/>
  <c r="X1866" i="14"/>
  <c r="X1867" i="14"/>
  <c r="X1868" i="14"/>
  <c r="X1914" i="14"/>
  <c r="X1915" i="14"/>
  <c r="X1916" i="14"/>
  <c r="X1917" i="14"/>
  <c r="X1918" i="14"/>
  <c r="X1956" i="14"/>
  <c r="X1957" i="14"/>
  <c r="X1958" i="14"/>
  <c r="X1959" i="14"/>
  <c r="X1960" i="14"/>
  <c r="X1961" i="14"/>
  <c r="X2013" i="14"/>
  <c r="X2014" i="14"/>
  <c r="X2015" i="14"/>
  <c r="X2016" i="14"/>
  <c r="X2017" i="14"/>
  <c r="X2030" i="14"/>
  <c r="X2031" i="14"/>
  <c r="X2032" i="14"/>
  <c r="X2034" i="14"/>
  <c r="X2035" i="14"/>
  <c r="X2036" i="14"/>
  <c r="X2037" i="14"/>
  <c r="X2033" i="14"/>
  <c r="X1185" i="17"/>
  <c r="X1186" i="17"/>
  <c r="X1213" i="17"/>
  <c r="X1214" i="17"/>
  <c r="X1215" i="17"/>
  <c r="X1237" i="17"/>
  <c r="X1238" i="17"/>
  <c r="X1239" i="17"/>
  <c r="X1240" i="17"/>
  <c r="X1241" i="17"/>
  <c r="X1242" i="17"/>
  <c r="X1243" i="17"/>
  <c r="X1244" i="17"/>
  <c r="X1298" i="17"/>
  <c r="X1299" i="17"/>
  <c r="X1300" i="17"/>
  <c r="X1301" i="17"/>
  <c r="X1330" i="17"/>
  <c r="X1331" i="17"/>
  <c r="X1332" i="17"/>
  <c r="X1333" i="17"/>
  <c r="X1342" i="17"/>
  <c r="X1344" i="17"/>
  <c r="X1345" i="17"/>
  <c r="X1346" i="17"/>
  <c r="X1347" i="17"/>
  <c r="X1348" i="17"/>
  <c r="X1349" i="17"/>
  <c r="X1350" i="17"/>
  <c r="X1360" i="17"/>
  <c r="X1361" i="17"/>
  <c r="AB757" i="18"/>
  <c r="AB778" i="18"/>
  <c r="AB800" i="18"/>
  <c r="AB827" i="18"/>
  <c r="AB832" i="18"/>
  <c r="AB835" i="18"/>
  <c r="AB838" i="18"/>
  <c r="AB839" i="18"/>
  <c r="AB842" i="18"/>
  <c r="AB843" i="18"/>
  <c r="AB845" i="18"/>
  <c r="AB868" i="18"/>
  <c r="AB875" i="18"/>
  <c r="AB879" i="18"/>
  <c r="AB676" i="18"/>
  <c r="AB660" i="18"/>
  <c r="AB639" i="18"/>
  <c r="AB614" i="18"/>
  <c r="X1509" i="14"/>
  <c r="X1510" i="14"/>
  <c r="X1511" i="14"/>
  <c r="X1512" i="14"/>
  <c r="X1513" i="14"/>
  <c r="X1514" i="14"/>
  <c r="X1515" i="14"/>
  <c r="X1553" i="14"/>
  <c r="X1554" i="14"/>
  <c r="X1555" i="14"/>
  <c r="X1556" i="14"/>
  <c r="X1557" i="14"/>
  <c r="X1558" i="14"/>
  <c r="X1559" i="14"/>
  <c r="X1560" i="14"/>
  <c r="X1561" i="14"/>
  <c r="X1562" i="14"/>
  <c r="X1593" i="14"/>
  <c r="X1594" i="14"/>
  <c r="X1595" i="14"/>
  <c r="X1596" i="14"/>
  <c r="X1597" i="14"/>
  <c r="X1625" i="14"/>
  <c r="X1626" i="14"/>
  <c r="X1627" i="14"/>
  <c r="X1628" i="14"/>
  <c r="X1629" i="14"/>
  <c r="X1630" i="14"/>
  <c r="X1631" i="14"/>
  <c r="X1632" i="14"/>
  <c r="X1633" i="14"/>
  <c r="X1634" i="14"/>
  <c r="X1662" i="14"/>
  <c r="X1663" i="14"/>
  <c r="X1664" i="14"/>
  <c r="X1665" i="14"/>
  <c r="X1666" i="14"/>
  <c r="X1667" i="14"/>
  <c r="X1674" i="14"/>
  <c r="X1675" i="14"/>
  <c r="X1676" i="14"/>
  <c r="X1677" i="14"/>
  <c r="X1678" i="14"/>
  <c r="X1689" i="14"/>
  <c r="X1690" i="14"/>
  <c r="X1691" i="14"/>
  <c r="X1692" i="14"/>
  <c r="X1693" i="14"/>
  <c r="X1722" i="14"/>
  <c r="X1723" i="14"/>
  <c r="X1724" i="14"/>
  <c r="X1725" i="14"/>
  <c r="X1726" i="14"/>
  <c r="X1727" i="14"/>
  <c r="X1728" i="14"/>
  <c r="X1729" i="14"/>
  <c r="X1804" i="14"/>
  <c r="X1805" i="14"/>
  <c r="X1806" i="14"/>
  <c r="X1807" i="14"/>
  <c r="AB613" i="18"/>
  <c r="AB638" i="18"/>
  <c r="AB640" i="18"/>
  <c r="AB659" i="18"/>
  <c r="AB674" i="18"/>
  <c r="AB675" i="18"/>
  <c r="AB689" i="18"/>
  <c r="AB692" i="18"/>
  <c r="AB697" i="18"/>
  <c r="AB715" i="18"/>
  <c r="AB737" i="18"/>
  <c r="AB883" i="18"/>
  <c r="X2" i="14"/>
  <c r="X3" i="14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61" i="14"/>
  <c r="X62" i="14"/>
  <c r="X63" i="14"/>
  <c r="X64" i="14"/>
  <c r="X65" i="14"/>
  <c r="X66" i="14"/>
  <c r="X67" i="14"/>
  <c r="X68" i="14"/>
  <c r="X69" i="14"/>
  <c r="X70" i="14"/>
  <c r="X71" i="14"/>
  <c r="X72" i="14"/>
  <c r="X73" i="14"/>
  <c r="X74" i="14"/>
  <c r="X75" i="14"/>
  <c r="X76" i="14"/>
  <c r="X120" i="14"/>
  <c r="X121" i="14"/>
  <c r="X932" i="17"/>
  <c r="X933" i="17"/>
  <c r="X934" i="17"/>
  <c r="X938" i="17"/>
  <c r="X939" i="17"/>
  <c r="X940" i="17"/>
  <c r="X941" i="17"/>
  <c r="X942" i="17"/>
  <c r="X943" i="17"/>
  <c r="X944" i="17"/>
  <c r="X945" i="17"/>
  <c r="X946" i="17"/>
  <c r="X947" i="17"/>
  <c r="X948" i="17"/>
  <c r="X949" i="17"/>
  <c r="X950" i="17"/>
  <c r="X951" i="17"/>
  <c r="X952" i="17"/>
  <c r="X953" i="17"/>
  <c r="X954" i="17"/>
  <c r="X955" i="17"/>
  <c r="X956" i="17"/>
  <c r="X963" i="17"/>
  <c r="X964" i="17"/>
  <c r="X965" i="17"/>
  <c r="X969" i="17"/>
  <c r="X970" i="17"/>
  <c r="X971" i="17"/>
  <c r="X972" i="17"/>
  <c r="X973" i="17"/>
  <c r="X974" i="17"/>
  <c r="X997" i="17"/>
  <c r="X998" i="17"/>
  <c r="X999" i="17"/>
  <c r="X1000" i="17"/>
  <c r="X1001" i="17"/>
  <c r="X1002" i="17"/>
  <c r="X1003" i="17"/>
  <c r="X1004" i="17"/>
  <c r="X1005" i="17"/>
  <c r="X1021" i="16"/>
  <c r="X1022" i="16"/>
  <c r="X1023" i="16"/>
  <c r="X1024" i="16"/>
  <c r="X1029" i="16"/>
  <c r="X1030" i="16"/>
  <c r="X1031" i="16"/>
  <c r="X1032" i="16"/>
  <c r="X1033" i="16"/>
  <c r="X1034" i="16"/>
  <c r="X1035" i="16"/>
  <c r="X1036" i="16"/>
  <c r="X1037" i="16"/>
  <c r="X1038" i="16"/>
  <c r="X1039" i="16"/>
  <c r="X1040" i="16"/>
  <c r="X1041" i="16"/>
  <c r="X1042" i="16"/>
  <c r="X1047" i="16"/>
  <c r="X1048" i="16"/>
  <c r="X1049" i="16"/>
  <c r="X1050" i="16"/>
  <c r="X1051" i="16"/>
  <c r="X1057" i="16"/>
  <c r="X1058" i="16"/>
  <c r="X1059" i="16"/>
  <c r="X1060" i="16"/>
  <c r="X1061" i="16"/>
  <c r="X1062" i="16"/>
  <c r="X1063" i="16"/>
  <c r="X1064" i="16"/>
  <c r="X1065" i="16"/>
  <c r="X1112" i="16"/>
  <c r="X1113" i="16"/>
  <c r="X1114" i="16"/>
  <c r="X1115" i="16"/>
  <c r="X1116" i="16"/>
  <c r="X1117" i="16"/>
  <c r="X1118" i="16"/>
  <c r="X1142" i="16"/>
  <c r="X1143" i="16"/>
  <c r="X1144" i="16"/>
  <c r="X1145" i="16"/>
  <c r="X1146" i="16"/>
  <c r="X1177" i="16"/>
  <c r="X1178" i="16"/>
  <c r="X1179" i="16"/>
  <c r="X1180" i="16"/>
  <c r="X1191" i="16"/>
  <c r="X1192" i="16"/>
  <c r="X1193" i="16"/>
  <c r="X1194" i="16"/>
  <c r="X1202" i="16"/>
  <c r="X1203" i="16"/>
  <c r="X1209" i="16"/>
  <c r="X1210" i="16"/>
  <c r="X1221" i="16"/>
  <c r="X1267" i="16"/>
  <c r="X1268" i="16"/>
  <c r="X767" i="15"/>
  <c r="X768" i="15"/>
  <c r="X771" i="15"/>
  <c r="X772" i="15"/>
  <c r="X773" i="15"/>
  <c r="X774" i="15"/>
  <c r="X775" i="15"/>
  <c r="X776" i="15"/>
  <c r="X777" i="15"/>
  <c r="X778" i="15"/>
  <c r="X779" i="15"/>
  <c r="X780" i="15"/>
  <c r="X781" i="15"/>
  <c r="X782" i="15"/>
  <c r="X785" i="15"/>
  <c r="X786" i="15"/>
  <c r="X789" i="15"/>
  <c r="X790" i="15"/>
  <c r="X791" i="15"/>
  <c r="X792" i="15"/>
  <c r="X807" i="15"/>
  <c r="X808" i="15"/>
  <c r="X809" i="15"/>
  <c r="X810" i="15"/>
  <c r="X825" i="15"/>
  <c r="X826" i="15"/>
  <c r="X837" i="15"/>
  <c r="X838" i="15"/>
  <c r="X1450" i="14"/>
  <c r="X1451" i="14"/>
  <c r="X1452" i="14"/>
  <c r="X1453" i="14"/>
  <c r="X1454" i="14"/>
  <c r="X1455" i="14"/>
  <c r="X1462" i="14"/>
  <c r="X1463" i="14"/>
  <c r="X1464" i="14"/>
  <c r="X1465" i="14"/>
  <c r="X1466" i="14"/>
  <c r="X1467" i="14"/>
  <c r="X1468" i="14"/>
  <c r="X1469" i="14"/>
  <c r="X1470" i="14"/>
  <c r="X1471" i="14"/>
  <c r="X1472" i="14"/>
  <c r="X1473" i="14"/>
  <c r="X1474" i="14"/>
  <c r="X1475" i="14"/>
  <c r="X1476" i="14"/>
  <c r="X1477" i="14"/>
  <c r="X1478" i="14"/>
  <c r="X1479" i="14"/>
  <c r="X1480" i="14"/>
  <c r="X1481" i="14"/>
  <c r="X1482" i="14"/>
  <c r="B419" i="19" l="1"/>
  <c r="B420" i="19"/>
  <c r="A418" i="19"/>
  <c r="C418" i="19" s="1"/>
  <c r="A419" i="19"/>
  <c r="C419" i="19" s="1"/>
  <c r="B417" i="19"/>
  <c r="B418" i="19"/>
  <c r="A416" i="19"/>
  <c r="C416" i="19" s="1"/>
  <c r="A417" i="19"/>
  <c r="C417" i="19" s="1"/>
  <c r="B415" i="19"/>
  <c r="B416" i="19"/>
  <c r="A414" i="19"/>
  <c r="C414" i="19" s="1"/>
  <c r="A415" i="19"/>
  <c r="C415" i="19" s="1"/>
  <c r="B413" i="19"/>
  <c r="B414" i="19"/>
  <c r="A412" i="19"/>
  <c r="C412" i="19" s="1"/>
  <c r="A413" i="19"/>
  <c r="C413" i="19" s="1"/>
  <c r="B411" i="19"/>
  <c r="B412" i="19"/>
  <c r="E35" i="19"/>
  <c r="A410" i="19"/>
  <c r="C410" i="19" s="1"/>
  <c r="A411" i="19"/>
  <c r="C411" i="19" s="1"/>
  <c r="E42" i="19"/>
  <c r="B409" i="19"/>
  <c r="B410" i="19"/>
  <c r="A408" i="19"/>
  <c r="C408" i="19" s="1"/>
  <c r="A409" i="19"/>
  <c r="C409" i="19" s="1"/>
  <c r="B407" i="19"/>
  <c r="B408" i="19"/>
  <c r="A406" i="19"/>
  <c r="C406" i="19" s="1"/>
  <c r="A407" i="19"/>
  <c r="C407" i="19" s="1"/>
  <c r="B405" i="19"/>
  <c r="B406" i="19"/>
  <c r="A404" i="19"/>
  <c r="C404" i="19" s="1"/>
  <c r="A405" i="19"/>
  <c r="C405" i="19" s="1"/>
  <c r="B403" i="19"/>
  <c r="B404" i="19"/>
  <c r="A402" i="19"/>
  <c r="C402" i="19" s="1"/>
  <c r="A403" i="19"/>
  <c r="C403" i="19" s="1"/>
  <c r="E22" i="19"/>
  <c r="B401" i="19"/>
  <c r="B402" i="19"/>
  <c r="E40" i="19"/>
  <c r="E16" i="19"/>
  <c r="E17" i="19"/>
  <c r="E25" i="19"/>
  <c r="E26" i="19"/>
  <c r="E33" i="19"/>
  <c r="E34" i="19"/>
  <c r="A400" i="19"/>
  <c r="C400" i="19" s="1"/>
  <c r="A401" i="19"/>
  <c r="C401" i="19" s="1"/>
  <c r="E41" i="19"/>
  <c r="B399" i="19"/>
  <c r="B400" i="19"/>
  <c r="A398" i="19"/>
  <c r="C398" i="19" s="1"/>
  <c r="A399" i="19"/>
  <c r="C399" i="19" s="1"/>
  <c r="B397" i="19"/>
  <c r="B398" i="19"/>
  <c r="A396" i="19"/>
  <c r="C396" i="19" s="1"/>
  <c r="A397" i="19"/>
  <c r="C397" i="19" s="1"/>
  <c r="B395" i="19"/>
  <c r="B396" i="19"/>
  <c r="A394" i="19"/>
  <c r="C394" i="19" s="1"/>
  <c r="A395" i="19"/>
  <c r="C395" i="19" s="1"/>
  <c r="B393" i="19"/>
  <c r="B394" i="19"/>
  <c r="A392" i="19"/>
  <c r="C392" i="19" s="1"/>
  <c r="A393" i="19"/>
  <c r="C393" i="19" s="1"/>
  <c r="B391" i="19"/>
  <c r="B392" i="19"/>
  <c r="E21" i="19"/>
  <c r="E12" i="19"/>
  <c r="A390" i="19"/>
  <c r="C390" i="19" s="1"/>
  <c r="A391" i="19"/>
  <c r="C391" i="19" s="1"/>
  <c r="B389" i="19"/>
  <c r="B390" i="19"/>
  <c r="E14" i="19"/>
  <c r="A388" i="19"/>
  <c r="C388" i="19" s="1"/>
  <c r="A389" i="19"/>
  <c r="C389" i="19" s="1"/>
  <c r="E11" i="19"/>
  <c r="E23" i="19"/>
  <c r="E13" i="19"/>
  <c r="E15" i="19"/>
  <c r="E47" i="19"/>
  <c r="E24" i="19"/>
  <c r="B387" i="19"/>
  <c r="B388" i="19"/>
  <c r="A386" i="19"/>
  <c r="C386" i="19" s="1"/>
  <c r="A387" i="19"/>
  <c r="C387" i="19" s="1"/>
  <c r="E36" i="19"/>
  <c r="B385" i="19"/>
  <c r="B386" i="19"/>
  <c r="E43" i="19"/>
  <c r="A384" i="19"/>
  <c r="C384" i="19" s="1"/>
  <c r="A385" i="19"/>
  <c r="C385" i="19" s="1"/>
  <c r="B383" i="19"/>
  <c r="B384" i="19"/>
  <c r="A382" i="19"/>
  <c r="C382" i="19" s="1"/>
  <c r="A383" i="19"/>
  <c r="C383" i="19" s="1"/>
  <c r="B381" i="19"/>
  <c r="B382" i="19"/>
  <c r="E44" i="19"/>
  <c r="A380" i="19"/>
  <c r="C380" i="19" s="1"/>
  <c r="A381" i="19"/>
  <c r="C381" i="19" s="1"/>
  <c r="B379" i="19"/>
  <c r="B380" i="19"/>
  <c r="E30" i="19"/>
  <c r="E45" i="19"/>
  <c r="E38" i="19"/>
  <c r="E31" i="19"/>
  <c r="E32" i="19"/>
  <c r="E46" i="19"/>
  <c r="E37" i="19"/>
  <c r="E39" i="19"/>
  <c r="A378" i="19"/>
  <c r="C378" i="19" s="1"/>
  <c r="A379" i="19"/>
  <c r="C379" i="19" s="1"/>
  <c r="B377" i="19"/>
  <c r="B378" i="19"/>
  <c r="A376" i="19"/>
  <c r="C376" i="19" s="1"/>
  <c r="A377" i="19"/>
  <c r="C377" i="19" s="1"/>
  <c r="B375" i="19"/>
  <c r="B376" i="19"/>
  <c r="A374" i="19"/>
  <c r="C374" i="19" s="1"/>
  <c r="A375" i="19"/>
  <c r="C375" i="19" s="1"/>
  <c r="B373" i="19"/>
  <c r="B374" i="19"/>
  <c r="A372" i="19"/>
  <c r="C372" i="19" s="1"/>
  <c r="A373" i="19"/>
  <c r="C373" i="19" s="1"/>
  <c r="E48" i="19"/>
  <c r="B371" i="19"/>
  <c r="B372" i="19"/>
  <c r="A370" i="19"/>
  <c r="C370" i="19" s="1"/>
  <c r="A371" i="19"/>
  <c r="C371" i="19" s="1"/>
  <c r="B369" i="19"/>
  <c r="B370" i="19"/>
  <c r="E49" i="19"/>
  <c r="E50" i="19"/>
  <c r="A368" i="19"/>
  <c r="C368" i="19" s="1"/>
  <c r="A369" i="19"/>
  <c r="C369" i="19" s="1"/>
  <c r="E51" i="19"/>
  <c r="B367" i="19"/>
  <c r="B368" i="19"/>
  <c r="A366" i="19"/>
  <c r="C366" i="19" s="1"/>
  <c r="A367" i="19"/>
  <c r="C367" i="19" s="1"/>
  <c r="B365" i="19"/>
  <c r="B366" i="19"/>
  <c r="A364" i="19"/>
  <c r="C364" i="19" s="1"/>
  <c r="A365" i="19"/>
  <c r="C365" i="19" s="1"/>
  <c r="B363" i="19"/>
  <c r="B364" i="19"/>
  <c r="A362" i="19"/>
  <c r="C362" i="19" s="1"/>
  <c r="A363" i="19"/>
  <c r="C363" i="19" s="1"/>
  <c r="B361" i="19"/>
  <c r="B362" i="19"/>
  <c r="A360" i="19"/>
  <c r="C360" i="19" s="1"/>
  <c r="A361" i="19"/>
  <c r="C361" i="19" s="1"/>
  <c r="B359" i="19"/>
  <c r="B360" i="19"/>
  <c r="A358" i="19"/>
  <c r="C358" i="19" s="1"/>
  <c r="A359" i="19"/>
  <c r="C359" i="19" s="1"/>
  <c r="B357" i="19"/>
  <c r="B358" i="19"/>
  <c r="A356" i="19"/>
  <c r="C356" i="19" s="1"/>
  <c r="A357" i="19"/>
  <c r="C357" i="19" s="1"/>
  <c r="B355" i="19"/>
  <c r="B356" i="19"/>
  <c r="A354" i="19"/>
  <c r="C354" i="19" s="1"/>
  <c r="A355" i="19"/>
  <c r="C355" i="19" s="1"/>
  <c r="B353" i="19"/>
  <c r="B354" i="19"/>
  <c r="A352" i="19"/>
  <c r="C352" i="19" s="1"/>
  <c r="A353" i="19"/>
  <c r="C353" i="19" s="1"/>
  <c r="B351" i="19"/>
  <c r="B352" i="19"/>
  <c r="A350" i="19"/>
  <c r="C350" i="19" s="1"/>
  <c r="A351" i="19"/>
  <c r="C351" i="19" s="1"/>
  <c r="B349" i="19"/>
  <c r="B350" i="19"/>
  <c r="A348" i="19"/>
  <c r="C348" i="19" s="1"/>
  <c r="A349" i="19"/>
  <c r="C349" i="19" s="1"/>
  <c r="B347" i="19"/>
  <c r="B348" i="19"/>
  <c r="A346" i="19"/>
  <c r="C346" i="19" s="1"/>
  <c r="A347" i="19"/>
  <c r="C347" i="19" s="1"/>
  <c r="B345" i="19"/>
  <c r="B346" i="19"/>
  <c r="A344" i="19"/>
  <c r="C344" i="19" s="1"/>
  <c r="A345" i="19"/>
  <c r="C345" i="19" s="1"/>
  <c r="B343" i="19"/>
  <c r="B344" i="19"/>
  <c r="A342" i="19"/>
  <c r="C342" i="19" s="1"/>
  <c r="A343" i="19"/>
  <c r="C343" i="19" s="1"/>
  <c r="B341" i="19"/>
  <c r="B342" i="19"/>
  <c r="A340" i="19"/>
  <c r="C340" i="19" s="1"/>
  <c r="A341" i="19"/>
  <c r="C341" i="19" s="1"/>
  <c r="B339" i="19"/>
  <c r="B340" i="19"/>
  <c r="A338" i="19"/>
  <c r="C338" i="19" s="1"/>
  <c r="A339" i="19"/>
  <c r="C339" i="19" s="1"/>
  <c r="B337" i="19"/>
  <c r="B338" i="19"/>
  <c r="A336" i="19"/>
  <c r="C336" i="19" s="1"/>
  <c r="A337" i="19"/>
  <c r="C337" i="19" s="1"/>
  <c r="B335" i="19"/>
  <c r="B336" i="19"/>
  <c r="A334" i="19"/>
  <c r="C334" i="19" s="1"/>
  <c r="A335" i="19"/>
  <c r="C335" i="19" s="1"/>
  <c r="B334" i="19"/>
  <c r="A332" i="19"/>
  <c r="C332" i="19" s="1"/>
  <c r="A333" i="19"/>
  <c r="C333" i="19" s="1"/>
  <c r="A330" i="19"/>
  <c r="C330" i="19" s="1"/>
  <c r="A331" i="19"/>
  <c r="C331" i="19" s="1"/>
  <c r="A328" i="19"/>
  <c r="C328" i="19" s="1"/>
  <c r="A329" i="19"/>
  <c r="C329" i="19" s="1"/>
  <c r="A326" i="19"/>
  <c r="C326" i="19" s="1"/>
  <c r="A327" i="19"/>
  <c r="C327" i="19" s="1"/>
  <c r="A324" i="19"/>
  <c r="C324" i="19" s="1"/>
  <c r="A325" i="19"/>
  <c r="C325" i="19" s="1"/>
  <c r="A322" i="19"/>
  <c r="C322" i="19" s="1"/>
  <c r="A323" i="19"/>
  <c r="C323" i="19" s="1"/>
  <c r="A320" i="19"/>
  <c r="C320" i="19" s="1"/>
  <c r="A321" i="19"/>
  <c r="C321" i="19" s="1"/>
  <c r="A318" i="19"/>
  <c r="C318" i="19" s="1"/>
  <c r="A319" i="19"/>
  <c r="C319" i="19" s="1"/>
  <c r="A316" i="19"/>
  <c r="C316" i="19" s="1"/>
  <c r="A317" i="19"/>
  <c r="C317" i="19" s="1"/>
  <c r="A314" i="19"/>
  <c r="C314" i="19" s="1"/>
  <c r="A315" i="19"/>
  <c r="C315" i="19" s="1"/>
  <c r="A312" i="19"/>
  <c r="C312" i="19" s="1"/>
  <c r="A313" i="19"/>
  <c r="C313" i="19" s="1"/>
  <c r="A310" i="19"/>
  <c r="C310" i="19" s="1"/>
  <c r="A311" i="19"/>
  <c r="C311" i="19" s="1"/>
  <c r="A308" i="19"/>
  <c r="C308" i="19" s="1"/>
  <c r="A309" i="19"/>
  <c r="C309" i="19" s="1"/>
  <c r="A307" i="19"/>
  <c r="C307" i="19" s="1"/>
  <c r="AB593" i="18"/>
  <c r="AB594" i="18"/>
  <c r="AB600" i="18"/>
  <c r="AB601" i="18"/>
  <c r="AB602" i="18"/>
  <c r="AB604" i="18"/>
  <c r="AB605" i="18"/>
  <c r="AB608" i="18"/>
  <c r="AB609" i="18"/>
  <c r="AB612" i="18"/>
  <c r="AB884" i="18"/>
  <c r="X1007" i="17"/>
  <c r="X1008" i="17"/>
  <c r="X1049" i="17"/>
  <c r="X1050" i="17"/>
  <c r="X1051" i="17"/>
  <c r="X1068" i="17"/>
  <c r="X1069" i="17"/>
  <c r="X1070" i="17"/>
  <c r="X1071" i="17"/>
  <c r="X1072" i="17"/>
  <c r="X1073" i="17"/>
  <c r="X1089" i="17"/>
  <c r="X1090" i="17"/>
  <c r="X1091" i="17"/>
  <c r="X1096" i="17"/>
  <c r="X1097" i="17"/>
  <c r="X1098" i="17"/>
  <c r="X1099" i="17"/>
  <c r="X1100" i="17"/>
  <c r="X1101" i="17"/>
  <c r="X1102" i="17"/>
  <c r="X1103" i="17"/>
  <c r="X1122" i="17"/>
  <c r="X1123" i="17"/>
  <c r="X1124" i="17"/>
  <c r="X1140" i="17"/>
  <c r="X1362" i="17"/>
  <c r="X1298" i="16"/>
  <c r="X1338" i="16"/>
  <c r="X1339" i="16"/>
  <c r="X1340" i="16"/>
  <c r="X1341" i="16"/>
  <c r="X1382" i="16"/>
  <c r="X1383" i="16"/>
  <c r="X1384" i="16"/>
  <c r="X1385" i="16"/>
  <c r="X1413" i="16"/>
  <c r="X1414" i="16"/>
  <c r="X1415" i="16"/>
  <c r="X1416" i="16"/>
  <c r="X1417" i="16"/>
  <c r="X1428" i="16"/>
  <c r="X1430" i="16"/>
  <c r="X1431" i="16"/>
  <c r="X1432" i="16"/>
  <c r="X1436" i="16"/>
  <c r="X1437" i="16"/>
  <c r="X1438" i="16"/>
  <c r="X1451" i="16"/>
  <c r="X1452" i="16"/>
  <c r="X1295" i="16"/>
  <c r="X1296" i="16"/>
  <c r="X1297" i="16"/>
  <c r="X1453" i="16"/>
  <c r="X1454" i="16"/>
  <c r="X1455" i="16"/>
  <c r="X1456" i="16"/>
  <c r="X1457" i="16"/>
  <c r="X1458" i="16"/>
  <c r="X1459" i="16"/>
  <c r="X840" i="15"/>
  <c r="X841" i="15"/>
  <c r="X842" i="15"/>
  <c r="X843" i="15"/>
  <c r="X844" i="15"/>
  <c r="X845" i="15"/>
  <c r="X846" i="15"/>
  <c r="X847" i="15"/>
  <c r="X884" i="15"/>
  <c r="X885" i="15"/>
  <c r="X888" i="15"/>
  <c r="X889" i="15"/>
  <c r="X894" i="15"/>
  <c r="X895" i="15"/>
  <c r="X896" i="15"/>
  <c r="X897" i="15"/>
  <c r="X898" i="15"/>
  <c r="X929" i="15"/>
  <c r="X962" i="15"/>
  <c r="X963" i="15"/>
  <c r="X964" i="15"/>
  <c r="X965" i="15"/>
  <c r="X966" i="15"/>
  <c r="X1483" i="14"/>
  <c r="X1484" i="14"/>
  <c r="X1485" i="14"/>
  <c r="X1486" i="14"/>
  <c r="X1487" i="14"/>
  <c r="X1488" i="14"/>
  <c r="X1494" i="14"/>
  <c r="X1495" i="14"/>
  <c r="X1496" i="14"/>
  <c r="X1497" i="14"/>
  <c r="X1498" i="14"/>
  <c r="X1499" i="14"/>
  <c r="X1506" i="14"/>
  <c r="X1507" i="14"/>
  <c r="X1508" i="14"/>
  <c r="X1808" i="14"/>
  <c r="X1809" i="14"/>
  <c r="X1864" i="14"/>
  <c r="X1865" i="14"/>
  <c r="X2047" i="14"/>
  <c r="X2048" i="14"/>
  <c r="X2049" i="14"/>
  <c r="X2050" i="14"/>
  <c r="X2051" i="14"/>
  <c r="X2057" i="14"/>
  <c r="X2058" i="14"/>
  <c r="X2059" i="14"/>
  <c r="X2060" i="14"/>
  <c r="X2061" i="14"/>
  <c r="X929" i="17"/>
  <c r="X930" i="17"/>
  <c r="X931" i="17"/>
  <c r="X1006" i="17"/>
  <c r="X927" i="17"/>
  <c r="AB587" i="18"/>
  <c r="AB588" i="18"/>
  <c r="AB589" i="18"/>
  <c r="X1406" i="14"/>
  <c r="X1407" i="14"/>
  <c r="X1408" i="14"/>
  <c r="X1409" i="14"/>
  <c r="X1417" i="14"/>
  <c r="X1418" i="14"/>
  <c r="X1419" i="14"/>
  <c r="X1420" i="14"/>
  <c r="X1421" i="14"/>
  <c r="X1422" i="14"/>
  <c r="X1423" i="14"/>
  <c r="X1424" i="14"/>
  <c r="X1425" i="14"/>
  <c r="X1426" i="14"/>
  <c r="X1427" i="14"/>
  <c r="X1428" i="14"/>
  <c r="X1429" i="14"/>
  <c r="X1430" i="14"/>
  <c r="X1431" i="14"/>
  <c r="X1432" i="14"/>
  <c r="AB569" i="18"/>
  <c r="AB582" i="18"/>
  <c r="AB584" i="18"/>
  <c r="AB585" i="18"/>
  <c r="AB586" i="18"/>
  <c r="AB591" i="18"/>
  <c r="AB592" i="18"/>
  <c r="X885" i="17"/>
  <c r="X886" i="17"/>
  <c r="X887" i="17"/>
  <c r="X888" i="17"/>
  <c r="X901" i="17"/>
  <c r="X902" i="17"/>
  <c r="X903" i="17"/>
  <c r="X904" i="17"/>
  <c r="X905" i="17"/>
  <c r="X906" i="17"/>
  <c r="X913" i="17"/>
  <c r="X914" i="17"/>
  <c r="X915" i="17"/>
  <c r="X916" i="17"/>
  <c r="X917" i="17"/>
  <c r="X918" i="17"/>
  <c r="X919" i="17"/>
  <c r="X920" i="17"/>
  <c r="X921" i="17"/>
  <c r="X922" i="17"/>
  <c r="X923" i="17"/>
  <c r="X924" i="17"/>
  <c r="X925" i="17"/>
  <c r="X926" i="17"/>
  <c r="X928" i="17"/>
  <c r="X970" i="16"/>
  <c r="X971" i="16"/>
  <c r="X972" i="16"/>
  <c r="X973" i="16"/>
  <c r="X974" i="16"/>
  <c r="X975" i="16"/>
  <c r="X996" i="16"/>
  <c r="X997" i="16"/>
  <c r="X998" i="16"/>
  <c r="X1003" i="16"/>
  <c r="X1004" i="16"/>
  <c r="X1005" i="16"/>
  <c r="X1006" i="16"/>
  <c r="X1007" i="16"/>
  <c r="X1008" i="16"/>
  <c r="X1009" i="16"/>
  <c r="X1010" i="16"/>
  <c r="X1011" i="16"/>
  <c r="X1012" i="16"/>
  <c r="X1013" i="16"/>
  <c r="X1014" i="16"/>
  <c r="X1015" i="16"/>
  <c r="X1016" i="16"/>
  <c r="X1017" i="16"/>
  <c r="X1018" i="16"/>
  <c r="X1019" i="16"/>
  <c r="X1020" i="16"/>
  <c r="X1293" i="16"/>
  <c r="X1294" i="16"/>
  <c r="X1555" i="16"/>
  <c r="X1561" i="16"/>
  <c r="X1563" i="16"/>
  <c r="X742" i="15"/>
  <c r="X743" i="15"/>
  <c r="X746" i="15"/>
  <c r="X747" i="15"/>
  <c r="X748" i="15"/>
  <c r="X749" i="15"/>
  <c r="X750" i="15"/>
  <c r="X751" i="15"/>
  <c r="X752" i="15"/>
  <c r="X753" i="15"/>
  <c r="X754" i="15"/>
  <c r="X755" i="15"/>
  <c r="X1366" i="14"/>
  <c r="X1367" i="14"/>
  <c r="X1368" i="14"/>
  <c r="X1369" i="14"/>
  <c r="X1370" i="14"/>
  <c r="X1371" i="14"/>
  <c r="X1372" i="14"/>
  <c r="X1373" i="14"/>
  <c r="X1374" i="14"/>
  <c r="X1375" i="14"/>
  <c r="X1376" i="14"/>
  <c r="X1404" i="14"/>
  <c r="X1405" i="14"/>
  <c r="X1433" i="14"/>
  <c r="X1434" i="14"/>
  <c r="X1435" i="14"/>
  <c r="X1436" i="14"/>
  <c r="X1437" i="14"/>
  <c r="X1438" i="14"/>
  <c r="X1439" i="14"/>
  <c r="X1440" i="14"/>
  <c r="X1441" i="14"/>
  <c r="X860" i="17"/>
  <c r="X861" i="17"/>
  <c r="X862" i="17"/>
  <c r="X863" i="17"/>
  <c r="X864" i="17"/>
  <c r="X865" i="17"/>
  <c r="X866" i="17"/>
  <c r="X867" i="17"/>
  <c r="X868" i="17"/>
  <c r="X869" i="17"/>
  <c r="X952" i="16"/>
  <c r="X953" i="16"/>
  <c r="X954" i="16"/>
  <c r="X955" i="16"/>
  <c r="AB553" i="18"/>
  <c r="AB557" i="18"/>
  <c r="AB558" i="18"/>
  <c r="X849" i="17"/>
  <c r="X850" i="17"/>
  <c r="X854" i="17"/>
  <c r="X855" i="17"/>
  <c r="X856" i="17"/>
  <c r="X857" i="17"/>
  <c r="X858" i="17"/>
  <c r="X859" i="17"/>
  <c r="X870" i="17"/>
  <c r="X942" i="16"/>
  <c r="X945" i="16"/>
  <c r="X946" i="16"/>
  <c r="X947" i="16"/>
  <c r="X948" i="16"/>
  <c r="X949" i="16"/>
  <c r="X950" i="16"/>
  <c r="X951" i="16"/>
  <c r="X708" i="15"/>
  <c r="X709" i="15"/>
  <c r="X710" i="15"/>
  <c r="X711" i="15"/>
  <c r="X717" i="15"/>
  <c r="X718" i="15"/>
  <c r="X719" i="15"/>
  <c r="X720" i="15"/>
  <c r="X721" i="15"/>
  <c r="X722" i="15"/>
  <c r="X723" i="15"/>
  <c r="X724" i="15"/>
  <c r="X725" i="15"/>
  <c r="X726" i="15"/>
  <c r="X727" i="15"/>
  <c r="X730" i="15"/>
  <c r="X731" i="15"/>
  <c r="X732" i="15"/>
  <c r="X1316" i="14"/>
  <c r="X1317" i="14"/>
  <c r="X1318" i="14"/>
  <c r="X1319" i="14"/>
  <c r="X1320" i="14"/>
  <c r="X1327" i="14"/>
  <c r="X1328" i="14"/>
  <c r="X1329" i="14"/>
  <c r="X1330" i="14"/>
  <c r="X1331" i="14"/>
  <c r="X1332" i="14"/>
  <c r="X1333" i="14"/>
  <c r="X1334" i="14"/>
  <c r="X1335" i="14"/>
  <c r="X1336" i="14"/>
  <c r="X1337" i="14"/>
  <c r="X1338" i="14"/>
  <c r="X1339" i="14"/>
  <c r="X1340" i="14"/>
  <c r="X1341" i="14"/>
  <c r="X1342" i="14"/>
  <c r="X1343" i="14"/>
  <c r="X1344" i="14"/>
  <c r="X1345" i="14"/>
  <c r="X1346" i="14"/>
  <c r="X1347" i="14"/>
  <c r="X1348" i="14"/>
  <c r="X1349" i="14"/>
  <c r="X1350" i="14"/>
  <c r="X1351" i="14"/>
  <c r="X1352" i="14"/>
  <c r="X1353" i="14"/>
  <c r="X1354" i="14"/>
  <c r="X1355" i="14"/>
  <c r="X1356" i="14"/>
  <c r="AB560" i="18"/>
  <c r="AB561" i="18"/>
  <c r="AB562" i="18"/>
  <c r="AB563" i="18"/>
  <c r="AB564" i="18"/>
  <c r="AB565" i="18"/>
  <c r="AB567" i="18"/>
  <c r="AB568" i="18"/>
  <c r="AB887" i="18"/>
  <c r="AB888" i="18"/>
  <c r="AB889" i="18"/>
  <c r="X1297" i="14"/>
  <c r="X1298" i="14"/>
  <c r="X1299" i="14"/>
  <c r="X1300" i="14"/>
  <c r="X1301" i="14"/>
  <c r="X1302" i="14"/>
  <c r="X1303" i="14"/>
  <c r="X1304" i="14"/>
  <c r="X1305" i="14"/>
  <c r="X1306" i="14"/>
  <c r="X1307" i="14"/>
  <c r="X1315" i="14"/>
  <c r="X1357" i="14"/>
  <c r="X1358" i="14"/>
  <c r="X1364" i="14"/>
  <c r="X1365" i="14"/>
  <c r="X823" i="17"/>
  <c r="X824" i="17"/>
  <c r="X825" i="17"/>
  <c r="X826" i="17"/>
  <c r="X827" i="17"/>
  <c r="X828" i="17"/>
  <c r="X829" i="17"/>
  <c r="X830" i="17"/>
  <c r="X831" i="17"/>
  <c r="X832" i="17"/>
  <c r="X833" i="17"/>
  <c r="X841" i="17"/>
  <c r="X842" i="17"/>
  <c r="X843" i="17"/>
  <c r="X844" i="17"/>
  <c r="X926" i="16"/>
  <c r="X927" i="16"/>
  <c r="X928" i="16"/>
  <c r="X929" i="16"/>
  <c r="X930" i="16"/>
  <c r="X931" i="16"/>
  <c r="X932" i="16"/>
  <c r="X936" i="16"/>
  <c r="X937" i="16"/>
  <c r="X938" i="16"/>
  <c r="X941" i="16"/>
  <c r="X956" i="16"/>
  <c r="X957" i="16"/>
  <c r="X958" i="16"/>
  <c r="X959" i="16"/>
  <c r="X960" i="16"/>
  <c r="X961" i="16"/>
  <c r="X962" i="16"/>
  <c r="X963" i="16"/>
  <c r="X1280" i="14"/>
  <c r="X1281" i="14"/>
  <c r="X1282" i="14"/>
  <c r="X1283" i="14"/>
  <c r="X1284" i="14"/>
  <c r="X1285" i="14"/>
  <c r="X1286" i="14"/>
  <c r="X1287" i="14"/>
  <c r="X1288" i="14"/>
  <c r="X1289" i="14"/>
  <c r="X1295" i="14"/>
  <c r="X1404" i="17"/>
  <c r="X1405" i="17"/>
  <c r="X1406" i="17"/>
  <c r="X1571" i="17"/>
  <c r="X1538" i="16"/>
  <c r="X1539" i="16"/>
  <c r="X1540" i="16"/>
  <c r="X1541" i="16"/>
  <c r="X1710" i="16"/>
  <c r="X1109" i="15"/>
  <c r="X1110" i="15"/>
  <c r="X1245" i="15"/>
  <c r="X2080" i="14"/>
  <c r="X2075" i="14"/>
  <c r="X2076" i="14"/>
  <c r="X2077" i="14"/>
  <c r="X2078" i="14"/>
  <c r="X2079" i="14"/>
  <c r="AB869" i="18"/>
  <c r="X1403" i="17"/>
  <c r="X1537" i="16"/>
  <c r="X2074" i="14"/>
  <c r="X684" i="15"/>
  <c r="X685" i="15"/>
  <c r="X686" i="15"/>
  <c r="X687" i="15"/>
  <c r="X688" i="15"/>
  <c r="X689" i="15"/>
  <c r="X690" i="15"/>
  <c r="X691" i="15"/>
  <c r="X692" i="15"/>
  <c r="X695" i="15"/>
  <c r="X696" i="15"/>
  <c r="X697" i="15"/>
  <c r="X698" i="15"/>
  <c r="X699" i="15"/>
  <c r="X700" i="15"/>
  <c r="X707" i="15"/>
  <c r="X733" i="15"/>
  <c r="X756" i="15"/>
  <c r="X757" i="15"/>
  <c r="X758" i="15"/>
  <c r="X759" i="15"/>
  <c r="X1266" i="14"/>
  <c r="X1267" i="14"/>
  <c r="X1268" i="14"/>
  <c r="X1269" i="14"/>
  <c r="X1270" i="14"/>
  <c r="X1271" i="14"/>
  <c r="X1272" i="14"/>
  <c r="X1273" i="14"/>
  <c r="X1274" i="14"/>
  <c r="X1275" i="14"/>
  <c r="X1276" i="14"/>
  <c r="X1277" i="14"/>
  <c r="X912" i="16"/>
  <c r="X913" i="16"/>
  <c r="X914" i="16"/>
  <c r="X915" i="16"/>
  <c r="X916" i="16"/>
  <c r="X917" i="16"/>
  <c r="X918" i="16"/>
  <c r="X919" i="16"/>
  <c r="X920" i="16"/>
  <c r="X921" i="16"/>
  <c r="X922" i="16"/>
  <c r="X923" i="16"/>
  <c r="X810" i="17"/>
  <c r="X811" i="17"/>
  <c r="X812" i="17"/>
  <c r="X813" i="17"/>
  <c r="X814" i="17"/>
  <c r="X815" i="17"/>
  <c r="X816" i="17"/>
  <c r="X817" i="17"/>
  <c r="X818" i="17"/>
  <c r="X819" i="17"/>
  <c r="X820" i="17"/>
  <c r="X821" i="17"/>
  <c r="X822" i="17"/>
  <c r="X848" i="17"/>
  <c r="X871" i="17"/>
  <c r="X872" i="17"/>
  <c r="X873" i="17"/>
  <c r="X874" i="17"/>
  <c r="X875" i="17"/>
  <c r="AB539" i="18"/>
  <c r="AB540" i="18"/>
  <c r="AB541" i="18"/>
  <c r="AB542" i="18"/>
  <c r="AB543" i="18"/>
  <c r="AB547" i="18"/>
  <c r="AB548" i="18"/>
  <c r="AB549" i="18"/>
  <c r="AB552" i="18"/>
  <c r="X1278" i="14"/>
  <c r="X1279" i="14"/>
  <c r="X1296" i="14"/>
  <c r="X1442" i="14"/>
  <c r="X1443" i="14"/>
  <c r="X1444" i="14"/>
  <c r="X1445" i="14"/>
  <c r="X1446" i="14"/>
  <c r="X1447" i="14"/>
  <c r="X1448" i="14"/>
  <c r="X1449" i="14"/>
  <c r="X2062" i="14"/>
  <c r="X799" i="17"/>
  <c r="X800" i="17"/>
  <c r="X801" i="17"/>
  <c r="X876" i="17"/>
  <c r="X877" i="17"/>
  <c r="X883" i="17"/>
  <c r="X884" i="17"/>
  <c r="X1363" i="17"/>
  <c r="X1443" i="17"/>
  <c r="X1453" i="17"/>
  <c r="X898" i="16"/>
  <c r="X899" i="16"/>
  <c r="X900" i="16"/>
  <c r="X901" i="16"/>
  <c r="X902" i="16"/>
  <c r="X924" i="16"/>
  <c r="X925" i="16"/>
  <c r="X964" i="16"/>
  <c r="X968" i="16"/>
  <c r="AB531" i="18"/>
  <c r="X1233" i="14"/>
  <c r="X1234" i="14"/>
  <c r="X1235" i="14"/>
  <c r="X1236" i="14"/>
  <c r="X1237" i="14"/>
  <c r="X1238" i="14"/>
  <c r="X1239" i="14"/>
  <c r="X1240" i="14"/>
  <c r="X1241" i="14"/>
  <c r="X1242" i="14"/>
  <c r="X1243" i="14"/>
  <c r="X1244" i="14"/>
  <c r="X1245" i="14"/>
  <c r="X1246" i="14"/>
  <c r="X1247" i="14"/>
  <c r="X1248" i="14"/>
  <c r="X789" i="17"/>
  <c r="X790" i="17"/>
  <c r="X791" i="17"/>
  <c r="X792" i="17"/>
  <c r="X793" i="17"/>
  <c r="X794" i="17"/>
  <c r="X780" i="17"/>
  <c r="X781" i="17"/>
  <c r="X782" i="17"/>
  <c r="X783" i="17"/>
  <c r="X784" i="17"/>
  <c r="X785" i="17"/>
  <c r="X786" i="17"/>
  <c r="X881" i="16"/>
  <c r="X882" i="16"/>
  <c r="X883" i="16"/>
  <c r="X884" i="16"/>
  <c r="X885" i="16"/>
  <c r="X886" i="16"/>
  <c r="X887" i="16"/>
  <c r="X888" i="16"/>
  <c r="X889" i="16"/>
  <c r="X890" i="16"/>
  <c r="X891" i="16"/>
  <c r="X892" i="16"/>
  <c r="X893" i="16"/>
  <c r="X665" i="15"/>
  <c r="X666" i="15"/>
  <c r="X667" i="15"/>
  <c r="X668" i="15"/>
  <c r="X669" i="15"/>
  <c r="X670" i="15"/>
  <c r="X671" i="15"/>
  <c r="X672" i="15"/>
  <c r="X673" i="15"/>
  <c r="X674" i="15"/>
  <c r="X675" i="15"/>
  <c r="X676" i="15"/>
  <c r="X677" i="15"/>
  <c r="X678" i="15"/>
  <c r="X683" i="15"/>
  <c r="X760" i="15"/>
  <c r="X761" i="15"/>
  <c r="X762" i="15"/>
  <c r="X763" i="15"/>
  <c r="X764" i="15"/>
  <c r="X1219" i="14"/>
  <c r="X1220" i="14"/>
  <c r="X1221" i="14"/>
  <c r="X1222" i="14"/>
  <c r="X1223" i="14"/>
  <c r="X1224" i="14"/>
  <c r="X1225" i="14"/>
  <c r="X1226" i="14"/>
  <c r="X1227" i="14"/>
  <c r="X1228" i="14"/>
  <c r="X1229" i="14"/>
  <c r="X1230" i="14"/>
  <c r="X1231" i="14"/>
  <c r="AB959" i="18"/>
  <c r="AB960" i="18"/>
  <c r="X1454" i="17"/>
  <c r="X1568" i="17"/>
  <c r="X1567" i="16"/>
  <c r="X1013" i="15"/>
  <c r="X1126" i="15"/>
  <c r="X1127" i="15"/>
  <c r="X1130" i="15"/>
  <c r="X2081" i="14"/>
  <c r="X2194" i="14"/>
  <c r="X2195" i="14"/>
  <c r="X2196" i="14"/>
  <c r="AB529" i="18"/>
  <c r="AB530" i="18"/>
  <c r="AB532" i="18"/>
  <c r="AB533" i="18"/>
  <c r="X788" i="17"/>
  <c r="X795" i="17"/>
  <c r="X796" i="17"/>
  <c r="X797" i="17"/>
  <c r="X798" i="17"/>
  <c r="X894" i="16"/>
  <c r="X895" i="16"/>
  <c r="X896" i="16"/>
  <c r="X897" i="16"/>
  <c r="X969" i="16"/>
  <c r="X1566" i="16"/>
  <c r="X664" i="15"/>
  <c r="X765" i="15"/>
  <c r="X766" i="15"/>
  <c r="X839" i="15"/>
  <c r="X967" i="15"/>
  <c r="X1012" i="15"/>
  <c r="X1232" i="14"/>
  <c r="X1249" i="14"/>
  <c r="X1250" i="14"/>
  <c r="X1251" i="14"/>
  <c r="X1252" i="14"/>
  <c r="X1265" i="14"/>
  <c r="X1158" i="14"/>
  <c r="X1159" i="14"/>
  <c r="X1175" i="14"/>
  <c r="X1176" i="14"/>
  <c r="X1177" i="14"/>
  <c r="X1178" i="14"/>
  <c r="X1179" i="14"/>
  <c r="X1180" i="14"/>
  <c r="X1215" i="14"/>
  <c r="X1216" i="14"/>
  <c r="X1217" i="14"/>
  <c r="X705" i="17"/>
  <c r="X727" i="17"/>
  <c r="X728" i="17"/>
  <c r="X729" i="17"/>
  <c r="X730" i="17"/>
  <c r="X753" i="17"/>
  <c r="X793" i="16"/>
  <c r="X794" i="16"/>
  <c r="X795" i="16"/>
  <c r="X796" i="16"/>
  <c r="X797" i="16"/>
  <c r="X798" i="16"/>
  <c r="X832" i="16"/>
  <c r="X833" i="16"/>
  <c r="X834" i="16"/>
  <c r="X1110" i="14"/>
  <c r="X1111" i="14"/>
  <c r="X1112" i="14"/>
  <c r="X1113" i="14"/>
  <c r="X1114" i="14"/>
  <c r="X1115" i="14"/>
  <c r="X1148" i="14"/>
  <c r="X1149" i="14"/>
  <c r="X1150" i="14"/>
  <c r="X1151" i="14"/>
  <c r="X1152" i="14"/>
  <c r="X1153" i="14"/>
  <c r="AB491" i="18"/>
  <c r="AB502" i="18"/>
  <c r="AB503" i="18"/>
  <c r="X674" i="17"/>
  <c r="X693" i="17"/>
  <c r="X694" i="17"/>
  <c r="X695" i="17"/>
  <c r="X703" i="17"/>
  <c r="X704" i="17"/>
  <c r="X728" i="16"/>
  <c r="X729" i="16"/>
  <c r="X761" i="16"/>
  <c r="X762" i="16"/>
  <c r="X763" i="16"/>
  <c r="X764" i="16"/>
  <c r="X777" i="16"/>
  <c r="X778" i="16"/>
  <c r="X779" i="16"/>
  <c r="X780" i="16"/>
  <c r="X782" i="16"/>
  <c r="X835" i="16"/>
  <c r="X641" i="17"/>
  <c r="X642" i="17"/>
  <c r="X670" i="17"/>
  <c r="X671" i="17"/>
  <c r="X672" i="17"/>
  <c r="X673" i="17"/>
  <c r="X754" i="17"/>
  <c r="X584" i="15"/>
  <c r="X597" i="15"/>
  <c r="X598" i="15"/>
  <c r="X605" i="15"/>
  <c r="X606" i="15"/>
  <c r="X611" i="15"/>
  <c r="X612" i="15"/>
  <c r="X624" i="15"/>
  <c r="X399" i="17"/>
  <c r="X400" i="17"/>
  <c r="X401" i="17"/>
  <c r="X402" i="17"/>
  <c r="X403" i="17"/>
  <c r="X464" i="16"/>
  <c r="X465" i="16"/>
  <c r="X466" i="16"/>
  <c r="X350" i="15"/>
  <c r="X619" i="14"/>
  <c r="X620" i="14"/>
  <c r="X621" i="14"/>
  <c r="X622" i="14"/>
  <c r="AB274" i="18"/>
  <c r="X398" i="17"/>
  <c r="X463" i="16"/>
  <c r="X349" i="15"/>
  <c r="X618" i="14"/>
  <c r="AB456" i="18"/>
  <c r="AB457" i="18"/>
  <c r="AB458" i="18"/>
  <c r="AB477" i="18"/>
  <c r="AB478" i="18"/>
  <c r="X518" i="15"/>
  <c r="X519" i="15"/>
  <c r="X520" i="15"/>
  <c r="X581" i="15"/>
  <c r="X582" i="15"/>
  <c r="X583" i="15"/>
  <c r="X979" i="14"/>
  <c r="X980" i="14"/>
  <c r="X1032" i="14"/>
  <c r="X1033" i="14"/>
  <c r="X1034" i="14"/>
  <c r="X1035" i="14"/>
  <c r="X1036" i="14"/>
  <c r="X1037" i="14"/>
  <c r="X1038" i="14"/>
  <c r="X1039" i="14"/>
  <c r="X1040" i="14"/>
  <c r="X1041" i="14"/>
  <c r="X1075" i="14"/>
  <c r="X1076" i="14"/>
  <c r="X1077" i="14"/>
  <c r="X1078" i="14"/>
  <c r="X1079" i="14"/>
  <c r="X1095" i="14"/>
  <c r="X1096" i="14"/>
  <c r="X610" i="17"/>
  <c r="X635" i="17"/>
  <c r="X636" i="17"/>
  <c r="X637" i="17"/>
  <c r="X638" i="17"/>
  <c r="X678" i="16"/>
  <c r="X679" i="16"/>
  <c r="X680" i="16"/>
  <c r="X681" i="16"/>
  <c r="X682" i="16"/>
  <c r="X719" i="16"/>
  <c r="X720" i="16"/>
  <c r="X721" i="16"/>
  <c r="X722" i="16"/>
  <c r="X723" i="16"/>
  <c r="X724" i="16"/>
  <c r="X511" i="15"/>
  <c r="X512" i="15"/>
  <c r="X513" i="15"/>
  <c r="X514" i="15"/>
  <c r="X515" i="15"/>
  <c r="X516" i="15"/>
  <c r="X943" i="14"/>
  <c r="X969" i="14"/>
  <c r="X970" i="14"/>
  <c r="X971" i="14"/>
  <c r="X972" i="14"/>
  <c r="X973" i="14"/>
  <c r="X974" i="14"/>
  <c r="X975" i="14"/>
  <c r="X976" i="14"/>
  <c r="AB193" i="18"/>
  <c r="AB194" i="18"/>
  <c r="AB195" i="18"/>
  <c r="X263" i="17"/>
  <c r="X264" i="17"/>
  <c r="X265" i="17"/>
  <c r="X266" i="17"/>
  <c r="X323" i="16"/>
  <c r="X324" i="16"/>
  <c r="X325" i="16"/>
  <c r="X326" i="16"/>
  <c r="X239" i="15"/>
  <c r="X442" i="14"/>
  <c r="X443" i="14"/>
  <c r="X444" i="14"/>
  <c r="X439" i="14"/>
  <c r="X440" i="14"/>
  <c r="X441" i="14"/>
  <c r="X546" i="17"/>
  <c r="X547" i="17"/>
  <c r="X548" i="17"/>
  <c r="X568" i="17"/>
  <c r="X569" i="17"/>
  <c r="X570" i="17"/>
  <c r="X571" i="17"/>
  <c r="X572" i="17"/>
  <c r="X573" i="17"/>
  <c r="X574" i="17"/>
  <c r="X578" i="17"/>
  <c r="X580" i="17"/>
  <c r="X581" i="17"/>
  <c r="X582" i="17"/>
  <c r="X583" i="17"/>
  <c r="X584" i="17"/>
  <c r="X585" i="17"/>
  <c r="X434" i="15"/>
  <c r="X435" i="15"/>
  <c r="X436" i="15"/>
  <c r="X437" i="15"/>
  <c r="X474" i="15"/>
  <c r="X475" i="15"/>
  <c r="X476" i="15"/>
  <c r="X477" i="15"/>
  <c r="X480" i="15"/>
  <c r="X482" i="15"/>
  <c r="X877" i="14"/>
  <c r="X878" i="14"/>
  <c r="X879" i="14"/>
  <c r="X880" i="14"/>
  <c r="X905" i="14"/>
  <c r="X906" i="14"/>
  <c r="X907" i="14"/>
  <c r="X908" i="14"/>
  <c r="X909" i="14"/>
  <c r="X910" i="14"/>
  <c r="X911" i="14"/>
  <c r="X912" i="14"/>
  <c r="X913" i="14"/>
  <c r="X914" i="14"/>
  <c r="X915" i="14"/>
  <c r="X922" i="14"/>
  <c r="X923" i="14"/>
  <c r="AB370" i="18"/>
  <c r="AB373" i="18"/>
  <c r="AB374" i="18"/>
  <c r="AB393" i="18"/>
  <c r="X629" i="16"/>
  <c r="X630" i="16"/>
  <c r="X631" i="16"/>
  <c r="X632" i="16"/>
  <c r="X642" i="16"/>
  <c r="X643" i="16"/>
  <c r="X644" i="16"/>
  <c r="X645" i="16"/>
  <c r="X646" i="16"/>
  <c r="X647" i="16"/>
  <c r="X648" i="16"/>
  <c r="X649" i="16"/>
  <c r="X650" i="16"/>
  <c r="X651" i="16"/>
  <c r="X511" i="17"/>
  <c r="X512" i="17"/>
  <c r="X513" i="17"/>
  <c r="X514" i="17"/>
  <c r="X515" i="17"/>
  <c r="X516" i="17"/>
  <c r="X517" i="17"/>
  <c r="X518" i="17"/>
  <c r="X539" i="17"/>
  <c r="X540" i="17"/>
  <c r="X408" i="15"/>
  <c r="X409" i="15"/>
  <c r="X410" i="15"/>
  <c r="X411" i="15"/>
  <c r="X412" i="15"/>
  <c r="X423" i="15"/>
  <c r="X424" i="15"/>
  <c r="X425" i="15"/>
  <c r="X426" i="15"/>
  <c r="X427" i="15"/>
  <c r="X816" i="14"/>
  <c r="X817" i="14"/>
  <c r="X818" i="14"/>
  <c r="X819" i="14"/>
  <c r="X820" i="14"/>
  <c r="X821" i="14"/>
  <c r="X822" i="14"/>
  <c r="X823" i="14"/>
  <c r="X824" i="14"/>
  <c r="X825" i="14"/>
  <c r="X826" i="14"/>
  <c r="X827" i="14"/>
  <c r="X828" i="14"/>
  <c r="X829" i="14"/>
  <c r="X830" i="14"/>
  <c r="X572" i="16"/>
  <c r="X588" i="16"/>
  <c r="X589" i="16"/>
  <c r="X590" i="16"/>
  <c r="X591" i="16"/>
  <c r="X592" i="16"/>
  <c r="X593" i="16"/>
  <c r="X594" i="16"/>
  <c r="X595" i="16"/>
  <c r="X596" i="16"/>
  <c r="X597" i="16"/>
  <c r="X598" i="16"/>
  <c r="X925" i="14"/>
  <c r="X926" i="14"/>
  <c r="X927" i="14"/>
  <c r="X928" i="14"/>
  <c r="X939" i="14"/>
  <c r="X940" i="14"/>
  <c r="X941" i="14"/>
  <c r="X942" i="14"/>
  <c r="X977" i="14"/>
  <c r="X978" i="14"/>
  <c r="X1097" i="14"/>
  <c r="X1098" i="14"/>
  <c r="X1099" i="14"/>
  <c r="X1154" i="14"/>
  <c r="X473" i="17"/>
  <c r="X474" i="17"/>
  <c r="X475" i="17"/>
  <c r="X476" i="17"/>
  <c r="X477" i="17"/>
  <c r="X478" i="17"/>
  <c r="X479" i="17"/>
  <c r="X480" i="17"/>
  <c r="X481" i="17"/>
  <c r="X482" i="17"/>
  <c r="X483" i="17"/>
  <c r="X484" i="17"/>
  <c r="X606" i="17"/>
  <c r="X607" i="17"/>
  <c r="X608" i="17"/>
  <c r="X609" i="17"/>
  <c r="X639" i="17"/>
  <c r="X640" i="17"/>
  <c r="X755" i="17"/>
  <c r="X775" i="17"/>
  <c r="X776" i="17"/>
  <c r="X777" i="17"/>
  <c r="X778" i="17"/>
  <c r="X779" i="17"/>
  <c r="X787" i="17"/>
  <c r="X625" i="15"/>
  <c r="X626" i="15"/>
  <c r="X627" i="15"/>
  <c r="X634" i="15"/>
  <c r="X635" i="15"/>
  <c r="X636" i="15"/>
  <c r="X662" i="15"/>
  <c r="X663" i="15"/>
  <c r="X781" i="14"/>
  <c r="X782" i="14"/>
  <c r="X783" i="14"/>
  <c r="X784" i="14"/>
  <c r="X785" i="14"/>
  <c r="X786" i="14"/>
  <c r="X787" i="14"/>
  <c r="X788" i="14"/>
  <c r="X789" i="14"/>
  <c r="X790" i="14"/>
  <c r="X791" i="14"/>
  <c r="X792" i="14"/>
  <c r="X793" i="14"/>
  <c r="X794" i="14"/>
  <c r="X795" i="14"/>
  <c r="X796" i="14"/>
  <c r="X815" i="14"/>
  <c r="X831" i="14"/>
  <c r="X832" i="14"/>
  <c r="X833" i="14"/>
  <c r="X834" i="14"/>
  <c r="X396" i="15"/>
  <c r="X397" i="15"/>
  <c r="X398" i="15"/>
  <c r="X399" i="15"/>
  <c r="X400" i="15"/>
  <c r="X407" i="15"/>
  <c r="X428" i="15"/>
  <c r="X429" i="15"/>
  <c r="X558" i="16"/>
  <c r="X559" i="16"/>
  <c r="X560" i="16"/>
  <c r="X561" i="16"/>
  <c r="X563" i="16"/>
  <c r="X564" i="16"/>
  <c r="X565" i="16"/>
  <c r="X566" i="16"/>
  <c r="X567" i="16"/>
  <c r="X568" i="16"/>
  <c r="X569" i="16"/>
  <c r="X570" i="16"/>
  <c r="X571" i="16"/>
  <c r="X599" i="16"/>
  <c r="X600" i="16"/>
  <c r="X601" i="16"/>
  <c r="X656" i="16"/>
  <c r="X658" i="16"/>
  <c r="X659" i="16"/>
  <c r="X660" i="16"/>
  <c r="X675" i="16"/>
  <c r="X676" i="16"/>
  <c r="X677" i="16"/>
  <c r="X725" i="16"/>
  <c r="X726" i="16"/>
  <c r="X727" i="16"/>
  <c r="X846" i="16"/>
  <c r="X847" i="16"/>
  <c r="X848" i="16"/>
  <c r="X849" i="16"/>
  <c r="AB332" i="18"/>
  <c r="AB333" i="18"/>
  <c r="AB334" i="18"/>
  <c r="AB343" i="18"/>
  <c r="AB344" i="18"/>
  <c r="AB345" i="18"/>
  <c r="AB346" i="18"/>
  <c r="AB347" i="18"/>
  <c r="AB348" i="18"/>
  <c r="AB369" i="18"/>
  <c r="AB394" i="18"/>
  <c r="AB397" i="18"/>
  <c r="AB401" i="18"/>
  <c r="AB402" i="18"/>
  <c r="AB416" i="18"/>
  <c r="AB417" i="18"/>
  <c r="AB420" i="18"/>
  <c r="AB421" i="18"/>
  <c r="AB422" i="18"/>
  <c r="AB455" i="18"/>
  <c r="AB485" i="18"/>
  <c r="AB486" i="18"/>
  <c r="AB504" i="18"/>
  <c r="AB505" i="18"/>
  <c r="X385" i="15"/>
  <c r="X388" i="15"/>
  <c r="X389" i="15"/>
  <c r="X395" i="15"/>
  <c r="X430" i="15"/>
  <c r="X431" i="15"/>
  <c r="X432" i="15"/>
  <c r="X463" i="17"/>
  <c r="X466" i="17"/>
  <c r="X467" i="17"/>
  <c r="X471" i="17"/>
  <c r="X472" i="17"/>
  <c r="X485" i="17"/>
  <c r="X486" i="17"/>
  <c r="X487" i="17"/>
  <c r="X508" i="17"/>
  <c r="X509" i="17"/>
  <c r="X510" i="17"/>
  <c r="X491" i="16"/>
  <c r="X492" i="16"/>
  <c r="X493" i="16"/>
  <c r="X494" i="16"/>
  <c r="X495" i="16"/>
  <c r="X496" i="16"/>
  <c r="X510" i="16"/>
  <c r="X511" i="16"/>
  <c r="X512" i="16"/>
  <c r="X513" i="16"/>
  <c r="X519" i="16"/>
  <c r="X520" i="16"/>
  <c r="X521" i="16"/>
  <c r="X522" i="16"/>
  <c r="X523" i="16"/>
  <c r="X536" i="16"/>
  <c r="X538" i="16"/>
  <c r="X539" i="16"/>
  <c r="X540" i="16"/>
  <c r="X541" i="16"/>
  <c r="AB243" i="18"/>
  <c r="AB244" i="18"/>
  <c r="AB245" i="18"/>
  <c r="AB246" i="18"/>
  <c r="AB247" i="18"/>
  <c r="X327" i="17"/>
  <c r="X328" i="17"/>
  <c r="X329" i="17"/>
  <c r="X330" i="17"/>
  <c r="X331" i="17"/>
  <c r="X332" i="17"/>
  <c r="X333" i="17"/>
  <c r="X334" i="17"/>
  <c r="X335" i="17"/>
  <c r="X336" i="17"/>
  <c r="X337" i="17"/>
  <c r="X338" i="17"/>
  <c r="X339" i="17"/>
  <c r="X340" i="17"/>
  <c r="X341" i="17"/>
  <c r="X342" i="17"/>
  <c r="X343" i="17"/>
  <c r="X344" i="17"/>
  <c r="X392" i="17"/>
  <c r="X393" i="17"/>
  <c r="X394" i="17"/>
  <c r="X395" i="17"/>
  <c r="X396" i="17"/>
  <c r="X397" i="17"/>
  <c r="X420" i="17"/>
  <c r="X426" i="17"/>
  <c r="X427" i="17"/>
  <c r="X428" i="17"/>
  <c r="X435" i="17"/>
  <c r="X436" i="17"/>
  <c r="X437" i="17"/>
  <c r="X490" i="14"/>
  <c r="X491" i="14"/>
  <c r="X492" i="14"/>
  <c r="X493" i="14"/>
  <c r="X494" i="14"/>
  <c r="X495" i="14"/>
  <c r="X496" i="14"/>
  <c r="X497" i="14"/>
  <c r="X498" i="14"/>
  <c r="X499" i="14"/>
  <c r="X500" i="14"/>
  <c r="X501" i="14"/>
  <c r="X502" i="14"/>
  <c r="X503" i="14"/>
  <c r="X504" i="14"/>
  <c r="X295" i="17"/>
  <c r="X296" i="17"/>
  <c r="X297" i="17"/>
  <c r="X298" i="17"/>
  <c r="X299" i="17"/>
  <c r="X300" i="17"/>
  <c r="X301" i="17"/>
  <c r="X302" i="17"/>
  <c r="X325" i="17"/>
  <c r="X326" i="17"/>
  <c r="X438" i="17"/>
  <c r="X439" i="17"/>
  <c r="X353" i="16"/>
  <c r="X354" i="16"/>
  <c r="X355" i="16"/>
  <c r="X356" i="16"/>
  <c r="X357" i="16"/>
  <c r="X358" i="16"/>
  <c r="X359" i="16"/>
  <c r="X360" i="16"/>
  <c r="X361" i="16"/>
  <c r="X362" i="16"/>
  <c r="X363" i="16"/>
  <c r="X392" i="16"/>
  <c r="X393" i="16"/>
  <c r="X394" i="16"/>
  <c r="X395" i="16"/>
  <c r="X396" i="16"/>
  <c r="X397" i="16"/>
  <c r="X398" i="16"/>
  <c r="X399" i="16"/>
  <c r="X400" i="16"/>
  <c r="X401" i="16"/>
  <c r="X402" i="16"/>
  <c r="X403" i="16"/>
  <c r="X404" i="16"/>
  <c r="X405" i="16"/>
  <c r="X406" i="16"/>
  <c r="X407" i="16"/>
  <c r="X408" i="16"/>
  <c r="X459" i="16"/>
  <c r="X460" i="16"/>
  <c r="X273" i="15"/>
  <c r="X274" i="15"/>
  <c r="X275" i="15"/>
  <c r="X276" i="15"/>
  <c r="X277" i="15"/>
  <c r="X278" i="15"/>
  <c r="X327" i="15"/>
  <c r="X328" i="15"/>
  <c r="X329" i="15"/>
  <c r="X330" i="15"/>
  <c r="X331" i="15"/>
  <c r="X332" i="15"/>
  <c r="X347" i="15"/>
  <c r="X348" i="15"/>
  <c r="X357" i="15"/>
  <c r="X358" i="15"/>
  <c r="X565" i="14"/>
  <c r="X566" i="14"/>
  <c r="X567" i="14"/>
  <c r="X568" i="14"/>
  <c r="X569" i="14"/>
  <c r="X613" i="14"/>
  <c r="X614" i="14"/>
  <c r="X615" i="14"/>
  <c r="X616" i="14"/>
  <c r="X617" i="14"/>
  <c r="X638" i="14"/>
  <c r="X639" i="14"/>
  <c r="X640" i="14"/>
  <c r="X641" i="14"/>
  <c r="X642" i="14"/>
  <c r="X643" i="14"/>
  <c r="X644" i="14"/>
  <c r="X645" i="14"/>
  <c r="X691" i="14"/>
  <c r="X692" i="14"/>
  <c r="X693" i="14"/>
  <c r="X694" i="14"/>
  <c r="X695" i="14"/>
  <c r="X707" i="14"/>
  <c r="X708" i="14"/>
  <c r="X709" i="14"/>
  <c r="X710" i="14"/>
  <c r="X711" i="14"/>
  <c r="X712" i="14"/>
  <c r="X719" i="14"/>
  <c r="X720" i="14"/>
  <c r="X721" i="14"/>
  <c r="X722" i="14"/>
  <c r="X723" i="14"/>
  <c r="X738" i="14"/>
  <c r="X739" i="14"/>
  <c r="X740" i="14"/>
  <c r="X741" i="14"/>
  <c r="X742" i="14"/>
  <c r="X743" i="14"/>
  <c r="X744" i="14"/>
  <c r="X745" i="14"/>
  <c r="X755" i="14"/>
  <c r="X756" i="14"/>
  <c r="X757" i="14"/>
  <c r="X758" i="14"/>
  <c r="X759" i="14"/>
  <c r="X760" i="14"/>
  <c r="X768" i="14"/>
  <c r="X769" i="14"/>
  <c r="X770" i="14"/>
  <c r="X771" i="14"/>
  <c r="X772" i="14"/>
  <c r="X448" i="17"/>
  <c r="X449" i="17"/>
  <c r="X450" i="17"/>
  <c r="X460" i="17"/>
  <c r="X462" i="17"/>
  <c r="X541" i="17"/>
  <c r="X542" i="17"/>
  <c r="X543" i="17"/>
  <c r="X544" i="17"/>
  <c r="X545" i="17"/>
  <c r="X605" i="17"/>
  <c r="X553" i="16"/>
  <c r="X554" i="16"/>
  <c r="X555" i="16"/>
  <c r="X850" i="16"/>
  <c r="X880" i="16"/>
  <c r="X245" i="17"/>
  <c r="X256" i="17"/>
  <c r="X257" i="17"/>
  <c r="X258" i="17"/>
  <c r="X259" i="17"/>
  <c r="X260" i="17"/>
  <c r="X283" i="16"/>
  <c r="X284" i="16"/>
  <c r="X285" i="16"/>
  <c r="X286" i="16"/>
  <c r="X287" i="16"/>
  <c r="X289" i="16"/>
  <c r="X314" i="16"/>
  <c r="X315" i="16"/>
  <c r="X316" i="16"/>
  <c r="X317" i="16"/>
  <c r="X318" i="16"/>
  <c r="X226" i="15"/>
  <c r="X227" i="15"/>
  <c r="X228" i="15"/>
  <c r="X229" i="15"/>
  <c r="X236" i="15"/>
  <c r="X237" i="15"/>
  <c r="X238" i="15"/>
  <c r="X242" i="15"/>
  <c r="X243" i="15"/>
  <c r="X246" i="15"/>
  <c r="X247" i="15"/>
  <c r="X258" i="15"/>
  <c r="X378" i="14"/>
  <c r="X379" i="14"/>
  <c r="X402" i="14"/>
  <c r="X403" i="14"/>
  <c r="X404" i="14"/>
  <c r="X405" i="14"/>
  <c r="X406" i="14"/>
  <c r="X407" i="14"/>
  <c r="X408" i="14"/>
  <c r="X409" i="14"/>
  <c r="X255" i="16"/>
  <c r="X256" i="16"/>
  <c r="X257" i="16"/>
  <c r="X187" i="15"/>
  <c r="X188" i="15"/>
  <c r="X189" i="15"/>
  <c r="X190" i="15"/>
  <c r="X191" i="15"/>
  <c r="X192" i="15"/>
  <c r="AB136" i="18"/>
  <c r="AB137" i="18"/>
  <c r="AB138" i="18"/>
  <c r="X206" i="17"/>
  <c r="X207" i="17"/>
  <c r="X216" i="17"/>
  <c r="X217" i="17"/>
  <c r="X218" i="17"/>
  <c r="X219" i="17"/>
  <c r="X220" i="17"/>
  <c r="X228" i="16"/>
  <c r="X229" i="16"/>
  <c r="X230" i="16"/>
  <c r="X231" i="16"/>
  <c r="X323" i="14"/>
  <c r="X324" i="14"/>
  <c r="X325" i="14"/>
  <c r="X326" i="14"/>
  <c r="X329" i="14"/>
  <c r="X327" i="14"/>
  <c r="X328" i="14"/>
  <c r="X330" i="14"/>
  <c r="X331" i="14"/>
  <c r="AB124" i="18"/>
  <c r="X190" i="17"/>
  <c r="X191" i="17"/>
  <c r="X192" i="17"/>
  <c r="X204" i="17"/>
  <c r="X205" i="17"/>
  <c r="X221" i="17"/>
  <c r="X222" i="17"/>
  <c r="X201" i="16"/>
  <c r="X202" i="16"/>
  <c r="X203" i="16"/>
  <c r="X204" i="16"/>
  <c r="X205" i="16"/>
  <c r="X206" i="16"/>
  <c r="X207" i="16"/>
  <c r="X227" i="16"/>
  <c r="X232" i="16"/>
  <c r="X163" i="15"/>
  <c r="X164" i="15"/>
  <c r="X165" i="15"/>
  <c r="X174" i="15"/>
  <c r="X175" i="15"/>
  <c r="X176" i="15"/>
  <c r="X177" i="15"/>
  <c r="X186" i="15"/>
  <c r="X291" i="14"/>
  <c r="X292" i="14"/>
  <c r="X293" i="14"/>
  <c r="X294" i="14"/>
  <c r="X295" i="14"/>
  <c r="X296" i="14"/>
  <c r="X297" i="14"/>
  <c r="X298" i="14"/>
  <c r="X299" i="14"/>
  <c r="X322" i="14"/>
  <c r="X332" i="14"/>
  <c r="AB2" i="18"/>
  <c r="AB3" i="18"/>
  <c r="AB4" i="18"/>
  <c r="AB19" i="18"/>
  <c r="AB20" i="18"/>
  <c r="AB21" i="18"/>
  <c r="AB43" i="18"/>
  <c r="AB44" i="18"/>
  <c r="AB47" i="18"/>
  <c r="AB71" i="18"/>
  <c r="AB72" i="18"/>
  <c r="AB73" i="18"/>
  <c r="AB74" i="18"/>
  <c r="AB96" i="18"/>
  <c r="AB99" i="18"/>
  <c r="AB122" i="18"/>
  <c r="AB123" i="18"/>
  <c r="AB134" i="18"/>
  <c r="AB139" i="18"/>
  <c r="AB140" i="18"/>
  <c r="AB142" i="18"/>
  <c r="AB143" i="18"/>
  <c r="AB144" i="18"/>
  <c r="AB166" i="18"/>
  <c r="AB167" i="18"/>
  <c r="AB168" i="18"/>
  <c r="AB175" i="18"/>
  <c r="AB176" i="18"/>
  <c r="AB177" i="18"/>
  <c r="AB178" i="18"/>
  <c r="AB189" i="18"/>
  <c r="AB190" i="18"/>
  <c r="AB191" i="18"/>
  <c r="AB192" i="18"/>
  <c r="AB200" i="18"/>
  <c r="AB204" i="18"/>
  <c r="AB215" i="18"/>
  <c r="AB216" i="18"/>
  <c r="AB217" i="18"/>
  <c r="AB242" i="18"/>
  <c r="AB248" i="18"/>
  <c r="AB273" i="18"/>
  <c r="AB281" i="18"/>
  <c r="AB300" i="18"/>
  <c r="AB306" i="18"/>
  <c r="AB308" i="18"/>
  <c r="AB309" i="18"/>
  <c r="AB319" i="18"/>
  <c r="AB322" i="18"/>
  <c r="AB323" i="18"/>
  <c r="AB327" i="18"/>
  <c r="AB328" i="18"/>
  <c r="AB331" i="18"/>
  <c r="AB514" i="18"/>
  <c r="AB525" i="18"/>
  <c r="AB526" i="18"/>
  <c r="AB527" i="18"/>
  <c r="X2" i="17"/>
  <c r="X3" i="17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61" i="17"/>
  <c r="X62" i="17"/>
  <c r="X63" i="17"/>
  <c r="X64" i="17"/>
  <c r="X65" i="17"/>
  <c r="X66" i="17"/>
  <c r="X67" i="17"/>
  <c r="X68" i="17"/>
  <c r="X69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60" i="17"/>
  <c r="X161" i="17"/>
  <c r="X162" i="17"/>
  <c r="X163" i="17"/>
  <c r="X164" i="17"/>
  <c r="X165" i="17"/>
  <c r="X181" i="17"/>
  <c r="X182" i="17"/>
  <c r="X189" i="17"/>
  <c r="X223" i="17"/>
  <c r="X240" i="17"/>
  <c r="X241" i="17"/>
  <c r="X242" i="17"/>
  <c r="X243" i="17"/>
  <c r="X244" i="17"/>
  <c r="X261" i="17"/>
  <c r="X262" i="17"/>
  <c r="X275" i="17"/>
  <c r="X276" i="17"/>
  <c r="X277" i="17"/>
  <c r="X281" i="17"/>
  <c r="X282" i="17"/>
  <c r="X283" i="17"/>
  <c r="X284" i="17"/>
  <c r="X285" i="17"/>
  <c r="X294" i="17"/>
  <c r="X440" i="17"/>
  <c r="X447" i="17"/>
  <c r="X2" i="16"/>
  <c r="X3" i="16"/>
  <c r="X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67" i="16"/>
  <c r="X68" i="16"/>
  <c r="X69" i="16"/>
  <c r="X70" i="16"/>
  <c r="X71" i="16"/>
  <c r="X72" i="16"/>
  <c r="X73" i="16"/>
  <c r="X74" i="16"/>
  <c r="X75" i="16"/>
  <c r="X76" i="16"/>
  <c r="X77" i="16"/>
  <c r="X78" i="16"/>
  <c r="X115" i="16"/>
  <c r="X116" i="16"/>
  <c r="X117" i="16"/>
  <c r="X118" i="16"/>
  <c r="X119" i="16"/>
  <c r="X120" i="16"/>
  <c r="X163" i="16"/>
  <c r="X164" i="16"/>
  <c r="X165" i="16"/>
  <c r="X166" i="16"/>
  <c r="X167" i="16"/>
  <c r="X168" i="16"/>
  <c r="X169" i="16"/>
  <c r="X170" i="16"/>
  <c r="X192" i="16"/>
  <c r="X193" i="16"/>
  <c r="X200" i="16"/>
  <c r="X275" i="16"/>
  <c r="X276" i="16"/>
  <c r="X277" i="16"/>
  <c r="X278" i="16"/>
  <c r="X279" i="16"/>
  <c r="X280" i="16"/>
  <c r="X319" i="16"/>
  <c r="X320" i="16"/>
  <c r="X321" i="16"/>
  <c r="X322" i="16"/>
  <c r="X333" i="16"/>
  <c r="X334" i="16"/>
  <c r="X335" i="16"/>
  <c r="X336" i="16"/>
  <c r="X341" i="16"/>
  <c r="X342" i="16"/>
  <c r="X343" i="16"/>
  <c r="X344" i="16"/>
  <c r="X351" i="16"/>
  <c r="X352" i="16"/>
  <c r="X461" i="16"/>
  <c r="X485" i="16"/>
  <c r="X542" i="16"/>
  <c r="X543" i="16"/>
  <c r="X550" i="16"/>
  <c r="X551" i="16"/>
  <c r="X552" i="16"/>
  <c r="X2" i="15"/>
  <c r="X382" i="15"/>
  <c r="X384" i="15"/>
  <c r="X433" i="15"/>
  <c r="X483" i="15"/>
  <c r="X507" i="15"/>
  <c r="X508" i="15"/>
  <c r="X509" i="15"/>
  <c r="X510" i="15"/>
  <c r="X517" i="15"/>
  <c r="X155" i="15"/>
  <c r="X162" i="15"/>
  <c r="X193" i="15"/>
  <c r="X194" i="15"/>
  <c r="X195" i="15"/>
  <c r="X196" i="15"/>
  <c r="X197" i="15"/>
  <c r="X259" i="15"/>
  <c r="X260" i="15"/>
  <c r="X261" i="15"/>
  <c r="X262" i="15"/>
  <c r="X263" i="15"/>
  <c r="X264" i="15"/>
  <c r="X266" i="15"/>
  <c r="X267" i="15"/>
  <c r="X268" i="15"/>
  <c r="X269" i="15"/>
  <c r="X270" i="15"/>
  <c r="X271" i="15"/>
  <c r="X272" i="15"/>
  <c r="X369" i="15"/>
  <c r="X370" i="15"/>
  <c r="X375" i="15"/>
  <c r="X376" i="15"/>
  <c r="X379" i="15"/>
  <c r="A2" i="19"/>
  <c r="A3" i="19"/>
  <c r="G3" i="19" s="1"/>
  <c r="A4" i="19"/>
  <c r="G4" i="19" s="1"/>
  <c r="A5" i="19"/>
  <c r="G5" i="19" s="1"/>
  <c r="A6" i="19"/>
  <c r="G6" i="19" s="1"/>
  <c r="A7" i="19"/>
  <c r="G7" i="19" s="1"/>
  <c r="A8" i="19"/>
  <c r="G8" i="19" s="1"/>
  <c r="A9" i="19"/>
  <c r="G9" i="19" s="1"/>
  <c r="A10" i="19"/>
  <c r="G10" i="19" s="1"/>
  <c r="A11" i="19"/>
  <c r="G11" i="19" s="1"/>
  <c r="A12" i="19"/>
  <c r="G12" i="19" s="1"/>
  <c r="A13" i="19"/>
  <c r="G13" i="19" s="1"/>
  <c r="A14" i="19"/>
  <c r="G14" i="19" s="1"/>
  <c r="A15" i="19"/>
  <c r="G15" i="19" s="1"/>
  <c r="A16" i="19"/>
  <c r="G16" i="19" s="1"/>
  <c r="A17" i="19"/>
  <c r="G17" i="19" s="1"/>
  <c r="A18" i="19"/>
  <c r="G18" i="19" s="1"/>
  <c r="A19" i="19"/>
  <c r="G19" i="19" s="1"/>
  <c r="A20" i="19"/>
  <c r="G20" i="19" s="1"/>
  <c r="A21" i="19"/>
  <c r="G21" i="19" s="1"/>
  <c r="A22" i="19"/>
  <c r="G22" i="19" s="1"/>
  <c r="A23" i="19"/>
  <c r="G23" i="19" s="1"/>
  <c r="A24" i="19"/>
  <c r="G24" i="19" s="1"/>
  <c r="A25" i="19"/>
  <c r="G25" i="19" s="1"/>
  <c r="A26" i="19"/>
  <c r="G26" i="19" s="1"/>
  <c r="A27" i="19"/>
  <c r="G27" i="19" s="1"/>
  <c r="A28" i="19"/>
  <c r="G28" i="19" s="1"/>
  <c r="A29" i="19"/>
  <c r="G29" i="19" s="1"/>
  <c r="A30" i="19"/>
  <c r="G30" i="19" s="1"/>
  <c r="A31" i="19"/>
  <c r="G31" i="19" s="1"/>
  <c r="A32" i="19"/>
  <c r="G32" i="19" s="1"/>
  <c r="A33" i="19"/>
  <c r="G33" i="19" s="1"/>
  <c r="A34" i="19"/>
  <c r="G34" i="19" s="1"/>
  <c r="A35" i="19"/>
  <c r="G35" i="19" s="1"/>
  <c r="A36" i="19"/>
  <c r="G36" i="19" s="1"/>
  <c r="A37" i="19"/>
  <c r="G37" i="19" s="1"/>
  <c r="A38" i="19"/>
  <c r="G38" i="19" s="1"/>
  <c r="A39" i="19"/>
  <c r="G39" i="19" s="1"/>
  <c r="A40" i="19"/>
  <c r="G40" i="19" s="1"/>
  <c r="A41" i="19"/>
  <c r="G41" i="19" s="1"/>
  <c r="A42" i="19"/>
  <c r="G42" i="19" s="1"/>
  <c r="A43" i="19"/>
  <c r="G43" i="19" s="1"/>
  <c r="A44" i="19"/>
  <c r="G44" i="19" s="1"/>
  <c r="A45" i="19"/>
  <c r="G45" i="19" s="1"/>
  <c r="A46" i="19"/>
  <c r="G46" i="19" s="1"/>
  <c r="A47" i="19"/>
  <c r="G47" i="19" s="1"/>
  <c r="A48" i="19"/>
  <c r="G48" i="19" s="1"/>
  <c r="A49" i="19"/>
  <c r="G49" i="19" s="1"/>
  <c r="A50" i="19"/>
  <c r="G50" i="19" s="1"/>
  <c r="A51" i="19"/>
  <c r="G51" i="19" s="1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C169" i="19" s="1"/>
  <c r="A170" i="19"/>
  <c r="C170" i="19" s="1"/>
  <c r="A171" i="19"/>
  <c r="C171" i="19" s="1"/>
  <c r="A172" i="19"/>
  <c r="C172" i="19" s="1"/>
  <c r="A173" i="19"/>
  <c r="C173" i="19" s="1"/>
  <c r="A174" i="19"/>
  <c r="C174" i="19" s="1"/>
  <c r="A175" i="19"/>
  <c r="C175" i="19" s="1"/>
  <c r="A176" i="19"/>
  <c r="C176" i="19" s="1"/>
  <c r="A177" i="19"/>
  <c r="C177" i="19" s="1"/>
  <c r="A178" i="19"/>
  <c r="C178" i="19" s="1"/>
  <c r="A179" i="19"/>
  <c r="C179" i="19" s="1"/>
  <c r="A180" i="19"/>
  <c r="C180" i="19" s="1"/>
  <c r="A181" i="19"/>
  <c r="C181" i="19" s="1"/>
  <c r="A182" i="19"/>
  <c r="C182" i="19" s="1"/>
  <c r="A183" i="19"/>
  <c r="C183" i="19" s="1"/>
  <c r="A184" i="19"/>
  <c r="C184" i="19" s="1"/>
  <c r="A185" i="19"/>
  <c r="C185" i="19" s="1"/>
  <c r="A186" i="19"/>
  <c r="C186" i="19" s="1"/>
  <c r="A187" i="19"/>
  <c r="C187" i="19" s="1"/>
  <c r="A188" i="19"/>
  <c r="C188" i="19" s="1"/>
  <c r="A189" i="19"/>
  <c r="C189" i="19" s="1"/>
  <c r="A190" i="19"/>
  <c r="C190" i="19" s="1"/>
  <c r="A191" i="19"/>
  <c r="C191" i="19" s="1"/>
  <c r="A192" i="19"/>
  <c r="C192" i="19" s="1"/>
  <c r="A193" i="19"/>
  <c r="C193" i="19" s="1"/>
  <c r="A194" i="19"/>
  <c r="C194" i="19" s="1"/>
  <c r="A195" i="19"/>
  <c r="C195" i="19" s="1"/>
  <c r="A196" i="19"/>
  <c r="C196" i="19" s="1"/>
  <c r="A197" i="19"/>
  <c r="C197" i="19" s="1"/>
  <c r="A198" i="19"/>
  <c r="C198" i="19" s="1"/>
  <c r="A199" i="19"/>
  <c r="C199" i="19" s="1"/>
  <c r="A200" i="19"/>
  <c r="C200" i="19" s="1"/>
  <c r="A201" i="19"/>
  <c r="C201" i="19" s="1"/>
  <c r="A202" i="19"/>
  <c r="C202" i="19" s="1"/>
  <c r="A203" i="19"/>
  <c r="C203" i="19" s="1"/>
  <c r="A204" i="19"/>
  <c r="C204" i="19" s="1"/>
  <c r="A205" i="19"/>
  <c r="C205" i="19" s="1"/>
  <c r="A206" i="19"/>
  <c r="C206" i="19" s="1"/>
  <c r="A207" i="19"/>
  <c r="C207" i="19" s="1"/>
  <c r="A208" i="19"/>
  <c r="C208" i="19" s="1"/>
  <c r="A209" i="19"/>
  <c r="C209" i="19" s="1"/>
  <c r="A210" i="19"/>
  <c r="C210" i="19" s="1"/>
  <c r="A211" i="19"/>
  <c r="C211" i="19" s="1"/>
  <c r="A212" i="19"/>
  <c r="C212" i="19" s="1"/>
  <c r="A213" i="19"/>
  <c r="C213" i="19" s="1"/>
  <c r="A214" i="19"/>
  <c r="C214" i="19" s="1"/>
  <c r="A215" i="19"/>
  <c r="C215" i="19" s="1"/>
  <c r="A216" i="19"/>
  <c r="C216" i="19" s="1"/>
  <c r="A217" i="19"/>
  <c r="C217" i="19" s="1"/>
  <c r="A218" i="19"/>
  <c r="C218" i="19" s="1"/>
  <c r="A219" i="19"/>
  <c r="C219" i="19" s="1"/>
  <c r="A220" i="19"/>
  <c r="C220" i="19" s="1"/>
  <c r="A221" i="19"/>
  <c r="C221" i="19" s="1"/>
  <c r="A222" i="19"/>
  <c r="C222" i="19" s="1"/>
  <c r="A223" i="19"/>
  <c r="C223" i="19" s="1"/>
  <c r="A224" i="19"/>
  <c r="C224" i="19" s="1"/>
  <c r="A225" i="19"/>
  <c r="C225" i="19" s="1"/>
  <c r="A226" i="19"/>
  <c r="C226" i="19" s="1"/>
  <c r="A227" i="19"/>
  <c r="C227" i="19" s="1"/>
  <c r="A228" i="19"/>
  <c r="C228" i="19" s="1"/>
  <c r="A229" i="19"/>
  <c r="C229" i="19" s="1"/>
  <c r="A230" i="19"/>
  <c r="C230" i="19" s="1"/>
  <c r="A231" i="19"/>
  <c r="C231" i="19" s="1"/>
  <c r="A232" i="19"/>
  <c r="C232" i="19" s="1"/>
  <c r="A233" i="19"/>
  <c r="C233" i="19" s="1"/>
  <c r="A234" i="19"/>
  <c r="C234" i="19" s="1"/>
  <c r="A235" i="19"/>
  <c r="C235" i="19" s="1"/>
  <c r="A236" i="19"/>
  <c r="C236" i="19" s="1"/>
  <c r="A237" i="19"/>
  <c r="C237" i="19" s="1"/>
  <c r="A238" i="19"/>
  <c r="C238" i="19" s="1"/>
  <c r="A239" i="19"/>
  <c r="C239" i="19" s="1"/>
  <c r="A240" i="19"/>
  <c r="C240" i="19" s="1"/>
  <c r="A241" i="19"/>
  <c r="C241" i="19" s="1"/>
  <c r="A242" i="19"/>
  <c r="C242" i="19" s="1"/>
  <c r="A243" i="19"/>
  <c r="C243" i="19" s="1"/>
  <c r="A244" i="19"/>
  <c r="C244" i="19" s="1"/>
  <c r="A245" i="19"/>
  <c r="C245" i="19" s="1"/>
  <c r="A246" i="19"/>
  <c r="C246" i="19" s="1"/>
  <c r="A247" i="19"/>
  <c r="C247" i="19" s="1"/>
  <c r="A248" i="19"/>
  <c r="C248" i="19" s="1"/>
  <c r="A249" i="19"/>
  <c r="C249" i="19" s="1"/>
  <c r="A250" i="19"/>
  <c r="C250" i="19" s="1"/>
  <c r="A251" i="19"/>
  <c r="C251" i="19" s="1"/>
  <c r="A252" i="19"/>
  <c r="C252" i="19" s="1"/>
  <c r="A253" i="19"/>
  <c r="C253" i="19" s="1"/>
  <c r="A254" i="19"/>
  <c r="C254" i="19" s="1"/>
  <c r="A255" i="19"/>
  <c r="C255" i="19" s="1"/>
  <c r="A256" i="19"/>
  <c r="C256" i="19" s="1"/>
  <c r="A257" i="19"/>
  <c r="C257" i="19" s="1"/>
  <c r="A258" i="19"/>
  <c r="C258" i="19" s="1"/>
  <c r="A259" i="19"/>
  <c r="C259" i="19" s="1"/>
  <c r="A260" i="19"/>
  <c r="C260" i="19" s="1"/>
  <c r="A261" i="19"/>
  <c r="C261" i="19" s="1"/>
  <c r="A262" i="19"/>
  <c r="C262" i="19" s="1"/>
  <c r="A263" i="19"/>
  <c r="C263" i="19" s="1"/>
  <c r="A264" i="19"/>
  <c r="C264" i="19" s="1"/>
  <c r="A265" i="19"/>
  <c r="C265" i="19" s="1"/>
  <c r="A266" i="19"/>
  <c r="C266" i="19" s="1"/>
  <c r="A267" i="19"/>
  <c r="C267" i="19" s="1"/>
  <c r="A268" i="19"/>
  <c r="C268" i="19" s="1"/>
  <c r="A269" i="19"/>
  <c r="C269" i="19" s="1"/>
  <c r="A270" i="19"/>
  <c r="C270" i="19" s="1"/>
  <c r="A271" i="19"/>
  <c r="C271" i="19" s="1"/>
  <c r="A272" i="19"/>
  <c r="C272" i="19" s="1"/>
  <c r="A273" i="19"/>
  <c r="C273" i="19" s="1"/>
  <c r="A274" i="19"/>
  <c r="C274" i="19" s="1"/>
  <c r="A275" i="19"/>
  <c r="C275" i="19" s="1"/>
  <c r="A276" i="19"/>
  <c r="C276" i="19" s="1"/>
  <c r="A277" i="19"/>
  <c r="C277" i="19" s="1"/>
  <c r="A278" i="19"/>
  <c r="C278" i="19" s="1"/>
  <c r="A279" i="19"/>
  <c r="C279" i="19" s="1"/>
  <c r="A280" i="19"/>
  <c r="C280" i="19" s="1"/>
  <c r="A281" i="19"/>
  <c r="C281" i="19" s="1"/>
  <c r="A282" i="19"/>
  <c r="C282" i="19" s="1"/>
  <c r="A283" i="19"/>
  <c r="C283" i="19" s="1"/>
  <c r="A284" i="19"/>
  <c r="C284" i="19" s="1"/>
  <c r="A285" i="19"/>
  <c r="C285" i="19" s="1"/>
  <c r="A286" i="19"/>
  <c r="C286" i="19" s="1"/>
  <c r="A287" i="19"/>
  <c r="C287" i="19" s="1"/>
  <c r="A288" i="19"/>
  <c r="C288" i="19" s="1"/>
  <c r="A289" i="19"/>
  <c r="C289" i="19" s="1"/>
  <c r="A290" i="19"/>
  <c r="C290" i="19" s="1"/>
  <c r="A291" i="19"/>
  <c r="C291" i="19" s="1"/>
  <c r="A292" i="19"/>
  <c r="C292" i="19" s="1"/>
  <c r="A293" i="19"/>
  <c r="C293" i="19" s="1"/>
  <c r="A294" i="19"/>
  <c r="C294" i="19" s="1"/>
  <c r="A295" i="19"/>
  <c r="C295" i="19" s="1"/>
  <c r="A296" i="19"/>
  <c r="C296" i="19" s="1"/>
  <c r="A297" i="19"/>
  <c r="C297" i="19" s="1"/>
  <c r="A298" i="19"/>
  <c r="C298" i="19" s="1"/>
  <c r="A299" i="19"/>
  <c r="C299" i="19" s="1"/>
  <c r="A300" i="19"/>
  <c r="C300" i="19" s="1"/>
  <c r="A301" i="19"/>
  <c r="C301" i="19" s="1"/>
  <c r="A302" i="19"/>
  <c r="C302" i="19" s="1"/>
  <c r="A303" i="19"/>
  <c r="C303" i="19" s="1"/>
  <c r="A304" i="19"/>
  <c r="C304" i="19" s="1"/>
  <c r="A305" i="19"/>
  <c r="C305" i="19" s="1"/>
  <c r="A306" i="19"/>
  <c r="C306" i="19" s="1"/>
  <c r="X122" i="14"/>
  <c r="X123" i="14"/>
  <c r="X124" i="14"/>
  <c r="X125" i="14"/>
  <c r="X126" i="14"/>
  <c r="X127" i="14"/>
  <c r="X128" i="14"/>
  <c r="X129" i="14"/>
  <c r="X175" i="14"/>
  <c r="X176" i="14"/>
  <c r="X177" i="14"/>
  <c r="X178" i="14"/>
  <c r="X179" i="14"/>
  <c r="X180" i="14"/>
  <c r="X181" i="14"/>
  <c r="X182" i="14"/>
  <c r="X183" i="14"/>
  <c r="X184" i="14"/>
  <c r="X185" i="14"/>
  <c r="X222" i="14"/>
  <c r="X223" i="14"/>
  <c r="X224" i="14"/>
  <c r="X225" i="14"/>
  <c r="X226" i="14"/>
  <c r="X228" i="14"/>
  <c r="X229" i="14"/>
  <c r="X230" i="14"/>
  <c r="X231" i="14"/>
  <c r="X232" i="14"/>
  <c r="X233" i="14"/>
  <c r="X234" i="14"/>
  <c r="X236" i="14"/>
  <c r="X237" i="14"/>
  <c r="X238" i="14"/>
  <c r="X290" i="14"/>
  <c r="X333" i="14"/>
  <c r="X334" i="14"/>
  <c r="A10" i="82" l="1"/>
  <c r="A5" i="81"/>
  <c r="A3" i="79"/>
  <c r="A8" i="80"/>
  <c r="A4" i="84"/>
  <c r="A9" i="80"/>
  <c r="A7" i="81"/>
  <c r="A9" i="81"/>
  <c r="A10" i="81"/>
  <c r="A4" i="81"/>
  <c r="A3" i="85"/>
  <c r="A11" i="82"/>
  <c r="A3" i="84"/>
  <c r="A11" i="80"/>
  <c r="A9" i="83"/>
  <c r="A4" i="79"/>
  <c r="A8" i="83"/>
  <c r="A10" i="80"/>
  <c r="A9" i="82"/>
  <c r="A6" i="81"/>
  <c r="A11" i="81"/>
  <c r="A12" i="82"/>
  <c r="A7" i="83"/>
  <c r="A8" i="81"/>
  <c r="A7" i="80"/>
  <c r="C2" i="19"/>
  <c r="G2" i="19"/>
  <c r="A2" i="85" s="1"/>
  <c r="C56" i="19"/>
  <c r="C137" i="19"/>
  <c r="C65" i="19"/>
  <c r="C29" i="19"/>
  <c r="C160" i="19"/>
  <c r="C148" i="19"/>
  <c r="C136" i="19"/>
  <c r="C124" i="19"/>
  <c r="C112" i="19"/>
  <c r="C100" i="19"/>
  <c r="C88" i="19"/>
  <c r="C76" i="19"/>
  <c r="C64" i="19"/>
  <c r="C52" i="19"/>
  <c r="C40" i="19"/>
  <c r="C28" i="19"/>
  <c r="C16" i="19"/>
  <c r="C4" i="19"/>
  <c r="C140" i="19"/>
  <c r="C32" i="19"/>
  <c r="C125" i="19"/>
  <c r="C41" i="19"/>
  <c r="C159" i="19"/>
  <c r="C147" i="19"/>
  <c r="C135" i="19"/>
  <c r="C123" i="19"/>
  <c r="C111" i="19"/>
  <c r="C99" i="19"/>
  <c r="C87" i="19"/>
  <c r="C75" i="19"/>
  <c r="C63" i="19"/>
  <c r="C51" i="19"/>
  <c r="C39" i="19"/>
  <c r="C27" i="19"/>
  <c r="C15" i="19"/>
  <c r="C3" i="19"/>
  <c r="C164" i="19"/>
  <c r="C44" i="19"/>
  <c r="C113" i="19"/>
  <c r="C158" i="19"/>
  <c r="C98" i="19"/>
  <c r="C38" i="19"/>
  <c r="C157" i="19"/>
  <c r="C145" i="19"/>
  <c r="C133" i="19"/>
  <c r="C121" i="19"/>
  <c r="C109" i="19"/>
  <c r="C97" i="19"/>
  <c r="C85" i="19"/>
  <c r="C73" i="19"/>
  <c r="C61" i="19"/>
  <c r="C49" i="19"/>
  <c r="C37" i="19"/>
  <c r="C25" i="19"/>
  <c r="C13" i="19"/>
  <c r="C104" i="19"/>
  <c r="C161" i="19"/>
  <c r="C77" i="19"/>
  <c r="C17" i="19"/>
  <c r="C122" i="19"/>
  <c r="C50" i="19"/>
  <c r="C14" i="19"/>
  <c r="C168" i="19"/>
  <c r="C156" i="19"/>
  <c r="C144" i="19"/>
  <c r="C132" i="19"/>
  <c r="C120" i="19"/>
  <c r="C108" i="19"/>
  <c r="C96" i="19"/>
  <c r="C84" i="19"/>
  <c r="C72" i="19"/>
  <c r="C60" i="19"/>
  <c r="C48" i="19"/>
  <c r="C36" i="19"/>
  <c r="C24" i="19"/>
  <c r="C12" i="19"/>
  <c r="C152" i="19"/>
  <c r="C68" i="19"/>
  <c r="C20" i="19"/>
  <c r="C89" i="19"/>
  <c r="C110" i="19"/>
  <c r="C62" i="19"/>
  <c r="C26" i="19"/>
  <c r="C167" i="19"/>
  <c r="C155" i="19"/>
  <c r="C143" i="19"/>
  <c r="C131" i="19"/>
  <c r="C119" i="19"/>
  <c r="C107" i="19"/>
  <c r="C95" i="19"/>
  <c r="C83" i="19"/>
  <c r="C71" i="19"/>
  <c r="C59" i="19"/>
  <c r="C47" i="19"/>
  <c r="C35" i="19"/>
  <c r="C23" i="19"/>
  <c r="C11" i="19"/>
  <c r="C92" i="19"/>
  <c r="C101" i="19"/>
  <c r="C5" i="19"/>
  <c r="C146" i="19"/>
  <c r="C86" i="19"/>
  <c r="C166" i="19"/>
  <c r="C154" i="19"/>
  <c r="C142" i="19"/>
  <c r="C130" i="19"/>
  <c r="C118" i="19"/>
  <c r="C106" i="19"/>
  <c r="C94" i="19"/>
  <c r="C82" i="19"/>
  <c r="C70" i="19"/>
  <c r="C58" i="19"/>
  <c r="C46" i="19"/>
  <c r="C34" i="19"/>
  <c r="C22" i="19"/>
  <c r="C10" i="19"/>
  <c r="C128" i="19"/>
  <c r="C149" i="19"/>
  <c r="C53" i="19"/>
  <c r="C134" i="19"/>
  <c r="C74" i="19"/>
  <c r="C165" i="19"/>
  <c r="C153" i="19"/>
  <c r="C141" i="19"/>
  <c r="C129" i="19"/>
  <c r="C117" i="19"/>
  <c r="C105" i="19"/>
  <c r="C93" i="19"/>
  <c r="C81" i="19"/>
  <c r="C69" i="19"/>
  <c r="C57" i="19"/>
  <c r="C45" i="19"/>
  <c r="C33" i="19"/>
  <c r="C21" i="19"/>
  <c r="C9" i="19"/>
  <c r="C80" i="19"/>
  <c r="C163" i="19"/>
  <c r="C151" i="19"/>
  <c r="C139" i="19"/>
  <c r="C127" i="19"/>
  <c r="C115" i="19"/>
  <c r="C103" i="19"/>
  <c r="C91" i="19"/>
  <c r="C79" i="19"/>
  <c r="C67" i="19"/>
  <c r="C55" i="19"/>
  <c r="C43" i="19"/>
  <c r="C31" i="19"/>
  <c r="C19" i="19"/>
  <c r="C7" i="19"/>
  <c r="C162" i="19"/>
  <c r="C150" i="19"/>
  <c r="C138" i="19"/>
  <c r="C126" i="19"/>
  <c r="C114" i="19"/>
  <c r="C102" i="19"/>
  <c r="C90" i="19"/>
  <c r="C78" i="19"/>
  <c r="C66" i="19"/>
  <c r="C54" i="19"/>
  <c r="C42" i="19"/>
  <c r="C30" i="19"/>
  <c r="C18" i="19"/>
  <c r="C6" i="19"/>
  <c r="C116" i="19"/>
  <c r="C8" i="19"/>
  <c r="X7" i="15"/>
  <c r="X110" i="15"/>
  <c r="X111" i="15"/>
  <c r="X112" i="15"/>
  <c r="X113" i="15"/>
  <c r="X133" i="15"/>
  <c r="X134" i="15"/>
  <c r="X135" i="15"/>
  <c r="X136" i="15"/>
  <c r="X137" i="15"/>
  <c r="X138" i="15"/>
  <c r="X154" i="15"/>
  <c r="X3" i="15"/>
  <c r="X4" i="15"/>
  <c r="X5" i="15"/>
  <c r="X6" i="15"/>
  <c r="X560" i="14"/>
  <c r="X561" i="14"/>
  <c r="X562" i="14"/>
  <c r="X563" i="14"/>
  <c r="X564" i="14"/>
  <c r="X773" i="14"/>
  <c r="X779" i="14"/>
  <c r="X780" i="14"/>
  <c r="X473" i="14"/>
  <c r="X474" i="14"/>
  <c r="X475" i="14"/>
  <c r="X476" i="14"/>
  <c r="X489" i="14"/>
  <c r="X505" i="14"/>
  <c r="X506" i="14"/>
  <c r="X431" i="14"/>
  <c r="X432" i="14"/>
  <c r="X433" i="14"/>
  <c r="X434" i="14"/>
  <c r="X410" i="14"/>
  <c r="X411" i="14"/>
  <c r="X427" i="14"/>
  <c r="X428" i="14"/>
  <c r="X429" i="14"/>
  <c r="X430" i="14"/>
  <c r="X435" i="14"/>
  <c r="X436" i="14"/>
  <c r="X437" i="14"/>
  <c r="X438" i="14"/>
  <c r="X459" i="14"/>
  <c r="X460" i="14"/>
  <c r="X461" i="14"/>
  <c r="X462" i="14"/>
  <c r="X463" i="14"/>
  <c r="X464" i="14"/>
  <c r="X336" i="14"/>
  <c r="X337" i="14"/>
  <c r="X370" i="14"/>
  <c r="X371" i="14"/>
  <c r="X373" i="14"/>
  <c r="X374" i="14"/>
  <c r="X375" i="14"/>
  <c r="X376" i="14"/>
  <c r="X377" i="14"/>
  <c r="X335" i="14"/>
  <c r="X372" i="14"/>
  <c r="X472" i="14"/>
  <c r="X558" i="14"/>
  <c r="X559" i="14"/>
  <c r="X869" i="14"/>
  <c r="X870" i="14"/>
  <c r="X871" i="14"/>
  <c r="X872" i="14"/>
  <c r="X873" i="14"/>
  <c r="X874" i="14"/>
  <c r="X875" i="14"/>
  <c r="X876" i="14"/>
  <c r="X924" i="14"/>
  <c r="X1155" i="14"/>
  <c r="X1156" i="14"/>
  <c r="X1157" i="14"/>
  <c r="X1218" i="14"/>
  <c r="B333" i="19"/>
  <c r="B2" i="19"/>
  <c r="B331" i="19" l="1"/>
  <c r="B332" i="19"/>
  <c r="B329" i="19"/>
  <c r="B330" i="19"/>
  <c r="B327" i="19"/>
  <c r="B328" i="19"/>
  <c r="B325" i="19"/>
  <c r="B326" i="19"/>
  <c r="B323" i="19"/>
  <c r="B324" i="19"/>
  <c r="B321" i="19"/>
  <c r="B322" i="19"/>
  <c r="B319" i="19"/>
  <c r="B320" i="19"/>
  <c r="B317" i="19"/>
  <c r="B318" i="19"/>
  <c r="B315" i="19"/>
  <c r="B316" i="19"/>
  <c r="B313" i="19"/>
  <c r="B314" i="19"/>
  <c r="B311" i="19"/>
  <c r="B312" i="19"/>
  <c r="B309" i="19"/>
  <c r="B310" i="19"/>
  <c r="B307" i="19"/>
  <c r="B308" i="19"/>
  <c r="B305" i="19"/>
  <c r="B306" i="19"/>
  <c r="B303" i="19"/>
  <c r="B304" i="19"/>
  <c r="B301" i="19"/>
  <c r="B302" i="19"/>
  <c r="B299" i="19"/>
  <c r="B300" i="19"/>
  <c r="B297" i="19"/>
  <c r="B298" i="19"/>
  <c r="B295" i="19"/>
  <c r="B296" i="19"/>
  <c r="B293" i="19"/>
  <c r="B294" i="19"/>
  <c r="B291" i="19"/>
  <c r="B292" i="19"/>
  <c r="B289" i="19"/>
  <c r="B290" i="19"/>
  <c r="AG2" i="85"/>
  <c r="B3" i="85"/>
  <c r="AG3" i="85"/>
  <c r="AG4" i="84"/>
  <c r="C4" i="84" s="1"/>
  <c r="B287" i="19"/>
  <c r="B288" i="19"/>
  <c r="A2" i="81"/>
  <c r="A3" i="81"/>
  <c r="B4" i="81" s="1"/>
  <c r="B5" i="81" s="1"/>
  <c r="B6" i="81" s="1"/>
  <c r="B7" i="81" s="1"/>
  <c r="B8" i="81" s="1"/>
  <c r="B9" i="81" s="1"/>
  <c r="B10" i="81" s="1"/>
  <c r="B11" i="81" s="1"/>
  <c r="A2" i="82"/>
  <c r="A3" i="82"/>
  <c r="A4" i="82"/>
  <c r="A2" i="80"/>
  <c r="A5" i="82"/>
  <c r="A3" i="80"/>
  <c r="A6" i="82"/>
  <c r="A4" i="80"/>
  <c r="A7" i="82"/>
  <c r="A5" i="80"/>
  <c r="A8" i="82"/>
  <c r="B9" i="82" s="1"/>
  <c r="B10" i="82" s="1"/>
  <c r="B11" i="82" s="1"/>
  <c r="B12" i="82" s="1"/>
  <c r="A6" i="80"/>
  <c r="B7" i="80" s="1"/>
  <c r="B8" i="80" s="1"/>
  <c r="B9" i="80" s="1"/>
  <c r="B10" i="80" s="1"/>
  <c r="B11" i="80" s="1"/>
  <c r="A2" i="79"/>
  <c r="B3" i="79" s="1"/>
  <c r="B4" i="79" s="1"/>
  <c r="A2" i="84"/>
  <c r="A3" i="83"/>
  <c r="A6" i="83"/>
  <c r="A2" i="83"/>
  <c r="A5" i="83"/>
  <c r="A4" i="83"/>
  <c r="B285" i="19"/>
  <c r="B286" i="19"/>
  <c r="B283" i="19"/>
  <c r="B284" i="19"/>
  <c r="B281" i="19"/>
  <c r="B282" i="19"/>
  <c r="B279" i="19"/>
  <c r="B280" i="19"/>
  <c r="B277" i="19"/>
  <c r="B278" i="19"/>
  <c r="B275" i="19"/>
  <c r="B276" i="19"/>
  <c r="B273" i="19"/>
  <c r="B274" i="19"/>
  <c r="B271" i="19"/>
  <c r="B272" i="19"/>
  <c r="A2" i="14"/>
  <c r="B269" i="19"/>
  <c r="B270" i="19"/>
  <c r="B267" i="19"/>
  <c r="B268" i="19"/>
  <c r="B265" i="19"/>
  <c r="B266" i="19"/>
  <c r="B263" i="19"/>
  <c r="B264" i="19"/>
  <c r="B261" i="19"/>
  <c r="B262" i="19"/>
  <c r="B259" i="19"/>
  <c r="B260" i="19"/>
  <c r="B257" i="19"/>
  <c r="B258" i="19"/>
  <c r="B255" i="19"/>
  <c r="B256" i="19"/>
  <c r="B253" i="19"/>
  <c r="B254" i="19"/>
  <c r="B251" i="19"/>
  <c r="B252" i="19"/>
  <c r="B249" i="19"/>
  <c r="B250" i="19"/>
  <c r="B247" i="19"/>
  <c r="B248" i="19"/>
  <c r="B245" i="19"/>
  <c r="B246" i="19"/>
  <c r="B243" i="19"/>
  <c r="B244" i="19"/>
  <c r="B241" i="19"/>
  <c r="B242" i="19"/>
  <c r="B239" i="19"/>
  <c r="B240" i="19"/>
  <c r="B237" i="19"/>
  <c r="B238" i="19"/>
  <c r="B235" i="19"/>
  <c r="B236" i="19"/>
  <c r="B233" i="19"/>
  <c r="B234" i="19"/>
  <c r="B231" i="19"/>
  <c r="B232" i="19"/>
  <c r="B229" i="19"/>
  <c r="B230" i="19"/>
  <c r="B227" i="19"/>
  <c r="B228" i="19"/>
  <c r="B225" i="19"/>
  <c r="B226" i="19"/>
  <c r="B223" i="19"/>
  <c r="B224" i="19"/>
  <c r="B221" i="19"/>
  <c r="B222" i="19"/>
  <c r="B219" i="19"/>
  <c r="B220" i="19"/>
  <c r="B217" i="19"/>
  <c r="B218" i="19"/>
  <c r="B215" i="19"/>
  <c r="B216" i="19"/>
  <c r="B213" i="19"/>
  <c r="B214" i="19"/>
  <c r="B211" i="19"/>
  <c r="B212" i="19"/>
  <c r="B209" i="19"/>
  <c r="B210" i="19"/>
  <c r="B207" i="19"/>
  <c r="B208" i="19"/>
  <c r="B205" i="19"/>
  <c r="B206" i="19"/>
  <c r="B203" i="19"/>
  <c r="B204" i="19"/>
  <c r="B201" i="19"/>
  <c r="B202" i="19"/>
  <c r="B199" i="19"/>
  <c r="B200" i="19"/>
  <c r="B197" i="19"/>
  <c r="B198" i="19"/>
  <c r="B195" i="19"/>
  <c r="B196" i="19"/>
  <c r="B193" i="19"/>
  <c r="B194" i="19"/>
  <c r="B191" i="19"/>
  <c r="B192" i="19"/>
  <c r="B189" i="19"/>
  <c r="B190" i="19"/>
  <c r="B187" i="19"/>
  <c r="B188" i="19"/>
  <c r="B185" i="19"/>
  <c r="B186" i="19"/>
  <c r="B183" i="19"/>
  <c r="B184" i="19"/>
  <c r="B181" i="19"/>
  <c r="B182" i="19"/>
  <c r="B179" i="19"/>
  <c r="B180" i="19"/>
  <c r="B177" i="19"/>
  <c r="B178" i="19"/>
  <c r="B175" i="19"/>
  <c r="B176" i="19"/>
  <c r="B173" i="19"/>
  <c r="B174" i="19"/>
  <c r="B171" i="19"/>
  <c r="B172" i="19"/>
  <c r="B169" i="19"/>
  <c r="B170" i="19"/>
  <c r="B167" i="19"/>
  <c r="B168" i="19"/>
  <c r="B165" i="19"/>
  <c r="B166" i="19"/>
  <c r="B163" i="19"/>
  <c r="B164" i="19"/>
  <c r="B161" i="19"/>
  <c r="B162" i="19"/>
  <c r="B156" i="19"/>
  <c r="B159" i="19"/>
  <c r="B160" i="19"/>
  <c r="B157" i="19"/>
  <c r="B158" i="19"/>
  <c r="B154" i="19"/>
  <c r="B155" i="19"/>
  <c r="B152" i="19"/>
  <c r="B153" i="19"/>
  <c r="B150" i="19"/>
  <c r="B151" i="19"/>
  <c r="B148" i="19"/>
  <c r="B149" i="19"/>
  <c r="B146" i="19"/>
  <c r="B147" i="19"/>
  <c r="B144" i="19"/>
  <c r="B145" i="19"/>
  <c r="B142" i="19"/>
  <c r="B143" i="19"/>
  <c r="B140" i="19"/>
  <c r="B141" i="19"/>
  <c r="B138" i="19"/>
  <c r="B139" i="19"/>
  <c r="B17" i="19"/>
  <c r="B136" i="19"/>
  <c r="B137" i="19"/>
  <c r="B134" i="19"/>
  <c r="B135" i="19"/>
  <c r="B130" i="19"/>
  <c r="B132" i="19"/>
  <c r="B131" i="19"/>
  <c r="B96" i="19"/>
  <c r="B84" i="19"/>
  <c r="B72" i="19"/>
  <c r="B60" i="19"/>
  <c r="B129" i="19"/>
  <c r="B133" i="19"/>
  <c r="B120" i="19"/>
  <c r="B121" i="19"/>
  <c r="B109" i="19"/>
  <c r="B83" i="19"/>
  <c r="B92" i="19"/>
  <c r="B101" i="19"/>
  <c r="B113" i="19"/>
  <c r="B127" i="19"/>
  <c r="B128" i="19"/>
  <c r="B73" i="19"/>
  <c r="B106" i="19"/>
  <c r="B115" i="19"/>
  <c r="B76" i="19"/>
  <c r="B64" i="19"/>
  <c r="B88" i="19"/>
  <c r="B86" i="19"/>
  <c r="B74" i="19"/>
  <c r="B50" i="19"/>
  <c r="B38" i="19"/>
  <c r="B61" i="19"/>
  <c r="B25" i="19"/>
  <c r="B94" i="19"/>
  <c r="B70" i="19"/>
  <c r="B33" i="19"/>
  <c r="B103" i="19"/>
  <c r="B125" i="19"/>
  <c r="B126" i="19"/>
  <c r="B114" i="19"/>
  <c r="B102" i="19"/>
  <c r="B90" i="19"/>
  <c r="B66" i="19"/>
  <c r="B77" i="19"/>
  <c r="B65" i="19"/>
  <c r="B53" i="19"/>
  <c r="B111" i="19"/>
  <c r="B87" i="19"/>
  <c r="B75" i="19"/>
  <c r="B39" i="19"/>
  <c r="B97" i="19"/>
  <c r="B85" i="19"/>
  <c r="B89" i="19"/>
  <c r="B124" i="19"/>
  <c r="B123" i="19"/>
  <c r="B122" i="19"/>
  <c r="B110" i="19"/>
  <c r="B46" i="19"/>
  <c r="B117" i="19"/>
  <c r="B93" i="19"/>
  <c r="B82" i="19"/>
  <c r="B78" i="19"/>
  <c r="B54" i="19"/>
  <c r="B18" i="19"/>
  <c r="B112" i="19"/>
  <c r="B51" i="19"/>
  <c r="B49" i="19"/>
  <c r="B37" i="19"/>
  <c r="B107" i="19"/>
  <c r="B119" i="19"/>
  <c r="B58" i="19"/>
  <c r="B116" i="19"/>
  <c r="B67" i="19"/>
  <c r="B31" i="19"/>
  <c r="B19" i="19"/>
  <c r="B52" i="19"/>
  <c r="B40" i="19"/>
  <c r="B28" i="19"/>
  <c r="B16" i="19"/>
  <c r="B4" i="19"/>
  <c r="B99" i="19"/>
  <c r="B63" i="19"/>
  <c r="B27" i="19"/>
  <c r="B15" i="19"/>
  <c r="B3" i="19"/>
  <c r="B98" i="19"/>
  <c r="B62" i="19"/>
  <c r="B26" i="19"/>
  <c r="B14" i="19"/>
  <c r="B13" i="19"/>
  <c r="B108" i="19"/>
  <c r="B48" i="19"/>
  <c r="B36" i="19"/>
  <c r="B24" i="19"/>
  <c r="B12" i="19"/>
  <c r="B95" i="19"/>
  <c r="B71" i="19"/>
  <c r="B59" i="19"/>
  <c r="B47" i="19"/>
  <c r="B35" i="19"/>
  <c r="B23" i="19"/>
  <c r="B11" i="19"/>
  <c r="B34" i="19"/>
  <c r="B22" i="19"/>
  <c r="B10" i="19"/>
  <c r="B100" i="19"/>
  <c r="B81" i="19"/>
  <c r="B69" i="19"/>
  <c r="B57" i="19"/>
  <c r="B45" i="19"/>
  <c r="B21" i="19"/>
  <c r="B9" i="19"/>
  <c r="B118" i="19"/>
  <c r="B105" i="19"/>
  <c r="B104" i="19"/>
  <c r="B80" i="19"/>
  <c r="B68" i="19"/>
  <c r="B56" i="19"/>
  <c r="B44" i="19"/>
  <c r="B32" i="19"/>
  <c r="B20" i="19"/>
  <c r="B8" i="19"/>
  <c r="B91" i="19"/>
  <c r="B79" i="19"/>
  <c r="B55" i="19"/>
  <c r="B43" i="19"/>
  <c r="B7" i="19"/>
  <c r="B42" i="19"/>
  <c r="B30" i="19"/>
  <c r="B6" i="19"/>
  <c r="B41" i="19"/>
  <c r="B29" i="19"/>
  <c r="B5" i="19"/>
  <c r="A2" i="18"/>
  <c r="A1751" i="16" l="1"/>
  <c r="A1736" i="16"/>
  <c r="A1744" i="16"/>
  <c r="A1772" i="16"/>
  <c r="A1733" i="16"/>
  <c r="A1761" i="16"/>
  <c r="A1791" i="16"/>
  <c r="A1758" i="16"/>
  <c r="A1762" i="16"/>
  <c r="A1737" i="16"/>
  <c r="A1783" i="16"/>
  <c r="A1775" i="16"/>
  <c r="A1780" i="16"/>
  <c r="A1735" i="16"/>
  <c r="A1788" i="16"/>
  <c r="A1747" i="16"/>
  <c r="A1790" i="16"/>
  <c r="A1754" i="16"/>
  <c r="A1764" i="16"/>
  <c r="A1743" i="16"/>
  <c r="A1732" i="16"/>
  <c r="A1728" i="16"/>
  <c r="A1768" i="16"/>
  <c r="A1793" i="16"/>
  <c r="A1769" i="16"/>
  <c r="A1746" i="16"/>
  <c r="B1747" i="16" s="1"/>
  <c r="A1750" i="16"/>
  <c r="A1782" i="16"/>
  <c r="A1749" i="16"/>
  <c r="A1739" i="16"/>
  <c r="A1766" i="16"/>
  <c r="A1729" i="16"/>
  <c r="A1777" i="16"/>
  <c r="A1774" i="16"/>
  <c r="A1779" i="16"/>
  <c r="A1785" i="16"/>
  <c r="A1752" i="16"/>
  <c r="A1742" i="16"/>
  <c r="A1795" i="16"/>
  <c r="A1776" i="16"/>
  <c r="A2119" i="14"/>
  <c r="A1745" i="16"/>
  <c r="A1765" i="16"/>
  <c r="A1763" i="16"/>
  <c r="A1734" i="16"/>
  <c r="A1792" i="16"/>
  <c r="B1793" i="16" s="1"/>
  <c r="A1781" i="16"/>
  <c r="A1755" i="16"/>
  <c r="A1789" i="16"/>
  <c r="A1748" i="16"/>
  <c r="A1756" i="16"/>
  <c r="A1784" i="16"/>
  <c r="A1731" i="16"/>
  <c r="A1753" i="16"/>
  <c r="A1738" i="16"/>
  <c r="B1739" i="16" s="1"/>
  <c r="A1730" i="16"/>
  <c r="A1770" i="16"/>
  <c r="A1794" i="16"/>
  <c r="A1757" i="16"/>
  <c r="A1767" i="16"/>
  <c r="A1787" i="16"/>
  <c r="B1788" i="16" s="1"/>
  <c r="A1740" i="16"/>
  <c r="B1741" i="16" s="1"/>
  <c r="A1796" i="16"/>
  <c r="A1773" i="16"/>
  <c r="A1771" i="16"/>
  <c r="A1759" i="16"/>
  <c r="A1778" i="16"/>
  <c r="A1786" i="16"/>
  <c r="A1741" i="16"/>
  <c r="A1760" i="16"/>
  <c r="A1105" i="15"/>
  <c r="A1526" i="16"/>
  <c r="A1529" i="16"/>
  <c r="A2118" i="14"/>
  <c r="A1106" i="15"/>
  <c r="A1531" i="16"/>
  <c r="A1037" i="15"/>
  <c r="A2121" i="14"/>
  <c r="A1524" i="16"/>
  <c r="A1527" i="16"/>
  <c r="A1525" i="16"/>
  <c r="A1528" i="16"/>
  <c r="A1530" i="16"/>
  <c r="A2117" i="14"/>
  <c r="A2116" i="14"/>
  <c r="A2120" i="14"/>
  <c r="A2122" i="14"/>
  <c r="A1532" i="16"/>
  <c r="A1010" i="15"/>
  <c r="A1906" i="14"/>
  <c r="A1907" i="14"/>
  <c r="A1861" i="14"/>
  <c r="A1909" i="14"/>
  <c r="A1913" i="14"/>
  <c r="A1334" i="16"/>
  <c r="A1288" i="16"/>
  <c r="A1292" i="16"/>
  <c r="A1290" i="16"/>
  <c r="A1008" i="15"/>
  <c r="A1287" i="16"/>
  <c r="A1911" i="14"/>
  <c r="A1011" i="15"/>
  <c r="A1035" i="15"/>
  <c r="A1038" i="15"/>
  <c r="A1033" i="15"/>
  <c r="A1336" i="16"/>
  <c r="A1034" i="15"/>
  <c r="A1908" i="14"/>
  <c r="A1862" i="14"/>
  <c r="A1910" i="14"/>
  <c r="A1337" i="16"/>
  <c r="A1289" i="16"/>
  <c r="A1860" i="14"/>
  <c r="A1291" i="16"/>
  <c r="A1335" i="16"/>
  <c r="A1009" i="15"/>
  <c r="A1863" i="14"/>
  <c r="A1912" i="14"/>
  <c r="A1859" i="14"/>
  <c r="A1007" i="15"/>
  <c r="A1036" i="15"/>
  <c r="A824" i="15"/>
  <c r="A1590" i="14"/>
  <c r="A1591" i="14"/>
  <c r="A1588" i="14"/>
  <c r="A221" i="14"/>
  <c r="A1141" i="16"/>
  <c r="A1140" i="16"/>
  <c r="A1592" i="14"/>
  <c r="A1139" i="16"/>
  <c r="A823" i="15"/>
  <c r="A1589" i="14"/>
  <c r="A283" i="14"/>
  <c r="A161" i="15"/>
  <c r="A289" i="14"/>
  <c r="A284" i="14"/>
  <c r="A285" i="14"/>
  <c r="A286" i="14"/>
  <c r="A281" i="14"/>
  <c r="A190" i="16"/>
  <c r="A287" i="14"/>
  <c r="A282" i="14"/>
  <c r="A199" i="16"/>
  <c r="A288" i="14"/>
  <c r="A153" i="15"/>
  <c r="A215" i="14"/>
  <c r="A189" i="16"/>
  <c r="A214" i="14"/>
  <c r="A151" i="15"/>
  <c r="A191" i="16"/>
  <c r="A217" i="14"/>
  <c r="A220" i="14"/>
  <c r="A219" i="14"/>
  <c r="A218" i="14"/>
  <c r="A152" i="15"/>
  <c r="A132" i="15"/>
  <c r="A216" i="14"/>
  <c r="A162" i="16"/>
  <c r="A188" i="16"/>
  <c r="A158" i="16"/>
  <c r="A131" i="15"/>
  <c r="A171" i="14"/>
  <c r="A174" i="14"/>
  <c r="A159" i="16"/>
  <c r="A172" i="14"/>
  <c r="A161" i="16"/>
  <c r="A2005" i="14"/>
  <c r="A157" i="16"/>
  <c r="A160" i="16"/>
  <c r="A170" i="14"/>
  <c r="A173" i="14"/>
  <c r="A2007" i="14"/>
  <c r="A1411" i="16"/>
  <c r="A326" i="15"/>
  <c r="A1069" i="15"/>
  <c r="A2011" i="14"/>
  <c r="A2008" i="14"/>
  <c r="A1070" i="15"/>
  <c r="A322" i="15"/>
  <c r="A1412" i="16"/>
  <c r="A2006" i="14"/>
  <c r="A1410" i="16"/>
  <c r="A2009" i="14"/>
  <c r="A2012" i="14"/>
  <c r="A2010" i="14"/>
  <c r="A2004" i="14"/>
  <c r="A546" i="14"/>
  <c r="A391" i="16"/>
  <c r="A388" i="16"/>
  <c r="A549" i="14"/>
  <c r="A346" i="15"/>
  <c r="A550" i="14"/>
  <c r="A323" i="15"/>
  <c r="A324" i="15"/>
  <c r="A547" i="14"/>
  <c r="A545" i="14"/>
  <c r="A548" i="14"/>
  <c r="A321" i="15"/>
  <c r="A389" i="16"/>
  <c r="A325" i="15"/>
  <c r="A390" i="16"/>
  <c r="A551" i="14"/>
  <c r="A453" i="16"/>
  <c r="A452" i="16"/>
  <c r="A451" i="16"/>
  <c r="A456" i="16"/>
  <c r="A611" i="14"/>
  <c r="A455" i="16"/>
  <c r="A610" i="14"/>
  <c r="A458" i="16"/>
  <c r="A608" i="14"/>
  <c r="A612" i="14"/>
  <c r="A607" i="14"/>
  <c r="A609" i="14"/>
  <c r="A457" i="16"/>
  <c r="A454" i="16"/>
  <c r="A345" i="15"/>
  <c r="A573" i="15"/>
  <c r="A1026" i="14"/>
  <c r="A718" i="16"/>
  <c r="A717" i="16"/>
  <c r="A1030" i="14"/>
  <c r="A575" i="15"/>
  <c r="A1029" i="14"/>
  <c r="A715" i="16"/>
  <c r="A579" i="15"/>
  <c r="A578" i="15"/>
  <c r="A580" i="15"/>
  <c r="A716" i="16"/>
  <c r="A1028" i="14"/>
  <c r="A574" i="15"/>
  <c r="A577" i="15"/>
  <c r="A572" i="15"/>
  <c r="A1027" i="14"/>
  <c r="A576" i="15"/>
  <c r="A1031" i="14"/>
  <c r="A1403" i="14"/>
  <c r="A887" i="15"/>
  <c r="A1195" i="16"/>
  <c r="A1197" i="16"/>
  <c r="A1671" i="14"/>
  <c r="A1200" i="16"/>
  <c r="A1673" i="14"/>
  <c r="A1196" i="16"/>
  <c r="A1669" i="14"/>
  <c r="A1672" i="14"/>
  <c r="A886" i="15"/>
  <c r="A1198" i="16"/>
  <c r="A1668" i="14"/>
  <c r="A1199" i="16"/>
  <c r="A1201" i="16"/>
  <c r="A995" i="16"/>
  <c r="A1670" i="14"/>
  <c r="A1221" i="15"/>
  <c r="A1398" i="14"/>
  <c r="A740" i="15"/>
  <c r="A993" i="16"/>
  <c r="A741" i="15"/>
  <c r="A1399" i="14"/>
  <c r="A1402" i="14"/>
  <c r="A1401" i="14"/>
  <c r="A992" i="16"/>
  <c r="A994" i="16"/>
  <c r="A1397" i="14"/>
  <c r="A1400" i="14"/>
  <c r="A1654" i="16"/>
  <c r="A1657" i="16"/>
  <c r="A2338" i="14"/>
  <c r="A2337" i="14"/>
  <c r="A2342" i="14"/>
  <c r="A901" i="14"/>
  <c r="A2339" i="14"/>
  <c r="A1655" i="16"/>
  <c r="A1658" i="16"/>
  <c r="A1222" i="15"/>
  <c r="A2343" i="14"/>
  <c r="A1656" i="16"/>
  <c r="A1653" i="16"/>
  <c r="A2341" i="14"/>
  <c r="A2344" i="14"/>
  <c r="A2340" i="14"/>
  <c r="A641" i="16"/>
  <c r="A473" i="15"/>
  <c r="A470" i="15"/>
  <c r="A900" i="14"/>
  <c r="A471" i="15"/>
  <c r="A902" i="14"/>
  <c r="A469" i="15"/>
  <c r="A111" i="16"/>
  <c r="A903" i="14"/>
  <c r="A904" i="14"/>
  <c r="A466" i="15"/>
  <c r="A899" i="14"/>
  <c r="A640" i="16"/>
  <c r="A472" i="15"/>
  <c r="A467" i="15"/>
  <c r="A468" i="15"/>
  <c r="A117" i="14"/>
  <c r="A104" i="15"/>
  <c r="A106" i="15"/>
  <c r="A108" i="15"/>
  <c r="A115" i="14"/>
  <c r="A119" i="14"/>
  <c r="A114" i="16"/>
  <c r="A113" i="16"/>
  <c r="A103" i="15"/>
  <c r="A113" i="14"/>
  <c r="A116" i="14"/>
  <c r="A109" i="15"/>
  <c r="A105" i="15"/>
  <c r="A107" i="15"/>
  <c r="A486" i="14"/>
  <c r="A112" i="16"/>
  <c r="A102" i="15"/>
  <c r="A118" i="14"/>
  <c r="A114" i="14"/>
  <c r="A487" i="14"/>
  <c r="A256" i="15"/>
  <c r="A349" i="16"/>
  <c r="A485" i="14"/>
  <c r="A484" i="14"/>
  <c r="A347" i="16"/>
  <c r="A488" i="14"/>
  <c r="A348" i="16"/>
  <c r="A257" i="15"/>
  <c r="A350" i="16"/>
  <c r="A483" i="14"/>
  <c r="A58" i="14"/>
  <c r="A482" i="14"/>
  <c r="A250" i="15"/>
  <c r="A249" i="15"/>
  <c r="A255" i="15"/>
  <c r="A481" i="14"/>
  <c r="A254" i="15"/>
  <c r="A248" i="15"/>
  <c r="A480" i="14"/>
  <c r="A253" i="15"/>
  <c r="A346" i="16"/>
  <c r="A479" i="14"/>
  <c r="A252" i="15"/>
  <c r="A345" i="16"/>
  <c r="A251" i="15"/>
  <c r="A478" i="14"/>
  <c r="A477" i="14"/>
  <c r="A56" i="14"/>
  <c r="A60" i="16"/>
  <c r="A22" i="15"/>
  <c r="A66" i="16"/>
  <c r="A60" i="14"/>
  <c r="A57" i="14"/>
  <c r="A64" i="16"/>
  <c r="A59" i="14"/>
  <c r="A61" i="16"/>
  <c r="A55" i="14"/>
  <c r="A62" i="16"/>
  <c r="A65" i="16"/>
  <c r="A63" i="16"/>
  <c r="A21" i="15"/>
  <c r="A1374" i="16"/>
  <c r="A1953" i="14"/>
  <c r="A998" i="15"/>
  <c r="A1378" i="16"/>
  <c r="A1373" i="16"/>
  <c r="A1376" i="16"/>
  <c r="A1381" i="16"/>
  <c r="A1379" i="16"/>
  <c r="A1054" i="15"/>
  <c r="A1375" i="16"/>
  <c r="A1955" i="14"/>
  <c r="A1286" i="16"/>
  <c r="B1287" i="16" s="1"/>
  <c r="B1288" i="16" s="1"/>
  <c r="A1002" i="15"/>
  <c r="A1951" i="14"/>
  <c r="A1954" i="14"/>
  <c r="A1377" i="16"/>
  <c r="A1380" i="16"/>
  <c r="A1952" i="14"/>
  <c r="A1053" i="15"/>
  <c r="A1857" i="14"/>
  <c r="A1006" i="15"/>
  <c r="A1855" i="14"/>
  <c r="A1858" i="14"/>
  <c r="B1859" i="14" s="1"/>
  <c r="B1860" i="14" s="1"/>
  <c r="A1000" i="15"/>
  <c r="A1284" i="16"/>
  <c r="A1901" i="14"/>
  <c r="A1003" i="15"/>
  <c r="A1853" i="14"/>
  <c r="A1856" i="14"/>
  <c r="A1001" i="15"/>
  <c r="A1285" i="16"/>
  <c r="B382" i="11"/>
  <c r="A999" i="15"/>
  <c r="A1900" i="14"/>
  <c r="A1005" i="15"/>
  <c r="A1854" i="14"/>
  <c r="A1004" i="15"/>
  <c r="B1234" i="17"/>
  <c r="B1235" i="17" s="1"/>
  <c r="A1031" i="15"/>
  <c r="B392" i="11"/>
  <c r="A1904" i="14"/>
  <c r="A1331" i="16"/>
  <c r="A1329" i="16"/>
  <c r="A1326" i="16"/>
  <c r="A1328" i="16"/>
  <c r="A1905" i="14"/>
  <c r="A1332" i="16"/>
  <c r="A1032" i="15"/>
  <c r="B1033" i="15" s="1"/>
  <c r="B1034" i="15" s="1"/>
  <c r="B1035" i="15" s="1"/>
  <c r="A1902" i="14"/>
  <c r="A1327" i="16"/>
  <c r="A1330" i="16"/>
  <c r="A1903" i="14"/>
  <c r="A1333" i="16"/>
  <c r="B1334" i="16" s="1"/>
  <c r="B1335" i="16" s="1"/>
  <c r="B1336" i="16" s="1"/>
  <c r="B1337" i="16" s="1"/>
  <c r="A1220" i="16"/>
  <c r="A926" i="15"/>
  <c r="A1721" i="14"/>
  <c r="A1717" i="14"/>
  <c r="A1720" i="14"/>
  <c r="A878" i="15"/>
  <c r="A924" i="15"/>
  <c r="A927" i="15"/>
  <c r="A1715" i="14"/>
  <c r="A1718" i="14"/>
  <c r="A880" i="15"/>
  <c r="A1219" i="16"/>
  <c r="A925" i="15"/>
  <c r="A928" i="15"/>
  <c r="A1716" i="14"/>
  <c r="A1719" i="14"/>
  <c r="A875" i="15"/>
  <c r="A881" i="15"/>
  <c r="A1657" i="14"/>
  <c r="A1660" i="14"/>
  <c r="A1189" i="16"/>
  <c r="A876" i="15"/>
  <c r="A879" i="15"/>
  <c r="A882" i="15"/>
  <c r="A1658" i="14"/>
  <c r="A1661" i="14"/>
  <c r="A1190" i="16"/>
  <c r="A877" i="15"/>
  <c r="A883" i="15"/>
  <c r="A1659" i="14"/>
  <c r="A805" i="15"/>
  <c r="A1549" i="14"/>
  <c r="A1104" i="16"/>
  <c r="A1109" i="16"/>
  <c r="A1108" i="16"/>
  <c r="A1110" i="16"/>
  <c r="A1107" i="16"/>
  <c r="A1551" i="14"/>
  <c r="A806" i="15"/>
  <c r="A1550" i="14"/>
  <c r="A1552" i="14"/>
  <c r="A1103" i="16"/>
  <c r="A2255" i="14"/>
  <c r="A1105" i="16"/>
  <c r="A1548" i="14"/>
  <c r="A1106" i="16"/>
  <c r="A1111" i="16"/>
  <c r="A1589" i="16"/>
  <c r="A2257" i="14"/>
  <c r="A1189" i="15"/>
  <c r="A1192" i="15"/>
  <c r="A1185" i="15"/>
  <c r="A1187" i="15"/>
  <c r="A2256" i="14"/>
  <c r="A1190" i="15"/>
  <c r="A2253" i="14"/>
  <c r="A1588" i="16"/>
  <c r="A1520" i="16"/>
  <c r="A2252" i="14"/>
  <c r="A2254" i="14"/>
  <c r="A1186" i="15"/>
  <c r="A1188" i="15"/>
  <c r="A1191" i="15"/>
  <c r="B1395" i="17"/>
  <c r="B1396" i="17" s="1"/>
  <c r="A1516" i="16"/>
  <c r="A1521" i="16"/>
  <c r="A1103" i="15"/>
  <c r="A2113" i="14"/>
  <c r="A1519" i="16"/>
  <c r="A1513" i="16"/>
  <c r="A1517" i="16"/>
  <c r="B435" i="11"/>
  <c r="A1522" i="16"/>
  <c r="A1104" i="15"/>
  <c r="B1105" i="15" s="1"/>
  <c r="B1106" i="15" s="1"/>
  <c r="A2114" i="14"/>
  <c r="A1514" i="16"/>
  <c r="A1518" i="16"/>
  <c r="A1515" i="16"/>
  <c r="A1523" i="16"/>
  <c r="B1524" i="16" s="1"/>
  <c r="B1525" i="16" s="1"/>
  <c r="B1526" i="16" s="1"/>
  <c r="B1527" i="16" s="1"/>
  <c r="B1528" i="16" s="1"/>
  <c r="A2112" i="14"/>
  <c r="A2115" i="14"/>
  <c r="B2116" i="14" s="1"/>
  <c r="B2117" i="14" s="1"/>
  <c r="B2118" i="14" s="1"/>
  <c r="B2119" i="14" s="1"/>
  <c r="B2120" i="14" s="1"/>
  <c r="A2111" i="14"/>
  <c r="A2003" i="14"/>
  <c r="A2001" i="14"/>
  <c r="A1068" i="15"/>
  <c r="A1404" i="16"/>
  <c r="A1067" i="15"/>
  <c r="A1406" i="16"/>
  <c r="A1405" i="16"/>
  <c r="A1407" i="16"/>
  <c r="A2000" i="14"/>
  <c r="A1998" i="14"/>
  <c r="A2002" i="14"/>
  <c r="A1409" i="16"/>
  <c r="A1433" i="16"/>
  <c r="A1408" i="16"/>
  <c r="A1997" i="14"/>
  <c r="A1999" i="14"/>
  <c r="A2053" i="14"/>
  <c r="A1081" i="15"/>
  <c r="A1023" i="14"/>
  <c r="A1434" i="16"/>
  <c r="A1082" i="15"/>
  <c r="A2054" i="14"/>
  <c r="A2056" i="14"/>
  <c r="A1435" i="16"/>
  <c r="A2052" i="14"/>
  <c r="A2055" i="14"/>
  <c r="A1019" i="14"/>
  <c r="A714" i="16"/>
  <c r="A712" i="16"/>
  <c r="A565" i="15"/>
  <c r="A711" i="16"/>
  <c r="A713" i="16"/>
  <c r="A571" i="15"/>
  <c r="A566" i="15"/>
  <c r="A1021" i="14"/>
  <c r="A567" i="15"/>
  <c r="A568" i="15"/>
  <c r="A1024" i="14"/>
  <c r="A1022" i="14"/>
  <c r="A1025" i="14"/>
  <c r="A1020" i="14"/>
  <c r="A569" i="15"/>
  <c r="A1018" i="14"/>
  <c r="A570" i="15"/>
  <c r="A55" i="16"/>
  <c r="A56" i="16"/>
  <c r="A54" i="14"/>
  <c r="A53" i="16"/>
  <c r="A49" i="14"/>
  <c r="A59" i="16"/>
  <c r="A57" i="16"/>
  <c r="A52" i="14"/>
  <c r="A50" i="14"/>
  <c r="A54" i="16"/>
  <c r="A1705" i="16"/>
  <c r="A52" i="16"/>
  <c r="A58" i="16"/>
  <c r="A19" i="15"/>
  <c r="A20" i="15"/>
  <c r="A51" i="14"/>
  <c r="A53" i="14"/>
  <c r="A1237" i="15"/>
  <c r="A2386" i="14"/>
  <c r="A2385" i="14"/>
  <c r="A1698" i="16"/>
  <c r="A1706" i="16"/>
  <c r="A732" i="14"/>
  <c r="A1699" i="16"/>
  <c r="A1703" i="16"/>
  <c r="A1238" i="15"/>
  <c r="A1700" i="16"/>
  <c r="A1704" i="16"/>
  <c r="A1702" i="16"/>
  <c r="A2387" i="14"/>
  <c r="A2389" i="14"/>
  <c r="A1697" i="16"/>
  <c r="A1701" i="16"/>
  <c r="A2388" i="14"/>
  <c r="A734" i="14"/>
  <c r="A531" i="16"/>
  <c r="A533" i="16"/>
  <c r="A381" i="15"/>
  <c r="A529" i="16"/>
  <c r="A737" i="14"/>
  <c r="A735" i="14"/>
  <c r="A534" i="16"/>
  <c r="A731" i="14"/>
  <c r="A530" i="16"/>
  <c r="A532" i="16"/>
  <c r="A736" i="14"/>
  <c r="A535" i="16"/>
  <c r="A733" i="14"/>
  <c r="AC314" i="18"/>
  <c r="A425" i="14"/>
  <c r="A422" i="14"/>
  <c r="A604" i="14"/>
  <c r="A450" i="16"/>
  <c r="A605" i="14"/>
  <c r="A445" i="16"/>
  <c r="A603" i="14"/>
  <c r="A449" i="16"/>
  <c r="A602" i="14"/>
  <c r="A448" i="16"/>
  <c r="A601" i="14"/>
  <c r="A447" i="16"/>
  <c r="A344" i="15"/>
  <c r="A606" i="14"/>
  <c r="A343" i="15"/>
  <c r="A446" i="16"/>
  <c r="A313" i="16"/>
  <c r="A308" i="16"/>
  <c r="A423" i="14"/>
  <c r="A426" i="14"/>
  <c r="A311" i="16"/>
  <c r="A234" i="15"/>
  <c r="A306" i="16"/>
  <c r="A424" i="14"/>
  <c r="A309" i="16"/>
  <c r="A312" i="16"/>
  <c r="A235" i="15"/>
  <c r="A310" i="16"/>
  <c r="A307" i="16"/>
  <c r="A1371" i="16"/>
  <c r="A2365" i="14"/>
  <c r="A1947" i="14"/>
  <c r="A1367" i="16"/>
  <c r="A1948" i="14"/>
  <c r="A1950" i="14"/>
  <c r="B1951" i="14" s="1"/>
  <c r="A1369" i="16"/>
  <c r="A1372" i="16"/>
  <c r="A1366" i="16"/>
  <c r="A1051" i="15"/>
  <c r="A1949" i="14"/>
  <c r="A1370" i="16"/>
  <c r="A1946" i="14"/>
  <c r="A1052" i="15"/>
  <c r="A1368" i="16"/>
  <c r="A948" i="14"/>
  <c r="A663" i="16"/>
  <c r="A497" i="15"/>
  <c r="A493" i="15"/>
  <c r="A495" i="15"/>
  <c r="A953" i="14"/>
  <c r="A952" i="14"/>
  <c r="A949" i="14"/>
  <c r="A951" i="14"/>
  <c r="A494" i="15"/>
  <c r="A1229" i="15"/>
  <c r="A498" i="15"/>
  <c r="A492" i="15"/>
  <c r="A664" i="16"/>
  <c r="A491" i="15"/>
  <c r="A496" i="15"/>
  <c r="A499" i="15"/>
  <c r="A950" i="14"/>
  <c r="A1230" i="15"/>
  <c r="A2367" i="14"/>
  <c r="A2368" i="14"/>
  <c r="A1670" i="16"/>
  <c r="A2366" i="14"/>
  <c r="A2369" i="14"/>
  <c r="A2363" i="14"/>
  <c r="A1669" i="16"/>
  <c r="A169" i="14"/>
  <c r="A1668" i="16"/>
  <c r="A2364" i="14"/>
  <c r="A1685" i="14"/>
  <c r="A892" i="15"/>
  <c r="A1207" i="16"/>
  <c r="A893" i="15"/>
  <c r="A1686" i="14"/>
  <c r="A1688" i="14"/>
  <c r="A1208" i="16"/>
  <c r="A1684" i="14"/>
  <c r="A1687" i="14"/>
  <c r="A152" i="16"/>
  <c r="A167" i="14"/>
  <c r="A153" i="16"/>
  <c r="A154" i="16"/>
  <c r="A129" i="15"/>
  <c r="A165" i="14"/>
  <c r="A168" i="14"/>
  <c r="A151" i="16"/>
  <c r="A155" i="16"/>
  <c r="A130" i="15"/>
  <c r="B131" i="15" s="1"/>
  <c r="A166" i="14"/>
  <c r="A156" i="16"/>
  <c r="B157" i="16" s="1"/>
  <c r="A826" i="16"/>
  <c r="A1147" i="14"/>
  <c r="A825" i="16"/>
  <c r="A828" i="16"/>
  <c r="A831" i="16"/>
  <c r="A1142" i="14"/>
  <c r="A1145" i="14"/>
  <c r="A622" i="15"/>
  <c r="A1146" i="14"/>
  <c r="A1143" i="14"/>
  <c r="A829" i="16"/>
  <c r="A827" i="16"/>
  <c r="A1144" i="14"/>
  <c r="A830" i="16"/>
  <c r="A623" i="15"/>
  <c r="A313" i="15"/>
  <c r="A318" i="15"/>
  <c r="A320" i="15"/>
  <c r="B322" i="17"/>
  <c r="B323" i="17" s="1"/>
  <c r="B324" i="17" s="1"/>
  <c r="A538" i="14"/>
  <c r="A540" i="14"/>
  <c r="A542" i="14"/>
  <c r="A315" i="15"/>
  <c r="A384" i="16"/>
  <c r="A314" i="15"/>
  <c r="A385" i="16"/>
  <c r="A316" i="15"/>
  <c r="A543" i="14"/>
  <c r="A317" i="15"/>
  <c r="A539" i="14"/>
  <c r="A544" i="14"/>
  <c r="A319" i="15"/>
  <c r="A386" i="16"/>
  <c r="A387" i="16"/>
  <c r="A541" i="14"/>
  <c r="A685" i="14"/>
  <c r="A368" i="15"/>
  <c r="A683" i="14"/>
  <c r="A686" i="14"/>
  <c r="A689" i="14"/>
  <c r="A684" i="14"/>
  <c r="A687" i="14"/>
  <c r="A682" i="14"/>
  <c r="A490" i="16"/>
  <c r="A690" i="14"/>
  <c r="A367" i="15"/>
  <c r="A688" i="14"/>
  <c r="A1137" i="16"/>
  <c r="A821" i="15"/>
  <c r="A1585" i="14"/>
  <c r="A1135" i="16"/>
  <c r="A1133" i="16"/>
  <c r="B318" i="11"/>
  <c r="A1138" i="16"/>
  <c r="A822" i="15"/>
  <c r="A1586" i="14"/>
  <c r="A1134" i="16"/>
  <c r="B1041" i="17"/>
  <c r="B1042" i="17" s="1"/>
  <c r="A820" i="15"/>
  <c r="A1136" i="16"/>
  <c r="A1584" i="14"/>
  <c r="A1587" i="14"/>
  <c r="A1583" i="14"/>
  <c r="A1132" i="16"/>
  <c r="A1098" i="16"/>
  <c r="A803" i="15"/>
  <c r="A1543" i="14"/>
  <c r="A1547" i="14"/>
  <c r="A804" i="15"/>
  <c r="A1101" i="16"/>
  <c r="A1100" i="16"/>
  <c r="A1544" i="14"/>
  <c r="A1099" i="16"/>
  <c r="A1546" i="14"/>
  <c r="A1102" i="16"/>
  <c r="A1542" i="14"/>
  <c r="A1545" i="14"/>
  <c r="A865" i="14"/>
  <c r="A421" i="15"/>
  <c r="A628" i="16"/>
  <c r="A626" i="16"/>
  <c r="A868" i="14"/>
  <c r="A863" i="14"/>
  <c r="A422" i="15"/>
  <c r="A866" i="14"/>
  <c r="A627" i="16"/>
  <c r="A864" i="14"/>
  <c r="A625" i="16"/>
  <c r="A596" i="15"/>
  <c r="A861" i="14"/>
  <c r="A867" i="14"/>
  <c r="A862" i="14"/>
  <c r="A1073" i="14"/>
  <c r="A756" i="16"/>
  <c r="A1071" i="14"/>
  <c r="A760" i="16"/>
  <c r="A755" i="16"/>
  <c r="A757" i="16"/>
  <c r="A368" i="14"/>
  <c r="A758" i="16"/>
  <c r="A406" i="15"/>
  <c r="A1074" i="14"/>
  <c r="A759" i="16"/>
  <c r="A1070" i="14"/>
  <c r="A1072" i="14"/>
  <c r="A595" i="15"/>
  <c r="A586" i="16"/>
  <c r="A812" i="14"/>
  <c r="A584" i="16"/>
  <c r="A587" i="16"/>
  <c r="A809" i="14"/>
  <c r="A813" i="14"/>
  <c r="A583" i="16"/>
  <c r="A405" i="15"/>
  <c r="A585" i="16"/>
  <c r="A811" i="14"/>
  <c r="A814" i="14"/>
  <c r="A810" i="14"/>
  <c r="A247" i="16"/>
  <c r="A184" i="15"/>
  <c r="A363" i="14"/>
  <c r="A366" i="14"/>
  <c r="A369" i="14"/>
  <c r="A248" i="16"/>
  <c r="A185" i="15"/>
  <c r="A364" i="14"/>
  <c r="A367" i="14"/>
  <c r="A226" i="16"/>
  <c r="A223" i="16"/>
  <c r="A246" i="16"/>
  <c r="A249" i="16"/>
  <c r="A362" i="14"/>
  <c r="A365" i="14"/>
  <c r="A317" i="14"/>
  <c r="A224" i="16"/>
  <c r="A321" i="14"/>
  <c r="A1587" i="16"/>
  <c r="A172" i="15"/>
  <c r="A225" i="16"/>
  <c r="A319" i="14"/>
  <c r="A173" i="15"/>
  <c r="A318" i="14"/>
  <c r="A2246" i="14"/>
  <c r="A320" i="14"/>
  <c r="A316" i="14"/>
  <c r="A1178" i="15"/>
  <c r="A1183" i="15"/>
  <c r="A2250" i="14"/>
  <c r="A1181" i="15"/>
  <c r="A1179" i="15"/>
  <c r="A1184" i="15"/>
  <c r="A2251" i="14"/>
  <c r="A2247" i="14"/>
  <c r="A1180" i="15"/>
  <c r="A1586" i="16"/>
  <c r="A2245" i="14"/>
  <c r="A1182" i="15"/>
  <c r="A2249" i="14"/>
  <c r="A2248" i="14"/>
  <c r="A1280" i="16"/>
  <c r="A1282" i="16"/>
  <c r="A997" i="15"/>
  <c r="A1849" i="14"/>
  <c r="A1851" i="14"/>
  <c r="A1283" i="16"/>
  <c r="A993" i="15"/>
  <c r="A1847" i="14"/>
  <c r="A994" i="15"/>
  <c r="A1852" i="14"/>
  <c r="A1281" i="16"/>
  <c r="A992" i="15"/>
  <c r="A995" i="15"/>
  <c r="A996" i="15"/>
  <c r="A1848" i="14"/>
  <c r="A1894" i="14"/>
  <c r="A1850" i="14"/>
  <c r="A1892" i="14"/>
  <c r="A1028" i="15"/>
  <c r="A1893" i="14"/>
  <c r="A1322" i="16"/>
  <c r="A1897" i="14"/>
  <c r="A1325" i="16"/>
  <c r="A1027" i="15"/>
  <c r="A1895" i="14"/>
  <c r="A1323" i="16"/>
  <c r="A1899" i="14"/>
  <c r="A1029" i="15"/>
  <c r="A1896" i="14"/>
  <c r="A1324" i="16"/>
  <c r="A1030" i="15"/>
  <c r="A1898" i="14"/>
  <c r="A1026" i="15"/>
  <c r="A1049" i="15"/>
  <c r="A1940" i="14"/>
  <c r="A1944" i="14"/>
  <c r="A1364" i="16"/>
  <c r="A1362" i="16"/>
  <c r="A1050" i="15"/>
  <c r="A1941" i="14"/>
  <c r="A1945" i="14"/>
  <c r="A1363" i="16"/>
  <c r="A1939" i="14"/>
  <c r="A1365" i="16"/>
  <c r="A1943" i="14"/>
  <c r="A1942" i="14"/>
  <c r="A1065" i="15"/>
  <c r="A1989" i="14"/>
  <c r="A1993" i="14"/>
  <c r="A1401" i="16"/>
  <c r="A1996" i="14"/>
  <c r="A1402" i="16"/>
  <c r="A1066" i="15"/>
  <c r="A1990" i="14"/>
  <c r="A1994" i="14"/>
  <c r="A1403" i="16"/>
  <c r="A1992" i="14"/>
  <c r="A1991" i="14"/>
  <c r="A1995" i="14"/>
  <c r="A874" i="15"/>
  <c r="A1650" i="14"/>
  <c r="A872" i="15"/>
  <c r="A1656" i="14"/>
  <c r="B1657" i="14" s="1"/>
  <c r="A1653" i="14"/>
  <c r="A870" i="15"/>
  <c r="A1651" i="14"/>
  <c r="A873" i="15"/>
  <c r="A1188" i="16"/>
  <c r="A1654" i="14"/>
  <c r="A1187" i="16"/>
  <c r="A871" i="15"/>
  <c r="A1714" i="14"/>
  <c r="A1652" i="14"/>
  <c r="A1655" i="14"/>
  <c r="A109" i="14"/>
  <c r="A95" i="15"/>
  <c r="A112" i="14"/>
  <c r="A98" i="15"/>
  <c r="A111" i="14"/>
  <c r="A107" i="16"/>
  <c r="A96" i="15"/>
  <c r="A109" i="16"/>
  <c r="A110" i="16"/>
  <c r="A108" i="16"/>
  <c r="A100" i="15"/>
  <c r="A93" i="15"/>
  <c r="A110" i="14"/>
  <c r="A99" i="15"/>
  <c r="A101" i="15"/>
  <c r="A94" i="15"/>
  <c r="A108" i="14"/>
  <c r="A97" i="15"/>
  <c r="AG2" i="84"/>
  <c r="B3" i="84"/>
  <c r="B4" i="84" s="1"/>
  <c r="AG3" i="84"/>
  <c r="C3" i="84" s="1"/>
  <c r="B3" i="80"/>
  <c r="B4" i="80" s="1"/>
  <c r="B5" i="80" s="1"/>
  <c r="B6" i="80" s="1"/>
  <c r="B3" i="82"/>
  <c r="B4" i="82" s="1"/>
  <c r="B5" i="82" s="1"/>
  <c r="B6" i="82" s="1"/>
  <c r="B7" i="82" s="1"/>
  <c r="B8" i="82" s="1"/>
  <c r="B3" i="81"/>
  <c r="A920" i="15"/>
  <c r="A1218" i="16"/>
  <c r="A1712" i="14"/>
  <c r="A923" i="15"/>
  <c r="A919" i="15"/>
  <c r="A1217" i="16"/>
  <c r="A921" i="15"/>
  <c r="A1711" i="14"/>
  <c r="A1713" i="14"/>
  <c r="A918" i="15"/>
  <c r="A922" i="15"/>
  <c r="A1710" i="14"/>
  <c r="A917" i="15"/>
  <c r="A1243" i="15"/>
  <c r="A2408" i="14"/>
  <c r="A802" i="15"/>
  <c r="A2411" i="14"/>
  <c r="A2413" i="14"/>
  <c r="A2414" i="14"/>
  <c r="A1709" i="16"/>
  <c r="A2409" i="14"/>
  <c r="A2410" i="14"/>
  <c r="A2412" i="14"/>
  <c r="A1244" i="15"/>
  <c r="A2406" i="14"/>
  <c r="A2407" i="14"/>
  <c r="A1539" i="14"/>
  <c r="A1538" i="14"/>
  <c r="A1091" i="16"/>
  <c r="A1097" i="16"/>
  <c r="A1093" i="16"/>
  <c r="A1540" i="14"/>
  <c r="A1092" i="16"/>
  <c r="A1541" i="14"/>
  <c r="A801" i="15"/>
  <c r="A1094" i="16"/>
  <c r="A1096" i="16"/>
  <c r="A1095" i="16"/>
  <c r="A1537" i="14"/>
  <c r="A2199" i="14"/>
  <c r="A1568" i="16"/>
  <c r="A2200" i="14"/>
  <c r="A1571" i="16"/>
  <c r="A2197" i="14"/>
  <c r="A1569" i="16"/>
  <c r="A2201" i="14"/>
  <c r="A1128" i="15"/>
  <c r="A1129" i="15"/>
  <c r="A1570" i="16"/>
  <c r="A2198" i="14"/>
  <c r="B1294" i="15"/>
  <c r="A44" i="14"/>
  <c r="A47" i="16"/>
  <c r="A42" i="14"/>
  <c r="A46" i="14"/>
  <c r="A50" i="16"/>
  <c r="A17" i="15"/>
  <c r="A18" i="15"/>
  <c r="B19" i="15" s="1"/>
  <c r="A48" i="16"/>
  <c r="A47" i="14"/>
  <c r="A43" i="14"/>
  <c r="A49" i="16"/>
  <c r="A41" i="14"/>
  <c r="A46" i="16"/>
  <c r="A48" i="14"/>
  <c r="A51" i="16"/>
  <c r="A45" i="14"/>
  <c r="A342" i="15"/>
  <c r="B1292" i="15"/>
  <c r="B1293" i="15" s="1"/>
  <c r="B1639" i="17"/>
  <c r="A437" i="16"/>
  <c r="A438" i="16"/>
  <c r="A442" i="16"/>
  <c r="A595" i="14"/>
  <c r="A598" i="14"/>
  <c r="A440" i="16"/>
  <c r="A341" i="15"/>
  <c r="A443" i="16"/>
  <c r="A600" i="14"/>
  <c r="A597" i="14"/>
  <c r="A439" i="16"/>
  <c r="A596" i="14"/>
  <c r="A441" i="16"/>
  <c r="A599" i="14"/>
  <c r="A444" i="16"/>
  <c r="A1120" i="15"/>
  <c r="A1557" i="16"/>
  <c r="A1559" i="16"/>
  <c r="A1558" i="16"/>
  <c r="A2166" i="14"/>
  <c r="A2164" i="14"/>
  <c r="A1560" i="16"/>
  <c r="A2168" i="14"/>
  <c r="A2167" i="14"/>
  <c r="A1556" i="16"/>
  <c r="A2169" i="14"/>
  <c r="A1121" i="15"/>
  <c r="A2165" i="14"/>
  <c r="B1289" i="15"/>
  <c r="B1290" i="15" s="1"/>
  <c r="B1633" i="17"/>
  <c r="B59" i="11"/>
  <c r="A198" i="16"/>
  <c r="B199" i="16" s="1"/>
  <c r="A160" i="15"/>
  <c r="B161" i="15" s="1"/>
  <c r="A276" i="14"/>
  <c r="A274" i="14"/>
  <c r="A277" i="14"/>
  <c r="A279" i="14"/>
  <c r="A272" i="14"/>
  <c r="A278" i="14"/>
  <c r="A273" i="14"/>
  <c r="A280" i="14"/>
  <c r="B281" i="14" s="1"/>
  <c r="B282" i="14" s="1"/>
  <c r="A275" i="14"/>
  <c r="A536" i="14"/>
  <c r="A383" i="16"/>
  <c r="A382" i="16"/>
  <c r="A311" i="15"/>
  <c r="A307" i="15"/>
  <c r="A537" i="14"/>
  <c r="A312" i="15"/>
  <c r="A381" i="16"/>
  <c r="A309" i="15"/>
  <c r="A532" i="14"/>
  <c r="A310" i="15"/>
  <c r="A533" i="14"/>
  <c r="A380" i="16"/>
  <c r="A308" i="15"/>
  <c r="A534" i="14"/>
  <c r="A535" i="14"/>
  <c r="A531" i="14"/>
  <c r="A456" i="15"/>
  <c r="A462" i="15"/>
  <c r="A1200" i="14"/>
  <c r="A460" i="15"/>
  <c r="A465" i="15"/>
  <c r="A463" i="15"/>
  <c r="A639" i="16"/>
  <c r="A457" i="15"/>
  <c r="A459" i="15"/>
  <c r="A896" i="14"/>
  <c r="A638" i="16"/>
  <c r="A868" i="16"/>
  <c r="A1202" i="14"/>
  <c r="A458" i="15"/>
  <c r="A894" i="14"/>
  <c r="A895" i="14"/>
  <c r="A898" i="14"/>
  <c r="A893" i="14"/>
  <c r="A461" i="15"/>
  <c r="A897" i="14"/>
  <c r="A464" i="15"/>
  <c r="A870" i="16"/>
  <c r="A648" i="15"/>
  <c r="A1201" i="14"/>
  <c r="A1203" i="14"/>
  <c r="A874" i="16"/>
  <c r="A875" i="16"/>
  <c r="A873" i="16"/>
  <c r="A869" i="16"/>
  <c r="A871" i="16"/>
  <c r="A649" i="15"/>
  <c r="A1204" i="14"/>
  <c r="A872" i="16"/>
  <c r="A647" i="15"/>
  <c r="A752" i="14"/>
  <c r="A746" i="14"/>
  <c r="A747" i="14"/>
  <c r="A748" i="14"/>
  <c r="A749" i="14"/>
  <c r="A750" i="14"/>
  <c r="A753" i="14"/>
  <c r="A751" i="14"/>
  <c r="A537" i="16"/>
  <c r="A754" i="14"/>
  <c r="A383" i="15"/>
  <c r="A209" i="14"/>
  <c r="A187" i="16"/>
  <c r="A185" i="16"/>
  <c r="A206" i="14"/>
  <c r="A150" i="15"/>
  <c r="A148" i="15"/>
  <c r="A212" i="14"/>
  <c r="A186" i="16"/>
  <c r="A149" i="15"/>
  <c r="A207" i="14"/>
  <c r="A184" i="16"/>
  <c r="A213" i="14"/>
  <c r="A208" i="14"/>
  <c r="A211" i="14"/>
  <c r="B50" i="11"/>
  <c r="A210" i="14"/>
  <c r="A2241" i="14"/>
  <c r="A1171" i="15"/>
  <c r="A1175" i="15"/>
  <c r="A1177" i="15"/>
  <c r="A1174" i="15"/>
  <c r="A1585" i="16"/>
  <c r="A2240" i="14"/>
  <c r="A2244" i="14"/>
  <c r="A1170" i="15"/>
  <c r="A1176" i="15"/>
  <c r="A2239" i="14"/>
  <c r="A2242" i="14"/>
  <c r="A1173" i="15"/>
  <c r="B457" i="11"/>
  <c r="A2243" i="14"/>
  <c r="A1584" i="16"/>
  <c r="A1172" i="15"/>
  <c r="A150" i="16"/>
  <c r="A1172" i="14"/>
  <c r="A128" i="15"/>
  <c r="B129" i="15" s="1"/>
  <c r="A127" i="15"/>
  <c r="A160" i="14"/>
  <c r="A161" i="14"/>
  <c r="A147" i="16"/>
  <c r="A162" i="14"/>
  <c r="A148" i="16"/>
  <c r="A163" i="14"/>
  <c r="A164" i="14"/>
  <c r="A149" i="16"/>
  <c r="A1512" i="16"/>
  <c r="A633" i="15"/>
  <c r="A845" i="16"/>
  <c r="A1170" i="14"/>
  <c r="A1173" i="14"/>
  <c r="A632" i="15"/>
  <c r="A1171" i="14"/>
  <c r="A1174" i="14"/>
  <c r="A842" i="16"/>
  <c r="A843" i="16"/>
  <c r="A844" i="16"/>
  <c r="A2110" i="14"/>
  <c r="A1504" i="16"/>
  <c r="A1102" i="15"/>
  <c r="A2107" i="14"/>
  <c r="A1508" i="16"/>
  <c r="A1507" i="16"/>
  <c r="A2109" i="14"/>
  <c r="A1505" i="16"/>
  <c r="A1101" i="15"/>
  <c r="A1510" i="16"/>
  <c r="A1511" i="16"/>
  <c r="A2108" i="14"/>
  <c r="A1503" i="16"/>
  <c r="A1506" i="16"/>
  <c r="A1509" i="16"/>
  <c r="A2106" i="14"/>
  <c r="A1319" i="16"/>
  <c r="A1025" i="15"/>
  <c r="A1888" i="14"/>
  <c r="A1315" i="16"/>
  <c r="A1891" i="14"/>
  <c r="A1320" i="16"/>
  <c r="A1024" i="15"/>
  <c r="A1317" i="16"/>
  <c r="A1889" i="14"/>
  <c r="A1886" i="14"/>
  <c r="A1318" i="16"/>
  <c r="A1321" i="16"/>
  <c r="A1316" i="16"/>
  <c r="A1887" i="14"/>
  <c r="A1890" i="14"/>
  <c r="A1075" i="15"/>
  <c r="A2024" i="14"/>
  <c r="A2028" i="14"/>
  <c r="A2025" i="14"/>
  <c r="A1425" i="16"/>
  <c r="A1423" i="16"/>
  <c r="A2027" i="14"/>
  <c r="A1426" i="16"/>
  <c r="A1076" i="15"/>
  <c r="A2026" i="14"/>
  <c r="A2029" i="14"/>
  <c r="A1427" i="16"/>
  <c r="A1424" i="16"/>
  <c r="A561" i="15"/>
  <c r="A564" i="15"/>
  <c r="A709" i="16"/>
  <c r="A558" i="15"/>
  <c r="A560" i="15"/>
  <c r="A707" i="16"/>
  <c r="A1017" i="14"/>
  <c r="A710" i="16"/>
  <c r="A1012" i="14"/>
  <c r="A562" i="15"/>
  <c r="A708" i="16"/>
  <c r="A1015" i="14"/>
  <c r="A559" i="15"/>
  <c r="A1013" i="14"/>
  <c r="A563" i="15"/>
  <c r="A557" i="15"/>
  <c r="A1014" i="14"/>
  <c r="A1016" i="14"/>
  <c r="A1069" i="14"/>
  <c r="A752" i="16"/>
  <c r="A1068" i="14"/>
  <c r="A1066" i="14"/>
  <c r="A593" i="15"/>
  <c r="A753" i="16"/>
  <c r="A1067" i="14"/>
  <c r="A750" i="16"/>
  <c r="A754" i="16"/>
  <c r="A751" i="16"/>
  <c r="A1065" i="14"/>
  <c r="A594" i="15"/>
  <c r="A303" i="16"/>
  <c r="A421" i="14"/>
  <c r="A233" i="15"/>
  <c r="A301" i="16"/>
  <c r="A299" i="16"/>
  <c r="A417" i="14"/>
  <c r="A232" i="15"/>
  <c r="A304" i="16"/>
  <c r="A298" i="16"/>
  <c r="A305" i="16"/>
  <c r="B306" i="16" s="1"/>
  <c r="A418" i="14"/>
  <c r="A302" i="16"/>
  <c r="A420" i="14"/>
  <c r="A300" i="16"/>
  <c r="A419" i="14"/>
  <c r="A220" i="15"/>
  <c r="A399" i="14"/>
  <c r="A224" i="15"/>
  <c r="A218" i="15"/>
  <c r="A222" i="15"/>
  <c r="A674" i="14"/>
  <c r="A274" i="16"/>
  <c r="A271" i="16"/>
  <c r="A397" i="14"/>
  <c r="A272" i="16"/>
  <c r="A223" i="15"/>
  <c r="A221" i="15"/>
  <c r="A400" i="14"/>
  <c r="A401" i="14"/>
  <c r="A398" i="14"/>
  <c r="A225" i="15"/>
  <c r="A219" i="15"/>
  <c r="A919" i="14"/>
  <c r="A273" i="16"/>
  <c r="A675" i="14"/>
  <c r="A677" i="14"/>
  <c r="A678" i="14"/>
  <c r="A489" i="16"/>
  <c r="A679" i="14"/>
  <c r="A365" i="15"/>
  <c r="A366" i="15"/>
  <c r="A680" i="14"/>
  <c r="A673" i="14"/>
  <c r="B425" i="17"/>
  <c r="A3" i="15"/>
  <c r="A676" i="14"/>
  <c r="A681" i="14"/>
  <c r="A653" i="16"/>
  <c r="A917" i="14"/>
  <c r="A654" i="16"/>
  <c r="A920" i="14"/>
  <c r="A918" i="14"/>
  <c r="A655" i="16"/>
  <c r="A921" i="14"/>
  <c r="A652" i="16"/>
  <c r="A478" i="15"/>
  <c r="A916" i="14"/>
  <c r="A1359" i="16"/>
  <c r="A479" i="15"/>
  <c r="A1047" i="15"/>
  <c r="A1360" i="16"/>
  <c r="A1048" i="15"/>
  <c r="A1934" i="14"/>
  <c r="A1937" i="14"/>
  <c r="A1358" i="16"/>
  <c r="A1361" i="16"/>
  <c r="A1357" i="16"/>
  <c r="A1936" i="14"/>
  <c r="A1935" i="14"/>
  <c r="A1938" i="14"/>
  <c r="A1107" i="14"/>
  <c r="A835" i="15"/>
  <c r="A1109" i="14"/>
  <c r="A1108" i="14"/>
  <c r="A788" i="16"/>
  <c r="A610" i="15"/>
  <c r="A789" i="16"/>
  <c r="A790" i="16"/>
  <c r="A791" i="16"/>
  <c r="A1105" i="14"/>
  <c r="A792" i="16"/>
  <c r="A1106" i="14"/>
  <c r="A609" i="15"/>
  <c r="A2153" i="14"/>
  <c r="A1549" i="16"/>
  <c r="A2156" i="14"/>
  <c r="A1550" i="16"/>
  <c r="A2154" i="14"/>
  <c r="A2157" i="14"/>
  <c r="A1116" i="15"/>
  <c r="A1548" i="16"/>
  <c r="A1117" i="15"/>
  <c r="A2152" i="14"/>
  <c r="A2155" i="14"/>
  <c r="A2158" i="14"/>
  <c r="A2151" i="14"/>
  <c r="A1174" i="16"/>
  <c r="A1619" i="14"/>
  <c r="A1623" i="14"/>
  <c r="A1622" i="14"/>
  <c r="A1175" i="16"/>
  <c r="A1620" i="14"/>
  <c r="A836" i="15"/>
  <c r="A1173" i="16"/>
  <c r="A1176" i="16"/>
  <c r="A1618" i="14"/>
  <c r="A1621" i="14"/>
  <c r="A1624" i="14"/>
  <c r="A634" i="14"/>
  <c r="A482" i="16"/>
  <c r="A1844" i="14"/>
  <c r="A693" i="15"/>
  <c r="A480" i="16"/>
  <c r="A637" i="14"/>
  <c r="A483" i="16"/>
  <c r="A479" i="16"/>
  <c r="A635" i="14"/>
  <c r="A355" i="15"/>
  <c r="A933" i="16"/>
  <c r="A356" i="15"/>
  <c r="A478" i="16"/>
  <c r="A633" i="14"/>
  <c r="A481" i="16"/>
  <c r="A636" i="14"/>
  <c r="A484" i="16"/>
  <c r="A1294" i="14"/>
  <c r="A1279" i="16"/>
  <c r="A1290" i="14"/>
  <c r="A934" i="16"/>
  <c r="A1292" i="14"/>
  <c r="A935" i="16"/>
  <c r="A1291" i="14"/>
  <c r="A1293" i="14"/>
  <c r="A694" i="15"/>
  <c r="A146" i="16"/>
  <c r="A989" i="15"/>
  <c r="A1839" i="14"/>
  <c r="A1842" i="14"/>
  <c r="A990" i="15"/>
  <c r="A1845" i="14"/>
  <c r="A991" i="15"/>
  <c r="A1840" i="14"/>
  <c r="A988" i="15"/>
  <c r="A1843" i="14"/>
  <c r="A1846" i="14"/>
  <c r="A1838" i="14"/>
  <c r="A1841" i="14"/>
  <c r="A1278" i="16"/>
  <c r="A145" i="16"/>
  <c r="A1056" i="16"/>
  <c r="A1502" i="14"/>
  <c r="A1055" i="16"/>
  <c r="A787" i="15"/>
  <c r="A1501" i="14"/>
  <c r="A1503" i="14"/>
  <c r="A1054" i="16"/>
  <c r="A1500" i="14"/>
  <c r="A1053" i="16"/>
  <c r="A788" i="15"/>
  <c r="A1505" i="14"/>
  <c r="A1052" i="16"/>
  <c r="A1504" i="14"/>
  <c r="A157" i="14"/>
  <c r="A155" i="14"/>
  <c r="A704" i="14"/>
  <c r="A158" i="14"/>
  <c r="A142" i="16"/>
  <c r="A143" i="16"/>
  <c r="A156" i="14"/>
  <c r="A126" i="15"/>
  <c r="A144" i="16"/>
  <c r="A125" i="15"/>
  <c r="A374" i="15"/>
  <c r="A159" i="14"/>
  <c r="A503" i="16"/>
  <c r="A506" i="16"/>
  <c r="A702" i="14"/>
  <c r="A705" i="14"/>
  <c r="A507" i="16"/>
  <c r="A504" i="16"/>
  <c r="A373" i="15"/>
  <c r="A703" i="14"/>
  <c r="A706" i="14"/>
  <c r="A509" i="16"/>
  <c r="A508" i="16"/>
  <c r="A505" i="16"/>
  <c r="A912" i="15"/>
  <c r="A1216" i="16"/>
  <c r="B1217" i="16" s="1"/>
  <c r="A915" i="15"/>
  <c r="A1706" i="14"/>
  <c r="A1709" i="14"/>
  <c r="A910" i="15"/>
  <c r="A913" i="15"/>
  <c r="A916" i="15"/>
  <c r="A1707" i="14"/>
  <c r="A1215" i="16"/>
  <c r="A911" i="15"/>
  <c r="A914" i="15"/>
  <c r="A1705" i="14"/>
  <c r="A1708" i="14"/>
  <c r="A1412" i="14"/>
  <c r="A1411" i="14"/>
  <c r="A745" i="15"/>
  <c r="A1415" i="14"/>
  <c r="A1001" i="16"/>
  <c r="A1414" i="14"/>
  <c r="A999" i="16"/>
  <c r="A1410" i="14"/>
  <c r="A1413" i="14"/>
  <c r="A1416" i="14"/>
  <c r="A744" i="15"/>
  <c r="A1002" i="16"/>
  <c r="A1000" i="16"/>
  <c r="A855" i="14"/>
  <c r="A621" i="16"/>
  <c r="A858" i="14"/>
  <c r="A419" i="15"/>
  <c r="A857" i="14"/>
  <c r="A619" i="16"/>
  <c r="A622" i="16"/>
  <c r="A623" i="16"/>
  <c r="A859" i="14"/>
  <c r="A856" i="14"/>
  <c r="A620" i="16"/>
  <c r="A420" i="15"/>
  <c r="A860" i="14"/>
  <c r="A624" i="16"/>
  <c r="A618" i="16"/>
  <c r="A1983" i="14"/>
  <c r="A1985" i="14"/>
  <c r="A1988" i="14"/>
  <c r="A1984" i="14"/>
  <c r="A1986" i="14"/>
  <c r="A1987" i="14"/>
  <c r="A1397" i="16"/>
  <c r="A1064" i="15"/>
  <c r="A1398" i="16"/>
  <c r="A1400" i="16"/>
  <c r="A1396" i="16"/>
  <c r="A929" i="14"/>
  <c r="A933" i="14"/>
  <c r="A1399" i="16"/>
  <c r="A1063" i="15"/>
  <c r="A932" i="14"/>
  <c r="A1666" i="16"/>
  <c r="A934" i="14"/>
  <c r="A937" i="14"/>
  <c r="A935" i="14"/>
  <c r="A1667" i="16"/>
  <c r="A938" i="14"/>
  <c r="A2361" i="14"/>
  <c r="A481" i="15"/>
  <c r="A936" i="14"/>
  <c r="A930" i="14"/>
  <c r="A657" i="16"/>
  <c r="A931" i="14"/>
  <c r="A1665" i="16"/>
  <c r="A2359" i="14"/>
  <c r="A106" i="16"/>
  <c r="A2357" i="14"/>
  <c r="A1227" i="15"/>
  <c r="A91" i="15"/>
  <c r="A2362" i="14"/>
  <c r="A1228" i="15"/>
  <c r="A2358" i="14"/>
  <c r="A2360" i="14"/>
  <c r="A88" i="15"/>
  <c r="A85" i="15"/>
  <c r="A102" i="16"/>
  <c r="A105" i="14"/>
  <c r="A90" i="15"/>
  <c r="A106" i="14"/>
  <c r="A103" i="16"/>
  <c r="A107" i="14"/>
  <c r="A105" i="16"/>
  <c r="A92" i="15"/>
  <c r="A103" i="14"/>
  <c r="A89" i="15"/>
  <c r="A104" i="14"/>
  <c r="A101" i="16"/>
  <c r="A87" i="15"/>
  <c r="A104" i="16"/>
  <c r="A86" i="15"/>
  <c r="A822" i="16"/>
  <c r="A376" i="16"/>
  <c r="A1135" i="14"/>
  <c r="A604" i="15"/>
  <c r="A1090" i="14"/>
  <c r="A776" i="16"/>
  <c r="A773" i="16"/>
  <c r="A775" i="16"/>
  <c r="A1091" i="14"/>
  <c r="A1093" i="14"/>
  <c r="A603" i="15"/>
  <c r="A774" i="16"/>
  <c r="A1092" i="14"/>
  <c r="A1094" i="14"/>
  <c r="A1141" i="14"/>
  <c r="A1138" i="14"/>
  <c r="A379" i="16"/>
  <c r="A823" i="16"/>
  <c r="A820" i="16"/>
  <c r="A620" i="15"/>
  <c r="A621" i="15"/>
  <c r="A1139" i="14"/>
  <c r="A824" i="16"/>
  <c r="A821" i="16"/>
  <c r="A1137" i="14"/>
  <c r="A530" i="14"/>
  <c r="A619" i="15"/>
  <c r="A1140" i="14"/>
  <c r="A1136" i="14"/>
  <c r="A526" i="14"/>
  <c r="A303" i="15"/>
  <c r="A529" i="14"/>
  <c r="A377" i="16"/>
  <c r="A525" i="14"/>
  <c r="A306" i="15"/>
  <c r="A527" i="14"/>
  <c r="A301" i="15"/>
  <c r="A304" i="15"/>
  <c r="A378" i="16"/>
  <c r="A300" i="15"/>
  <c r="A305" i="15"/>
  <c r="A528" i="14"/>
  <c r="A590" i="14"/>
  <c r="A302" i="15"/>
  <c r="A431" i="16"/>
  <c r="A340" i="15"/>
  <c r="A433" i="16"/>
  <c r="A593" i="14"/>
  <c r="A436" i="16"/>
  <c r="A430" i="16"/>
  <c r="A589" i="14"/>
  <c r="A429" i="16"/>
  <c r="A432" i="16"/>
  <c r="A339" i="15"/>
  <c r="A591" i="14"/>
  <c r="A592" i="14"/>
  <c r="A594" i="14"/>
  <c r="A434" i="16"/>
  <c r="A435" i="16"/>
  <c r="A1199" i="14"/>
  <c r="A863" i="16"/>
  <c r="A1582" i="16"/>
  <c r="A1165" i="15"/>
  <c r="A2233" i="14"/>
  <c r="A2236" i="14"/>
  <c r="A1583" i="16"/>
  <c r="A1166" i="15"/>
  <c r="A866" i="16"/>
  <c r="A1169" i="15"/>
  <c r="A2234" i="14"/>
  <c r="A2237" i="14"/>
  <c r="B1472" i="17"/>
  <c r="A1164" i="15"/>
  <c r="A1167" i="15"/>
  <c r="A2232" i="14"/>
  <c r="A2235" i="14"/>
  <c r="A2238" i="14"/>
  <c r="A1168" i="15"/>
  <c r="B765" i="17"/>
  <c r="AC2" i="18"/>
  <c r="A1196" i="14"/>
  <c r="A1390" i="14"/>
  <c r="A645" i="15"/>
  <c r="A864" i="16"/>
  <c r="A646" i="15"/>
  <c r="A865" i="16"/>
  <c r="A1195" i="14"/>
  <c r="A1197" i="14"/>
  <c r="A867" i="16"/>
  <c r="A644" i="15"/>
  <c r="A1198" i="14"/>
  <c r="A1194" i="14"/>
  <c r="A739" i="15"/>
  <c r="A1392" i="14"/>
  <c r="A988" i="16"/>
  <c r="A990" i="16"/>
  <c r="A1393" i="14"/>
  <c r="A1396" i="14"/>
  <c r="A991" i="16"/>
  <c r="A989" i="16"/>
  <c r="A1395" i="14"/>
  <c r="A738" i="15"/>
  <c r="A1391" i="14"/>
  <c r="A1394" i="14"/>
  <c r="A987" i="16"/>
  <c r="A244" i="15"/>
  <c r="A469" i="14"/>
  <c r="A470" i="14"/>
  <c r="A466" i="14"/>
  <c r="A245" i="15"/>
  <c r="A467" i="14"/>
  <c r="A337" i="16"/>
  <c r="A339" i="16"/>
  <c r="A471" i="14"/>
  <c r="A465" i="14"/>
  <c r="A468" i="14"/>
  <c r="A338" i="16"/>
  <c r="A340" i="16"/>
  <c r="A1043" i="16"/>
  <c r="A799" i="15"/>
  <c r="A1090" i="16"/>
  <c r="B1091" i="16" s="1"/>
  <c r="A1086" i="16"/>
  <c r="A1491" i="14"/>
  <c r="A1531" i="14"/>
  <c r="A1089" i="16"/>
  <c r="A1087" i="16"/>
  <c r="A800" i="15"/>
  <c r="A1534" i="14"/>
  <c r="A1535" i="14"/>
  <c r="A1532" i="14"/>
  <c r="A1088" i="16"/>
  <c r="A1536" i="14"/>
  <c r="A1533" i="14"/>
  <c r="A783" i="15"/>
  <c r="B987" i="17"/>
  <c r="A1044" i="16"/>
  <c r="A784" i="15"/>
  <c r="A1046" i="16"/>
  <c r="A1492" i="14"/>
  <c r="A1489" i="14"/>
  <c r="A1045" i="16"/>
  <c r="A1490" i="14"/>
  <c r="A1493" i="14"/>
  <c r="A2438" i="14"/>
  <c r="B1584" i="17"/>
  <c r="B1585" i="17" s="1"/>
  <c r="B1586" i="17" s="1"/>
  <c r="A2434" i="14"/>
  <c r="A2437" i="14"/>
  <c r="A2439" i="14"/>
  <c r="A1726" i="16"/>
  <c r="A1885" i="14"/>
  <c r="B1255" i="15"/>
  <c r="B1256" i="15" s="1"/>
  <c r="A1727" i="16"/>
  <c r="A2436" i="14"/>
  <c r="A2435" i="14"/>
  <c r="A2440" i="14"/>
  <c r="A1309" i="16"/>
  <c r="A1882" i="14"/>
  <c r="A1310" i="16"/>
  <c r="A1307" i="16"/>
  <c r="A1023" i="15"/>
  <c r="A1313" i="16"/>
  <c r="A1883" i="14"/>
  <c r="A1311" i="16"/>
  <c r="A1308" i="16"/>
  <c r="A1881" i="14"/>
  <c r="A1314" i="16"/>
  <c r="A1312" i="16"/>
  <c r="A1884" i="14"/>
  <c r="A1022" i="15"/>
  <c r="A37" i="14"/>
  <c r="A45" i="16"/>
  <c r="A40" i="16"/>
  <c r="A41" i="16"/>
  <c r="A38" i="14"/>
  <c r="A39" i="14"/>
  <c r="A15" i="15"/>
  <c r="A43" i="16"/>
  <c r="A44" i="16"/>
  <c r="A819" i="15"/>
  <c r="A16" i="15"/>
  <c r="A42" i="16"/>
  <c r="A36" i="14"/>
  <c r="A40" i="14"/>
  <c r="B41" i="14" s="1"/>
  <c r="B317" i="11"/>
  <c r="A1582" i="14"/>
  <c r="B1583" i="14" s="1"/>
  <c r="A1131" i="16"/>
  <c r="A1129" i="16"/>
  <c r="A1578" i="14"/>
  <c r="A818" i="15"/>
  <c r="A1130" i="16"/>
  <c r="A1580" i="14"/>
  <c r="A1581" i="14"/>
  <c r="A681" i="15"/>
  <c r="A1579" i="14"/>
  <c r="B1036" i="17"/>
  <c r="A682" i="15"/>
  <c r="A1263" i="14"/>
  <c r="A909" i="16"/>
  <c r="A910" i="16"/>
  <c r="A1264" i="14"/>
  <c r="A911" i="16"/>
  <c r="A1261" i="14"/>
  <c r="A1259" i="14"/>
  <c r="A1260" i="14"/>
  <c r="A908" i="16"/>
  <c r="A1262" i="14"/>
  <c r="A123" i="15"/>
  <c r="A764" i="14"/>
  <c r="A1198" i="15"/>
  <c r="A1084" i="15"/>
  <c r="A1156" i="15"/>
  <c r="A1239" i="15"/>
  <c r="A859" i="15"/>
  <c r="A961" i="15"/>
  <c r="A1152" i="15"/>
  <c r="A808" i="15"/>
  <c r="A939" i="15"/>
  <c r="A1112" i="15"/>
  <c r="A1215" i="15"/>
  <c r="A891" i="15"/>
  <c r="A1062" i="15"/>
  <c r="A1159" i="15"/>
  <c r="A1015" i="15"/>
  <c r="A684" i="15"/>
  <c r="A488" i="15"/>
  <c r="A1013" i="15"/>
  <c r="A809" i="15"/>
  <c r="A627" i="15"/>
  <c r="A414" i="15"/>
  <c r="A640" i="15"/>
  <c r="A429" i="15"/>
  <c r="A906" i="15"/>
  <c r="A718" i="15"/>
  <c r="A530" i="15"/>
  <c r="A729" i="15"/>
  <c r="A529" i="15"/>
  <c r="A974" i="15"/>
  <c r="A770" i="15"/>
  <c r="A605" i="15"/>
  <c r="A397" i="15"/>
  <c r="A1055" i="15"/>
  <c r="A796" i="15"/>
  <c r="A617" i="15"/>
  <c r="A409" i="15"/>
  <c r="A860" i="15"/>
  <c r="A689" i="15"/>
  <c r="A502" i="15"/>
  <c r="A767" i="15"/>
  <c r="A600" i="15"/>
  <c r="A395" i="15"/>
  <c r="A700" i="15"/>
  <c r="A500" i="15"/>
  <c r="A1139" i="15"/>
  <c r="A899" i="15"/>
  <c r="A711" i="15"/>
  <c r="A523" i="15"/>
  <c r="A764" i="15"/>
  <c r="A597" i="15"/>
  <c r="A1145" i="15"/>
  <c r="B1267" i="15"/>
  <c r="A1056" i="15"/>
  <c r="A1118" i="15"/>
  <c r="A1220" i="15"/>
  <c r="A825" i="15"/>
  <c r="A942" i="15"/>
  <c r="A1140" i="15"/>
  <c r="A897" i="15"/>
  <c r="A1092" i="15"/>
  <c r="A1204" i="15"/>
  <c r="A847" i="15"/>
  <c r="A972" i="15"/>
  <c r="A1147" i="15"/>
  <c r="B1257" i="15"/>
  <c r="A969" i="15"/>
  <c r="A671" i="15"/>
  <c r="A455" i="15"/>
  <c r="A978" i="15"/>
  <c r="A790" i="15"/>
  <c r="A611" i="15"/>
  <c r="A401" i="15"/>
  <c r="A626" i="15"/>
  <c r="A413" i="15"/>
  <c r="A894" i="15"/>
  <c r="A706" i="15"/>
  <c r="A518" i="15"/>
  <c r="A717" i="15"/>
  <c r="A517" i="15"/>
  <c r="A955" i="15"/>
  <c r="A758" i="15"/>
  <c r="A587" i="15"/>
  <c r="A387" i="15"/>
  <c r="A984" i="15"/>
  <c r="A781" i="15"/>
  <c r="A602" i="15"/>
  <c r="A386" i="15"/>
  <c r="A848" i="15"/>
  <c r="A676" i="15"/>
  <c r="A480" i="15"/>
  <c r="A755" i="15"/>
  <c r="A584" i="15"/>
  <c r="A858" i="15"/>
  <c r="A687" i="15"/>
  <c r="A476" i="15"/>
  <c r="A1109" i="15"/>
  <c r="A869" i="15"/>
  <c r="A699" i="15"/>
  <c r="A511" i="15"/>
  <c r="A752" i="15"/>
  <c r="A581" i="15"/>
  <c r="A766" i="14"/>
  <c r="A545" i="16"/>
  <c r="A1134" i="15"/>
  <c r="A1251" i="15"/>
  <c r="A1012" i="15"/>
  <c r="A1097" i="15"/>
  <c r="A1196" i="15"/>
  <c r="A900" i="15"/>
  <c r="A1127" i="15"/>
  <c r="A853" i="15"/>
  <c r="A1074" i="15"/>
  <c r="A1162" i="15"/>
  <c r="A785" i="15"/>
  <c r="A952" i="15"/>
  <c r="A1136" i="15"/>
  <c r="A1241" i="15"/>
  <c r="A949" i="15"/>
  <c r="A660" i="15"/>
  <c r="A443" i="15"/>
  <c r="A967" i="15"/>
  <c r="A774" i="15"/>
  <c r="A591" i="15"/>
  <c r="A789" i="15"/>
  <c r="A608" i="15"/>
  <c r="A400" i="15"/>
  <c r="A864" i="15"/>
  <c r="A692" i="15"/>
  <c r="B693" i="15" s="1"/>
  <c r="A506" i="15"/>
  <c r="A705" i="15"/>
  <c r="A505" i="15"/>
  <c r="A945" i="15"/>
  <c r="A746" i="15"/>
  <c r="A552" i="15"/>
  <c r="A1224" i="15"/>
  <c r="A963" i="15"/>
  <c r="A769" i="15"/>
  <c r="A586" i="15"/>
  <c r="A1072" i="15"/>
  <c r="A834" i="15"/>
  <c r="A665" i="15"/>
  <c r="A448" i="15"/>
  <c r="A737" i="15"/>
  <c r="A549" i="15"/>
  <c r="A846" i="15"/>
  <c r="A674" i="15"/>
  <c r="A446" i="15"/>
  <c r="A1093" i="15"/>
  <c r="A857" i="15"/>
  <c r="A686" i="15"/>
  <c r="A490" i="15"/>
  <c r="A734" i="15"/>
  <c r="A546" i="15"/>
  <c r="A547" i="16"/>
  <c r="A761" i="14"/>
  <c r="A1122" i="15"/>
  <c r="A1240" i="15"/>
  <c r="A966" i="15"/>
  <c r="A1083" i="15"/>
  <c r="A1155" i="15"/>
  <c r="B1263" i="15"/>
  <c r="B1264" i="15" s="1"/>
  <c r="A856" i="15"/>
  <c r="A1113" i="15"/>
  <c r="A1233" i="15"/>
  <c r="A798" i="15"/>
  <c r="A1039" i="15"/>
  <c r="A1149" i="15"/>
  <c r="A932" i="15"/>
  <c r="A1088" i="15"/>
  <c r="A1226" i="15"/>
  <c r="A929" i="15"/>
  <c r="A642" i="15"/>
  <c r="A431" i="15"/>
  <c r="A958" i="15"/>
  <c r="A762" i="15"/>
  <c r="A555" i="15"/>
  <c r="A773" i="15"/>
  <c r="A590" i="15"/>
  <c r="A390" i="15"/>
  <c r="A852" i="15"/>
  <c r="A680" i="15"/>
  <c r="A485" i="15"/>
  <c r="A691" i="15"/>
  <c r="A484" i="15"/>
  <c r="A935" i="15"/>
  <c r="A728" i="15"/>
  <c r="A540" i="15"/>
  <c r="A1203" i="15"/>
  <c r="A954" i="15"/>
  <c r="A757" i="15"/>
  <c r="A551" i="15"/>
  <c r="A1046" i="15"/>
  <c r="A815" i="15"/>
  <c r="A653" i="15"/>
  <c r="A436" i="15"/>
  <c r="A725" i="15"/>
  <c r="A537" i="15"/>
  <c r="A832" i="15"/>
  <c r="A663" i="15"/>
  <c r="A434" i="15"/>
  <c r="A1080" i="15"/>
  <c r="A845" i="15"/>
  <c r="A673" i="15"/>
  <c r="A475" i="15"/>
  <c r="A722" i="15"/>
  <c r="A534" i="15"/>
  <c r="A767" i="14"/>
  <c r="A765" i="14"/>
  <c r="A1107" i="15"/>
  <c r="A1223" i="15"/>
  <c r="A947" i="15"/>
  <c r="A986" i="15"/>
  <c r="A1142" i="15"/>
  <c r="A1236" i="15"/>
  <c r="A810" i="15"/>
  <c r="A1094" i="15"/>
  <c r="A1217" i="15"/>
  <c r="A977" i="15"/>
  <c r="A1137" i="15"/>
  <c r="A885" i="15"/>
  <c r="A1060" i="15"/>
  <c r="A1213" i="15"/>
  <c r="A868" i="15"/>
  <c r="A628" i="15"/>
  <c r="A415" i="15"/>
  <c r="A948" i="15"/>
  <c r="A750" i="15"/>
  <c r="A544" i="15"/>
  <c r="A761" i="15"/>
  <c r="A554" i="15"/>
  <c r="A1098" i="15"/>
  <c r="A840" i="15"/>
  <c r="A669" i="15"/>
  <c r="A452" i="15"/>
  <c r="A679" i="15"/>
  <c r="A451" i="15"/>
  <c r="A904" i="15"/>
  <c r="A716" i="15"/>
  <c r="A528" i="15"/>
  <c r="A1193" i="15"/>
  <c r="A944" i="15"/>
  <c r="A743" i="15"/>
  <c r="A539" i="15"/>
  <c r="A1018" i="15"/>
  <c r="A795" i="15"/>
  <c r="A635" i="15"/>
  <c r="A424" i="15"/>
  <c r="A713" i="15"/>
  <c r="A525" i="15"/>
  <c r="A813" i="15"/>
  <c r="A651" i="15"/>
  <c r="A418" i="15"/>
  <c r="A1061" i="15"/>
  <c r="A831" i="15"/>
  <c r="A662" i="15"/>
  <c r="A445" i="15"/>
  <c r="A710" i="15"/>
  <c r="A522" i="15"/>
  <c r="A548" i="16"/>
  <c r="A1085" i="15"/>
  <c r="A1211" i="15"/>
  <c r="A907" i="15"/>
  <c r="A964" i="15"/>
  <c r="A1131" i="15"/>
  <c r="A1219" i="15"/>
  <c r="A1078" i="15"/>
  <c r="A1206" i="15"/>
  <c r="A937" i="15"/>
  <c r="A1125" i="15"/>
  <c r="A1245" i="15"/>
  <c r="A844" i="15"/>
  <c r="A1017" i="15"/>
  <c r="A1200" i="15"/>
  <c r="A841" i="15"/>
  <c r="A612" i="15"/>
  <c r="A402" i="15"/>
  <c r="A938" i="15"/>
  <c r="A732" i="15"/>
  <c r="A532" i="15"/>
  <c r="A749" i="15"/>
  <c r="A543" i="15"/>
  <c r="A1089" i="15"/>
  <c r="A826" i="15"/>
  <c r="A657" i="15"/>
  <c r="A440" i="15"/>
  <c r="A668" i="15"/>
  <c r="A439" i="15"/>
  <c r="A890" i="15"/>
  <c r="A704" i="15"/>
  <c r="A516" i="15"/>
  <c r="A1153" i="15"/>
  <c r="A934" i="15"/>
  <c r="A727" i="15"/>
  <c r="A527" i="15"/>
  <c r="A983" i="15"/>
  <c r="A780" i="15"/>
  <c r="A616" i="15"/>
  <c r="A408" i="15"/>
  <c r="A701" i="15"/>
  <c r="A513" i="15"/>
  <c r="A793" i="15"/>
  <c r="A631" i="15"/>
  <c r="A404" i="15"/>
  <c r="A1043" i="15"/>
  <c r="A812" i="15"/>
  <c r="A650" i="15"/>
  <c r="A433" i="15"/>
  <c r="A698" i="15"/>
  <c r="A510" i="15"/>
  <c r="A546" i="16"/>
  <c r="A1057" i="15"/>
  <c r="A1197" i="15"/>
  <c r="A865" i="15"/>
  <c r="A905" i="15"/>
  <c r="A1115" i="15"/>
  <c r="A1208" i="15"/>
  <c r="A1042" i="15"/>
  <c r="A1194" i="15"/>
  <c r="A1247" i="15"/>
  <c r="A895" i="15"/>
  <c r="A1111" i="15"/>
  <c r="A1202" i="15"/>
  <c r="A775" i="15"/>
  <c r="A971" i="15"/>
  <c r="A1158" i="15"/>
  <c r="A763" i="15"/>
  <c r="A592" i="15"/>
  <c r="A391" i="15"/>
  <c r="A908" i="15"/>
  <c r="A720" i="15"/>
  <c r="A520" i="15"/>
  <c r="A731" i="15"/>
  <c r="A531" i="15"/>
  <c r="A1021" i="15"/>
  <c r="A807" i="15"/>
  <c r="A639" i="15"/>
  <c r="A428" i="15"/>
  <c r="A656" i="15"/>
  <c r="A427" i="15"/>
  <c r="A862" i="15"/>
  <c r="A690" i="15"/>
  <c r="A504" i="15"/>
  <c r="A1143" i="15"/>
  <c r="A903" i="15"/>
  <c r="A715" i="15"/>
  <c r="A515" i="15"/>
  <c r="A973" i="15"/>
  <c r="A768" i="15"/>
  <c r="A601" i="15"/>
  <c r="A396" i="15"/>
  <c r="A688" i="15"/>
  <c r="A501" i="15"/>
  <c r="A778" i="15"/>
  <c r="A599" i="15"/>
  <c r="A394" i="15"/>
  <c r="A1016" i="15"/>
  <c r="A792" i="15"/>
  <c r="A630" i="15"/>
  <c r="A417" i="15"/>
  <c r="A685" i="15"/>
  <c r="A489" i="15"/>
  <c r="A549" i="16"/>
  <c r="A763" i="14"/>
  <c r="A1014" i="15"/>
  <c r="A1157" i="15"/>
  <c r="A829" i="15"/>
  <c r="A863" i="15"/>
  <c r="A1096" i="15"/>
  <c r="A1154" i="15"/>
  <c r="A1248" i="15"/>
  <c r="A980" i="15"/>
  <c r="A1138" i="15"/>
  <c r="A1216" i="15"/>
  <c r="A851" i="15"/>
  <c r="A1071" i="15"/>
  <c r="A1161" i="15"/>
  <c r="B1269" i="15"/>
  <c r="A951" i="15"/>
  <c r="A1146" i="15"/>
  <c r="A751" i="15"/>
  <c r="A556" i="15"/>
  <c r="B557" i="15" s="1"/>
  <c r="A1114" i="15"/>
  <c r="A896" i="15"/>
  <c r="A708" i="15"/>
  <c r="A508" i="15"/>
  <c r="A719" i="15"/>
  <c r="A519" i="15"/>
  <c r="A987" i="15"/>
  <c r="A786" i="15"/>
  <c r="A625" i="15"/>
  <c r="A412" i="15"/>
  <c r="A638" i="15"/>
  <c r="A411" i="15"/>
  <c r="A850" i="15"/>
  <c r="A678" i="15"/>
  <c r="A483" i="15"/>
  <c r="A1133" i="15"/>
  <c r="A889" i="15"/>
  <c r="A703" i="15"/>
  <c r="A503" i="15"/>
  <c r="A962" i="15"/>
  <c r="A756" i="15"/>
  <c r="A585" i="15"/>
  <c r="A385" i="15"/>
  <c r="A675" i="15"/>
  <c r="A477" i="15"/>
  <c r="B478" i="15" s="1"/>
  <c r="A766" i="15"/>
  <c r="A583" i="15"/>
  <c r="A1234" i="15"/>
  <c r="A981" i="15"/>
  <c r="A777" i="15"/>
  <c r="A614" i="15"/>
  <c r="A403" i="15"/>
  <c r="A672" i="15"/>
  <c r="A474" i="15"/>
  <c r="B1279" i="15"/>
  <c r="B1280" i="15" s="1"/>
  <c r="B1281" i="15" s="1"/>
  <c r="B1282" i="15" s="1"/>
  <c r="B1283" i="15" s="1"/>
  <c r="B1284" i="15" s="1"/>
  <c r="A968" i="15"/>
  <c r="A1144" i="15"/>
  <c r="A762" i="14"/>
  <c r="A827" i="15"/>
  <c r="A1045" i="15"/>
  <c r="A1141" i="15"/>
  <c r="A1235" i="15"/>
  <c r="A960" i="15"/>
  <c r="A1077" i="15"/>
  <c r="A1205" i="15"/>
  <c r="A791" i="15"/>
  <c r="A1020" i="15"/>
  <c r="A1148" i="15"/>
  <c r="A1242" i="15"/>
  <c r="A931" i="15"/>
  <c r="A1135" i="15"/>
  <c r="A733" i="15"/>
  <c r="A545" i="15"/>
  <c r="A1100" i="15"/>
  <c r="A866" i="15"/>
  <c r="A696" i="15"/>
  <c r="A487" i="15"/>
  <c r="A707" i="15"/>
  <c r="A507" i="15"/>
  <c r="A976" i="15"/>
  <c r="A772" i="15"/>
  <c r="A607" i="15"/>
  <c r="A399" i="15"/>
  <c r="A624" i="15"/>
  <c r="A398" i="15"/>
  <c r="A838" i="15"/>
  <c r="A667" i="15"/>
  <c r="A450" i="15"/>
  <c r="A1123" i="15"/>
  <c r="A861" i="15"/>
  <c r="A677" i="15"/>
  <c r="A482" i="15"/>
  <c r="A953" i="15"/>
  <c r="A742" i="15"/>
  <c r="A550" i="15"/>
  <c r="A833" i="15"/>
  <c r="A664" i="15"/>
  <c r="A447" i="15"/>
  <c r="A754" i="15"/>
  <c r="A548" i="15"/>
  <c r="A1210" i="15"/>
  <c r="A970" i="15"/>
  <c r="A765" i="15"/>
  <c r="A598" i="15"/>
  <c r="A393" i="15"/>
  <c r="A661" i="15"/>
  <c r="A444" i="15"/>
  <c r="A1252" i="15"/>
  <c r="B1253" i="15" s="1"/>
  <c r="B1254" i="15" s="1"/>
  <c r="A909" i="15"/>
  <c r="A1132" i="15"/>
  <c r="B1276" i="15"/>
  <c r="B1277" i="15" s="1"/>
  <c r="A982" i="15"/>
  <c r="A1130" i="15"/>
  <c r="A1218" i="15"/>
  <c r="A940" i="15"/>
  <c r="A1041" i="15"/>
  <c r="A1163" i="15"/>
  <c r="B1271" i="15"/>
  <c r="B1272" i="15" s="1"/>
  <c r="B1273" i="15" s="1"/>
  <c r="B1274" i="15" s="1"/>
  <c r="A975" i="15"/>
  <c r="A1124" i="15"/>
  <c r="A1231" i="15"/>
  <c r="A884" i="15"/>
  <c r="A1108" i="15"/>
  <c r="A721" i="15"/>
  <c r="A533" i="15"/>
  <c r="A1091" i="15"/>
  <c r="A854" i="15"/>
  <c r="A670" i="15"/>
  <c r="A454" i="15"/>
  <c r="A695" i="15"/>
  <c r="A486" i="15"/>
  <c r="A965" i="15"/>
  <c r="A760" i="15"/>
  <c r="A589" i="15"/>
  <c r="A389" i="15"/>
  <c r="A606" i="15"/>
  <c r="A388" i="15"/>
  <c r="A817" i="15"/>
  <c r="A655" i="15"/>
  <c r="A438" i="15"/>
  <c r="A1095" i="15"/>
  <c r="A849" i="15"/>
  <c r="A666" i="15"/>
  <c r="A449" i="15"/>
  <c r="A933" i="15"/>
  <c r="A726" i="15"/>
  <c r="A538" i="15"/>
  <c r="A814" i="15"/>
  <c r="A652" i="15"/>
  <c r="A435" i="15"/>
  <c r="A736" i="15"/>
  <c r="A536" i="15"/>
  <c r="A1199" i="15"/>
  <c r="A950" i="15"/>
  <c r="A753" i="15"/>
  <c r="A582" i="15"/>
  <c r="A830" i="15"/>
  <c r="A643" i="15"/>
  <c r="B644" i="15" s="1"/>
  <c r="A432" i="15"/>
  <c r="A544" i="16"/>
  <c r="A1225" i="15"/>
  <c r="A867" i="15"/>
  <c r="A1119" i="15"/>
  <c r="A1250" i="15"/>
  <c r="A943" i="15"/>
  <c r="A1079" i="15"/>
  <c r="A1207" i="15"/>
  <c r="B1208" i="15" s="1"/>
  <c r="A898" i="15"/>
  <c r="A979" i="15"/>
  <c r="A1151" i="15"/>
  <c r="A1246" i="15"/>
  <c r="A956" i="15"/>
  <c r="A1110" i="15"/>
  <c r="B1111" i="15" s="1"/>
  <c r="A1214" i="15"/>
  <c r="B1215" i="15" s="1"/>
  <c r="A843" i="15"/>
  <c r="A1087" i="15"/>
  <c r="A709" i="15"/>
  <c r="A521" i="15"/>
  <c r="A1058" i="15"/>
  <c r="A842" i="15"/>
  <c r="A659" i="15"/>
  <c r="A442" i="15"/>
  <c r="A683" i="15"/>
  <c r="A453" i="15"/>
  <c r="A957" i="15"/>
  <c r="A748" i="15"/>
  <c r="A553" i="15"/>
  <c r="A759" i="15"/>
  <c r="A588" i="15"/>
  <c r="A1019" i="15"/>
  <c r="A797" i="15"/>
  <c r="A637" i="15"/>
  <c r="A426" i="15"/>
  <c r="A1086" i="15"/>
  <c r="A837" i="15"/>
  <c r="A654" i="15"/>
  <c r="A437" i="15"/>
  <c r="A902" i="15"/>
  <c r="A714" i="15"/>
  <c r="A526" i="15"/>
  <c r="A794" i="15"/>
  <c r="A634" i="15"/>
  <c r="A423" i="15"/>
  <c r="A724" i="15"/>
  <c r="A524" i="15"/>
  <c r="A1160" i="15"/>
  <c r="A941" i="15"/>
  <c r="A735" i="15"/>
  <c r="A547" i="15"/>
  <c r="A811" i="15"/>
  <c r="A629" i="15"/>
  <c r="A416" i="15"/>
  <c r="A1212" i="15"/>
  <c r="A839" i="15"/>
  <c r="A1099" i="15"/>
  <c r="A1209" i="15"/>
  <c r="A1249" i="15"/>
  <c r="A901" i="15"/>
  <c r="A1044" i="15"/>
  <c r="A1195" i="15"/>
  <c r="A855" i="15"/>
  <c r="A959" i="15"/>
  <c r="A1126" i="15"/>
  <c r="A1232" i="15"/>
  <c r="B1233" i="15" s="1"/>
  <c r="A936" i="15"/>
  <c r="A1090" i="15"/>
  <c r="A1201" i="15"/>
  <c r="A771" i="15"/>
  <c r="A1059" i="15"/>
  <c r="A697" i="15"/>
  <c r="A509" i="15"/>
  <c r="A1040" i="15"/>
  <c r="A828" i="15"/>
  <c r="A641" i="15"/>
  <c r="A430" i="15"/>
  <c r="A658" i="15"/>
  <c r="A441" i="15"/>
  <c r="A946" i="15"/>
  <c r="A730" i="15"/>
  <c r="A542" i="15"/>
  <c r="A747" i="15"/>
  <c r="A541" i="15"/>
  <c r="A985" i="15"/>
  <c r="A782" i="15"/>
  <c r="A618" i="15"/>
  <c r="B619" i="15" s="1"/>
  <c r="A410" i="15"/>
  <c r="A1073" i="15"/>
  <c r="A816" i="15"/>
  <c r="A636" i="15"/>
  <c r="A425" i="15"/>
  <c r="A888" i="15"/>
  <c r="A702" i="15"/>
  <c r="A514" i="15"/>
  <c r="A779" i="15"/>
  <c r="B780" i="15" s="1"/>
  <c r="A615" i="15"/>
  <c r="A407" i="15"/>
  <c r="A712" i="15"/>
  <c r="A512" i="15"/>
  <c r="B513" i="15" s="1"/>
  <c r="A1150" i="15"/>
  <c r="A930" i="15"/>
  <c r="A723" i="15"/>
  <c r="A535" i="15"/>
  <c r="A776" i="15"/>
  <c r="A613" i="15"/>
  <c r="A392" i="15"/>
  <c r="A364" i="15"/>
  <c r="A140" i="16"/>
  <c r="A138" i="16"/>
  <c r="A139" i="16"/>
  <c r="A151" i="14"/>
  <c r="A154" i="14"/>
  <c r="A124" i="15"/>
  <c r="A152" i="14"/>
  <c r="A150" i="14"/>
  <c r="A153" i="14"/>
  <c r="A141" i="16"/>
  <c r="A488" i="16"/>
  <c r="A671" i="14"/>
  <c r="B135" i="11"/>
  <c r="A1499" i="16"/>
  <c r="A667" i="14"/>
  <c r="A666" i="14"/>
  <c r="A363" i="15"/>
  <c r="A672" i="14"/>
  <c r="A668" i="14"/>
  <c r="A669" i="14"/>
  <c r="A664" i="14"/>
  <c r="A665" i="14"/>
  <c r="A670" i="14"/>
  <c r="A1496" i="16"/>
  <c r="A2105" i="14"/>
  <c r="A2100" i="14"/>
  <c r="A2104" i="14"/>
  <c r="A159" i="15"/>
  <c r="A2103" i="14"/>
  <c r="A1498" i="16"/>
  <c r="A1501" i="16"/>
  <c r="A2101" i="14"/>
  <c r="A1495" i="16"/>
  <c r="A1500" i="16"/>
  <c r="A1497" i="16"/>
  <c r="A2102" i="14"/>
  <c r="A1502" i="16"/>
  <c r="A850" i="14"/>
  <c r="A851" i="14"/>
  <c r="A852" i="14"/>
  <c r="A853" i="14"/>
  <c r="A854" i="14"/>
  <c r="A616" i="16"/>
  <c r="A613" i="16"/>
  <c r="A267" i="14"/>
  <c r="A614" i="16"/>
  <c r="A849" i="14"/>
  <c r="A265" i="14"/>
  <c r="A617" i="16"/>
  <c r="A615" i="16"/>
  <c r="A270" i="14"/>
  <c r="A271" i="14"/>
  <c r="A263" i="14"/>
  <c r="A264" i="14"/>
  <c r="A266" i="14"/>
  <c r="A197" i="16"/>
  <c r="A268" i="14"/>
  <c r="A269" i="14"/>
  <c r="A84" i="15"/>
  <c r="A83" i="15"/>
  <c r="A99" i="14"/>
  <c r="A77" i="15"/>
  <c r="A80" i="15"/>
  <c r="A97" i="14"/>
  <c r="A102" i="14"/>
  <c r="B103" i="14" s="1"/>
  <c r="A81" i="15"/>
  <c r="A82" i="15"/>
  <c r="A79" i="15"/>
  <c r="A98" i="16"/>
  <c r="A97" i="16"/>
  <c r="A101" i="14"/>
  <c r="A98" i="14"/>
  <c r="A100" i="14"/>
  <c r="A1645" i="14"/>
  <c r="A99" i="16"/>
  <c r="A100" i="16"/>
  <c r="A78" i="15"/>
  <c r="A1007" i="14"/>
  <c r="A1186" i="16"/>
  <c r="B1187" i="16" s="1"/>
  <c r="A1011" i="14"/>
  <c r="A1204" i="16"/>
  <c r="A1008" i="14"/>
  <c r="A706" i="16"/>
  <c r="A705" i="16"/>
  <c r="A704" i="16"/>
  <c r="A701" i="16"/>
  <c r="A1010" i="14"/>
  <c r="A703" i="16"/>
  <c r="A1009" i="14"/>
  <c r="A702" i="16"/>
  <c r="A1005" i="14"/>
  <c r="A1006" i="14"/>
  <c r="A1064" i="14"/>
  <c r="A1648" i="14"/>
  <c r="A1185" i="16"/>
  <c r="A1646" i="14"/>
  <c r="A1062" i="14"/>
  <c r="A1649" i="14"/>
  <c r="A749" i="16"/>
  <c r="A1647" i="14"/>
  <c r="A745" i="16"/>
  <c r="A744" i="16"/>
  <c r="A1060" i="14"/>
  <c r="A748" i="16"/>
  <c r="A2178" i="14"/>
  <c r="A1061" i="14"/>
  <c r="A746" i="16"/>
  <c r="A1063" i="14"/>
  <c r="A747" i="16"/>
  <c r="A1929" i="14"/>
  <c r="A2179" i="14"/>
  <c r="A2180" i="14"/>
  <c r="A2181" i="14"/>
  <c r="A2182" i="14"/>
  <c r="A1353" i="16"/>
  <c r="A2185" i="14"/>
  <c r="A2183" i="14"/>
  <c r="A2186" i="14"/>
  <c r="A1562" i="16"/>
  <c r="A2184" i="14"/>
  <c r="A1933" i="14"/>
  <c r="A1931" i="14"/>
  <c r="A1352" i="16"/>
  <c r="A1355" i="16"/>
  <c r="A1356" i="16"/>
  <c r="A2147" i="14"/>
  <c r="A1354" i="16"/>
  <c r="A1932" i="14"/>
  <c r="A1930" i="14"/>
  <c r="A1833" i="14"/>
  <c r="A2144" i="14"/>
  <c r="A1276" i="16"/>
  <c r="A2148" i="14"/>
  <c r="A1545" i="16"/>
  <c r="A2149" i="14"/>
  <c r="A2146" i="14"/>
  <c r="A2145" i="14"/>
  <c r="A1546" i="16"/>
  <c r="A1547" i="16"/>
  <c r="A2150" i="14"/>
  <c r="A1692" i="16"/>
  <c r="A1836" i="14"/>
  <c r="A1694" i="16"/>
  <c r="A1834" i="14"/>
  <c r="A1837" i="14"/>
  <c r="A1277" i="16"/>
  <c r="A1832" i="14"/>
  <c r="A1835" i="14"/>
  <c r="A1649" i="16"/>
  <c r="A1691" i="16"/>
  <c r="A1695" i="16"/>
  <c r="A1689" i="16"/>
  <c r="A1690" i="16"/>
  <c r="A1696" i="16"/>
  <c r="A2382" i="14"/>
  <c r="A2380" i="14"/>
  <c r="A182" i="15"/>
  <c r="A2383" i="14"/>
  <c r="A1693" i="16"/>
  <c r="A1688" i="16"/>
  <c r="A2384" i="14"/>
  <c r="A2381" i="14"/>
  <c r="A359" i="14"/>
  <c r="A2334" i="14"/>
  <c r="A1648" i="16"/>
  <c r="A1651" i="16"/>
  <c r="A2331" i="14"/>
  <c r="A2332" i="14"/>
  <c r="A2336" i="14"/>
  <c r="A1645" i="16"/>
  <c r="A1650" i="16"/>
  <c r="A2335" i="14"/>
  <c r="A2333" i="14"/>
  <c r="A1646" i="16"/>
  <c r="A183" i="15"/>
  <c r="A1652" i="16"/>
  <c r="A361" i="14"/>
  <c r="A1647" i="16"/>
  <c r="A253" i="16"/>
  <c r="A242" i="16"/>
  <c r="A243" i="16"/>
  <c r="A250" i="16"/>
  <c r="A241" i="16"/>
  <c r="A354" i="14"/>
  <c r="A251" i="16"/>
  <c r="A244" i="16"/>
  <c r="A254" i="16"/>
  <c r="A358" i="14"/>
  <c r="A1803" i="14"/>
  <c r="A355" i="14"/>
  <c r="A245" i="16"/>
  <c r="A356" i="14"/>
  <c r="A357" i="14"/>
  <c r="A360" i="14"/>
  <c r="A252" i="16"/>
  <c r="A1802" i="14"/>
  <c r="A1264" i="16"/>
  <c r="A1265" i="16"/>
  <c r="A1799" i="14"/>
  <c r="A1266" i="16"/>
  <c r="A1800" i="14"/>
  <c r="A1801" i="14"/>
  <c r="A1979" i="14"/>
  <c r="A1981" i="14"/>
  <c r="A1262" i="16"/>
  <c r="A1394" i="16"/>
  <c r="A1978" i="14"/>
  <c r="A1795" i="14"/>
  <c r="A1977" i="14"/>
  <c r="B1314" i="17"/>
  <c r="A1393" i="16"/>
  <c r="A1982" i="14"/>
  <c r="A1980" i="14"/>
  <c r="A1976" i="14"/>
  <c r="A1395" i="16"/>
  <c r="A1392" i="16"/>
  <c r="A1263" i="16"/>
  <c r="A149" i="14"/>
  <c r="A281" i="16"/>
  <c r="A1796" i="14"/>
  <c r="A1260" i="16"/>
  <c r="A1797" i="14"/>
  <c r="A1794" i="14"/>
  <c r="A1261" i="16"/>
  <c r="A1798" i="14"/>
  <c r="A137" i="16"/>
  <c r="A145" i="14"/>
  <c r="A122" i="15"/>
  <c r="A133" i="16"/>
  <c r="A146" i="14"/>
  <c r="A120" i="15"/>
  <c r="A147" i="14"/>
  <c r="A134" i="16"/>
  <c r="A1259" i="16"/>
  <c r="A148" i="14"/>
  <c r="A1789" i="14"/>
  <c r="A135" i="16"/>
  <c r="A121" i="15"/>
  <c r="A136" i="16"/>
  <c r="A1790" i="14"/>
  <c r="A1255" i="16"/>
  <c r="A1792" i="14"/>
  <c r="A1791" i="14"/>
  <c r="A1793" i="14"/>
  <c r="A1258" i="16"/>
  <c r="A204" i="14"/>
  <c r="A1788" i="14"/>
  <c r="A179" i="16"/>
  <c r="A1785" i="14"/>
  <c r="A1254" i="16"/>
  <c r="A1257" i="16"/>
  <c r="A202" i="14"/>
  <c r="A1786" i="14"/>
  <c r="A1783" i="14"/>
  <c r="A1256" i="16"/>
  <c r="A1784" i="14"/>
  <c r="A1787" i="14"/>
  <c r="A201" i="14"/>
  <c r="A373" i="16"/>
  <c r="A203" i="14"/>
  <c r="A146" i="15"/>
  <c r="A182" i="16"/>
  <c r="A147" i="15"/>
  <c r="A180" i="16"/>
  <c r="A145" i="15"/>
  <c r="A205" i="14"/>
  <c r="A183" i="16"/>
  <c r="A200" i="14"/>
  <c r="A181" i="16"/>
  <c r="A372" i="16"/>
  <c r="A298" i="15"/>
  <c r="A523" i="14"/>
  <c r="A296" i="15"/>
  <c r="A1781" i="14"/>
  <c r="A519" i="14"/>
  <c r="A294" i="15"/>
  <c r="A520" i="14"/>
  <c r="A293" i="15"/>
  <c r="A521" i="14"/>
  <c r="A292" i="15"/>
  <c r="A374" i="16"/>
  <c r="A1777" i="14"/>
  <c r="A375" i="16"/>
  <c r="A524" i="14"/>
  <c r="A297" i="15"/>
  <c r="A299" i="15"/>
  <c r="B300" i="15" s="1"/>
  <c r="A295" i="15"/>
  <c r="A522" i="14"/>
  <c r="A1778" i="14"/>
  <c r="A1779" i="14"/>
  <c r="A1780" i="14"/>
  <c r="A1449" i="16"/>
  <c r="A1782" i="14"/>
  <c r="A1776" i="14"/>
  <c r="A1445" i="16"/>
  <c r="A1253" i="16"/>
  <c r="A1447" i="16"/>
  <c r="A2070" i="14"/>
  <c r="A2068" i="14"/>
  <c r="A2073" i="14"/>
  <c r="A1450" i="16"/>
  <c r="A1448" i="16"/>
  <c r="A2072" i="14"/>
  <c r="A2069" i="14"/>
  <c r="A1168" i="16"/>
  <c r="A1614" i="14"/>
  <c r="A1446" i="16"/>
  <c r="A2071" i="14"/>
  <c r="A1615" i="14"/>
  <c r="A1169" i="16"/>
  <c r="A95" i="14"/>
  <c r="A1613" i="14"/>
  <c r="A1616" i="14"/>
  <c r="A1170" i="16"/>
  <c r="A1171" i="16"/>
  <c r="A2044" i="14"/>
  <c r="A1617" i="14"/>
  <c r="A1172" i="16"/>
  <c r="A393" i="14"/>
  <c r="A2045" i="14"/>
  <c r="A462" i="16"/>
  <c r="A1429" i="16"/>
  <c r="A212" i="15"/>
  <c r="A265" i="15"/>
  <c r="A266" i="16"/>
  <c r="A2046" i="14"/>
  <c r="A2040" i="14"/>
  <c r="A2039" i="14"/>
  <c r="A2041" i="14"/>
  <c r="A2042" i="14"/>
  <c r="A2043" i="14"/>
  <c r="A2038" i="14"/>
  <c r="A391" i="14"/>
  <c r="A269" i="16"/>
  <c r="A214" i="15"/>
  <c r="A396" i="14"/>
  <c r="A215" i="15"/>
  <c r="A392" i="14"/>
  <c r="A213" i="15"/>
  <c r="A267" i="16"/>
  <c r="A270" i="16"/>
  <c r="A395" i="14"/>
  <c r="A216" i="15"/>
  <c r="A394" i="14"/>
  <c r="A217" i="15"/>
  <c r="A268" i="16"/>
  <c r="A73" i="15"/>
  <c r="A1250" i="16"/>
  <c r="A1771" i="14"/>
  <c r="A1248" i="16"/>
  <c r="A76" i="15"/>
  <c r="A1774" i="14"/>
  <c r="A1772" i="14"/>
  <c r="A92" i="14"/>
  <c r="A1773" i="14"/>
  <c r="A1775" i="14"/>
  <c r="A39" i="16"/>
  <c r="A1249" i="16"/>
  <c r="A1251" i="16"/>
  <c r="A1252" i="16"/>
  <c r="A68" i="15"/>
  <c r="A95" i="16"/>
  <c r="A74" i="15"/>
  <c r="A69" i="15"/>
  <c r="A71" i="15"/>
  <c r="A93" i="16"/>
  <c r="A96" i="16"/>
  <c r="A96" i="14"/>
  <c r="A75" i="15"/>
  <c r="A93" i="14"/>
  <c r="A72" i="15"/>
  <c r="A94" i="16"/>
  <c r="A94" i="14"/>
  <c r="A70" i="15"/>
  <c r="A1769" i="14"/>
  <c r="A1767" i="14"/>
  <c r="A28" i="14"/>
  <c r="A38" i="16"/>
  <c r="A1243" i="16"/>
  <c r="A1768" i="14"/>
  <c r="A1244" i="16"/>
  <c r="A1242" i="16"/>
  <c r="A1770" i="14"/>
  <c r="A1245" i="16"/>
  <c r="A1766" i="14"/>
  <c r="A1247" i="16"/>
  <c r="A1246" i="16"/>
  <c r="A32" i="14"/>
  <c r="A35" i="16"/>
  <c r="A34" i="16"/>
  <c r="A30" i="14"/>
  <c r="A33" i="14"/>
  <c r="A14" i="15"/>
  <c r="A36" i="16"/>
  <c r="A34" i="14"/>
  <c r="A31" i="14"/>
  <c r="A13" i="15"/>
  <c r="A35" i="14"/>
  <c r="A33" i="16"/>
  <c r="A29" i="14"/>
  <c r="A37" i="16"/>
  <c r="A1085" i="16"/>
  <c r="A158" i="15"/>
  <c r="A1527" i="14"/>
  <c r="A260" i="14"/>
  <c r="A1080" i="16"/>
  <c r="A1530" i="14"/>
  <c r="A1528" i="14"/>
  <c r="A1081" i="16"/>
  <c r="A1079" i="16"/>
  <c r="A1082" i="16"/>
  <c r="A1526" i="14"/>
  <c r="A1529" i="14"/>
  <c r="A1083" i="16"/>
  <c r="A1084" i="16"/>
  <c r="A256" i="14"/>
  <c r="A255" i="14"/>
  <c r="A257" i="14"/>
  <c r="A258" i="14"/>
  <c r="A259" i="14"/>
  <c r="A1255" i="14"/>
  <c r="A261" i="14"/>
  <c r="A196" i="16"/>
  <c r="A262" i="14"/>
  <c r="A1257" i="14"/>
  <c r="A1258" i="14"/>
  <c r="A903" i="16"/>
  <c r="A904" i="16"/>
  <c r="A1256" i="14"/>
  <c r="A905" i="16"/>
  <c r="A1254" i="14"/>
  <c r="A906" i="16"/>
  <c r="A1253" i="14"/>
  <c r="A907" i="16"/>
  <c r="B908" i="16" s="1"/>
  <c r="A585" i="14"/>
  <c r="A427" i="16"/>
  <c r="A338" i="15"/>
  <c r="A423" i="16"/>
  <c r="A425" i="16"/>
  <c r="B415" i="17"/>
  <c r="A587" i="14"/>
  <c r="A474" i="16"/>
  <c r="A428" i="16"/>
  <c r="A583" i="14"/>
  <c r="A424" i="16"/>
  <c r="A475" i="16"/>
  <c r="A586" i="14"/>
  <c r="A588" i="14"/>
  <c r="A337" i="15"/>
  <c r="A580" i="16"/>
  <c r="A421" i="16"/>
  <c r="A422" i="16"/>
  <c r="A426" i="16"/>
  <c r="A584" i="14"/>
  <c r="A632" i="14"/>
  <c r="A579" i="16"/>
  <c r="A628" i="14"/>
  <c r="A354" i="15"/>
  <c r="A631" i="14"/>
  <c r="A630" i="14"/>
  <c r="A473" i="16"/>
  <c r="A476" i="16"/>
  <c r="A477" i="16"/>
  <c r="A629" i="14"/>
  <c r="A353" i="15"/>
  <c r="A581" i="16"/>
  <c r="A808" i="14"/>
  <c r="A806" i="14"/>
  <c r="A805" i="14"/>
  <c r="A961" i="14"/>
  <c r="A803" i="14"/>
  <c r="A962" i="14"/>
  <c r="A577" i="16"/>
  <c r="A582" i="16"/>
  <c r="A668" i="16"/>
  <c r="A669" i="16"/>
  <c r="A578" i="16"/>
  <c r="A804" i="14"/>
  <c r="A807" i="14"/>
  <c r="A963" i="14"/>
  <c r="A670" i="16"/>
  <c r="A959" i="14"/>
  <c r="A960" i="14"/>
  <c r="A611" i="16"/>
  <c r="A846" i="14"/>
  <c r="A841" i="14"/>
  <c r="A1239" i="16"/>
  <c r="A609" i="16"/>
  <c r="A612" i="16"/>
  <c r="A842" i="14"/>
  <c r="A844" i="14"/>
  <c r="A847" i="14"/>
  <c r="A610" i="16"/>
  <c r="A845" i="14"/>
  <c r="A848" i="14"/>
  <c r="A1238" i="16"/>
  <c r="A843" i="14"/>
  <c r="A217" i="16"/>
  <c r="A1240" i="16"/>
  <c r="A1241" i="16"/>
  <c r="A171" i="15"/>
  <c r="A1761" i="14"/>
  <c r="A219" i="16"/>
  <c r="A1764" i="14"/>
  <c r="A1762" i="14"/>
  <c r="A1765" i="14"/>
  <c r="A1763" i="14"/>
  <c r="B1164" i="17"/>
  <c r="A170" i="15"/>
  <c r="A218" i="16"/>
  <c r="A1126" i="16"/>
  <c r="A312" i="14"/>
  <c r="A313" i="14"/>
  <c r="A314" i="14"/>
  <c r="A220" i="16"/>
  <c r="A222" i="16"/>
  <c r="A311" i="14"/>
  <c r="A315" i="14"/>
  <c r="A221" i="16"/>
  <c r="A1235" i="16"/>
  <c r="A1574" i="14"/>
  <c r="A1236" i="16"/>
  <c r="A1127" i="16"/>
  <c r="A1759" i="14"/>
  <c r="A1756" i="14"/>
  <c r="A1760" i="14"/>
  <c r="A1125" i="16"/>
  <c r="A1237" i="16"/>
  <c r="A1757" i="14"/>
  <c r="A1758" i="14"/>
  <c r="A1747" i="14"/>
  <c r="A1577" i="14"/>
  <c r="A1573" i="14"/>
  <c r="A1575" i="14"/>
  <c r="A1124" i="16"/>
  <c r="A1128" i="16"/>
  <c r="B1129" i="16" s="1"/>
  <c r="A1576" i="14"/>
  <c r="A1754" i="14"/>
  <c r="A1233" i="16"/>
  <c r="A1755" i="14"/>
  <c r="A1234" i="16"/>
  <c r="A1753" i="14"/>
  <c r="A1752" i="14"/>
  <c r="A1746" i="14"/>
  <c r="A2228" i="14"/>
  <c r="A1232" i="16"/>
  <c r="A1748" i="14"/>
  <c r="A1745" i="14"/>
  <c r="A1749" i="14"/>
  <c r="A1750" i="14"/>
  <c r="A1751" i="14"/>
  <c r="A1827" i="14"/>
  <c r="A1580" i="16"/>
  <c r="A2227" i="14"/>
  <c r="A1581" i="16"/>
  <c r="A2230" i="14"/>
  <c r="A1304" i="16"/>
  <c r="A1874" i="14"/>
  <c r="A2226" i="14"/>
  <c r="A2229" i="14"/>
  <c r="A1875" i="14"/>
  <c r="A2231" i="14"/>
  <c r="A1830" i="14"/>
  <c r="A1274" i="16"/>
  <c r="A1825" i="14"/>
  <c r="A1880" i="14"/>
  <c r="A1829" i="14"/>
  <c r="A1828" i="14"/>
  <c r="A1303" i="16"/>
  <c r="A1831" i="14"/>
  <c r="A1877" i="14"/>
  <c r="A1305" i="16"/>
  <c r="A1306" i="16"/>
  <c r="A1275" i="16"/>
  <c r="A1876" i="14"/>
  <c r="A819" i="16"/>
  <c r="A1878" i="14"/>
  <c r="A1879" i="14"/>
  <c r="A1826" i="14"/>
  <c r="A1273" i="16"/>
  <c r="A1134" i="14"/>
  <c r="A816" i="16"/>
  <c r="A813" i="16"/>
  <c r="A1129" i="14"/>
  <c r="A1132" i="14"/>
  <c r="A814" i="16"/>
  <c r="A817" i="16"/>
  <c r="A1131" i="14"/>
  <c r="A1133" i="14"/>
  <c r="A1130" i="14"/>
  <c r="A818" i="16"/>
  <c r="A815" i="16"/>
  <c r="A1087" i="14"/>
  <c r="A1088" i="14"/>
  <c r="A769" i="16"/>
  <c r="A770" i="16"/>
  <c r="A1085" i="14"/>
  <c r="A771" i="16"/>
  <c r="A1089" i="14"/>
  <c r="A772" i="16"/>
  <c r="B773" i="16" s="1"/>
  <c r="A1086" i="14"/>
  <c r="A2430" i="14"/>
  <c r="A1722" i="16"/>
  <c r="A2427" i="14"/>
  <c r="A2431" i="14"/>
  <c r="A2428" i="14"/>
  <c r="A1723" i="16"/>
  <c r="A1725" i="16"/>
  <c r="A2429" i="14"/>
  <c r="A2432" i="14"/>
  <c r="A1724" i="16"/>
  <c r="A2433" i="14"/>
  <c r="A891" i="14"/>
  <c r="A888" i="14"/>
  <c r="A889" i="14"/>
  <c r="A1969" i="14"/>
  <c r="A892" i="14"/>
  <c r="A890" i="14"/>
  <c r="A636" i="16"/>
  <c r="A562" i="16"/>
  <c r="A887" i="14"/>
  <c r="A637" i="16"/>
  <c r="A1974" i="14"/>
  <c r="A1975" i="14"/>
  <c r="A1973" i="14"/>
  <c r="A142" i="15"/>
  <c r="A1390" i="16"/>
  <c r="A1391" i="16"/>
  <c r="A1970" i="14"/>
  <c r="A1972" i="14"/>
  <c r="A1389" i="16"/>
  <c r="A1971" i="14"/>
  <c r="A196" i="14"/>
  <c r="A178" i="16"/>
  <c r="A175" i="16"/>
  <c r="A194" i="14"/>
  <c r="A199" i="14"/>
  <c r="A197" i="14"/>
  <c r="A198" i="14"/>
  <c r="A144" i="15"/>
  <c r="A195" i="14"/>
  <c r="A176" i="16"/>
  <c r="A177" i="16"/>
  <c r="A143" i="15"/>
  <c r="A193" i="14"/>
  <c r="A516" i="14"/>
  <c r="A287" i="15"/>
  <c r="A290" i="15"/>
  <c r="A288" i="15"/>
  <c r="A517" i="14"/>
  <c r="A291" i="15"/>
  <c r="A514" i="14"/>
  <c r="A370" i="16"/>
  <c r="A371" i="16"/>
  <c r="A368" i="16"/>
  <c r="A289" i="15"/>
  <c r="A286" i="15"/>
  <c r="A518" i="14"/>
  <c r="A515" i="14"/>
  <c r="A369" i="16"/>
  <c r="A513" i="14"/>
  <c r="A1027" i="16"/>
  <c r="A1461" i="14"/>
  <c r="A1456" i="14"/>
  <c r="A1028" i="16"/>
  <c r="A1025" i="16"/>
  <c r="A1457" i="14"/>
  <c r="A1459" i="14"/>
  <c r="A1386" i="14"/>
  <c r="A1026" i="16"/>
  <c r="A1460" i="14"/>
  <c r="A1458" i="14"/>
  <c r="A985" i="16"/>
  <c r="A1383" i="14"/>
  <c r="A1742" i="14"/>
  <c r="A983" i="16"/>
  <c r="A986" i="16"/>
  <c r="A1384" i="14"/>
  <c r="A1387" i="14"/>
  <c r="A1389" i="14"/>
  <c r="A984" i="16"/>
  <c r="A1385" i="14"/>
  <c r="A1388" i="14"/>
  <c r="B359" i="11"/>
  <c r="A1230" i="16"/>
  <c r="A1231" i="16"/>
  <c r="A1699" i="14"/>
  <c r="A1744" i="14"/>
  <c r="A1741" i="14"/>
  <c r="A1743" i="14"/>
  <c r="A1740" i="14"/>
  <c r="A1214" i="16"/>
  <c r="A1701" i="14"/>
  <c r="A1702" i="14"/>
  <c r="A1213" i="16"/>
  <c r="A1704" i="14"/>
  <c r="A1612" i="14"/>
  <c r="A1700" i="14"/>
  <c r="A1703" i="14"/>
  <c r="A1160" i="16"/>
  <c r="A1166" i="16"/>
  <c r="A1610" i="14"/>
  <c r="A1163" i="16"/>
  <c r="A1167" i="16"/>
  <c r="A1161" i="16"/>
  <c r="A1608" i="14"/>
  <c r="A1611" i="14"/>
  <c r="A1164" i="16"/>
  <c r="A1162" i="16"/>
  <c r="A1165" i="16"/>
  <c r="A1609" i="14"/>
  <c r="A1228" i="16"/>
  <c r="A1229" i="16"/>
  <c r="A1733" i="14"/>
  <c r="A1739" i="14"/>
  <c r="A1225" i="16"/>
  <c r="A1736" i="14"/>
  <c r="A1738" i="14"/>
  <c r="A1226" i="16"/>
  <c r="A1737" i="14"/>
  <c r="A1735" i="14"/>
  <c r="A1227" i="16"/>
  <c r="A1222" i="16"/>
  <c r="A1730" i="14"/>
  <c r="A1223" i="16"/>
  <c r="A1224" i="16"/>
  <c r="A1731" i="14"/>
  <c r="A1732" i="14"/>
  <c r="A1734" i="14"/>
  <c r="A839" i="16"/>
  <c r="A840" i="16"/>
  <c r="A1167" i="14"/>
  <c r="A1166" i="14"/>
  <c r="A841" i="16"/>
  <c r="A1165" i="14"/>
  <c r="A1168" i="14"/>
  <c r="A1169" i="14"/>
  <c r="A130" i="16"/>
  <c r="A143" i="14"/>
  <c r="A141" i="14"/>
  <c r="A119" i="15"/>
  <c r="A131" i="16"/>
  <c r="B445" i="11"/>
  <c r="A132" i="16"/>
  <c r="B485" i="11"/>
  <c r="A142" i="14"/>
  <c r="B422" i="11"/>
  <c r="A144" i="14"/>
  <c r="B315" i="11"/>
  <c r="A118" i="15"/>
  <c r="A140" i="14"/>
  <c r="A1642" i="16"/>
  <c r="A2328" i="14"/>
  <c r="A1641" i="16"/>
  <c r="A2324" i="14"/>
  <c r="A2325" i="14"/>
  <c r="A1640" i="16"/>
  <c r="A1639" i="16"/>
  <c r="A2327" i="14"/>
  <c r="A2330" i="14"/>
  <c r="A2329" i="14"/>
  <c r="A1644" i="16"/>
  <c r="A1643" i="16"/>
  <c r="A2326" i="14"/>
  <c r="A1001" i="14"/>
  <c r="A2269" i="14"/>
  <c r="A2266" i="14"/>
  <c r="A1595" i="16"/>
  <c r="A2270" i="14"/>
  <c r="A2267" i="14"/>
  <c r="A2264" i="14"/>
  <c r="A1594" i="16"/>
  <c r="A1593" i="16"/>
  <c r="A2268" i="14"/>
  <c r="A2265" i="14"/>
  <c r="A698" i="16"/>
  <c r="A999" i="14"/>
  <c r="A1002" i="14"/>
  <c r="A1004" i="14"/>
  <c r="A699" i="16"/>
  <c r="A1000" i="14"/>
  <c r="A697" i="16"/>
  <c r="A700" i="16"/>
  <c r="A1003" i="14"/>
  <c r="A1347" i="16"/>
  <c r="A1350" i="16"/>
  <c r="A1926" i="14"/>
  <c r="A656" i="14"/>
  <c r="A1348" i="16"/>
  <c r="A1351" i="16"/>
  <c r="A1924" i="14"/>
  <c r="A1927" i="14"/>
  <c r="A1349" i="16"/>
  <c r="A1925" i="14"/>
  <c r="A1928" i="14"/>
  <c r="A663" i="14"/>
  <c r="A487" i="16"/>
  <c r="A657" i="14"/>
  <c r="A361" i="15"/>
  <c r="A658" i="14"/>
  <c r="A362" i="15"/>
  <c r="A659" i="14"/>
  <c r="A661" i="14"/>
  <c r="A655" i="14"/>
  <c r="A660" i="14"/>
  <c r="A662" i="14"/>
  <c r="A1641" i="14"/>
  <c r="A1184" i="16"/>
  <c r="A1183" i="16"/>
  <c r="A743" i="16"/>
  <c r="B744" i="16" s="1"/>
  <c r="A1643" i="14"/>
  <c r="A1642" i="14"/>
  <c r="A1640" i="14"/>
  <c r="A1644" i="14"/>
  <c r="A1056" i="14"/>
  <c r="A739" i="16"/>
  <c r="A1059" i="14"/>
  <c r="A1057" i="14"/>
  <c r="A738" i="16"/>
  <c r="A64" i="15"/>
  <c r="A741" i="16"/>
  <c r="A1058" i="14"/>
  <c r="A1055" i="14"/>
  <c r="A742" i="16"/>
  <c r="A740" i="16"/>
  <c r="A62" i="15"/>
  <c r="A65" i="15"/>
  <c r="A91" i="14"/>
  <c r="A66" i="15"/>
  <c r="A91" i="16"/>
  <c r="A89" i="14"/>
  <c r="A90" i="14"/>
  <c r="A87" i="14"/>
  <c r="A63" i="15"/>
  <c r="A92" i="16"/>
  <c r="A67" i="15"/>
  <c r="A61" i="15"/>
  <c r="A89" i="16"/>
  <c r="A88" i="14"/>
  <c r="A90" i="16"/>
  <c r="A31" i="16"/>
  <c r="A26" i="16"/>
  <c r="A30" i="16"/>
  <c r="A12" i="15"/>
  <c r="A27" i="14"/>
  <c r="A32" i="16"/>
  <c r="A23" i="14"/>
  <c r="A27" i="16"/>
  <c r="A28" i="16"/>
  <c r="A11" i="15"/>
  <c r="A26" i="14"/>
  <c r="A24" i="14"/>
  <c r="A29" i="16"/>
  <c r="A25" i="14"/>
  <c r="A2" i="15"/>
  <c r="A331" i="16"/>
  <c r="A454" i="14"/>
  <c r="A332" i="16"/>
  <c r="A330" i="16"/>
  <c r="A452" i="14"/>
  <c r="A456" i="14"/>
  <c r="A457" i="14"/>
  <c r="A455" i="14"/>
  <c r="A329" i="16"/>
  <c r="A458" i="14"/>
  <c r="A241" i="15"/>
  <c r="A453" i="14"/>
  <c r="A556" i="16"/>
  <c r="A776" i="14"/>
  <c r="A774" i="14"/>
  <c r="A557" i="16"/>
  <c r="A777" i="14"/>
  <c r="A775" i="14"/>
  <c r="A778" i="14"/>
  <c r="A419" i="16"/>
  <c r="A335" i="15"/>
  <c r="A579" i="14"/>
  <c r="A582" i="14"/>
  <c r="A416" i="16"/>
  <c r="A420" i="16"/>
  <c r="A336" i="15"/>
  <c r="A580" i="14"/>
  <c r="A578" i="14"/>
  <c r="A418" i="16"/>
  <c r="A417" i="16"/>
  <c r="A577" i="14"/>
  <c r="A581" i="14"/>
  <c r="A2095" i="14"/>
  <c r="A1492" i="16"/>
  <c r="A1489" i="16"/>
  <c r="A1490" i="16"/>
  <c r="A2094" i="14"/>
  <c r="A1487" i="16"/>
  <c r="A2096" i="14"/>
  <c r="A1494" i="16"/>
  <c r="A1491" i="16"/>
  <c r="A2099" i="14"/>
  <c r="A1488" i="16"/>
  <c r="A1493" i="16"/>
  <c r="A2097" i="14"/>
  <c r="A2098" i="14"/>
  <c r="A2401" i="14"/>
  <c r="A799" i="14"/>
  <c r="A575" i="16"/>
  <c r="A801" i="14"/>
  <c r="A576" i="16"/>
  <c r="A797" i="14"/>
  <c r="A800" i="14"/>
  <c r="A802" i="14"/>
  <c r="A798" i="14"/>
  <c r="A574" i="16"/>
  <c r="A573" i="16"/>
  <c r="A2405" i="14"/>
  <c r="A1708" i="16"/>
  <c r="A2399" i="14"/>
  <c r="A2400" i="14"/>
  <c r="A2402" i="14"/>
  <c r="A2398" i="14"/>
  <c r="A2404" i="14"/>
  <c r="A2403" i="14"/>
  <c r="A878" i="16"/>
  <c r="A1123" i="16"/>
  <c r="B1124" i="16" s="1"/>
  <c r="A1211" i="14"/>
  <c r="A879" i="16"/>
  <c r="A1210" i="14"/>
  <c r="A1214" i="14"/>
  <c r="A1568" i="14"/>
  <c r="A1212" i="14"/>
  <c r="A1213" i="14"/>
  <c r="A1569" i="14"/>
  <c r="A1571" i="14"/>
  <c r="A1525" i="14"/>
  <c r="A1121" i="16"/>
  <c r="A1570" i="14"/>
  <c r="A1122" i="16"/>
  <c r="A1572" i="14"/>
  <c r="A1522" i="14"/>
  <c r="A1076" i="16"/>
  <c r="A1077" i="16"/>
  <c r="A1074" i="16"/>
  <c r="A1523" i="14"/>
  <c r="A1075" i="16"/>
  <c r="A1524" i="14"/>
  <c r="A1078" i="16"/>
  <c r="A1073" i="16"/>
  <c r="A1521" i="14"/>
  <c r="A1181" i="16"/>
  <c r="A1636" i="14"/>
  <c r="A1637" i="14"/>
  <c r="A1638" i="14"/>
  <c r="A1182" i="16"/>
  <c r="A1639" i="14"/>
  <c r="A1635" i="14"/>
  <c r="A1159" i="16"/>
  <c r="A1604" i="14"/>
  <c r="A1607" i="14"/>
  <c r="A1605" i="14"/>
  <c r="A1156" i="16"/>
  <c r="A1603" i="14"/>
  <c r="A1157" i="16"/>
  <c r="A1155" i="16"/>
  <c r="A1606" i="14"/>
  <c r="A1158" i="16"/>
  <c r="A209" i="15"/>
  <c r="A206" i="15"/>
  <c r="A386" i="14"/>
  <c r="A387" i="14"/>
  <c r="A211" i="15"/>
  <c r="B212" i="15" s="1"/>
  <c r="A207" i="15"/>
  <c r="A265" i="16"/>
  <c r="A204" i="15"/>
  <c r="A210" i="15"/>
  <c r="A388" i="14"/>
  <c r="A390" i="14"/>
  <c r="A208" i="15"/>
  <c r="A385" i="14"/>
  <c r="A785" i="16"/>
  <c r="A205" i="15"/>
  <c r="A262" i="16"/>
  <c r="A264" i="16"/>
  <c r="A389" i="14"/>
  <c r="A263" i="16"/>
  <c r="A1103" i="14"/>
  <c r="A786" i="16"/>
  <c r="B699" i="17"/>
  <c r="A1101" i="14"/>
  <c r="A787" i="16"/>
  <c r="A1104" i="14"/>
  <c r="A783" i="16"/>
  <c r="A1100" i="14"/>
  <c r="A1102" i="14"/>
  <c r="A784" i="16"/>
  <c r="A2143" i="14"/>
  <c r="A1444" i="16"/>
  <c r="A1544" i="16"/>
  <c r="A2140" i="14"/>
  <c r="A2138" i="14"/>
  <c r="A2141" i="14"/>
  <c r="A2136" i="14"/>
  <c r="A1542" i="16"/>
  <c r="A2142" i="14"/>
  <c r="A2139" i="14"/>
  <c r="A1543" i="16"/>
  <c r="A2137" i="14"/>
  <c r="A1440" i="16"/>
  <c r="A1441" i="16"/>
  <c r="A2063" i="14"/>
  <c r="A2065" i="14"/>
  <c r="A1442" i="16"/>
  <c r="A2066" i="14"/>
  <c r="A1443" i="16"/>
  <c r="A1439" i="16"/>
  <c r="A2064" i="14"/>
  <c r="A2067" i="14"/>
  <c r="A252" i="14"/>
  <c r="A157" i="15"/>
  <c r="A195" i="16"/>
  <c r="A247" i="14"/>
  <c r="A248" i="14"/>
  <c r="A249" i="14"/>
  <c r="A250" i="14"/>
  <c r="A251" i="14"/>
  <c r="A254" i="14"/>
  <c r="A253" i="14"/>
  <c r="A1189" i="14"/>
  <c r="A857" i="16"/>
  <c r="A859" i="16"/>
  <c r="A1191" i="14"/>
  <c r="A1193" i="14"/>
  <c r="A858" i="16"/>
  <c r="A861" i="16"/>
  <c r="A856" i="16"/>
  <c r="A860" i="16"/>
  <c r="A1192" i="14"/>
  <c r="A1190" i="14"/>
  <c r="A862" i="16"/>
  <c r="A2222" i="14"/>
  <c r="A1579" i="16"/>
  <c r="A2225" i="14"/>
  <c r="A2223" i="14"/>
  <c r="A1578" i="16"/>
  <c r="A2221" i="14"/>
  <c r="A2224" i="14"/>
  <c r="A2220" i="14"/>
  <c r="B1595" i="17"/>
  <c r="B1596" i="17" s="1"/>
  <c r="A700" i="14"/>
  <c r="A698" i="14"/>
  <c r="A498" i="16"/>
  <c r="A696" i="14"/>
  <c r="A701" i="14"/>
  <c r="A501" i="16"/>
  <c r="A502" i="16"/>
  <c r="A499" i="16"/>
  <c r="A697" i="14"/>
  <c r="A699" i="14"/>
  <c r="A371" i="15"/>
  <c r="A497" i="16"/>
  <c r="A500" i="16"/>
  <c r="A372" i="15"/>
  <c r="A1310" i="14"/>
  <c r="A1312" i="14"/>
  <c r="A1308" i="14"/>
  <c r="A1314" i="14"/>
  <c r="A1311" i="14"/>
  <c r="A940" i="16"/>
  <c r="A1309" i="14"/>
  <c r="A2296" i="14"/>
  <c r="A1313" i="14"/>
  <c r="A939" i="16"/>
  <c r="A2295" i="14"/>
  <c r="A1608" i="16"/>
  <c r="A1609" i="16"/>
  <c r="A2298" i="14"/>
  <c r="A2290" i="14"/>
  <c r="A1610" i="16"/>
  <c r="A2299" i="14"/>
  <c r="A2297" i="14"/>
  <c r="A1607" i="16"/>
  <c r="A1611" i="16"/>
  <c r="A1205" i="16"/>
  <c r="A1605" i="16"/>
  <c r="A1601" i="16"/>
  <c r="A1603" i="16"/>
  <c r="A2289" i="14"/>
  <c r="A2294" i="14"/>
  <c r="A2292" i="14"/>
  <c r="A1602" i="16"/>
  <c r="A1604" i="16"/>
  <c r="A1606" i="16"/>
  <c r="A2291" i="14"/>
  <c r="A2293" i="14"/>
  <c r="A1679" i="14"/>
  <c r="A1680" i="14"/>
  <c r="A625" i="14"/>
  <c r="A1206" i="16"/>
  <c r="A1682" i="14"/>
  <c r="A471" i="16"/>
  <c r="A626" i="14"/>
  <c r="A1681" i="14"/>
  <c r="A1683" i="14"/>
  <c r="A472" i="16"/>
  <c r="A467" i="16"/>
  <c r="A468" i="16"/>
  <c r="A623" i="14"/>
  <c r="A351" i="15"/>
  <c r="A627" i="14"/>
  <c r="A470" i="16"/>
  <c r="A624" i="14"/>
  <c r="A469" i="16"/>
  <c r="A352" i="15"/>
  <c r="A2281" i="14"/>
  <c r="A2287" i="14"/>
  <c r="A2288" i="14"/>
  <c r="A2282" i="14"/>
  <c r="A2284" i="14"/>
  <c r="A2285" i="14"/>
  <c r="A1600" i="16"/>
  <c r="A2283" i="14"/>
  <c r="A2286" i="14"/>
  <c r="A2275" i="14"/>
  <c r="A2272" i="14"/>
  <c r="A2273" i="14"/>
  <c r="A2271" i="14"/>
  <c r="A1597" i="16"/>
  <c r="A2274" i="14"/>
  <c r="A1596" i="16"/>
  <c r="A605" i="16"/>
  <c r="A835" i="14"/>
  <c r="A602" i="16"/>
  <c r="A606" i="16"/>
  <c r="A838" i="14"/>
  <c r="A603" i="16"/>
  <c r="A607" i="16"/>
  <c r="A840" i="14"/>
  <c r="A836" i="14"/>
  <c r="A839" i="14"/>
  <c r="A608" i="16"/>
  <c r="A604" i="16"/>
  <c r="A837" i="14"/>
  <c r="A1125" i="14"/>
  <c r="A1124" i="14"/>
  <c r="A1127" i="14"/>
  <c r="A809" i="16"/>
  <c r="A812" i="16"/>
  <c r="A1122" i="14"/>
  <c r="A995" i="14"/>
  <c r="A810" i="16"/>
  <c r="A1123" i="14"/>
  <c r="A808" i="16"/>
  <c r="A1128" i="14"/>
  <c r="A811" i="16"/>
  <c r="A1126" i="14"/>
  <c r="A997" i="14"/>
  <c r="A994" i="14"/>
  <c r="A998" i="14"/>
  <c r="A695" i="16"/>
  <c r="A1590" i="16"/>
  <c r="A996" i="14"/>
  <c r="A993" i="14"/>
  <c r="A696" i="16"/>
  <c r="A693" i="16"/>
  <c r="A694" i="16"/>
  <c r="A2260" i="14"/>
  <c r="A1592" i="16"/>
  <c r="A1591" i="16"/>
  <c r="A2261" i="14"/>
  <c r="A2263" i="14"/>
  <c r="A2258" i="14"/>
  <c r="A2259" i="14"/>
  <c r="A2262" i="14"/>
  <c r="A1617" i="16"/>
  <c r="A2304" i="14"/>
  <c r="A1613" i="16"/>
  <c r="A2302" i="14"/>
  <c r="A1614" i="16"/>
  <c r="A2300" i="14"/>
  <c r="A1615" i="16"/>
  <c r="A2303" i="14"/>
  <c r="A1618" i="16"/>
  <c r="A1616" i="16"/>
  <c r="A1612" i="16"/>
  <c r="A2301" i="14"/>
  <c r="A1599" i="16"/>
  <c r="A2276" i="14"/>
  <c r="A2278" i="14"/>
  <c r="A2279" i="14"/>
  <c r="A2277" i="14"/>
  <c r="A1598" i="16"/>
  <c r="A2280" i="14"/>
  <c r="B2281" i="14" s="1"/>
  <c r="A1871" i="14"/>
  <c r="A1300" i="16"/>
  <c r="A1870" i="14"/>
  <c r="A1301" i="16"/>
  <c r="A1873" i="14"/>
  <c r="A1872" i="14"/>
  <c r="A1869" i="14"/>
  <c r="A1302" i="16"/>
  <c r="A1299" i="16"/>
  <c r="A215" i="16"/>
  <c r="A1821" i="14"/>
  <c r="A1820" i="14"/>
  <c r="A1819" i="14"/>
  <c r="A1822" i="14"/>
  <c r="A1271" i="16"/>
  <c r="A1818" i="14"/>
  <c r="A1824" i="14"/>
  <c r="A1817" i="14"/>
  <c r="A1272" i="16"/>
  <c r="A1823" i="14"/>
  <c r="A308" i="14"/>
  <c r="A216" i="16"/>
  <c r="A168" i="15"/>
  <c r="A306" i="14"/>
  <c r="A169" i="15"/>
  <c r="B198" i="17"/>
  <c r="A309" i="14"/>
  <c r="A305" i="14"/>
  <c r="A214" i="16"/>
  <c r="A310" i="14"/>
  <c r="A307" i="14"/>
  <c r="A448" i="14"/>
  <c r="A449" i="14"/>
  <c r="A327" i="16"/>
  <c r="A445" i="14"/>
  <c r="A451" i="14"/>
  <c r="A446" i="14"/>
  <c r="A240" i="15"/>
  <c r="A447" i="14"/>
  <c r="A328" i="16"/>
  <c r="A450" i="14"/>
  <c r="A350" i="14"/>
  <c r="A351" i="14"/>
  <c r="A180" i="15"/>
  <c r="A239" i="16"/>
  <c r="A347" i="14"/>
  <c r="A238" i="16"/>
  <c r="A181" i="15"/>
  <c r="A349" i="14"/>
  <c r="A353" i="14"/>
  <c r="A346" i="14"/>
  <c r="A348" i="14"/>
  <c r="A240" i="16"/>
  <c r="A352" i="14"/>
  <c r="A416" i="14"/>
  <c r="B417" i="14" s="1"/>
  <c r="A293" i="16"/>
  <c r="A297" i="16"/>
  <c r="A231" i="15"/>
  <c r="B249" i="17"/>
  <c r="A291" i="16"/>
  <c r="A294" i="16"/>
  <c r="A412" i="14"/>
  <c r="A230" i="15"/>
  <c r="A414" i="14"/>
  <c r="A290" i="16"/>
  <c r="A292" i="16"/>
  <c r="A296" i="16"/>
  <c r="A413" i="14"/>
  <c r="A415" i="14"/>
  <c r="A295" i="16"/>
  <c r="A7" i="16"/>
  <c r="A1686" i="16"/>
  <c r="A1679" i="16"/>
  <c r="A1685" i="16"/>
  <c r="A2379" i="14"/>
  <c r="B2380" i="14" s="1"/>
  <c r="A1684" i="16"/>
  <c r="A1683" i="16"/>
  <c r="A2375" i="14"/>
  <c r="A1682" i="16"/>
  <c r="A2376" i="14"/>
  <c r="A1687" i="16"/>
  <c r="A1681" i="16"/>
  <c r="A2377" i="14"/>
  <c r="A1680" i="16"/>
  <c r="A2378" i="14"/>
  <c r="A6" i="14"/>
  <c r="A4" i="14"/>
  <c r="A5" i="14"/>
  <c r="A3" i="14"/>
  <c r="A1050" i="14"/>
  <c r="A1051" i="14"/>
  <c r="A737" i="16"/>
  <c r="A736" i="16"/>
  <c r="A1052" i="14"/>
  <c r="A1049" i="14"/>
  <c r="A1054" i="14"/>
  <c r="A734" i="16"/>
  <c r="A1053" i="14"/>
  <c r="A735" i="16"/>
  <c r="A1634" i="16"/>
  <c r="A2319" i="14"/>
  <c r="A2322" i="14"/>
  <c r="A1638" i="16"/>
  <c r="A1635" i="16"/>
  <c r="A2317" i="14"/>
  <c r="A2320" i="14"/>
  <c r="A2323" i="14"/>
  <c r="A1633" i="16"/>
  <c r="A1636" i="16"/>
  <c r="A2318" i="14"/>
  <c r="A2321" i="14"/>
  <c r="A1637" i="16"/>
  <c r="A1921" i="14"/>
  <c r="A1346" i="16"/>
  <c r="A1343" i="16"/>
  <c r="A1919" i="14"/>
  <c r="A1922" i="14"/>
  <c r="A1344" i="16"/>
  <c r="A1342" i="16"/>
  <c r="A1920" i="14"/>
  <c r="A1345" i="16"/>
  <c r="A1923" i="14"/>
  <c r="A1207" i="14"/>
  <c r="A1208" i="14"/>
  <c r="A781" i="16"/>
  <c r="A876" i="16"/>
  <c r="A1206" i="14"/>
  <c r="A1209" i="14"/>
  <c r="A877" i="16"/>
  <c r="A1205" i="14"/>
  <c r="A956" i="14"/>
  <c r="A661" i="16"/>
  <c r="A666" i="16"/>
  <c r="A966" i="14"/>
  <c r="A968" i="14"/>
  <c r="A964" i="14"/>
  <c r="A945" i="14"/>
  <c r="A958" i="14"/>
  <c r="A947" i="14"/>
  <c r="A955" i="14"/>
  <c r="A667" i="16"/>
  <c r="B668" i="16" s="1"/>
  <c r="A957" i="14"/>
  <c r="A674" i="16"/>
  <c r="A944" i="14"/>
  <c r="A954" i="14"/>
  <c r="A946" i="14"/>
  <c r="A673" i="16"/>
  <c r="A665" i="16"/>
  <c r="A965" i="14"/>
  <c r="A672" i="16"/>
  <c r="A671" i="16"/>
  <c r="A967" i="14"/>
  <c r="A662" i="16"/>
  <c r="A512" i="14"/>
  <c r="A281" i="15"/>
  <c r="A280" i="15"/>
  <c r="A553" i="14"/>
  <c r="A283" i="15"/>
  <c r="A284" i="15"/>
  <c r="A367" i="16"/>
  <c r="A364" i="16"/>
  <c r="A555" i="14"/>
  <c r="A509" i="14"/>
  <c r="A507" i="14"/>
  <c r="A556" i="14"/>
  <c r="A285" i="15"/>
  <c r="A511" i="14"/>
  <c r="A508" i="14"/>
  <c r="A366" i="16"/>
  <c r="A282" i="15"/>
  <c r="A557" i="14"/>
  <c r="A279" i="15"/>
  <c r="A365" i="16"/>
  <c r="A510" i="14"/>
  <c r="A552" i="14"/>
  <c r="A554" i="14"/>
  <c r="A116" i="15"/>
  <c r="A139" i="14"/>
  <c r="A117" i="15"/>
  <c r="A136" i="14"/>
  <c r="A125" i="16"/>
  <c r="A127" i="16"/>
  <c r="A137" i="14"/>
  <c r="A129" i="16"/>
  <c r="A126" i="16"/>
  <c r="A135" i="14"/>
  <c r="A138" i="14"/>
  <c r="A128" i="16"/>
  <c r="A85" i="16"/>
  <c r="A86" i="14"/>
  <c r="A57" i="15"/>
  <c r="A59" i="15"/>
  <c r="A88" i="16"/>
  <c r="A86" i="16"/>
  <c r="A60" i="15"/>
  <c r="A85" i="14"/>
  <c r="A83" i="14"/>
  <c r="A54" i="15"/>
  <c r="A58" i="15"/>
  <c r="A84" i="14"/>
  <c r="A84" i="16"/>
  <c r="A83" i="16"/>
  <c r="A53" i="15"/>
  <c r="A56" i="15"/>
  <c r="A82" i="14"/>
  <c r="A55" i="15"/>
  <c r="A87" i="16"/>
  <c r="A18" i="14"/>
  <c r="A8" i="15"/>
  <c r="A21" i="14"/>
  <c r="A19" i="14"/>
  <c r="A9" i="15"/>
  <c r="A22" i="14"/>
  <c r="A20" i="14"/>
  <c r="A24" i="16"/>
  <c r="A10" i="15"/>
  <c r="A17" i="14"/>
  <c r="A20" i="16"/>
  <c r="A23" i="16"/>
  <c r="A25" i="16"/>
  <c r="A22" i="16"/>
  <c r="A21" i="16"/>
  <c r="A360" i="15"/>
  <c r="A647" i="14"/>
  <c r="A650" i="14"/>
  <c r="A649" i="14"/>
  <c r="A648" i="14"/>
  <c r="A646" i="14"/>
  <c r="A359" i="15"/>
  <c r="A654" i="14"/>
  <c r="A653" i="14"/>
  <c r="A486" i="16"/>
  <c r="A652" i="14"/>
  <c r="A651" i="14"/>
  <c r="A334" i="15"/>
  <c r="A415" i="16"/>
  <c r="A575" i="14"/>
  <c r="A409" i="16"/>
  <c r="A570" i="14"/>
  <c r="A573" i="14"/>
  <c r="A414" i="16"/>
  <c r="A333" i="15"/>
  <c r="A413" i="16"/>
  <c r="A574" i="14"/>
  <c r="A571" i="14"/>
  <c r="A411" i="16"/>
  <c r="A572" i="14"/>
  <c r="A410" i="16"/>
  <c r="A412" i="16"/>
  <c r="A576" i="14"/>
  <c r="A2214" i="14"/>
  <c r="A1576" i="16"/>
  <c r="A2215" i="14"/>
  <c r="A2219" i="14"/>
  <c r="A1577" i="16"/>
  <c r="A2216" i="14"/>
  <c r="A2217" i="14"/>
  <c r="A2218" i="14"/>
  <c r="A2092" i="14"/>
  <c r="A2090" i="14"/>
  <c r="A1479" i="16"/>
  <c r="A2091" i="14"/>
  <c r="A1486" i="16"/>
  <c r="A2089" i="14"/>
  <c r="A1481" i="16"/>
  <c r="A1484" i="16"/>
  <c r="B1382" i="17"/>
  <c r="A1485" i="16"/>
  <c r="A1480" i="16"/>
  <c r="A2093" i="14"/>
  <c r="A1478" i="16"/>
  <c r="A1483" i="16"/>
  <c r="A1482" i="16"/>
  <c r="A765" i="16"/>
  <c r="A1084" i="14"/>
  <c r="A766" i="16"/>
  <c r="A1080" i="14"/>
  <c r="A1082" i="14"/>
  <c r="A767" i="16"/>
  <c r="A1081" i="14"/>
  <c r="A1083" i="14"/>
  <c r="A768" i="16"/>
  <c r="B1128" i="17"/>
  <c r="A1696" i="14"/>
  <c r="A1211" i="16"/>
  <c r="A1698" i="14"/>
  <c r="A1695" i="14"/>
  <c r="A1697" i="14"/>
  <c r="A1694" i="14"/>
  <c r="A1212" i="16"/>
  <c r="A139" i="15"/>
  <c r="A192" i="14"/>
  <c r="A140" i="15"/>
  <c r="A187" i="14"/>
  <c r="A173" i="16"/>
  <c r="A190" i="14"/>
  <c r="A141" i="15"/>
  <c r="A188" i="14"/>
  <c r="A171" i="16"/>
  <c r="A174" i="16"/>
  <c r="A191" i="14"/>
  <c r="A186" i="14"/>
  <c r="A189" i="14"/>
  <c r="A172" i="16"/>
  <c r="A2018" i="14"/>
  <c r="A1420" i="16"/>
  <c r="A2019" i="14"/>
  <c r="A1422" i="16"/>
  <c r="A2020" i="14"/>
  <c r="A2021" i="14"/>
  <c r="A1421" i="16"/>
  <c r="A2023" i="14"/>
  <c r="B2024" i="14" s="1"/>
  <c r="A1419" i="16"/>
  <c r="A1418" i="16"/>
  <c r="A2022" i="14"/>
  <c r="A1325" i="14"/>
  <c r="B892" i="17"/>
  <c r="A943" i="16"/>
  <c r="A1322" i="14"/>
  <c r="A1326" i="14"/>
  <c r="A1323" i="14"/>
  <c r="A944" i="16"/>
  <c r="A1321" i="14"/>
  <c r="A1324" i="14"/>
  <c r="A1381" i="14"/>
  <c r="A981" i="16"/>
  <c r="A978" i="16"/>
  <c r="A982" i="16"/>
  <c r="A1377" i="14"/>
  <c r="A976" i="16"/>
  <c r="A1382" i="14"/>
  <c r="A1380" i="14"/>
  <c r="A979" i="16"/>
  <c r="A1378" i="14"/>
  <c r="A1379" i="14"/>
  <c r="A977" i="16"/>
  <c r="A980" i="16"/>
  <c r="A730" i="16"/>
  <c r="A1042" i="14"/>
  <c r="A1718" i="16"/>
  <c r="A731" i="16"/>
  <c r="A1044" i="14"/>
  <c r="A1719" i="16"/>
  <c r="A732" i="16"/>
  <c r="A1045" i="14"/>
  <c r="A1047" i="14"/>
  <c r="A733" i="16"/>
  <c r="A1043" i="14"/>
  <c r="A1046" i="14"/>
  <c r="A1048" i="14"/>
  <c r="A989" i="14"/>
  <c r="A990" i="14"/>
  <c r="A688" i="16"/>
  <c r="A687" i="16"/>
  <c r="A988" i="14"/>
  <c r="A692" i="16"/>
  <c r="A991" i="14"/>
  <c r="A987" i="14"/>
  <c r="A691" i="16"/>
  <c r="A992" i="14"/>
  <c r="A690" i="16"/>
  <c r="A689" i="16"/>
  <c r="A2426" i="14"/>
  <c r="A1516" i="14"/>
  <c r="A1067" i="16"/>
  <c r="A2422" i="14"/>
  <c r="A1717" i="16"/>
  <c r="A1715" i="16"/>
  <c r="A1720" i="16"/>
  <c r="A2425" i="14"/>
  <c r="A2423" i="14"/>
  <c r="A1721" i="16"/>
  <c r="A2424" i="14"/>
  <c r="A2421" i="14"/>
  <c r="A1716" i="16"/>
  <c r="A1517" i="14"/>
  <c r="A1068" i="16"/>
  <c r="A1071" i="16"/>
  <c r="A1518" i="14"/>
  <c r="A1519" i="14"/>
  <c r="A1069" i="16"/>
  <c r="A1066" i="16"/>
  <c r="A1520" i="14"/>
  <c r="A1072" i="16"/>
  <c r="A1070" i="16"/>
  <c r="A167" i="15"/>
  <c r="A514" i="16"/>
  <c r="A517" i="16"/>
  <c r="A713" i="14"/>
  <c r="A518" i="16"/>
  <c r="A718" i="14"/>
  <c r="A300" i="14"/>
  <c r="A515" i="16"/>
  <c r="A377" i="15"/>
  <c r="A714" i="14"/>
  <c r="A716" i="14"/>
  <c r="A516" i="16"/>
  <c r="A378" i="15"/>
  <c r="A715" i="14"/>
  <c r="A717" i="14"/>
  <c r="A728" i="14"/>
  <c r="A211" i="16"/>
  <c r="A380" i="15"/>
  <c r="A304" i="14"/>
  <c r="A301" i="14"/>
  <c r="A724" i="14"/>
  <c r="A729" i="14"/>
  <c r="A524" i="16"/>
  <c r="A212" i="16"/>
  <c r="A213" i="16"/>
  <c r="A525" i="16"/>
  <c r="A526" i="16"/>
  <c r="A730" i="14"/>
  <c r="A166" i="15"/>
  <c r="A528" i="16"/>
  <c r="A725" i="14"/>
  <c r="A726" i="14"/>
  <c r="A727" i="14"/>
  <c r="A302" i="14"/>
  <c r="A209" i="16"/>
  <c r="A303" i="14"/>
  <c r="A208" i="16"/>
  <c r="A210" i="16"/>
  <c r="A527" i="16"/>
  <c r="A245" i="14"/>
  <c r="A1387" i="16"/>
  <c r="A77" i="14"/>
  <c r="A241" i="14"/>
  <c r="A1388" i="16"/>
  <c r="A1965" i="14"/>
  <c r="A1966" i="14"/>
  <c r="A1962" i="14"/>
  <c r="A1386" i="16"/>
  <c r="A1967" i="14"/>
  <c r="A1968" i="14"/>
  <c r="A1964" i="14"/>
  <c r="A1963" i="14"/>
  <c r="A194" i="16"/>
  <c r="A156" i="15"/>
  <c r="A239" i="14"/>
  <c r="A244" i="14"/>
  <c r="A80" i="14"/>
  <c r="A240" i="14"/>
  <c r="A46" i="15"/>
  <c r="A288" i="16"/>
  <c r="A242" i="14"/>
  <c r="A246" i="14"/>
  <c r="A282" i="16"/>
  <c r="A243" i="14"/>
  <c r="A79" i="16"/>
  <c r="A82" i="16"/>
  <c r="A47" i="15"/>
  <c r="A50" i="15"/>
  <c r="A49" i="15"/>
  <c r="A78" i="14"/>
  <c r="A45" i="15"/>
  <c r="A51" i="15"/>
  <c r="A80" i="16"/>
  <c r="A81" i="14"/>
  <c r="A48" i="15"/>
  <c r="A81" i="16"/>
  <c r="A52" i="15"/>
  <c r="A79" i="14"/>
  <c r="A1471" i="16"/>
  <c r="A1664" i="16"/>
  <c r="A1477" i="16"/>
  <c r="A2087" i="14"/>
  <c r="A1474" i="16"/>
  <c r="A2353" i="14"/>
  <c r="A1469" i="16"/>
  <c r="A1472" i="16"/>
  <c r="A1475" i="16"/>
  <c r="A2085" i="14"/>
  <c r="A2088" i="14"/>
  <c r="A1470" i="16"/>
  <c r="A1473" i="16"/>
  <c r="A2084" i="14"/>
  <c r="A2086" i="14"/>
  <c r="A1476" i="16"/>
  <c r="A2351" i="14"/>
  <c r="A1663" i="16"/>
  <c r="A2354" i="14"/>
  <c r="A2352" i="14"/>
  <c r="A2355" i="14"/>
  <c r="A2356" i="14"/>
  <c r="A1662" i="16"/>
  <c r="A982" i="14"/>
  <c r="A985" i="14"/>
  <c r="A685" i="16"/>
  <c r="A983" i="14"/>
  <c r="A986" i="14"/>
  <c r="A683" i="16"/>
  <c r="A686" i="16"/>
  <c r="A981" i="14"/>
  <c r="A984" i="14"/>
  <c r="A684" i="16"/>
  <c r="A1187" i="14"/>
  <c r="A1184" i="14"/>
  <c r="A854" i="16"/>
  <c r="A851" i="16"/>
  <c r="A1182" i="14"/>
  <c r="A1185" i="14"/>
  <c r="A1188" i="14"/>
  <c r="A852" i="16"/>
  <c r="A855" i="16"/>
  <c r="A1183" i="14"/>
  <c r="A1186" i="14"/>
  <c r="A1120" i="16"/>
  <c r="A1181" i="14"/>
  <c r="A853" i="16"/>
  <c r="A838" i="16"/>
  <c r="A1163" i="14"/>
  <c r="A1162" i="14"/>
  <c r="A1160" i="14"/>
  <c r="A1164" i="14"/>
  <c r="B1165" i="14" s="1"/>
  <c r="A836" i="16"/>
  <c r="A1161" i="14"/>
  <c r="A837" i="16"/>
  <c r="A1629" i="16"/>
  <c r="A1565" i="14"/>
  <c r="A1632" i="16"/>
  <c r="A1567" i="14"/>
  <c r="B1568" i="14" s="1"/>
  <c r="A1119" i="16"/>
  <c r="A1631" i="16"/>
  <c r="A1564" i="14"/>
  <c r="A1563" i="14"/>
  <c r="A2345" i="14"/>
  <c r="A1566" i="14"/>
  <c r="A1627" i="16"/>
  <c r="A2314" i="14"/>
  <c r="A2315" i="14"/>
  <c r="A1628" i="16"/>
  <c r="A1630" i="16"/>
  <c r="A2316" i="14"/>
  <c r="A2312" i="14"/>
  <c r="A2346" i="14"/>
  <c r="A111" i="15"/>
  <c r="A42" i="15"/>
  <c r="A1626" i="16"/>
  <c r="A2311" i="14"/>
  <c r="A2313" i="14"/>
  <c r="A179" i="15"/>
  <c r="A1269" i="16"/>
  <c r="A338" i="14"/>
  <c r="A233" i="16"/>
  <c r="A1811" i="14"/>
  <c r="A234" i="16"/>
  <c r="A1814" i="14"/>
  <c r="A340" i="14"/>
  <c r="A1815" i="14"/>
  <c r="A343" i="14"/>
  <c r="A1816" i="14"/>
  <c r="A341" i="14"/>
  <c r="A339" i="14"/>
  <c r="A344" i="14"/>
  <c r="A235" i="16"/>
  <c r="A236" i="16"/>
  <c r="A1270" i="16"/>
  <c r="A237" i="16"/>
  <c r="A178" i="15"/>
  <c r="A1810" i="14"/>
  <c r="A342" i="14"/>
  <c r="A1812" i="14"/>
  <c r="A1813" i="14"/>
  <c r="A345" i="14"/>
  <c r="A29" i="15"/>
  <c r="A39" i="15"/>
  <c r="A6" i="15"/>
  <c r="A186" i="15"/>
  <c r="A194" i="15"/>
  <c r="A33" i="15"/>
  <c r="A195" i="15"/>
  <c r="A115" i="15"/>
  <c r="A7" i="15"/>
  <c r="A154" i="15"/>
  <c r="A34" i="15"/>
  <c r="A175" i="15"/>
  <c r="A38" i="15"/>
  <c r="A190" i="15"/>
  <c r="A110" i="15"/>
  <c r="A197" i="15"/>
  <c r="A134" i="15"/>
  <c r="A24" i="15"/>
  <c r="A162" i="15"/>
  <c r="A31" i="15"/>
  <c r="A177" i="15"/>
  <c r="A40" i="15"/>
  <c r="A192" i="15"/>
  <c r="A4" i="15"/>
  <c r="A112" i="15"/>
  <c r="A136" i="15"/>
  <c r="A26" i="15"/>
  <c r="A164" i="15"/>
  <c r="A35" i="15"/>
  <c r="A187" i="15"/>
  <c r="A138" i="15"/>
  <c r="A114" i="15"/>
  <c r="A28" i="15"/>
  <c r="A174" i="15"/>
  <c r="A37" i="15"/>
  <c r="A189" i="15"/>
  <c r="A44" i="15"/>
  <c r="A196" i="15"/>
  <c r="A133" i="15"/>
  <c r="A23" i="15"/>
  <c r="A155" i="15"/>
  <c r="A30" i="15"/>
  <c r="A176" i="15"/>
  <c r="A191" i="15"/>
  <c r="A135" i="15"/>
  <c r="A25" i="15"/>
  <c r="A163" i="15"/>
  <c r="A32" i="15"/>
  <c r="A137" i="15"/>
  <c r="A41" i="15"/>
  <c r="A193" i="15"/>
  <c r="A113" i="15"/>
  <c r="A5" i="15"/>
  <c r="A43" i="15"/>
  <c r="A27" i="15"/>
  <c r="A165" i="15"/>
  <c r="A36" i="15"/>
  <c r="A188" i="15"/>
  <c r="A202" i="15"/>
  <c r="A246" i="15"/>
  <c r="A269" i="15"/>
  <c r="A329" i="15"/>
  <c r="A375" i="15"/>
  <c r="A203" i="15"/>
  <c r="A247" i="15"/>
  <c r="A270" i="15"/>
  <c r="A330" i="15"/>
  <c r="A376" i="15"/>
  <c r="A226" i="15"/>
  <c r="A258" i="15"/>
  <c r="A271" i="15"/>
  <c r="A331" i="15"/>
  <c r="A379" i="15"/>
  <c r="A227" i="15"/>
  <c r="A259" i="15"/>
  <c r="A272" i="15"/>
  <c r="A332" i="15"/>
  <c r="A382" i="15"/>
  <c r="A228" i="15"/>
  <c r="A260" i="15"/>
  <c r="A273" i="15"/>
  <c r="A347" i="15"/>
  <c r="A384" i="15"/>
  <c r="A370" i="15"/>
  <c r="A229" i="15"/>
  <c r="A261" i="15"/>
  <c r="A274" i="15"/>
  <c r="A348" i="15"/>
  <c r="A236" i="15"/>
  <c r="A262" i="15"/>
  <c r="A275" i="15"/>
  <c r="A349" i="15"/>
  <c r="A237" i="15"/>
  <c r="A263" i="15"/>
  <c r="A276" i="15"/>
  <c r="A350" i="15"/>
  <c r="A198" i="15"/>
  <c r="A238" i="15"/>
  <c r="A264" i="15"/>
  <c r="A277" i="15"/>
  <c r="A357" i="15"/>
  <c r="A199" i="15"/>
  <c r="A239" i="15"/>
  <c r="A266" i="15"/>
  <c r="A278" i="15"/>
  <c r="A358" i="15"/>
  <c r="A200" i="15"/>
  <c r="A242" i="15"/>
  <c r="A267" i="15"/>
  <c r="A327" i="15"/>
  <c r="A369" i="15"/>
  <c r="A201" i="15"/>
  <c r="A243" i="15"/>
  <c r="A268" i="15"/>
  <c r="A328" i="15"/>
  <c r="A384" i="14"/>
  <c r="A260" i="16"/>
  <c r="A383" i="14"/>
  <c r="A259" i="16"/>
  <c r="A382" i="14"/>
  <c r="A258" i="16"/>
  <c r="A381" i="14"/>
  <c r="A380" i="14"/>
  <c r="A261" i="16"/>
  <c r="B1593" i="17"/>
  <c r="B1620" i="17"/>
  <c r="B1621" i="17" s="1"/>
  <c r="B1622" i="17" s="1"/>
  <c r="A123" i="16"/>
  <c r="A133" i="14"/>
  <c r="A131" i="14"/>
  <c r="A134" i="14"/>
  <c r="A124" i="16"/>
  <c r="A132" i="14"/>
  <c r="A121" i="16"/>
  <c r="A633" i="16"/>
  <c r="A122" i="16"/>
  <c r="A130" i="14"/>
  <c r="A886" i="14"/>
  <c r="A884" i="14"/>
  <c r="A885" i="14"/>
  <c r="A634" i="16"/>
  <c r="B553" i="17"/>
  <c r="A881" i="14"/>
  <c r="A882" i="14"/>
  <c r="A635" i="16"/>
  <c r="A883" i="14"/>
  <c r="A806" i="16"/>
  <c r="A1118" i="14"/>
  <c r="A1119" i="14"/>
  <c r="A803" i="16"/>
  <c r="A807" i="16"/>
  <c r="A1116" i="14"/>
  <c r="A801" i="16"/>
  <c r="A804" i="16"/>
  <c r="A799" i="16"/>
  <c r="A802" i="16"/>
  <c r="A1117" i="14"/>
  <c r="A1120" i="14"/>
  <c r="A805" i="16"/>
  <c r="A800" i="16"/>
  <c r="A1121" i="14"/>
  <c r="B1122" i="14" s="1"/>
  <c r="A1360" i="14"/>
  <c r="A1363" i="14"/>
  <c r="A965" i="16"/>
  <c r="A1361" i="14"/>
  <c r="A966" i="16"/>
  <c r="A1362" i="14"/>
  <c r="A967" i="16"/>
  <c r="A1359" i="14"/>
  <c r="A2397" i="14"/>
  <c r="A1153" i="16"/>
  <c r="A1600" i="14"/>
  <c r="A1148" i="16"/>
  <c r="A1154" i="16"/>
  <c r="B1155" i="16" s="1"/>
  <c r="A1598" i="14"/>
  <c r="A1601" i="14"/>
  <c r="A1150" i="16"/>
  <c r="A1151" i="16"/>
  <c r="A1599" i="14"/>
  <c r="A1149" i="16"/>
  <c r="A1152" i="16"/>
  <c r="A1147" i="16"/>
  <c r="A1602" i="14"/>
  <c r="A1462" i="16"/>
  <c r="A2349" i="14"/>
  <c r="A1466" i="16"/>
  <c r="A2207" i="14"/>
  <c r="A1672" i="16"/>
  <c r="A2175" i="14"/>
  <c r="A1574" i="16"/>
  <c r="A1619" i="16"/>
  <c r="A1714" i="16"/>
  <c r="A1465" i="16"/>
  <c r="A2392" i="14"/>
  <c r="A2415" i="14"/>
  <c r="A2083" i="14"/>
  <c r="A1620" i="16"/>
  <c r="A2174" i="14"/>
  <c r="A2177" i="14"/>
  <c r="B1587" i="17"/>
  <c r="A2191" i="14"/>
  <c r="A1711" i="16"/>
  <c r="A2125" i="14"/>
  <c r="A1623" i="16"/>
  <c r="A227" i="14"/>
  <c r="A1674" i="16"/>
  <c r="A1660" i="16"/>
  <c r="A1461" i="16"/>
  <c r="A1573" i="16"/>
  <c r="A2193" i="14"/>
  <c r="A1621" i="16"/>
  <c r="A2347" i="14"/>
  <c r="A2170" i="14"/>
  <c r="A1622" i="16"/>
  <c r="A2307" i="14"/>
  <c r="A2171" i="14"/>
  <c r="A2309" i="14"/>
  <c r="A2190" i="14"/>
  <c r="A2310" i="14"/>
  <c r="A2212" i="14"/>
  <c r="A2417" i="14"/>
  <c r="A2202" i="14"/>
  <c r="A2419" i="14"/>
  <c r="A2372" i="14"/>
  <c r="A1535" i="16"/>
  <c r="A2176" i="14"/>
  <c r="A2172" i="14"/>
  <c r="A2131" i="14"/>
  <c r="A1575" i="16"/>
  <c r="A2350" i="14"/>
  <c r="A1552" i="16"/>
  <c r="A2209" i="14"/>
  <c r="A2133" i="14"/>
  <c r="A1551" i="16"/>
  <c r="A2348" i="14"/>
  <c r="A2211" i="14"/>
  <c r="A2134" i="14"/>
  <c r="A1707" i="16"/>
  <c r="A1565" i="16"/>
  <c r="A1554" i="16"/>
  <c r="A2135" i="14"/>
  <c r="A2373" i="14"/>
  <c r="A2305" i="14"/>
  <c r="A1468" i="16"/>
  <c r="A2416" i="14"/>
  <c r="A2204" i="14"/>
  <c r="A1564" i="16"/>
  <c r="B1565" i="16" s="1"/>
  <c r="A2420" i="14"/>
  <c r="A2127" i="14"/>
  <c r="A2082" i="14"/>
  <c r="A2159" i="14"/>
  <c r="A1572" i="16"/>
  <c r="A1673" i="16"/>
  <c r="A2206" i="14"/>
  <c r="A2161" i="14"/>
  <c r="A1671" i="16"/>
  <c r="A2160" i="14"/>
  <c r="A2208" i="14"/>
  <c r="A1677" i="16"/>
  <c r="A1553" i="16"/>
  <c r="A1467" i="16"/>
  <c r="A2308" i="14"/>
  <c r="A1534" i="16"/>
  <c r="A2187" i="14"/>
  <c r="A1678" i="16"/>
  <c r="A2163" i="14"/>
  <c r="A2391" i="14"/>
  <c r="A2173" i="14"/>
  <c r="A2418" i="14"/>
  <c r="A2123" i="14"/>
  <c r="A2374" i="14"/>
  <c r="B2375" i="14" s="1"/>
  <c r="A2213" i="14"/>
  <c r="A1624" i="16"/>
  <c r="A2390" i="14"/>
  <c r="A2188" i="14"/>
  <c r="A1713" i="16"/>
  <c r="A2205" i="14"/>
  <c r="A2393" i="14"/>
  <c r="A1625" i="16"/>
  <c r="A2162" i="14"/>
  <c r="A2126" i="14"/>
  <c r="A235" i="14"/>
  <c r="A1536" i="16"/>
  <c r="A1659" i="16"/>
  <c r="A2130" i="14"/>
  <c r="A1460" i="16"/>
  <c r="A1675" i="16"/>
  <c r="A2129" i="14"/>
  <c r="A1661" i="16"/>
  <c r="A2370" i="14"/>
  <c r="A1676" i="16"/>
  <c r="A2192" i="14"/>
  <c r="A1464" i="16"/>
  <c r="A1463" i="16"/>
  <c r="A2394" i="14"/>
  <c r="A2132" i="14"/>
  <c r="A2189" i="14"/>
  <c r="A2306" i="14"/>
  <c r="A2395" i="14"/>
  <c r="A2396" i="14"/>
  <c r="A2124" i="14"/>
  <c r="A2210" i="14"/>
  <c r="A1712" i="16"/>
  <c r="A2371" i="14"/>
  <c r="A1533" i="16"/>
  <c r="A2203" i="14"/>
  <c r="A2128" i="14"/>
  <c r="A125" i="14"/>
  <c r="A1216" i="14"/>
  <c r="A789" i="14"/>
  <c r="A182" i="14"/>
  <c r="A1917" i="14"/>
  <c r="A7" i="14"/>
  <c r="A1097" i="14"/>
  <c r="A9" i="14"/>
  <c r="A2030" i="14"/>
  <c r="A640" i="14"/>
  <c r="A1217" i="14"/>
  <c r="A1425" i="14"/>
  <c r="A926" i="14"/>
  <c r="A1177" i="14"/>
  <c r="A909" i="14"/>
  <c r="A1692" i="14"/>
  <c r="A502" i="14"/>
  <c r="A974" i="14"/>
  <c r="A1343" i="14"/>
  <c r="A564" i="14"/>
  <c r="A2050" i="14"/>
  <c r="A744" i="14"/>
  <c r="A231" i="14"/>
  <c r="A432" i="14"/>
  <c r="A11" i="14"/>
  <c r="A439" i="14"/>
  <c r="A567" i="14"/>
  <c r="A784" i="14"/>
  <c r="A438" i="14"/>
  <c r="A10" i="14"/>
  <c r="A1296" i="14"/>
  <c r="A1674" i="14"/>
  <c r="A371" i="14"/>
  <c r="A1221" i="14"/>
  <c r="A1556" i="14"/>
  <c r="A1506" i="14"/>
  <c r="A869" i="14"/>
  <c r="A1723" i="14"/>
  <c r="A1554" i="14"/>
  <c r="A330" i="14"/>
  <c r="A773" i="14"/>
  <c r="A1418" i="14"/>
  <c r="A1349" i="14"/>
  <c r="A1916" i="14"/>
  <c r="A1726" i="14"/>
  <c r="A1693" i="14"/>
  <c r="A721" i="14"/>
  <c r="A1219" i="14"/>
  <c r="A821" i="14"/>
  <c r="A1806" i="14"/>
  <c r="A1473" i="14"/>
  <c r="A613" i="14"/>
  <c r="A1301" i="14"/>
  <c r="A1270" i="14"/>
  <c r="A1467" i="14"/>
  <c r="A1958" i="14"/>
  <c r="A1099" i="14"/>
  <c r="A2080" i="14"/>
  <c r="A1180" i="14"/>
  <c r="A2047" i="14"/>
  <c r="A222" i="14"/>
  <c r="A1303" i="14"/>
  <c r="A505" i="14"/>
  <c r="A440" i="14"/>
  <c r="A826" i="14"/>
  <c r="A491" i="14"/>
  <c r="A568" i="14"/>
  <c r="A327" i="14"/>
  <c r="A2051" i="14"/>
  <c r="A1036" i="14"/>
  <c r="A827" i="14"/>
  <c r="A1959" i="14"/>
  <c r="A1562" i="14"/>
  <c r="A1629" i="14"/>
  <c r="A1453" i="14"/>
  <c r="A1454" i="14"/>
  <c r="A1510" i="14"/>
  <c r="A1421" i="14"/>
  <c r="A615" i="14"/>
  <c r="A1448" i="14"/>
  <c r="A1417" i="14"/>
  <c r="A1336" i="14"/>
  <c r="A1229" i="14"/>
  <c r="A1299" i="14"/>
  <c r="A1356" i="14"/>
  <c r="A1437" i="14"/>
  <c r="A1280" i="14"/>
  <c r="A1914" i="14"/>
  <c r="A226" i="14"/>
  <c r="A1316" i="14"/>
  <c r="A1566" i="16"/>
  <c r="A1432" i="14"/>
  <c r="A788" i="14"/>
  <c r="A815" i="14"/>
  <c r="A1271" i="14"/>
  <c r="A184" i="14"/>
  <c r="A69" i="14"/>
  <c r="A64" i="14"/>
  <c r="A2013" i="14"/>
  <c r="A1630" i="14"/>
  <c r="A1513" i="14"/>
  <c r="A1558" i="14"/>
  <c r="A495" i="14"/>
  <c r="A1449" i="14"/>
  <c r="A1419" i="14"/>
  <c r="A563" i="14"/>
  <c r="A1285" i="14"/>
  <c r="A617" i="14"/>
  <c r="A1152" i="14"/>
  <c r="A1251" i="14"/>
  <c r="A1956" i="14"/>
  <c r="A1032" i="14"/>
  <c r="A1238" i="14"/>
  <c r="A1915" i="14"/>
  <c r="A292" i="14"/>
  <c r="A176" i="14"/>
  <c r="A65" i="14"/>
  <c r="A770" i="14"/>
  <c r="A1537" i="16"/>
  <c r="A939" i="14"/>
  <c r="A177" i="14"/>
  <c r="A972" i="14"/>
  <c r="A1345" i="14"/>
  <c r="A2060" i="14"/>
  <c r="A1809" i="14"/>
  <c r="A128" i="14"/>
  <c r="A1338" i="14"/>
  <c r="A1155" i="14"/>
  <c r="A1220" i="14"/>
  <c r="A411" i="14"/>
  <c r="A1499" i="14"/>
  <c r="A1077" i="14"/>
  <c r="A1465" i="14"/>
  <c r="A1474" i="14"/>
  <c r="A1469" i="14"/>
  <c r="A1515" i="14"/>
  <c r="A1663" i="14"/>
  <c r="A1319" i="14"/>
  <c r="A124" i="14"/>
  <c r="A562" i="14"/>
  <c r="A1864" i="14"/>
  <c r="A1218" i="14"/>
  <c r="A871" i="14"/>
  <c r="A1595" i="14"/>
  <c r="A1112" i="14"/>
  <c r="A1330" i="14"/>
  <c r="A707" i="14"/>
  <c r="A1096" i="14"/>
  <c r="A723" i="14"/>
  <c r="A326" i="14"/>
  <c r="A175" i="14"/>
  <c r="A1226" i="14"/>
  <c r="A129" i="14"/>
  <c r="A1035" i="14"/>
  <c r="A1440" i="14"/>
  <c r="A782" i="14"/>
  <c r="A832" i="14"/>
  <c r="A1867" i="14"/>
  <c r="A1957" i="14"/>
  <c r="A1478" i="14"/>
  <c r="A1631" i="14"/>
  <c r="A1866" i="14"/>
  <c r="A295" i="14"/>
  <c r="A1228" i="14"/>
  <c r="A1344" i="14"/>
  <c r="A506" i="14"/>
  <c r="B507" i="14" s="1"/>
  <c r="A429" i="14"/>
  <c r="A1434" i="14"/>
  <c r="A1337" i="14"/>
  <c r="A1239" i="14"/>
  <c r="A180" i="14"/>
  <c r="A738" i="14"/>
  <c r="A1481" i="14"/>
  <c r="A234" i="14"/>
  <c r="A1113" i="14"/>
  <c r="B1343" i="17"/>
  <c r="A1287" i="14"/>
  <c r="A123" i="14"/>
  <c r="A1512" i="14"/>
  <c r="A1236" i="14"/>
  <c r="A1225" i="14"/>
  <c r="A490" i="14"/>
  <c r="A1153" i="14"/>
  <c r="A641" i="14"/>
  <c r="A1487" i="14"/>
  <c r="A2058" i="14"/>
  <c r="A644" i="14"/>
  <c r="A1248" i="14"/>
  <c r="A638" i="14"/>
  <c r="A1553" i="14"/>
  <c r="A1509" i="14"/>
  <c r="A1479" i="14"/>
  <c r="A1805" i="14"/>
  <c r="A820" i="14"/>
  <c r="A1436" i="14"/>
  <c r="A1433" i="14"/>
  <c r="A427" i="14"/>
  <c r="A1435" i="14"/>
  <c r="A566" i="14"/>
  <c r="A1276" i="14"/>
  <c r="A693" i="14"/>
  <c r="A1358" i="14"/>
  <c r="A1476" i="14"/>
  <c r="A1466" i="14"/>
  <c r="A970" i="14"/>
  <c r="A228" i="14"/>
  <c r="A791" i="14"/>
  <c r="A1302" i="14"/>
  <c r="A323" i="14"/>
  <c r="A834" i="14"/>
  <c r="A1405" i="14"/>
  <c r="A828" i="14"/>
  <c r="A1484" i="14"/>
  <c r="A2016" i="14"/>
  <c r="A1039" i="14"/>
  <c r="A1540" i="16"/>
  <c r="A560" i="14"/>
  <c r="A1477" i="14"/>
  <c r="A1370" i="14"/>
  <c r="A1365" i="14"/>
  <c r="A1273" i="14"/>
  <c r="A793" i="14"/>
  <c r="A178" i="14"/>
  <c r="A1352" i="14"/>
  <c r="A372" i="14"/>
  <c r="A1422" i="14"/>
  <c r="A870" i="14"/>
  <c r="A1376" i="14"/>
  <c r="A1346" i="14"/>
  <c r="A1628" i="14"/>
  <c r="A1594" i="14"/>
  <c r="A1158" i="14"/>
  <c r="A1351" i="14"/>
  <c r="A1110" i="14"/>
  <c r="A1367" i="14"/>
  <c r="A1442" i="14"/>
  <c r="A910" i="14"/>
  <c r="A1408" i="14"/>
  <c r="A1353" i="14"/>
  <c r="A1335" i="14"/>
  <c r="A1633" i="14"/>
  <c r="A1667" i="14"/>
  <c r="A428" i="14"/>
  <c r="A431" i="14"/>
  <c r="A905" i="14"/>
  <c r="A785" i="14"/>
  <c r="A1231" i="14"/>
  <c r="A1157" i="14"/>
  <c r="A237" i="14"/>
  <c r="A223" i="14"/>
  <c r="A185" i="14"/>
  <c r="A1371" i="14"/>
  <c r="A819" i="14"/>
  <c r="A179" i="14"/>
  <c r="A1223" i="14"/>
  <c r="A1406" i="14"/>
  <c r="A2037" i="14"/>
  <c r="A1557" i="14"/>
  <c r="B1558" i="14" s="1"/>
  <c r="A1375" i="14"/>
  <c r="A694" i="14"/>
  <c r="A833" i="14"/>
  <c r="A1265" i="14"/>
  <c r="A183" i="14"/>
  <c r="A1282" i="14"/>
  <c r="A691" i="14"/>
  <c r="A122" i="14"/>
  <c r="A561" i="14"/>
  <c r="A473" i="14"/>
  <c r="A643" i="14"/>
  <c r="A1355" i="14"/>
  <c r="A1407" i="14"/>
  <c r="A1369" i="14"/>
  <c r="A2076" i="14"/>
  <c r="A374" i="14"/>
  <c r="A971" i="14"/>
  <c r="A1150" i="14"/>
  <c r="A409" i="14"/>
  <c r="A1224" i="14"/>
  <c r="A435" i="14"/>
  <c r="A1288" i="14"/>
  <c r="A1037" i="14"/>
  <c r="A1597" i="14"/>
  <c r="A2081" i="14"/>
  <c r="A126" i="14"/>
  <c r="A13" i="14"/>
  <c r="A500" i="14"/>
  <c r="A1341" i="14"/>
  <c r="A768" i="14"/>
  <c r="A2062" i="14"/>
  <c r="A1508" i="14"/>
  <c r="A1098" i="14"/>
  <c r="A1318" i="14"/>
  <c r="A781" i="14"/>
  <c r="A1148" i="14"/>
  <c r="A335" i="14"/>
  <c r="A639" i="14"/>
  <c r="A121" i="14"/>
  <c r="A74" i="14"/>
  <c r="A829" i="14"/>
  <c r="A337" i="14"/>
  <c r="A1538" i="16"/>
  <c r="A616" i="14"/>
  <c r="A710" i="14"/>
  <c r="A709" i="14"/>
  <c r="A2057" i="14"/>
  <c r="A407" i="14"/>
  <c r="A436" i="14"/>
  <c r="A293" i="14"/>
  <c r="A1340" i="14"/>
  <c r="A2049" i="14"/>
  <c r="A2059" i="14"/>
  <c r="A474" i="14"/>
  <c r="A1154" i="14"/>
  <c r="A1115" i="14"/>
  <c r="A1567" i="16"/>
  <c r="A1374" i="14"/>
  <c r="A16" i="14"/>
  <c r="A1464" i="14"/>
  <c r="A1632" i="14"/>
  <c r="A1278" i="14"/>
  <c r="A708" i="14"/>
  <c r="A907" i="14"/>
  <c r="A463" i="14"/>
  <c r="A558" i="14"/>
  <c r="A336" i="14"/>
  <c r="A492" i="14"/>
  <c r="A1423" i="14"/>
  <c r="A618" i="14"/>
  <c r="A376" i="14"/>
  <c r="A1446" i="14"/>
  <c r="A1441" i="14"/>
  <c r="A1486" i="14"/>
  <c r="A1149" i="14"/>
  <c r="A441" i="14"/>
  <c r="A878" i="14"/>
  <c r="A1237" i="14"/>
  <c r="A1364" i="14"/>
  <c r="A569" i="14"/>
  <c r="A740" i="14"/>
  <c r="A1431" i="14"/>
  <c r="A1560" i="14"/>
  <c r="A2035" i="14"/>
  <c r="A1472" i="14"/>
  <c r="A1665" i="14"/>
  <c r="A1676" i="14"/>
  <c r="A62" i="14"/>
  <c r="A1722" i="14"/>
  <c r="A1662" i="14"/>
  <c r="A1480" i="14"/>
  <c r="A2195" i="14"/>
  <c r="A928" i="14"/>
  <c r="A1327" i="14"/>
  <c r="A1347" i="14"/>
  <c r="A1244" i="14"/>
  <c r="A1227" i="14"/>
  <c r="A1179" i="14"/>
  <c r="A325" i="14"/>
  <c r="A1245" i="14"/>
  <c r="A876" i="14"/>
  <c r="A1241" i="14"/>
  <c r="A755" i="14"/>
  <c r="A1095" i="14"/>
  <c r="A825" i="14"/>
  <c r="A291" i="14"/>
  <c r="A1488" i="14"/>
  <c r="A1305" i="14"/>
  <c r="A1284" i="14"/>
  <c r="A614" i="14"/>
  <c r="A619" i="14"/>
  <c r="A943" i="14"/>
  <c r="A1306" i="14"/>
  <c r="A922" i="14"/>
  <c r="A792" i="14"/>
  <c r="A181" i="14"/>
  <c r="A225" i="14"/>
  <c r="A322" i="14"/>
  <c r="A1368" i="14"/>
  <c r="A1078" i="14"/>
  <c r="A1289" i="14"/>
  <c r="A498" i="14"/>
  <c r="A1354" i="14"/>
  <c r="A1286" i="14"/>
  <c r="A830" i="14"/>
  <c r="A771" i="14"/>
  <c r="A816" i="14"/>
  <c r="A1865" i="14"/>
  <c r="A795" i="14"/>
  <c r="A402" i="14"/>
  <c r="A1040" i="14"/>
  <c r="A1494" i="14"/>
  <c r="A1445" i="14"/>
  <c r="A1242" i="14"/>
  <c r="A719" i="14"/>
  <c r="A1268" i="14"/>
  <c r="A973" i="14"/>
  <c r="A1447" i="14"/>
  <c r="A1243" i="14"/>
  <c r="A979" i="14"/>
  <c r="A378" i="14"/>
  <c r="A1409" i="14"/>
  <c r="A1178" i="14"/>
  <c r="A1426" i="14"/>
  <c r="A757" i="14"/>
  <c r="A232" i="14"/>
  <c r="A1176" i="14"/>
  <c r="A1075" i="14"/>
  <c r="A324" i="14"/>
  <c r="A2048" i="14"/>
  <c r="A1539" i="16"/>
  <c r="A2074" i="14"/>
  <c r="A1428" i="14"/>
  <c r="A1342" i="14"/>
  <c r="A1496" i="14"/>
  <c r="A1266" i="14"/>
  <c r="A1034" i="14"/>
  <c r="A497" i="14"/>
  <c r="A1151" i="14"/>
  <c r="A2196" i="14"/>
  <c r="A1232" i="14"/>
  <c r="A238" i="14"/>
  <c r="A1357" i="14"/>
  <c r="A1111" i="14"/>
  <c r="A769" i="14"/>
  <c r="A1485" i="14"/>
  <c r="A331" i="14"/>
  <c r="A923" i="14"/>
  <c r="A1444" i="14"/>
  <c r="A1427" i="14"/>
  <c r="A722" i="14"/>
  <c r="A1033" i="14"/>
  <c r="A1315" i="14"/>
  <c r="A127" i="14"/>
  <c r="A790" i="14"/>
  <c r="A645" i="14"/>
  <c r="A818" i="14"/>
  <c r="A2075" i="14"/>
  <c r="A743" i="14"/>
  <c r="A908" i="14"/>
  <c r="A236" i="14"/>
  <c r="A1175" i="14"/>
  <c r="A1275" i="14"/>
  <c r="A772" i="14"/>
  <c r="A224" i="14"/>
  <c r="A229" i="14"/>
  <c r="A978" i="14"/>
  <c r="A741" i="14"/>
  <c r="A927" i="14"/>
  <c r="A1350" i="14"/>
  <c r="A437" i="14"/>
  <c r="A403" i="14"/>
  <c r="A1332" i="14"/>
  <c r="A739" i="14"/>
  <c r="A1114" i="14"/>
  <c r="A1240" i="14"/>
  <c r="A940" i="14"/>
  <c r="A622" i="14"/>
  <c r="A2194" i="14"/>
  <c r="A290" i="14"/>
  <c r="A475" i="14"/>
  <c r="A1430" i="14"/>
  <c r="A915" i="14"/>
  <c r="A1339" i="14"/>
  <c r="A1300" i="14"/>
  <c r="A462" i="14"/>
  <c r="A1677" i="14"/>
  <c r="A1451" i="14"/>
  <c r="A1664" i="14"/>
  <c r="A1462" i="14"/>
  <c r="A1689" i="14"/>
  <c r="A73" i="14"/>
  <c r="A1727" i="14"/>
  <c r="A1561" i="14"/>
  <c r="A14" i="14"/>
  <c r="A1455" i="14"/>
  <c r="A1725" i="14"/>
  <c r="A2014" i="14"/>
  <c r="A1514" i="14"/>
  <c r="A1079" i="14"/>
  <c r="A1424" i="14"/>
  <c r="A786" i="14"/>
  <c r="A489" i="14"/>
  <c r="A875" i="14"/>
  <c r="A404" i="14"/>
  <c r="A794" i="14"/>
  <c r="A1269" i="14"/>
  <c r="A720" i="14"/>
  <c r="A941" i="14"/>
  <c r="A430" i="14"/>
  <c r="A942" i="14"/>
  <c r="A1250" i="14"/>
  <c r="A1156" i="14"/>
  <c r="A1298" i="14"/>
  <c r="A1222" i="14"/>
  <c r="A742" i="14"/>
  <c r="A373" i="14"/>
  <c r="A1267" i="14"/>
  <c r="A783" i="14"/>
  <c r="A969" i="14"/>
  <c r="A1328" i="14"/>
  <c r="A1348" i="14"/>
  <c r="A1507" i="14"/>
  <c r="A406" i="14"/>
  <c r="A328" i="14"/>
  <c r="A1331" i="14"/>
  <c r="A494" i="14"/>
  <c r="A433" i="14"/>
  <c r="A464" i="14"/>
  <c r="A1297" i="14"/>
  <c r="A476" i="14"/>
  <c r="A620" i="14"/>
  <c r="A2032" i="14"/>
  <c r="A12" i="14"/>
  <c r="A2036" i="14"/>
  <c r="A1511" i="14"/>
  <c r="A72" i="14"/>
  <c r="A1452" i="14"/>
  <c r="A1555" i="14"/>
  <c r="A2033" i="14"/>
  <c r="A66" i="14"/>
  <c r="A1691" i="14"/>
  <c r="A1559" i="14"/>
  <c r="A880" i="14"/>
  <c r="A405" i="14"/>
  <c r="A1234" i="14"/>
  <c r="A410" i="14"/>
  <c r="A1483" i="14"/>
  <c r="A976" i="14"/>
  <c r="A1249" i="14"/>
  <c r="A1497" i="14"/>
  <c r="A1429" i="14"/>
  <c r="A1076" i="14"/>
  <c r="A1272" i="14"/>
  <c r="A2079" i="14"/>
  <c r="A370" i="14"/>
  <c r="A712" i="14"/>
  <c r="A332" i="14"/>
  <c r="A822" i="14"/>
  <c r="A745" i="14"/>
  <c r="A299" i="14"/>
  <c r="A296" i="14"/>
  <c r="A1230" i="14"/>
  <c r="A459" i="14"/>
  <c r="A334" i="14"/>
  <c r="A879" i="14"/>
  <c r="A1404" i="14"/>
  <c r="A831" i="14"/>
  <c r="A434" i="14"/>
  <c r="A817" i="14"/>
  <c r="A68" i="14"/>
  <c r="A70" i="14"/>
  <c r="A76" i="14"/>
  <c r="A1593" i="14"/>
  <c r="A1666" i="14"/>
  <c r="A1475" i="14"/>
  <c r="A1724" i="14"/>
  <c r="A2031" i="14"/>
  <c r="A1596" i="14"/>
  <c r="A1450" i="14"/>
  <c r="A1470" i="14"/>
  <c r="A1626" i="14"/>
  <c r="A1482" i="14"/>
  <c r="A1804" i="14"/>
  <c r="A977" i="14"/>
  <c r="A442" i="14"/>
  <c r="A1372" i="14"/>
  <c r="A461" i="14"/>
  <c r="A1235" i="14"/>
  <c r="A2077" i="14"/>
  <c r="A1334" i="14"/>
  <c r="A787" i="14"/>
  <c r="A565" i="14"/>
  <c r="A1710" i="16"/>
  <c r="A692" i="14"/>
  <c r="A975" i="14"/>
  <c r="A779" i="14"/>
  <c r="A333" i="14"/>
  <c r="A756" i="14"/>
  <c r="A759" i="14"/>
  <c r="A496" i="14"/>
  <c r="A1283" i="14"/>
  <c r="A980" i="14"/>
  <c r="A1329" i="14"/>
  <c r="A1808" i="14"/>
  <c r="A1041" i="14"/>
  <c r="A906" i="14"/>
  <c r="A925" i="14"/>
  <c r="A379" i="14"/>
  <c r="A504" i="14"/>
  <c r="A913" i="14"/>
  <c r="A1320" i="14"/>
  <c r="A375" i="14"/>
  <c r="A443" i="14"/>
  <c r="A501" i="14"/>
  <c r="A329" i="14"/>
  <c r="A1246" i="14"/>
  <c r="A460" i="14"/>
  <c r="A503" i="14"/>
  <c r="A1728" i="14"/>
  <c r="A1678" i="14"/>
  <c r="A120" i="14"/>
  <c r="A2015" i="14"/>
  <c r="A1625" i="14"/>
  <c r="A1463" i="14"/>
  <c r="A1471" i="14"/>
  <c r="A1961" i="14"/>
  <c r="A2034" i="14"/>
  <c r="A15" i="14"/>
  <c r="A1627" i="14"/>
  <c r="A2017" i="14"/>
  <c r="A823" i="14"/>
  <c r="A2078" i="14"/>
  <c r="A493" i="14"/>
  <c r="A377" i="14"/>
  <c r="A1233" i="14"/>
  <c r="A1498" i="14"/>
  <c r="A297" i="14"/>
  <c r="A1247" i="14"/>
  <c r="A1215" i="14"/>
  <c r="A408" i="14"/>
  <c r="A1307" i="14"/>
  <c r="A1420" i="14"/>
  <c r="A559" i="14"/>
  <c r="A621" i="14"/>
  <c r="A2061" i="14"/>
  <c r="A758" i="14"/>
  <c r="A912" i="14"/>
  <c r="A1333" i="14"/>
  <c r="A711" i="14"/>
  <c r="A780" i="14"/>
  <c r="A294" i="14"/>
  <c r="A444" i="14"/>
  <c r="A1295" i="14"/>
  <c r="A760" i="14"/>
  <c r="A1159" i="14"/>
  <c r="A1038" i="14"/>
  <c r="A1443" i="14"/>
  <c r="A695" i="14"/>
  <c r="A298" i="14"/>
  <c r="A499" i="14"/>
  <c r="A1304" i="14"/>
  <c r="A1281" i="14"/>
  <c r="A1439" i="14"/>
  <c r="A1277" i="14"/>
  <c r="A233" i="14"/>
  <c r="A1279" i="14"/>
  <c r="A642" i="14"/>
  <c r="A872" i="14"/>
  <c r="A1541" i="16"/>
  <c r="A796" i="14"/>
  <c r="A877" i="14"/>
  <c r="A1438" i="14"/>
  <c r="A873" i="14"/>
  <c r="A472" i="14"/>
  <c r="A1729" i="14"/>
  <c r="A75" i="14"/>
  <c r="A1868" i="14"/>
  <c r="A1634" i="14"/>
  <c r="A61" i="14"/>
  <c r="A71" i="14"/>
  <c r="A8" i="14"/>
  <c r="A67" i="14"/>
  <c r="A1468" i="14"/>
  <c r="A1675" i="14"/>
  <c r="A1807" i="14"/>
  <c r="A1690" i="14"/>
  <c r="A1918" i="14"/>
  <c r="A1960" i="14"/>
  <c r="A63" i="14"/>
  <c r="A824" i="14"/>
  <c r="A1252" i="14"/>
  <c r="A874" i="14"/>
  <c r="A924" i="14"/>
  <c r="A1366" i="14"/>
  <c r="A914" i="14"/>
  <c r="A1373" i="14"/>
  <c r="A1317" i="14"/>
  <c r="A230" i="14"/>
  <c r="A911" i="14"/>
  <c r="A1495" i="14"/>
  <c r="A1274" i="14"/>
  <c r="B1275" i="14" s="1"/>
  <c r="A1049" i="16"/>
  <c r="A1039" i="16"/>
  <c r="A10" i="16"/>
  <c r="A1037" i="16"/>
  <c r="A1050" i="16"/>
  <c r="A1051" i="16"/>
  <c r="A1040" i="16"/>
  <c r="A1031" i="16"/>
  <c r="A1023" i="16"/>
  <c r="A1042" i="16"/>
  <c r="B1043" i="16" s="1"/>
  <c r="A1034" i="16"/>
  <c r="A1032" i="16"/>
  <c r="A1033" i="16"/>
  <c r="A1030" i="16"/>
  <c r="A1035" i="16"/>
  <c r="A1022" i="16"/>
  <c r="A1036" i="16"/>
  <c r="A1038" i="16"/>
  <c r="A1047" i="16"/>
  <c r="A1021" i="16"/>
  <c r="A1048" i="16"/>
  <c r="A1024" i="16"/>
  <c r="A1029" i="16"/>
  <c r="A1041" i="16"/>
  <c r="A1064" i="16"/>
  <c r="A1062" i="16"/>
  <c r="A1117" i="16"/>
  <c r="A1268" i="16"/>
  <c r="A1210" i="16"/>
  <c r="A1115" i="16"/>
  <c r="A1059" i="16"/>
  <c r="A1179" i="16"/>
  <c r="A1146" i="16"/>
  <c r="A1267" i="16"/>
  <c r="A1114" i="16"/>
  <c r="A1065" i="16"/>
  <c r="A1061" i="16"/>
  <c r="A1180" i="16"/>
  <c r="A1203" i="16"/>
  <c r="A1118" i="16"/>
  <c r="A1142" i="16"/>
  <c r="A1057" i="16"/>
  <c r="A1144" i="16"/>
  <c r="A1060" i="16"/>
  <c r="A1113" i="16"/>
  <c r="A1063" i="16"/>
  <c r="A1221" i="16"/>
  <c r="A1178" i="16"/>
  <c r="A1194" i="16"/>
  <c r="B1195" i="16" s="1"/>
  <c r="A1191" i="16"/>
  <c r="A1177" i="16"/>
  <c r="A1193" i="16"/>
  <c r="A1116" i="16"/>
  <c r="A1112" i="16"/>
  <c r="A1209" i="16"/>
  <c r="A1202" i="16"/>
  <c r="A1058" i="16"/>
  <c r="A1145" i="16"/>
  <c r="A1143" i="16"/>
  <c r="A1192" i="16"/>
  <c r="A1296" i="16"/>
  <c r="A1339" i="16"/>
  <c r="A1436" i="16"/>
  <c r="A1454" i="16"/>
  <c r="A1457" i="16"/>
  <c r="A1297" i="16"/>
  <c r="A1451" i="16"/>
  <c r="A1456" i="16"/>
  <c r="A1414" i="16"/>
  <c r="A1340" i="16"/>
  <c r="A1385" i="16"/>
  <c r="A1453" i="16"/>
  <c r="A1428" i="16"/>
  <c r="A1415" i="16"/>
  <c r="A1416" i="16"/>
  <c r="A1417" i="16"/>
  <c r="A1438" i="16"/>
  <c r="A1341" i="16"/>
  <c r="A1295" i="16"/>
  <c r="A1382" i="16"/>
  <c r="B1125" i="17"/>
  <c r="A1452" i="16"/>
  <c r="A1458" i="16"/>
  <c r="A1459" i="16"/>
  <c r="A1384" i="16"/>
  <c r="A1431" i="16"/>
  <c r="A1338" i="16"/>
  <c r="A1383" i="16"/>
  <c r="A1455" i="16"/>
  <c r="A1413" i="16"/>
  <c r="A1432" i="16"/>
  <c r="B1433" i="16" s="1"/>
  <c r="A1437" i="16"/>
  <c r="A1430" i="16"/>
  <c r="A1298" i="16"/>
  <c r="A998" i="16"/>
  <c r="A1016" i="16"/>
  <c r="A1005" i="16"/>
  <c r="A1006" i="16"/>
  <c r="A970" i="16"/>
  <c r="A1015" i="16"/>
  <c r="A1013" i="16"/>
  <c r="A997" i="16"/>
  <c r="A996" i="16"/>
  <c r="A1018" i="16"/>
  <c r="A1008" i="16"/>
  <c r="A1014" i="16"/>
  <c r="A1012" i="16"/>
  <c r="A1555" i="16"/>
  <c r="B1556" i="16" s="1"/>
  <c r="A1563" i="16"/>
  <c r="A1003" i="16"/>
  <c r="A1561" i="16"/>
  <c r="A1010" i="16"/>
  <c r="A975" i="16"/>
  <c r="A1017" i="16"/>
  <c r="A1294" i="16"/>
  <c r="A973" i="16"/>
  <c r="A974" i="16"/>
  <c r="A1004" i="16"/>
  <c r="A1009" i="16"/>
  <c r="A1293" i="16"/>
  <c r="A972" i="16"/>
  <c r="A1020" i="16"/>
  <c r="A971" i="16"/>
  <c r="A1007" i="16"/>
  <c r="A1019" i="16"/>
  <c r="A1011" i="16"/>
  <c r="A952" i="16"/>
  <c r="A948" i="16"/>
  <c r="A953" i="16"/>
  <c r="A947" i="16"/>
  <c r="A950" i="16"/>
  <c r="A942" i="16"/>
  <c r="A945" i="16"/>
  <c r="A946" i="16"/>
  <c r="A951" i="16"/>
  <c r="A949" i="16"/>
  <c r="A954" i="16"/>
  <c r="A955" i="16"/>
  <c r="A956" i="16"/>
  <c r="A932" i="16"/>
  <c r="A941" i="16"/>
  <c r="A963" i="16"/>
  <c r="A961" i="16"/>
  <c r="A937" i="16"/>
  <c r="A959" i="16"/>
  <c r="A926" i="16"/>
  <c r="A957" i="16"/>
  <c r="A931" i="16"/>
  <c r="A929" i="16"/>
  <c r="A936" i="16"/>
  <c r="A927" i="16"/>
  <c r="A962" i="16"/>
  <c r="A938" i="16"/>
  <c r="A958" i="16"/>
  <c r="A960" i="16"/>
  <c r="A928" i="16"/>
  <c r="A930" i="16"/>
  <c r="A918" i="16"/>
  <c r="A900" i="16"/>
  <c r="A964" i="16"/>
  <c r="A912" i="16"/>
  <c r="A889" i="16"/>
  <c r="A890" i="16"/>
  <c r="A968" i="16"/>
  <c r="A887" i="16"/>
  <c r="A924" i="16"/>
  <c r="A899" i="16"/>
  <c r="A914" i="16"/>
  <c r="A920" i="16"/>
  <c r="A886" i="16"/>
  <c r="A913" i="16"/>
  <c r="A902" i="16"/>
  <c r="A884" i="16"/>
  <c r="A898" i="16"/>
  <c r="A892" i="16"/>
  <c r="A893" i="16"/>
  <c r="A925" i="16"/>
  <c r="A882" i="16"/>
  <c r="A919" i="16"/>
  <c r="A915" i="16"/>
  <c r="A921" i="16"/>
  <c r="A916" i="16"/>
  <c r="A891" i="16"/>
  <c r="A917" i="16"/>
  <c r="A881" i="16"/>
  <c r="A923" i="16"/>
  <c r="A883" i="16"/>
  <c r="A922" i="16"/>
  <c r="A888" i="16"/>
  <c r="A901" i="16"/>
  <c r="A885" i="16"/>
  <c r="A464" i="16"/>
  <c r="A796" i="16"/>
  <c r="A795" i="16"/>
  <c r="A794" i="16"/>
  <c r="A835" i="16"/>
  <c r="A764" i="16"/>
  <c r="A894" i="16"/>
  <c r="A463" i="16"/>
  <c r="A763" i="16"/>
  <c r="A782" i="16"/>
  <c r="A793" i="16"/>
  <c r="A780" i="16"/>
  <c r="A779" i="16"/>
  <c r="A834" i="16"/>
  <c r="A778" i="16"/>
  <c r="A833" i="16"/>
  <c r="A969" i="16"/>
  <c r="A777" i="16"/>
  <c r="A761" i="16"/>
  <c r="A832" i="16"/>
  <c r="A897" i="16"/>
  <c r="A466" i="16"/>
  <c r="A729" i="16"/>
  <c r="A798" i="16"/>
  <c r="A896" i="16"/>
  <c r="A465" i="16"/>
  <c r="A728" i="16"/>
  <c r="A797" i="16"/>
  <c r="A895" i="16"/>
  <c r="A762" i="16"/>
  <c r="A722" i="16"/>
  <c r="A326" i="16"/>
  <c r="A679" i="16"/>
  <c r="A324" i="16"/>
  <c r="A723" i="16"/>
  <c r="A682" i="16"/>
  <c r="A721" i="16"/>
  <c r="A724" i="16"/>
  <c r="A325" i="16"/>
  <c r="A323" i="16"/>
  <c r="A680" i="16"/>
  <c r="A678" i="16"/>
  <c r="A68" i="16"/>
  <c r="A719" i="16"/>
  <c r="A681" i="16"/>
  <c r="A720" i="16"/>
  <c r="A17" i="16"/>
  <c r="A69" i="16"/>
  <c r="A15" i="16"/>
  <c r="A77" i="16"/>
  <c r="A170" i="16"/>
  <c r="A13" i="16"/>
  <c r="A71" i="16"/>
  <c r="A12" i="16"/>
  <c r="A461" i="16"/>
  <c r="A19" i="16"/>
  <c r="A70" i="16"/>
  <c r="A16" i="16"/>
  <c r="A11" i="16"/>
  <c r="A73" i="16"/>
  <c r="A565" i="16"/>
  <c r="A76" i="16"/>
  <c r="A75" i="16"/>
  <c r="A847" i="16"/>
  <c r="A649" i="16"/>
  <c r="A567" i="16"/>
  <c r="A592" i="16"/>
  <c r="A651" i="16"/>
  <c r="A593" i="16"/>
  <c r="A566" i="16"/>
  <c r="A727" i="16"/>
  <c r="A596" i="16"/>
  <c r="A589" i="16"/>
  <c r="A676" i="16"/>
  <c r="A116" i="16"/>
  <c r="A319" i="16"/>
  <c r="A660" i="16"/>
  <c r="A595" i="16"/>
  <c r="A675" i="16"/>
  <c r="A647" i="16"/>
  <c r="A560" i="16"/>
  <c r="A167" i="16"/>
  <c r="A597" i="16"/>
  <c r="A591" i="16"/>
  <c r="A631" i="16"/>
  <c r="A570" i="16"/>
  <c r="A632" i="16"/>
  <c r="A485" i="16"/>
  <c r="A280" i="16"/>
  <c r="A552" i="16"/>
  <c r="A644" i="16"/>
  <c r="A558" i="16"/>
  <c r="A646" i="16"/>
  <c r="A643" i="16"/>
  <c r="A564" i="16"/>
  <c r="A333" i="16"/>
  <c r="A118" i="16"/>
  <c r="A648" i="16"/>
  <c r="A563" i="16"/>
  <c r="A600" i="16"/>
  <c r="A726" i="16"/>
  <c r="A192" i="16"/>
  <c r="A320" i="16"/>
  <c r="A279" i="16"/>
  <c r="A571" i="16"/>
  <c r="A561" i="16"/>
  <c r="A559" i="16"/>
  <c r="A725" i="16"/>
  <c r="A572" i="16"/>
  <c r="A659" i="16"/>
  <c r="A334" i="16"/>
  <c r="A642" i="16"/>
  <c r="A656" i="16"/>
  <c r="A569" i="16"/>
  <c r="A645" i="16"/>
  <c r="A658" i="16"/>
  <c r="A78" i="16"/>
  <c r="A336" i="16"/>
  <c r="A67" i="16"/>
  <c r="A594" i="16"/>
  <c r="A588" i="16"/>
  <c r="A629" i="16"/>
  <c r="A335" i="16"/>
  <c r="A677" i="16"/>
  <c r="A601" i="16"/>
  <c r="A598" i="16"/>
  <c r="A599" i="16"/>
  <c r="A650" i="16"/>
  <c r="A846" i="16"/>
  <c r="A590" i="16"/>
  <c r="A848" i="16"/>
  <c r="A630" i="16"/>
  <c r="A849" i="16"/>
  <c r="A568" i="16"/>
  <c r="A206" i="16"/>
  <c r="A232" i="16"/>
  <c r="A403" i="16"/>
  <c r="A120" i="16"/>
  <c r="A278" i="16"/>
  <c r="A119" i="16"/>
  <c r="A277" i="16"/>
  <c r="A404" i="16"/>
  <c r="A275" i="16"/>
  <c r="A316" i="16"/>
  <c r="A406" i="16"/>
  <c r="A407" i="16"/>
  <c r="A9" i="16"/>
  <c r="A193" i="16"/>
  <c r="A314" i="16"/>
  <c r="A202" i="16"/>
  <c r="A72" i="16"/>
  <c r="A286" i="16"/>
  <c r="A317" i="16"/>
  <c r="A207" i="16"/>
  <c r="A405" i="16"/>
  <c r="A18" i="16"/>
  <c r="A14" i="16"/>
  <c r="A276" i="16"/>
  <c r="A227" i="16"/>
  <c r="A229" i="16"/>
  <c r="A231" i="16"/>
  <c r="A408" i="16"/>
  <c r="A200" i="16"/>
  <c r="A289" i="16"/>
  <c r="A315" i="16"/>
  <c r="A74" i="16"/>
  <c r="A228" i="16"/>
  <c r="A8" i="16"/>
  <c r="A205" i="16"/>
  <c r="A287" i="16"/>
  <c r="A230" i="16"/>
  <c r="A536" i="16"/>
  <c r="A6" i="16"/>
  <c r="A166" i="16"/>
  <c r="B167" i="16" s="1"/>
  <c r="A257" i="16"/>
  <c r="A555" i="16"/>
  <c r="A396" i="16"/>
  <c r="A342" i="16"/>
  <c r="A285" i="16"/>
  <c r="A554" i="16"/>
  <c r="A401" i="16"/>
  <c r="A550" i="16"/>
  <c r="A352" i="16"/>
  <c r="A2" i="17"/>
  <c r="A283" i="16"/>
  <c r="A203" i="16"/>
  <c r="A169" i="16"/>
  <c r="A164" i="16"/>
  <c r="A880" i="16"/>
  <c r="A353" i="16"/>
  <c r="A115" i="16"/>
  <c r="A4" i="16"/>
  <c r="A117" i="16"/>
  <c r="A543" i="16"/>
  <c r="A2" i="16"/>
  <c r="A341" i="16"/>
  <c r="A256" i="16"/>
  <c r="A201" i="16"/>
  <c r="A393" i="16"/>
  <c r="A3" i="16"/>
  <c r="A551" i="16"/>
  <c r="A343" i="16"/>
  <c r="A168" i="16"/>
  <c r="A165" i="16"/>
  <c r="A351" i="16"/>
  <c r="A163" i="16"/>
  <c r="A255" i="16"/>
  <c r="A510" i="16"/>
  <c r="A322" i="16"/>
  <c r="B323" i="16" s="1"/>
  <c r="A321" i="16"/>
  <c r="A5" i="16"/>
  <c r="A344" i="16"/>
  <c r="A542" i="16"/>
  <c r="A539" i="16"/>
  <c r="A513" i="16"/>
  <c r="A362" i="16"/>
  <c r="A398" i="16"/>
  <c r="A395" i="16"/>
  <c r="A459" i="16"/>
  <c r="A402" i="16"/>
  <c r="A359" i="16"/>
  <c r="A521" i="16"/>
  <c r="A511" i="16"/>
  <c r="A460" i="16"/>
  <c r="A494" i="16"/>
  <c r="A392" i="16"/>
  <c r="A394" i="16"/>
  <c r="A553" i="16"/>
  <c r="A519" i="16"/>
  <c r="A318" i="16"/>
  <c r="A363" i="16"/>
  <c r="A495" i="16"/>
  <c r="A493" i="16"/>
  <c r="A399" i="16"/>
  <c r="A355" i="16"/>
  <c r="A538" i="16"/>
  <c r="A357" i="16"/>
  <c r="A541" i="16"/>
  <c r="A397" i="16"/>
  <c r="A520" i="16"/>
  <c r="A361" i="16"/>
  <c r="A850" i="16"/>
  <c r="A356" i="16"/>
  <c r="A512" i="16"/>
  <c r="A360" i="16"/>
  <c r="A523" i="16"/>
  <c r="A204" i="16"/>
  <c r="A358" i="16"/>
  <c r="A400" i="16"/>
  <c r="A540" i="16"/>
  <c r="A284" i="16"/>
  <c r="A491" i="16"/>
  <c r="A496" i="16"/>
  <c r="A354" i="16"/>
  <c r="A522" i="16"/>
  <c r="A492" i="16"/>
  <c r="C314" i="18" l="1"/>
  <c r="B314" i="18"/>
  <c r="B1619" i="17"/>
  <c r="B1601" i="17"/>
  <c r="B1602" i="17" s="1"/>
  <c r="B1197" i="17"/>
  <c r="B1022" i="15"/>
  <c r="B1112" i="15"/>
  <c r="B1113" i="15" s="1"/>
  <c r="B1219" i="15"/>
  <c r="B1775" i="16"/>
  <c r="B1761" i="16"/>
  <c r="B1762" i="16" s="1"/>
  <c r="B1763" i="16" s="1"/>
  <c r="B1139" i="16"/>
  <c r="B1140" i="16" s="1"/>
  <c r="B1141" i="16" s="1"/>
  <c r="B1785" i="16"/>
  <c r="B487" i="16"/>
  <c r="B1641" i="17"/>
  <c r="B1642" i="17" s="1"/>
  <c r="B1643" i="17" s="1"/>
  <c r="B1644" i="17" s="1"/>
  <c r="B1742" i="16"/>
  <c r="B1743" i="16" s="1"/>
  <c r="B1744" i="16" s="1"/>
  <c r="B1745" i="16" s="1"/>
  <c r="B1746" i="16" s="1"/>
  <c r="B1529" i="16"/>
  <c r="B1530" i="16" s="1"/>
  <c r="B1531" i="16" s="1"/>
  <c r="B1532" i="16" s="1"/>
  <c r="B1906" i="14"/>
  <c r="B1907" i="14" s="1"/>
  <c r="B1908" i="14" s="1"/>
  <c r="B1909" i="14" s="1"/>
  <c r="B1910" i="14" s="1"/>
  <c r="B1911" i="14" s="1"/>
  <c r="B1912" i="14" s="1"/>
  <c r="B1913" i="14" s="1"/>
  <c r="B1764" i="16"/>
  <c r="B1469" i="16"/>
  <c r="B577" i="16"/>
  <c r="B578" i="16" s="1"/>
  <c r="B579" i="16" s="1"/>
  <c r="B580" i="16" s="1"/>
  <c r="B581" i="16" s="1"/>
  <c r="B582" i="16" s="1"/>
  <c r="B1242" i="16"/>
  <c r="B1243" i="16" s="1"/>
  <c r="B1244" i="16" s="1"/>
  <c r="B1245" i="16" s="1"/>
  <c r="B1246" i="16" s="1"/>
  <c r="B1247" i="16" s="1"/>
  <c r="B1287" i="15"/>
  <c r="B1288" i="15" s="1"/>
  <c r="B1638" i="17"/>
  <c r="B1753" i="16"/>
  <c r="B1754" i="16" s="1"/>
  <c r="B1755" i="16" s="1"/>
  <c r="B1756" i="16" s="1"/>
  <c r="B1757" i="16" s="1"/>
  <c r="B1758" i="16" s="1"/>
  <c r="B1759" i="16" s="1"/>
  <c r="B1760" i="16" s="1"/>
  <c r="B1767" i="16"/>
  <c r="B1768" i="16" s="1"/>
  <c r="B1769" i="16" s="1"/>
  <c r="B1776" i="16"/>
  <c r="B1777" i="16" s="1"/>
  <c r="B1591" i="17"/>
  <c r="B1592" i="17" s="1"/>
  <c r="B1605" i="17"/>
  <c r="B1606" i="17" s="1"/>
  <c r="B1607" i="17" s="1"/>
  <c r="B1608" i="17" s="1"/>
  <c r="B1609" i="17" s="1"/>
  <c r="AC866" i="18"/>
  <c r="B1786" i="16"/>
  <c r="B1787" i="16" s="1"/>
  <c r="B1770" i="16"/>
  <c r="B1771" i="16" s="1"/>
  <c r="B1772" i="16" s="1"/>
  <c r="B1748" i="16"/>
  <c r="B1603" i="17"/>
  <c r="B1604" i="17" s="1"/>
  <c r="B1783" i="14"/>
  <c r="B1784" i="14" s="1"/>
  <c r="B1785" i="14" s="1"/>
  <c r="B1786" i="14" s="1"/>
  <c r="B1787" i="14" s="1"/>
  <c r="B1788" i="14" s="1"/>
  <c r="B1258" i="15"/>
  <c r="AC975" i="18"/>
  <c r="C975" i="18" s="1"/>
  <c r="B1794" i="16"/>
  <c r="B1795" i="16" s="1"/>
  <c r="B1796" i="16" s="1"/>
  <c r="B1789" i="16"/>
  <c r="B1790" i="16" s="1"/>
  <c r="B1791" i="16" s="1"/>
  <c r="B1792" i="16" s="1"/>
  <c r="B1773" i="16"/>
  <c r="B1774" i="16" s="1"/>
  <c r="B125" i="16"/>
  <c r="B1610" i="17"/>
  <c r="B1611" i="17" s="1"/>
  <c r="B1612" i="17" s="1"/>
  <c r="B1261" i="15"/>
  <c r="B1262" i="15" s="1"/>
  <c r="B1265" i="15"/>
  <c r="B1266" i="15" s="1"/>
  <c r="B1005" i="14"/>
  <c r="B1006" i="14" s="1"/>
  <c r="B1007" i="14" s="1"/>
  <c r="B1008" i="14" s="1"/>
  <c r="B1009" i="14" s="1"/>
  <c r="B1010" i="14" s="1"/>
  <c r="B1011" i="14" s="1"/>
  <c r="B1580" i="17"/>
  <c r="B1581" i="17" s="1"/>
  <c r="B1582" i="17" s="1"/>
  <c r="B1583" i="17" s="1"/>
  <c r="B1268" i="15"/>
  <c r="B1634" i="17"/>
  <c r="B1635" i="17" s="1"/>
  <c r="B1636" i="17" s="1"/>
  <c r="B1637" i="17" s="1"/>
  <c r="B1740" i="16"/>
  <c r="B1749" i="16"/>
  <c r="B1750" i="16" s="1"/>
  <c r="B1751" i="16" s="1"/>
  <c r="B1752" i="16" s="1"/>
  <c r="B1778" i="16"/>
  <c r="B1779" i="16" s="1"/>
  <c r="B1780" i="16" s="1"/>
  <c r="B1155" i="17"/>
  <c r="B1156" i="17" s="1"/>
  <c r="B1157" i="17" s="1"/>
  <c r="B1158" i="17" s="1"/>
  <c r="B1159" i="17" s="1"/>
  <c r="B1160" i="17" s="1"/>
  <c r="B1270" i="15"/>
  <c r="B1629" i="17"/>
  <c r="B1630" i="17" s="1"/>
  <c r="B1631" i="17" s="1"/>
  <c r="B1632" i="17" s="1"/>
  <c r="B1731" i="16"/>
  <c r="B1732" i="16" s="1"/>
  <c r="B1733" i="16" s="1"/>
  <c r="B1734" i="16" s="1"/>
  <c r="B1735" i="16" s="1"/>
  <c r="B1736" i="16" s="1"/>
  <c r="B1737" i="16" s="1"/>
  <c r="B1738" i="16" s="1"/>
  <c r="B1613" i="17"/>
  <c r="B1614" i="17" s="1"/>
  <c r="B1615" i="17" s="1"/>
  <c r="B1616" i="17" s="1"/>
  <c r="B1617" i="17" s="1"/>
  <c r="B1618" i="17" s="1"/>
  <c r="B1594" i="17"/>
  <c r="B1597" i="17"/>
  <c r="B1598" i="17" s="1"/>
  <c r="B1599" i="17" s="1"/>
  <c r="B1600" i="17" s="1"/>
  <c r="B1213" i="15"/>
  <c r="B1214" i="15" s="1"/>
  <c r="B1275" i="15"/>
  <c r="B1278" i="15"/>
  <c r="B1285" i="15"/>
  <c r="B1286" i="15" s="1"/>
  <c r="B1291" i="15"/>
  <c r="B1623" i="17"/>
  <c r="B1624" i="17" s="1"/>
  <c r="B1625" i="17" s="1"/>
  <c r="B1626" i="17" s="1"/>
  <c r="B1627" i="17" s="1"/>
  <c r="B1628" i="17" s="1"/>
  <c r="B1640" i="17"/>
  <c r="B1765" i="16"/>
  <c r="B1766" i="16" s="1"/>
  <c r="B1588" i="17"/>
  <c r="B1589" i="17" s="1"/>
  <c r="B1590" i="17" s="1"/>
  <c r="B1259" i="15"/>
  <c r="B1260" i="15" s="1"/>
  <c r="B1781" i="16"/>
  <c r="B1782" i="16" s="1"/>
  <c r="B1783" i="16" s="1"/>
  <c r="B1784" i="16" s="1"/>
  <c r="B881" i="14"/>
  <c r="B56" i="11"/>
  <c r="B171" i="11"/>
  <c r="B1679" i="16"/>
  <c r="B1680" i="16" s="1"/>
  <c r="B1681" i="16" s="1"/>
  <c r="B1682" i="16" s="1"/>
  <c r="B1683" i="16" s="1"/>
  <c r="B1684" i="16" s="1"/>
  <c r="B1685" i="16" s="1"/>
  <c r="B1686" i="16" s="1"/>
  <c r="B1687" i="16" s="1"/>
  <c r="B1588" i="16"/>
  <c r="B1589" i="16" s="1"/>
  <c r="AC656" i="18"/>
  <c r="B1275" i="17"/>
  <c r="B1276" i="17" s="1"/>
  <c r="B1277" i="17" s="1"/>
  <c r="B1278" i="17" s="1"/>
  <c r="B1279" i="17" s="1"/>
  <c r="B1280" i="17" s="1"/>
  <c r="B1397" i="17"/>
  <c r="B1398" i="17" s="1"/>
  <c r="B312" i="17"/>
  <c r="B1459" i="17"/>
  <c r="B1460" i="17" s="1"/>
  <c r="B1461" i="17" s="1"/>
  <c r="B1236" i="17"/>
  <c r="B1104" i="17"/>
  <c r="B1302" i="17"/>
  <c r="B878" i="17"/>
  <c r="B1668" i="14"/>
  <c r="B1669" i="14" s="1"/>
  <c r="B1670" i="14" s="1"/>
  <c r="B1671" i="14" s="1"/>
  <c r="B1672" i="14" s="1"/>
  <c r="B1673" i="14" s="1"/>
  <c r="B2121" i="14"/>
  <c r="B2122" i="14" s="1"/>
  <c r="AC865" i="18"/>
  <c r="AC867" i="18"/>
  <c r="AC776" i="18"/>
  <c r="B359" i="15"/>
  <c r="AC864" i="18"/>
  <c r="C864" i="18" s="1"/>
  <c r="B1209" i="17"/>
  <c r="B1210" i="17" s="1"/>
  <c r="B1211" i="17" s="1"/>
  <c r="B1212" i="17" s="1"/>
  <c r="B1007" i="15"/>
  <c r="B1008" i="15" s="1"/>
  <c r="B1009" i="15" s="1"/>
  <c r="B1010" i="15" s="1"/>
  <c r="B1011" i="15" s="1"/>
  <c r="AC712" i="18"/>
  <c r="B1247" i="15"/>
  <c r="B1248" i="15" s="1"/>
  <c r="B1249" i="15" s="1"/>
  <c r="AC777" i="18"/>
  <c r="AC755" i="18"/>
  <c r="B283" i="14"/>
  <c r="B284" i="14" s="1"/>
  <c r="B285" i="14" s="1"/>
  <c r="B286" i="14" s="1"/>
  <c r="B287" i="14" s="1"/>
  <c r="B288" i="14" s="1"/>
  <c r="B289" i="14" s="1"/>
  <c r="B1861" i="14"/>
  <c r="B1862" i="14" s="1"/>
  <c r="B1863" i="14" s="1"/>
  <c r="B1036" i="15"/>
  <c r="B1037" i="15" s="1"/>
  <c r="B1038" i="15" s="1"/>
  <c r="AC756" i="18"/>
  <c r="B823" i="15"/>
  <c r="B824" i="15" s="1"/>
  <c r="B1289" i="16"/>
  <c r="B1290" i="16" s="1"/>
  <c r="B1291" i="16" s="1"/>
  <c r="B1292" i="16" s="1"/>
  <c r="AC120" i="18"/>
  <c r="AC775" i="18"/>
  <c r="C775" i="18" s="1"/>
  <c r="AC69" i="18"/>
  <c r="B466" i="15"/>
  <c r="B467" i="15" s="1"/>
  <c r="B468" i="15" s="1"/>
  <c r="B469" i="15" s="1"/>
  <c r="B470" i="15" s="1"/>
  <c r="B471" i="15" s="1"/>
  <c r="B472" i="15" s="1"/>
  <c r="B473" i="15" s="1"/>
  <c r="B51" i="11"/>
  <c r="AC754" i="18"/>
  <c r="C754" i="18" s="1"/>
  <c r="B385" i="17"/>
  <c r="B386" i="17" s="1"/>
  <c r="B387" i="17" s="1"/>
  <c r="B388" i="17" s="1"/>
  <c r="B389" i="17" s="1"/>
  <c r="B390" i="17" s="1"/>
  <c r="B391" i="17" s="1"/>
  <c r="B1043" i="17"/>
  <c r="B1044" i="17" s="1"/>
  <c r="B1045" i="17" s="1"/>
  <c r="B1046" i="17" s="1"/>
  <c r="B1047" i="17" s="1"/>
  <c r="B1048" i="17" s="1"/>
  <c r="B1653" i="16"/>
  <c r="B1654" i="16" s="1"/>
  <c r="B1655" i="16" s="1"/>
  <c r="B1656" i="16" s="1"/>
  <c r="B1657" i="16" s="1"/>
  <c r="B1658" i="16" s="1"/>
  <c r="B158" i="16"/>
  <c r="B159" i="16" s="1"/>
  <c r="B160" i="16" s="1"/>
  <c r="B161" i="16" s="1"/>
  <c r="B162" i="16" s="1"/>
  <c r="B188" i="16"/>
  <c r="B189" i="16" s="1"/>
  <c r="B190" i="16" s="1"/>
  <c r="B191" i="16" s="1"/>
  <c r="B1588" i="14"/>
  <c r="B1589" i="14" s="1"/>
  <c r="B1590" i="14" s="1"/>
  <c r="B1591" i="14" s="1"/>
  <c r="B1592" i="14" s="1"/>
  <c r="B1397" i="14"/>
  <c r="B1398" i="14" s="1"/>
  <c r="B1399" i="14" s="1"/>
  <c r="B1400" i="14" s="1"/>
  <c r="B1401" i="14" s="1"/>
  <c r="B1402" i="14" s="1"/>
  <c r="B1403" i="14" s="1"/>
  <c r="B477" i="11"/>
  <c r="B478" i="11" s="1"/>
  <c r="B1410" i="16"/>
  <c r="B1411" i="16" s="1"/>
  <c r="B1412" i="16" s="1"/>
  <c r="AC658" i="18"/>
  <c r="AC657" i="18"/>
  <c r="AC655" i="18"/>
  <c r="AC654" i="18"/>
  <c r="C654" i="18" s="1"/>
  <c r="B1092" i="17"/>
  <c r="B1093" i="17" s="1"/>
  <c r="B1094" i="17" s="1"/>
  <c r="B1095" i="17" s="1"/>
  <c r="B792" i="17"/>
  <c r="B793" i="17" s="1"/>
  <c r="B794" i="17" s="1"/>
  <c r="B795" i="17" s="1"/>
  <c r="B796" i="17" s="1"/>
  <c r="B797" i="17" s="1"/>
  <c r="B132" i="15"/>
  <c r="B1069" i="15"/>
  <c r="B1070" i="15" s="1"/>
  <c r="B214" i="14"/>
  <c r="B215" i="14" s="1"/>
  <c r="B216" i="14" s="1"/>
  <c r="B217" i="14" s="1"/>
  <c r="B218" i="14" s="1"/>
  <c r="B219" i="14" s="1"/>
  <c r="B220" i="14" s="1"/>
  <c r="B221" i="14" s="1"/>
  <c r="B414" i="11"/>
  <c r="B1527" i="17"/>
  <c r="B1528" i="17" s="1"/>
  <c r="B1529" i="17" s="1"/>
  <c r="B388" i="16"/>
  <c r="B389" i="16" s="1"/>
  <c r="B390" i="16" s="1"/>
  <c r="B391" i="16" s="1"/>
  <c r="B545" i="14"/>
  <c r="B546" i="14" s="1"/>
  <c r="B547" i="14" s="1"/>
  <c r="B548" i="14" s="1"/>
  <c r="B549" i="14" s="1"/>
  <c r="B550" i="14" s="1"/>
  <c r="B551" i="14" s="1"/>
  <c r="AC121" i="18"/>
  <c r="B451" i="16"/>
  <c r="B452" i="16" s="1"/>
  <c r="B453" i="16" s="1"/>
  <c r="B454" i="16" s="1"/>
  <c r="B455" i="16" s="1"/>
  <c r="B456" i="16" s="1"/>
  <c r="B457" i="16" s="1"/>
  <c r="B458" i="16" s="1"/>
  <c r="B345" i="15"/>
  <c r="B346" i="15" s="1"/>
  <c r="B178" i="17"/>
  <c r="B179" i="17" s="1"/>
  <c r="B180" i="17" s="1"/>
  <c r="B188" i="17"/>
  <c r="B321" i="15"/>
  <c r="B322" i="15" s="1"/>
  <c r="B323" i="15" s="1"/>
  <c r="B324" i="15" s="1"/>
  <c r="B325" i="15" s="1"/>
  <c r="B326" i="15" s="1"/>
  <c r="AC70" i="18"/>
  <c r="AC119" i="18"/>
  <c r="C119" i="18" s="1"/>
  <c r="B151" i="15"/>
  <c r="B152" i="15" s="1"/>
  <c r="B153" i="15" s="1"/>
  <c r="B2337" i="14"/>
  <c r="B2338" i="14" s="1"/>
  <c r="B2339" i="14" s="1"/>
  <c r="B2340" i="14" s="1"/>
  <c r="B2341" i="14" s="1"/>
  <c r="B2342" i="14" s="1"/>
  <c r="B2343" i="14" s="1"/>
  <c r="B2344" i="14" s="1"/>
  <c r="B37" i="11"/>
  <c r="B38" i="11" s="1"/>
  <c r="AC826" i="18"/>
  <c r="AC95" i="18"/>
  <c r="AC94" i="18"/>
  <c r="AC93" i="18"/>
  <c r="C93" i="18" s="1"/>
  <c r="B1326" i="17"/>
  <c r="B1327" i="17" s="1"/>
  <c r="B1328" i="17" s="1"/>
  <c r="B1329" i="17" s="1"/>
  <c r="B1196" i="16"/>
  <c r="B1197" i="16" s="1"/>
  <c r="B1198" i="16" s="1"/>
  <c r="B1199" i="16" s="1"/>
  <c r="B1200" i="16" s="1"/>
  <c r="B1201" i="16" s="1"/>
  <c r="AC824" i="18"/>
  <c r="B170" i="14"/>
  <c r="B171" i="14" s="1"/>
  <c r="B172" i="14" s="1"/>
  <c r="B173" i="14" s="1"/>
  <c r="B174" i="14" s="1"/>
  <c r="B156" i="17"/>
  <c r="B157" i="17" s="1"/>
  <c r="B158" i="17" s="1"/>
  <c r="B159" i="17" s="1"/>
  <c r="AC68" i="18"/>
  <c r="AC240" i="18"/>
  <c r="AC67" i="18"/>
  <c r="C67" i="18" s="1"/>
  <c r="B25" i="11"/>
  <c r="B26" i="11" s="1"/>
  <c r="B113" i="11"/>
  <c r="B114" i="11" s="1"/>
  <c r="B160" i="15"/>
  <c r="AC271" i="18"/>
  <c r="AC823" i="18"/>
  <c r="AC822" i="18"/>
  <c r="B2004" i="14"/>
  <c r="B2005" i="14" s="1"/>
  <c r="B2006" i="14" s="1"/>
  <c r="B2007" i="14" s="1"/>
  <c r="B2008" i="14" s="1"/>
  <c r="B2009" i="14" s="1"/>
  <c r="B2010" i="14" s="1"/>
  <c r="B2011" i="14" s="1"/>
  <c r="B2012" i="14" s="1"/>
  <c r="AC450" i="18"/>
  <c r="AC238" i="18"/>
  <c r="AC825" i="18"/>
  <c r="AC451" i="18"/>
  <c r="AC821" i="18"/>
  <c r="C821" i="18" s="1"/>
  <c r="B1221" i="15"/>
  <c r="B1222" i="15" s="1"/>
  <c r="B125" i="11"/>
  <c r="AC241" i="18"/>
  <c r="AC239" i="18"/>
  <c r="AC237" i="18"/>
  <c r="C237" i="18" s="1"/>
  <c r="B1058" i="17"/>
  <c r="B1059" i="17" s="1"/>
  <c r="B1060" i="17" s="1"/>
  <c r="B93" i="17"/>
  <c r="B94" i="17" s="1"/>
  <c r="B95" i="17" s="1"/>
  <c r="B562" i="17"/>
  <c r="B563" i="17" s="1"/>
  <c r="B564" i="17" s="1"/>
  <c r="B565" i="17" s="1"/>
  <c r="B566" i="17" s="1"/>
  <c r="B567" i="17" s="1"/>
  <c r="B886" i="15"/>
  <c r="B887" i="15" s="1"/>
  <c r="B740" i="15"/>
  <c r="B741" i="15" s="1"/>
  <c r="B898" i="17"/>
  <c r="B899" i="17" s="1"/>
  <c r="B900" i="17" s="1"/>
  <c r="B1026" i="14"/>
  <c r="B1027" i="14" s="1"/>
  <c r="B1028" i="14" s="1"/>
  <c r="B1029" i="14" s="1"/>
  <c r="B1030" i="14" s="1"/>
  <c r="B1031" i="14" s="1"/>
  <c r="B102" i="15"/>
  <c r="B103" i="15" s="1"/>
  <c r="B104" i="15" s="1"/>
  <c r="B105" i="15" s="1"/>
  <c r="B106" i="15" s="1"/>
  <c r="B107" i="15" s="1"/>
  <c r="B108" i="15" s="1"/>
  <c r="B109" i="15" s="1"/>
  <c r="B607" i="14"/>
  <c r="B608" i="14" s="1"/>
  <c r="B609" i="14" s="1"/>
  <c r="B610" i="14" s="1"/>
  <c r="B611" i="14" s="1"/>
  <c r="B612" i="14" s="1"/>
  <c r="B992" i="16"/>
  <c r="B993" i="16" s="1"/>
  <c r="B994" i="16" s="1"/>
  <c r="B995" i="16" s="1"/>
  <c r="AC454" i="18"/>
  <c r="AC272" i="18"/>
  <c r="AC270" i="18"/>
  <c r="AC269" i="18"/>
  <c r="C269" i="18" s="1"/>
  <c r="B632" i="17"/>
  <c r="B633" i="17" s="1"/>
  <c r="B634" i="17" s="1"/>
  <c r="B572" i="15"/>
  <c r="B573" i="15" s="1"/>
  <c r="B574" i="15" s="1"/>
  <c r="B575" i="15" s="1"/>
  <c r="B576" i="15" s="1"/>
  <c r="B577" i="15" s="1"/>
  <c r="B578" i="15" s="1"/>
  <c r="B579" i="15" s="1"/>
  <c r="B580" i="15" s="1"/>
  <c r="B715" i="16"/>
  <c r="B716" i="16" s="1"/>
  <c r="B717" i="16" s="1"/>
  <c r="B718" i="16" s="1"/>
  <c r="AC453" i="18"/>
  <c r="B199" i="11"/>
  <c r="B172" i="11"/>
  <c r="AC449" i="18"/>
  <c r="AC452" i="18"/>
  <c r="AC448" i="18"/>
  <c r="C448" i="18" s="1"/>
  <c r="B111" i="16"/>
  <c r="B112" i="16" s="1"/>
  <c r="B113" i="16" s="1"/>
  <c r="B114" i="16" s="1"/>
  <c r="B345" i="16"/>
  <c r="B346" i="16" s="1"/>
  <c r="B337" i="11"/>
  <c r="AC941" i="18"/>
  <c r="AC691" i="18"/>
  <c r="AC690" i="18"/>
  <c r="C690" i="18" s="1"/>
  <c r="B276" i="11"/>
  <c r="B277" i="11" s="1"/>
  <c r="AC581" i="18"/>
  <c r="AC580" i="18"/>
  <c r="AC579" i="18"/>
  <c r="C579" i="18" s="1"/>
  <c r="AC943" i="18"/>
  <c r="AC942" i="18"/>
  <c r="B899" i="14"/>
  <c r="B900" i="14" s="1"/>
  <c r="B901" i="14" s="1"/>
  <c r="B902" i="14" s="1"/>
  <c r="B903" i="14" s="1"/>
  <c r="B904" i="14" s="1"/>
  <c r="B113" i="14"/>
  <c r="B114" i="14" s="1"/>
  <c r="B115" i="14" s="1"/>
  <c r="B116" i="14" s="1"/>
  <c r="B117" i="14" s="1"/>
  <c r="B118" i="14" s="1"/>
  <c r="B119" i="14" s="1"/>
  <c r="AC940" i="18"/>
  <c r="C940" i="18" s="1"/>
  <c r="B60" i="16"/>
  <c r="B61" i="16" s="1"/>
  <c r="B62" i="16" s="1"/>
  <c r="B63" i="16" s="1"/>
  <c r="B64" i="16" s="1"/>
  <c r="B65" i="16" s="1"/>
  <c r="B66" i="16" s="1"/>
  <c r="B529" i="16"/>
  <c r="B530" i="16" s="1"/>
  <c r="B531" i="16" s="1"/>
  <c r="B532" i="16" s="1"/>
  <c r="B533" i="16" s="1"/>
  <c r="B534" i="16" s="1"/>
  <c r="B535" i="16" s="1"/>
  <c r="B1237" i="15"/>
  <c r="B1238" i="15" s="1"/>
  <c r="B820" i="15"/>
  <c r="B821" i="15" s="1"/>
  <c r="B822" i="15" s="1"/>
  <c r="B365" i="15"/>
  <c r="B366" i="15" s="1"/>
  <c r="B244" i="15"/>
  <c r="B245" i="15" s="1"/>
  <c r="B1081" i="15"/>
  <c r="B1082" i="15" s="1"/>
  <c r="B1128" i="15"/>
  <c r="B1129" i="15" s="1"/>
  <c r="B148" i="15"/>
  <c r="B149" i="15" s="1"/>
  <c r="B150" i="15" s="1"/>
  <c r="B159" i="15"/>
  <c r="B1243" i="15"/>
  <c r="B1244" i="15" s="1"/>
  <c r="B491" i="15"/>
  <c r="B492" i="15" s="1"/>
  <c r="B493" i="15" s="1"/>
  <c r="B494" i="15" s="1"/>
  <c r="B495" i="15" s="1"/>
  <c r="B496" i="15" s="1"/>
  <c r="B497" i="15" s="1"/>
  <c r="B498" i="15" s="1"/>
  <c r="B499" i="15" s="1"/>
  <c r="B373" i="15"/>
  <c r="B374" i="15" s="1"/>
  <c r="B1075" i="15"/>
  <c r="B1076" i="15" s="1"/>
  <c r="B481" i="15"/>
  <c r="B168" i="15"/>
  <c r="B169" i="15" s="1"/>
  <c r="B787" i="15"/>
  <c r="B788" i="15" s="1"/>
  <c r="B343" i="15"/>
  <c r="B344" i="15" s="1"/>
  <c r="B870" i="15"/>
  <c r="B871" i="15" s="1"/>
  <c r="B872" i="15" s="1"/>
  <c r="B873" i="15" s="1"/>
  <c r="B874" i="15" s="1"/>
  <c r="B1164" i="15"/>
  <c r="B1165" i="15" s="1"/>
  <c r="B1166" i="15" s="1"/>
  <c r="B1167" i="15" s="1"/>
  <c r="B1168" i="15" s="1"/>
  <c r="B1169" i="15" s="1"/>
  <c r="B632" i="15"/>
  <c r="B633" i="15" s="1"/>
  <c r="B313" i="15"/>
  <c r="B314" i="15" s="1"/>
  <c r="B315" i="15" s="1"/>
  <c r="B316" i="15" s="1"/>
  <c r="B317" i="15" s="1"/>
  <c r="B318" i="15" s="1"/>
  <c r="B319" i="15" s="1"/>
  <c r="B320" i="15" s="1"/>
  <c r="B1024" i="15"/>
  <c r="B1025" i="15" s="1"/>
  <c r="B1103" i="15"/>
  <c r="B1104" i="15" s="1"/>
  <c r="B381" i="15"/>
  <c r="B640" i="16"/>
  <c r="B641" i="16" s="1"/>
  <c r="AC390" i="18"/>
  <c r="AC391" i="18"/>
  <c r="B421" i="15"/>
  <c r="B422" i="15" s="1"/>
  <c r="B21" i="15"/>
  <c r="B22" i="15" s="1"/>
  <c r="B341" i="15"/>
  <c r="B342" i="15" s="1"/>
  <c r="B595" i="15"/>
  <c r="B596" i="15" s="1"/>
  <c r="B1026" i="15"/>
  <c r="B1027" i="15" s="1"/>
  <c r="B1028" i="15" s="1"/>
  <c r="B1029" i="15" s="1"/>
  <c r="B1030" i="15" s="1"/>
  <c r="B932" i="15"/>
  <c r="B933" i="15" s="1"/>
  <c r="B1063" i="15"/>
  <c r="B1064" i="15" s="1"/>
  <c r="B992" i="15"/>
  <c r="B993" i="15" s="1"/>
  <c r="B994" i="15" s="1"/>
  <c r="B995" i="15" s="1"/>
  <c r="B996" i="15" s="1"/>
  <c r="B997" i="15" s="1"/>
  <c r="B892" i="15"/>
  <c r="B893" i="15" s="1"/>
  <c r="B647" i="15"/>
  <c r="B648" i="15" s="1"/>
  <c r="B649" i="15" s="1"/>
  <c r="AC389" i="18"/>
  <c r="B456" i="15"/>
  <c r="B457" i="15" s="1"/>
  <c r="B458" i="15" s="1"/>
  <c r="B459" i="15" s="1"/>
  <c r="B460" i="15" s="1"/>
  <c r="B461" i="15" s="1"/>
  <c r="B462" i="15" s="1"/>
  <c r="B463" i="15" s="1"/>
  <c r="B464" i="15" s="1"/>
  <c r="B465" i="15" s="1"/>
  <c r="B1067" i="15"/>
  <c r="B1068" i="15" s="1"/>
  <c r="B386" i="15"/>
  <c r="B387" i="15" s="1"/>
  <c r="AC392" i="18"/>
  <c r="AC388" i="18"/>
  <c r="C388" i="18" s="1"/>
  <c r="B286" i="17"/>
  <c r="B287" i="17" s="1"/>
  <c r="B288" i="17" s="1"/>
  <c r="B286" i="15"/>
  <c r="B287" i="15" s="1"/>
  <c r="B288" i="15" s="1"/>
  <c r="B289" i="15" s="1"/>
  <c r="B290" i="15" s="1"/>
  <c r="B291" i="15" s="1"/>
  <c r="B2052" i="14"/>
  <c r="B2053" i="14" s="1"/>
  <c r="B2054" i="14" s="1"/>
  <c r="B2055" i="14" s="1"/>
  <c r="B2056" i="14" s="1"/>
  <c r="B410" i="11"/>
  <c r="B1900" i="14"/>
  <c r="B1901" i="14" s="1"/>
  <c r="B1902" i="14" s="1"/>
  <c r="B1903" i="14" s="1"/>
  <c r="B1904" i="14" s="1"/>
  <c r="B1905" i="14" s="1"/>
  <c r="B54" i="17"/>
  <c r="B55" i="17" s="1"/>
  <c r="B56" i="17" s="1"/>
  <c r="B57" i="17" s="1"/>
  <c r="B58" i="17" s="1"/>
  <c r="B59" i="17" s="1"/>
  <c r="B60" i="17" s="1"/>
  <c r="B383" i="15"/>
  <c r="B98" i="11"/>
  <c r="B99" i="11" s="1"/>
  <c r="B484" i="15"/>
  <c r="B485" i="15" s="1"/>
  <c r="B486" i="15" s="1"/>
  <c r="B487" i="15" s="1"/>
  <c r="B488" i="15" s="1"/>
  <c r="B489" i="15" s="1"/>
  <c r="B490" i="15" s="1"/>
  <c r="B769" i="15"/>
  <c r="B770" i="15" s="1"/>
  <c r="B689" i="15"/>
  <c r="B690" i="15" s="1"/>
  <c r="B1049" i="15"/>
  <c r="B1050" i="15" s="1"/>
  <c r="B998" i="15"/>
  <c r="B999" i="15" s="1"/>
  <c r="B1000" i="15" s="1"/>
  <c r="B1001" i="15" s="1"/>
  <c r="B1002" i="15" s="1"/>
  <c r="B1003" i="15" s="1"/>
  <c r="B1004" i="15" s="1"/>
  <c r="B1005" i="15" s="1"/>
  <c r="B1006" i="15" s="1"/>
  <c r="B645" i="15"/>
  <c r="B646" i="15" s="1"/>
  <c r="B55" i="14"/>
  <c r="B56" i="14" s="1"/>
  <c r="B57" i="14" s="1"/>
  <c r="B58" i="14" s="1"/>
  <c r="B59" i="14" s="1"/>
  <c r="B60" i="14" s="1"/>
  <c r="B1170" i="15"/>
  <c r="B1171" i="15" s="1"/>
  <c r="B1172" i="15" s="1"/>
  <c r="B1173" i="15" s="1"/>
  <c r="B1174" i="15" s="1"/>
  <c r="B1175" i="15" s="1"/>
  <c r="B1176" i="15" s="1"/>
  <c r="B1177" i="15" s="1"/>
  <c r="B803" i="15"/>
  <c r="B804" i="15" s="1"/>
  <c r="B1284" i="16"/>
  <c r="B1285" i="16" s="1"/>
  <c r="B1286" i="16" s="1"/>
  <c r="B1185" i="15"/>
  <c r="B1186" i="15" s="1"/>
  <c r="B1187" i="15" s="1"/>
  <c r="B1188" i="15" s="1"/>
  <c r="B1189" i="15" s="1"/>
  <c r="B1190" i="15" s="1"/>
  <c r="B1191" i="15" s="1"/>
  <c r="B1192" i="15" s="1"/>
  <c r="AC41" i="18"/>
  <c r="AC42" i="18"/>
  <c r="B123" i="15"/>
  <c r="B124" i="15" s="1"/>
  <c r="B831" i="15"/>
  <c r="B832" i="15" s="1"/>
  <c r="B1290" i="17"/>
  <c r="B1291" i="17" s="1"/>
  <c r="B1292" i="17" s="1"/>
  <c r="B1293" i="17" s="1"/>
  <c r="B1294" i="17" s="1"/>
  <c r="B1295" i="17" s="1"/>
  <c r="B1296" i="17" s="1"/>
  <c r="B1297" i="17" s="1"/>
  <c r="AC211" i="18"/>
  <c r="AC40" i="18"/>
  <c r="B388" i="11"/>
  <c r="B335" i="15"/>
  <c r="B336" i="15" s="1"/>
  <c r="B204" i="15"/>
  <c r="B205" i="15" s="1"/>
  <c r="B206" i="15" s="1"/>
  <c r="B207" i="15" s="1"/>
  <c r="B208" i="15" s="1"/>
  <c r="B209" i="15" s="1"/>
  <c r="B210" i="15" s="1"/>
  <c r="B211" i="15" s="1"/>
  <c r="B142" i="15"/>
  <c r="B143" i="15" s="1"/>
  <c r="B144" i="15" s="1"/>
  <c r="B337" i="15"/>
  <c r="B338" i="15" s="1"/>
  <c r="B363" i="15"/>
  <c r="B364" i="15" s="1"/>
  <c r="B120" i="15"/>
  <c r="B121" i="15" s="1"/>
  <c r="B122" i="15" s="1"/>
  <c r="AC39" i="18"/>
  <c r="C39" i="18" s="1"/>
  <c r="B289" i="17"/>
  <c r="B290" i="17" s="1"/>
  <c r="B291" i="17" s="1"/>
  <c r="B292" i="17" s="1"/>
  <c r="B293" i="17" s="1"/>
  <c r="B170" i="15"/>
  <c r="B171" i="15" s="1"/>
  <c r="B494" i="11"/>
  <c r="B565" i="15"/>
  <c r="B566" i="15" s="1"/>
  <c r="B567" i="15" s="1"/>
  <c r="B568" i="15" s="1"/>
  <c r="B569" i="15" s="1"/>
  <c r="B570" i="15" s="1"/>
  <c r="B571" i="15" s="1"/>
  <c r="B483" i="14"/>
  <c r="B484" i="14" s="1"/>
  <c r="B485" i="14" s="1"/>
  <c r="B486" i="14" s="1"/>
  <c r="B487" i="14" s="1"/>
  <c r="B488" i="14" s="1"/>
  <c r="B1178" i="15"/>
  <c r="B1179" i="15" s="1"/>
  <c r="B1180" i="15" s="1"/>
  <c r="B1181" i="15" s="1"/>
  <c r="B1182" i="15" s="1"/>
  <c r="B1183" i="15" s="1"/>
  <c r="B1184" i="15" s="1"/>
  <c r="AC213" i="18"/>
  <c r="B767" i="15"/>
  <c r="B768" i="15" s="1"/>
  <c r="B413" i="15"/>
  <c r="B414" i="15" s="1"/>
  <c r="B390" i="15"/>
  <c r="B391" i="15" s="1"/>
  <c r="B392" i="15" s="1"/>
  <c r="B393" i="15" s="1"/>
  <c r="B394" i="15" s="1"/>
  <c r="B1206" i="17"/>
  <c r="B1207" i="17" s="1"/>
  <c r="B1208" i="17" s="1"/>
  <c r="B100" i="11"/>
  <c r="B101" i="11" s="1"/>
  <c r="B477" i="14"/>
  <c r="B478" i="14" s="1"/>
  <c r="B479" i="14" s="1"/>
  <c r="B480" i="14" s="1"/>
  <c r="B481" i="14" s="1"/>
  <c r="B482" i="14" s="1"/>
  <c r="B256" i="15"/>
  <c r="B257" i="15" s="1"/>
  <c r="AC214" i="18"/>
  <c r="B347" i="16"/>
  <c r="B348" i="16" s="1"/>
  <c r="B349" i="16" s="1"/>
  <c r="B350" i="16" s="1"/>
  <c r="AC212" i="18"/>
  <c r="AC210" i="18"/>
  <c r="C210" i="18" s="1"/>
  <c r="B622" i="15"/>
  <c r="B623" i="15" s="1"/>
  <c r="B1120" i="15"/>
  <c r="B1121" i="15" s="1"/>
  <c r="B609" i="15"/>
  <c r="B610" i="15" s="1"/>
  <c r="B234" i="15"/>
  <c r="B235" i="15" s="1"/>
  <c r="B1229" i="15"/>
  <c r="B1230" i="15" s="1"/>
  <c r="B603" i="15"/>
  <c r="B604" i="15" s="1"/>
  <c r="B157" i="15"/>
  <c r="B232" i="15"/>
  <c r="B233" i="15" s="1"/>
  <c r="B407" i="11"/>
  <c r="B408" i="11" s="1"/>
  <c r="B510" i="11"/>
  <c r="B413" i="11"/>
  <c r="B417" i="11"/>
  <c r="B418" i="11" s="1"/>
  <c r="B402" i="11"/>
  <c r="B230" i="15"/>
  <c r="B231" i="15" s="1"/>
  <c r="B411" i="15"/>
  <c r="B412" i="15" s="1"/>
  <c r="B875" i="15"/>
  <c r="B876" i="15" s="1"/>
  <c r="B877" i="15" s="1"/>
  <c r="B878" i="15" s="1"/>
  <c r="B879" i="15" s="1"/>
  <c r="B880" i="15" s="1"/>
  <c r="B881" i="15" s="1"/>
  <c r="B882" i="15" s="1"/>
  <c r="B883" i="15" s="1"/>
  <c r="B307" i="15"/>
  <c r="B308" i="15" s="1"/>
  <c r="B309" i="15" s="1"/>
  <c r="B310" i="15" s="1"/>
  <c r="B311" i="15" s="1"/>
  <c r="B312" i="15" s="1"/>
  <c r="B1053" i="15"/>
  <c r="B1054" i="15" s="1"/>
  <c r="B182" i="15"/>
  <c r="B183" i="15" s="1"/>
  <c r="B899" i="15"/>
  <c r="B900" i="15" s="1"/>
  <c r="B901" i="15" s="1"/>
  <c r="B902" i="15" s="1"/>
  <c r="B903" i="15" s="1"/>
  <c r="B904" i="15" s="1"/>
  <c r="B1101" i="15"/>
  <c r="B1102" i="15" s="1"/>
  <c r="B45" i="15"/>
  <c r="B46" i="15" s="1"/>
  <c r="B47" i="15" s="1"/>
  <c r="B48" i="15" s="1"/>
  <c r="B49" i="15" s="1"/>
  <c r="B50" i="15" s="1"/>
  <c r="B51" i="15" s="1"/>
  <c r="B52" i="15" s="1"/>
  <c r="B593" i="15"/>
  <c r="B594" i="15" s="1"/>
  <c r="B738" i="15"/>
  <c r="B739" i="15" s="1"/>
  <c r="B805" i="15"/>
  <c r="B806" i="15" s="1"/>
  <c r="B85" i="15"/>
  <c r="B86" i="15" s="1"/>
  <c r="B87" i="15" s="1"/>
  <c r="B88" i="15" s="1"/>
  <c r="B89" i="15" s="1"/>
  <c r="B90" i="15" s="1"/>
  <c r="B91" i="15" s="1"/>
  <c r="B92" i="15" s="1"/>
  <c r="B1220" i="15"/>
  <c r="B583" i="15"/>
  <c r="B584" i="15" s="1"/>
  <c r="B910" i="15"/>
  <c r="B911" i="15" s="1"/>
  <c r="B912" i="15" s="1"/>
  <c r="B913" i="15" s="1"/>
  <c r="B914" i="15" s="1"/>
  <c r="B915" i="15" s="1"/>
  <c r="B916" i="15" s="1"/>
  <c r="B734" i="15"/>
  <c r="B735" i="15" s="1"/>
  <c r="B397" i="15"/>
  <c r="B398" i="15" s="1"/>
  <c r="B405" i="15"/>
  <c r="B406" i="15" s="1"/>
  <c r="B1234" i="15"/>
  <c r="B835" i="15"/>
  <c r="B836" i="15" s="1"/>
  <c r="B127" i="15"/>
  <c r="B128" i="15" s="1"/>
  <c r="B1097" i="15"/>
  <c r="B1098" i="15" s="1"/>
  <c r="B419" i="15"/>
  <c r="B420" i="15" s="1"/>
  <c r="B1227" i="15"/>
  <c r="B1228" i="15" s="1"/>
  <c r="B1952" i="14"/>
  <c r="B1953" i="14" s="1"/>
  <c r="B1954" i="14" s="1"/>
  <c r="B1955" i="14" s="1"/>
  <c r="B801" i="15"/>
  <c r="B802" i="15" s="1"/>
  <c r="B665" i="15"/>
  <c r="B666" i="15" s="1"/>
  <c r="B728" i="15"/>
  <c r="B729" i="15" s="1"/>
  <c r="B1051" i="15"/>
  <c r="B1052" i="15" s="1"/>
  <c r="B764" i="15"/>
  <c r="B765" i="15" s="1"/>
  <c r="AC208" i="18"/>
  <c r="AC207" i="18"/>
  <c r="B890" i="15"/>
  <c r="B891" i="15" s="1"/>
  <c r="B551" i="15"/>
  <c r="B552" i="15" s="1"/>
  <c r="B553" i="15" s="1"/>
  <c r="B554" i="15" s="1"/>
  <c r="B555" i="15" s="1"/>
  <c r="B556" i="15" s="1"/>
  <c r="B155" i="15"/>
  <c r="B417" i="15"/>
  <c r="B418" i="15" s="1"/>
  <c r="B662" i="15"/>
  <c r="B663" i="15" s="1"/>
  <c r="B664" i="15" s="1"/>
  <c r="B640" i="15"/>
  <c r="B641" i="15" s="1"/>
  <c r="B642" i="15" s="1"/>
  <c r="B643" i="15" s="1"/>
  <c r="B630" i="15"/>
  <c r="B631" i="15" s="1"/>
  <c r="B818" i="15"/>
  <c r="B819" i="15" s="1"/>
  <c r="B736" i="15"/>
  <c r="B737" i="15" s="1"/>
  <c r="B529" i="15"/>
  <c r="B530" i="15" s="1"/>
  <c r="B531" i="15" s="1"/>
  <c r="B532" i="15" s="1"/>
  <c r="B533" i="15" s="1"/>
  <c r="B534" i="15" s="1"/>
  <c r="B1210" i="15"/>
  <c r="B591" i="15"/>
  <c r="B592" i="15" s="1"/>
  <c r="B1091" i="15"/>
  <c r="B1092" i="15" s="1"/>
  <c r="AC206" i="18"/>
  <c r="AC209" i="18"/>
  <c r="B399" i="15"/>
  <c r="B400" i="15" s="1"/>
  <c r="AC205" i="18"/>
  <c r="C205" i="18" s="1"/>
  <c r="B241" i="15"/>
  <c r="B333" i="15"/>
  <c r="B334" i="15" s="1"/>
  <c r="B258" i="15"/>
  <c r="B259" i="15" s="1"/>
  <c r="B260" i="15" s="1"/>
  <c r="B261" i="15" s="1"/>
  <c r="B262" i="15" s="1"/>
  <c r="B263" i="15" s="1"/>
  <c r="B264" i="15" s="1"/>
  <c r="B265" i="15" s="1"/>
  <c r="B248" i="15"/>
  <c r="B249" i="15" s="1"/>
  <c r="B250" i="15" s="1"/>
  <c r="B251" i="15" s="1"/>
  <c r="B252" i="15" s="1"/>
  <c r="B253" i="15" s="1"/>
  <c r="B254" i="15" s="1"/>
  <c r="B255" i="15" s="1"/>
  <c r="B77" i="15"/>
  <c r="B78" i="15" s="1"/>
  <c r="B79" i="15" s="1"/>
  <c r="B80" i="15" s="1"/>
  <c r="B81" i="15" s="1"/>
  <c r="B82" i="15" s="1"/>
  <c r="B83" i="15" s="1"/>
  <c r="B84" i="15" s="1"/>
  <c r="B1031" i="15"/>
  <c r="B1032" i="15" s="1"/>
  <c r="B351" i="15"/>
  <c r="B352" i="15" s="1"/>
  <c r="B139" i="15"/>
  <c r="B140" i="15" s="1"/>
  <c r="B141" i="15" s="1"/>
  <c r="B1041" i="15"/>
  <c r="B1042" i="15" s="1"/>
  <c r="B130" i="15"/>
  <c r="B279" i="15"/>
  <c r="B280" i="15" s="1"/>
  <c r="B281" i="15" s="1"/>
  <c r="B282" i="15" s="1"/>
  <c r="B283" i="15" s="1"/>
  <c r="B284" i="15" s="1"/>
  <c r="B285" i="15" s="1"/>
  <c r="B114" i="15"/>
  <c r="B115" i="15" s="1"/>
  <c r="B198" i="15"/>
  <c r="B199" i="15" s="1"/>
  <c r="B200" i="15" s="1"/>
  <c r="B201" i="15" s="1"/>
  <c r="B202" i="15" s="1"/>
  <c r="B203" i="15" s="1"/>
  <c r="B292" i="15"/>
  <c r="B293" i="15" s="1"/>
  <c r="B294" i="15" s="1"/>
  <c r="B295" i="15" s="1"/>
  <c r="B296" i="15" s="1"/>
  <c r="B297" i="15" s="1"/>
  <c r="B298" i="15" s="1"/>
  <c r="B299" i="15" s="1"/>
  <c r="B158" i="15"/>
  <c r="B391" i="11"/>
  <c r="B504" i="15"/>
  <c r="B505" i="15" s="1"/>
  <c r="B506" i="15" s="1"/>
  <c r="B848" i="15"/>
  <c r="B849" i="15" s="1"/>
  <c r="B850" i="15" s="1"/>
  <c r="B851" i="15" s="1"/>
  <c r="B852" i="15" s="1"/>
  <c r="B853" i="15" s="1"/>
  <c r="B176" i="15"/>
  <c r="B177" i="15" s="1"/>
  <c r="B696" i="15"/>
  <c r="B697" i="15" s="1"/>
  <c r="B698" i="15" s="1"/>
  <c r="B699" i="15" s="1"/>
  <c r="B700" i="15" s="1"/>
  <c r="B1217" i="15"/>
  <c r="B1218" i="15" s="1"/>
  <c r="B1151" i="15"/>
  <c r="B1152" i="15" s="1"/>
  <c r="B1153" i="15" s="1"/>
  <c r="B1154" i="15" s="1"/>
  <c r="B1155" i="15" s="1"/>
  <c r="B1156" i="15" s="1"/>
  <c r="B599" i="15"/>
  <c r="B600" i="15" s="1"/>
  <c r="B371" i="15"/>
  <c r="B372" i="15" s="1"/>
  <c r="B829" i="15"/>
  <c r="B830" i="15" s="1"/>
  <c r="B118" i="15"/>
  <c r="B119" i="15" s="1"/>
  <c r="B722" i="15"/>
  <c r="B723" i="15" s="1"/>
  <c r="B395" i="15"/>
  <c r="B396" i="15" s="1"/>
  <c r="B30" i="15"/>
  <c r="B31" i="15" s="1"/>
  <c r="B32" i="15" s="1"/>
  <c r="B33" i="15" s="1"/>
  <c r="B34" i="15" s="1"/>
  <c r="B35" i="15" s="1"/>
  <c r="B36" i="15" s="1"/>
  <c r="B37" i="15" s="1"/>
  <c r="B1059" i="15"/>
  <c r="B1060" i="15" s="1"/>
  <c r="B778" i="15"/>
  <c r="B779" i="15" s="1"/>
  <c r="B813" i="15"/>
  <c r="B814" i="15" s="1"/>
  <c r="B815" i="15" s="1"/>
  <c r="B1126" i="15"/>
  <c r="B1127" i="15" s="1"/>
  <c r="B1205" i="15"/>
  <c r="B375" i="15"/>
  <c r="B376" i="15" s="1"/>
  <c r="B789" i="15"/>
  <c r="B790" i="15" s="1"/>
  <c r="B695" i="15"/>
  <c r="B1231" i="15"/>
  <c r="B1232" i="15" s="1"/>
  <c r="B347" i="15"/>
  <c r="B348" i="15" s="1"/>
  <c r="B667" i="15"/>
  <c r="B668" i="15" s="1"/>
  <c r="B720" i="15"/>
  <c r="B721" i="15" s="1"/>
  <c r="B1143" i="15"/>
  <c r="B1144" i="15" s="1"/>
  <c r="B1145" i="15" s="1"/>
  <c r="B1146" i="15" s="1"/>
  <c r="B1147" i="15" s="1"/>
  <c r="B1148" i="15" s="1"/>
  <c r="B1149" i="15" s="1"/>
  <c r="B1150" i="15" s="1"/>
  <c r="B950" i="15"/>
  <c r="B951" i="15" s="1"/>
  <c r="B1197" i="15"/>
  <c r="B1198" i="15" s="1"/>
  <c r="B1093" i="15"/>
  <c r="B1094" i="15" s="1"/>
  <c r="B1157" i="15"/>
  <c r="B1158" i="15" s="1"/>
  <c r="B1159" i="15" s="1"/>
  <c r="B1160" i="15" s="1"/>
  <c r="B1161" i="15" s="1"/>
  <c r="B1162" i="15" s="1"/>
  <c r="B1163" i="15" s="1"/>
  <c r="B746" i="15"/>
  <c r="B747" i="15" s="1"/>
  <c r="B748" i="15" s="1"/>
  <c r="B749" i="15" s="1"/>
  <c r="B750" i="15" s="1"/>
  <c r="B751" i="15" s="1"/>
  <c r="B752" i="15" s="1"/>
  <c r="B480" i="15"/>
  <c r="B349" i="15"/>
  <c r="B350" i="15" s="1"/>
  <c r="B589" i="15"/>
  <c r="B590" i="15" s="1"/>
  <c r="B1061" i="15"/>
  <c r="B1062" i="15" s="1"/>
  <c r="B948" i="15"/>
  <c r="B178" i="15"/>
  <c r="B179" i="15" s="1"/>
  <c r="B960" i="15"/>
  <c r="B961" i="15" s="1"/>
  <c r="B1211" i="15"/>
  <c r="B1212" i="15" s="1"/>
  <c r="B329" i="15"/>
  <c r="B330" i="15" s="1"/>
  <c r="B331" i="15"/>
  <c r="B332" i="15" s="1"/>
  <c r="B61" i="15"/>
  <c r="B62" i="15" s="1"/>
  <c r="B63" i="15" s="1"/>
  <c r="B64" i="15" s="1"/>
  <c r="B65" i="15" s="1"/>
  <c r="B66" i="15" s="1"/>
  <c r="B67" i="15" s="1"/>
  <c r="B355" i="15"/>
  <c r="B356" i="15" s="1"/>
  <c r="B615" i="15"/>
  <c r="B616" i="15" s="1"/>
  <c r="B164" i="15"/>
  <c r="B165" i="15" s="1"/>
  <c r="B361" i="15"/>
  <c r="B362" i="15" s="1"/>
  <c r="B724" i="15"/>
  <c r="B725" i="15" s="1"/>
  <c r="B637" i="15"/>
  <c r="B638" i="15" s="1"/>
  <c r="B639" i="15" s="1"/>
  <c r="B795" i="15"/>
  <c r="B796" i="15" s="1"/>
  <c r="B1136" i="15"/>
  <c r="B1137" i="15" s="1"/>
  <c r="B1138" i="15" s="1"/>
  <c r="B1139" i="15" s="1"/>
  <c r="B1140" i="15" s="1"/>
  <c r="B1141" i="15" s="1"/>
  <c r="B1142" i="15" s="1"/>
  <c r="B924" i="15"/>
  <c r="B925" i="15" s="1"/>
  <c r="B926" i="15" s="1"/>
  <c r="B927" i="15" s="1"/>
  <c r="B928" i="15" s="1"/>
  <c r="B166" i="15"/>
  <c r="B167" i="15" s="1"/>
  <c r="B180" i="15"/>
  <c r="B181" i="15" s="1"/>
  <c r="B977" i="15"/>
  <c r="B978" i="15" s="1"/>
  <c r="B979" i="15" s="1"/>
  <c r="B980" i="15" s="1"/>
  <c r="B1023" i="15"/>
  <c r="B438" i="15"/>
  <c r="B439" i="15" s="1"/>
  <c r="B440" i="15" s="1"/>
  <c r="B441" i="15" s="1"/>
  <c r="B442" i="15" s="1"/>
  <c r="B443" i="15" s="1"/>
  <c r="B444" i="15" s="1"/>
  <c r="B445" i="15" s="1"/>
  <c r="B446" i="15" s="1"/>
  <c r="B766" i="15"/>
  <c r="B793" i="15"/>
  <c r="B794" i="15" s="1"/>
  <c r="B744" i="15"/>
  <c r="B745" i="15" s="1"/>
  <c r="B403" i="11"/>
  <c r="B11" i="11"/>
  <c r="B409" i="15"/>
  <c r="B410" i="15" s="1"/>
  <c r="B184" i="15"/>
  <c r="B185" i="15" s="1"/>
  <c r="B1206" i="15"/>
  <c r="B1207" i="15" s="1"/>
  <c r="B617" i="15"/>
  <c r="B618" i="15" s="1"/>
  <c r="B93" i="15"/>
  <c r="B94" i="15" s="1"/>
  <c r="B95" i="15" s="1"/>
  <c r="B96" i="15" s="1"/>
  <c r="B97" i="15" s="1"/>
  <c r="B98" i="15" s="1"/>
  <c r="B99" i="15" s="1"/>
  <c r="B100" i="15" s="1"/>
  <c r="B101" i="15" s="1"/>
  <c r="B238" i="15"/>
  <c r="B1078" i="15"/>
  <c r="B952" i="15"/>
  <c r="B953" i="15" s="1"/>
  <c r="B954" i="15" s="1"/>
  <c r="B955" i="15" s="1"/>
  <c r="B956" i="15" s="1"/>
  <c r="B1250" i="15"/>
  <c r="B1251" i="15" s="1"/>
  <c r="B1252" i="15" s="1"/>
  <c r="B691" i="15"/>
  <c r="B692" i="15" s="1"/>
  <c r="B717" i="15"/>
  <c r="B718" i="15" s="1"/>
  <c r="B1116" i="15"/>
  <c r="B1117" i="15" s="1"/>
  <c r="B357" i="15"/>
  <c r="B358" i="15" s="1"/>
  <c r="B240" i="15"/>
  <c r="B242" i="15"/>
  <c r="B243" i="15" s="1"/>
  <c r="B266" i="15"/>
  <c r="B267" i="15" s="1"/>
  <c r="B268" i="15" s="1"/>
  <c r="B269" i="15" s="1"/>
  <c r="B270" i="15" s="1"/>
  <c r="B271" i="15" s="1"/>
  <c r="B125" i="15"/>
  <c r="B126" i="15" s="1"/>
  <c r="B934" i="15"/>
  <c r="B935" i="15" s="1"/>
  <c r="B988" i="15"/>
  <c r="B989" i="15" s="1"/>
  <c r="B990" i="15" s="1"/>
  <c r="B991" i="15" s="1"/>
  <c r="B502" i="15"/>
  <c r="B503" i="15" s="1"/>
  <c r="B905" i="15"/>
  <c r="B906" i="15" s="1"/>
  <c r="B907" i="15" s="1"/>
  <c r="B908" i="15" s="1"/>
  <c r="B909" i="15" s="1"/>
  <c r="B811" i="15"/>
  <c r="B812" i="15" s="1"/>
  <c r="B1123" i="15"/>
  <c r="B946" i="15"/>
  <c r="B947" i="15" s="1"/>
  <c r="B685" i="15"/>
  <c r="B686" i="15" s="1"/>
  <c r="B605" i="15"/>
  <c r="B606" i="15" s="1"/>
  <c r="B133" i="15"/>
  <c r="B134" i="15" s="1"/>
  <c r="B135" i="15" s="1"/>
  <c r="B1071" i="15"/>
  <c r="B1072" i="15" s="1"/>
  <c r="B1039" i="15"/>
  <c r="B1040" i="15" s="1"/>
  <c r="B1012" i="15"/>
  <c r="B1013" i="15" s="1"/>
  <c r="B1209" i="15"/>
  <c r="B38" i="15"/>
  <c r="B39" i="15" s="1"/>
  <c r="B40" i="15" s="1"/>
  <c r="B41" i="15" s="1"/>
  <c r="B42" i="15" s="1"/>
  <c r="B43" i="15" s="1"/>
  <c r="B44" i="15" s="1"/>
  <c r="B937" i="15"/>
  <c r="B938" i="15" s="1"/>
  <c r="B939" i="15" s="1"/>
  <c r="B940" i="15" s="1"/>
  <c r="B941" i="15" s="1"/>
  <c r="B942" i="15" s="1"/>
  <c r="B1235" i="15"/>
  <c r="B1236" i="15" s="1"/>
  <c r="B799" i="15"/>
  <c r="B800" i="15" s="1"/>
  <c r="B507" i="15"/>
  <c r="B508" i="15" s="1"/>
  <c r="B509" i="15" s="1"/>
  <c r="B510" i="15" s="1"/>
  <c r="B511" i="15" s="1"/>
  <c r="B512" i="15" s="1"/>
  <c r="B388" i="15"/>
  <c r="B389" i="15" s="1"/>
  <c r="B861" i="15"/>
  <c r="B862" i="15" s="1"/>
  <c r="B863" i="15" s="1"/>
  <c r="B864" i="15" s="1"/>
  <c r="B865" i="15" s="1"/>
  <c r="B866" i="15" s="1"/>
  <c r="B867" i="15" s="1"/>
  <c r="B868" i="15" s="1"/>
  <c r="B869" i="15" s="1"/>
  <c r="B719" i="15"/>
  <c r="B1085" i="15"/>
  <c r="B1086" i="15" s="1"/>
  <c r="B246" i="15"/>
  <c r="B247" i="15" s="1"/>
  <c r="B837" i="15"/>
  <c r="B838" i="15" s="1"/>
  <c r="B839" i="15" s="1"/>
  <c r="B840" i="15" s="1"/>
  <c r="B841" i="15" s="1"/>
  <c r="B474" i="15"/>
  <c r="B475" i="15" s="1"/>
  <c r="B423" i="15"/>
  <c r="B424" i="15" s="1"/>
  <c r="B425" i="15" s="1"/>
  <c r="B426" i="15" s="1"/>
  <c r="B427" i="15" s="1"/>
  <c r="B428" i="15" s="1"/>
  <c r="B429" i="15" s="1"/>
  <c r="B825" i="15"/>
  <c r="B826" i="15" s="1"/>
  <c r="B894" i="15"/>
  <c r="B895" i="15" s="1"/>
  <c r="B896" i="15" s="1"/>
  <c r="B897" i="15" s="1"/>
  <c r="B898" i="15" s="1"/>
  <c r="B20" i="15"/>
  <c r="B1107" i="15"/>
  <c r="B1108" i="15" s="1"/>
  <c r="B353" i="15"/>
  <c r="B354" i="15" s="1"/>
  <c r="B760" i="15"/>
  <c r="B761" i="15" s="1"/>
  <c r="B670" i="15"/>
  <c r="B671" i="15" s="1"/>
  <c r="B672" i="15" s="1"/>
  <c r="B673" i="15" s="1"/>
  <c r="B674" i="15" s="1"/>
  <c r="B694" i="15"/>
  <c r="B791" i="15"/>
  <c r="B792" i="15" s="1"/>
  <c r="B650" i="15"/>
  <c r="B651" i="15" s="1"/>
  <c r="B652" i="15" s="1"/>
  <c r="B653" i="15" s="1"/>
  <c r="B654" i="15" s="1"/>
  <c r="B655" i="15" s="1"/>
  <c r="B1130" i="15"/>
  <c r="B1131" i="15" s="1"/>
  <c r="B1132" i="15" s="1"/>
  <c r="B1133" i="15" s="1"/>
  <c r="B1134" i="15" s="1"/>
  <c r="B1135" i="15" s="1"/>
  <c r="B1478" i="17"/>
  <c r="B1479" i="17" s="1"/>
  <c r="B1480" i="17" s="1"/>
  <c r="B500" i="15"/>
  <c r="B501" i="15" s="1"/>
  <c r="B1083" i="15"/>
  <c r="B1084" i="15" s="1"/>
  <c r="B807" i="15"/>
  <c r="B808" i="15" s="1"/>
  <c r="AC16" i="18"/>
  <c r="AC17" i="18"/>
  <c r="B239" i="15"/>
  <c r="B228" i="15"/>
  <c r="B229" i="15" s="1"/>
  <c r="B136" i="15"/>
  <c r="B137" i="15" s="1"/>
  <c r="B138" i="15" s="1"/>
  <c r="B68" i="15"/>
  <c r="B69" i="15" s="1"/>
  <c r="B70" i="15" s="1"/>
  <c r="B71" i="15" s="1"/>
  <c r="B72" i="15" s="1"/>
  <c r="B73" i="15" s="1"/>
  <c r="B74" i="15" s="1"/>
  <c r="B75" i="15" s="1"/>
  <c r="B76" i="15" s="1"/>
  <c r="B773" i="15"/>
  <c r="B774" i="15" s="1"/>
  <c r="B775" i="15" s="1"/>
  <c r="B776" i="15" s="1"/>
  <c r="B777" i="15" s="1"/>
  <c r="B679" i="15"/>
  <c r="B680" i="15" s="1"/>
  <c r="B981" i="15"/>
  <c r="B982" i="15" s="1"/>
  <c r="B983" i="15" s="1"/>
  <c r="B984" i="15" s="1"/>
  <c r="B985" i="15" s="1"/>
  <c r="B986" i="15" s="1"/>
  <c r="B987" i="15" s="1"/>
  <c r="B1079" i="15"/>
  <c r="B1080" i="15" s="1"/>
  <c r="B888" i="15"/>
  <c r="B889" i="15" s="1"/>
  <c r="B833" i="15"/>
  <c r="B834" i="15" s="1"/>
  <c r="B1114" i="15"/>
  <c r="B1115" i="15" s="1"/>
  <c r="B1073" i="15"/>
  <c r="B1074" i="15" s="1"/>
  <c r="B712" i="15"/>
  <c r="B713" i="15" s="1"/>
  <c r="B714" i="15" s="1"/>
  <c r="B715" i="15" s="1"/>
  <c r="B716" i="15" s="1"/>
  <c r="B430" i="15"/>
  <c r="B431" i="15" s="1"/>
  <c r="B432" i="15" s="1"/>
  <c r="B433" i="15" s="1"/>
  <c r="B434" i="15" s="1"/>
  <c r="B435" i="15" s="1"/>
  <c r="B436" i="15" s="1"/>
  <c r="B437" i="15" s="1"/>
  <c r="B1199" i="15"/>
  <c r="B1200" i="15" s="1"/>
  <c r="B1201" i="15" s="1"/>
  <c r="B1202" i="15" s="1"/>
  <c r="B1203" i="15" s="1"/>
  <c r="B1204" i="15" s="1"/>
  <c r="B380" i="11"/>
  <c r="B367" i="15"/>
  <c r="B368" i="15" s="1"/>
  <c r="B597" i="15"/>
  <c r="B598" i="15" s="1"/>
  <c r="B994" i="17"/>
  <c r="B995" i="17" s="1"/>
  <c r="B996" i="17" s="1"/>
  <c r="B112" i="15"/>
  <c r="B113" i="15" s="1"/>
  <c r="B301" i="15"/>
  <c r="B302" i="15" s="1"/>
  <c r="B303" i="15" s="1"/>
  <c r="B304" i="15" s="1"/>
  <c r="B305" i="15" s="1"/>
  <c r="B306" i="15" s="1"/>
  <c r="B917" i="15"/>
  <c r="B918" i="15" s="1"/>
  <c r="B919" i="15" s="1"/>
  <c r="B920" i="15" s="1"/>
  <c r="B921" i="15" s="1"/>
  <c r="B922" i="15" s="1"/>
  <c r="B923" i="15" s="1"/>
  <c r="B380" i="15"/>
  <c r="B192" i="15"/>
  <c r="B193" i="15" s="1"/>
  <c r="B194" i="15" s="1"/>
  <c r="B195" i="15" s="1"/>
  <c r="B196" i="15" s="1"/>
  <c r="B197" i="15" s="1"/>
  <c r="B116" i="15"/>
  <c r="B117" i="15" s="1"/>
  <c r="B379" i="15"/>
  <c r="B656" i="15"/>
  <c r="B657" i="15" s="1"/>
  <c r="B658" i="15" s="1"/>
  <c r="B659" i="15" s="1"/>
  <c r="B660" i="15" s="1"/>
  <c r="B661" i="15" s="1"/>
  <c r="B514" i="15"/>
  <c r="B515" i="15" s="1"/>
  <c r="B516" i="15" s="1"/>
  <c r="B517" i="15" s="1"/>
  <c r="B518" i="15" s="1"/>
  <c r="B519" i="15" s="1"/>
  <c r="B520" i="15" s="1"/>
  <c r="B403" i="15"/>
  <c r="B404" i="15" s="1"/>
  <c r="B1099" i="15"/>
  <c r="B1100" i="15" s="1"/>
  <c r="B936" i="15"/>
  <c r="B687" i="15"/>
  <c r="B688" i="15" s="1"/>
  <c r="B587" i="15"/>
  <c r="B588" i="15" s="1"/>
  <c r="B401" i="15"/>
  <c r="B402" i="15" s="1"/>
  <c r="B585" i="15"/>
  <c r="B586" i="15" s="1"/>
  <c r="B943" i="15"/>
  <c r="B944" i="15" s="1"/>
  <c r="B797" i="15"/>
  <c r="B798" i="15" s="1"/>
  <c r="B1216" i="15"/>
  <c r="B479" i="15"/>
  <c r="B389" i="11"/>
  <c r="B390" i="11" s="1"/>
  <c r="B1245" i="15"/>
  <c r="B1246" i="15" s="1"/>
  <c r="B407" i="15"/>
  <c r="B408" i="15" s="1"/>
  <c r="B929" i="15"/>
  <c r="B1055" i="15"/>
  <c r="B1056" i="15" s="1"/>
  <c r="B613" i="15"/>
  <c r="B614" i="15" s="1"/>
  <c r="B726" i="15"/>
  <c r="B727" i="15" s="1"/>
  <c r="B415" i="15"/>
  <c r="B416" i="15" s="1"/>
  <c r="B620" i="15"/>
  <c r="B621" i="15" s="1"/>
  <c r="B558" i="15"/>
  <c r="B559" i="15" s="1"/>
  <c r="B560" i="15" s="1"/>
  <c r="B561" i="15" s="1"/>
  <c r="B562" i="15" s="1"/>
  <c r="B563" i="15" s="1"/>
  <c r="B564" i="15" s="1"/>
  <c r="B384" i="15"/>
  <c r="B385" i="15" s="1"/>
  <c r="B369" i="15"/>
  <c r="B370" i="15" s="1"/>
  <c r="B272" i="15"/>
  <c r="B273" i="15" s="1"/>
  <c r="B274" i="15" s="1"/>
  <c r="B275" i="15" s="1"/>
  <c r="B276" i="15" s="1"/>
  <c r="B277" i="15" s="1"/>
  <c r="B278" i="15" s="1"/>
  <c r="B172" i="15"/>
  <c r="B173" i="15" s="1"/>
  <c r="B339" i="15"/>
  <c r="B340" i="15" s="1"/>
  <c r="B433" i="11"/>
  <c r="B783" i="15"/>
  <c r="B784" i="15" s="1"/>
  <c r="B957" i="15"/>
  <c r="B958" i="15" s="1"/>
  <c r="B959" i="15" s="1"/>
  <c r="B1017" i="15"/>
  <c r="B1018" i="15" s="1"/>
  <c r="B1019" i="15" s="1"/>
  <c r="B1020" i="15" s="1"/>
  <c r="B1021" i="15" s="1"/>
  <c r="B732" i="15"/>
  <c r="B733" i="15" s="1"/>
  <c r="B669" i="15"/>
  <c r="B842" i="15"/>
  <c r="B843" i="15" s="1"/>
  <c r="B844" i="15" s="1"/>
  <c r="B845" i="15" s="1"/>
  <c r="B846" i="15" s="1"/>
  <c r="B847" i="15" s="1"/>
  <c r="B945" i="15"/>
  <c r="B762" i="15"/>
  <c r="B763" i="15" s="1"/>
  <c r="B930" i="15"/>
  <c r="B931" i="15" s="1"/>
  <c r="B1223" i="15"/>
  <c r="B1224" i="15" s="1"/>
  <c r="B628" i="15"/>
  <c r="B629" i="15" s="1"/>
  <c r="B785" i="15"/>
  <c r="B786" i="15" s="1"/>
  <c r="B742" i="15"/>
  <c r="B743" i="15" s="1"/>
  <c r="B482" i="11"/>
  <c r="B1065" i="15"/>
  <c r="B1066" i="15" s="1"/>
  <c r="B1077" i="15"/>
  <c r="B634" i="15"/>
  <c r="B635" i="15" s="1"/>
  <c r="B636" i="15" s="1"/>
  <c r="B186" i="15"/>
  <c r="B187" i="15" s="1"/>
  <c r="B188" i="15" s="1"/>
  <c r="B189" i="15" s="1"/>
  <c r="B190" i="15" s="1"/>
  <c r="B191" i="15" s="1"/>
  <c r="B327" i="15"/>
  <c r="B328" i="15" s="1"/>
  <c r="B581" i="15"/>
  <c r="B582" i="15" s="1"/>
  <c r="B23" i="15"/>
  <c r="B24" i="15" s="1"/>
  <c r="B25" i="15" s="1"/>
  <c r="B26" i="15" s="1"/>
  <c r="B27" i="15" s="1"/>
  <c r="B28" i="15" s="1"/>
  <c r="B29" i="15" s="1"/>
  <c r="B730" i="15"/>
  <c r="B731" i="15" s="1"/>
  <c r="B236" i="15"/>
  <c r="B237" i="15" s="1"/>
  <c r="B156" i="15"/>
  <c r="B360" i="15"/>
  <c r="B448" i="11"/>
  <c r="B486" i="11"/>
  <c r="B1045" i="15"/>
  <c r="B1046" i="15" s="1"/>
  <c r="B607" i="15"/>
  <c r="B608" i="15" s="1"/>
  <c r="B1124" i="15"/>
  <c r="B1125" i="15" s="1"/>
  <c r="B521" i="15"/>
  <c r="B522" i="15" s="1"/>
  <c r="B523" i="15" s="1"/>
  <c r="B524" i="15" s="1"/>
  <c r="B525" i="15" s="1"/>
  <c r="B526" i="15" s="1"/>
  <c r="B527" i="15" s="1"/>
  <c r="B528" i="15" s="1"/>
  <c r="B535" i="15"/>
  <c r="B536" i="15" s="1"/>
  <c r="B537" i="15" s="1"/>
  <c r="B538" i="15" s="1"/>
  <c r="B539" i="15" s="1"/>
  <c r="B540" i="15" s="1"/>
  <c r="B541" i="15" s="1"/>
  <c r="B447" i="15"/>
  <c r="B448" i="15" s="1"/>
  <c r="B449" i="15" s="1"/>
  <c r="B450" i="15" s="1"/>
  <c r="B451" i="15" s="1"/>
  <c r="B452" i="15" s="1"/>
  <c r="B453" i="15" s="1"/>
  <c r="B454" i="15" s="1"/>
  <c r="B455" i="15" s="1"/>
  <c r="B1225" i="15"/>
  <c r="B1226" i="15" s="1"/>
  <c r="B854" i="15"/>
  <c r="B855" i="15" s="1"/>
  <c r="B856" i="15" s="1"/>
  <c r="B857" i="15" s="1"/>
  <c r="B858" i="15" s="1"/>
  <c r="B859" i="15" s="1"/>
  <c r="B860" i="15" s="1"/>
  <c r="B677" i="15"/>
  <c r="B678" i="15" s="1"/>
  <c r="B701" i="15"/>
  <c r="B702" i="15" s="1"/>
  <c r="B703" i="15" s="1"/>
  <c r="B704" i="15" s="1"/>
  <c r="B705" i="15" s="1"/>
  <c r="B706" i="15" s="1"/>
  <c r="B809" i="15"/>
  <c r="B810" i="15" s="1"/>
  <c r="B482" i="15"/>
  <c r="B483" i="15" s="1"/>
  <c r="B162" i="15"/>
  <c r="B163" i="15" s="1"/>
  <c r="B174" i="15"/>
  <c r="B175" i="15" s="1"/>
  <c r="B1373" i="16"/>
  <c r="B1374" i="16" s="1"/>
  <c r="B1375" i="16" s="1"/>
  <c r="B1376" i="16" s="1"/>
  <c r="B1377" i="16" s="1"/>
  <c r="B1378" i="16" s="1"/>
  <c r="B1379" i="16" s="1"/>
  <c r="B1380" i="16" s="1"/>
  <c r="B1381" i="16" s="1"/>
  <c r="B1239" i="15"/>
  <c r="B1240" i="15" s="1"/>
  <c r="B500" i="11"/>
  <c r="B542" i="15"/>
  <c r="B543" i="15" s="1"/>
  <c r="B544" i="15" s="1"/>
  <c r="B545" i="15" s="1"/>
  <c r="B546" i="15" s="1"/>
  <c r="B547" i="15" s="1"/>
  <c r="B548" i="15" s="1"/>
  <c r="B549" i="15" s="1"/>
  <c r="B550" i="15" s="1"/>
  <c r="B1087" i="15"/>
  <c r="B1088" i="15" s="1"/>
  <c r="B1109" i="15"/>
  <c r="B1110" i="15" s="1"/>
  <c r="B626" i="15"/>
  <c r="B627" i="15" s="1"/>
  <c r="B1195" i="15"/>
  <c r="B1196" i="15" s="1"/>
  <c r="B781" i="15"/>
  <c r="B782" i="15" s="1"/>
  <c r="B816" i="15"/>
  <c r="B817" i="15" s="1"/>
  <c r="B681" i="15"/>
  <c r="B682" i="15" s="1"/>
  <c r="B1089" i="15"/>
  <c r="B1090" i="15" s="1"/>
  <c r="B675" i="15"/>
  <c r="B676" i="15" s="1"/>
  <c r="B753" i="15"/>
  <c r="B754" i="15" s="1"/>
  <c r="B755" i="15" s="1"/>
  <c r="B756" i="15" s="1"/>
  <c r="B757" i="15" s="1"/>
  <c r="B758" i="15" s="1"/>
  <c r="B759" i="15" s="1"/>
  <c r="B707" i="15"/>
  <c r="B708" i="15" s="1"/>
  <c r="B709" i="15" s="1"/>
  <c r="B710" i="15" s="1"/>
  <c r="B711" i="15" s="1"/>
  <c r="B1057" i="15"/>
  <c r="B1058" i="15" s="1"/>
  <c r="B771" i="15"/>
  <c r="B772" i="15" s="1"/>
  <c r="B1014" i="15"/>
  <c r="B1015" i="15" s="1"/>
  <c r="B1016" i="15" s="1"/>
  <c r="B1118" i="15"/>
  <c r="B1119" i="15" s="1"/>
  <c r="B226" i="15"/>
  <c r="B227" i="15" s="1"/>
  <c r="B154" i="15"/>
  <c r="B1122" i="15"/>
  <c r="B110" i="15"/>
  <c r="B111" i="15" s="1"/>
  <c r="B1715" i="14"/>
  <c r="B1716" i="14" s="1"/>
  <c r="B1717" i="14" s="1"/>
  <c r="B1718" i="14" s="1"/>
  <c r="B1719" i="14" s="1"/>
  <c r="B1720" i="14" s="1"/>
  <c r="B1721" i="14" s="1"/>
  <c r="B382" i="15"/>
  <c r="B884" i="15"/>
  <c r="B885" i="15" s="1"/>
  <c r="B213" i="15"/>
  <c r="B214" i="15" s="1"/>
  <c r="B215" i="15" s="1"/>
  <c r="B216" i="15" s="1"/>
  <c r="B217" i="15" s="1"/>
  <c r="B377" i="15"/>
  <c r="B378" i="15" s="1"/>
  <c r="B53" i="15"/>
  <c r="B54" i="15" s="1"/>
  <c r="B55" i="15" s="1"/>
  <c r="B56" i="15" s="1"/>
  <c r="B57" i="15" s="1"/>
  <c r="B58" i="15" s="1"/>
  <c r="B59" i="15" s="1"/>
  <c r="B60" i="15" s="1"/>
  <c r="B145" i="15"/>
  <c r="B146" i="15" s="1"/>
  <c r="B147" i="15" s="1"/>
  <c r="B218" i="15"/>
  <c r="B219" i="15" s="1"/>
  <c r="B220" i="15" s="1"/>
  <c r="B221" i="15" s="1"/>
  <c r="B222" i="15" s="1"/>
  <c r="B223" i="15" s="1"/>
  <c r="B224" i="15" s="1"/>
  <c r="B225" i="15" s="1"/>
  <c r="B1043" i="15"/>
  <c r="B1044" i="15" s="1"/>
  <c r="B827" i="15"/>
  <c r="B828" i="15" s="1"/>
  <c r="B949" i="15"/>
  <c r="B1095" i="15"/>
  <c r="B1096" i="15" s="1"/>
  <c r="B476" i="15"/>
  <c r="B477" i="15" s="1"/>
  <c r="B1047" i="15"/>
  <c r="B1048" i="15" s="1"/>
  <c r="B1241" i="15"/>
  <c r="B1242" i="15" s="1"/>
  <c r="B968" i="15"/>
  <c r="B969" i="15" s="1"/>
  <c r="B970" i="15" s="1"/>
  <c r="B971" i="15" s="1"/>
  <c r="B972" i="15" s="1"/>
  <c r="B973" i="15"/>
  <c r="B974" i="15" s="1"/>
  <c r="B975" i="15" s="1"/>
  <c r="B976" i="15" s="1"/>
  <c r="B601" i="15"/>
  <c r="B602" i="15" s="1"/>
  <c r="B962" i="15"/>
  <c r="B963" i="15" s="1"/>
  <c r="B964" i="15" s="1"/>
  <c r="B965" i="15" s="1"/>
  <c r="B966" i="15" s="1"/>
  <c r="B967" i="15" s="1"/>
  <c r="B683" i="15"/>
  <c r="B684" i="15" s="1"/>
  <c r="B611" i="15"/>
  <c r="B612" i="15" s="1"/>
  <c r="B624" i="15"/>
  <c r="B625" i="15" s="1"/>
  <c r="B1193" i="15"/>
  <c r="B1194" i="15" s="1"/>
  <c r="AC18" i="18"/>
  <c r="AC15" i="18"/>
  <c r="C15" i="18" s="1"/>
  <c r="B1404" i="16"/>
  <c r="B1405" i="16" s="1"/>
  <c r="B1406" i="16" s="1"/>
  <c r="B1407" i="16" s="1"/>
  <c r="B1408" i="16" s="1"/>
  <c r="B1409" i="16" s="1"/>
  <c r="B1103" i="16"/>
  <c r="B1104" i="16" s="1"/>
  <c r="B1105" i="16" s="1"/>
  <c r="B1106" i="16" s="1"/>
  <c r="B1107" i="16" s="1"/>
  <c r="B1108" i="16" s="1"/>
  <c r="B1109" i="16" s="1"/>
  <c r="B1110" i="16" s="1"/>
  <c r="B1111" i="16" s="1"/>
  <c r="B439" i="11"/>
  <c r="B442" i="11"/>
  <c r="B443" i="11" s="1"/>
  <c r="B711" i="16"/>
  <c r="B712" i="16" s="1"/>
  <c r="B713" i="16" s="1"/>
  <c r="B714" i="16" s="1"/>
  <c r="B310" i="11"/>
  <c r="B399" i="11"/>
  <c r="B437" i="11"/>
  <c r="B453" i="11"/>
  <c r="B492" i="11"/>
  <c r="B493" i="11" s="1"/>
  <c r="B1086" i="17"/>
  <c r="B1087" i="17" s="1"/>
  <c r="B1088" i="17" s="1"/>
  <c r="AC799" i="18"/>
  <c r="B481" i="11"/>
  <c r="B454" i="11"/>
  <c r="B455" i="11" s="1"/>
  <c r="B397" i="11"/>
  <c r="B398" i="11" s="1"/>
  <c r="B386" i="11"/>
  <c r="B381" i="11"/>
  <c r="B432" i="11"/>
  <c r="B459" i="11"/>
  <c r="B821" i="14"/>
  <c r="B822" i="14" s="1"/>
  <c r="B823" i="14" s="1"/>
  <c r="B824" i="14" s="1"/>
  <c r="B825" i="14" s="1"/>
  <c r="B826" i="14" s="1"/>
  <c r="B464" i="11"/>
  <c r="B489" i="11"/>
  <c r="B511" i="11"/>
  <c r="AC798" i="18"/>
  <c r="C798" i="18" s="1"/>
  <c r="B1853" i="14"/>
  <c r="B1854" i="14" s="1"/>
  <c r="B1855" i="14" s="1"/>
  <c r="B1856" i="14" s="1"/>
  <c r="B1857" i="14" s="1"/>
  <c r="B1858" i="14" s="1"/>
  <c r="B409" i="11"/>
  <c r="B465" i="11"/>
  <c r="B447" i="11"/>
  <c r="B431" i="11"/>
  <c r="B513" i="11"/>
  <c r="AC752" i="18"/>
  <c r="B394" i="11"/>
  <c r="B395" i="11" s="1"/>
  <c r="B480" i="11"/>
  <c r="B411" i="11"/>
  <c r="B412" i="11" s="1"/>
  <c r="B387" i="11"/>
  <c r="B1997" i="14"/>
  <c r="B1998" i="14" s="1"/>
  <c r="B1999" i="14" s="1"/>
  <c r="B2000" i="14" s="1"/>
  <c r="B2001" i="14" s="1"/>
  <c r="B2002" i="14" s="1"/>
  <c r="B2003" i="14" s="1"/>
  <c r="B400" i="11"/>
  <c r="B401" i="11" s="1"/>
  <c r="B456" i="11"/>
  <c r="B491" i="11"/>
  <c r="B479" i="11"/>
  <c r="B441" i="11"/>
  <c r="B419" i="11"/>
  <c r="B423" i="11"/>
  <c r="B424" i="11" s="1"/>
  <c r="B499" i="11"/>
  <c r="B426" i="11"/>
  <c r="B467" i="11"/>
  <c r="B514" i="11"/>
  <c r="B505" i="11"/>
  <c r="B506" i="11" s="1"/>
  <c r="B488" i="11"/>
  <c r="B429" i="11"/>
  <c r="B451" i="11"/>
  <c r="B508" i="11"/>
  <c r="B376" i="11"/>
  <c r="B416" i="11"/>
  <c r="B470" i="11"/>
  <c r="B430" i="11"/>
  <c r="B452" i="11"/>
  <c r="B471" i="11"/>
  <c r="B472" i="11" s="1"/>
  <c r="B509" i="11"/>
  <c r="B420" i="11"/>
  <c r="B503" i="11"/>
  <c r="B504" i="11" s="1"/>
  <c r="B507" i="11"/>
  <c r="B458" i="11"/>
  <c r="B436" i="11"/>
  <c r="B475" i="11"/>
  <c r="B462" i="11"/>
  <c r="B463" i="11" s="1"/>
  <c r="B473" i="11"/>
  <c r="B474" i="11" s="1"/>
  <c r="B425" i="11"/>
  <c r="B427" i="11"/>
  <c r="B377" i="11"/>
  <c r="B378" i="11" s="1"/>
  <c r="B379" i="11" s="1"/>
  <c r="B404" i="11"/>
  <c r="B415" i="11"/>
  <c r="B476" i="11"/>
  <c r="B446" i="11"/>
  <c r="B490" i="11"/>
  <c r="B421" i="11"/>
  <c r="B498" i="11"/>
  <c r="B468" i="11"/>
  <c r="B484" i="11"/>
  <c r="B460" i="11"/>
  <c r="B461" i="11" s="1"/>
  <c r="B383" i="11"/>
  <c r="B396" i="11"/>
  <c r="B512" i="11"/>
  <c r="B428" i="11"/>
  <c r="B450" i="11"/>
  <c r="B469" i="11"/>
  <c r="B440" i="11"/>
  <c r="B515" i="11"/>
  <c r="B516" i="11" s="1"/>
  <c r="B517" i="11"/>
  <c r="B466" i="11"/>
  <c r="B393" i="11"/>
  <c r="B434" i="11"/>
  <c r="B444" i="11"/>
  <c r="B449" i="11"/>
  <c r="AC753" i="18"/>
  <c r="B405" i="11"/>
  <c r="B406" i="11" s="1"/>
  <c r="B384" i="11"/>
  <c r="B385" i="11" s="1"/>
  <c r="B438" i="11"/>
  <c r="B496" i="11"/>
  <c r="B497" i="11" s="1"/>
  <c r="B501" i="11"/>
  <c r="B502" i="11" s="1"/>
  <c r="B483" i="11"/>
  <c r="B487" i="11"/>
  <c r="AC774" i="18"/>
  <c r="AC713" i="18"/>
  <c r="AC772" i="18"/>
  <c r="AC751" i="18"/>
  <c r="C751" i="18" s="1"/>
  <c r="AC635" i="18"/>
  <c r="B2385" i="14"/>
  <c r="B2386" i="14" s="1"/>
  <c r="B2387" i="14" s="1"/>
  <c r="B2388" i="14" s="1"/>
  <c r="B2389" i="14" s="1"/>
  <c r="B1189" i="16"/>
  <c r="B1190" i="16" s="1"/>
  <c r="AC773" i="18"/>
  <c r="B1326" i="16"/>
  <c r="B1327" i="16" s="1"/>
  <c r="B1328" i="16" s="1"/>
  <c r="B1329" i="16" s="1"/>
  <c r="B1330" i="16" s="1"/>
  <c r="B1331" i="16" s="1"/>
  <c r="B1332" i="16" s="1"/>
  <c r="B1333" i="16" s="1"/>
  <c r="B2252" i="14"/>
  <c r="B2253" i="14" s="1"/>
  <c r="B2254" i="14" s="1"/>
  <c r="B2255" i="14" s="1"/>
  <c r="B2256" i="14" s="1"/>
  <c r="B2257" i="14" s="1"/>
  <c r="B1137" i="17"/>
  <c r="B1138" i="17" s="1"/>
  <c r="B1139" i="17" s="1"/>
  <c r="B1231" i="17"/>
  <c r="B1232" i="17" s="1"/>
  <c r="B1233" i="17" s="1"/>
  <c r="B1573" i="14"/>
  <c r="B1574" i="14" s="1"/>
  <c r="B1575" i="14" s="1"/>
  <c r="B1576" i="14" s="1"/>
  <c r="B1577" i="14" s="1"/>
  <c r="B1219" i="16"/>
  <c r="B1220" i="16" s="1"/>
  <c r="AC771" i="18"/>
  <c r="C771" i="18" s="1"/>
  <c r="B335" i="11"/>
  <c r="B362" i="11"/>
  <c r="B367" i="11"/>
  <c r="AC637" i="18"/>
  <c r="B364" i="11"/>
  <c r="B375" i="11"/>
  <c r="B366" i="11"/>
  <c r="B368" i="11"/>
  <c r="B373" i="11"/>
  <c r="B374" i="11" s="1"/>
  <c r="B365" i="11"/>
  <c r="B370" i="11"/>
  <c r="B356" i="11"/>
  <c r="B360" i="11"/>
  <c r="B350" i="11"/>
  <c r="B351" i="11" s="1"/>
  <c r="B352" i="11" s="1"/>
  <c r="B353" i="11"/>
  <c r="B371" i="11"/>
  <c r="B372" i="11" s="1"/>
  <c r="B354" i="11"/>
  <c r="B355" i="11" s="1"/>
  <c r="B361" i="11"/>
  <c r="B363" i="11"/>
  <c r="B357" i="11"/>
  <c r="B358" i="11" s="1"/>
  <c r="B369" i="11"/>
  <c r="AC711" i="18"/>
  <c r="C711" i="18" s="1"/>
  <c r="B1658" i="14"/>
  <c r="B1659" i="14" s="1"/>
  <c r="B1660" i="14" s="1"/>
  <c r="B1661" i="14" s="1"/>
  <c r="AC687" i="18"/>
  <c r="B2111" i="14"/>
  <c r="B2112" i="14" s="1"/>
  <c r="B2113" i="14" s="1"/>
  <c r="B2114" i="14" s="1"/>
  <c r="B2115" i="14" s="1"/>
  <c r="AC863" i="18"/>
  <c r="AC688" i="18"/>
  <c r="AC907" i="18"/>
  <c r="AC686" i="18"/>
  <c r="C686" i="18" s="1"/>
  <c r="B948" i="14"/>
  <c r="B949" i="14" s="1"/>
  <c r="B950" i="14" s="1"/>
  <c r="B951" i="14" s="1"/>
  <c r="B952" i="14" s="1"/>
  <c r="B953" i="14" s="1"/>
  <c r="B1513" i="16"/>
  <c r="B1514" i="16" s="1"/>
  <c r="B1515" i="16" s="1"/>
  <c r="B1516" i="16" s="1"/>
  <c r="B1517" i="16" s="1"/>
  <c r="B1518" i="16" s="1"/>
  <c r="B1519" i="16" s="1"/>
  <c r="B1520" i="16" s="1"/>
  <c r="B1521" i="16" s="1"/>
  <c r="B1522" i="16" s="1"/>
  <c r="B1523" i="16" s="1"/>
  <c r="B1565" i="17"/>
  <c r="B1566" i="17" s="1"/>
  <c r="B1567" i="17" s="1"/>
  <c r="B1548" i="14"/>
  <c r="B1549" i="14" s="1"/>
  <c r="B1550" i="14" s="1"/>
  <c r="B1551" i="14" s="1"/>
  <c r="B1552" i="14" s="1"/>
  <c r="AC636" i="18"/>
  <c r="AC909" i="18"/>
  <c r="AC634" i="18"/>
  <c r="C634" i="18" s="1"/>
  <c r="B1392" i="17"/>
  <c r="B1393" i="17" s="1"/>
  <c r="B1394" i="17" s="1"/>
  <c r="B1322" i="17"/>
  <c r="B1323" i="17" s="1"/>
  <c r="B1324" i="17" s="1"/>
  <c r="B1325" i="17" s="1"/>
  <c r="B1018" i="14"/>
  <c r="B1019" i="14" s="1"/>
  <c r="B1020" i="14" s="1"/>
  <c r="B1021" i="14" s="1"/>
  <c r="B1022" i="14" s="1"/>
  <c r="B1023" i="14" s="1"/>
  <c r="B1024" i="14" s="1"/>
  <c r="B1025" i="14" s="1"/>
  <c r="AC911" i="18"/>
  <c r="AC910" i="18"/>
  <c r="AC908" i="18"/>
  <c r="AC906" i="18"/>
  <c r="C906" i="18" s="1"/>
  <c r="B1434" i="16"/>
  <c r="B1435" i="16" s="1"/>
  <c r="AC862" i="18"/>
  <c r="AC861" i="18"/>
  <c r="C861" i="18" s="1"/>
  <c r="B52" i="16"/>
  <c r="B53" i="16" s="1"/>
  <c r="B54" i="16" s="1"/>
  <c r="B55" i="16" s="1"/>
  <c r="B56" i="16" s="1"/>
  <c r="B57" i="16" s="1"/>
  <c r="B58" i="16" s="1"/>
  <c r="B59" i="16" s="1"/>
  <c r="AC818" i="18"/>
  <c r="AC837" i="18"/>
  <c r="B255" i="11"/>
  <c r="AC695" i="18"/>
  <c r="B1351" i="17"/>
  <c r="B1352" i="17" s="1"/>
  <c r="B1353" i="17" s="1"/>
  <c r="B1354" i="17" s="1"/>
  <c r="B1355" i="17" s="1"/>
  <c r="B1356" i="17" s="1"/>
  <c r="B1357" i="17" s="1"/>
  <c r="B1358" i="17" s="1"/>
  <c r="B1359" i="17" s="1"/>
  <c r="AC820" i="18"/>
  <c r="AC819" i="18"/>
  <c r="AC817" i="18"/>
  <c r="C817" i="18" s="1"/>
  <c r="B144" i="11"/>
  <c r="B49" i="17"/>
  <c r="B50" i="17" s="1"/>
  <c r="B51" i="17" s="1"/>
  <c r="B52" i="17" s="1"/>
  <c r="B53" i="17" s="1"/>
  <c r="AC447" i="18"/>
  <c r="AC836" i="18"/>
  <c r="C836" i="18" s="1"/>
  <c r="B629" i="17"/>
  <c r="B630" i="17" s="1"/>
  <c r="B631" i="17" s="1"/>
  <c r="B422" i="14"/>
  <c r="B423" i="14" s="1"/>
  <c r="B424" i="14" s="1"/>
  <c r="B425" i="14" s="1"/>
  <c r="B426" i="14" s="1"/>
  <c r="AC13" i="18"/>
  <c r="B1211" i="16"/>
  <c r="B1212" i="16" s="1"/>
  <c r="B340" i="11"/>
  <c r="B49" i="14"/>
  <c r="B50" i="14" s="1"/>
  <c r="B51" i="14" s="1"/>
  <c r="B52" i="14" s="1"/>
  <c r="B53" i="14" s="1"/>
  <c r="B54" i="14" s="1"/>
  <c r="AC446" i="18"/>
  <c r="B197" i="11"/>
  <c r="B198" i="11" s="1"/>
  <c r="AC445" i="18"/>
  <c r="C445" i="18" s="1"/>
  <c r="B10" i="11"/>
  <c r="B151" i="17"/>
  <c r="B152" i="17" s="1"/>
  <c r="B153" i="17" s="1"/>
  <c r="B154" i="17" s="1"/>
  <c r="B155" i="17" s="1"/>
  <c r="B702" i="14"/>
  <c r="B703" i="14" s="1"/>
  <c r="B704" i="14" s="1"/>
  <c r="B705" i="14" s="1"/>
  <c r="B706" i="14" s="1"/>
  <c r="B1065" i="14"/>
  <c r="B1066" i="14" s="1"/>
  <c r="B1067" i="14" s="1"/>
  <c r="B1068" i="14" s="1"/>
  <c r="B1069" i="14" s="1"/>
  <c r="B579" i="17"/>
  <c r="B1697" i="16"/>
  <c r="B1698" i="16" s="1"/>
  <c r="B1699" i="16" s="1"/>
  <c r="B1700" i="16" s="1"/>
  <c r="B1701" i="16" s="1"/>
  <c r="B1702" i="16" s="1"/>
  <c r="B1703" i="16" s="1"/>
  <c r="B1704" i="16" s="1"/>
  <c r="B1705" i="16" s="1"/>
  <c r="B1706" i="16" s="1"/>
  <c r="B1650" i="14"/>
  <c r="B1651" i="14" s="1"/>
  <c r="B1652" i="14" s="1"/>
  <c r="B1653" i="14" s="1"/>
  <c r="B1654" i="14" s="1"/>
  <c r="B1655" i="14" s="1"/>
  <c r="B1656" i="14" s="1"/>
  <c r="B534" i="17"/>
  <c r="B535" i="17" s="1"/>
  <c r="B536" i="17" s="1"/>
  <c r="B537" i="17" s="1"/>
  <c r="B538" i="17" s="1"/>
  <c r="B1549" i="17"/>
  <c r="B1550" i="17" s="1"/>
  <c r="B1551" i="17" s="1"/>
  <c r="B1552" i="17" s="1"/>
  <c r="B1553" i="17" s="1"/>
  <c r="B1554" i="17" s="1"/>
  <c r="B1555" i="17" s="1"/>
  <c r="AC12" i="18"/>
  <c r="AC316" i="18"/>
  <c r="AC958" i="18"/>
  <c r="AC14" i="18"/>
  <c r="B455" i="17"/>
  <c r="B456" i="17" s="1"/>
  <c r="B457" i="17" s="1"/>
  <c r="B458" i="17" s="1"/>
  <c r="B459" i="17" s="1"/>
  <c r="B663" i="16"/>
  <c r="B664" i="16" s="1"/>
  <c r="AC11" i="18"/>
  <c r="C11" i="18" s="1"/>
  <c r="B1517" i="17"/>
  <c r="B1518" i="17" s="1"/>
  <c r="B1519" i="17" s="1"/>
  <c r="AC957" i="18"/>
  <c r="C957" i="18" s="1"/>
  <c r="B290" i="16"/>
  <c r="B291" i="16" s="1"/>
  <c r="B292" i="16" s="1"/>
  <c r="B293" i="16" s="1"/>
  <c r="B294" i="16" s="1"/>
  <c r="B295" i="16" s="1"/>
  <c r="B296" i="16" s="1"/>
  <c r="B297" i="16" s="1"/>
  <c r="B1668" i="16"/>
  <c r="B1669" i="16" s="1"/>
  <c r="B1670" i="16" s="1"/>
  <c r="B731" i="14"/>
  <c r="B732" i="14" s="1"/>
  <c r="B733" i="14" s="1"/>
  <c r="B734" i="14" s="1"/>
  <c r="B735" i="14" s="1"/>
  <c r="B736" i="14" s="1"/>
  <c r="B737" i="14" s="1"/>
  <c r="AC315" i="18"/>
  <c r="AC317" i="18"/>
  <c r="AC313" i="18"/>
  <c r="C313" i="18" s="1"/>
  <c r="B384" i="16"/>
  <c r="B385" i="16" s="1"/>
  <c r="B386" i="16" s="1"/>
  <c r="B387" i="16" s="1"/>
  <c r="B1132" i="16"/>
  <c r="B1133" i="16" s="1"/>
  <c r="B1134" i="16" s="1"/>
  <c r="B1135" i="16" s="1"/>
  <c r="B1136" i="16" s="1"/>
  <c r="B1137" i="16" s="1"/>
  <c r="B1138" i="16" s="1"/>
  <c r="B1946" i="14"/>
  <c r="B1947" i="14" s="1"/>
  <c r="B1948" i="14" s="1"/>
  <c r="B1949" i="14" s="1"/>
  <c r="B1950" i="14" s="1"/>
  <c r="B253" i="17"/>
  <c r="B254" i="17" s="1"/>
  <c r="B255" i="17" s="1"/>
  <c r="AC268" i="18"/>
  <c r="B307" i="11"/>
  <c r="B589" i="17"/>
  <c r="B590" i="17" s="1"/>
  <c r="B591" i="17" s="1"/>
  <c r="B178" i="11"/>
  <c r="B347" i="11"/>
  <c r="B325" i="11"/>
  <c r="B326" i="11" s="1"/>
  <c r="B307" i="16"/>
  <c r="B308" i="16" s="1"/>
  <c r="B309" i="16" s="1"/>
  <c r="B310" i="16" s="1"/>
  <c r="B311" i="16" s="1"/>
  <c r="B312" i="16" s="1"/>
  <c r="B313" i="16" s="1"/>
  <c r="AC185" i="18"/>
  <c r="B445" i="16"/>
  <c r="B446" i="16" s="1"/>
  <c r="B447" i="16" s="1"/>
  <c r="B448" i="16" s="1"/>
  <c r="B449" i="16" s="1"/>
  <c r="B450" i="16" s="1"/>
  <c r="B601" i="14"/>
  <c r="B602" i="14" s="1"/>
  <c r="B603" i="14" s="1"/>
  <c r="B604" i="14" s="1"/>
  <c r="B605" i="14" s="1"/>
  <c r="B606" i="14" s="1"/>
  <c r="B124" i="11"/>
  <c r="B2363" i="14"/>
  <c r="B2364" i="14" s="1"/>
  <c r="B2365" i="14" s="1"/>
  <c r="B2366" i="14" s="1"/>
  <c r="B2367" i="14" s="1"/>
  <c r="B2368" i="14" s="1"/>
  <c r="B2369" i="14" s="1"/>
  <c r="AC266" i="18"/>
  <c r="AC267" i="18"/>
  <c r="AC186" i="18"/>
  <c r="B86" i="11"/>
  <c r="B377" i="17"/>
  <c r="B378" i="17" s="1"/>
  <c r="B379" i="17" s="1"/>
  <c r="B380" i="17" s="1"/>
  <c r="B381" i="17" s="1"/>
  <c r="B382" i="17" s="1"/>
  <c r="B383" i="17" s="1"/>
  <c r="B384" i="17" s="1"/>
  <c r="AC265" i="18"/>
  <c r="C265" i="18" s="1"/>
  <c r="B1281" i="17"/>
  <c r="B1282" i="17" s="1"/>
  <c r="B1283" i="17" s="1"/>
  <c r="B1284" i="17" s="1"/>
  <c r="B1285" i="17" s="1"/>
  <c r="B1286" i="17" s="1"/>
  <c r="B1287" i="17" s="1"/>
  <c r="B1288" i="17" s="1"/>
  <c r="B1289" i="17" s="1"/>
  <c r="B1684" i="14"/>
  <c r="B1685" i="14" s="1"/>
  <c r="B1686" i="14" s="1"/>
  <c r="B1687" i="14" s="1"/>
  <c r="B1688" i="14" s="1"/>
  <c r="B2164" i="14"/>
  <c r="B2165" i="14" s="1"/>
  <c r="B2166" i="14" s="1"/>
  <c r="B2167" i="14" s="1"/>
  <c r="B2168" i="14" s="1"/>
  <c r="B2169" i="14" s="1"/>
  <c r="B746" i="14"/>
  <c r="B747" i="14" s="1"/>
  <c r="B748" i="14" s="1"/>
  <c r="B749" i="14" s="1"/>
  <c r="B750" i="14" s="1"/>
  <c r="B751" i="14" s="1"/>
  <c r="B752" i="14" s="1"/>
  <c r="B753" i="14" s="1"/>
  <c r="B754" i="14" s="1"/>
  <c r="AC188" i="18"/>
  <c r="AC187" i="18"/>
  <c r="AC184" i="18"/>
  <c r="C184" i="18" s="1"/>
  <c r="B36" i="11"/>
  <c r="B217" i="11"/>
  <c r="B279" i="11"/>
  <c r="AC407" i="18"/>
  <c r="AC411" i="18"/>
  <c r="AC797" i="18"/>
  <c r="B181" i="11"/>
  <c r="B1366" i="16"/>
  <c r="B1367" i="16" s="1"/>
  <c r="B1368" i="16" s="1"/>
  <c r="B1369" i="16" s="1"/>
  <c r="B1370" i="16" s="1"/>
  <c r="B1371" i="16" s="1"/>
  <c r="B1372" i="16" s="1"/>
  <c r="B1222" i="17"/>
  <c r="B1223" i="17" s="1"/>
  <c r="B1224" i="17" s="1"/>
  <c r="B432" i="17"/>
  <c r="B433" i="17" s="1"/>
  <c r="B434" i="17" s="1"/>
  <c r="B575" i="17"/>
  <c r="B576" i="17" s="1"/>
  <c r="B577" i="17" s="1"/>
  <c r="B1113" i="17"/>
  <c r="B1114" i="17" s="1"/>
  <c r="B1115" i="17" s="1"/>
  <c r="B1116" i="17" s="1"/>
  <c r="B1117" i="17" s="1"/>
  <c r="B1118" i="17" s="1"/>
  <c r="B1119" i="17" s="1"/>
  <c r="B1120" i="17" s="1"/>
  <c r="B1121" i="17" s="1"/>
  <c r="AC796" i="18"/>
  <c r="C796" i="18" s="1"/>
  <c r="B1568" i="16"/>
  <c r="B1569" i="16" s="1"/>
  <c r="B1570" i="16" s="1"/>
  <c r="B1571" i="16" s="1"/>
  <c r="B497" i="16"/>
  <c r="B498" i="16" s="1"/>
  <c r="B499" i="16" s="1"/>
  <c r="B500" i="16" s="1"/>
  <c r="B501" i="16" s="1"/>
  <c r="B502" i="16" s="1"/>
  <c r="B1709" i="16"/>
  <c r="B652" i="16"/>
  <c r="B653" i="16" s="1"/>
  <c r="B654" i="16" s="1"/>
  <c r="B655" i="16" s="1"/>
  <c r="B465" i="14"/>
  <c r="B466" i="14" s="1"/>
  <c r="B467" i="14" s="1"/>
  <c r="B468" i="14" s="1"/>
  <c r="B469" i="14" s="1"/>
  <c r="B470" i="14" s="1"/>
  <c r="B471" i="14" s="1"/>
  <c r="B1410" i="14"/>
  <c r="B1411" i="14" s="1"/>
  <c r="B1412" i="14" s="1"/>
  <c r="B1413" i="14" s="1"/>
  <c r="B1414" i="14" s="1"/>
  <c r="B1415" i="14" s="1"/>
  <c r="B1416" i="14" s="1"/>
  <c r="B213" i="11"/>
  <c r="B165" i="14"/>
  <c r="B166" i="14" s="1"/>
  <c r="B167" i="14" s="1"/>
  <c r="B168" i="14" s="1"/>
  <c r="B169" i="14" s="1"/>
  <c r="AC408" i="18"/>
  <c r="AC696" i="18"/>
  <c r="AC410" i="18"/>
  <c r="AC409" i="18"/>
  <c r="AC398" i="18"/>
  <c r="AC406" i="18"/>
  <c r="C406" i="18" s="1"/>
  <c r="B296" i="11"/>
  <c r="B297" i="11" s="1"/>
  <c r="B136" i="11"/>
  <c r="B112" i="11"/>
  <c r="B348" i="11"/>
  <c r="B349" i="11" s="1"/>
  <c r="B164" i="11"/>
  <c r="B725" i="17"/>
  <c r="B726" i="17" s="1"/>
  <c r="B727" i="17" s="1"/>
  <c r="B728" i="17" s="1"/>
  <c r="B729" i="17" s="1"/>
  <c r="B730" i="17" s="1"/>
  <c r="AC951" i="18"/>
  <c r="AC950" i="18"/>
  <c r="B156" i="11"/>
  <c r="B165" i="11"/>
  <c r="B166" i="11" s="1"/>
  <c r="B208" i="17"/>
  <c r="B209" i="17" s="1"/>
  <c r="B151" i="16"/>
  <c r="B152" i="16" s="1"/>
  <c r="B153" i="16" s="1"/>
  <c r="B154" i="16" s="1"/>
  <c r="B155" i="16" s="1"/>
  <c r="B156" i="16" s="1"/>
  <c r="AC949" i="18"/>
  <c r="C949" i="18" s="1"/>
  <c r="AC988" i="18"/>
  <c r="B204" i="17"/>
  <c r="B205" i="17" s="1"/>
  <c r="B1207" i="16"/>
  <c r="B1208" i="16" s="1"/>
  <c r="B1142" i="14"/>
  <c r="B1143" i="14" s="1"/>
  <c r="B1144" i="14" s="1"/>
  <c r="B1145" i="14" s="1"/>
  <c r="B1146" i="14" s="1"/>
  <c r="B1147" i="14" s="1"/>
  <c r="B223" i="11"/>
  <c r="B146" i="11"/>
  <c r="B121" i="11"/>
  <c r="B333" i="11"/>
  <c r="B334" i="11" s="1"/>
  <c r="B275" i="11"/>
  <c r="B208" i="11"/>
  <c r="B175" i="11"/>
  <c r="B176" i="11" s="1"/>
  <c r="AC694" i="18"/>
  <c r="C694" i="18" s="1"/>
  <c r="B229" i="11"/>
  <c r="B134" i="11"/>
  <c r="AC65" i="18"/>
  <c r="B825" i="16"/>
  <c r="B826" i="16" s="1"/>
  <c r="B827" i="16" s="1"/>
  <c r="B828" i="16" s="1"/>
  <c r="B829" i="16" s="1"/>
  <c r="B830" i="16" s="1"/>
  <c r="B831" i="16" s="1"/>
  <c r="AC66" i="18"/>
  <c r="AC64" i="18"/>
  <c r="C64" i="18" s="1"/>
  <c r="B305" i="11"/>
  <c r="B306" i="11" s="1"/>
  <c r="B308" i="11"/>
  <c r="B309" i="11" s="1"/>
  <c r="B207" i="11"/>
  <c r="B304" i="11"/>
  <c r="B467" i="16"/>
  <c r="B468" i="16" s="1"/>
  <c r="B469" i="16" s="1"/>
  <c r="B470" i="16" s="1"/>
  <c r="B471" i="16" s="1"/>
  <c r="B472" i="16" s="1"/>
  <c r="B1562" i="16"/>
  <c r="B573" i="16"/>
  <c r="B574" i="16" s="1"/>
  <c r="B575" i="16" s="1"/>
  <c r="B576" i="16" s="1"/>
  <c r="B294" i="11"/>
  <c r="B2357" i="14"/>
  <c r="B2358" i="14" s="1"/>
  <c r="B2359" i="14" s="1"/>
  <c r="B2360" i="14" s="1"/>
  <c r="B2361" i="14" s="1"/>
  <c r="B2362" i="14" s="1"/>
  <c r="B1456" i="14"/>
  <c r="B1457" i="14" s="1"/>
  <c r="B1458" i="14" s="1"/>
  <c r="B1459" i="14" s="1"/>
  <c r="B1460" i="14" s="1"/>
  <c r="B1461" i="14" s="1"/>
  <c r="B1055" i="17"/>
  <c r="B1056" i="17" s="1"/>
  <c r="B1057" i="17" s="1"/>
  <c r="B656" i="17"/>
  <c r="B657" i="17" s="1"/>
  <c r="B658" i="17" s="1"/>
  <c r="B659" i="17" s="1"/>
  <c r="B519" i="14"/>
  <c r="B520" i="14" s="1"/>
  <c r="B521" i="14" s="1"/>
  <c r="B522" i="14" s="1"/>
  <c r="B523" i="14" s="1"/>
  <c r="B524" i="14" s="1"/>
  <c r="B762" i="17"/>
  <c r="B763" i="17" s="1"/>
  <c r="B764" i="17" s="1"/>
  <c r="B1161" i="17"/>
  <c r="B1162" i="17" s="1"/>
  <c r="B1163" i="17" s="1"/>
  <c r="B155" i="11"/>
  <c r="B222" i="11"/>
  <c r="B1869" i="14"/>
  <c r="B1870" i="14" s="1"/>
  <c r="B1871" i="14" s="1"/>
  <c r="B1872" i="14" s="1"/>
  <c r="B1873" i="14" s="1"/>
  <c r="B887" i="14"/>
  <c r="B888" i="14" s="1"/>
  <c r="B889" i="14" s="1"/>
  <c r="B890" i="14" s="1"/>
  <c r="B891" i="14" s="1"/>
  <c r="B892" i="14" s="1"/>
  <c r="B738" i="17"/>
  <c r="B739" i="17" s="1"/>
  <c r="B740" i="17" s="1"/>
  <c r="B741" i="17" s="1"/>
  <c r="B742" i="17" s="1"/>
  <c r="B743" i="17" s="1"/>
  <c r="B744" i="17" s="1"/>
  <c r="B368" i="16"/>
  <c r="B369" i="16" s="1"/>
  <c r="B370" i="16" s="1"/>
  <c r="B371" i="16" s="1"/>
  <c r="B248" i="11"/>
  <c r="B249" i="11" s="1"/>
  <c r="B233" i="11"/>
  <c r="B234" i="11" s="1"/>
  <c r="B258" i="16"/>
  <c r="B259" i="16" s="1"/>
  <c r="B260" i="16" s="1"/>
  <c r="B261" i="16" s="1"/>
  <c r="AC500" i="18"/>
  <c r="AC297" i="18"/>
  <c r="B161" i="11"/>
  <c r="B162" i="11" s="1"/>
  <c r="B130" i="11"/>
  <c r="AC499" i="18"/>
  <c r="C499" i="18" s="1"/>
  <c r="B724" i="17"/>
  <c r="B721" i="17"/>
  <c r="B722" i="17" s="1"/>
  <c r="B723" i="17" s="1"/>
  <c r="B404" i="17"/>
  <c r="B405" i="17" s="1"/>
  <c r="B406" i="17" s="1"/>
  <c r="B407" i="17" s="1"/>
  <c r="B408" i="17" s="1"/>
  <c r="B1444" i="17"/>
  <c r="B1445" i="17" s="1"/>
  <c r="B1446" i="17" s="1"/>
  <c r="B1447" i="17" s="1"/>
  <c r="B1448" i="17" s="1"/>
  <c r="B1449" i="17" s="1"/>
  <c r="B1450" i="17" s="1"/>
  <c r="B1451" i="17" s="1"/>
  <c r="B1452" i="17" s="1"/>
  <c r="B665" i="17"/>
  <c r="B666" i="17" s="1"/>
  <c r="B667" i="17" s="1"/>
  <c r="B668" i="17" s="1"/>
  <c r="B669" i="17" s="1"/>
  <c r="B957" i="17"/>
  <c r="B958" i="17" s="1"/>
  <c r="B959" i="17" s="1"/>
  <c r="B960" i="17" s="1"/>
  <c r="B961" i="17" s="1"/>
  <c r="B962" i="17" s="1"/>
  <c r="B1037" i="17"/>
  <c r="B1038" i="17" s="1"/>
  <c r="B1039" i="17" s="1"/>
  <c r="B1040" i="17" s="1"/>
  <c r="B1080" i="17"/>
  <c r="B1081" i="17" s="1"/>
  <c r="B1082" i="17" s="1"/>
  <c r="B490" i="16"/>
  <c r="B664" i="14"/>
  <c r="B665" i="14" s="1"/>
  <c r="B666" i="14" s="1"/>
  <c r="B667" i="14" s="1"/>
  <c r="B668" i="14" s="1"/>
  <c r="B669" i="14" s="1"/>
  <c r="B670" i="14" s="1"/>
  <c r="B671" i="14" s="1"/>
  <c r="B672" i="14" s="1"/>
  <c r="B1886" i="14"/>
  <c r="B1887" i="14" s="1"/>
  <c r="B1888" i="14" s="1"/>
  <c r="B1889" i="14" s="1"/>
  <c r="B1890" i="14" s="1"/>
  <c r="B1891" i="14" s="1"/>
  <c r="B1983" i="14"/>
  <c r="B1984" i="14" s="1"/>
  <c r="B1985" i="14" s="1"/>
  <c r="B1986" i="14" s="1"/>
  <c r="B1987" i="14" s="1"/>
  <c r="B1988" i="14" s="1"/>
  <c r="B1847" i="14"/>
  <c r="B1848" i="14" s="1"/>
  <c r="B1849" i="14" s="1"/>
  <c r="B1850" i="14" s="1"/>
  <c r="B1851" i="14" s="1"/>
  <c r="B1852" i="14" s="1"/>
  <c r="B1012" i="14"/>
  <c r="B1013" i="14" s="1"/>
  <c r="B1014" i="14" s="1"/>
  <c r="B1015" i="14" s="1"/>
  <c r="B1016" i="14" s="1"/>
  <c r="B1017" i="14" s="1"/>
  <c r="B2106" i="14"/>
  <c r="B2107" i="14" s="1"/>
  <c r="B2108" i="14" s="1"/>
  <c r="B2109" i="14" s="1"/>
  <c r="B2110" i="14" s="1"/>
  <c r="B916" i="14"/>
  <c r="B917" i="14" s="1"/>
  <c r="B918" i="14" s="1"/>
  <c r="B919" i="14" s="1"/>
  <c r="B920" i="14" s="1"/>
  <c r="B921" i="14" s="1"/>
  <c r="B1537" i="14"/>
  <c r="B1538" i="14" s="1"/>
  <c r="B1539" i="14" s="1"/>
  <c r="B1540" i="14" s="1"/>
  <c r="B1541" i="14" s="1"/>
  <c r="B2406" i="14"/>
  <c r="B2407" i="14" s="1"/>
  <c r="B2408" i="14" s="1"/>
  <c r="B2409" i="14" s="1"/>
  <c r="B2410" i="14" s="1"/>
  <c r="B2411" i="14" s="1"/>
  <c r="B2412" i="14" s="1"/>
  <c r="B2413" i="14" s="1"/>
  <c r="B2414" i="14" s="1"/>
  <c r="B123" i="11"/>
  <c r="B235" i="11"/>
  <c r="B316" i="11"/>
  <c r="B221" i="11"/>
  <c r="B849" i="14"/>
  <c r="B850" i="14" s="1"/>
  <c r="B851" i="14" s="1"/>
  <c r="B852" i="14" s="1"/>
  <c r="B853" i="14" s="1"/>
  <c r="B854" i="14" s="1"/>
  <c r="B242" i="11"/>
  <c r="B211" i="11"/>
  <c r="B212" i="11" s="1"/>
  <c r="B232" i="11"/>
  <c r="B170" i="11"/>
  <c r="B1039" i="16"/>
  <c r="B332" i="11"/>
  <c r="B774" i="14"/>
  <c r="B775" i="14" s="1"/>
  <c r="B776" i="14" s="1"/>
  <c r="B777" i="14" s="1"/>
  <c r="B778" i="14" s="1"/>
  <c r="AC987" i="18"/>
  <c r="B445" i="14"/>
  <c r="B446" i="14" s="1"/>
  <c r="B447" i="14" s="1"/>
  <c r="B448" i="14" s="1"/>
  <c r="B449" i="14" s="1"/>
  <c r="B450" i="14" s="1"/>
  <c r="B451" i="14" s="1"/>
  <c r="B1428" i="17"/>
  <c r="B193" i="14"/>
  <c r="B194" i="14" s="1"/>
  <c r="B195" i="14" s="1"/>
  <c r="B196" i="14" s="1"/>
  <c r="B197" i="14" s="1"/>
  <c r="B198" i="14" s="1"/>
  <c r="B199" i="14" s="1"/>
  <c r="B1407" i="17"/>
  <c r="B1408" i="17" s="1"/>
  <c r="B1409" i="17" s="1"/>
  <c r="B1410" i="17" s="1"/>
  <c r="B324" i="11"/>
  <c r="B1526" i="14"/>
  <c r="B1527" i="14" s="1"/>
  <c r="B1528" i="14" s="1"/>
  <c r="B1529" i="14" s="1"/>
  <c r="B1530" i="14" s="1"/>
  <c r="B28" i="14"/>
  <c r="B29" i="14" s="1"/>
  <c r="B30" i="14" s="1"/>
  <c r="B31" i="14" s="1"/>
  <c r="B32" i="14" s="1"/>
  <c r="B33" i="14" s="1"/>
  <c r="B34" i="14" s="1"/>
  <c r="B35" i="14" s="1"/>
  <c r="B1321" i="14"/>
  <c r="B1322" i="14" s="1"/>
  <c r="B1323" i="14" s="1"/>
  <c r="B1324" i="14" s="1"/>
  <c r="B1325" i="14" s="1"/>
  <c r="B1326" i="14" s="1"/>
  <c r="B182" i="11"/>
  <c r="B1090" i="14"/>
  <c r="B1091" i="14" s="1"/>
  <c r="B1092" i="14" s="1"/>
  <c r="B1093" i="14" s="1"/>
  <c r="B1094" i="14" s="1"/>
  <c r="B2239" i="14"/>
  <c r="B2240" i="14" s="1"/>
  <c r="B2241" i="14" s="1"/>
  <c r="B2242" i="14" s="1"/>
  <c r="B2243" i="14" s="1"/>
  <c r="B2244" i="14" s="1"/>
  <c r="B1134" i="17"/>
  <c r="B1135" i="17" s="1"/>
  <c r="B1136" i="17" s="1"/>
  <c r="B538" i="14"/>
  <c r="B539" i="14" s="1"/>
  <c r="B540" i="14" s="1"/>
  <c r="B541" i="14" s="1"/>
  <c r="B542" i="14" s="1"/>
  <c r="B543" i="14" s="1"/>
  <c r="B544" i="14" s="1"/>
  <c r="B2018" i="14"/>
  <c r="B2019" i="14" s="1"/>
  <c r="B2020" i="14" s="1"/>
  <c r="B2021" i="14" s="1"/>
  <c r="B2022" i="14" s="1"/>
  <c r="B2023" i="14" s="1"/>
  <c r="B204" i="11"/>
  <c r="B206" i="11"/>
  <c r="B1939" i="14"/>
  <c r="B1940" i="14" s="1"/>
  <c r="B1941" i="14" s="1"/>
  <c r="B1942" i="14" s="1"/>
  <c r="B1943" i="14" s="1"/>
  <c r="B1944" i="14" s="1"/>
  <c r="B1945" i="14" s="1"/>
  <c r="B944" i="14"/>
  <c r="B945" i="14" s="1"/>
  <c r="B946" i="14" s="1"/>
  <c r="B947" i="14" s="1"/>
  <c r="B301" i="11"/>
  <c r="B195" i="11"/>
  <c r="B196" i="11" s="1"/>
  <c r="B77" i="14"/>
  <c r="B78" i="14" s="1"/>
  <c r="B79" i="14" s="1"/>
  <c r="B80" i="14" s="1"/>
  <c r="B81" i="14" s="1"/>
  <c r="B1129" i="17"/>
  <c r="B1130" i="17" s="1"/>
  <c r="B1367" i="17"/>
  <c r="B1368" i="17" s="1"/>
  <c r="B1369" i="17" s="1"/>
  <c r="B397" i="14"/>
  <c r="B398" i="14" s="1"/>
  <c r="B399" i="14" s="1"/>
  <c r="B400" i="14" s="1"/>
  <c r="B401" i="14" s="1"/>
  <c r="AC235" i="18"/>
  <c r="B295" i="14"/>
  <c r="B296" i="14" s="1"/>
  <c r="B297" i="14" s="1"/>
  <c r="B298" i="14" s="1"/>
  <c r="B299" i="14" s="1"/>
  <c r="B1338" i="17"/>
  <c r="B1339" i="17" s="1"/>
  <c r="B1340" i="17" s="1"/>
  <c r="B1341" i="17" s="1"/>
  <c r="B1645" i="14"/>
  <c r="B1646" i="14" s="1"/>
  <c r="B1647" i="14" s="1"/>
  <c r="B1648" i="14" s="1"/>
  <c r="B1649" i="14" s="1"/>
  <c r="B329" i="11"/>
  <c r="B330" i="11" s="1"/>
  <c r="B188" i="11"/>
  <c r="B1267" i="17"/>
  <c r="B1268" i="17" s="1"/>
  <c r="B1269" i="17" s="1"/>
  <c r="B1270" i="17" s="1"/>
  <c r="B1271" i="17" s="1"/>
  <c r="B1272" i="17" s="1"/>
  <c r="B1273" i="17" s="1"/>
  <c r="B1274" i="17" s="1"/>
  <c r="B519" i="17"/>
  <c r="B520" i="17" s="1"/>
  <c r="B521" i="17" s="1"/>
  <c r="B1569" i="14"/>
  <c r="B1570" i="14" s="1"/>
  <c r="B1571" i="14" s="1"/>
  <c r="B1572" i="14" s="1"/>
  <c r="B138" i="11"/>
  <c r="B244" i="11"/>
  <c r="B2245" i="14"/>
  <c r="B2246" i="14" s="1"/>
  <c r="B2247" i="14" s="1"/>
  <c r="B2248" i="14" s="1"/>
  <c r="B2249" i="14" s="1"/>
  <c r="B2250" i="14" s="1"/>
  <c r="B2251" i="14" s="1"/>
  <c r="B731" i="17"/>
  <c r="B732" i="17" s="1"/>
  <c r="B733" i="17" s="1"/>
  <c r="B734" i="17" s="1"/>
  <c r="B735" i="17" s="1"/>
  <c r="B736" i="17" s="1"/>
  <c r="B737" i="17" s="1"/>
  <c r="B1306" i="17"/>
  <c r="B1307" i="17" s="1"/>
  <c r="B1308" i="17" s="1"/>
  <c r="B1309" i="17" s="1"/>
  <c r="B978" i="17"/>
  <c r="B979" i="17" s="1"/>
  <c r="B980" i="17" s="1"/>
  <c r="B293" i="11"/>
  <c r="B281" i="11"/>
  <c r="B657" i="16"/>
  <c r="B1705" i="14"/>
  <c r="B1706" i="14" s="1"/>
  <c r="B1707" i="14" s="1"/>
  <c r="B1708" i="14" s="1"/>
  <c r="B1709" i="14" s="1"/>
  <c r="B345" i="17"/>
  <c r="B346" i="17" s="1"/>
  <c r="B347" i="17" s="1"/>
  <c r="B348" i="17" s="1"/>
  <c r="B349" i="17" s="1"/>
  <c r="B350" i="17" s="1"/>
  <c r="B214" i="17"/>
  <c r="B215" i="17" s="1"/>
  <c r="B120" i="11"/>
  <c r="B1416" i="17"/>
  <c r="B1417" i="17" s="1"/>
  <c r="B1418" i="17" s="1"/>
  <c r="B1419" i="17" s="1"/>
  <c r="B1420" i="17" s="1"/>
  <c r="B530" i="17"/>
  <c r="B531" i="17" s="1"/>
  <c r="B532" i="17" s="1"/>
  <c r="B533" i="17" s="1"/>
  <c r="B1584" i="14"/>
  <c r="B1585" i="14" s="1"/>
  <c r="B1586" i="14" s="1"/>
  <c r="B1587" i="14" s="1"/>
  <c r="AC986" i="18"/>
  <c r="C986" i="18" s="1"/>
  <c r="B501" i="17"/>
  <c r="B502" i="17" s="1"/>
  <c r="B503" i="17" s="1"/>
  <c r="B504" i="17" s="1"/>
  <c r="B505" i="17" s="1"/>
  <c r="B506" i="17" s="1"/>
  <c r="B507" i="17" s="1"/>
  <c r="B246" i="11"/>
  <c r="B128" i="11"/>
  <c r="B201" i="11"/>
  <c r="B240" i="11"/>
  <c r="B267" i="11"/>
  <c r="B183" i="11"/>
  <c r="B184" i="11" s="1"/>
  <c r="B163" i="11"/>
  <c r="B225" i="11"/>
  <c r="B261" i="11"/>
  <c r="B129" i="11"/>
  <c r="B323" i="11"/>
  <c r="B287" i="11"/>
  <c r="B288" i="11" s="1"/>
  <c r="B253" i="11"/>
  <c r="B226" i="11"/>
  <c r="B243" i="11"/>
  <c r="B247" i="11"/>
  <c r="B331" i="11"/>
  <c r="B116" i="11"/>
  <c r="B150" i="11"/>
  <c r="B259" i="11"/>
  <c r="B191" i="11"/>
  <c r="B192" i="11" s="1"/>
  <c r="B291" i="11"/>
  <c r="B251" i="11"/>
  <c r="B264" i="11"/>
  <c r="B312" i="11"/>
  <c r="B140" i="11"/>
  <c r="B215" i="11"/>
  <c r="B216" i="11" s="1"/>
  <c r="B282" i="11"/>
  <c r="B132" i="11"/>
  <c r="B260" i="11"/>
  <c r="B151" i="11"/>
  <c r="B174" i="11"/>
  <c r="B338" i="11"/>
  <c r="B141" i="11"/>
  <c r="B299" i="11"/>
  <c r="B300" i="11" s="1"/>
  <c r="B284" i="11"/>
  <c r="B153" i="11"/>
  <c r="B186" i="11"/>
  <c r="B187" i="11" s="1"/>
  <c r="B273" i="11"/>
  <c r="B274" i="11" s="1"/>
  <c r="B159" i="11"/>
  <c r="AC236" i="18"/>
  <c r="B321" i="11"/>
  <c r="B322" i="11" s="1"/>
  <c r="B341" i="11"/>
  <c r="B342" i="11" s="1"/>
  <c r="B194" i="11"/>
  <c r="B160" i="11"/>
  <c r="B219" i="11"/>
  <c r="B254" i="11"/>
  <c r="B145" i="11"/>
  <c r="B227" i="11"/>
  <c r="B228" i="11" s="1"/>
  <c r="B851" i="16"/>
  <c r="B852" i="16" s="1"/>
  <c r="B853" i="16" s="1"/>
  <c r="B854" i="16" s="1"/>
  <c r="B855" i="16" s="1"/>
  <c r="B1635" i="14"/>
  <c r="B1636" i="14" s="1"/>
  <c r="B1637" i="14" s="1"/>
  <c r="B1638" i="14" s="1"/>
  <c r="B1639" i="14" s="1"/>
  <c r="B148" i="11"/>
  <c r="B290" i="11"/>
  <c r="B262" i="11"/>
  <c r="B270" i="11"/>
  <c r="B271" i="11" s="1"/>
  <c r="B289" i="11"/>
  <c r="B295" i="11"/>
  <c r="B256" i="11"/>
  <c r="B173" i="11"/>
  <c r="B1098" i="16"/>
  <c r="B1099" i="16" s="1"/>
  <c r="B1100" i="16" s="1"/>
  <c r="B1101" i="16" s="1"/>
  <c r="B1102" i="16" s="1"/>
  <c r="B311" i="11"/>
  <c r="B320" i="11"/>
  <c r="B313" i="11"/>
  <c r="B231" i="11"/>
  <c r="B117" i="11"/>
  <c r="B118" i="11" s="1"/>
  <c r="B272" i="11"/>
  <c r="B292" i="11"/>
  <c r="B252" i="11"/>
  <c r="B179" i="11"/>
  <c r="B154" i="11"/>
  <c r="B133" i="11"/>
  <c r="B314" i="11"/>
  <c r="B119" i="11"/>
  <c r="B265" i="11"/>
  <c r="B158" i="11"/>
  <c r="B122" i="11"/>
  <c r="B280" i="11"/>
  <c r="B218" i="11"/>
  <c r="B319" i="17"/>
  <c r="B320" i="17" s="1"/>
  <c r="B321" i="17" s="1"/>
  <c r="B263" i="11"/>
  <c r="B152" i="11"/>
  <c r="B193" i="11"/>
  <c r="B339" i="11"/>
  <c r="B238" i="11"/>
  <c r="B239" i="11" s="1"/>
  <c r="B142" i="11"/>
  <c r="B283" i="11"/>
  <c r="B157" i="11"/>
  <c r="B167" i="11"/>
  <c r="B180" i="11"/>
  <c r="B278" i="11"/>
  <c r="B298" i="11"/>
  <c r="B147" i="11"/>
  <c r="B126" i="11"/>
  <c r="B209" i="11"/>
  <c r="B143" i="11"/>
  <c r="B266" i="11"/>
  <c r="B224" i="11"/>
  <c r="B327" i="11"/>
  <c r="B200" i="11"/>
  <c r="B137" i="11"/>
  <c r="B115" i="11"/>
  <c r="B236" i="11"/>
  <c r="B237" i="11" s="1"/>
  <c r="B319" i="11"/>
  <c r="B328" i="11"/>
  <c r="B343" i="11"/>
  <c r="B344" i="11" s="1"/>
  <c r="B127" i="11"/>
  <c r="B220" i="11"/>
  <c r="B241" i="11"/>
  <c r="B168" i="11"/>
  <c r="B257" i="11"/>
  <c r="B205" i="11"/>
  <c r="B268" i="11"/>
  <c r="B269" i="11" s="1"/>
  <c r="B285" i="11"/>
  <c r="B250" i="11"/>
  <c r="B177" i="11"/>
  <c r="B336" i="11"/>
  <c r="B202" i="11"/>
  <c r="B203" i="11" s="1"/>
  <c r="B189" i="11"/>
  <c r="B245" i="11"/>
  <c r="B286" i="11"/>
  <c r="B139" i="11"/>
  <c r="B302" i="11"/>
  <c r="B303" i="11" s="1"/>
  <c r="B185" i="11"/>
  <c r="B131" i="11"/>
  <c r="B230" i="11"/>
  <c r="B345" i="11"/>
  <c r="B346" i="11" s="1"/>
  <c r="B169" i="11"/>
  <c r="B190" i="11"/>
  <c r="B258" i="11"/>
  <c r="B210" i="11"/>
  <c r="B149" i="11"/>
  <c r="B214" i="11"/>
  <c r="AC234" i="18"/>
  <c r="C234" i="18" s="1"/>
  <c r="B1126" i="17"/>
  <c r="B1127" i="17" s="1"/>
  <c r="B409" i="17"/>
  <c r="B410" i="17" s="1"/>
  <c r="B411" i="17" s="1"/>
  <c r="B412" i="17" s="1"/>
  <c r="B413" i="17" s="1"/>
  <c r="B414" i="17" s="1"/>
  <c r="AC296" i="18"/>
  <c r="AC299" i="18"/>
  <c r="B26" i="16"/>
  <c r="B27" i="16" s="1"/>
  <c r="B28" i="16" s="1"/>
  <c r="B29" i="16" s="1"/>
  <c r="B30" i="16" s="1"/>
  <c r="B31" i="16" s="1"/>
  <c r="B32" i="16" s="1"/>
  <c r="B1276" i="16"/>
  <c r="B1277" i="16" s="1"/>
  <c r="B683" i="16"/>
  <c r="B684" i="16" s="1"/>
  <c r="B685" i="16" s="1"/>
  <c r="B686" i="16" s="1"/>
  <c r="B1364" i="17"/>
  <c r="B1365" i="17" s="1"/>
  <c r="B1366" i="17" s="1"/>
  <c r="B85" i="11"/>
  <c r="B558" i="17"/>
  <c r="B559" i="17" s="1"/>
  <c r="B560" i="17" s="1"/>
  <c r="B561" i="17" s="1"/>
  <c r="AC1017" i="18"/>
  <c r="C1017" i="18" s="1"/>
  <c r="B1386" i="16"/>
  <c r="B1387" i="16" s="1"/>
  <c r="B1388" i="16" s="1"/>
  <c r="B1141" i="17"/>
  <c r="B1142" i="17" s="1"/>
  <c r="B1143" i="17" s="1"/>
  <c r="B1271" i="16"/>
  <c r="B1272" i="16" s="1"/>
  <c r="B236" i="17"/>
  <c r="B237" i="17" s="1"/>
  <c r="B238" i="17" s="1"/>
  <c r="B239" i="17" s="1"/>
  <c r="B1838" i="14"/>
  <c r="B1839" i="14" s="1"/>
  <c r="B1840" i="14" s="1"/>
  <c r="B1841" i="14" s="1"/>
  <c r="B1842" i="14" s="1"/>
  <c r="B1843" i="14" s="1"/>
  <c r="B1844" i="14" s="1"/>
  <c r="B1845" i="14" s="1"/>
  <c r="B1846" i="14" s="1"/>
  <c r="B682" i="14"/>
  <c r="B683" i="14" s="1"/>
  <c r="B684" i="14" s="1"/>
  <c r="B685" i="14" s="1"/>
  <c r="B686" i="14" s="1"/>
  <c r="B687" i="14" s="1"/>
  <c r="B688" i="14" s="1"/>
  <c r="B689" i="14" s="1"/>
  <c r="B690" i="14" s="1"/>
  <c r="B1079" i="16"/>
  <c r="B1080" i="16" s="1"/>
  <c r="B1081" i="16" s="1"/>
  <c r="B1082" i="16" s="1"/>
  <c r="B1083" i="16" s="1"/>
  <c r="B1084" i="16" s="1"/>
  <c r="B1085" i="16" s="1"/>
  <c r="B1017" i="17"/>
  <c r="B1018" i="17" s="1"/>
  <c r="B1019" i="17" s="1"/>
  <c r="B1020" i="17" s="1"/>
  <c r="B1021" i="17" s="1"/>
  <c r="B983" i="16"/>
  <c r="B984" i="16" s="1"/>
  <c r="B985" i="16" s="1"/>
  <c r="B986" i="16" s="1"/>
  <c r="B232" i="17"/>
  <c r="B233" i="17" s="1"/>
  <c r="B234" i="17" s="1"/>
  <c r="B235" i="17" s="1"/>
  <c r="B583" i="16"/>
  <c r="B584" i="16" s="1"/>
  <c r="B585" i="16" s="1"/>
  <c r="B586" i="16" s="1"/>
  <c r="B587" i="16" s="1"/>
  <c r="B36" i="14"/>
  <c r="B37" i="14" s="1"/>
  <c r="B38" i="14" s="1"/>
  <c r="B39" i="14" s="1"/>
  <c r="B40" i="14" s="1"/>
  <c r="B855" i="14"/>
  <c r="B856" i="14" s="1"/>
  <c r="B857" i="14" s="1"/>
  <c r="B858" i="14" s="1"/>
  <c r="B859" i="14" s="1"/>
  <c r="B860" i="14" s="1"/>
  <c r="B988" i="17"/>
  <c r="B989" i="17" s="1"/>
  <c r="B990" i="17" s="1"/>
  <c r="B108" i="14"/>
  <c r="B109" i="14" s="1"/>
  <c r="B110" i="14" s="1"/>
  <c r="B111" i="14" s="1"/>
  <c r="B112" i="14" s="1"/>
  <c r="B1892" i="14"/>
  <c r="B1893" i="14" s="1"/>
  <c r="B1894" i="14" s="1"/>
  <c r="B1895" i="14" s="1"/>
  <c r="B1896" i="14" s="1"/>
  <c r="B1897" i="14" s="1"/>
  <c r="B1898" i="14" s="1"/>
  <c r="B1899" i="14" s="1"/>
  <c r="B802" i="17"/>
  <c r="B803" i="17" s="1"/>
  <c r="B804" i="17" s="1"/>
  <c r="B805" i="17" s="1"/>
  <c r="B330" i="14"/>
  <c r="B331" i="14" s="1"/>
  <c r="B332" i="14" s="1"/>
  <c r="B333" i="14" s="1"/>
  <c r="B334" i="14" s="1"/>
  <c r="B335" i="14" s="1"/>
  <c r="B336" i="14" s="1"/>
  <c r="B337" i="14" s="1"/>
  <c r="B1166" i="14"/>
  <c r="B1167" i="14" s="1"/>
  <c r="B1168" i="14" s="1"/>
  <c r="B1169" i="14" s="1"/>
  <c r="B175" i="16"/>
  <c r="B176" i="16" s="1"/>
  <c r="B177" i="16" s="1"/>
  <c r="B178" i="16" s="1"/>
  <c r="B686" i="17"/>
  <c r="B687" i="17" s="1"/>
  <c r="B688" i="17" s="1"/>
  <c r="B689" i="17" s="1"/>
  <c r="B690" i="17" s="1"/>
  <c r="B691" i="17" s="1"/>
  <c r="B692" i="17" s="1"/>
  <c r="B1198" i="17"/>
  <c r="B1199" i="17" s="1"/>
  <c r="B72" i="11"/>
  <c r="B73" i="11" s="1"/>
  <c r="B1218" i="16"/>
  <c r="B713" i="14"/>
  <c r="B714" i="14" s="1"/>
  <c r="B715" i="14" s="1"/>
  <c r="B716" i="14" s="1"/>
  <c r="B717" i="14" s="1"/>
  <c r="B718" i="14" s="1"/>
  <c r="B1073" i="16"/>
  <c r="B1074" i="16" s="1"/>
  <c r="B1075" i="16" s="1"/>
  <c r="B1076" i="16" s="1"/>
  <c r="B1077" i="16" s="1"/>
  <c r="B1078" i="16" s="1"/>
  <c r="B893" i="17"/>
  <c r="B894" i="17" s="1"/>
  <c r="B2324" i="14"/>
  <c r="B2325" i="14" s="1"/>
  <c r="B2326" i="14" s="1"/>
  <c r="B2327" i="14" s="1"/>
  <c r="B2328" i="14" s="1"/>
  <c r="B2329" i="14" s="1"/>
  <c r="B2330" i="14" s="1"/>
  <c r="B981" i="17"/>
  <c r="B982" i="17" s="1"/>
  <c r="B983" i="17" s="1"/>
  <c r="B133" i="16"/>
  <c r="B134" i="16" s="1"/>
  <c r="B135" i="16" s="1"/>
  <c r="B136" i="16" s="1"/>
  <c r="B137" i="16" s="1"/>
  <c r="B1832" i="14"/>
  <c r="B1833" i="14" s="1"/>
  <c r="B1834" i="14" s="1"/>
  <c r="B1835" i="14" s="1"/>
  <c r="B1836" i="14" s="1"/>
  <c r="B1837" i="14" s="1"/>
  <c r="B2232" i="14"/>
  <c r="B2233" i="14" s="1"/>
  <c r="B2234" i="14" s="1"/>
  <c r="B2235" i="14" s="1"/>
  <c r="B2236" i="14" s="1"/>
  <c r="B2237" i="14" s="1"/>
  <c r="B2238" i="14" s="1"/>
  <c r="B200" i="17"/>
  <c r="B201" i="17" s="1"/>
  <c r="B202" i="17" s="1"/>
  <c r="B203" i="17" s="1"/>
  <c r="B1934" i="14"/>
  <c r="B1935" i="14" s="1"/>
  <c r="B1936" i="14" s="1"/>
  <c r="B1937" i="14" s="1"/>
  <c r="B1938" i="14" s="1"/>
  <c r="B351" i="17"/>
  <c r="B352" i="17" s="1"/>
  <c r="B353" i="17" s="1"/>
  <c r="B354" i="17" s="1"/>
  <c r="B355" i="17" s="1"/>
  <c r="B356" i="17" s="1"/>
  <c r="B357" i="17" s="1"/>
  <c r="B895" i="17"/>
  <c r="B896" i="17" s="1"/>
  <c r="B897" i="17" s="1"/>
  <c r="B109" i="11"/>
  <c r="B1203" i="17"/>
  <c r="B1204" i="17" s="1"/>
  <c r="B1205" i="17" s="1"/>
  <c r="B586" i="17"/>
  <c r="B587" i="17" s="1"/>
  <c r="B588" i="17" s="1"/>
  <c r="B696" i="14"/>
  <c r="B697" i="14" s="1"/>
  <c r="B698" i="14" s="1"/>
  <c r="B699" i="14" s="1"/>
  <c r="B700" i="14" s="1"/>
  <c r="B701" i="14" s="1"/>
  <c r="B1577" i="17"/>
  <c r="B1578" i="17" s="1"/>
  <c r="B1579" i="17" s="1"/>
  <c r="B452" i="14"/>
  <c r="B453" i="14" s="1"/>
  <c r="B454" i="14" s="1"/>
  <c r="B455" i="14" s="1"/>
  <c r="B456" i="14" s="1"/>
  <c r="B457" i="14" s="1"/>
  <c r="B458" i="14" s="1"/>
  <c r="B1825" i="14"/>
  <c r="B1826" i="14" s="1"/>
  <c r="B1827" i="14" s="1"/>
  <c r="B1828" i="14" s="1"/>
  <c r="B1829" i="14" s="1"/>
  <c r="B1830" i="14" s="1"/>
  <c r="B1831" i="14" s="1"/>
  <c r="B1022" i="17"/>
  <c r="B1023" i="17" s="1"/>
  <c r="B1024" i="17" s="1"/>
  <c r="B1025" i="17" s="1"/>
  <c r="B1026" i="17" s="1"/>
  <c r="B1027" i="17" s="1"/>
  <c r="B1726" i="16"/>
  <c r="B1727" i="16" s="1"/>
  <c r="B1728" i="16" s="1"/>
  <c r="B1729" i="16" s="1"/>
  <c r="B1730" i="16" s="1"/>
  <c r="B618" i="16"/>
  <c r="B619" i="16" s="1"/>
  <c r="B620" i="16" s="1"/>
  <c r="B621" i="16" s="1"/>
  <c r="B622" i="16" s="1"/>
  <c r="B623" i="16" s="1"/>
  <c r="B624" i="16" s="1"/>
  <c r="B488" i="17"/>
  <c r="B489" i="17" s="1"/>
  <c r="B490" i="17" s="1"/>
  <c r="B491" i="17" s="1"/>
  <c r="B492" i="17" s="1"/>
  <c r="B493" i="17" s="1"/>
  <c r="B494" i="17" s="1"/>
  <c r="B327" i="16"/>
  <c r="B328" i="16" s="1"/>
  <c r="B513" i="14"/>
  <c r="B514" i="14" s="1"/>
  <c r="B515" i="14" s="1"/>
  <c r="B516" i="14" s="1"/>
  <c r="B517" i="14" s="1"/>
  <c r="B518" i="14" s="1"/>
  <c r="B358" i="17"/>
  <c r="B359" i="17" s="1"/>
  <c r="B360" i="17" s="1"/>
  <c r="B361" i="17" s="1"/>
  <c r="B362" i="17" s="1"/>
  <c r="B363" i="17" s="1"/>
  <c r="B774" i="16"/>
  <c r="B775" i="16" s="1"/>
  <c r="B776" i="16" s="1"/>
  <c r="B589" i="14"/>
  <c r="B590" i="14" s="1"/>
  <c r="B591" i="14" s="1"/>
  <c r="B592" i="14" s="1"/>
  <c r="B593" i="14" s="1"/>
  <c r="B594" i="14" s="1"/>
  <c r="B271" i="16"/>
  <c r="B272" i="16" s="1"/>
  <c r="B273" i="16" s="1"/>
  <c r="B274" i="16" s="1"/>
  <c r="B1699" i="14"/>
  <c r="B1700" i="14" s="1"/>
  <c r="B1701" i="14" s="1"/>
  <c r="B1702" i="14" s="1"/>
  <c r="B1703" i="14" s="1"/>
  <c r="B1704" i="14" s="1"/>
  <c r="B418" i="14"/>
  <c r="B419" i="14" s="1"/>
  <c r="B420" i="14" s="1"/>
  <c r="B421" i="14" s="1"/>
  <c r="B745" i="16"/>
  <c r="B746" i="16" s="1"/>
  <c r="B747" i="16" s="1"/>
  <c r="B748" i="16" s="1"/>
  <c r="B749" i="16" s="1"/>
  <c r="B95" i="11"/>
  <c r="B96" i="11" s="1"/>
  <c r="B820" i="16"/>
  <c r="B821" i="16" s="1"/>
  <c r="B822" i="16" s="1"/>
  <c r="B823" i="16" s="1"/>
  <c r="B824" i="16" s="1"/>
  <c r="B15" i="15"/>
  <c r="B16" i="15" s="1"/>
  <c r="B1200" i="14"/>
  <c r="B1201" i="14" s="1"/>
  <c r="B1202" i="14" s="1"/>
  <c r="B1203" i="14" s="1"/>
  <c r="B1204" i="14" s="1"/>
  <c r="AC633" i="18"/>
  <c r="B556" i="16"/>
  <c r="B557" i="16" s="1"/>
  <c r="B364" i="16"/>
  <c r="B365" i="16" s="1"/>
  <c r="B366" i="16" s="1"/>
  <c r="B367" i="16" s="1"/>
  <c r="B267" i="17"/>
  <c r="B268" i="17" s="1"/>
  <c r="B269" i="17" s="1"/>
  <c r="B270" i="17" s="1"/>
  <c r="B1679" i="14"/>
  <c r="B1680" i="14" s="1"/>
  <c r="B1681" i="14" s="1"/>
  <c r="B1682" i="14" s="1"/>
  <c r="B1683" i="14" s="1"/>
  <c r="B660" i="17"/>
  <c r="B661" i="17" s="1"/>
  <c r="B662" i="17" s="1"/>
  <c r="B663" i="17" s="1"/>
  <c r="B664" i="17" s="1"/>
  <c r="B626" i="17"/>
  <c r="B627" i="17" s="1"/>
  <c r="B628" i="17" s="1"/>
  <c r="AC298" i="18"/>
  <c r="AC653" i="18"/>
  <c r="AC295" i="18"/>
  <c r="C295" i="18" s="1"/>
  <c r="B1130" i="16"/>
  <c r="B1131" i="16" s="1"/>
  <c r="B868" i="16"/>
  <c r="B869" i="16" s="1"/>
  <c r="B870" i="16" s="1"/>
  <c r="B871" i="16" s="1"/>
  <c r="B872" i="16" s="1"/>
  <c r="B873" i="16" s="1"/>
  <c r="B874" i="16" s="1"/>
  <c r="B875" i="16" s="1"/>
  <c r="B1586" i="16"/>
  <c r="B1587" i="16" s="1"/>
  <c r="B1253" i="16"/>
  <c r="B631" i="16"/>
  <c r="B632" i="16" s="1"/>
  <c r="B1460" i="16"/>
  <c r="B1461" i="16" s="1"/>
  <c r="B1462" i="16" s="1"/>
  <c r="B1463" i="16" s="1"/>
  <c r="B1464" i="16" s="1"/>
  <c r="B1465" i="16" s="1"/>
  <c r="B1466" i="16" s="1"/>
  <c r="B1467" i="16" s="1"/>
  <c r="B1468" i="16" s="1"/>
  <c r="B429" i="16"/>
  <c r="B430" i="16" s="1"/>
  <c r="B431" i="16" s="1"/>
  <c r="B432" i="16" s="1"/>
  <c r="B433" i="16" s="1"/>
  <c r="B434" i="16" s="1"/>
  <c r="B435" i="16" s="1"/>
  <c r="B436" i="16" s="1"/>
  <c r="B1092" i="16"/>
  <c r="B1093" i="16" s="1"/>
  <c r="B1094" i="16" s="1"/>
  <c r="B1095" i="16" s="1"/>
  <c r="B1096" i="16" s="1"/>
  <c r="B1097" i="16" s="1"/>
  <c r="B625" i="16"/>
  <c r="B626" i="16" s="1"/>
  <c r="B627" i="16" s="1"/>
  <c r="B628" i="16" s="1"/>
  <c r="B227" i="16"/>
  <c r="B228" i="16" s="1"/>
  <c r="B229" i="16" s="1"/>
  <c r="B1188" i="16"/>
  <c r="B46" i="16"/>
  <c r="B47" i="16" s="1"/>
  <c r="B48" i="16" s="1"/>
  <c r="B49" i="16" s="1"/>
  <c r="B50" i="16" s="1"/>
  <c r="B51" i="16" s="1"/>
  <c r="B2197" i="14"/>
  <c r="B2198" i="14" s="1"/>
  <c r="B2199" i="14" s="1"/>
  <c r="B2200" i="14" s="1"/>
  <c r="B2201" i="14" s="1"/>
  <c r="B2025" i="14"/>
  <c r="B2026" i="14" s="1"/>
  <c r="B2027" i="14" s="1"/>
  <c r="B2028" i="14" s="1"/>
  <c r="B2029" i="14" s="1"/>
  <c r="B1290" i="14"/>
  <c r="B1291" i="14" s="1"/>
  <c r="B1292" i="14" s="1"/>
  <c r="B1293" i="14" s="1"/>
  <c r="B1294" i="14" s="1"/>
  <c r="B1299" i="16"/>
  <c r="B1300" i="16" s="1"/>
  <c r="B1301" i="16" s="1"/>
  <c r="B1302" i="16" s="1"/>
  <c r="AC652" i="18"/>
  <c r="B1874" i="14"/>
  <c r="B1875" i="14" s="1"/>
  <c r="B1876" i="14" s="1"/>
  <c r="B1877" i="14" s="1"/>
  <c r="B1878" i="14" s="1"/>
  <c r="B1879" i="14" s="1"/>
  <c r="B1880" i="14" s="1"/>
  <c r="B1129" i="14"/>
  <c r="B1130" i="14" s="1"/>
  <c r="B1131" i="14" s="1"/>
  <c r="B1132" i="14" s="1"/>
  <c r="B1133" i="14" s="1"/>
  <c r="B1134" i="14" s="1"/>
  <c r="B300" i="14"/>
  <c r="B301" i="14" s="1"/>
  <c r="B302" i="14" s="1"/>
  <c r="B303" i="14" s="1"/>
  <c r="B304" i="14" s="1"/>
  <c r="B1929" i="14"/>
  <c r="B1930" i="14" s="1"/>
  <c r="B1931" i="14" s="1"/>
  <c r="B1932" i="14" s="1"/>
  <c r="B1933" i="14" s="1"/>
  <c r="B2331" i="14"/>
  <c r="B2332" i="14" s="1"/>
  <c r="B2333" i="14" s="1"/>
  <c r="B2334" i="14" s="1"/>
  <c r="B2335" i="14" s="1"/>
  <c r="B2336" i="14" s="1"/>
  <c r="B1531" i="14"/>
  <c r="B1532" i="14" s="1"/>
  <c r="B1533" i="14" s="1"/>
  <c r="B1534" i="14" s="1"/>
  <c r="B1535" i="14" s="1"/>
  <c r="B1536" i="14" s="1"/>
  <c r="B184" i="16"/>
  <c r="B185" i="16" s="1"/>
  <c r="B186" i="16" s="1"/>
  <c r="B187" i="16" s="1"/>
  <c r="B861" i="14"/>
  <c r="B862" i="14" s="1"/>
  <c r="B863" i="14" s="1"/>
  <c r="B864" i="14" s="1"/>
  <c r="B865" i="14" s="1"/>
  <c r="B866" i="14" s="1"/>
  <c r="B867" i="14" s="1"/>
  <c r="B868" i="14" s="1"/>
  <c r="B1429" i="16"/>
  <c r="B1392" i="16"/>
  <c r="B1393" i="16" s="1"/>
  <c r="B1394" i="16" s="1"/>
  <c r="B1395" i="16" s="1"/>
  <c r="B101" i="16"/>
  <c r="B102" i="16" s="1"/>
  <c r="B103" i="16" s="1"/>
  <c r="B104" i="16" s="1"/>
  <c r="B105" i="16" s="1"/>
  <c r="B106" i="16" s="1"/>
  <c r="B991" i="17"/>
  <c r="B992" i="17" s="1"/>
  <c r="B993" i="17" s="1"/>
  <c r="B1170" i="14"/>
  <c r="B1171" i="14" s="1"/>
  <c r="B1172" i="14" s="1"/>
  <c r="B1173" i="14" s="1"/>
  <c r="B1174" i="14" s="1"/>
  <c r="B2434" i="14"/>
  <c r="B2435" i="14" s="1"/>
  <c r="B2436" i="14" s="1"/>
  <c r="B2437" i="14" s="1"/>
  <c r="B2438" i="14" s="1"/>
  <c r="B1012" i="16"/>
  <c r="B1013" i="16" s="1"/>
  <c r="B1014" i="16" s="1"/>
  <c r="B194" i="16"/>
  <c r="AC651" i="18"/>
  <c r="AC631" i="18"/>
  <c r="AC650" i="18"/>
  <c r="C650" i="18" s="1"/>
  <c r="AC630" i="18"/>
  <c r="B981" i="14"/>
  <c r="B982" i="14" s="1"/>
  <c r="B983" i="14" s="1"/>
  <c r="B984" i="14" s="1"/>
  <c r="B985" i="14" s="1"/>
  <c r="B986" i="14" s="1"/>
  <c r="B2214" i="14"/>
  <c r="B2215" i="14" s="1"/>
  <c r="B2216" i="14" s="1"/>
  <c r="B2217" i="14" s="1"/>
  <c r="B2218" i="14" s="1"/>
  <c r="B2219" i="14" s="1"/>
  <c r="B1924" i="14"/>
  <c r="B1925" i="14" s="1"/>
  <c r="B1926" i="14" s="1"/>
  <c r="B1927" i="14" s="1"/>
  <c r="B1928" i="14" s="1"/>
  <c r="B1080" i="14"/>
  <c r="B1081" i="14" s="1"/>
  <c r="B1082" i="14" s="1"/>
  <c r="B1083" i="14" s="1"/>
  <c r="B1084" i="14" s="1"/>
  <c r="B1810" i="14"/>
  <c r="B1811" i="14" s="1"/>
  <c r="B1812" i="14" s="1"/>
  <c r="B1813" i="14" s="1"/>
  <c r="B1814" i="14" s="1"/>
  <c r="B1815" i="14" s="1"/>
  <c r="B1816" i="14" s="1"/>
  <c r="B1233" i="16"/>
  <c r="B1234" i="16" s="1"/>
  <c r="B1151" i="17"/>
  <c r="AC629" i="18"/>
  <c r="B1542" i="14"/>
  <c r="B1543" i="14" s="1"/>
  <c r="B1544" i="14" s="1"/>
  <c r="B1545" i="14" s="1"/>
  <c r="B1546" i="14" s="1"/>
  <c r="B1547" i="14" s="1"/>
  <c r="AC632" i="18"/>
  <c r="B138" i="16"/>
  <c r="B139" i="16" s="1"/>
  <c r="B140" i="16" s="1"/>
  <c r="B141" i="16" s="1"/>
  <c r="B842" i="16"/>
  <c r="B843" i="16" s="1"/>
  <c r="B844" i="16" s="1"/>
  <c r="B845" i="16" s="1"/>
  <c r="B856" i="16"/>
  <c r="B857" i="16" s="1"/>
  <c r="B858" i="16" s="1"/>
  <c r="B859" i="16" s="1"/>
  <c r="B860" i="16" s="1"/>
  <c r="B861" i="16" s="1"/>
  <c r="B862" i="16" s="1"/>
  <c r="B197" i="16"/>
  <c r="B1545" i="16"/>
  <c r="B1546" i="16" s="1"/>
  <c r="B1547" i="16" s="1"/>
  <c r="B939" i="16"/>
  <c r="B940" i="16" s="1"/>
  <c r="B93" i="16"/>
  <c r="B94" i="16" s="1"/>
  <c r="B95" i="16" s="1"/>
  <c r="B96" i="16" s="1"/>
  <c r="B1439" i="16"/>
  <c r="B1440" i="16" s="1"/>
  <c r="B1441" i="16" s="1"/>
  <c r="B1442" i="16" s="1"/>
  <c r="B1443" i="16" s="1"/>
  <c r="B1444" i="16" s="1"/>
  <c r="B1269" i="16"/>
  <c r="B1270" i="16" s="1"/>
  <c r="B1418" i="16"/>
  <c r="B1419" i="16" s="1"/>
  <c r="B1420" i="16" s="1"/>
  <c r="B1421" i="16" s="1"/>
  <c r="B1422" i="16" s="1"/>
  <c r="B1066" i="16"/>
  <c r="B1067" i="16" s="1"/>
  <c r="B1068" i="16" s="1"/>
  <c r="B1069" i="16" s="1"/>
  <c r="B1070" i="16" s="1"/>
  <c r="B1071" i="16" s="1"/>
  <c r="B1072" i="16" s="1"/>
  <c r="AC628" i="18"/>
  <c r="C628" i="18" s="1"/>
  <c r="B673" i="14"/>
  <c r="B674" i="14" s="1"/>
  <c r="B675" i="14" s="1"/>
  <c r="B676" i="14" s="1"/>
  <c r="B677" i="14" s="1"/>
  <c r="B678" i="14" s="1"/>
  <c r="B679" i="14" s="1"/>
  <c r="B680" i="14" s="1"/>
  <c r="B681" i="14" s="1"/>
  <c r="B863" i="16"/>
  <c r="B864" i="16" s="1"/>
  <c r="B865" i="16" s="1"/>
  <c r="B866" i="16" s="1"/>
  <c r="B867" i="16" s="1"/>
  <c r="B1105" i="14"/>
  <c r="B1106" i="14" s="1"/>
  <c r="B1107" i="14" s="1"/>
  <c r="B1108" i="14" s="1"/>
  <c r="B1109" i="14" s="1"/>
  <c r="B1489" i="14"/>
  <c r="B1490" i="14" s="1"/>
  <c r="B1491" i="14" s="1"/>
  <c r="B1492" i="14" s="1"/>
  <c r="B1493" i="14" s="1"/>
  <c r="B1362" i="16"/>
  <c r="B1363" i="16" s="1"/>
  <c r="B1364" i="16" s="1"/>
  <c r="B1365" i="16" s="1"/>
  <c r="B929" i="14"/>
  <c r="B930" i="14" s="1"/>
  <c r="B931" i="14" s="1"/>
  <c r="B932" i="14" s="1"/>
  <c r="B933" i="14" s="1"/>
  <c r="B934" i="14" s="1"/>
  <c r="B935" i="14" s="1"/>
  <c r="B936" i="14" s="1"/>
  <c r="B937" i="14" s="1"/>
  <c r="B938" i="14" s="1"/>
  <c r="B1500" i="14"/>
  <c r="B1501" i="14" s="1"/>
  <c r="B1502" i="14" s="1"/>
  <c r="B1503" i="14" s="1"/>
  <c r="B1504" i="14" s="1"/>
  <c r="B1505" i="14" s="1"/>
  <c r="B701" i="16"/>
  <c r="B702" i="16" s="1"/>
  <c r="B703" i="16" s="1"/>
  <c r="B704" i="16" s="1"/>
  <c r="B705" i="16" s="1"/>
  <c r="B706" i="16" s="1"/>
  <c r="B933" i="16"/>
  <c r="B934" i="16" s="1"/>
  <c r="B935" i="16" s="1"/>
  <c r="B1495" i="16"/>
  <c r="B1496" i="16" s="1"/>
  <c r="B1497" i="16" s="1"/>
  <c r="B1498" i="16" s="1"/>
  <c r="B1499" i="16" s="1"/>
  <c r="B1500" i="16" s="1"/>
  <c r="B1501" i="16" s="1"/>
  <c r="B1502" i="16" s="1"/>
  <c r="B376" i="16"/>
  <c r="B377" i="16" s="1"/>
  <c r="B378" i="16" s="1"/>
  <c r="B379" i="16" s="1"/>
  <c r="B2151" i="14"/>
  <c r="B2152" i="14" s="1"/>
  <c r="B2153" i="14" s="1"/>
  <c r="B2154" i="14" s="1"/>
  <c r="B2155" i="14" s="1"/>
  <c r="B2156" i="14" s="1"/>
  <c r="B2157" i="14" s="1"/>
  <c r="B2158" i="14" s="1"/>
  <c r="B1665" i="16"/>
  <c r="B1666" i="16" s="1"/>
  <c r="B1667" i="16" s="1"/>
  <c r="B1710" i="14"/>
  <c r="B1711" i="14" s="1"/>
  <c r="B1712" i="14" s="1"/>
  <c r="B1713" i="14" s="1"/>
  <c r="B1714" i="14" s="1"/>
  <c r="B196" i="16"/>
  <c r="B595" i="14"/>
  <c r="B596" i="14" s="1"/>
  <c r="B597" i="14" s="1"/>
  <c r="B598" i="14" s="1"/>
  <c r="B599" i="14" s="1"/>
  <c r="B600" i="14" s="1"/>
  <c r="B233" i="16"/>
  <c r="B234" i="16" s="1"/>
  <c r="B235" i="16" s="1"/>
  <c r="B236" i="16" s="1"/>
  <c r="B237" i="16" s="1"/>
  <c r="B2038" i="14"/>
  <c r="B2039" i="14" s="1"/>
  <c r="B2040" i="14" s="1"/>
  <c r="B2041" i="14" s="1"/>
  <c r="B2042" i="14" s="1"/>
  <c r="B2043" i="14" s="1"/>
  <c r="B2044" i="14" s="1"/>
  <c r="B2045" i="14" s="1"/>
  <c r="B2046" i="14" s="1"/>
  <c r="B385" i="14"/>
  <c r="B386" i="14" s="1"/>
  <c r="B387" i="14" s="1"/>
  <c r="B388" i="14" s="1"/>
  <c r="B389" i="14" s="1"/>
  <c r="B390" i="14" s="1"/>
  <c r="B1694" i="14"/>
  <c r="B1695" i="14" s="1"/>
  <c r="B1696" i="14" s="1"/>
  <c r="B1697" i="14" s="1"/>
  <c r="B1698" i="14" s="1"/>
  <c r="B250" i="17"/>
  <c r="B251" i="17" s="1"/>
  <c r="B252" i="17" s="1"/>
  <c r="B1260" i="17"/>
  <c r="B1261" i="17" s="1"/>
  <c r="B1262" i="17" s="1"/>
  <c r="B1263" i="17" s="1"/>
  <c r="B1264" i="17" s="1"/>
  <c r="B1265" i="17" s="1"/>
  <c r="B1266" i="17" s="1"/>
  <c r="B1259" i="14"/>
  <c r="B1260" i="14" s="1"/>
  <c r="B1261" i="14" s="1"/>
  <c r="B1262" i="14" s="1"/>
  <c r="B1263" i="14" s="1"/>
  <c r="B1264" i="14" s="1"/>
  <c r="B380" i="16"/>
  <c r="B381" i="16" s="1"/>
  <c r="B382" i="16" s="1"/>
  <c r="B383" i="16" s="1"/>
  <c r="B246" i="17"/>
  <c r="B247" i="17" s="1"/>
  <c r="B248" i="17" s="1"/>
  <c r="B643" i="17"/>
  <c r="B644" i="17" s="1"/>
  <c r="B645" i="17" s="1"/>
  <c r="B646" i="17" s="1"/>
  <c r="B1557" i="16"/>
  <c r="B1558" i="16" s="1"/>
  <c r="B1559" i="16" s="1"/>
  <c r="B1560" i="16" s="1"/>
  <c r="B797" i="14"/>
  <c r="B798" i="14" s="1"/>
  <c r="B799" i="14" s="1"/>
  <c r="B800" i="14" s="1"/>
  <c r="B801" i="14" s="1"/>
  <c r="B802" i="14" s="1"/>
  <c r="B882" i="14"/>
  <c r="B883" i="14" s="1"/>
  <c r="B884" i="14" s="1"/>
  <c r="B885" i="14" s="1"/>
  <c r="B886" i="14" s="1"/>
  <c r="B228" i="17"/>
  <c r="B229" i="17" s="1"/>
  <c r="B230" i="17" s="1"/>
  <c r="B231" i="17" s="1"/>
  <c r="B1347" i="16"/>
  <c r="B1348" i="16" s="1"/>
  <c r="B1349" i="16" s="1"/>
  <c r="B1350" i="16" s="1"/>
  <c r="B1351" i="16" s="1"/>
  <c r="B1303" i="16"/>
  <c r="B1304" i="16" s="1"/>
  <c r="B1305" i="16" s="1"/>
  <c r="B1306" i="16" s="1"/>
  <c r="B1396" i="16"/>
  <c r="B1397" i="16" s="1"/>
  <c r="B1398" i="16" s="1"/>
  <c r="B1399" i="16" s="1"/>
  <c r="B1400" i="16" s="1"/>
  <c r="B1280" i="16"/>
  <c r="B1281" i="16" s="1"/>
  <c r="B1282" i="16" s="1"/>
  <c r="B1283" i="16" s="1"/>
  <c r="B1322" i="16"/>
  <c r="B1323" i="16" s="1"/>
  <c r="B1324" i="16" s="1"/>
  <c r="B1325" i="16" s="1"/>
  <c r="AC475" i="18"/>
  <c r="B478" i="16"/>
  <c r="B479" i="16" s="1"/>
  <c r="B480" i="16" s="1"/>
  <c r="B481" i="16" s="1"/>
  <c r="B482" i="16" s="1"/>
  <c r="B483" i="16" s="1"/>
  <c r="B484" i="16" s="1"/>
  <c r="B303" i="17"/>
  <c r="B304" i="17" s="1"/>
  <c r="B305" i="17" s="1"/>
  <c r="B1222" i="16"/>
  <c r="B1223" i="16" s="1"/>
  <c r="B1224" i="16" s="1"/>
  <c r="B412" i="14"/>
  <c r="B413" i="14" s="1"/>
  <c r="B414" i="14" s="1"/>
  <c r="B415" i="14" s="1"/>
  <c r="B416" i="14" s="1"/>
  <c r="B1542" i="17"/>
  <c r="B1543" i="17" s="1"/>
  <c r="B1544" i="17" s="1"/>
  <c r="B1545" i="17" s="1"/>
  <c r="B1546" i="17" s="1"/>
  <c r="B1547" i="17" s="1"/>
  <c r="B1548" i="17" s="1"/>
  <c r="B841" i="14"/>
  <c r="B842" i="14" s="1"/>
  <c r="B843" i="14" s="1"/>
  <c r="B844" i="14" s="1"/>
  <c r="B845" i="14" s="1"/>
  <c r="B846" i="14" s="1"/>
  <c r="B847" i="14" s="1"/>
  <c r="B848" i="14" s="1"/>
  <c r="B391" i="14"/>
  <c r="B392" i="14" s="1"/>
  <c r="B393" i="14" s="1"/>
  <c r="B394" i="14" s="1"/>
  <c r="B395" i="14" s="1"/>
  <c r="B396" i="14" s="1"/>
  <c r="B1253" i="14"/>
  <c r="B1254" i="14" s="1"/>
  <c r="B1255" i="14" s="1"/>
  <c r="B1256" i="14" s="1"/>
  <c r="B1257" i="14" s="1"/>
  <c r="B1258" i="14" s="1"/>
  <c r="B839" i="16"/>
  <c r="B840" i="16" s="1"/>
  <c r="B841" i="16" s="1"/>
  <c r="B1445" i="16"/>
  <c r="B1446" i="16" s="1"/>
  <c r="B1447" i="16" s="1"/>
  <c r="B1448" i="16" s="1"/>
  <c r="B1449" i="16" s="1"/>
  <c r="B1450" i="16" s="1"/>
  <c r="B1060" i="14"/>
  <c r="B1061" i="14" s="1"/>
  <c r="B1062" i="14" s="1"/>
  <c r="B1063" i="14" s="1"/>
  <c r="B1064" i="14" s="1"/>
  <c r="B488" i="16"/>
  <c r="B987" i="16"/>
  <c r="B988" i="16" s="1"/>
  <c r="B989" i="16" s="1"/>
  <c r="B990" i="16" s="1"/>
  <c r="B991" i="16" s="1"/>
  <c r="B337" i="16"/>
  <c r="B338" i="16" s="1"/>
  <c r="B339" i="16" s="1"/>
  <c r="B340" i="16" s="1"/>
  <c r="B464" i="17"/>
  <c r="B465" i="17" s="1"/>
  <c r="B1181" i="16"/>
  <c r="B1182" i="16" s="1"/>
  <c r="B761" i="14"/>
  <c r="B762" i="14" s="1"/>
  <c r="B763" i="14" s="1"/>
  <c r="B764" i="14" s="1"/>
  <c r="B765" i="14" s="1"/>
  <c r="B766" i="14" s="1"/>
  <c r="B767" i="14" s="1"/>
  <c r="B380" i="14"/>
  <c r="B381" i="14" s="1"/>
  <c r="B382" i="14" s="1"/>
  <c r="B383" i="14" s="1"/>
  <c r="B384" i="14" s="1"/>
  <c r="B2226" i="14"/>
  <c r="B2227" i="14" s="1"/>
  <c r="B2228" i="14" s="1"/>
  <c r="B2229" i="14" s="1"/>
  <c r="B2230" i="14" s="1"/>
  <c r="B2231" i="14" s="1"/>
  <c r="B1173" i="16"/>
  <c r="B1174" i="16" s="1"/>
  <c r="B1175" i="16" s="1"/>
  <c r="B1176" i="16" s="1"/>
  <c r="B803" i="14"/>
  <c r="B804" i="14" s="1"/>
  <c r="B805" i="14" s="1"/>
  <c r="B806" i="14" s="1"/>
  <c r="B807" i="14" s="1"/>
  <c r="B808" i="14" s="1"/>
  <c r="B179" i="16"/>
  <c r="B180" i="16" s="1"/>
  <c r="B181" i="16" s="1"/>
  <c r="B182" i="16" s="1"/>
  <c r="B183" i="16" s="1"/>
  <c r="B1308" i="14"/>
  <c r="B1309" i="14" s="1"/>
  <c r="B1310" i="14" s="1"/>
  <c r="B1311" i="14" s="1"/>
  <c r="B1312" i="14" s="1"/>
  <c r="B1313" i="14" s="1"/>
  <c r="B1314" i="14" s="1"/>
  <c r="B429" i="17"/>
  <c r="B430" i="17" s="1"/>
  <c r="B431" i="17" s="1"/>
  <c r="B628" i="14"/>
  <c r="B629" i="14" s="1"/>
  <c r="B630" i="14" s="1"/>
  <c r="B631" i="14" s="1"/>
  <c r="B632" i="14" s="1"/>
  <c r="B1135" i="14"/>
  <c r="B1136" i="14" s="1"/>
  <c r="B1137" i="14" s="1"/>
  <c r="B1138" i="14" s="1"/>
  <c r="B1139" i="14" s="1"/>
  <c r="B1140" i="14" s="1"/>
  <c r="B1141" i="14" s="1"/>
  <c r="B1708" i="16"/>
  <c r="B738" i="16"/>
  <c r="B739" i="16" s="1"/>
  <c r="B740" i="16" s="1"/>
  <c r="B741" i="16" s="1"/>
  <c r="B742" i="16" s="1"/>
  <c r="B743" i="16" s="1"/>
  <c r="B1688" i="16"/>
  <c r="B1689" i="16" s="1"/>
  <c r="B1690" i="16" s="1"/>
  <c r="B1691" i="16" s="1"/>
  <c r="B1692" i="16" s="1"/>
  <c r="B1693" i="16" s="1"/>
  <c r="B1694" i="16" s="1"/>
  <c r="B1695" i="16" s="1"/>
  <c r="B1696" i="16" s="1"/>
  <c r="B1645" i="16"/>
  <c r="B1646" i="16" s="1"/>
  <c r="B1647" i="16" s="1"/>
  <c r="B1648" i="16" s="1"/>
  <c r="B1649" i="16" s="1"/>
  <c r="B1650" i="16" s="1"/>
  <c r="B1651" i="16" s="1"/>
  <c r="B1652" i="16" s="1"/>
  <c r="B1582" i="16"/>
  <c r="B1583" i="16" s="1"/>
  <c r="B1662" i="16"/>
  <c r="B1663" i="16" s="1"/>
  <c r="B1664" i="16" s="1"/>
  <c r="B421" i="17"/>
  <c r="B1025" i="16"/>
  <c r="B1026" i="16" s="1"/>
  <c r="B1027" i="16" s="1"/>
  <c r="B1028" i="16" s="1"/>
  <c r="B1516" i="14"/>
  <c r="B1517" i="14" s="1"/>
  <c r="B1518" i="14" s="1"/>
  <c r="B1519" i="14" s="1"/>
  <c r="B1520" i="14" s="1"/>
  <c r="B1065" i="17"/>
  <c r="B1066" i="17" s="1"/>
  <c r="B1067" i="17" s="1"/>
  <c r="B272" i="14"/>
  <c r="B273" i="14" s="1"/>
  <c r="B274" i="14" s="1"/>
  <c r="B275" i="14" s="1"/>
  <c r="B276" i="14" s="1"/>
  <c r="B277" i="14" s="1"/>
  <c r="B278" i="14" s="1"/>
  <c r="B279" i="14" s="1"/>
  <c r="B280" i="14" s="1"/>
  <c r="B1070" i="14"/>
  <c r="B1071" i="14" s="1"/>
  <c r="B1072" i="14" s="1"/>
  <c r="B1073" i="14" s="1"/>
  <c r="B1074" i="14" s="1"/>
  <c r="B617" i="17"/>
  <c r="B618" i="17" s="1"/>
  <c r="B619" i="17" s="1"/>
  <c r="B1745" i="14"/>
  <c r="B1746" i="14" s="1"/>
  <c r="B1747" i="14" s="1"/>
  <c r="B1748" i="14" s="1"/>
  <c r="B1749" i="14" s="1"/>
  <c r="B1750" i="14" s="1"/>
  <c r="B1751" i="14" s="1"/>
  <c r="B87" i="14"/>
  <c r="B88" i="14" s="1"/>
  <c r="B89" i="14" s="1"/>
  <c r="B90" i="14" s="1"/>
  <c r="B91" i="14" s="1"/>
  <c r="B525" i="17"/>
  <c r="B526" i="17" s="1"/>
  <c r="B527" i="17" s="1"/>
  <c r="B528" i="17" s="1"/>
  <c r="B529" i="17" s="1"/>
  <c r="B107" i="16"/>
  <c r="B108" i="16" s="1"/>
  <c r="B109" i="16" s="1"/>
  <c r="B110" i="16" s="1"/>
  <c r="B1270" i="14"/>
  <c r="B1271" i="14" s="1"/>
  <c r="B1272" i="14" s="1"/>
  <c r="B1273" i="14" s="1"/>
  <c r="B1274" i="14" s="1"/>
  <c r="B329" i="16"/>
  <c r="B330" i="16" s="1"/>
  <c r="B331" i="16" s="1"/>
  <c r="B332" i="16" s="1"/>
  <c r="B305" i="14"/>
  <c r="B306" i="14" s="1"/>
  <c r="B307" i="14" s="1"/>
  <c r="B308" i="14" s="1"/>
  <c r="B309" i="14" s="1"/>
  <c r="B310" i="14" s="1"/>
  <c r="B160" i="14"/>
  <c r="B161" i="14" s="1"/>
  <c r="B162" i="14" s="1"/>
  <c r="B163" i="14" s="1"/>
  <c r="B164" i="14" s="1"/>
  <c r="AC342" i="18"/>
  <c r="B88" i="11"/>
  <c r="AC368" i="18"/>
  <c r="B1613" i="14"/>
  <c r="B1614" i="14" s="1"/>
  <c r="B1615" i="14" s="1"/>
  <c r="B1616" i="14" s="1"/>
  <c r="B1617" i="14" s="1"/>
  <c r="B89" i="16"/>
  <c r="B90" i="16" s="1"/>
  <c r="B91" i="16" s="1"/>
  <c r="B92" i="16" s="1"/>
  <c r="B32" i="11"/>
  <c r="AC366" i="18"/>
  <c r="AC367" i="18"/>
  <c r="AC365" i="18"/>
  <c r="C365" i="18" s="1"/>
  <c r="B714" i="17"/>
  <c r="B715" i="17" s="1"/>
  <c r="B716" i="17" s="1"/>
  <c r="B495" i="17"/>
  <c r="B496" i="17" s="1"/>
  <c r="B497" i="17" s="1"/>
  <c r="B498" i="17" s="1"/>
  <c r="B499" i="17" s="1"/>
  <c r="B500" i="17" s="1"/>
  <c r="B424" i="17"/>
  <c r="B717" i="17"/>
  <c r="B718" i="17" s="1"/>
  <c r="B719" i="17" s="1"/>
  <c r="B720" i="17" s="1"/>
  <c r="B212" i="17"/>
  <c r="B213" i="17" s="1"/>
  <c r="B1083" i="17"/>
  <c r="B1084" i="17" s="1"/>
  <c r="B1085" i="17" s="1"/>
  <c r="B1307" i="16"/>
  <c r="B1308" i="16" s="1"/>
  <c r="B1309" i="16" s="1"/>
  <c r="B1310" i="16" s="1"/>
  <c r="B1311" i="16" s="1"/>
  <c r="B1312" i="16" s="1"/>
  <c r="B1313" i="16" s="1"/>
  <c r="B1314" i="16" s="1"/>
  <c r="B636" i="16"/>
  <c r="B637" i="16" s="1"/>
  <c r="B524" i="16"/>
  <c r="B525" i="16" s="1"/>
  <c r="B526" i="16" s="1"/>
  <c r="B527" i="16" s="1"/>
  <c r="B528" i="16" s="1"/>
  <c r="B486" i="16"/>
  <c r="B813" i="16"/>
  <c r="B814" i="16" s="1"/>
  <c r="B815" i="16" s="1"/>
  <c r="B816" i="16" s="1"/>
  <c r="B817" i="16" s="1"/>
  <c r="B818" i="16" s="1"/>
  <c r="B819" i="16" s="1"/>
  <c r="B1342" i="16"/>
  <c r="B1343" i="16" s="1"/>
  <c r="B1344" i="16" s="1"/>
  <c r="B1345" i="16" s="1"/>
  <c r="B1346" i="16" s="1"/>
  <c r="B1278" i="16"/>
  <c r="B1279" i="16" s="1"/>
  <c r="B17" i="15"/>
  <c r="B18" i="15" s="1"/>
  <c r="B24" i="11"/>
  <c r="B9" i="11"/>
  <c r="B48" i="11"/>
  <c r="B49" i="11" s="1"/>
  <c r="B58" i="11"/>
  <c r="B1598" i="14"/>
  <c r="B1599" i="14" s="1"/>
  <c r="B1600" i="14" s="1"/>
  <c r="B1601" i="14" s="1"/>
  <c r="B1602" i="14" s="1"/>
  <c r="B724" i="14"/>
  <c r="B725" i="14" s="1"/>
  <c r="B726" i="14" s="1"/>
  <c r="B727" i="14" s="1"/>
  <c r="B728" i="14" s="1"/>
  <c r="B729" i="14" s="1"/>
  <c r="B730" i="14" s="1"/>
  <c r="B1470" i="16"/>
  <c r="B1471" i="16" s="1"/>
  <c r="B1472" i="16" s="1"/>
  <c r="B1473" i="16" s="1"/>
  <c r="B1474" i="16" s="1"/>
  <c r="B1475" i="16" s="1"/>
  <c r="B1476" i="16" s="1"/>
  <c r="B1477" i="16" s="1"/>
  <c r="B1009" i="17"/>
  <c r="B1010" i="17" s="1"/>
  <c r="B1011" i="17" s="1"/>
  <c r="B1012" i="17" s="1"/>
  <c r="B1013" i="17" s="1"/>
  <c r="B1014" i="17" s="1"/>
  <c r="B1015" i="17" s="1"/>
  <c r="B1016" i="17" s="1"/>
  <c r="AC473" i="18"/>
  <c r="B1248" i="14"/>
  <c r="B1249" i="14" s="1"/>
  <c r="B1250" i="14" s="1"/>
  <c r="B1251" i="14" s="1"/>
  <c r="B1252" i="14" s="1"/>
  <c r="B1116" i="14"/>
  <c r="B1117" i="14" s="1"/>
  <c r="B1118" i="14" s="1"/>
  <c r="B1119" i="14" s="1"/>
  <c r="B1120" i="14" s="1"/>
  <c r="B1121" i="14" s="1"/>
  <c r="B338" i="14"/>
  <c r="B339" i="14" s="1"/>
  <c r="B340" i="14" s="1"/>
  <c r="B341" i="14" s="1"/>
  <c r="B342" i="14" s="1"/>
  <c r="B343" i="14" s="1"/>
  <c r="B344" i="14" s="1"/>
  <c r="B345" i="14" s="1"/>
  <c r="B3" i="15"/>
  <c r="AC474" i="18"/>
  <c r="B755" i="16"/>
  <c r="B756" i="16" s="1"/>
  <c r="B757" i="16" s="1"/>
  <c r="B758" i="16" s="1"/>
  <c r="B759" i="16" s="1"/>
  <c r="B760" i="16" s="1"/>
  <c r="B1044" i="16"/>
  <c r="B1045" i="16" s="1"/>
  <c r="B1046" i="16" s="1"/>
  <c r="B1563" i="14"/>
  <c r="B1564" i="14" s="1"/>
  <c r="B1565" i="14" s="1"/>
  <c r="B1566" i="14" s="1"/>
  <c r="B1567" i="14" s="1"/>
  <c r="AC476" i="18"/>
  <c r="B809" i="14"/>
  <c r="B810" i="14" s="1"/>
  <c r="B811" i="14" s="1"/>
  <c r="B812" i="14" s="1"/>
  <c r="B813" i="14" s="1"/>
  <c r="B814" i="14" s="1"/>
  <c r="B1976" i="14"/>
  <c r="B1977" i="14" s="1"/>
  <c r="B1978" i="14" s="1"/>
  <c r="B1979" i="14" s="1"/>
  <c r="B1980" i="14" s="1"/>
  <c r="B1981" i="14" s="1"/>
  <c r="B1982" i="14" s="1"/>
  <c r="B2084" i="14"/>
  <c r="B2085" i="14" s="1"/>
  <c r="B2086" i="14" s="1"/>
  <c r="B2087" i="14" s="1"/>
  <c r="B2088" i="14" s="1"/>
  <c r="AC472" i="18"/>
  <c r="C472" i="18" s="1"/>
  <c r="B907" i="17"/>
  <c r="B908" i="17" s="1"/>
  <c r="B909" i="17" s="1"/>
  <c r="B910" i="17" s="1"/>
  <c r="B911" i="17" s="1"/>
  <c r="B912" i="17" s="1"/>
  <c r="B889" i="17"/>
  <c r="B890" i="17" s="1"/>
  <c r="B891" i="17" s="1"/>
  <c r="B1424" i="17"/>
  <c r="B1425" i="17" s="1"/>
  <c r="B1426" i="17" s="1"/>
  <c r="B1318" i="17"/>
  <c r="B1319" i="17" s="1"/>
  <c r="B1320" i="17" s="1"/>
  <c r="B1321" i="17" s="1"/>
  <c r="B316" i="17"/>
  <c r="B317" i="17" s="1"/>
  <c r="B318" i="17" s="1"/>
  <c r="B1310" i="17"/>
  <c r="B1311" i="17" s="1"/>
  <c r="B1312" i="17" s="1"/>
  <c r="B1313" i="17" s="1"/>
  <c r="B1225" i="17"/>
  <c r="B1226" i="17" s="1"/>
  <c r="B1227" i="17" s="1"/>
  <c r="B1385" i="17"/>
  <c r="B1386" i="17" s="1"/>
  <c r="B1387" i="17" s="1"/>
  <c r="B1388" i="17" s="1"/>
  <c r="B1466" i="17"/>
  <c r="B1467" i="17" s="1"/>
  <c r="B1468" i="17" s="1"/>
  <c r="B623" i="17"/>
  <c r="B624" i="17" s="1"/>
  <c r="B625" i="17" s="1"/>
  <c r="B313" i="17"/>
  <c r="B314" i="17" s="1"/>
  <c r="B315" i="17" s="1"/>
  <c r="B451" i="17"/>
  <c r="B452" i="17" s="1"/>
  <c r="B453" i="17" s="1"/>
  <c r="B454" i="17" s="1"/>
  <c r="B1569" i="17"/>
  <c r="B759" i="17"/>
  <c r="B760" i="17" s="1"/>
  <c r="B761" i="17" s="1"/>
  <c r="B1469" i="17"/>
  <c r="B1470" i="17" s="1"/>
  <c r="B1471" i="17" s="1"/>
  <c r="B8" i="15"/>
  <c r="B9" i="15" s="1"/>
  <c r="B10" i="15" s="1"/>
  <c r="B1542" i="16"/>
  <c r="B1543" i="16" s="1"/>
  <c r="B1544" i="16" s="1"/>
  <c r="B241" i="16"/>
  <c r="B242" i="16" s="1"/>
  <c r="B243" i="16" s="1"/>
  <c r="B244" i="16" s="1"/>
  <c r="B245" i="16" s="1"/>
  <c r="B1383" i="17"/>
  <c r="B1384" i="17" s="1"/>
  <c r="B1503" i="16"/>
  <c r="B1504" i="16" s="1"/>
  <c r="B1505" i="16" s="1"/>
  <c r="B1506" i="16" s="1"/>
  <c r="B1507" i="16" s="1"/>
  <c r="B1508" i="16" s="1"/>
  <c r="B1509" i="16" s="1"/>
  <c r="B1510" i="16" s="1"/>
  <c r="B1511" i="16" s="1"/>
  <c r="B1512" i="16" s="1"/>
  <c r="B893" i="14"/>
  <c r="B894" i="14" s="1"/>
  <c r="B895" i="14" s="1"/>
  <c r="B896" i="14" s="1"/>
  <c r="B897" i="14" s="1"/>
  <c r="B898" i="14" s="1"/>
  <c r="B1578" i="14"/>
  <c r="B1579" i="14" s="1"/>
  <c r="B1580" i="14" s="1"/>
  <c r="B1581" i="14" s="1"/>
  <c r="B1582" i="14" s="1"/>
  <c r="AC341" i="18"/>
  <c r="B362" i="14"/>
  <c r="B363" i="14" s="1"/>
  <c r="B364" i="14" s="1"/>
  <c r="B365" i="14" s="1"/>
  <c r="B366" i="14" s="1"/>
  <c r="B367" i="14" s="1"/>
  <c r="B368" i="14" s="1"/>
  <c r="B369" i="14" s="1"/>
  <c r="AC340" i="18"/>
  <c r="AC339" i="18"/>
  <c r="C339" i="18" s="1"/>
  <c r="B845" i="17"/>
  <c r="B846" i="17" s="1"/>
  <c r="B847" i="17" s="1"/>
  <c r="B966" i="17"/>
  <c r="B967" i="17" s="1"/>
  <c r="B968" i="17" s="1"/>
  <c r="B1131" i="17"/>
  <c r="B1132" i="17" s="1"/>
  <c r="B1133" i="17" s="1"/>
  <c r="B278" i="17"/>
  <c r="B279" i="17" s="1"/>
  <c r="B280" i="17" s="1"/>
  <c r="B416" i="16"/>
  <c r="B417" i="16" s="1"/>
  <c r="B418" i="16" s="1"/>
  <c r="B419" i="16" s="1"/>
  <c r="B420" i="16" s="1"/>
  <c r="B1639" i="16"/>
  <c r="B1640" i="16" s="1"/>
  <c r="B1641" i="16" s="1"/>
  <c r="B1642" i="16" s="1"/>
  <c r="B1643" i="16" s="1"/>
  <c r="B1644" i="16" s="1"/>
  <c r="B1121" i="16"/>
  <c r="B1122" i="16" s="1"/>
  <c r="B1123" i="16" s="1"/>
  <c r="B1213" i="16"/>
  <c r="B1214" i="16" s="1"/>
  <c r="B1578" i="16"/>
  <c r="B1579" i="16" s="1"/>
  <c r="B489" i="16"/>
  <c r="B171" i="16"/>
  <c r="B172" i="16" s="1"/>
  <c r="B173" i="16" s="1"/>
  <c r="B174" i="16" s="1"/>
  <c r="B1086" i="16"/>
  <c r="B1087" i="16" s="1"/>
  <c r="B1088" i="16" s="1"/>
  <c r="B1089" i="16" s="1"/>
  <c r="B1090" i="16" s="1"/>
  <c r="B514" i="16"/>
  <c r="B515" i="16" s="1"/>
  <c r="B516" i="16" s="1"/>
  <c r="B517" i="16" s="1"/>
  <c r="B518" i="16" s="1"/>
  <c r="B79" i="16"/>
  <c r="B80" i="16" s="1"/>
  <c r="B81" i="16" s="1"/>
  <c r="B82" i="16" s="1"/>
  <c r="B1185" i="16"/>
  <c r="B1186" i="16" s="1"/>
  <c r="B409" i="16"/>
  <c r="B410" i="16" s="1"/>
  <c r="B411" i="16" s="1"/>
  <c r="B412" i="16" s="1"/>
  <c r="B413" i="16" s="1"/>
  <c r="B414" i="16" s="1"/>
  <c r="B415" i="16" s="1"/>
  <c r="B355" i="16"/>
  <c r="B356" i="16" s="1"/>
  <c r="B357" i="16" s="1"/>
  <c r="B358" i="16" s="1"/>
  <c r="B359" i="16" s="1"/>
  <c r="B909" i="16"/>
  <c r="B910" i="16" s="1"/>
  <c r="B911" i="16" s="1"/>
  <c r="B437" i="16"/>
  <c r="B438" i="16" s="1"/>
  <c r="B439" i="16" s="1"/>
  <c r="B440" i="16" s="1"/>
  <c r="B441" i="16" s="1"/>
  <c r="B442" i="16" s="1"/>
  <c r="B443" i="16" s="1"/>
  <c r="B444" i="16" s="1"/>
  <c r="B675" i="17"/>
  <c r="B676" i="17" s="1"/>
  <c r="B677" i="17" s="1"/>
  <c r="B678" i="17" s="1"/>
  <c r="B679" i="17" s="1"/>
  <c r="B680" i="17" s="1"/>
  <c r="B879" i="17"/>
  <c r="B880" i="17" s="1"/>
  <c r="B881" i="17" s="1"/>
  <c r="B882" i="17" s="1"/>
  <c r="B1379" i="17"/>
  <c r="B1380" i="17" s="1"/>
  <c r="B1381" i="17" s="1"/>
  <c r="B1411" i="17"/>
  <c r="B1412" i="17" s="1"/>
  <c r="B1413" i="17" s="1"/>
  <c r="B1414" i="17" s="1"/>
  <c r="B1415" i="17" s="1"/>
  <c r="B309" i="17"/>
  <c r="B310" i="17" s="1"/>
  <c r="B311" i="17" s="1"/>
  <c r="B851" i="17"/>
  <c r="B852" i="17" s="1"/>
  <c r="B853" i="17" s="1"/>
  <c r="B1273" i="16"/>
  <c r="B1274" i="16" s="1"/>
  <c r="B1275" i="16" s="1"/>
  <c r="B984" i="17"/>
  <c r="B985" i="17" s="1"/>
  <c r="B986" i="17" s="1"/>
  <c r="B35" i="11"/>
  <c r="B33" i="11"/>
  <c r="B271" i="17"/>
  <c r="B272" i="17" s="1"/>
  <c r="B273" i="17" s="1"/>
  <c r="B274" i="17" s="1"/>
  <c r="B1401" i="16"/>
  <c r="B1402" i="16" s="1"/>
  <c r="B1403" i="16" s="1"/>
  <c r="B950" i="16"/>
  <c r="B441" i="17"/>
  <c r="B442" i="17" s="1"/>
  <c r="B443" i="17" s="1"/>
  <c r="B444" i="17" s="1"/>
  <c r="B445" i="17" s="1"/>
  <c r="B446" i="17" s="1"/>
  <c r="B515" i="17"/>
  <c r="B516" i="17" s="1"/>
  <c r="B517" i="17" s="1"/>
  <c r="B518" i="17" s="1"/>
  <c r="AC165" i="18"/>
  <c r="B1049" i="14"/>
  <c r="B1050" i="14" s="1"/>
  <c r="B1051" i="14" s="1"/>
  <c r="B1052" i="14" s="1"/>
  <c r="B1053" i="14" s="1"/>
  <c r="B1054" i="14" s="1"/>
  <c r="B570" i="14"/>
  <c r="B571" i="14" s="1"/>
  <c r="B572" i="14" s="1"/>
  <c r="B573" i="14" s="1"/>
  <c r="B574" i="14" s="1"/>
  <c r="B575" i="14" s="1"/>
  <c r="B576" i="14" s="1"/>
  <c r="B1220" i="14"/>
  <c r="B1221" i="14" s="1"/>
  <c r="B1222" i="14" s="1"/>
  <c r="B1223" i="14" s="1"/>
  <c r="B1224" i="14" s="1"/>
  <c r="B306" i="17"/>
  <c r="B307" i="17" s="1"/>
  <c r="B308" i="17" s="1"/>
  <c r="B669" i="16"/>
  <c r="B670" i="16" s="1"/>
  <c r="B354" i="14"/>
  <c r="B355" i="14" s="1"/>
  <c r="B356" i="14" s="1"/>
  <c r="B357" i="14" s="1"/>
  <c r="B358" i="14" s="1"/>
  <c r="B359" i="14" s="1"/>
  <c r="B360" i="14" s="1"/>
  <c r="B361" i="14" s="1"/>
  <c r="B745" i="17"/>
  <c r="B746" i="17" s="1"/>
  <c r="B747" i="17" s="1"/>
  <c r="B748" i="17" s="1"/>
  <c r="B749" i="17" s="1"/>
  <c r="B750" i="17" s="1"/>
  <c r="B751" i="17" s="1"/>
  <c r="B752" i="17" s="1"/>
  <c r="B613" i="16"/>
  <c r="B614" i="16" s="1"/>
  <c r="B615" i="16" s="1"/>
  <c r="B616" i="16" s="1"/>
  <c r="B617" i="16" s="1"/>
  <c r="B1258" i="16"/>
  <c r="B1259" i="16" s="1"/>
  <c r="B1473" i="17"/>
  <c r="B1474" i="17" s="1"/>
  <c r="B1042" i="14"/>
  <c r="B1043" i="14" s="1"/>
  <c r="B1044" i="14" s="1"/>
  <c r="B1045" i="14" s="1"/>
  <c r="B1046" i="14" s="1"/>
  <c r="B1047" i="14" s="1"/>
  <c r="B1048" i="14" s="1"/>
  <c r="B140" i="14"/>
  <c r="B141" i="14" s="1"/>
  <c r="B142" i="14" s="1"/>
  <c r="B143" i="14" s="1"/>
  <c r="B144" i="14" s="1"/>
  <c r="B1600" i="16"/>
  <c r="B1183" i="16"/>
  <c r="B1184" i="16" s="1"/>
  <c r="B106" i="11"/>
  <c r="B107" i="11" s="1"/>
  <c r="B55" i="11"/>
  <c r="B150" i="14"/>
  <c r="B151" i="14" s="1"/>
  <c r="B152" i="14" s="1"/>
  <c r="B153" i="14" s="1"/>
  <c r="B154" i="14" s="1"/>
  <c r="B965" i="16"/>
  <c r="B966" i="16" s="1"/>
  <c r="B967" i="16" s="1"/>
  <c r="B999" i="16"/>
  <c r="B1000" i="16" s="1"/>
  <c r="B1001" i="16" s="1"/>
  <c r="B1002" i="16" s="1"/>
  <c r="B693" i="16"/>
  <c r="B694" i="16" s="1"/>
  <c r="B695" i="16" s="1"/>
  <c r="B696" i="16" s="1"/>
  <c r="B772" i="17"/>
  <c r="B773" i="17" s="1"/>
  <c r="B774" i="17" s="1"/>
  <c r="B311" i="14"/>
  <c r="B312" i="14" s="1"/>
  <c r="B313" i="14" s="1"/>
  <c r="B314" i="14" s="1"/>
  <c r="B315" i="14" s="1"/>
  <c r="B47" i="11"/>
  <c r="B495" i="14"/>
  <c r="B496" i="14" s="1"/>
  <c r="B497" i="14" s="1"/>
  <c r="B498" i="14" s="1"/>
  <c r="B499" i="14" s="1"/>
  <c r="B500" i="14" s="1"/>
  <c r="B1715" i="16"/>
  <c r="B1716" i="16" s="1"/>
  <c r="B1717" i="16" s="1"/>
  <c r="B1718" i="16" s="1"/>
  <c r="B1719" i="16" s="1"/>
  <c r="B1720" i="16" s="1"/>
  <c r="B1721" i="16" s="1"/>
  <c r="B1487" i="16"/>
  <c r="B1488" i="16" s="1"/>
  <c r="B1489" i="16" s="1"/>
  <c r="B1490" i="16" s="1"/>
  <c r="B1491" i="16" s="1"/>
  <c r="B1492" i="16" s="1"/>
  <c r="B1493" i="16" s="1"/>
  <c r="B1494" i="16" s="1"/>
  <c r="B1766" i="14"/>
  <c r="B1767" i="14" s="1"/>
  <c r="B1768" i="14" s="1"/>
  <c r="B1769" i="14" s="1"/>
  <c r="B1770" i="14" s="1"/>
  <c r="B1260" i="16"/>
  <c r="B1261" i="16" s="1"/>
  <c r="B1262" i="16" s="1"/>
  <c r="B1263" i="16" s="1"/>
  <c r="B1389" i="17"/>
  <c r="B1390" i="17" s="1"/>
  <c r="B1391" i="17" s="1"/>
  <c r="B917" i="16"/>
  <c r="B918" i="16" s="1"/>
  <c r="B919" i="16" s="1"/>
  <c r="B1074" i="17"/>
  <c r="B1075" i="17" s="1"/>
  <c r="B1076" i="17" s="1"/>
  <c r="B537" i="16"/>
  <c r="B2311" i="14"/>
  <c r="B2312" i="14" s="1"/>
  <c r="B2313" i="14" s="1"/>
  <c r="B2314" i="14" s="1"/>
  <c r="B2315" i="14" s="1"/>
  <c r="B2316" i="14" s="1"/>
  <c r="B346" i="14"/>
  <c r="B347" i="14" s="1"/>
  <c r="B348" i="14" s="1"/>
  <c r="B349" i="14" s="1"/>
  <c r="B350" i="14" s="1"/>
  <c r="B351" i="14" s="1"/>
  <c r="B352" i="14" s="1"/>
  <c r="B353" i="14" s="1"/>
  <c r="B1593" i="16"/>
  <c r="B1594" i="16" s="1"/>
  <c r="B1595" i="16" s="1"/>
  <c r="B33" i="16"/>
  <c r="B34" i="16" s="1"/>
  <c r="B35" i="16" s="1"/>
  <c r="B36" i="16" s="1"/>
  <c r="B37" i="16" s="1"/>
  <c r="B38" i="16" s="1"/>
  <c r="B39" i="16" s="1"/>
  <c r="B263" i="14"/>
  <c r="B264" i="14" s="1"/>
  <c r="B265" i="14" s="1"/>
  <c r="B266" i="14" s="1"/>
  <c r="B267" i="14" s="1"/>
  <c r="B268" i="14" s="1"/>
  <c r="B269" i="14" s="1"/>
  <c r="B270" i="14" s="1"/>
  <c r="B271" i="14" s="1"/>
  <c r="B370" i="17"/>
  <c r="B371" i="17" s="1"/>
  <c r="B372" i="17" s="1"/>
  <c r="B373" i="17" s="1"/>
  <c r="B374" i="17" s="1"/>
  <c r="B375" i="17" s="1"/>
  <c r="B376" i="17" s="1"/>
  <c r="B2398" i="14"/>
  <c r="B2399" i="14" s="1"/>
  <c r="B2400" i="14" s="1"/>
  <c r="B2401" i="14" s="1"/>
  <c r="B2402" i="14" s="1"/>
  <c r="B2403" i="14" s="1"/>
  <c r="B2404" i="14" s="1"/>
  <c r="B2405" i="14" s="1"/>
  <c r="B503" i="16"/>
  <c r="B504" i="16" s="1"/>
  <c r="B505" i="16" s="1"/>
  <c r="B506" i="16" s="1"/>
  <c r="B507" i="16" s="1"/>
  <c r="B508" i="16" s="1"/>
  <c r="B509" i="16" s="1"/>
  <c r="B79" i="11"/>
  <c r="B1230" i="16"/>
  <c r="B1231" i="16" s="1"/>
  <c r="B1390" i="14"/>
  <c r="B1391" i="14" s="1"/>
  <c r="B1392" i="14" s="1"/>
  <c r="B1393" i="14" s="1"/>
  <c r="B1394" i="14" s="1"/>
  <c r="B1395" i="14" s="1"/>
  <c r="B1396" i="14" s="1"/>
  <c r="B638" i="16"/>
  <c r="B639" i="16" s="1"/>
  <c r="B1235" i="16"/>
  <c r="B1236" i="16" s="1"/>
  <c r="B1237" i="16" s="1"/>
  <c r="B364" i="17"/>
  <c r="B365" i="17" s="1"/>
  <c r="B366" i="17" s="1"/>
  <c r="B367" i="17" s="1"/>
  <c r="B368" i="17" s="1"/>
  <c r="B369" i="17" s="1"/>
  <c r="B416" i="17"/>
  <c r="B417" i="17" s="1"/>
  <c r="B418" i="17" s="1"/>
  <c r="B419" i="17" s="1"/>
  <c r="B806" i="17"/>
  <c r="B807" i="17" s="1"/>
  <c r="B808" i="17" s="1"/>
  <c r="B809" i="17" s="1"/>
  <c r="B97" i="14"/>
  <c r="B98" i="14" s="1"/>
  <c r="B99" i="14" s="1"/>
  <c r="B100" i="14" s="1"/>
  <c r="B101" i="14" s="1"/>
  <c r="B102" i="14" s="1"/>
  <c r="B254" i="16"/>
  <c r="B255" i="16" s="1"/>
  <c r="B256" i="16" s="1"/>
  <c r="B257" i="16" s="1"/>
  <c r="B791" i="14"/>
  <c r="B792" i="14" s="1"/>
  <c r="B793" i="14" s="1"/>
  <c r="B794" i="14" s="1"/>
  <c r="B795" i="14" s="1"/>
  <c r="B796" i="14" s="1"/>
  <c r="B1521" i="14"/>
  <c r="B1522" i="14" s="1"/>
  <c r="B1523" i="14" s="1"/>
  <c r="B1524" i="14" s="1"/>
  <c r="B1525" i="14" s="1"/>
  <c r="B878" i="16"/>
  <c r="B879" i="16" s="1"/>
  <c r="B1055" i="14"/>
  <c r="B1056" i="14" s="1"/>
  <c r="B1057" i="14" s="1"/>
  <c r="B1058" i="14" s="1"/>
  <c r="B1059" i="14" s="1"/>
  <c r="B700" i="17"/>
  <c r="B701" i="17" s="1"/>
  <c r="B702" i="17" s="1"/>
  <c r="B64" i="11"/>
  <c r="AC163" i="18"/>
  <c r="AC162" i="18"/>
  <c r="B1373" i="17"/>
  <c r="B1374" i="17" s="1"/>
  <c r="B1375" i="17" s="1"/>
  <c r="B808" i="16"/>
  <c r="B809" i="16" s="1"/>
  <c r="B810" i="16" s="1"/>
  <c r="B811" i="16" s="1"/>
  <c r="B812" i="16" s="1"/>
  <c r="B210" i="17"/>
  <c r="B211" i="17" s="1"/>
  <c r="B247" i="14"/>
  <c r="B248" i="14" s="1"/>
  <c r="B249" i="14" s="1"/>
  <c r="B250" i="14" s="1"/>
  <c r="B251" i="14" s="1"/>
  <c r="B252" i="14" s="1"/>
  <c r="B253" i="14" s="1"/>
  <c r="B254" i="14" s="1"/>
  <c r="B577" i="14"/>
  <c r="B578" i="14" s="1"/>
  <c r="B579" i="14" s="1"/>
  <c r="B580" i="14" s="1"/>
  <c r="B581" i="14" s="1"/>
  <c r="B582" i="14" s="1"/>
  <c r="B473" i="16"/>
  <c r="B474" i="16" s="1"/>
  <c r="B475" i="16" s="1"/>
  <c r="B476" i="16" s="1"/>
  <c r="B477" i="16" s="1"/>
  <c r="B372" i="16"/>
  <c r="B373" i="16" s="1"/>
  <c r="B374" i="16" s="1"/>
  <c r="B375" i="16" s="1"/>
  <c r="B1193" i="17"/>
  <c r="B1194" i="17" s="1"/>
  <c r="B1195" i="17" s="1"/>
  <c r="B1196" i="17" s="1"/>
  <c r="B142" i="16"/>
  <c r="B143" i="16" s="1"/>
  <c r="B144" i="16" s="1"/>
  <c r="B145" i="16" s="1"/>
  <c r="B146" i="16" s="1"/>
  <c r="B186" i="14"/>
  <c r="B187" i="14" s="1"/>
  <c r="B188" i="14" s="1"/>
  <c r="B189" i="14" s="1"/>
  <c r="B190" i="14" s="1"/>
  <c r="B191" i="14" s="1"/>
  <c r="B192" i="14" s="1"/>
  <c r="B976" i="16"/>
  <c r="B977" i="16" s="1"/>
  <c r="B978" i="16" s="1"/>
  <c r="B979" i="16" s="1"/>
  <c r="B980" i="16" s="1"/>
  <c r="B981" i="16" s="1"/>
  <c r="B982" i="16" s="1"/>
  <c r="B1007" i="16"/>
  <c r="B1008" i="16" s="1"/>
  <c r="B1009" i="16" s="1"/>
  <c r="B1010" i="16" s="1"/>
  <c r="B1011" i="16" s="1"/>
  <c r="B1252" i="17"/>
  <c r="B1253" i="17" s="1"/>
  <c r="B1254" i="17" s="1"/>
  <c r="B1255" i="17" s="1"/>
  <c r="B1256" i="17" s="1"/>
  <c r="B1257" i="17" s="1"/>
  <c r="B1258" i="17" s="1"/>
  <c r="B1259" i="17" s="1"/>
  <c r="B697" i="16"/>
  <c r="B698" i="16" s="1"/>
  <c r="B699" i="16" s="1"/>
  <c r="B700" i="16" s="1"/>
  <c r="B2144" i="14"/>
  <c r="B2145" i="14" s="1"/>
  <c r="B2146" i="14" s="1"/>
  <c r="B2147" i="14" s="1"/>
  <c r="B2148" i="14" s="1"/>
  <c r="B2149" i="14" s="1"/>
  <c r="B2150" i="14" s="1"/>
  <c r="B1160" i="16"/>
  <c r="B1161" i="16" s="1"/>
  <c r="B1162" i="16" s="1"/>
  <c r="B1163" i="16" s="1"/>
  <c r="B1164" i="16" s="1"/>
  <c r="B1165" i="16" s="1"/>
  <c r="B1166" i="16" s="1"/>
  <c r="B1167" i="16" s="1"/>
  <c r="AC164" i="18"/>
  <c r="B544" i="16"/>
  <c r="B545" i="16" s="1"/>
  <c r="B546" i="16" s="1"/>
  <c r="B547" i="16" s="1"/>
  <c r="B548" i="16" s="1"/>
  <c r="B549" i="16" s="1"/>
  <c r="B1432" i="14"/>
  <c r="B1433" i="14" s="1"/>
  <c r="B1434" i="14" s="1"/>
  <c r="B1435" i="14" s="1"/>
  <c r="B1436" i="14" s="1"/>
  <c r="B1370" i="14"/>
  <c r="B1371" i="14" s="1"/>
  <c r="B1372" i="14" s="1"/>
  <c r="B1373" i="14" s="1"/>
  <c r="B1374" i="14" s="1"/>
  <c r="B1375" i="14" s="1"/>
  <c r="B1376" i="14" s="1"/>
  <c r="B993" i="14"/>
  <c r="B994" i="14" s="1"/>
  <c r="B995" i="14" s="1"/>
  <c r="B996" i="14" s="1"/>
  <c r="B997" i="14" s="1"/>
  <c r="B998" i="14" s="1"/>
  <c r="B1194" i="14"/>
  <c r="B1195" i="14" s="1"/>
  <c r="B1196" i="14" s="1"/>
  <c r="B1197" i="14" s="1"/>
  <c r="B1198" i="14" s="1"/>
  <c r="B1199" i="14" s="1"/>
  <c r="B1215" i="16"/>
  <c r="B1216" i="16" s="1"/>
  <c r="B707" i="16"/>
  <c r="B708" i="16" s="1"/>
  <c r="B709" i="16" s="1"/>
  <c r="B710" i="16" s="1"/>
  <c r="B17" i="11"/>
  <c r="B80" i="11"/>
  <c r="AC161" i="18"/>
  <c r="C161" i="18" s="1"/>
  <c r="B756" i="17"/>
  <c r="B757" i="17" s="1"/>
  <c r="B758" i="17" s="1"/>
  <c r="B1216" i="17"/>
  <c r="B1217" i="17" s="1"/>
  <c r="B1218" i="17" s="1"/>
  <c r="B461" i="17"/>
  <c r="B696" i="17"/>
  <c r="B697" i="17" s="1"/>
  <c r="B698" i="17" s="1"/>
  <c r="B1200" i="17"/>
  <c r="B1201" i="17" s="1"/>
  <c r="B1202" i="17" s="1"/>
  <c r="B1170" i="17"/>
  <c r="B1171" i="17" s="1"/>
  <c r="B1172" i="17" s="1"/>
  <c r="B1173" i="17" s="1"/>
  <c r="B834" i="17"/>
  <c r="B835" i="17" s="1"/>
  <c r="B836" i="17" s="1"/>
  <c r="B837" i="17" s="1"/>
  <c r="B838" i="17" s="1"/>
  <c r="B839" i="17" s="1"/>
  <c r="B840" i="17" s="1"/>
  <c r="B1147" i="17"/>
  <c r="B1148" i="17" s="1"/>
  <c r="B1149" i="17" s="1"/>
  <c r="B1150" i="17" s="1"/>
  <c r="B1180" i="17"/>
  <c r="B1181" i="17" s="1"/>
  <c r="B1182" i="17" s="1"/>
  <c r="B1183" i="17" s="1"/>
  <c r="B932" i="17"/>
  <c r="B933" i="17" s="1"/>
  <c r="B934" i="17" s="1"/>
  <c r="B423" i="17"/>
  <c r="B217" i="16"/>
  <c r="B218" i="16" s="1"/>
  <c r="B219" i="16" s="1"/>
  <c r="B220" i="16" s="1"/>
  <c r="B221" i="16" s="1"/>
  <c r="B222" i="16" s="1"/>
  <c r="B266" i="16"/>
  <c r="B267" i="16" s="1"/>
  <c r="B268" i="16" s="1"/>
  <c r="B269" i="16" s="1"/>
  <c r="B270" i="16" s="1"/>
  <c r="B750" i="16"/>
  <c r="B751" i="16" s="1"/>
  <c r="B752" i="16" s="1"/>
  <c r="B753" i="16" s="1"/>
  <c r="B754" i="16" s="1"/>
  <c r="B903" i="16"/>
  <c r="B904" i="16" s="1"/>
  <c r="B905" i="16" s="1"/>
  <c r="B906" i="16" s="1"/>
  <c r="B907" i="16" s="1"/>
  <c r="B1052" i="16"/>
  <c r="B1053" i="16" s="1"/>
  <c r="B1054" i="16" s="1"/>
  <c r="B1055" i="16" s="1"/>
  <c r="B1056" i="16" s="1"/>
  <c r="B250" i="16"/>
  <c r="B251" i="16" s="1"/>
  <c r="B252" i="16" s="1"/>
  <c r="B253" i="16" s="1"/>
  <c r="B246" i="16"/>
  <c r="B247" i="16" s="1"/>
  <c r="B248" i="16" s="1"/>
  <c r="B249" i="16" s="1"/>
  <c r="B195" i="16"/>
  <c r="B609" i="16"/>
  <c r="B610" i="16" s="1"/>
  <c r="B611" i="16" s="1"/>
  <c r="B612" i="16" s="1"/>
  <c r="B262" i="16"/>
  <c r="B263" i="16" s="1"/>
  <c r="B264" i="16" s="1"/>
  <c r="B265" i="16" s="1"/>
  <c r="B421" i="16"/>
  <c r="B422" i="16" s="1"/>
  <c r="B423" i="16" s="1"/>
  <c r="B424" i="16" s="1"/>
  <c r="B425" i="16" s="1"/>
  <c r="B426" i="16" s="1"/>
  <c r="B427" i="16" s="1"/>
  <c r="B428" i="16" s="1"/>
  <c r="B1626" i="16"/>
  <c r="B1627" i="16" s="1"/>
  <c r="B1628" i="16" s="1"/>
  <c r="B1629" i="16" s="1"/>
  <c r="B1630" i="16" s="1"/>
  <c r="B1631" i="16" s="1"/>
  <c r="B1632" i="16" s="1"/>
  <c r="B1722" i="16"/>
  <c r="B1723" i="16" s="1"/>
  <c r="B1724" i="16" s="1"/>
  <c r="B1725" i="16" s="1"/>
  <c r="B208" i="16"/>
  <c r="B209" i="16" s="1"/>
  <c r="B210" i="16" s="1"/>
  <c r="B211" i="16" s="1"/>
  <c r="B212" i="16" s="1"/>
  <c r="B213" i="16" s="1"/>
  <c r="B602" i="16"/>
  <c r="B603" i="16" s="1"/>
  <c r="B604" i="16" s="1"/>
  <c r="B605" i="16" s="1"/>
  <c r="B606" i="16" s="1"/>
  <c r="B607" i="16" s="1"/>
  <c r="B608" i="16" s="1"/>
  <c r="B765" i="16"/>
  <c r="B766" i="16" s="1"/>
  <c r="B767" i="16" s="1"/>
  <c r="B768" i="16" s="1"/>
  <c r="B920" i="16"/>
  <c r="B921" i="16" s="1"/>
  <c r="B922" i="16" s="1"/>
  <c r="B923" i="16" s="1"/>
  <c r="B924" i="16" s="1"/>
  <c r="B1125" i="16"/>
  <c r="B1126" i="16" s="1"/>
  <c r="B1127" i="16" s="1"/>
  <c r="B1128" i="16" s="1"/>
  <c r="B1352" i="16"/>
  <c r="B1353" i="16" s="1"/>
  <c r="B1354" i="16" s="1"/>
  <c r="B1355" i="16" s="1"/>
  <c r="B1356" i="16" s="1"/>
  <c r="B198" i="16"/>
  <c r="B20" i="16"/>
  <c r="B21" i="16" s="1"/>
  <c r="B22" i="16" s="1"/>
  <c r="B23" i="16" s="1"/>
  <c r="B24" i="16" s="1"/>
  <c r="B25" i="16" s="1"/>
  <c r="B1119" i="16"/>
  <c r="B1120" i="16" s="1"/>
  <c r="B661" i="16"/>
  <c r="B662" i="16" s="1"/>
  <c r="B898" i="16"/>
  <c r="B899" i="16" s="1"/>
  <c r="B900" i="16" s="1"/>
  <c r="B901" i="16" s="1"/>
  <c r="B902" i="16" s="1"/>
  <c r="B1232" i="16"/>
  <c r="B836" i="16"/>
  <c r="B837" i="16" s="1"/>
  <c r="B838" i="16" s="1"/>
  <c r="B1548" i="16"/>
  <c r="B1549" i="16" s="1"/>
  <c r="B1550" i="16" s="1"/>
  <c r="B11" i="15"/>
  <c r="B12" i="15" s="1"/>
  <c r="B1472" i="14"/>
  <c r="B1473" i="14" s="1"/>
  <c r="B1474" i="14" s="1"/>
  <c r="B1475" i="14" s="1"/>
  <c r="B1476" i="14" s="1"/>
  <c r="B1359" i="14"/>
  <c r="B1360" i="14" s="1"/>
  <c r="B1361" i="14" s="1"/>
  <c r="B1362" i="14" s="1"/>
  <c r="B1363" i="14" s="1"/>
  <c r="B1100" i="14"/>
  <c r="B1101" i="14" s="1"/>
  <c r="B1102" i="14" s="1"/>
  <c r="B1103" i="14" s="1"/>
  <c r="B1104" i="14" s="1"/>
  <c r="B959" i="14"/>
  <c r="B960" i="14" s="1"/>
  <c r="B961" i="14" s="1"/>
  <c r="B962" i="14" s="1"/>
  <c r="B963" i="14" s="1"/>
  <c r="B145" i="14"/>
  <c r="B146" i="14" s="1"/>
  <c r="B147" i="14" s="1"/>
  <c r="B148" i="14" s="1"/>
  <c r="B149" i="14" s="1"/>
  <c r="B1962" i="14"/>
  <c r="B1963" i="14" s="1"/>
  <c r="B1964" i="14" s="1"/>
  <c r="B1965" i="14" s="1"/>
  <c r="B1966" i="14" s="1"/>
  <c r="B1967" i="14" s="1"/>
  <c r="B1968" i="14" s="1"/>
  <c r="B646" i="14"/>
  <c r="B647" i="14" s="1"/>
  <c r="B648" i="14" s="1"/>
  <c r="B649" i="14" s="1"/>
  <c r="B650" i="14" s="1"/>
  <c r="B651" i="14" s="1"/>
  <c r="B652" i="14" s="1"/>
  <c r="B653" i="14" s="1"/>
  <c r="B654" i="14" s="1"/>
  <c r="B508" i="14"/>
  <c r="B509" i="14" s="1"/>
  <c r="B510" i="14" s="1"/>
  <c r="B511" i="14" s="1"/>
  <c r="B512" i="14" s="1"/>
  <c r="B2068" i="14"/>
  <c r="B2069" i="14" s="1"/>
  <c r="B2070" i="14" s="1"/>
  <c r="B2071" i="14" s="1"/>
  <c r="B2072" i="14" s="1"/>
  <c r="B2073" i="14" s="1"/>
  <c r="B2100" i="14"/>
  <c r="B2101" i="14" s="1"/>
  <c r="B2102" i="14" s="1"/>
  <c r="B2103" i="14" s="1"/>
  <c r="B2104" i="14" s="1"/>
  <c r="B2105" i="14" s="1"/>
  <c r="B92" i="14"/>
  <c r="B93" i="14" s="1"/>
  <c r="B94" i="14" s="1"/>
  <c r="B95" i="14" s="1"/>
  <c r="B96" i="14" s="1"/>
  <c r="B1181" i="14"/>
  <c r="B1182" i="14" s="1"/>
  <c r="B1183" i="14" s="1"/>
  <c r="B1184" i="14" s="1"/>
  <c r="B1185" i="14" s="1"/>
  <c r="B1186" i="14" s="1"/>
  <c r="B1187" i="14" s="1"/>
  <c r="B1188" i="14" s="1"/>
  <c r="B1123" i="14"/>
  <c r="B1124" i="14" s="1"/>
  <c r="B1125" i="14" s="1"/>
  <c r="B1126" i="14" s="1"/>
  <c r="B1127" i="14" s="1"/>
  <c r="B1128" i="14" s="1"/>
  <c r="B2427" i="14"/>
  <c r="B2428" i="14" s="1"/>
  <c r="B2429" i="14" s="1"/>
  <c r="B2430" i="14" s="1"/>
  <c r="B2431" i="14" s="1"/>
  <c r="B2432" i="14" s="1"/>
  <c r="B2433" i="14" s="1"/>
  <c r="B525" i="14"/>
  <c r="B526" i="14" s="1"/>
  <c r="B527" i="14" s="1"/>
  <c r="B528" i="14" s="1"/>
  <c r="B529" i="14" s="1"/>
  <c r="B530" i="14" s="1"/>
  <c r="B2079" i="14"/>
  <c r="B2080" i="14" s="1"/>
  <c r="B2081" i="14" s="1"/>
  <c r="B2082" i="14" s="1"/>
  <c r="B2083" i="14" s="1"/>
  <c r="B1349" i="14"/>
  <c r="B1350" i="14" s="1"/>
  <c r="B1351" i="14" s="1"/>
  <c r="B1352" i="14" s="1"/>
  <c r="B1353" i="14" s="1"/>
  <c r="B1969" i="14"/>
  <c r="B1970" i="14" s="1"/>
  <c r="B1971" i="14" s="1"/>
  <c r="B1972" i="14" s="1"/>
  <c r="B1973" i="14" s="1"/>
  <c r="B1974" i="14" s="1"/>
  <c r="B1975" i="14" s="1"/>
  <c r="B2094" i="14"/>
  <c r="B2095" i="14" s="1"/>
  <c r="B2096" i="14" s="1"/>
  <c r="B2097" i="14" s="1"/>
  <c r="B2098" i="14" s="1"/>
  <c r="B2099" i="14" s="1"/>
  <c r="B1210" i="14"/>
  <c r="B1211" i="14" s="1"/>
  <c r="B1212" i="14" s="1"/>
  <c r="B1213" i="14" s="1"/>
  <c r="B1214" i="14" s="1"/>
  <c r="B583" i="14"/>
  <c r="B584" i="14" s="1"/>
  <c r="B585" i="14" s="1"/>
  <c r="B586" i="14" s="1"/>
  <c r="B587" i="14" s="1"/>
  <c r="B588" i="14" s="1"/>
  <c r="B1881" i="14"/>
  <c r="B1882" i="14" s="1"/>
  <c r="B1883" i="14" s="1"/>
  <c r="B1884" i="14" s="1"/>
  <c r="B1885" i="14" s="1"/>
  <c r="B2421" i="14"/>
  <c r="B2422" i="14" s="1"/>
  <c r="B2423" i="14" s="1"/>
  <c r="B2424" i="14" s="1"/>
  <c r="B2425" i="14" s="1"/>
  <c r="B2426" i="14" s="1"/>
  <c r="B1817" i="14"/>
  <c r="B1818" i="14" s="1"/>
  <c r="B1819" i="14" s="1"/>
  <c r="B1820" i="14" s="1"/>
  <c r="B1821" i="14" s="1"/>
  <c r="B1822" i="14" s="1"/>
  <c r="B1823" i="14" s="1"/>
  <c r="B1824" i="14" s="1"/>
  <c r="B2381" i="14"/>
  <c r="B2382" i="14" s="1"/>
  <c r="B2383" i="14" s="1"/>
  <c r="B2384" i="14" s="1"/>
  <c r="B1377" i="14"/>
  <c r="B1378" i="14" s="1"/>
  <c r="B1379" i="14" s="1"/>
  <c r="B1380" i="14" s="1"/>
  <c r="B1381" i="14" s="1"/>
  <c r="B1382" i="14" s="1"/>
  <c r="B1437" i="14"/>
  <c r="B1438" i="14" s="1"/>
  <c r="B1439" i="14" s="1"/>
  <c r="B1440" i="14" s="1"/>
  <c r="B1441" i="14" s="1"/>
  <c r="B125" i="14"/>
  <c r="B126" i="14" s="1"/>
  <c r="B127" i="14" s="1"/>
  <c r="B128" i="14" s="1"/>
  <c r="B129" i="14" s="1"/>
  <c r="B987" i="14"/>
  <c r="B988" i="14" s="1"/>
  <c r="B989" i="14" s="1"/>
  <c r="B990" i="14" s="1"/>
  <c r="B991" i="14" s="1"/>
  <c r="B992" i="14" s="1"/>
  <c r="B1383" i="14"/>
  <c r="B1384" i="14" s="1"/>
  <c r="B1385" i="14" s="1"/>
  <c r="B1386" i="14" s="1"/>
  <c r="B1387" i="14" s="1"/>
  <c r="B1388" i="14" s="1"/>
  <c r="B1389" i="14" s="1"/>
  <c r="B1776" i="14"/>
  <c r="B1777" i="14" s="1"/>
  <c r="B1778" i="14" s="1"/>
  <c r="B1779" i="14" s="1"/>
  <c r="B1780" i="14" s="1"/>
  <c r="B1781" i="14" s="1"/>
  <c r="B1782" i="14" s="1"/>
  <c r="B1618" i="14"/>
  <c r="B1619" i="14" s="1"/>
  <c r="B1620" i="14" s="1"/>
  <c r="B1621" i="14" s="1"/>
  <c r="B1622" i="14" s="1"/>
  <c r="B1623" i="14" s="1"/>
  <c r="B1624" i="14" s="1"/>
  <c r="B489" i="14"/>
  <c r="B490" i="14" s="1"/>
  <c r="B491" i="14" s="1"/>
  <c r="B492" i="14" s="1"/>
  <c r="B493" i="14" s="1"/>
  <c r="B494" i="14" s="1"/>
  <c r="B135" i="14"/>
  <c r="B136" i="14" s="1"/>
  <c r="B137" i="14" s="1"/>
  <c r="B138" i="14" s="1"/>
  <c r="B139" i="14" s="1"/>
  <c r="B1085" i="14"/>
  <c r="B1086" i="14" s="1"/>
  <c r="B1087" i="14" s="1"/>
  <c r="B1088" i="14" s="1"/>
  <c r="B1089" i="14" s="1"/>
  <c r="B2264" i="14"/>
  <c r="B2265" i="14" s="1"/>
  <c r="B2266" i="14" s="1"/>
  <c r="B2267" i="14" s="1"/>
  <c r="B2268" i="14" s="1"/>
  <c r="B2269" i="14" s="1"/>
  <c r="B2270" i="14" s="1"/>
  <c r="B68" i="11"/>
  <c r="B43" i="11"/>
  <c r="B44" i="11" s="1"/>
  <c r="B108" i="11"/>
  <c r="B57" i="11"/>
  <c r="B31" i="11"/>
  <c r="B110" i="11"/>
  <c r="B111" i="11" s="1"/>
  <c r="B1467" i="14"/>
  <c r="B1468" i="14" s="1"/>
  <c r="B1469" i="14" s="1"/>
  <c r="B1470" i="14" s="1"/>
  <c r="B1471" i="14" s="1"/>
  <c r="B1285" i="14"/>
  <c r="B1286" i="14" s="1"/>
  <c r="B1287" i="14" s="1"/>
  <c r="B1288" i="14" s="1"/>
  <c r="B1289" i="14" s="1"/>
  <c r="B83" i="16"/>
  <c r="B84" i="16" s="1"/>
  <c r="B85" i="16" s="1"/>
  <c r="B86" i="16" s="1"/>
  <c r="B87" i="16" s="1"/>
  <c r="B88" i="16" s="1"/>
  <c r="B734" i="16"/>
  <c r="B735" i="16" s="1"/>
  <c r="B736" i="16" s="1"/>
  <c r="B737" i="16" s="1"/>
  <c r="B1475" i="17"/>
  <c r="B1476" i="17" s="1"/>
  <c r="B1477" i="17" s="1"/>
  <c r="B2376" i="14"/>
  <c r="B2377" i="14" s="1"/>
  <c r="B2378" i="14" s="1"/>
  <c r="B2379" i="14" s="1"/>
  <c r="B2317" i="14"/>
  <c r="B2318" i="14" s="1"/>
  <c r="B2319" i="14" s="1"/>
  <c r="B2320" i="14" s="1"/>
  <c r="B2321" i="14" s="1"/>
  <c r="B2322" i="14" s="1"/>
  <c r="B2323" i="14" s="1"/>
  <c r="B255" i="14"/>
  <c r="B256" i="14" s="1"/>
  <c r="B257" i="14" s="1"/>
  <c r="B258" i="14" s="1"/>
  <c r="B259" i="14" s="1"/>
  <c r="B260" i="14" s="1"/>
  <c r="B261" i="14" s="1"/>
  <c r="B262" i="14" s="1"/>
  <c r="B1674" i="14"/>
  <c r="B1675" i="14" s="1"/>
  <c r="B1676" i="14" s="1"/>
  <c r="B1677" i="14" s="1"/>
  <c r="B1678" i="14" s="1"/>
  <c r="B200" i="14"/>
  <c r="B201" i="14" s="1"/>
  <c r="B202" i="14" s="1"/>
  <c r="B203" i="14" s="1"/>
  <c r="B204" i="14" s="1"/>
  <c r="B205" i="14" s="1"/>
  <c r="B1245" i="17"/>
  <c r="B1246" i="17" s="1"/>
  <c r="B1247" i="17" s="1"/>
  <c r="B1248" i="17" s="1"/>
  <c r="B1249" i="17" s="1"/>
  <c r="B1250" i="17" s="1"/>
  <c r="B1251" i="17" s="1"/>
  <c r="B130" i="14"/>
  <c r="B131" i="14" s="1"/>
  <c r="B132" i="14" s="1"/>
  <c r="B133" i="14" s="1"/>
  <c r="B134" i="14" s="1"/>
  <c r="B40" i="16"/>
  <c r="B41" i="16" s="1"/>
  <c r="B42" i="16" s="1"/>
  <c r="B43" i="16" s="1"/>
  <c r="B44" i="16" s="1"/>
  <c r="B45" i="16" s="1"/>
  <c r="B1280" i="14"/>
  <c r="B1281" i="14" s="1"/>
  <c r="B1282" i="14" s="1"/>
  <c r="B1283" i="14" s="1"/>
  <c r="B1284" i="14" s="1"/>
  <c r="B972" i="16"/>
  <c r="B973" i="16" s="1"/>
  <c r="B974" i="16" s="1"/>
  <c r="B975" i="16" s="1"/>
  <c r="B1276" i="14"/>
  <c r="B1277" i="14" s="1"/>
  <c r="B1278" i="14" s="1"/>
  <c r="B1279" i="14" s="1"/>
  <c r="B655" i="14"/>
  <c r="B656" i="14" s="1"/>
  <c r="B657" i="14" s="1"/>
  <c r="B658" i="14" s="1"/>
  <c r="B659" i="14" s="1"/>
  <c r="B660" i="14" s="1"/>
  <c r="B661" i="14" s="1"/>
  <c r="B662" i="14" s="1"/>
  <c r="B663" i="14" s="1"/>
  <c r="B28" i="11"/>
  <c r="B1021" i="16"/>
  <c r="B1022" i="16" s="1"/>
  <c r="B1023" i="16" s="1"/>
  <c r="B1024" i="16" s="1"/>
  <c r="B1576" i="16"/>
  <c r="B1577" i="16" s="1"/>
  <c r="B1574" i="16"/>
  <c r="B1575" i="16" s="1"/>
  <c r="B531" i="14"/>
  <c r="B532" i="14" s="1"/>
  <c r="B533" i="14" s="1"/>
  <c r="B534" i="14" s="1"/>
  <c r="B535" i="14" s="1"/>
  <c r="B536" i="14" s="1"/>
  <c r="B537" i="14" s="1"/>
  <c r="B14" i="16"/>
  <c r="B15" i="16" s="1"/>
  <c r="B16" i="16" s="1"/>
  <c r="B17" i="16" s="1"/>
  <c r="B18" i="16" s="1"/>
  <c r="B19" i="16" s="1"/>
  <c r="B724" i="16"/>
  <c r="B725" i="16" s="1"/>
  <c r="B726" i="16" s="1"/>
  <c r="B727" i="16" s="1"/>
  <c r="B728" i="16" s="1"/>
  <c r="B729" i="16" s="1"/>
  <c r="B90" i="11"/>
  <c r="B91" i="11" s="1"/>
  <c r="B403" i="16"/>
  <c r="B404" i="16" s="1"/>
  <c r="B405" i="16" s="1"/>
  <c r="B406" i="16" s="1"/>
  <c r="B407" i="16" s="1"/>
  <c r="B408" i="16" s="1"/>
  <c r="B75" i="16"/>
  <c r="B76" i="16" s="1"/>
  <c r="B77" i="16" s="1"/>
  <c r="B78" i="16" s="1"/>
  <c r="B608" i="17"/>
  <c r="B609" i="17" s="1"/>
  <c r="B610" i="17" s="1"/>
  <c r="B572" i="17"/>
  <c r="B573" i="17" s="1"/>
  <c r="B574" i="17" s="1"/>
  <c r="B895" i="16"/>
  <c r="B896" i="16" s="1"/>
  <c r="B897" i="16" s="1"/>
  <c r="B828" i="17"/>
  <c r="B829" i="17" s="1"/>
  <c r="B830" i="17" s="1"/>
  <c r="B831" i="17" s="1"/>
  <c r="B832" i="17" s="1"/>
  <c r="B833" i="17" s="1"/>
  <c r="B962" i="16"/>
  <c r="B963" i="16" s="1"/>
  <c r="B964" i="16" s="1"/>
  <c r="B1005" i="16"/>
  <c r="B1006" i="16" s="1"/>
  <c r="B1427" i="14"/>
  <c r="B1428" i="14" s="1"/>
  <c r="B1429" i="14" s="1"/>
  <c r="B1430" i="14" s="1"/>
  <c r="B1431" i="14" s="1"/>
  <c r="B1155" i="14"/>
  <c r="B1156" i="14" s="1"/>
  <c r="B1157" i="14" s="1"/>
  <c r="B1158" i="14" s="1"/>
  <c r="B1159" i="14" s="1"/>
  <c r="B1037" i="14"/>
  <c r="B1038" i="14" s="1"/>
  <c r="B1039" i="14" s="1"/>
  <c r="B1040" i="14" s="1"/>
  <c r="B1041" i="14" s="1"/>
  <c r="B883" i="17"/>
  <c r="B884" i="17" s="1"/>
  <c r="B885" i="17" s="1"/>
  <c r="B1633" i="16"/>
  <c r="B1634" i="16" s="1"/>
  <c r="B1635" i="16" s="1"/>
  <c r="B1636" i="16" s="1"/>
  <c r="B1637" i="16" s="1"/>
  <c r="B1638" i="16" s="1"/>
  <c r="B954" i="14"/>
  <c r="B955" i="14" s="1"/>
  <c r="B956" i="14" s="1"/>
  <c r="B957" i="14" s="1"/>
  <c r="B958" i="14" s="1"/>
  <c r="B1315" i="14"/>
  <c r="B1316" i="14" s="1"/>
  <c r="B1317" i="14" s="1"/>
  <c r="B1318" i="14" s="1"/>
  <c r="B1319" i="14" s="1"/>
  <c r="B1320" i="14" s="1"/>
  <c r="B1077" i="17"/>
  <c r="B1078" i="17" s="1"/>
  <c r="B1079" i="17" s="1"/>
  <c r="B2271" i="14"/>
  <c r="B2272" i="14" s="1"/>
  <c r="B2273" i="14" s="1"/>
  <c r="B2274" i="14" s="1"/>
  <c r="B2275" i="14" s="1"/>
  <c r="B76" i="11"/>
  <c r="B77" i="11" s="1"/>
  <c r="B1740" i="14"/>
  <c r="B1741" i="14" s="1"/>
  <c r="B1742" i="14" s="1"/>
  <c r="B1743" i="14" s="1"/>
  <c r="B1744" i="14" s="1"/>
  <c r="B1761" i="14"/>
  <c r="B1762" i="14" s="1"/>
  <c r="B1763" i="14" s="1"/>
  <c r="B1764" i="14" s="1"/>
  <c r="B1765" i="14" s="1"/>
  <c r="B1177" i="17"/>
  <c r="B1178" i="17" s="1"/>
  <c r="B1179" i="17" s="1"/>
  <c r="B1264" i="16"/>
  <c r="B1265" i="16" s="1"/>
  <c r="B1266" i="16" s="1"/>
  <c r="B62" i="11"/>
  <c r="B1799" i="14"/>
  <c r="B1800" i="14" s="1"/>
  <c r="B1801" i="14" s="1"/>
  <c r="B1802" i="14" s="1"/>
  <c r="B1803" i="14" s="1"/>
  <c r="B263" i="17"/>
  <c r="B264" i="17" s="1"/>
  <c r="B265" i="17" s="1"/>
  <c r="B266" i="17" s="1"/>
  <c r="B788" i="17"/>
  <c r="B887" i="16"/>
  <c r="B888" i="16" s="1"/>
  <c r="B889" i="16" s="1"/>
  <c r="B890" i="16" s="1"/>
  <c r="B891" i="16" s="1"/>
  <c r="B592" i="17"/>
  <c r="B593" i="17" s="1"/>
  <c r="B594" i="17" s="1"/>
  <c r="B595" i="17" s="1"/>
  <c r="B596" i="17" s="1"/>
  <c r="B102" i="11"/>
  <c r="B1167" i="17"/>
  <c r="B1168" i="17" s="1"/>
  <c r="B1789" i="14"/>
  <c r="B1790" i="14" s="1"/>
  <c r="B1791" i="14" s="1"/>
  <c r="B1792" i="14" s="1"/>
  <c r="B1793" i="14" s="1"/>
  <c r="B407" i="14"/>
  <c r="B408" i="14" s="1"/>
  <c r="B409" i="14" s="1"/>
  <c r="B410" i="14" s="1"/>
  <c r="B411" i="14" s="1"/>
  <c r="B1020" i="16"/>
  <c r="B1450" i="14"/>
  <c r="B1451" i="14" s="1"/>
  <c r="B1452" i="14" s="1"/>
  <c r="B1453" i="14" s="1"/>
  <c r="B1454" i="14" s="1"/>
  <c r="B1455" i="14" s="1"/>
  <c r="B598" i="16"/>
  <c r="B599" i="16" s="1"/>
  <c r="B600" i="16" s="1"/>
  <c r="B601" i="16" s="1"/>
  <c r="B1243" i="14"/>
  <c r="B1244" i="14" s="1"/>
  <c r="B1245" i="14" s="1"/>
  <c r="B1246" i="14" s="1"/>
  <c r="B1247" i="14" s="1"/>
  <c r="B1559" i="14"/>
  <c r="B1560" i="14" s="1"/>
  <c r="B1561" i="14" s="1"/>
  <c r="B1562" i="14" s="1"/>
  <c r="B1537" i="16"/>
  <c r="B1538" i="16" s="1"/>
  <c r="B1539" i="16" s="1"/>
  <c r="B1540" i="16" s="1"/>
  <c r="B1541" i="16" s="1"/>
  <c r="B339" i="17"/>
  <c r="B340" i="17" s="1"/>
  <c r="B341" i="17" s="1"/>
  <c r="B342" i="17" s="1"/>
  <c r="B343" i="17" s="1"/>
  <c r="B344" i="17" s="1"/>
  <c r="B230" i="16"/>
  <c r="B231" i="16" s="1"/>
  <c r="B232" i="16" s="1"/>
  <c r="B71" i="16"/>
  <c r="B72" i="16" s="1"/>
  <c r="B73" i="16" s="1"/>
  <c r="B74" i="16" s="1"/>
  <c r="B885" i="16"/>
  <c r="B886" i="16" s="1"/>
  <c r="B1477" i="14"/>
  <c r="B1478" i="14" s="1"/>
  <c r="B1479" i="14" s="1"/>
  <c r="B1480" i="14" s="1"/>
  <c r="B1481" i="14" s="1"/>
  <c r="B1482" i="14" s="1"/>
  <c r="B1483" i="14" s="1"/>
  <c r="B2289" i="14"/>
  <c r="B2290" i="14" s="1"/>
  <c r="B2291" i="14" s="1"/>
  <c r="B2292" i="14" s="1"/>
  <c r="B2293" i="14" s="1"/>
  <c r="B2294" i="14" s="1"/>
  <c r="B63" i="11"/>
  <c r="B671" i="16"/>
  <c r="B672" i="16" s="1"/>
  <c r="B673" i="16" s="1"/>
  <c r="B674" i="16" s="1"/>
  <c r="B74" i="11"/>
  <c r="B2390" i="14"/>
  <c r="B2391" i="14" s="1"/>
  <c r="B2392" i="14" s="1"/>
  <c r="B2393" i="14" s="1"/>
  <c r="B2394" i="14" s="1"/>
  <c r="B2395" i="14" s="1"/>
  <c r="B2396" i="14" s="1"/>
  <c r="B2397" i="14" s="1"/>
  <c r="B1036" i="16"/>
  <c r="B1037" i="16" s="1"/>
  <c r="B1038" i="16" s="1"/>
  <c r="B1034" i="16"/>
  <c r="B1035" i="16" s="1"/>
  <c r="B2057" i="14"/>
  <c r="B2058" i="14" s="1"/>
  <c r="B2059" i="14" s="1"/>
  <c r="B2060" i="14" s="1"/>
  <c r="B2061" i="14" s="1"/>
  <c r="B2062" i="14" s="1"/>
  <c r="B2129" i="14"/>
  <c r="B2130" i="14" s="1"/>
  <c r="B2131" i="14" s="1"/>
  <c r="B2132" i="14" s="1"/>
  <c r="B2133" i="14" s="1"/>
  <c r="B2134" i="14" s="1"/>
  <c r="B2135" i="14" s="1"/>
  <c r="B92" i="11"/>
  <c r="B294" i="17"/>
  <c r="B295" i="17" s="1"/>
  <c r="B296" i="17" s="1"/>
  <c r="B648" i="16"/>
  <c r="B649" i="16" s="1"/>
  <c r="B650" i="16" s="1"/>
  <c r="B651" i="16" s="1"/>
  <c r="B679" i="16"/>
  <c r="B680" i="16" s="1"/>
  <c r="B681" i="16" s="1"/>
  <c r="B682" i="16" s="1"/>
  <c r="B789" i="17"/>
  <c r="B790" i="17" s="1"/>
  <c r="B791" i="17" s="1"/>
  <c r="B180" i="14"/>
  <c r="B181" i="14" s="1"/>
  <c r="B182" i="14" s="1"/>
  <c r="B183" i="14" s="1"/>
  <c r="B184" i="14" s="1"/>
  <c r="B185" i="14" s="1"/>
  <c r="B1607" i="16"/>
  <c r="B1608" i="16" s="1"/>
  <c r="B1609" i="16" s="1"/>
  <c r="B1610" i="16" s="1"/>
  <c r="B1611" i="16" s="1"/>
  <c r="B1735" i="14"/>
  <c r="B1736" i="14" s="1"/>
  <c r="B1737" i="14" s="1"/>
  <c r="B1738" i="14" s="1"/>
  <c r="B1739" i="14" s="1"/>
  <c r="B360" i="16"/>
  <c r="B361" i="16" s="1"/>
  <c r="B362" i="16" s="1"/>
  <c r="B363" i="16" s="1"/>
  <c r="B820" i="17"/>
  <c r="B821" i="17" s="1"/>
  <c r="B822" i="17" s="1"/>
  <c r="B823" i="17" s="1"/>
  <c r="B2208" i="14"/>
  <c r="B2209" i="14" s="1"/>
  <c r="B2210" i="14" s="1"/>
  <c r="B2211" i="14" s="1"/>
  <c r="B2212" i="14" s="1"/>
  <c r="B2213" i="14" s="1"/>
  <c r="B1478" i="16"/>
  <c r="B1479" i="16" s="1"/>
  <c r="B1480" i="16" s="1"/>
  <c r="B1481" i="16" s="1"/>
  <c r="B1482" i="16" s="1"/>
  <c r="B1483" i="16" s="1"/>
  <c r="B1484" i="16" s="1"/>
  <c r="B1485" i="16" s="1"/>
  <c r="B1486" i="16" s="1"/>
  <c r="B2295" i="14"/>
  <c r="B2296" i="14" s="1"/>
  <c r="B2297" i="14" s="1"/>
  <c r="B2298" i="14" s="1"/>
  <c r="B2299" i="14" s="1"/>
  <c r="B67" i="11"/>
  <c r="B1566" i="16"/>
  <c r="B1567" i="16" s="1"/>
  <c r="B1598" i="16"/>
  <c r="B1599" i="16" s="1"/>
  <c r="B54" i="11"/>
  <c r="B1225" i="16"/>
  <c r="B1226" i="16" s="1"/>
  <c r="B1227" i="16" s="1"/>
  <c r="B1228" i="16" s="1"/>
  <c r="B1229" i="16" s="1"/>
  <c r="B892" i="16"/>
  <c r="B930" i="16"/>
  <c r="B931" i="16" s="1"/>
  <c r="B932" i="16" s="1"/>
  <c r="B1919" i="14"/>
  <c r="B1920" i="14" s="1"/>
  <c r="B1921" i="14" s="1"/>
  <c r="B1922" i="14" s="1"/>
  <c r="B1923" i="14" s="1"/>
  <c r="B1730" i="14"/>
  <c r="B1731" i="14" s="1"/>
  <c r="B1732" i="14" s="1"/>
  <c r="B1733" i="14" s="1"/>
  <c r="B1734" i="14" s="1"/>
  <c r="B1574" i="17"/>
  <c r="B1575" i="17" s="1"/>
  <c r="B1576" i="17" s="1"/>
  <c r="B769" i="16"/>
  <c r="B770" i="16" s="1"/>
  <c r="B771" i="16" s="1"/>
  <c r="B772" i="16" s="1"/>
  <c r="B1640" i="14"/>
  <c r="B1641" i="14" s="1"/>
  <c r="B1642" i="14" s="1"/>
  <c r="B1643" i="14" s="1"/>
  <c r="B1644" i="14" s="1"/>
  <c r="B75" i="11"/>
  <c r="B1484" i="14"/>
  <c r="B1485" i="14" s="1"/>
  <c r="B1486" i="14" s="1"/>
  <c r="B1487" i="14" s="1"/>
  <c r="B1488" i="14" s="1"/>
  <c r="B1603" i="14"/>
  <c r="B1604" i="14" s="1"/>
  <c r="B1605" i="14" s="1"/>
  <c r="B1606" i="14" s="1"/>
  <c r="B1607" i="14" s="1"/>
  <c r="B779" i="14"/>
  <c r="B780" i="14" s="1"/>
  <c r="B781" i="14" s="1"/>
  <c r="B782" i="14" s="1"/>
  <c r="B783" i="14" s="1"/>
  <c r="B784" i="14" s="1"/>
  <c r="B105" i="11"/>
  <c r="B104" i="11"/>
  <c r="B1404" i="14"/>
  <c r="B1405" i="14" s="1"/>
  <c r="B1406" i="14" s="1"/>
  <c r="B1407" i="14" s="1"/>
  <c r="B1408" i="14" s="1"/>
  <c r="B1409" i="14" s="1"/>
  <c r="B832" i="16"/>
  <c r="B869" i="14"/>
  <c r="B870" i="14" s="1"/>
  <c r="B871" i="14" s="1"/>
  <c r="B872" i="14" s="1"/>
  <c r="B873" i="14" s="1"/>
  <c r="B874" i="14" s="1"/>
  <c r="B1506" i="14"/>
  <c r="B1507" i="14" s="1"/>
  <c r="B1508" i="14" s="1"/>
  <c r="B1509" i="14" s="1"/>
  <c r="B1510" i="14" s="1"/>
  <c r="B1177" i="16"/>
  <c r="B1178" i="16" s="1"/>
  <c r="B4" i="15"/>
  <c r="B5" i="15" s="1"/>
  <c r="B402" i="14"/>
  <c r="B403" i="14" s="1"/>
  <c r="B404" i="14" s="1"/>
  <c r="B405" i="14" s="1"/>
  <c r="B406" i="14" s="1"/>
  <c r="B2123" i="14"/>
  <c r="B2124" i="14" s="1"/>
  <c r="B2125" i="14" s="1"/>
  <c r="B2126" i="14" s="1"/>
  <c r="B2127" i="14" s="1"/>
  <c r="B2128" i="14" s="1"/>
  <c r="B1413" i="16"/>
  <c r="B1414" i="16" s="1"/>
  <c r="B1415" i="16" s="1"/>
  <c r="B1416" i="16" s="1"/>
  <c r="B1417" i="16" s="1"/>
  <c r="B1237" i="14"/>
  <c r="B1238" i="14" s="1"/>
  <c r="B1239" i="14" s="1"/>
  <c r="B1240" i="14" s="1"/>
  <c r="B1241" i="14" s="1"/>
  <c r="B1242" i="14" s="1"/>
  <c r="B1364" i="14"/>
  <c r="B1365" i="14" s="1"/>
  <c r="B1366" i="14" s="1"/>
  <c r="B1367" i="14" s="1"/>
  <c r="B1368" i="14" s="1"/>
  <c r="B1369" i="14" s="1"/>
  <c r="B2220" i="14"/>
  <c r="B2221" i="14" s="1"/>
  <c r="B2222" i="14" s="1"/>
  <c r="B2223" i="14" s="1"/>
  <c r="B2224" i="14" s="1"/>
  <c r="B2225" i="14" s="1"/>
  <c r="B999" i="14"/>
  <c r="B1000" i="14" s="1"/>
  <c r="B1001" i="14" s="1"/>
  <c r="B1002" i="14" s="1"/>
  <c r="B1003" i="14" s="1"/>
  <c r="B1004" i="14" s="1"/>
  <c r="B522" i="17"/>
  <c r="B523" i="17" s="1"/>
  <c r="B524" i="17" s="1"/>
  <c r="B1215" i="14"/>
  <c r="B1216" i="14" s="1"/>
  <c r="B1217" i="14" s="1"/>
  <c r="B1218" i="14" s="1"/>
  <c r="B1219" i="14" s="1"/>
  <c r="B459" i="14"/>
  <c r="B460" i="14" s="1"/>
  <c r="B461" i="14" s="1"/>
  <c r="B462" i="14" s="1"/>
  <c r="B463" i="14" s="1"/>
  <c r="B464" i="14" s="1"/>
  <c r="B206" i="14"/>
  <c r="B207" i="14" s="1"/>
  <c r="B208" i="14" s="1"/>
  <c r="B209" i="14" s="1"/>
  <c r="B210" i="14" s="1"/>
  <c r="B211" i="14" s="1"/>
  <c r="B212" i="14" s="1"/>
  <c r="B213" i="14" s="1"/>
  <c r="B477" i="17"/>
  <c r="B478" i="17" s="1"/>
  <c r="B479" i="17" s="1"/>
  <c r="B480" i="17" s="1"/>
  <c r="B481" i="17" s="1"/>
  <c r="B482" i="17" s="1"/>
  <c r="B783" i="16"/>
  <c r="B784" i="16" s="1"/>
  <c r="B785" i="16" s="1"/>
  <c r="B786" i="16" s="1"/>
  <c r="B787" i="16" s="1"/>
  <c r="B1147" i="16"/>
  <c r="B1148" i="16" s="1"/>
  <c r="B1149" i="16" s="1"/>
  <c r="B1150" i="16" s="1"/>
  <c r="B1151" i="16" s="1"/>
  <c r="B1152" i="16" s="1"/>
  <c r="B1153" i="16" s="1"/>
  <c r="B1154" i="16" s="1"/>
  <c r="B1332" i="14"/>
  <c r="B1333" i="14" s="1"/>
  <c r="B1334" i="14" s="1"/>
  <c r="B1335" i="14" s="1"/>
  <c r="B1336" i="14" s="1"/>
  <c r="B1337" i="14" s="1"/>
  <c r="B1338" i="14" s="1"/>
  <c r="B1225" i="14"/>
  <c r="B1226" i="14" s="1"/>
  <c r="B1227" i="14" s="1"/>
  <c r="B1228" i="14" s="1"/>
  <c r="B1229" i="14" s="1"/>
  <c r="B432" i="14"/>
  <c r="B433" i="14" s="1"/>
  <c r="B434" i="14" s="1"/>
  <c r="B435" i="14" s="1"/>
  <c r="B436" i="14" s="1"/>
  <c r="B437" i="14" s="1"/>
  <c r="B438" i="14" s="1"/>
  <c r="B298" i="16"/>
  <c r="B299" i="16" s="1"/>
  <c r="B300" i="16" s="1"/>
  <c r="B301" i="16" s="1"/>
  <c r="B302" i="16" s="1"/>
  <c r="B303" i="16" s="1"/>
  <c r="B304" i="16" s="1"/>
  <c r="B305" i="16" s="1"/>
  <c r="B2305" i="14"/>
  <c r="B2306" i="14" s="1"/>
  <c r="B2307" i="14" s="1"/>
  <c r="B2308" i="14" s="1"/>
  <c r="B2309" i="14" s="1"/>
  <c r="B2310" i="14" s="1"/>
  <c r="B2282" i="14"/>
  <c r="B2283" i="14" s="1"/>
  <c r="B2284" i="14" s="1"/>
  <c r="B2285" i="14" s="1"/>
  <c r="B2286" i="14" s="1"/>
  <c r="B2287" i="14" s="1"/>
  <c r="B2288" i="14" s="1"/>
  <c r="B1209" i="16"/>
  <c r="B1210" i="16" s="1"/>
  <c r="B788" i="16"/>
  <c r="B789" i="16" s="1"/>
  <c r="B790" i="16" s="1"/>
  <c r="B791" i="16" s="1"/>
  <c r="B792" i="16" s="1"/>
  <c r="B1570" i="17"/>
  <c r="B20" i="11"/>
  <c r="B1596" i="16"/>
  <c r="B1597" i="16" s="1"/>
  <c r="B2063" i="14"/>
  <c r="B2064" i="14" s="1"/>
  <c r="B2065" i="14" s="1"/>
  <c r="B2066" i="14" s="1"/>
  <c r="B2067" i="14" s="1"/>
  <c r="B297" i="17"/>
  <c r="B298" i="17" s="1"/>
  <c r="B299" i="17" s="1"/>
  <c r="B593" i="16"/>
  <c r="B594" i="16" s="1"/>
  <c r="B595" i="16" s="1"/>
  <c r="B596" i="16" s="1"/>
  <c r="B597" i="16" s="1"/>
  <c r="B706" i="17"/>
  <c r="B707" i="17" s="1"/>
  <c r="B708" i="17" s="1"/>
  <c r="B925" i="16"/>
  <c r="B926" i="16" s="1"/>
  <c r="B927" i="16" s="1"/>
  <c r="B928" i="16" s="1"/>
  <c r="B929" i="16" s="1"/>
  <c r="B959" i="16"/>
  <c r="B960" i="16" s="1"/>
  <c r="B961" i="16" s="1"/>
  <c r="B943" i="16"/>
  <c r="B944" i="16" s="1"/>
  <c r="B916" i="17"/>
  <c r="B917" i="17" s="1"/>
  <c r="B918" i="17" s="1"/>
  <c r="B1202" i="16"/>
  <c r="B1203" i="16" s="1"/>
  <c r="B1204" i="16" s="1"/>
  <c r="B835" i="14"/>
  <c r="B836" i="14" s="1"/>
  <c r="B837" i="14" s="1"/>
  <c r="B838" i="14" s="1"/>
  <c r="B839" i="14" s="1"/>
  <c r="B840" i="14" s="1"/>
  <c r="B1334" i="17"/>
  <c r="B1335" i="17" s="1"/>
  <c r="B1336" i="17" s="1"/>
  <c r="B1337" i="17" s="1"/>
  <c r="B1422" i="14"/>
  <c r="B1423" i="14" s="1"/>
  <c r="B1424" i="14" s="1"/>
  <c r="B1425" i="14" s="1"/>
  <c r="B1426" i="14" s="1"/>
  <c r="B1190" i="17"/>
  <c r="B1191" i="17" s="1"/>
  <c r="B1192" i="17" s="1"/>
  <c r="B82" i="14"/>
  <c r="B83" i="14" s="1"/>
  <c r="B84" i="14" s="1"/>
  <c r="B85" i="14" s="1"/>
  <c r="B86" i="14" s="1"/>
  <c r="B214" i="16"/>
  <c r="B215" i="16" s="1"/>
  <c r="B216" i="16" s="1"/>
  <c r="B854" i="17"/>
  <c r="B855" i="17" s="1"/>
  <c r="B856" i="17" s="1"/>
  <c r="B857" i="17" s="1"/>
  <c r="B1423" i="16"/>
  <c r="B1424" i="16" s="1"/>
  <c r="B1425" i="16" s="1"/>
  <c r="B1426" i="16" s="1"/>
  <c r="B1427" i="16" s="1"/>
  <c r="B1619" i="16"/>
  <c r="B1620" i="16" s="1"/>
  <c r="B1621" i="16" s="1"/>
  <c r="B1622" i="16" s="1"/>
  <c r="B1623" i="16" s="1"/>
  <c r="B1624" i="16" s="1"/>
  <c r="B1625" i="16" s="1"/>
  <c r="B2276" i="14"/>
  <c r="B2277" i="14" s="1"/>
  <c r="B2278" i="14" s="1"/>
  <c r="B2279" i="14" s="1"/>
  <c r="B2280" i="14" s="1"/>
  <c r="B1612" i="16"/>
  <c r="B1613" i="16" s="1"/>
  <c r="B1614" i="16" s="1"/>
  <c r="B1615" i="16" s="1"/>
  <c r="B1616" i="16" s="1"/>
  <c r="B1617" i="16" s="1"/>
  <c r="B1618" i="16" s="1"/>
  <c r="B1608" i="14"/>
  <c r="B1609" i="14" s="1"/>
  <c r="B1610" i="14" s="1"/>
  <c r="B1611" i="14" s="1"/>
  <c r="B1612" i="14" s="1"/>
  <c r="B880" i="16"/>
  <c r="B881" i="16" s="1"/>
  <c r="B882" i="16" s="1"/>
  <c r="B883" i="16" s="1"/>
  <c r="B884" i="16" s="1"/>
  <c r="B93" i="11"/>
  <c r="B94" i="11" s="1"/>
  <c r="B61" i="11"/>
  <c r="B1029" i="16"/>
  <c r="B1030" i="16" s="1"/>
  <c r="B1031" i="16" s="1"/>
  <c r="B1032" i="16" s="1"/>
  <c r="B1033" i="16" s="1"/>
  <c r="B300" i="17"/>
  <c r="B301" i="17" s="1"/>
  <c r="B302" i="17" s="1"/>
  <c r="B259" i="17"/>
  <c r="B260" i="17" s="1"/>
  <c r="B261" i="17" s="1"/>
  <c r="B262" i="17" s="1"/>
  <c r="B284" i="16"/>
  <c r="B285" i="16" s="1"/>
  <c r="B286" i="16" s="1"/>
  <c r="B287" i="16" s="1"/>
  <c r="B288" i="16" s="1"/>
  <c r="B289" i="16" s="1"/>
  <c r="B568" i="16"/>
  <c r="B569" i="16" s="1"/>
  <c r="B570" i="16" s="1"/>
  <c r="B571" i="16" s="1"/>
  <c r="B572" i="16" s="1"/>
  <c r="B549" i="17"/>
  <c r="B550" i="17" s="1"/>
  <c r="B551" i="17" s="1"/>
  <c r="B552" i="17" s="1"/>
  <c r="B799" i="16"/>
  <c r="B800" i="16" s="1"/>
  <c r="B801" i="16" s="1"/>
  <c r="B802" i="16" s="1"/>
  <c r="B803" i="16" s="1"/>
  <c r="B804" i="16" s="1"/>
  <c r="B805" i="16" s="1"/>
  <c r="B806" i="16" s="1"/>
  <c r="B807" i="16" s="1"/>
  <c r="B1052" i="17"/>
  <c r="B1053" i="17" s="1"/>
  <c r="B1054" i="17" s="1"/>
  <c r="B1179" i="16"/>
  <c r="B1180" i="16" s="1"/>
  <c r="B618" i="14"/>
  <c r="B619" i="14" s="1"/>
  <c r="B620" i="14" s="1"/>
  <c r="B621" i="14" s="1"/>
  <c r="B622" i="14" s="1"/>
  <c r="B1511" i="14"/>
  <c r="B1512" i="14" s="1"/>
  <c r="B1513" i="14" s="1"/>
  <c r="B1514" i="14" s="1"/>
  <c r="B1515" i="14" s="1"/>
  <c r="B1344" i="14"/>
  <c r="B1345" i="14" s="1"/>
  <c r="B1346" i="14" s="1"/>
  <c r="B1347" i="14" s="1"/>
  <c r="B1348" i="14" s="1"/>
  <c r="B2178" i="14"/>
  <c r="B2179" i="14" s="1"/>
  <c r="B2180" i="14" s="1"/>
  <c r="B2181" i="14" s="1"/>
  <c r="B2182" i="14" s="1"/>
  <c r="B2183" i="14" s="1"/>
  <c r="B2184" i="14" s="1"/>
  <c r="B2185" i="14" s="1"/>
  <c r="B2186" i="14" s="1"/>
  <c r="B1389" i="16"/>
  <c r="B1390" i="16" s="1"/>
  <c r="B1391" i="16" s="1"/>
  <c r="B13" i="11"/>
  <c r="B558" i="16"/>
  <c r="B559" i="16" s="1"/>
  <c r="B560" i="16" s="1"/>
  <c r="B561" i="16" s="1"/>
  <c r="B562" i="16" s="1"/>
  <c r="B2192" i="14"/>
  <c r="B2193" i="14" s="1"/>
  <c r="B2194" i="14" s="1"/>
  <c r="B2195" i="14" s="1"/>
  <c r="B2196" i="14" s="1"/>
  <c r="B351" i="16"/>
  <c r="B352" i="16" s="1"/>
  <c r="B353" i="16" s="1"/>
  <c r="B354" i="16" s="1"/>
  <c r="B397" i="16"/>
  <c r="B398" i="16" s="1"/>
  <c r="B399" i="16" s="1"/>
  <c r="B400" i="16" s="1"/>
  <c r="B401" i="16" s="1"/>
  <c r="B402" i="16" s="1"/>
  <c r="B633" i="16"/>
  <c r="B634" i="16" s="1"/>
  <c r="B635" i="16" s="1"/>
  <c r="B468" i="17"/>
  <c r="B469" i="17" s="1"/>
  <c r="B470" i="17" s="1"/>
  <c r="B951" i="16"/>
  <c r="B952" i="16" s="1"/>
  <c r="B953" i="16" s="1"/>
  <c r="B886" i="17"/>
  <c r="B887" i="17" s="1"/>
  <c r="B888" i="17" s="1"/>
  <c r="B875" i="14"/>
  <c r="B876" i="14" s="1"/>
  <c r="B877" i="14" s="1"/>
  <c r="B878" i="14" s="1"/>
  <c r="B879" i="14" s="1"/>
  <c r="B880" i="14" s="1"/>
  <c r="B623" i="14"/>
  <c r="B624" i="14" s="1"/>
  <c r="B625" i="14" s="1"/>
  <c r="B626" i="14" s="1"/>
  <c r="B627" i="14" s="1"/>
  <c r="B239" i="14"/>
  <c r="B240" i="14" s="1"/>
  <c r="B241" i="14" s="1"/>
  <c r="B242" i="14" s="1"/>
  <c r="B243" i="14" s="1"/>
  <c r="B244" i="14" s="1"/>
  <c r="B245" i="14" s="1"/>
  <c r="B246" i="14" s="1"/>
  <c r="B1442" i="14"/>
  <c r="B1443" i="14" s="1"/>
  <c r="B1444" i="14" s="1"/>
  <c r="B1445" i="14" s="1"/>
  <c r="B1446" i="14" s="1"/>
  <c r="B1447" i="14" s="1"/>
  <c r="B1448" i="14" s="1"/>
  <c r="B1449" i="14" s="1"/>
  <c r="B1303" i="14"/>
  <c r="B1304" i="14" s="1"/>
  <c r="B1305" i="14" s="1"/>
  <c r="B1306" i="14" s="1"/>
  <c r="B1307" i="14" s="1"/>
  <c r="B827" i="14"/>
  <c r="B828" i="14" s="1"/>
  <c r="B829" i="14" s="1"/>
  <c r="B830" i="14" s="1"/>
  <c r="B831" i="14" s="1"/>
  <c r="B832" i="14" s="1"/>
  <c r="B833" i="14" s="1"/>
  <c r="B834" i="14" s="1"/>
  <c r="B975" i="14"/>
  <c r="B976" i="14" s="1"/>
  <c r="B977" i="14" s="1"/>
  <c r="B978" i="14" s="1"/>
  <c r="B979" i="14" s="1"/>
  <c r="B980" i="14" s="1"/>
  <c r="B2136" i="14"/>
  <c r="B2137" i="14" s="1"/>
  <c r="B2138" i="14" s="1"/>
  <c r="B2139" i="14" s="1"/>
  <c r="B2140" i="14" s="1"/>
  <c r="B2141" i="14" s="1"/>
  <c r="B2142" i="14" s="1"/>
  <c r="B2143" i="14" s="1"/>
  <c r="B968" i="16"/>
  <c r="B969" i="16" s="1"/>
  <c r="B970" i="16" s="1"/>
  <c r="B971" i="16" s="1"/>
  <c r="B1189" i="14"/>
  <c r="B1190" i="14" s="1"/>
  <c r="B1191" i="14" s="1"/>
  <c r="B1192" i="14" s="1"/>
  <c r="B1193" i="14" s="1"/>
  <c r="B969" i="14"/>
  <c r="B970" i="14" s="1"/>
  <c r="B971" i="14" s="1"/>
  <c r="B972" i="14" s="1"/>
  <c r="B973" i="14" s="1"/>
  <c r="B974" i="14" s="1"/>
  <c r="B1503" i="17"/>
  <c r="B1504" i="17" s="1"/>
  <c r="B1505" i="17" s="1"/>
  <c r="B1506" i="17" s="1"/>
  <c r="B13" i="15"/>
  <c r="B14" i="15" s="1"/>
  <c r="B82" i="11"/>
  <c r="B83" i="11" s="1"/>
  <c r="B332" i="17"/>
  <c r="B333" i="17" s="1"/>
  <c r="B334" i="17" s="1"/>
  <c r="B335" i="17" s="1"/>
  <c r="B336" i="17" s="1"/>
  <c r="B337" i="17" s="1"/>
  <c r="B338" i="17" s="1"/>
  <c r="B324" i="16"/>
  <c r="B325" i="16" s="1"/>
  <c r="B326" i="16" s="1"/>
  <c r="B730" i="16"/>
  <c r="B731" i="16" s="1"/>
  <c r="B732" i="16" s="1"/>
  <c r="B733" i="16" s="1"/>
  <c r="B544" i="17"/>
  <c r="B545" i="17" s="1"/>
  <c r="B546" i="17" s="1"/>
  <c r="B547" i="17" s="1"/>
  <c r="B548" i="17" s="1"/>
  <c r="B321" i="16"/>
  <c r="B322" i="16" s="1"/>
  <c r="B1015" i="16"/>
  <c r="B1016" i="16" s="1"/>
  <c r="B1017" i="16" s="1"/>
  <c r="B1018" i="16" s="1"/>
  <c r="B1019" i="16" s="1"/>
  <c r="B928" i="17"/>
  <c r="B929" i="17" s="1"/>
  <c r="B930" i="17" s="1"/>
  <c r="B1003" i="17"/>
  <c r="B1004" i="17" s="1"/>
  <c r="B1005" i="17" s="1"/>
  <c r="B1006" i="17" s="1"/>
  <c r="B1007" i="17" s="1"/>
  <c r="B1008" i="17" s="1"/>
  <c r="B1040" i="16"/>
  <c r="B1041" i="16" s="1"/>
  <c r="B1042" i="16" s="1"/>
  <c r="B1160" i="14"/>
  <c r="B1161" i="14" s="1"/>
  <c r="B1162" i="14" s="1"/>
  <c r="B1163" i="14" s="1"/>
  <c r="B1164" i="14" s="1"/>
  <c r="B501" i="14"/>
  <c r="B502" i="14" s="1"/>
  <c r="B503" i="14" s="1"/>
  <c r="B504" i="14" s="1"/>
  <c r="B505" i="14" s="1"/>
  <c r="B506" i="14" s="1"/>
  <c r="B375" i="14"/>
  <c r="B376" i="14" s="1"/>
  <c r="B377" i="14" s="1"/>
  <c r="B378" i="14" s="1"/>
  <c r="B379" i="14" s="1"/>
  <c r="B564" i="14"/>
  <c r="B565" i="14" s="1"/>
  <c r="B566" i="14" s="1"/>
  <c r="B567" i="14" s="1"/>
  <c r="B568" i="14" s="1"/>
  <c r="B569" i="14" s="1"/>
  <c r="B439" i="14"/>
  <c r="B440" i="14" s="1"/>
  <c r="B441" i="14" s="1"/>
  <c r="B442" i="14" s="1"/>
  <c r="B443" i="14" s="1"/>
  <c r="B444" i="14" s="1"/>
  <c r="B687" i="16"/>
  <c r="B688" i="16" s="1"/>
  <c r="B689" i="16" s="1"/>
  <c r="B690" i="16" s="1"/>
  <c r="B691" i="16" s="1"/>
  <c r="B692" i="16" s="1"/>
  <c r="B719" i="14"/>
  <c r="B720" i="14" s="1"/>
  <c r="B721" i="14" s="1"/>
  <c r="B722" i="14" s="1"/>
  <c r="B723" i="14" s="1"/>
  <c r="B945" i="16"/>
  <c r="B946" i="16" s="1"/>
  <c r="B947" i="16" s="1"/>
  <c r="B948" i="16" s="1"/>
  <c r="B949" i="16" s="1"/>
  <c r="B665" i="16"/>
  <c r="B666" i="16" s="1"/>
  <c r="B667" i="16" s="1"/>
  <c r="B1499" i="17"/>
  <c r="B1485" i="17"/>
  <c r="B1486" i="17" s="1"/>
  <c r="B1487" i="17" s="1"/>
  <c r="B1488" i="17" s="1"/>
  <c r="B1601" i="16"/>
  <c r="B1602" i="16" s="1"/>
  <c r="B1603" i="16" s="1"/>
  <c r="B1604" i="16" s="1"/>
  <c r="B1605" i="16" s="1"/>
  <c r="B1606" i="16" s="1"/>
  <c r="B1689" i="14"/>
  <c r="B1690" i="14" s="1"/>
  <c r="B1691" i="14" s="1"/>
  <c r="B1692" i="14" s="1"/>
  <c r="B1693" i="14" s="1"/>
  <c r="B2300" i="14"/>
  <c r="B2301" i="14" s="1"/>
  <c r="B2302" i="14" s="1"/>
  <c r="B2303" i="14" s="1"/>
  <c r="B2304" i="14" s="1"/>
  <c r="B778" i="17"/>
  <c r="B779" i="17" s="1"/>
  <c r="B780" i="17" s="1"/>
  <c r="B781" i="17" s="1"/>
  <c r="B782" i="17" s="1"/>
  <c r="B783" i="17" s="1"/>
  <c r="B858" i="17"/>
  <c r="B954" i="16"/>
  <c r="B955" i="16" s="1"/>
  <c r="B956" i="16" s="1"/>
  <c r="B957" i="16" s="1"/>
  <c r="B958" i="16" s="1"/>
  <c r="B935" i="17"/>
  <c r="B936" i="17" s="1"/>
  <c r="B937" i="17" s="1"/>
  <c r="B1187" i="17"/>
  <c r="B1188" i="17" s="1"/>
  <c r="B1189" i="17" s="1"/>
  <c r="B1630" i="14"/>
  <c r="B1631" i="14" s="1"/>
  <c r="B1632" i="14" s="1"/>
  <c r="B1633" i="14" s="1"/>
  <c r="B1634" i="14" s="1"/>
  <c r="B785" i="14"/>
  <c r="B786" i="14" s="1"/>
  <c r="B787" i="14" s="1"/>
  <c r="B788" i="14" s="1"/>
  <c r="B789" i="14" s="1"/>
  <c r="B790" i="14" s="1"/>
  <c r="B126" i="16"/>
  <c r="B127" i="16" s="1"/>
  <c r="B128" i="16" s="1"/>
  <c r="B129" i="16" s="1"/>
  <c r="B536" i="16"/>
  <c r="B519" i="16"/>
  <c r="B520" i="16" s="1"/>
  <c r="B521" i="16" s="1"/>
  <c r="B522" i="16" s="1"/>
  <c r="B523" i="16" s="1"/>
  <c r="B30" i="11"/>
  <c r="B1524" i="17"/>
  <c r="B1525" i="17" s="1"/>
  <c r="B1526" i="17" s="1"/>
  <c r="B103" i="11"/>
  <c r="B17" i="14"/>
  <c r="B18" i="14" s="1"/>
  <c r="B19" i="14" s="1"/>
  <c r="B20" i="14" s="1"/>
  <c r="B21" i="14" s="1"/>
  <c r="B22" i="14" s="1"/>
  <c r="B1339" i="14"/>
  <c r="B1340" i="14" s="1"/>
  <c r="B1341" i="14" s="1"/>
  <c r="B1342" i="14" s="1"/>
  <c r="B1343" i="14" s="1"/>
  <c r="B910" i="14"/>
  <c r="B911" i="14" s="1"/>
  <c r="B912" i="14" s="1"/>
  <c r="B913" i="14" s="1"/>
  <c r="B914" i="14" s="1"/>
  <c r="B915" i="14" s="1"/>
  <c r="B2351" i="14"/>
  <c r="B2352" i="14" s="1"/>
  <c r="B2353" i="14" s="1"/>
  <c r="B2354" i="14" s="1"/>
  <c r="B2355" i="14" s="1"/>
  <c r="B2356" i="14" s="1"/>
  <c r="B709" i="17"/>
  <c r="B710" i="17" s="1"/>
  <c r="B711" i="17" s="1"/>
  <c r="B712" i="17" s="1"/>
  <c r="B713" i="17" s="1"/>
  <c r="B558" i="14"/>
  <c r="B559" i="14" s="1"/>
  <c r="B560" i="14" s="1"/>
  <c r="B561" i="14" s="1"/>
  <c r="B562" i="14" s="1"/>
  <c r="B563" i="14" s="1"/>
  <c r="B675" i="16"/>
  <c r="B676" i="16" s="1"/>
  <c r="B677" i="16" s="1"/>
  <c r="B678" i="16" s="1"/>
  <c r="B1489" i="17"/>
  <c r="B1490" i="17" s="1"/>
  <c r="B1491" i="17" s="1"/>
  <c r="B1492" i="17" s="1"/>
  <c r="B1493" i="17" s="1"/>
  <c r="B1494" i="17" s="1"/>
  <c r="B1495" i="17" s="1"/>
  <c r="B893" i="16"/>
  <c r="B894" i="16" s="1"/>
  <c r="B865" i="17"/>
  <c r="B866" i="17" s="1"/>
  <c r="B867" i="17" s="1"/>
  <c r="B868" i="17" s="1"/>
  <c r="B931" i="17"/>
  <c r="B833" i="16"/>
  <c r="B834" i="16" s="1"/>
  <c r="B835" i="16" s="1"/>
  <c r="B814" i="17"/>
  <c r="B815" i="17" s="1"/>
  <c r="B816" i="17" s="1"/>
  <c r="B817" i="17" s="1"/>
  <c r="B818" i="17" s="1"/>
  <c r="B819" i="17" s="1"/>
  <c r="B937" i="16"/>
  <c r="B938" i="16" s="1"/>
  <c r="B869" i="17"/>
  <c r="B870" i="17" s="1"/>
  <c r="B871" i="17" s="1"/>
  <c r="B872" i="17" s="1"/>
  <c r="B873" i="17" s="1"/>
  <c r="B874" i="17" s="1"/>
  <c r="B919" i="17"/>
  <c r="B920" i="17" s="1"/>
  <c r="B921" i="17" s="1"/>
  <c r="B1436" i="16"/>
  <c r="B1437" i="16" s="1"/>
  <c r="B1438" i="16" s="1"/>
  <c r="B1114" i="16"/>
  <c r="B1115" i="16" s="1"/>
  <c r="B1116" i="16" s="1"/>
  <c r="B1117" i="16" s="1"/>
  <c r="B1118" i="16" s="1"/>
  <c r="B1062" i="16"/>
  <c r="B1063" i="16" s="1"/>
  <c r="B1064" i="16" s="1"/>
  <c r="B1065" i="16" s="1"/>
  <c r="B1354" i="14"/>
  <c r="B1355" i="14" s="1"/>
  <c r="B1356" i="14" s="1"/>
  <c r="B1357" i="14" s="1"/>
  <c r="B1358" i="14" s="1"/>
  <c r="B1230" i="14"/>
  <c r="B1231" i="14" s="1"/>
  <c r="B1232" i="14" s="1"/>
  <c r="B1233" i="14" s="1"/>
  <c r="B1234" i="14" s="1"/>
  <c r="B1235" i="14" s="1"/>
  <c r="B1236" i="14" s="1"/>
  <c r="B1156" i="16"/>
  <c r="B1157" i="16" s="1"/>
  <c r="B1158" i="16" s="1"/>
  <c r="B1159" i="16" s="1"/>
  <c r="B6" i="15"/>
  <c r="B7" i="15" s="1"/>
  <c r="B238" i="16"/>
  <c r="B239" i="16" s="1"/>
  <c r="B240" i="16" s="1"/>
  <c r="B2089" i="14"/>
  <c r="B2090" i="14" s="1"/>
  <c r="B2091" i="14" s="1"/>
  <c r="B2092" i="14" s="1"/>
  <c r="B2093" i="14" s="1"/>
  <c r="B738" i="14"/>
  <c r="B739" i="14" s="1"/>
  <c r="B740" i="14" s="1"/>
  <c r="B741" i="14" s="1"/>
  <c r="B742" i="14" s="1"/>
  <c r="B743" i="14" s="1"/>
  <c r="B744" i="14" s="1"/>
  <c r="B745" i="14" s="1"/>
  <c r="B1327" i="14"/>
  <c r="B1328" i="14" s="1"/>
  <c r="B1329" i="14" s="1"/>
  <c r="B1330" i="14" s="1"/>
  <c r="B1331" i="14" s="1"/>
  <c r="B23" i="14"/>
  <c r="B24" i="14" s="1"/>
  <c r="B25" i="14" s="1"/>
  <c r="B26" i="14" s="1"/>
  <c r="B27" i="14" s="1"/>
  <c r="B941" i="16"/>
  <c r="B942" i="16" s="1"/>
  <c r="B1580" i="16"/>
  <c r="B1581" i="16" s="1"/>
  <c r="B333" i="16"/>
  <c r="B334" i="16" s="1"/>
  <c r="B335" i="16" s="1"/>
  <c r="B336" i="16" s="1"/>
  <c r="B84" i="11"/>
  <c r="B53" i="11"/>
  <c r="B71" i="11"/>
  <c r="B588" i="16"/>
  <c r="B589" i="16" s="1"/>
  <c r="B590" i="16" s="1"/>
  <c r="B591" i="16" s="1"/>
  <c r="B592" i="16" s="1"/>
  <c r="B1315" i="17"/>
  <c r="B1316" i="17" s="1"/>
  <c r="B1317" i="17" s="1"/>
  <c r="B996" i="16"/>
  <c r="B997" i="16" s="1"/>
  <c r="B998" i="16" s="1"/>
  <c r="B939" i="14"/>
  <c r="B940" i="14" s="1"/>
  <c r="B941" i="14" s="1"/>
  <c r="B942" i="14" s="1"/>
  <c r="B943" i="14" s="1"/>
  <c r="B629" i="16"/>
  <c r="B630" i="16" s="1"/>
  <c r="B638" i="14"/>
  <c r="B639" i="14" s="1"/>
  <c r="B640" i="14" s="1"/>
  <c r="B641" i="14" s="1"/>
  <c r="B642" i="14" s="1"/>
  <c r="B643" i="14" s="1"/>
  <c r="B644" i="14" s="1"/>
  <c r="B645" i="14" s="1"/>
  <c r="B427" i="14"/>
  <c r="B428" i="14" s="1"/>
  <c r="B429" i="14" s="1"/>
  <c r="B430" i="14" s="1"/>
  <c r="B431" i="14" s="1"/>
  <c r="B1075" i="14"/>
  <c r="B1076" i="14" s="1"/>
  <c r="B1077" i="14" s="1"/>
  <c r="B1078" i="14" s="1"/>
  <c r="B1079" i="14" s="1"/>
  <c r="B2170" i="14"/>
  <c r="B2171" i="14" s="1"/>
  <c r="B2172" i="14" s="1"/>
  <c r="B2173" i="14" s="1"/>
  <c r="B2174" i="14" s="1"/>
  <c r="B2175" i="14" s="1"/>
  <c r="B2176" i="14" s="1"/>
  <c r="B2177" i="14" s="1"/>
  <c r="B1956" i="14"/>
  <c r="B1957" i="14" s="1"/>
  <c r="B1958" i="14" s="1"/>
  <c r="B1959" i="14" s="1"/>
  <c r="B1960" i="14" s="1"/>
  <c r="B1961" i="14" s="1"/>
  <c r="AC133" i="18"/>
  <c r="B2370" i="14"/>
  <c r="B2371" i="14" s="1"/>
  <c r="B2372" i="14" s="1"/>
  <c r="B2373" i="14" s="1"/>
  <c r="B2374" i="14" s="1"/>
  <c r="B1671" i="16"/>
  <c r="B1672" i="16" s="1"/>
  <c r="B1673" i="16" s="1"/>
  <c r="B1674" i="16" s="1"/>
  <c r="B1675" i="16" s="1"/>
  <c r="B1676" i="16" s="1"/>
  <c r="B1677" i="16" s="1"/>
  <c r="B1678" i="16" s="1"/>
  <c r="B1057" i="16"/>
  <c r="B1058" i="16" s="1"/>
  <c r="B1059" i="16" s="1"/>
  <c r="B1060" i="16" s="1"/>
  <c r="B1061" i="16" s="1"/>
  <c r="B642" i="16"/>
  <c r="B643" i="16" s="1"/>
  <c r="B644" i="16" s="1"/>
  <c r="B645" i="16" s="1"/>
  <c r="B646" i="16" s="1"/>
  <c r="B647" i="16" s="1"/>
  <c r="B60" i="11"/>
  <c r="B1662" i="14"/>
  <c r="B1663" i="14" s="1"/>
  <c r="B1664" i="14" s="1"/>
  <c r="B1665" i="14" s="1"/>
  <c r="B1666" i="14" s="1"/>
  <c r="B1667" i="14" s="1"/>
  <c r="B1338" i="16"/>
  <c r="B1339" i="16" s="1"/>
  <c r="B1340" i="16" s="1"/>
  <c r="B1341" i="16" s="1"/>
  <c r="B2258" i="14"/>
  <c r="B2259" i="14" s="1"/>
  <c r="B2260" i="14" s="1"/>
  <c r="B2261" i="14" s="1"/>
  <c r="B2262" i="14" s="1"/>
  <c r="B2263" i="14" s="1"/>
  <c r="B1430" i="16"/>
  <c r="B1431" i="16" s="1"/>
  <c r="B1432" i="16" s="1"/>
  <c r="B1254" i="16"/>
  <c r="B1255" i="16" s="1"/>
  <c r="B1256" i="16" s="1"/>
  <c r="B1257" i="16" s="1"/>
  <c r="B550" i="16"/>
  <c r="B551" i="16" s="1"/>
  <c r="B552" i="16" s="1"/>
  <c r="B553" i="16" s="1"/>
  <c r="B554" i="16" s="1"/>
  <c r="B555" i="16" s="1"/>
  <c r="B97" i="11"/>
  <c r="B766" i="17"/>
  <c r="B767" i="17" s="1"/>
  <c r="B768" i="17" s="1"/>
  <c r="B1003" i="16"/>
  <c r="B1004" i="16" s="1"/>
  <c r="B793" i="16"/>
  <c r="B794" i="16" s="1"/>
  <c r="B795" i="16" s="1"/>
  <c r="B796" i="16" s="1"/>
  <c r="B797" i="16" s="1"/>
  <c r="B798" i="16" s="1"/>
  <c r="B1110" i="14"/>
  <c r="B1111" i="14" s="1"/>
  <c r="B1112" i="14" s="1"/>
  <c r="B1113" i="14" s="1"/>
  <c r="B1114" i="14" s="1"/>
  <c r="B1115" i="14" s="1"/>
  <c r="B905" i="14"/>
  <c r="B906" i="14" s="1"/>
  <c r="B907" i="14" s="1"/>
  <c r="B908" i="14" s="1"/>
  <c r="B909" i="14" s="1"/>
  <c r="B392" i="16"/>
  <c r="B393" i="16" s="1"/>
  <c r="B394" i="16" s="1"/>
  <c r="B395" i="16" s="1"/>
  <c r="B396" i="16" s="1"/>
  <c r="B1590" i="16"/>
  <c r="B1591" i="16" s="1"/>
  <c r="B1592" i="16" s="1"/>
  <c r="B1028" i="17"/>
  <c r="B1029" i="17" s="1"/>
  <c r="B1030" i="17" s="1"/>
  <c r="B1031" i="17" s="1"/>
  <c r="B1032" i="17" s="1"/>
  <c r="B1033" i="17" s="1"/>
  <c r="B1034" i="17" s="1"/>
  <c r="B1035" i="17" s="1"/>
  <c r="B633" i="14"/>
  <c r="B634" i="14" s="1"/>
  <c r="B635" i="14" s="1"/>
  <c r="B636" i="14" s="1"/>
  <c r="B637" i="14" s="1"/>
  <c r="B463" i="16"/>
  <c r="B464" i="16" s="1"/>
  <c r="B465" i="16" s="1"/>
  <c r="B466" i="16" s="1"/>
  <c r="B1804" i="14"/>
  <c r="B1805" i="14" s="1"/>
  <c r="B1806" i="14" s="1"/>
  <c r="B1807" i="14" s="1"/>
  <c r="B1808" i="14" s="1"/>
  <c r="B1809" i="14" s="1"/>
  <c r="B2345" i="14"/>
  <c r="B2346" i="14" s="1"/>
  <c r="B2347" i="14" s="1"/>
  <c r="B2348" i="14" s="1"/>
  <c r="B2349" i="14" s="1"/>
  <c r="B2350" i="14" s="1"/>
  <c r="B1142" i="16"/>
  <c r="B1143" i="16" s="1"/>
  <c r="B1144" i="16" s="1"/>
  <c r="B1145" i="16" s="1"/>
  <c r="B1146" i="16" s="1"/>
  <c r="B341" i="16"/>
  <c r="B342" i="16" s="1"/>
  <c r="B343" i="16" s="1"/>
  <c r="B344" i="16" s="1"/>
  <c r="B1148" i="14"/>
  <c r="B1149" i="14" s="1"/>
  <c r="B1150" i="14" s="1"/>
  <c r="B1151" i="14" s="1"/>
  <c r="B1152" i="14" s="1"/>
  <c r="B1153" i="14" s="1"/>
  <c r="B1154" i="14" s="1"/>
  <c r="B1989" i="14"/>
  <c r="B1990" i="14" s="1"/>
  <c r="B1991" i="14" s="1"/>
  <c r="B1992" i="14" s="1"/>
  <c r="B1993" i="14" s="1"/>
  <c r="B1994" i="14" s="1"/>
  <c r="B1995" i="14" s="1"/>
  <c r="B1996" i="14" s="1"/>
  <c r="B703" i="17"/>
  <c r="B704" i="17" s="1"/>
  <c r="B705" i="17" s="1"/>
  <c r="B240" i="17"/>
  <c r="B241" i="17" s="1"/>
  <c r="B242" i="17" s="1"/>
  <c r="B1342" i="17"/>
  <c r="B1205" i="14"/>
  <c r="B1206" i="14" s="1"/>
  <c r="B1207" i="14" s="1"/>
  <c r="B1208" i="14" s="1"/>
  <c r="B1209" i="14" s="1"/>
  <c r="B568" i="17"/>
  <c r="B569" i="17" s="1"/>
  <c r="B570" i="17" s="1"/>
  <c r="B571" i="17" s="1"/>
  <c r="B1572" i="16"/>
  <c r="B1573" i="16" s="1"/>
  <c r="B1237" i="17"/>
  <c r="B1238" i="17" s="1"/>
  <c r="B1239" i="17" s="1"/>
  <c r="B1240" i="17" s="1"/>
  <c r="B1241" i="17" s="1"/>
  <c r="B1242" i="17" s="1"/>
  <c r="B1243" i="17" s="1"/>
  <c r="B1244" i="17" s="1"/>
  <c r="B1293" i="16"/>
  <c r="B1294" i="16" s="1"/>
  <c r="B1295" i="16" s="1"/>
  <c r="B1296" i="16" s="1"/>
  <c r="B1297" i="16" s="1"/>
  <c r="B1298" i="16" s="1"/>
  <c r="B65" i="11"/>
  <c r="B66" i="11"/>
  <c r="B1168" i="16"/>
  <c r="B1169" i="16" s="1"/>
  <c r="B1170" i="16" s="1"/>
  <c r="B1171" i="16" s="1"/>
  <c r="B1172" i="16" s="1"/>
  <c r="B1752" i="14"/>
  <c r="B1753" i="14" s="1"/>
  <c r="B1754" i="14" s="1"/>
  <c r="B1755" i="14" s="1"/>
  <c r="B964" i="14"/>
  <c r="B965" i="14" s="1"/>
  <c r="B966" i="14" s="1"/>
  <c r="B967" i="14" s="1"/>
  <c r="B968" i="14" s="1"/>
  <c r="B97" i="16"/>
  <c r="B98" i="16" s="1"/>
  <c r="B99" i="16" s="1"/>
  <c r="B100" i="16" s="1"/>
  <c r="B1563" i="16"/>
  <c r="B1564" i="16" s="1"/>
  <c r="B912" i="16"/>
  <c r="B913" i="16" s="1"/>
  <c r="B914" i="16" s="1"/>
  <c r="B915" i="16" s="1"/>
  <c r="B916" i="16" s="1"/>
  <c r="B1593" i="14"/>
  <c r="B1594" i="14" s="1"/>
  <c r="B1595" i="14" s="1"/>
  <c r="B1596" i="14" s="1"/>
  <c r="B1597" i="14" s="1"/>
  <c r="B316" i="14"/>
  <c r="B317" i="14" s="1"/>
  <c r="B318" i="14" s="1"/>
  <c r="B319" i="14" s="1"/>
  <c r="B320" i="14" s="1"/>
  <c r="B321" i="14" s="1"/>
  <c r="B322" i="14"/>
  <c r="B323" i="14" s="1"/>
  <c r="B324" i="14" s="1"/>
  <c r="B325" i="14" s="1"/>
  <c r="B326" i="14" s="1"/>
  <c r="B327" i="14" s="1"/>
  <c r="B328" i="14" s="1"/>
  <c r="B329" i="14" s="1"/>
  <c r="B1462" i="14"/>
  <c r="B1463" i="14" s="1"/>
  <c r="B1464" i="14" s="1"/>
  <c r="B1465" i="14" s="1"/>
  <c r="B1466" i="14" s="1"/>
  <c r="B563" i="16"/>
  <c r="B564" i="16" s="1"/>
  <c r="B565" i="16" s="1"/>
  <c r="B566" i="16" s="1"/>
  <c r="B567" i="16" s="1"/>
  <c r="B1756" i="14"/>
  <c r="B1757" i="14" s="1"/>
  <c r="B1758" i="14" s="1"/>
  <c r="B1759" i="14" s="1"/>
  <c r="B1760" i="14" s="1"/>
  <c r="B1248" i="16"/>
  <c r="B1249" i="16" s="1"/>
  <c r="B1250" i="16" s="1"/>
  <c r="B1251" i="16" s="1"/>
  <c r="B1252" i="16" s="1"/>
  <c r="B1451" i="16"/>
  <c r="B1452" i="16" s="1"/>
  <c r="B1453" i="16" s="1"/>
  <c r="B1454" i="16" s="1"/>
  <c r="B1455" i="16" s="1"/>
  <c r="B1456" i="16" s="1"/>
  <c r="B1457" i="16" s="1"/>
  <c r="B1458" i="16" s="1"/>
  <c r="B1459" i="16" s="1"/>
  <c r="B1265" i="14"/>
  <c r="B1266" i="14" s="1"/>
  <c r="B1267" i="14" s="1"/>
  <c r="B1268" i="14" s="1"/>
  <c r="B1269" i="14" s="1"/>
  <c r="B1584" i="16"/>
  <c r="B1585" i="16" s="1"/>
  <c r="B1095" i="14"/>
  <c r="B1096" i="14" s="1"/>
  <c r="B1097" i="14" s="1"/>
  <c r="B1098" i="14" s="1"/>
  <c r="B1099" i="14" s="1"/>
  <c r="B777" i="16"/>
  <c r="B778" i="16" s="1"/>
  <c r="B779" i="16" s="1"/>
  <c r="B780" i="16" s="1"/>
  <c r="B781" i="16" s="1"/>
  <c r="B782" i="16" s="1"/>
  <c r="B1417" i="14"/>
  <c r="B1418" i="14" s="1"/>
  <c r="B1419" i="14" s="1"/>
  <c r="B1420" i="14" s="1"/>
  <c r="B1421" i="14" s="1"/>
  <c r="B936" i="16"/>
  <c r="B1551" i="16"/>
  <c r="B1552" i="16" s="1"/>
  <c r="B1553" i="16" s="1"/>
  <c r="B1554" i="16" s="1"/>
  <c r="B1555" i="16" s="1"/>
  <c r="B1428" i="16"/>
  <c r="B846" i="16"/>
  <c r="B847" i="16" s="1"/>
  <c r="B848" i="16" s="1"/>
  <c r="B849" i="16" s="1"/>
  <c r="B850" i="16" s="1"/>
  <c r="B552" i="14"/>
  <c r="B553" i="14" s="1"/>
  <c r="B554" i="14" s="1"/>
  <c r="B555" i="14" s="1"/>
  <c r="B556" i="14" s="1"/>
  <c r="B557" i="14" s="1"/>
  <c r="B1553" i="14"/>
  <c r="B1554" i="14" s="1"/>
  <c r="B1555" i="14" s="1"/>
  <c r="B1556" i="14" s="1"/>
  <c r="B1557" i="14" s="1"/>
  <c r="B1191" i="16"/>
  <c r="B1192" i="16" s="1"/>
  <c r="B1193" i="16" s="1"/>
  <c r="B1194" i="16" s="1"/>
  <c r="B1382" i="16"/>
  <c r="B1383" i="16" s="1"/>
  <c r="B1384" i="16" s="1"/>
  <c r="B1385" i="16" s="1"/>
  <c r="B1864" i="14"/>
  <c r="B1865" i="14" s="1"/>
  <c r="B1866" i="14" s="1"/>
  <c r="B1867" i="14" s="1"/>
  <c r="B1868" i="14" s="1"/>
  <c r="B370" i="14"/>
  <c r="B371" i="14" s="1"/>
  <c r="B372" i="14" s="1"/>
  <c r="B373" i="14" s="1"/>
  <c r="B374" i="14" s="1"/>
  <c r="B1357" i="16"/>
  <c r="B1358" i="16" s="1"/>
  <c r="B1359" i="16" s="1"/>
  <c r="B1360" i="16" s="1"/>
  <c r="B1361" i="16" s="1"/>
  <c r="B2187" i="14"/>
  <c r="B2188" i="14" s="1"/>
  <c r="B2189" i="14" s="1"/>
  <c r="B2190" i="14" s="1"/>
  <c r="B2191" i="14" s="1"/>
  <c r="B1494" i="14"/>
  <c r="B1495" i="14" s="1"/>
  <c r="B1496" i="14" s="1"/>
  <c r="B1497" i="14" s="1"/>
  <c r="B1498" i="14" s="1"/>
  <c r="B1499" i="14" s="1"/>
  <c r="B658" i="16"/>
  <c r="B659" i="16" s="1"/>
  <c r="B660" i="16" s="1"/>
  <c r="B510" i="16"/>
  <c r="B511" i="16" s="1"/>
  <c r="B512" i="16" s="1"/>
  <c r="B513" i="16" s="1"/>
  <c r="B1295" i="14"/>
  <c r="B1296" i="14" s="1"/>
  <c r="B1297" i="14" s="1"/>
  <c r="B1298" i="14" s="1"/>
  <c r="B1299" i="14" s="1"/>
  <c r="B1300" i="14" s="1"/>
  <c r="B1301" i="14" s="1"/>
  <c r="B1302" i="14" s="1"/>
  <c r="B81" i="11"/>
  <c r="B719" i="16"/>
  <c r="B720" i="16" s="1"/>
  <c r="B721" i="16" s="1"/>
  <c r="B722" i="16" s="1"/>
  <c r="B723" i="16" s="1"/>
  <c r="B2030" i="14"/>
  <c r="B2031" i="14" s="1"/>
  <c r="B2032" i="14" s="1"/>
  <c r="B2033" i="14" s="1"/>
  <c r="B2034" i="14" s="1"/>
  <c r="B2035" i="14" s="1"/>
  <c r="B2036" i="14" s="1"/>
  <c r="B2037" i="14" s="1"/>
  <c r="B1561" i="16"/>
  <c r="B45" i="11"/>
  <c r="B46" i="11" s="1"/>
  <c r="B69" i="11"/>
  <c r="B70" i="11" s="1"/>
  <c r="B1047" i="16"/>
  <c r="B1048" i="16" s="1"/>
  <c r="B1049" i="16" s="1"/>
  <c r="B1050" i="16" s="1"/>
  <c r="B1051" i="16" s="1"/>
  <c r="B707" i="14"/>
  <c r="B708" i="14" s="1"/>
  <c r="B709" i="14" s="1"/>
  <c r="B710" i="14" s="1"/>
  <c r="B711" i="14" s="1"/>
  <c r="B712" i="14" s="1"/>
  <c r="B2159" i="14"/>
  <c r="B2160" i="14" s="1"/>
  <c r="B2161" i="14" s="1"/>
  <c r="B2162" i="14" s="1"/>
  <c r="B2163" i="14" s="1"/>
  <c r="B87" i="11"/>
  <c r="B761" i="16"/>
  <c r="B762" i="16" s="1"/>
  <c r="B763" i="16" s="1"/>
  <c r="B764" i="16" s="1"/>
  <c r="B1032" i="14"/>
  <c r="B1033" i="14" s="1"/>
  <c r="B1034" i="14" s="1"/>
  <c r="B1035" i="14" s="1"/>
  <c r="B1036" i="14" s="1"/>
  <c r="B1175" i="14"/>
  <c r="B1176" i="14" s="1"/>
  <c r="B1177" i="14" s="1"/>
  <c r="B1178" i="14" s="1"/>
  <c r="B1179" i="14" s="1"/>
  <c r="B1180" i="14" s="1"/>
  <c r="B613" i="14"/>
  <c r="B614" i="14" s="1"/>
  <c r="B615" i="14" s="1"/>
  <c r="B616" i="14" s="1"/>
  <c r="B617" i="14" s="1"/>
  <c r="B1221" i="16"/>
  <c r="B78" i="11"/>
  <c r="B89" i="11"/>
  <c r="B1771" i="14"/>
  <c r="B1772" i="14" s="1"/>
  <c r="B1773" i="14" s="1"/>
  <c r="B1774" i="14" s="1"/>
  <c r="B1775" i="14" s="1"/>
  <c r="B1659" i="16"/>
  <c r="B1660" i="16" s="1"/>
  <c r="B1661" i="16" s="1"/>
  <c r="B768" i="14"/>
  <c r="B769" i="14" s="1"/>
  <c r="B770" i="14" s="1"/>
  <c r="B771" i="14" s="1"/>
  <c r="B772" i="14" s="1"/>
  <c r="B773" i="14" s="1"/>
  <c r="B485" i="16"/>
  <c r="B755" i="14"/>
  <c r="B756" i="14" s="1"/>
  <c r="B757" i="14" s="1"/>
  <c r="B758" i="14" s="1"/>
  <c r="B759" i="14" s="1"/>
  <c r="B760" i="14" s="1"/>
  <c r="B459" i="16"/>
  <c r="B460" i="16" s="1"/>
  <c r="B461" i="16" s="1"/>
  <c r="B462" i="16" s="1"/>
  <c r="B1710" i="16"/>
  <c r="B1711" i="16" s="1"/>
  <c r="B1712" i="16" s="1"/>
  <c r="B1713" i="16" s="1"/>
  <c r="B1714" i="16" s="1"/>
  <c r="B1914" i="14"/>
  <c r="B1915" i="14" s="1"/>
  <c r="B1916" i="14" s="1"/>
  <c r="B1917" i="14" s="1"/>
  <c r="B1918" i="14" s="1"/>
  <c r="B815" i="14"/>
  <c r="B816" i="14" s="1"/>
  <c r="B817" i="14" s="1"/>
  <c r="B818" i="14" s="1"/>
  <c r="B819" i="14" s="1"/>
  <c r="B820" i="14" s="1"/>
  <c r="B2074" i="14"/>
  <c r="B2075" i="14" s="1"/>
  <c r="B2076" i="14" s="1"/>
  <c r="B2077" i="14" s="1"/>
  <c r="B2078" i="14" s="1"/>
  <c r="B1315" i="16"/>
  <c r="B1316" i="16" s="1"/>
  <c r="B1317" i="16" s="1"/>
  <c r="B1318" i="16" s="1"/>
  <c r="B1319" i="16" s="1"/>
  <c r="B1320" i="16" s="1"/>
  <c r="B1321" i="16" s="1"/>
  <c r="B472" i="14"/>
  <c r="B473" i="14" s="1"/>
  <c r="B474" i="14" s="1"/>
  <c r="B475" i="14" s="1"/>
  <c r="B476" i="14" s="1"/>
  <c r="B1625" i="14"/>
  <c r="B1626" i="14" s="1"/>
  <c r="B1627" i="14" s="1"/>
  <c r="B1628" i="14" s="1"/>
  <c r="B1629" i="14" s="1"/>
  <c r="B922" i="14"/>
  <c r="B923" i="14" s="1"/>
  <c r="B924" i="14" s="1"/>
  <c r="B925" i="14" s="1"/>
  <c r="B926" i="14" s="1"/>
  <c r="B927" i="14" s="1"/>
  <c r="B928" i="14" s="1"/>
  <c r="B275" i="16"/>
  <c r="B276" i="16" s="1"/>
  <c r="B277" i="16" s="1"/>
  <c r="B278" i="16" s="1"/>
  <c r="B279" i="16" s="1"/>
  <c r="B280" i="16" s="1"/>
  <c r="B281" i="16" s="1"/>
  <c r="B282" i="16" s="1"/>
  <c r="B283" i="16" s="1"/>
  <c r="B538" i="16"/>
  <c r="B539" i="16" s="1"/>
  <c r="B540" i="16" s="1"/>
  <c r="B541" i="16" s="1"/>
  <c r="B542" i="16" s="1"/>
  <c r="B543" i="16" s="1"/>
  <c r="B1112" i="16"/>
  <c r="B1113" i="16" s="1"/>
  <c r="B2415" i="14"/>
  <c r="B2416" i="14" s="1"/>
  <c r="B2417" i="14" s="1"/>
  <c r="B2418" i="14" s="1"/>
  <c r="B2419" i="14" s="1"/>
  <c r="B2420" i="14" s="1"/>
  <c r="B2013" i="14"/>
  <c r="B2014" i="14" s="1"/>
  <c r="B2015" i="14" s="1"/>
  <c r="B2016" i="14" s="1"/>
  <c r="B2017" i="14" s="1"/>
  <c r="B1238" i="16"/>
  <c r="B1239" i="16" s="1"/>
  <c r="B1240" i="16" s="1"/>
  <c r="B1241" i="16" s="1"/>
  <c r="B2047" i="14"/>
  <c r="B2048" i="14" s="1"/>
  <c r="B2049" i="14" s="1"/>
  <c r="B2050" i="14" s="1"/>
  <c r="B2051" i="14" s="1"/>
  <c r="B1794" i="14"/>
  <c r="B1795" i="14" s="1"/>
  <c r="B1796" i="14" s="1"/>
  <c r="B1797" i="14" s="1"/>
  <c r="B1798" i="14" s="1"/>
  <c r="B1267" i="16"/>
  <c r="B1268" i="16" s="1"/>
  <c r="B1707" i="16"/>
  <c r="B1205" i="16"/>
  <c r="B1206" i="16" s="1"/>
  <c r="B656" i="16"/>
  <c r="B691" i="14"/>
  <c r="B692" i="14" s="1"/>
  <c r="B693" i="14" s="1"/>
  <c r="B694" i="14" s="1"/>
  <c r="B695" i="14" s="1"/>
  <c r="B491" i="16"/>
  <c r="B492" i="16" s="1"/>
  <c r="B493" i="16" s="1"/>
  <c r="B494" i="16" s="1"/>
  <c r="B495" i="16" s="1"/>
  <c r="B496" i="16" s="1"/>
  <c r="B314" i="16"/>
  <c r="B315" i="16" s="1"/>
  <c r="B316" i="16" s="1"/>
  <c r="B317" i="16" s="1"/>
  <c r="B318" i="16" s="1"/>
  <c r="B319" i="16" s="1"/>
  <c r="B320" i="16" s="1"/>
  <c r="B1533" i="16"/>
  <c r="B1534" i="16" s="1"/>
  <c r="B1535" i="16" s="1"/>
  <c r="B1536" i="16" s="1"/>
  <c r="B876" i="16"/>
  <c r="B877" i="16" s="1"/>
  <c r="B2202" i="14"/>
  <c r="B2203" i="14" s="1"/>
  <c r="B2204" i="14" s="1"/>
  <c r="B2205" i="14" s="1"/>
  <c r="B2206" i="14" s="1"/>
  <c r="B2207" i="14" s="1"/>
  <c r="B1722" i="14"/>
  <c r="B1723" i="14" s="1"/>
  <c r="B1724" i="14" s="1"/>
  <c r="B1725" i="14" s="1"/>
  <c r="B1726" i="14" s="1"/>
  <c r="B1727" i="14" s="1"/>
  <c r="B1728" i="14" s="1"/>
  <c r="B1729" i="14" s="1"/>
  <c r="AC904" i="18"/>
  <c r="B398" i="17"/>
  <c r="B399" i="17" s="1"/>
  <c r="B400" i="17" s="1"/>
  <c r="B401" i="17" s="1"/>
  <c r="B402" i="17" s="1"/>
  <c r="B403" i="17" s="1"/>
  <c r="B224" i="17"/>
  <c r="B225" i="17" s="1"/>
  <c r="B226" i="17" s="1"/>
  <c r="B227" i="17" s="1"/>
  <c r="B511" i="17"/>
  <c r="B512" i="17" s="1"/>
  <c r="B513" i="17" s="1"/>
  <c r="B514" i="17" s="1"/>
  <c r="B483" i="17"/>
  <c r="B484" i="17" s="1"/>
  <c r="B485" i="17" s="1"/>
  <c r="B486" i="17" s="1"/>
  <c r="B487" i="17" s="1"/>
  <c r="B824" i="17"/>
  <c r="B825" i="17" s="1"/>
  <c r="B826" i="17" s="1"/>
  <c r="B827" i="17" s="1"/>
  <c r="B972" i="17"/>
  <c r="B973" i="17" s="1"/>
  <c r="B974" i="17" s="1"/>
  <c r="B554" i="17"/>
  <c r="B555" i="17" s="1"/>
  <c r="B556" i="17" s="1"/>
  <c r="B557" i="17" s="1"/>
  <c r="B422" i="17"/>
  <c r="B1122" i="17"/>
  <c r="B1123" i="17" s="1"/>
  <c r="B1124" i="17" s="1"/>
  <c r="B1184" i="17"/>
  <c r="B1185" i="17" s="1"/>
  <c r="B1186" i="17" s="1"/>
  <c r="B580" i="17"/>
  <c r="B581" i="17" s="1"/>
  <c r="B582" i="17" s="1"/>
  <c r="B583" i="17" s="1"/>
  <c r="B584" i="17" s="1"/>
  <c r="B585" i="17" s="1"/>
  <c r="B841" i="17"/>
  <c r="B1421" i="17"/>
  <c r="B1422" i="17" s="1"/>
  <c r="B1423" i="17" s="1"/>
  <c r="B635" i="17"/>
  <c r="B636" i="17" s="1"/>
  <c r="B637" i="17" s="1"/>
  <c r="B638" i="17" s="1"/>
  <c r="B997" i="17"/>
  <c r="B998" i="17" s="1"/>
  <c r="B999" i="17" s="1"/>
  <c r="B1000" i="17" s="1"/>
  <c r="B1001" i="17" s="1"/>
  <c r="B1002" i="17" s="1"/>
  <c r="B1481" i="17"/>
  <c r="B1482" i="17" s="1"/>
  <c r="B1483" i="17" s="1"/>
  <c r="B1484" i="17" s="1"/>
  <c r="B605" i="17"/>
  <c r="B606" i="17" s="1"/>
  <c r="B607" i="17" s="1"/>
  <c r="B1520" i="17"/>
  <c r="B1521" i="17" s="1"/>
  <c r="B1522" i="17" s="1"/>
  <c r="B1523" i="17" s="1"/>
  <c r="B1562" i="17"/>
  <c r="B1563" i="17" s="1"/>
  <c r="B1564" i="17" s="1"/>
  <c r="B1344" i="17"/>
  <c r="B1345" i="17" s="1"/>
  <c r="B1346" i="17" s="1"/>
  <c r="B1347" i="17" s="1"/>
  <c r="B1348" i="17" s="1"/>
  <c r="B1349" i="17" s="1"/>
  <c r="B1350" i="17" s="1"/>
  <c r="B1174" i="17"/>
  <c r="B1175" i="17" s="1"/>
  <c r="B1176" i="17" s="1"/>
  <c r="B1429" i="17"/>
  <c r="B1430" i="17" s="1"/>
  <c r="B1431" i="17" s="1"/>
  <c r="B1432" i="17" s="1"/>
  <c r="B1433" i="17" s="1"/>
  <c r="B1434" i="17" s="1"/>
  <c r="B1435" i="17" s="1"/>
  <c r="B810" i="17"/>
  <c r="B811" i="17" s="1"/>
  <c r="B812" i="17" s="1"/>
  <c r="B813" i="17" s="1"/>
  <c r="B1068" i="17"/>
  <c r="B1069" i="17" s="1"/>
  <c r="B1070" i="17" s="1"/>
  <c r="B975" i="17"/>
  <c r="B976" i="17" s="1"/>
  <c r="B977" i="17" s="1"/>
  <c r="B681" i="17"/>
  <c r="B682" i="17" s="1"/>
  <c r="B683" i="17" s="1"/>
  <c r="B684" i="17" s="1"/>
  <c r="B685" i="17" s="1"/>
  <c r="B652" i="17"/>
  <c r="B653" i="17" s="1"/>
  <c r="B654" i="17" s="1"/>
  <c r="B655" i="17" s="1"/>
  <c r="B602" i="17"/>
  <c r="B603" i="17" s="1"/>
  <c r="B604" i="17" s="1"/>
  <c r="B1360" i="17"/>
  <c r="B1361" i="17" s="1"/>
  <c r="B1362" i="17" s="1"/>
  <c r="B1363" i="17" s="1"/>
  <c r="B1403" i="17"/>
  <c r="B1404" i="17" s="1"/>
  <c r="B1405" i="17" s="1"/>
  <c r="B1406" i="17" s="1"/>
  <c r="B1462" i="17"/>
  <c r="B1463" i="17" s="1"/>
  <c r="B1464" i="17" s="1"/>
  <c r="B1465" i="17" s="1"/>
  <c r="B597" i="17"/>
  <c r="B598" i="17" s="1"/>
  <c r="B599" i="17" s="1"/>
  <c r="B600" i="17" s="1"/>
  <c r="B601" i="17" s="1"/>
  <c r="B1496" i="17"/>
  <c r="B1497" i="17" s="1"/>
  <c r="B1498" i="17" s="1"/>
  <c r="B1500" i="17"/>
  <c r="B1501" i="17" s="1"/>
  <c r="B1502" i="17" s="1"/>
  <c r="B775" i="17"/>
  <c r="B776" i="17" s="1"/>
  <c r="B777" i="17" s="1"/>
  <c r="B938" i="17"/>
  <c r="B939" i="17" s="1"/>
  <c r="B940" i="17" s="1"/>
  <c r="B1152" i="17"/>
  <c r="B1153" i="17" s="1"/>
  <c r="B1154" i="17" s="1"/>
  <c r="B1169" i="17"/>
  <c r="B1453" i="17"/>
  <c r="B1454" i="17" s="1"/>
  <c r="B1455" i="17" s="1"/>
  <c r="B875" i="17"/>
  <c r="B876" i="17" s="1"/>
  <c r="B877" i="17" s="1"/>
  <c r="B611" i="17"/>
  <c r="B612" i="17" s="1"/>
  <c r="B613" i="17" s="1"/>
  <c r="B798" i="17"/>
  <c r="B799" i="17" s="1"/>
  <c r="B800" i="17" s="1"/>
  <c r="B801" i="17" s="1"/>
  <c r="B1071" i="17"/>
  <c r="B1072" i="17" s="1"/>
  <c r="B1073" i="17" s="1"/>
  <c r="B950" i="17"/>
  <c r="B447" i="17"/>
  <c r="B448" i="17" s="1"/>
  <c r="B449" i="17" s="1"/>
  <c r="B450" i="17" s="1"/>
  <c r="B1219" i="17"/>
  <c r="B1220" i="17" s="1"/>
  <c r="B1221" i="17" s="1"/>
  <c r="B1511" i="17"/>
  <c r="B1512" i="17" s="1"/>
  <c r="B1513" i="17" s="1"/>
  <c r="B471" i="17"/>
  <c r="B472" i="17" s="1"/>
  <c r="B473" i="17" s="1"/>
  <c r="B474" i="17" s="1"/>
  <c r="B475" i="17" s="1"/>
  <c r="B476" i="17" s="1"/>
  <c r="B1370" i="17"/>
  <c r="B1371" i="17" s="1"/>
  <c r="B1372" i="17" s="1"/>
  <c r="B1530" i="17"/>
  <c r="B1531" i="17" s="1"/>
  <c r="B1532" i="17" s="1"/>
  <c r="B1533" i="17" s="1"/>
  <c r="B1534" i="17" s="1"/>
  <c r="B1535" i="17" s="1"/>
  <c r="B466" i="17"/>
  <c r="B467" i="17" s="1"/>
  <c r="B913" i="17"/>
  <c r="B914" i="17" s="1"/>
  <c r="B915" i="17" s="1"/>
  <c r="B670" i="17"/>
  <c r="B671" i="17" s="1"/>
  <c r="B672" i="17" s="1"/>
  <c r="B673" i="17" s="1"/>
  <c r="B674" i="17" s="1"/>
  <c r="B1427" i="17"/>
  <c r="B1089" i="17"/>
  <c r="B1090" i="17" s="1"/>
  <c r="B1091" i="17" s="1"/>
  <c r="B1096" i="17"/>
  <c r="B1097" i="17" s="1"/>
  <c r="B1098" i="17" s="1"/>
  <c r="B1099" i="17" s="1"/>
  <c r="B1100" i="17" s="1"/>
  <c r="B1101" i="17" s="1"/>
  <c r="B1102" i="17" s="1"/>
  <c r="B1103" i="17" s="1"/>
  <c r="B1105" i="17"/>
  <c r="B1106" i="17" s="1"/>
  <c r="B1107" i="17" s="1"/>
  <c r="B1108" i="17" s="1"/>
  <c r="B1109" i="17" s="1"/>
  <c r="B1110" i="17" s="1"/>
  <c r="B1111" i="17" s="1"/>
  <c r="B1112" i="17" s="1"/>
  <c r="B951" i="17"/>
  <c r="B952" i="17" s="1"/>
  <c r="B953" i="17" s="1"/>
  <c r="B954" i="17" s="1"/>
  <c r="B955" i="17" s="1"/>
  <c r="B956" i="17" s="1"/>
  <c r="B1303" i="17"/>
  <c r="B1304" i="17" s="1"/>
  <c r="B1305" i="17" s="1"/>
  <c r="B1507" i="17"/>
  <c r="B1508" i="17" s="1"/>
  <c r="B1509" i="17" s="1"/>
  <c r="B1510" i="17" s="1"/>
  <c r="B1061" i="17"/>
  <c r="B1062" i="17" s="1"/>
  <c r="B1063" i="17" s="1"/>
  <c r="B1064" i="17" s="1"/>
  <c r="B901" i="17"/>
  <c r="B902" i="17" s="1"/>
  <c r="B903" i="17" s="1"/>
  <c r="B904" i="17" s="1"/>
  <c r="B905" i="17" s="1"/>
  <c r="B906" i="17" s="1"/>
  <c r="B435" i="17"/>
  <c r="B436" i="17" s="1"/>
  <c r="B437" i="17" s="1"/>
  <c r="B438" i="17" s="1"/>
  <c r="B439" i="17" s="1"/>
  <c r="B440" i="17" s="1"/>
  <c r="B969" i="17"/>
  <c r="B970" i="17" s="1"/>
  <c r="B971" i="17" s="1"/>
  <c r="B392" i="17"/>
  <c r="B393" i="17" s="1"/>
  <c r="B394" i="17" s="1"/>
  <c r="B395" i="17" s="1"/>
  <c r="B396" i="17" s="1"/>
  <c r="B397" i="17" s="1"/>
  <c r="B1298" i="17"/>
  <c r="B1299" i="17" s="1"/>
  <c r="B1300" i="17" s="1"/>
  <c r="B1301" i="17" s="1"/>
  <c r="B206" i="17"/>
  <c r="B207" i="17" s="1"/>
  <c r="B220" i="17"/>
  <c r="B221" i="17" s="1"/>
  <c r="B222" i="17" s="1"/>
  <c r="B223" i="17" s="1"/>
  <c r="B842" i="17"/>
  <c r="B843" i="17" s="1"/>
  <c r="B844" i="17" s="1"/>
  <c r="B944" i="17"/>
  <c r="B945" i="17" s="1"/>
  <c r="B946" i="17" s="1"/>
  <c r="B947" i="17" s="1"/>
  <c r="B948" i="17" s="1"/>
  <c r="B949" i="17" s="1"/>
  <c r="B941" i="17"/>
  <c r="B942" i="17" s="1"/>
  <c r="B943" i="17" s="1"/>
  <c r="B1456" i="17"/>
  <c r="B1457" i="17" s="1"/>
  <c r="B1458" i="17" s="1"/>
  <c r="B1376" i="17"/>
  <c r="B1377" i="17" s="1"/>
  <c r="B1378" i="17" s="1"/>
  <c r="B1514" i="17"/>
  <c r="B1515" i="17" s="1"/>
  <c r="B1516" i="17" s="1"/>
  <c r="B460" i="17"/>
  <c r="B647" i="17"/>
  <c r="B648" i="17" s="1"/>
  <c r="B649" i="17" s="1"/>
  <c r="B650" i="17" s="1"/>
  <c r="B651" i="17" s="1"/>
  <c r="B1165" i="17"/>
  <c r="B1166" i="17" s="1"/>
  <c r="B508" i="17"/>
  <c r="B509" i="17" s="1"/>
  <c r="B510" i="17" s="1"/>
  <c r="B693" i="17"/>
  <c r="B694" i="17" s="1"/>
  <c r="B695" i="17" s="1"/>
  <c r="B1213" i="17"/>
  <c r="B1214" i="17" s="1"/>
  <c r="B1215" i="17" s="1"/>
  <c r="B784" i="17"/>
  <c r="B785" i="17" s="1"/>
  <c r="B786" i="17" s="1"/>
  <c r="B787" i="17" s="1"/>
  <c r="B1436" i="17"/>
  <c r="B1437" i="17" s="1"/>
  <c r="B1438" i="17" s="1"/>
  <c r="B1439" i="17" s="1"/>
  <c r="B1440" i="17" s="1"/>
  <c r="B1441" i="17" s="1"/>
  <c r="B1442" i="17" s="1"/>
  <c r="B1443" i="17" s="1"/>
  <c r="B243" i="17"/>
  <c r="B244" i="17" s="1"/>
  <c r="B245" i="17" s="1"/>
  <c r="B614" i="17"/>
  <c r="B615" i="17" s="1"/>
  <c r="B616" i="17" s="1"/>
  <c r="B275" i="17"/>
  <c r="B276" i="17" s="1"/>
  <c r="B277" i="17" s="1"/>
  <c r="B1568" i="17"/>
  <c r="B578" i="17"/>
  <c r="B1399" i="17"/>
  <c r="B1400" i="17" s="1"/>
  <c r="B1401" i="17" s="1"/>
  <c r="B1402" i="17" s="1"/>
  <c r="B462" i="17"/>
  <c r="B463" i="17" s="1"/>
  <c r="B1049" i="17"/>
  <c r="B1050" i="17" s="1"/>
  <c r="B1051" i="17" s="1"/>
  <c r="B420" i="17"/>
  <c r="B1571" i="17"/>
  <c r="B1572" i="17" s="1"/>
  <c r="B1573" i="17" s="1"/>
  <c r="B922" i="17"/>
  <c r="B923" i="17" s="1"/>
  <c r="B924" i="17" s="1"/>
  <c r="B925" i="17" s="1"/>
  <c r="B926" i="17" s="1"/>
  <c r="B927" i="17" s="1"/>
  <c r="B1559" i="17"/>
  <c r="B1560" i="17" s="1"/>
  <c r="B1561" i="17" s="1"/>
  <c r="B1536" i="17"/>
  <c r="B1537" i="17" s="1"/>
  <c r="B1538" i="17" s="1"/>
  <c r="B1539" i="17" s="1"/>
  <c r="B1540" i="17" s="1"/>
  <c r="B1541" i="17" s="1"/>
  <c r="B1144" i="17"/>
  <c r="B1145" i="17" s="1"/>
  <c r="B1146" i="17" s="1"/>
  <c r="B963" i="17"/>
  <c r="B964" i="17" s="1"/>
  <c r="B965" i="17" s="1"/>
  <c r="B539" i="17"/>
  <c r="B540" i="17" s="1"/>
  <c r="B541" i="17" s="1"/>
  <c r="B542" i="17" s="1"/>
  <c r="B543" i="17" s="1"/>
  <c r="B426" i="17"/>
  <c r="B427" i="17" s="1"/>
  <c r="B428" i="17" s="1"/>
  <c r="B256" i="17"/>
  <c r="B257" i="17" s="1"/>
  <c r="B258" i="17" s="1"/>
  <c r="B753" i="17"/>
  <c r="B754" i="17" s="1"/>
  <c r="B755" i="17" s="1"/>
  <c r="B769" i="17"/>
  <c r="B770" i="17" s="1"/>
  <c r="B771" i="17" s="1"/>
  <c r="B325" i="17"/>
  <c r="B326" i="17" s="1"/>
  <c r="B327" i="17" s="1"/>
  <c r="B328" i="17" s="1"/>
  <c r="B329" i="17" s="1"/>
  <c r="B330" i="17" s="1"/>
  <c r="B331" i="17" s="1"/>
  <c r="B1330" i="17"/>
  <c r="B1331" i="17" s="1"/>
  <c r="B1332" i="17" s="1"/>
  <c r="B1333" i="17" s="1"/>
  <c r="B639" i="17"/>
  <c r="B640" i="17" s="1"/>
  <c r="B641" i="17" s="1"/>
  <c r="B642" i="17" s="1"/>
  <c r="B859" i="17"/>
  <c r="B860" i="17" s="1"/>
  <c r="B861" i="17" s="1"/>
  <c r="B862" i="17" s="1"/>
  <c r="B863" i="17" s="1"/>
  <c r="B864" i="17" s="1"/>
  <c r="B620" i="17"/>
  <c r="B621" i="17" s="1"/>
  <c r="B622" i="17" s="1"/>
  <c r="B848" i="17"/>
  <c r="B849" i="17" s="1"/>
  <c r="B850" i="17" s="1"/>
  <c r="B216" i="17"/>
  <c r="B217" i="17" s="1"/>
  <c r="B218" i="17" s="1"/>
  <c r="B219" i="17" s="1"/>
  <c r="B281" i="17"/>
  <c r="B282" i="17" s="1"/>
  <c r="B283" i="17" s="1"/>
  <c r="B284" i="17" s="1"/>
  <c r="B285" i="17" s="1"/>
  <c r="B1556" i="17"/>
  <c r="B1557" i="17" s="1"/>
  <c r="B1558" i="17" s="1"/>
  <c r="B1228" i="17"/>
  <c r="B1229" i="17" s="1"/>
  <c r="B1230" i="17" s="1"/>
  <c r="B1140" i="17"/>
  <c r="AC132" i="18"/>
  <c r="C132" i="18" s="1"/>
  <c r="B192" i="16"/>
  <c r="B121" i="16"/>
  <c r="B122" i="16" s="1"/>
  <c r="B123" i="16" s="1"/>
  <c r="B124" i="16" s="1"/>
  <c r="B115" i="16"/>
  <c r="B116" i="16" s="1"/>
  <c r="B117" i="16" s="1"/>
  <c r="B193" i="16"/>
  <c r="B223" i="16"/>
  <c r="B224" i="16" s="1"/>
  <c r="B225" i="16" s="1"/>
  <c r="B226" i="16" s="1"/>
  <c r="B163" i="16"/>
  <c r="B164" i="16" s="1"/>
  <c r="B165" i="16" s="1"/>
  <c r="B166" i="16" s="1"/>
  <c r="B118" i="16"/>
  <c r="B119" i="16" s="1"/>
  <c r="B120" i="16" s="1"/>
  <c r="B168" i="16"/>
  <c r="B169" i="16" s="1"/>
  <c r="B170" i="16" s="1"/>
  <c r="B8" i="16"/>
  <c r="B9" i="16" s="1"/>
  <c r="B10" i="16" s="1"/>
  <c r="B11" i="16" s="1"/>
  <c r="B12" i="16" s="1"/>
  <c r="B13" i="16" s="1"/>
  <c r="B147" i="16"/>
  <c r="B148" i="16" s="1"/>
  <c r="B149" i="16" s="1"/>
  <c r="B150" i="16" s="1"/>
  <c r="B200" i="16"/>
  <c r="B201" i="16" s="1"/>
  <c r="B202" i="16" s="1"/>
  <c r="B203" i="16" s="1"/>
  <c r="B130" i="16"/>
  <c r="B131" i="16" s="1"/>
  <c r="B132" i="16" s="1"/>
  <c r="B204" i="16"/>
  <c r="B205" i="16" s="1"/>
  <c r="B206" i="16" s="1"/>
  <c r="B207" i="16" s="1"/>
  <c r="B67" i="16"/>
  <c r="B68" i="16" s="1"/>
  <c r="B69" i="16" s="1"/>
  <c r="B70" i="16" s="1"/>
  <c r="B61" i="14"/>
  <c r="B62" i="14" s="1"/>
  <c r="B63" i="14" s="1"/>
  <c r="B64" i="14" s="1"/>
  <c r="B65" i="14" s="1"/>
  <c r="B120" i="14"/>
  <c r="B121" i="14" s="1"/>
  <c r="B122" i="14" s="1"/>
  <c r="B123" i="14" s="1"/>
  <c r="B124" i="14" s="1"/>
  <c r="B7" i="14"/>
  <c r="B8" i="14" s="1"/>
  <c r="B9" i="14" s="1"/>
  <c r="B10" i="14" s="1"/>
  <c r="B11" i="14" s="1"/>
  <c r="B66" i="14"/>
  <c r="B67" i="14" s="1"/>
  <c r="B68" i="14" s="1"/>
  <c r="B69" i="14" s="1"/>
  <c r="B70" i="14" s="1"/>
  <c r="B42" i="14"/>
  <c r="B43" i="14" s="1"/>
  <c r="B44" i="14" s="1"/>
  <c r="B45" i="14" s="1"/>
  <c r="B46" i="14" s="1"/>
  <c r="B47" i="14" s="1"/>
  <c r="B48" i="14" s="1"/>
  <c r="B230" i="14"/>
  <c r="B231" i="14" s="1"/>
  <c r="B232" i="14" s="1"/>
  <c r="B233" i="14" s="1"/>
  <c r="B234" i="14" s="1"/>
  <c r="B235" i="14" s="1"/>
  <c r="B236" i="14" s="1"/>
  <c r="B237" i="14" s="1"/>
  <c r="B238" i="14" s="1"/>
  <c r="B104" i="14"/>
  <c r="B105" i="14" s="1"/>
  <c r="B106" i="14" s="1"/>
  <c r="B107" i="14" s="1"/>
  <c r="B71" i="14"/>
  <c r="B72" i="14" s="1"/>
  <c r="B73" i="14" s="1"/>
  <c r="B74" i="14" s="1"/>
  <c r="B75" i="14" s="1"/>
  <c r="B76" i="14" s="1"/>
  <c r="B12" i="14"/>
  <c r="B13" i="14" s="1"/>
  <c r="B14" i="14" s="1"/>
  <c r="B15" i="14" s="1"/>
  <c r="B16" i="14" s="1"/>
  <c r="B290" i="14"/>
  <c r="B291" i="14" s="1"/>
  <c r="B292" i="14" s="1"/>
  <c r="B293" i="14" s="1"/>
  <c r="B294" i="14" s="1"/>
  <c r="B175" i="14"/>
  <c r="B176" i="14" s="1"/>
  <c r="B177" i="14" s="1"/>
  <c r="B178" i="14" s="1"/>
  <c r="B179" i="14" s="1"/>
  <c r="B155" i="14"/>
  <c r="B156" i="14" s="1"/>
  <c r="B157" i="14" s="1"/>
  <c r="B158" i="14" s="1"/>
  <c r="B159" i="14" s="1"/>
  <c r="B222" i="14"/>
  <c r="B223" i="14" s="1"/>
  <c r="B224" i="14" s="1"/>
  <c r="B225" i="14" s="1"/>
  <c r="B226" i="14" s="1"/>
  <c r="B227" i="14" s="1"/>
  <c r="B228" i="14" s="1"/>
  <c r="B229" i="14" s="1"/>
  <c r="B3" i="83"/>
  <c r="B4" i="11"/>
  <c r="B16" i="11"/>
  <c r="B5" i="83"/>
  <c r="B6" i="11"/>
  <c r="B6" i="83"/>
  <c r="B7" i="11"/>
  <c r="B18" i="11"/>
  <c r="B19" i="11" s="1"/>
  <c r="B23" i="11"/>
  <c r="B34" i="11"/>
  <c r="B39" i="11"/>
  <c r="B40" i="11" s="1"/>
  <c r="B52" i="11"/>
  <c r="B14" i="11"/>
  <c r="B15" i="11" s="1"/>
  <c r="B21" i="11"/>
  <c r="B22" i="11" s="1"/>
  <c r="B41" i="11"/>
  <c r="B42" i="11" s="1"/>
  <c r="B9" i="83"/>
  <c r="B12" i="11"/>
  <c r="B27" i="11"/>
  <c r="B4" i="83"/>
  <c r="B5" i="11"/>
  <c r="B29" i="11"/>
  <c r="B7" i="83"/>
  <c r="B8" i="11"/>
  <c r="B3" i="11"/>
  <c r="B90" i="17"/>
  <c r="B91" i="17" s="1"/>
  <c r="B92" i="17" s="1"/>
  <c r="AC903" i="18"/>
  <c r="AC905" i="18"/>
  <c r="AC795" i="18"/>
  <c r="AC956" i="18"/>
  <c r="AC759" i="18"/>
  <c r="AC948" i="18"/>
  <c r="AC784" i="18"/>
  <c r="AC854" i="18"/>
  <c r="AC990" i="18"/>
  <c r="AC850" i="18"/>
  <c r="AC1008" i="18"/>
  <c r="AC896" i="18"/>
  <c r="AC1016" i="18"/>
  <c r="AC791" i="18"/>
  <c r="AC801" i="18"/>
  <c r="AC181" i="18"/>
  <c r="AC354" i="18"/>
  <c r="AC938" i="18"/>
  <c r="AC786" i="18"/>
  <c r="AC830" i="18"/>
  <c r="AC960" i="18"/>
  <c r="AC1006" i="18"/>
  <c r="AC856" i="18"/>
  <c r="AC892" i="18"/>
  <c r="AC793" i="18"/>
  <c r="AC767" i="18"/>
  <c r="AC809" i="18"/>
  <c r="AC803" i="18"/>
  <c r="AC788" i="18"/>
  <c r="AC992" i="18"/>
  <c r="AC811" i="18"/>
  <c r="AC851" i="18"/>
  <c r="AC877" i="18"/>
  <c r="AC894" i="18"/>
  <c r="AC974" i="18"/>
  <c r="AC900" i="18"/>
  <c r="AC846" i="18"/>
  <c r="AC805" i="18"/>
  <c r="AC994" i="18"/>
  <c r="AC1004" i="18"/>
  <c r="AC848" i="18"/>
  <c r="AC1013" i="18"/>
  <c r="AC749" i="18"/>
  <c r="AC1010" i="18"/>
  <c r="AC815" i="18"/>
  <c r="AC52" i="18"/>
  <c r="AC964" i="18"/>
  <c r="AC882" i="18"/>
  <c r="AC902" i="18"/>
  <c r="C902" i="18" s="1"/>
  <c r="AC769" i="18"/>
  <c r="AC832" i="18"/>
  <c r="AC858" i="18"/>
  <c r="AC967" i="18"/>
  <c r="AC879" i="18"/>
  <c r="AC807" i="18"/>
  <c r="AC765" i="18"/>
  <c r="AC972" i="18"/>
  <c r="AC935" i="18"/>
  <c r="AC1003" i="18"/>
  <c r="AC781" i="18"/>
  <c r="AC933" i="18"/>
  <c r="C933" i="18" s="1"/>
  <c r="AC989" i="18"/>
  <c r="C989" i="18" s="1"/>
  <c r="AC835" i="18"/>
  <c r="C835" i="18" s="1"/>
  <c r="AC947" i="18"/>
  <c r="C947" i="18" s="1"/>
  <c r="AC868" i="18"/>
  <c r="C868" i="18" s="1"/>
  <c r="AC965" i="18"/>
  <c r="C965" i="18" s="1"/>
  <c r="AC885" i="18"/>
  <c r="C885" i="18" s="1"/>
  <c r="AC871" i="18"/>
  <c r="C871" i="18" s="1"/>
  <c r="AC869" i="18"/>
  <c r="C869" i="18" s="1"/>
  <c r="AC970" i="18"/>
  <c r="C970" i="18" s="1"/>
  <c r="AC936" i="18"/>
  <c r="C936" i="18" s="1"/>
  <c r="AC849" i="18"/>
  <c r="C849" i="18" s="1"/>
  <c r="AC918" i="18"/>
  <c r="AC760" i="18"/>
  <c r="C760" i="18" s="1"/>
  <c r="AC874" i="18"/>
  <c r="AC924" i="18"/>
  <c r="AC800" i="18"/>
  <c r="C800" i="18" s="1"/>
  <c r="AC842" i="18"/>
  <c r="C842" i="18" s="1"/>
  <c r="AC899" i="18"/>
  <c r="AC780" i="18"/>
  <c r="C780" i="18" s="1"/>
  <c r="AC875" i="18"/>
  <c r="C875" i="18" s="1"/>
  <c r="AC925" i="18"/>
  <c r="C925" i="18" s="1"/>
  <c r="AC853" i="18"/>
  <c r="AC921" i="18"/>
  <c r="C921" i="18" s="1"/>
  <c r="AC1005" i="18"/>
  <c r="C1005" i="18" s="1"/>
  <c r="AC932" i="18"/>
  <c r="AC1007" i="18"/>
  <c r="C1007" i="18" s="1"/>
  <c r="AC952" i="18"/>
  <c r="C952" i="18" s="1"/>
  <c r="AC785" i="18"/>
  <c r="C785" i="18" s="1"/>
  <c r="AC829" i="18"/>
  <c r="C829" i="18" s="1"/>
  <c r="AC816" i="18"/>
  <c r="AC928" i="18"/>
  <c r="C928" i="18" s="1"/>
  <c r="AC982" i="18"/>
  <c r="C982" i="18" s="1"/>
  <c r="AC996" i="18"/>
  <c r="C996" i="18" s="1"/>
  <c r="AC827" i="18"/>
  <c r="C827" i="18" s="1"/>
  <c r="AC920" i="18"/>
  <c r="AC839" i="18"/>
  <c r="AC833" i="18"/>
  <c r="C833" i="18" s="1"/>
  <c r="AC934" i="18"/>
  <c r="AC855" i="18"/>
  <c r="C855" i="18" s="1"/>
  <c r="AC913" i="18"/>
  <c r="AC971" i="18"/>
  <c r="C971" i="18" s="1"/>
  <c r="AC1009" i="18"/>
  <c r="AC886" i="18"/>
  <c r="AC937" i="18"/>
  <c r="AC922" i="18"/>
  <c r="C922" i="18" s="1"/>
  <c r="AC845" i="18"/>
  <c r="C845" i="18" s="1"/>
  <c r="AC898" i="18"/>
  <c r="C898" i="18" s="1"/>
  <c r="AC927" i="18"/>
  <c r="AC840" i="18"/>
  <c r="C840" i="18" s="1"/>
  <c r="AC844" i="18"/>
  <c r="AC881" i="18"/>
  <c r="AC766" i="18"/>
  <c r="C766" i="18" s="1"/>
  <c r="AC808" i="18"/>
  <c r="C808" i="18" s="1"/>
  <c r="AC876" i="18"/>
  <c r="C876" i="18" s="1"/>
  <c r="AC926" i="18"/>
  <c r="AC802" i="18"/>
  <c r="C802" i="18" s="1"/>
  <c r="AC843" i="18"/>
  <c r="AC852" i="18"/>
  <c r="C852" i="18" s="1"/>
  <c r="AC747" i="18"/>
  <c r="C747" i="18" s="1"/>
  <c r="AC887" i="18"/>
  <c r="C887" i="18" s="1"/>
  <c r="AC915" i="18"/>
  <c r="AC912" i="18"/>
  <c r="C912" i="18" s="1"/>
  <c r="AC782" i="18"/>
  <c r="C782" i="18" s="1"/>
  <c r="AC923" i="18"/>
  <c r="C923" i="18" s="1"/>
  <c r="AC746" i="18"/>
  <c r="AC792" i="18"/>
  <c r="C792" i="18" s="1"/>
  <c r="AC959" i="18"/>
  <c r="C959" i="18" s="1"/>
  <c r="AC997" i="18"/>
  <c r="C997" i="18" s="1"/>
  <c r="AC787" i="18"/>
  <c r="AC831" i="18"/>
  <c r="C831" i="18" s="1"/>
  <c r="AC991" i="18"/>
  <c r="C991" i="18" s="1"/>
  <c r="AC955" i="18"/>
  <c r="C955" i="18" s="1"/>
  <c r="AC505" i="18"/>
  <c r="AC930" i="18"/>
  <c r="C930" i="18" s="1"/>
  <c r="AC984" i="18"/>
  <c r="C984" i="18" s="1"/>
  <c r="AC944" i="18"/>
  <c r="C944" i="18" s="1"/>
  <c r="AC998" i="18"/>
  <c r="C998" i="18" s="1"/>
  <c r="AC870" i="18"/>
  <c r="C870" i="18" s="1"/>
  <c r="AC939" i="18"/>
  <c r="AC983" i="18"/>
  <c r="AC857" i="18"/>
  <c r="C857" i="18" s="1"/>
  <c r="AC914" i="18"/>
  <c r="C914" i="18" s="1"/>
  <c r="AC973" i="18"/>
  <c r="C973" i="18" s="1"/>
  <c r="AC1011" i="18"/>
  <c r="C1011" i="18" s="1"/>
  <c r="AC888" i="18"/>
  <c r="AC750" i="18"/>
  <c r="AC884" i="18"/>
  <c r="C884" i="18" s="1"/>
  <c r="AC1000" i="18"/>
  <c r="C1000" i="18" s="1"/>
  <c r="AC762" i="18"/>
  <c r="C762" i="18" s="1"/>
  <c r="AC1012" i="18"/>
  <c r="C1012" i="18" s="1"/>
  <c r="AC893" i="18"/>
  <c r="C893" i="18" s="1"/>
  <c r="AC768" i="18"/>
  <c r="C768" i="18" s="1"/>
  <c r="AC810" i="18"/>
  <c r="C810" i="18" s="1"/>
  <c r="AC878" i="18"/>
  <c r="C878" i="18" s="1"/>
  <c r="AC804" i="18"/>
  <c r="C804" i="18" s="1"/>
  <c r="AC895" i="18"/>
  <c r="AC758" i="18"/>
  <c r="C758" i="18" s="1"/>
  <c r="AC889" i="18"/>
  <c r="C889" i="18" s="1"/>
  <c r="AC917" i="18"/>
  <c r="C917" i="18" s="1"/>
  <c r="AC954" i="18"/>
  <c r="C954" i="18" s="1"/>
  <c r="AC929" i="18"/>
  <c r="AC757" i="18"/>
  <c r="C757" i="18" s="1"/>
  <c r="AC794" i="18"/>
  <c r="AC961" i="18"/>
  <c r="AC999" i="18"/>
  <c r="AC789" i="18"/>
  <c r="C789" i="18" s="1"/>
  <c r="AC953" i="18"/>
  <c r="AC993" i="18"/>
  <c r="C993" i="18" s="1"/>
  <c r="AC812" i="18"/>
  <c r="AC847" i="18"/>
  <c r="C847" i="18" s="1"/>
  <c r="AC946" i="18"/>
  <c r="AC962" i="18"/>
  <c r="C962" i="18" s="1"/>
  <c r="AC790" i="18"/>
  <c r="AC813" i="18"/>
  <c r="C813" i="18" s="1"/>
  <c r="AC872" i="18"/>
  <c r="AC834" i="18"/>
  <c r="AC883" i="18"/>
  <c r="C883" i="18" s="1"/>
  <c r="AC945" i="18"/>
  <c r="C945" i="18" s="1"/>
  <c r="AC985" i="18"/>
  <c r="AC859" i="18"/>
  <c r="AC980" i="18"/>
  <c r="C980" i="18" s="1"/>
  <c r="AC1015" i="18"/>
  <c r="AC901" i="18"/>
  <c r="AC1001" i="18"/>
  <c r="AC966" i="18"/>
  <c r="AC860" i="18"/>
  <c r="AC981" i="18"/>
  <c r="AC873" i="18"/>
  <c r="C873" i="18" s="1"/>
  <c r="AC891" i="18"/>
  <c r="C891" i="18" s="1"/>
  <c r="AC1002" i="18"/>
  <c r="AC764" i="18"/>
  <c r="AC1014" i="18"/>
  <c r="C1014" i="18" s="1"/>
  <c r="AC783" i="18"/>
  <c r="AC770" i="18"/>
  <c r="AC763" i="18"/>
  <c r="AC890" i="18"/>
  <c r="C890" i="18" s="1"/>
  <c r="AC761" i="18"/>
  <c r="AC806" i="18"/>
  <c r="AC897" i="18"/>
  <c r="C897" i="18" s="1"/>
  <c r="AC748" i="18"/>
  <c r="C748" i="18" s="1"/>
  <c r="AC838" i="18"/>
  <c r="C838" i="18" s="1"/>
  <c r="AC778" i="18"/>
  <c r="C778" i="18" s="1"/>
  <c r="AC916" i="18"/>
  <c r="C916" i="18" s="1"/>
  <c r="AC880" i="18"/>
  <c r="C880" i="18" s="1"/>
  <c r="AC841" i="18"/>
  <c r="C841" i="18" s="1"/>
  <c r="AC919" i="18"/>
  <c r="C919" i="18" s="1"/>
  <c r="AC931" i="18"/>
  <c r="AC969" i="18"/>
  <c r="AC828" i="18"/>
  <c r="C828" i="18" s="1"/>
  <c r="AC963" i="18"/>
  <c r="AC779" i="18"/>
  <c r="AC968" i="18"/>
  <c r="C968" i="18" s="1"/>
  <c r="AC995" i="18"/>
  <c r="AC814" i="18"/>
  <c r="AC745" i="18"/>
  <c r="AC684" i="18"/>
  <c r="AC685" i="18"/>
  <c r="AC683" i="18"/>
  <c r="AC708" i="18"/>
  <c r="AC38" i="18"/>
  <c r="AC682" i="18"/>
  <c r="C682" i="18" s="1"/>
  <c r="AC710" i="18"/>
  <c r="AC37" i="18"/>
  <c r="AC36" i="18"/>
  <c r="B8" i="83"/>
  <c r="AC35" i="18"/>
  <c r="C35" i="18" s="1"/>
  <c r="AC709" i="18"/>
  <c r="AC707" i="18"/>
  <c r="C707" i="18" s="1"/>
  <c r="AC731" i="18"/>
  <c r="C731" i="18" s="1"/>
  <c r="AC721" i="18"/>
  <c r="C721" i="18" s="1"/>
  <c r="AC714" i="18"/>
  <c r="C714" i="18" s="1"/>
  <c r="AC603" i="18"/>
  <c r="C603" i="18" s="1"/>
  <c r="AC590" i="18"/>
  <c r="C590" i="18" s="1"/>
  <c r="AC559" i="18"/>
  <c r="C559" i="18" s="1"/>
  <c r="AC546" i="18"/>
  <c r="C546" i="18" s="1"/>
  <c r="AC528" i="18"/>
  <c r="C528" i="18" s="1"/>
  <c r="AC501" i="18"/>
  <c r="C501" i="18" s="1"/>
  <c r="AC318" i="18"/>
  <c r="C318" i="18" s="1"/>
  <c r="AC594" i="18"/>
  <c r="AC284" i="18"/>
  <c r="C284" i="18" s="1"/>
  <c r="AC282" i="18"/>
  <c r="C282" i="18" s="1"/>
  <c r="AC280" i="18"/>
  <c r="C280" i="18" s="1"/>
  <c r="AC155" i="18"/>
  <c r="AC150" i="18"/>
  <c r="AC146" i="18"/>
  <c r="AC141" i="18"/>
  <c r="AC135" i="18"/>
  <c r="AC107" i="18"/>
  <c r="C107" i="18" s="1"/>
  <c r="AC98" i="18"/>
  <c r="C98" i="18" s="1"/>
  <c r="AC627" i="18"/>
  <c r="AC103" i="18"/>
  <c r="C103" i="18" s="1"/>
  <c r="AC101" i="18"/>
  <c r="AC97" i="18"/>
  <c r="AC626" i="18"/>
  <c r="C626" i="18" s="1"/>
  <c r="B43" i="17"/>
  <c r="B44" i="17" s="1"/>
  <c r="B45" i="17" s="1"/>
  <c r="B46" i="17" s="1"/>
  <c r="B47" i="17" s="1"/>
  <c r="B48" i="17" s="1"/>
  <c r="AC10" i="18"/>
  <c r="AC9" i="18"/>
  <c r="C9" i="18" s="1"/>
  <c r="B187" i="17"/>
  <c r="AC263" i="18"/>
  <c r="AC264" i="18"/>
  <c r="AC262" i="18"/>
  <c r="AC261" i="18"/>
  <c r="C261" i="18" s="1"/>
  <c r="B193" i="17"/>
  <c r="B194" i="17" s="1"/>
  <c r="B186" i="17"/>
  <c r="B195" i="17"/>
  <c r="B196" i="17" s="1"/>
  <c r="B197" i="17" s="1"/>
  <c r="B185" i="17"/>
  <c r="B199" i="17"/>
  <c r="B191" i="17"/>
  <c r="B192" i="17" s="1"/>
  <c r="B189" i="17"/>
  <c r="B190" i="17" s="1"/>
  <c r="AC116" i="18"/>
  <c r="AC117" i="18"/>
  <c r="AC118" i="18"/>
  <c r="AC115" i="18"/>
  <c r="C115" i="18" s="1"/>
  <c r="AC233" i="18"/>
  <c r="AC231" i="18"/>
  <c r="B184" i="17"/>
  <c r="B175" i="17"/>
  <c r="B176" i="17" s="1"/>
  <c r="B177" i="17" s="1"/>
  <c r="AC230" i="18"/>
  <c r="AC232" i="18"/>
  <c r="AC229" i="18"/>
  <c r="C229" i="18" s="1"/>
  <c r="AC387" i="18"/>
  <c r="AC386" i="18"/>
  <c r="AC385" i="18"/>
  <c r="C385" i="18" s="1"/>
  <c r="AC520" i="18"/>
  <c r="AC521" i="18"/>
  <c r="AC519" i="18"/>
  <c r="C519" i="18" s="1"/>
  <c r="B183" i="17"/>
  <c r="B143" i="17"/>
  <c r="B144" i="17" s="1"/>
  <c r="B145" i="17" s="1"/>
  <c r="B146" i="17" s="1"/>
  <c r="B147" i="17" s="1"/>
  <c r="B148" i="17" s="1"/>
  <c r="B149" i="17" s="1"/>
  <c r="B150" i="17" s="1"/>
  <c r="AC90" i="18"/>
  <c r="B169" i="17"/>
  <c r="B170" i="17" s="1"/>
  <c r="B171" i="17" s="1"/>
  <c r="AC321" i="18"/>
  <c r="AC320" i="18"/>
  <c r="C320" i="18" s="1"/>
  <c r="B182" i="17"/>
  <c r="B181" i="17"/>
  <c r="AC92" i="18"/>
  <c r="AC137" i="18"/>
  <c r="AC91" i="18"/>
  <c r="AC89" i="18"/>
  <c r="C89" i="18" s="1"/>
  <c r="B172" i="17"/>
  <c r="B173" i="17" s="1"/>
  <c r="B174" i="17" s="1"/>
  <c r="AC62" i="18"/>
  <c r="B166" i="17"/>
  <c r="B167" i="17" s="1"/>
  <c r="B168" i="17" s="1"/>
  <c r="B163" i="17"/>
  <c r="B164" i="17" s="1"/>
  <c r="B165" i="17" s="1"/>
  <c r="AC63" i="18"/>
  <c r="B160" i="17"/>
  <c r="B161" i="17" s="1"/>
  <c r="B162" i="17" s="1"/>
  <c r="AC61" i="18"/>
  <c r="C61" i="18" s="1"/>
  <c r="AC513" i="18"/>
  <c r="AC512" i="18"/>
  <c r="C512" i="18" s="1"/>
  <c r="AC380" i="18"/>
  <c r="AC160" i="18"/>
  <c r="AC287" i="18"/>
  <c r="AC46" i="18"/>
  <c r="AC574" i="18"/>
  <c r="AC375" i="18"/>
  <c r="AC443" i="18"/>
  <c r="AC470" i="18"/>
  <c r="AC444" i="18"/>
  <c r="AC442" i="18"/>
  <c r="AC441" i="18"/>
  <c r="C441" i="18" s="1"/>
  <c r="AC323" i="18"/>
  <c r="AC575" i="18"/>
  <c r="AC312" i="18"/>
  <c r="AC110" i="18"/>
  <c r="AC700" i="18"/>
  <c r="AC105" i="18"/>
  <c r="AC599" i="18"/>
  <c r="AC418" i="18"/>
  <c r="AC178" i="18"/>
  <c r="AC494" i="18"/>
  <c r="AC131" i="18"/>
  <c r="AC558" i="18"/>
  <c r="AC357" i="18"/>
  <c r="AC561" i="18"/>
  <c r="AC593" i="18"/>
  <c r="AC195" i="18"/>
  <c r="AC81" i="18"/>
  <c r="AC243" i="18"/>
  <c r="AC471" i="18"/>
  <c r="AC379" i="18"/>
  <c r="AC618" i="18"/>
  <c r="AC86" i="18"/>
  <c r="AC425" i="18"/>
  <c r="AC469" i="18"/>
  <c r="C469" i="18" s="1"/>
  <c r="AC456" i="18"/>
  <c r="AC147" i="18"/>
  <c r="AC168" i="18"/>
  <c r="AC153" i="18"/>
  <c r="AC436" i="18"/>
  <c r="AC439" i="18"/>
  <c r="AC113" i="18"/>
  <c r="AC484" i="18"/>
  <c r="AC671" i="18"/>
  <c r="AC497" i="18"/>
  <c r="AC355" i="18"/>
  <c r="AC400" i="18"/>
  <c r="AC464" i="18"/>
  <c r="AC124" i="18"/>
  <c r="AC202" i="18"/>
  <c r="AC223" i="18"/>
  <c r="AC619" i="18"/>
  <c r="AC348" i="18"/>
  <c r="AC183" i="18"/>
  <c r="AC330" i="18"/>
  <c r="AC250" i="18"/>
  <c r="AC621" i="18"/>
  <c r="AC466" i="18"/>
  <c r="AC203" i="18"/>
  <c r="AC344" i="18"/>
  <c r="AC363" i="18"/>
  <c r="AC396" i="18"/>
  <c r="AC326" i="18"/>
  <c r="AC32" i="18"/>
  <c r="AC360" i="18"/>
  <c r="AC328" i="18"/>
  <c r="AC724" i="18"/>
  <c r="AC720" i="18"/>
  <c r="AC144" i="18"/>
  <c r="AC538" i="18"/>
  <c r="AC405" i="18"/>
  <c r="AC424" i="18"/>
  <c r="AC253" i="18"/>
  <c r="AC29" i="18"/>
  <c r="AC152" i="18"/>
  <c r="AC729" i="18"/>
  <c r="AC644" i="18"/>
  <c r="AC370" i="18"/>
  <c r="AC556" i="18"/>
  <c r="AC59" i="18"/>
  <c r="AC384" i="18"/>
  <c r="AC438" i="18"/>
  <c r="AC486" i="18"/>
  <c r="AC704" i="18"/>
  <c r="AC305" i="18"/>
  <c r="AC490" i="18"/>
  <c r="AC293" i="18"/>
  <c r="AC381" i="18"/>
  <c r="AC256" i="18"/>
  <c r="AC376" i="18"/>
  <c r="AC508" i="18"/>
  <c r="AC197" i="18"/>
  <c r="AC504" i="18"/>
  <c r="AC334" i="18"/>
  <c r="AC428" i="18"/>
  <c r="AC291" i="18"/>
  <c r="AC257" i="18"/>
  <c r="AC338" i="18"/>
  <c r="AC158" i="18"/>
  <c r="AC50" i="18"/>
  <c r="AC440" i="18"/>
  <c r="AC435" i="18"/>
  <c r="AC421" i="18"/>
  <c r="AC664" i="18"/>
  <c r="AC467" i="18"/>
  <c r="AC419" i="18"/>
  <c r="AC248" i="18"/>
  <c r="AC705" i="18"/>
  <c r="AC374" i="18"/>
  <c r="AC170" i="18"/>
  <c r="AC194" i="18"/>
  <c r="AC157" i="18"/>
  <c r="AC85" i="18"/>
  <c r="AC359" i="18"/>
  <c r="AC72" i="18"/>
  <c r="AC56" i="18"/>
  <c r="AC545" i="18"/>
  <c r="AC511" i="18"/>
  <c r="AC372" i="18"/>
  <c r="AC647" i="18"/>
  <c r="AC489" i="18"/>
  <c r="C489" i="18" s="1"/>
  <c r="AC247" i="18"/>
  <c r="C247" i="18" s="1"/>
  <c r="AC715" i="18"/>
  <c r="AC613" i="18"/>
  <c r="C613" i="18" s="1"/>
  <c r="AC598" i="18"/>
  <c r="AC404" i="18"/>
  <c r="AC431" i="18"/>
  <c r="AC540" i="18"/>
  <c r="C540" i="18" s="1"/>
  <c r="AC597" i="18"/>
  <c r="AC200" i="18"/>
  <c r="C200" i="18" s="1"/>
  <c r="AC482" i="18"/>
  <c r="C482" i="18" s="1"/>
  <c r="AC596" i="18"/>
  <c r="AC592" i="18"/>
  <c r="C592" i="18" s="1"/>
  <c r="AC371" i="18"/>
  <c r="AC114" i="18"/>
  <c r="AC189" i="18"/>
  <c r="C189" i="18" s="1"/>
  <c r="AC182" i="18"/>
  <c r="C182" i="18" s="1"/>
  <c r="AC246" i="18"/>
  <c r="AC335" i="18"/>
  <c r="C335" i="18" s="1"/>
  <c r="AC697" i="18"/>
  <c r="C697" i="18" s="1"/>
  <c r="AC139" i="18"/>
  <c r="AC301" i="18"/>
  <c r="C301" i="18" s="1"/>
  <c r="AC679" i="18"/>
  <c r="AC660" i="18"/>
  <c r="AC565" i="18"/>
  <c r="C565" i="18" s="1"/>
  <c r="AC429" i="18"/>
  <c r="AC47" i="18"/>
  <c r="C47" i="18" s="1"/>
  <c r="AC483" i="18"/>
  <c r="AC34" i="18"/>
  <c r="AC362" i="18"/>
  <c r="AC383" i="18"/>
  <c r="AC382" i="18"/>
  <c r="C382" i="18" s="1"/>
  <c r="AC463" i="18"/>
  <c r="C463" i="18" s="1"/>
  <c r="AC403" i="18"/>
  <c r="C403" i="18" s="1"/>
  <c r="AC477" i="18"/>
  <c r="C477" i="18" s="1"/>
  <c r="AC614" i="18"/>
  <c r="AC221" i="18"/>
  <c r="C221" i="18" s="1"/>
  <c r="AC394" i="18"/>
  <c r="C394" i="18" s="1"/>
  <c r="AC393" i="18"/>
  <c r="C393" i="18" s="1"/>
  <c r="AC167" i="18"/>
  <c r="C167" i="18" s="1"/>
  <c r="AC166" i="18"/>
  <c r="C166" i="18" s="1"/>
  <c r="AC327" i="18"/>
  <c r="C327" i="18" s="1"/>
  <c r="AC541" i="18"/>
  <c r="C541" i="18" s="1"/>
  <c r="AC80" i="18"/>
  <c r="AC102" i="18"/>
  <c r="AC552" i="18"/>
  <c r="C552" i="18" s="1"/>
  <c r="AC699" i="18"/>
  <c r="AC311" i="18"/>
  <c r="AC191" i="18"/>
  <c r="C191" i="18" s="1"/>
  <c r="AC353" i="18"/>
  <c r="AC433" i="18"/>
  <c r="C433" i="18" s="1"/>
  <c r="AC518" i="18"/>
  <c r="C518" i="18" s="1"/>
  <c r="AC514" i="18"/>
  <c r="C514" i="18" s="1"/>
  <c r="AC100" i="18"/>
  <c r="C100" i="18" s="1"/>
  <c r="AC537" i="18"/>
  <c r="AC539" i="18"/>
  <c r="C539" i="18" s="1"/>
  <c r="AC604" i="18"/>
  <c r="AC645" i="18"/>
  <c r="C645" i="18" s="1"/>
  <c r="AC422" i="18"/>
  <c r="AC662" i="18"/>
  <c r="AC577" i="18"/>
  <c r="AC648" i="18"/>
  <c r="C648" i="18" s="1"/>
  <c r="AC373" i="18"/>
  <c r="C373" i="18" s="1"/>
  <c r="AC60" i="18"/>
  <c r="AC547" i="18"/>
  <c r="AC573" i="18"/>
  <c r="AC727" i="18"/>
  <c r="C727" i="18" s="1"/>
  <c r="AC555" i="18"/>
  <c r="AC145" i="18"/>
  <c r="C145" i="18" s="1"/>
  <c r="AC99" i="18"/>
  <c r="AC123" i="18"/>
  <c r="C123" i="18" s="1"/>
  <c r="AC28" i="18"/>
  <c r="AC572" i="18"/>
  <c r="C572" i="18" s="1"/>
  <c r="AC216" i="18"/>
  <c r="C216" i="18" s="1"/>
  <c r="AC535" i="18"/>
  <c r="AC661" i="18"/>
  <c r="C661" i="18" s="1"/>
  <c r="AC349" i="18"/>
  <c r="C349" i="18" s="1"/>
  <c r="AC430" i="18"/>
  <c r="C430" i="18" s="1"/>
  <c r="AC481" i="18"/>
  <c r="AC177" i="18"/>
  <c r="C177" i="18" s="1"/>
  <c r="AC109" i="18"/>
  <c r="AC154" i="18"/>
  <c r="C154" i="18" s="1"/>
  <c r="AC432" i="18"/>
  <c r="AC680" i="18"/>
  <c r="AC414" i="18"/>
  <c r="AC26" i="18"/>
  <c r="C26" i="18" s="1"/>
  <c r="AC606" i="18"/>
  <c r="C606" i="18" s="1"/>
  <c r="AC222" i="18"/>
  <c r="AC324" i="18"/>
  <c r="C324" i="18" s="1"/>
  <c r="AC258" i="18"/>
  <c r="C258" i="18" s="1"/>
  <c r="AC346" i="18"/>
  <c r="AC725" i="18"/>
  <c r="C725" i="18" s="1"/>
  <c r="AC641" i="18"/>
  <c r="C641" i="18" s="1"/>
  <c r="AC509" i="18"/>
  <c r="C509" i="18" s="1"/>
  <c r="AC576" i="18"/>
  <c r="C576" i="18" s="1"/>
  <c r="AC126" i="18"/>
  <c r="AC201" i="18"/>
  <c r="C201" i="18" s="1"/>
  <c r="AC19" i="18"/>
  <c r="C19" i="18" s="1"/>
  <c r="AC356" i="18"/>
  <c r="C356" i="18" s="1"/>
  <c r="AC228" i="18"/>
  <c r="AC622" i="18"/>
  <c r="AC364" i="18"/>
  <c r="AC583" i="18"/>
  <c r="C583" i="18" s="1"/>
  <c r="AC88" i="18"/>
  <c r="AC723" i="18"/>
  <c r="C723" i="18" s="1"/>
  <c r="AC255" i="18"/>
  <c r="C255" i="18" s="1"/>
  <c r="AC677" i="18"/>
  <c r="C677" i="18" s="1"/>
  <c r="AC530" i="18"/>
  <c r="C530" i="18" s="1"/>
  <c r="AC585" i="18"/>
  <c r="C585" i="18" s="1"/>
  <c r="AC173" i="18"/>
  <c r="AC569" i="18"/>
  <c r="C569" i="18" s="1"/>
  <c r="AC122" i="18"/>
  <c r="C122" i="18" s="1"/>
  <c r="AC7" i="18"/>
  <c r="C7" i="18" s="1"/>
  <c r="AC343" i="18"/>
  <c r="C343" i="18" s="1"/>
  <c r="AC219" i="18"/>
  <c r="AC595" i="18"/>
  <c r="C595" i="18" s="1"/>
  <c r="AC225" i="18"/>
  <c r="AC642" i="18"/>
  <c r="AC616" i="18"/>
  <c r="AC416" i="18"/>
  <c r="C416" i="18" s="1"/>
  <c r="AC689" i="18"/>
  <c r="C689" i="18" s="1"/>
  <c r="AC82" i="18"/>
  <c r="AC461" i="18"/>
  <c r="C461" i="18" s="1"/>
  <c r="AC198" i="18"/>
  <c r="C198" i="18" s="1"/>
  <c r="AC358" i="18"/>
  <c r="AC134" i="18"/>
  <c r="C134" i="18" s="1"/>
  <c r="AC54" i="18"/>
  <c r="AC53" i="18"/>
  <c r="C53" i="18" s="1"/>
  <c r="AC136" i="18"/>
  <c r="AC726" i="18"/>
  <c r="C726" i="18" s="1"/>
  <c r="AC525" i="18"/>
  <c r="C525" i="18" s="1"/>
  <c r="AC196" i="18"/>
  <c r="C196" i="18" s="1"/>
  <c r="AC325" i="18"/>
  <c r="AC193" i="18"/>
  <c r="C193" i="18" s="1"/>
  <c r="AC204" i="18"/>
  <c r="C204" i="18" s="1"/>
  <c r="AC369" i="18"/>
  <c r="C369" i="18" s="1"/>
  <c r="AC584" i="18"/>
  <c r="C584" i="18" s="1"/>
  <c r="AC303" i="18"/>
  <c r="AC71" i="18"/>
  <c r="C71" i="18" s="1"/>
  <c r="AC491" i="18"/>
  <c r="C491" i="18" s="1"/>
  <c r="AC534" i="18"/>
  <c r="C534" i="18" s="1"/>
  <c r="AC412" i="18"/>
  <c r="C412" i="18" s="1"/>
  <c r="AC532" i="18"/>
  <c r="C532" i="18" s="1"/>
  <c r="AC550" i="18"/>
  <c r="C550" i="18" s="1"/>
  <c r="AC739" i="18"/>
  <c r="AC129" i="18"/>
  <c r="C129" i="18" s="1"/>
  <c r="AC735" i="18"/>
  <c r="C735" i="18" s="1"/>
  <c r="AC516" i="18"/>
  <c r="C516" i="18" s="1"/>
  <c r="AC351" i="18"/>
  <c r="C351" i="18" s="1"/>
  <c r="AC681" i="18"/>
  <c r="C681" i="18" s="1"/>
  <c r="AC159" i="18"/>
  <c r="AC554" i="18"/>
  <c r="C554" i="18" s="1"/>
  <c r="AC286" i="18"/>
  <c r="AC488" i="18"/>
  <c r="AC693" i="18"/>
  <c r="C693" i="18" s="1"/>
  <c r="AC275" i="18"/>
  <c r="C275" i="18" s="1"/>
  <c r="AC27" i="18"/>
  <c r="AC740" i="18"/>
  <c r="C740" i="18" s="1"/>
  <c r="AC542" i="18"/>
  <c r="C542" i="18" s="1"/>
  <c r="AC329" i="18"/>
  <c r="C329" i="18" s="1"/>
  <c r="AC106" i="18"/>
  <c r="AC495" i="18"/>
  <c r="C495" i="18" s="1"/>
  <c r="AC179" i="18"/>
  <c r="C179" i="18" s="1"/>
  <c r="AC506" i="18"/>
  <c r="C506" i="18" s="1"/>
  <c r="AC675" i="18"/>
  <c r="C675" i="18" s="1"/>
  <c r="AC285" i="18"/>
  <c r="AC276" i="18"/>
  <c r="AC670" i="18"/>
  <c r="AC172" i="18"/>
  <c r="C172" i="18" s="1"/>
  <c r="AC562" i="18"/>
  <c r="C562" i="18" s="1"/>
  <c r="AC609" i="18"/>
  <c r="AC273" i="18"/>
  <c r="C273" i="18" s="1"/>
  <c r="AC674" i="18"/>
  <c r="C674" i="18" s="1"/>
  <c r="AC397" i="18"/>
  <c r="C397" i="18" s="1"/>
  <c r="AC75" i="18"/>
  <c r="C75" i="18" s="1"/>
  <c r="AC743" i="18"/>
  <c r="AC140" i="18"/>
  <c r="C140" i="18" s="1"/>
  <c r="AC607" i="18"/>
  <c r="AC536" i="18"/>
  <c r="C536" i="18" s="1"/>
  <c r="AC589" i="18"/>
  <c r="C589" i="18" s="1"/>
  <c r="AC730" i="18"/>
  <c r="AC220" i="18"/>
  <c r="AC529" i="18"/>
  <c r="AC638" i="18"/>
  <c r="C638" i="18" s="1"/>
  <c r="AC55" i="18"/>
  <c r="C55" i="18" s="1"/>
  <c r="AC76" i="18"/>
  <c r="AC526" i="18"/>
  <c r="C526" i="18" s="1"/>
  <c r="AC290" i="18"/>
  <c r="AC402" i="18"/>
  <c r="AC128" i="18"/>
  <c r="AC78" i="18"/>
  <c r="AC322" i="18"/>
  <c r="C322" i="18" s="1"/>
  <c r="AC524" i="18"/>
  <c r="AC567" i="18"/>
  <c r="C567" i="18" s="1"/>
  <c r="AC734" i="18"/>
  <c r="C734" i="18" s="1"/>
  <c r="AC615" i="18"/>
  <c r="C615" i="18" s="1"/>
  <c r="AC77" i="18"/>
  <c r="AC138" i="18"/>
  <c r="AC468" i="18"/>
  <c r="AC352" i="18"/>
  <c r="AC319" i="18"/>
  <c r="AC531" i="18"/>
  <c r="AC478" i="18"/>
  <c r="AC620" i="18"/>
  <c r="C620" i="18" s="1"/>
  <c r="AC517" i="18"/>
  <c r="AC560" i="18"/>
  <c r="AC292" i="18"/>
  <c r="C292" i="18" s="1"/>
  <c r="AC737" i="18"/>
  <c r="C737" i="18" s="1"/>
  <c r="AC331" i="18"/>
  <c r="C331" i="18" s="1"/>
  <c r="AC458" i="18"/>
  <c r="AC244" i="18"/>
  <c r="AC84" i="18"/>
  <c r="AC515" i="18"/>
  <c r="C515" i="18" s="1"/>
  <c r="AC260" i="18"/>
  <c r="AC43" i="18"/>
  <c r="C43" i="18" s="1"/>
  <c r="AC600" i="18"/>
  <c r="C600" i="18" s="1"/>
  <c r="AC281" i="18"/>
  <c r="AC673" i="18"/>
  <c r="AC701" i="18"/>
  <c r="C701" i="18" s="1"/>
  <c r="AC337" i="18"/>
  <c r="C337" i="18" s="1"/>
  <c r="AC564" i="18"/>
  <c r="C564" i="18" s="1"/>
  <c r="AC112" i="18"/>
  <c r="AC111" i="18"/>
  <c r="C111" i="18" s="1"/>
  <c r="AC523" i="18"/>
  <c r="C523" i="18" s="1"/>
  <c r="AC588" i="18"/>
  <c r="C588" i="18" s="1"/>
  <c r="AC149" i="18"/>
  <c r="C149" i="18" s="1"/>
  <c r="AC217" i="18"/>
  <c r="C217" i="18" s="1"/>
  <c r="AC732" i="18"/>
  <c r="AC254" i="18"/>
  <c r="AC417" i="18"/>
  <c r="AC308" i="18"/>
  <c r="C308" i="18" s="1"/>
  <c r="AC218" i="18"/>
  <c r="C218" i="18" s="1"/>
  <c r="AC510" i="18"/>
  <c r="AC58" i="18"/>
  <c r="C58" i="18" s="1"/>
  <c r="AC522" i="18"/>
  <c r="C522" i="18" s="1"/>
  <c r="AC706" i="18"/>
  <c r="AC300" i="18"/>
  <c r="C300" i="18" s="1"/>
  <c r="AC289" i="18"/>
  <c r="AC288" i="18"/>
  <c r="C288" i="18" s="1"/>
  <c r="AC31" i="18"/>
  <c r="C31" i="18" s="1"/>
  <c r="AC395" i="18"/>
  <c r="C395" i="18" s="1"/>
  <c r="AC104" i="18"/>
  <c r="AC227" i="18"/>
  <c r="C227" i="18" s="1"/>
  <c r="AC563" i="18"/>
  <c r="C563" i="18" s="1"/>
  <c r="AC174" i="18"/>
  <c r="C174" i="18" s="1"/>
  <c r="AC493" i="18"/>
  <c r="C493" i="18" s="1"/>
  <c r="AC44" i="18"/>
  <c r="AC698" i="18"/>
  <c r="C698" i="18" s="1"/>
  <c r="AC350" i="18"/>
  <c r="AC423" i="18"/>
  <c r="C423" i="18" s="1"/>
  <c r="AC420" i="18"/>
  <c r="C420" i="18" s="1"/>
  <c r="AC413" i="18"/>
  <c r="C413" i="18" s="1"/>
  <c r="AC345" i="18"/>
  <c r="C345" i="18" s="1"/>
  <c r="AC503" i="18"/>
  <c r="C503" i="18" s="1"/>
  <c r="AC717" i="18"/>
  <c r="AC479" i="18"/>
  <c r="C479" i="18" s="1"/>
  <c r="AC51" i="18"/>
  <c r="AC378" i="18"/>
  <c r="AC377" i="18"/>
  <c r="C377" i="18" s="1"/>
  <c r="AC169" i="18"/>
  <c r="C169" i="18" s="1"/>
  <c r="AC224" i="18"/>
  <c r="C224" i="18" s="1"/>
  <c r="AC332" i="18"/>
  <c r="C332" i="18" s="1"/>
  <c r="AC586" i="18"/>
  <c r="C586" i="18" s="1"/>
  <c r="AC455" i="18"/>
  <c r="C455" i="18" s="1"/>
  <c r="AC156" i="18"/>
  <c r="AC722" i="18"/>
  <c r="AC457" i="18"/>
  <c r="C457" i="18" s="1"/>
  <c r="AC176" i="18"/>
  <c r="AC148" i="18"/>
  <c r="AC601" i="18"/>
  <c r="C601" i="18" s="1"/>
  <c r="AC307" i="18"/>
  <c r="C307" i="18" s="1"/>
  <c r="AC426" i="18"/>
  <c r="C426" i="18" s="1"/>
  <c r="AC646" i="18"/>
  <c r="AC87" i="18"/>
  <c r="AC259" i="18"/>
  <c r="AC611" i="18"/>
  <c r="AC151" i="18"/>
  <c r="AC245" i="18"/>
  <c r="C245" i="18" s="1"/>
  <c r="AC302" i="18"/>
  <c r="C302" i="18" s="1"/>
  <c r="AC45" i="18"/>
  <c r="C45" i="18" s="1"/>
  <c r="AC96" i="18"/>
  <c r="C96" i="18" s="1"/>
  <c r="AC8" i="18"/>
  <c r="C8" i="18" s="1"/>
  <c r="AC74" i="18"/>
  <c r="AC434" i="18"/>
  <c r="AC25" i="18"/>
  <c r="AC33" i="18"/>
  <c r="C33" i="18" s="1"/>
  <c r="AC733" i="18"/>
  <c r="C733" i="18" s="1"/>
  <c r="AC310" i="18"/>
  <c r="C310" i="18" s="1"/>
  <c r="AC625" i="18"/>
  <c r="AC742" i="18"/>
  <c r="C742" i="18" s="1"/>
  <c r="AC459" i="18"/>
  <c r="C459" i="18" s="1"/>
  <c r="AC283" i="18"/>
  <c r="AC108" i="18"/>
  <c r="AC507" i="18"/>
  <c r="AC568" i="18"/>
  <c r="AC215" i="18"/>
  <c r="C215" i="18" s="1"/>
  <c r="AC361" i="18"/>
  <c r="C361" i="18" s="1"/>
  <c r="AC667" i="18"/>
  <c r="AC251" i="18"/>
  <c r="C251" i="18" s="1"/>
  <c r="AC544" i="18"/>
  <c r="C544" i="18" s="1"/>
  <c r="AC142" i="18"/>
  <c r="AC624" i="18"/>
  <c r="AC278" i="18"/>
  <c r="C278" i="18" s="1"/>
  <c r="AC716" i="18"/>
  <c r="C716" i="18" s="1"/>
  <c r="AC591" i="18"/>
  <c r="AC399" i="18"/>
  <c r="C399" i="18" s="1"/>
  <c r="AC659" i="18"/>
  <c r="C659" i="18" s="1"/>
  <c r="AC465" i="18"/>
  <c r="C465" i="18" s="1"/>
  <c r="AC736" i="18"/>
  <c r="C736" i="18" s="1"/>
  <c r="AC22" i="18"/>
  <c r="C22" i="18" s="1"/>
  <c r="AC24" i="18"/>
  <c r="C24" i="18" s="1"/>
  <c r="AC543" i="18"/>
  <c r="C543" i="18" s="1"/>
  <c r="AC309" i="18"/>
  <c r="AC676" i="18"/>
  <c r="AC672" i="18"/>
  <c r="C672" i="18" s="1"/>
  <c r="AC437" i="18"/>
  <c r="C437" i="18" s="1"/>
  <c r="AC401" i="18"/>
  <c r="C401" i="18" s="1"/>
  <c r="AC279" i="18"/>
  <c r="AC175" i="18"/>
  <c r="C175" i="18" s="1"/>
  <c r="AC643" i="18"/>
  <c r="C643" i="18" s="1"/>
  <c r="AC83" i="18"/>
  <c r="C83" i="18" s="1"/>
  <c r="AC623" i="18"/>
  <c r="C623" i="18" s="1"/>
  <c r="AC570" i="18"/>
  <c r="C570" i="18" s="1"/>
  <c r="AC252" i="18"/>
  <c r="AC20" i="18"/>
  <c r="C20" i="18" s="1"/>
  <c r="AC571" i="18"/>
  <c r="AC347" i="18"/>
  <c r="C347" i="18" s="1"/>
  <c r="AC719" i="18"/>
  <c r="C719" i="18" s="1"/>
  <c r="AC602" i="18"/>
  <c r="C602" i="18" s="1"/>
  <c r="AC49" i="18"/>
  <c r="C49" i="18" s="1"/>
  <c r="AC277" i="18"/>
  <c r="C277" i="18" s="1"/>
  <c r="AC587" i="18"/>
  <c r="AC718" i="18"/>
  <c r="C718" i="18" s="1"/>
  <c r="AC610" i="18"/>
  <c r="C610" i="18" s="1"/>
  <c r="AC702" i="18"/>
  <c r="AC171" i="18"/>
  <c r="C171" i="18" s="1"/>
  <c r="AC143" i="18"/>
  <c r="AC48" i="18"/>
  <c r="C48" i="18" s="1"/>
  <c r="AC415" i="18"/>
  <c r="C415" i="18" s="1"/>
  <c r="AC336" i="18"/>
  <c r="AC199" i="18"/>
  <c r="AC557" i="18"/>
  <c r="C557" i="18" s="1"/>
  <c r="AC249" i="18"/>
  <c r="C249" i="18" s="1"/>
  <c r="AC130" i="18"/>
  <c r="AC741" i="18"/>
  <c r="AC553" i="18"/>
  <c r="AC608" i="18"/>
  <c r="C608" i="18" s="1"/>
  <c r="AC551" i="18"/>
  <c r="AC73" i="18"/>
  <c r="C73" i="18" s="1"/>
  <c r="AC549" i="18"/>
  <c r="AC665" i="18"/>
  <c r="AC678" i="18"/>
  <c r="C678" i="18" s="1"/>
  <c r="AC639" i="18"/>
  <c r="AC582" i="18"/>
  <c r="C582" i="18" s="1"/>
  <c r="AC578" i="18"/>
  <c r="AC242" i="18"/>
  <c r="C242" i="18" s="1"/>
  <c r="AC485" i="18"/>
  <c r="C485" i="18" s="1"/>
  <c r="AC498" i="18"/>
  <c r="C498" i="18" s="1"/>
  <c r="AC274" i="18"/>
  <c r="C274" i="18" s="1"/>
  <c r="AC703" i="18"/>
  <c r="C703" i="18" s="1"/>
  <c r="AC692" i="18"/>
  <c r="C692" i="18" s="1"/>
  <c r="AC527" i="18"/>
  <c r="C527" i="18" s="1"/>
  <c r="AC566" i="18"/>
  <c r="C566" i="18" s="1"/>
  <c r="AC192" i="18"/>
  <c r="AC190" i="18"/>
  <c r="AC79" i="18"/>
  <c r="C79" i="18" s="1"/>
  <c r="AC669" i="18"/>
  <c r="C669" i="18" s="1"/>
  <c r="AC533" i="18"/>
  <c r="C533" i="18" s="1"/>
  <c r="AC333" i="18"/>
  <c r="C333" i="18" s="1"/>
  <c r="AC668" i="18"/>
  <c r="AC548" i="18"/>
  <c r="C548" i="18" s="1"/>
  <c r="AC496" i="18"/>
  <c r="AC427" i="18"/>
  <c r="AC21" i="18"/>
  <c r="C21" i="18" s="1"/>
  <c r="AC226" i="18"/>
  <c r="AC480" i="18"/>
  <c r="C480" i="18" s="1"/>
  <c r="AC640" i="18"/>
  <c r="C640" i="18" s="1"/>
  <c r="AC605" i="18"/>
  <c r="C605" i="18" s="1"/>
  <c r="AC649" i="18"/>
  <c r="AC492" i="18"/>
  <c r="C492" i="18" s="1"/>
  <c r="AC30" i="18"/>
  <c r="C30" i="18" s="1"/>
  <c r="AC663" i="18"/>
  <c r="C663" i="18" s="1"/>
  <c r="AC127" i="18"/>
  <c r="C127" i="18" s="1"/>
  <c r="AC460" i="18"/>
  <c r="AC57" i="18"/>
  <c r="AC728" i="18"/>
  <c r="C728" i="18" s="1"/>
  <c r="AC666" i="18"/>
  <c r="C666" i="18" s="1"/>
  <c r="AC125" i="18"/>
  <c r="C125" i="18" s="1"/>
  <c r="AC744" i="18"/>
  <c r="C744" i="18" s="1"/>
  <c r="AC23" i="18"/>
  <c r="AC180" i="18"/>
  <c r="AC487" i="18"/>
  <c r="C487" i="18" s="1"/>
  <c r="AC617" i="18"/>
  <c r="C617" i="18" s="1"/>
  <c r="AC462" i="18"/>
  <c r="AC738" i="18"/>
  <c r="C738" i="18" s="1"/>
  <c r="AC502" i="18"/>
  <c r="AC306" i="18"/>
  <c r="C306" i="18" s="1"/>
  <c r="AC304" i="18"/>
  <c r="AC612" i="18"/>
  <c r="C612" i="18" s="1"/>
  <c r="AC294" i="18"/>
  <c r="B7" i="17"/>
  <c r="B8" i="17" s="1"/>
  <c r="B9" i="17" s="1"/>
  <c r="B10" i="17" s="1"/>
  <c r="B11" i="17" s="1"/>
  <c r="B3" i="14"/>
  <c r="B4" i="14" s="1"/>
  <c r="B5" i="14" s="1"/>
  <c r="B6" i="14" s="1"/>
  <c r="B86" i="17"/>
  <c r="B87" i="17" s="1"/>
  <c r="B88" i="17" s="1"/>
  <c r="B89" i="17" s="1"/>
  <c r="B138" i="17"/>
  <c r="B139" i="17" s="1"/>
  <c r="B140" i="17" s="1"/>
  <c r="B141" i="17" s="1"/>
  <c r="B142" i="17" s="1"/>
  <c r="AC5" i="18"/>
  <c r="C5" i="18" s="1"/>
  <c r="B108" i="17"/>
  <c r="B109" i="17" s="1"/>
  <c r="B110" i="17" s="1"/>
  <c r="B111" i="17" s="1"/>
  <c r="B112" i="17" s="1"/>
  <c r="B113" i="17" s="1"/>
  <c r="B101" i="17"/>
  <c r="B102" i="17" s="1"/>
  <c r="B103" i="17" s="1"/>
  <c r="B104" i="17" s="1"/>
  <c r="B105" i="17" s="1"/>
  <c r="B106" i="17" s="1"/>
  <c r="B107" i="17" s="1"/>
  <c r="B127" i="17"/>
  <c r="B128" i="17" s="1"/>
  <c r="B129" i="17" s="1"/>
  <c r="B130" i="17" s="1"/>
  <c r="B120" i="17"/>
  <c r="B121" i="17" s="1"/>
  <c r="B122" i="17" s="1"/>
  <c r="B123" i="17" s="1"/>
  <c r="B124" i="17" s="1"/>
  <c r="B125" i="17" s="1"/>
  <c r="B126" i="17" s="1"/>
  <c r="B96" i="17"/>
  <c r="B97" i="17" s="1"/>
  <c r="B98" i="17" s="1"/>
  <c r="B99" i="17" s="1"/>
  <c r="B100" i="17" s="1"/>
  <c r="B131" i="17"/>
  <c r="B132" i="17" s="1"/>
  <c r="B133" i="17" s="1"/>
  <c r="B134" i="17" s="1"/>
  <c r="B135" i="17" s="1"/>
  <c r="B136" i="17" s="1"/>
  <c r="B137" i="17" s="1"/>
  <c r="B114" i="17"/>
  <c r="B115" i="17" s="1"/>
  <c r="B116" i="17" s="1"/>
  <c r="B117" i="17" s="1"/>
  <c r="B118" i="17" s="1"/>
  <c r="B119" i="17" s="1"/>
  <c r="B35" i="17"/>
  <c r="B36" i="17" s="1"/>
  <c r="B37" i="17" s="1"/>
  <c r="B38" i="17" s="1"/>
  <c r="B39" i="17" s="1"/>
  <c r="B40" i="17" s="1"/>
  <c r="B41" i="17" s="1"/>
  <c r="B42" i="17" s="1"/>
  <c r="AC4" i="18"/>
  <c r="C4" i="18" s="1"/>
  <c r="AC3" i="18"/>
  <c r="C3" i="18" s="1"/>
  <c r="AC6" i="18"/>
  <c r="C6" i="18" s="1"/>
  <c r="B73" i="17"/>
  <c r="B74" i="17" s="1"/>
  <c r="B75" i="17" s="1"/>
  <c r="B79" i="17"/>
  <c r="B80" i="17" s="1"/>
  <c r="B81" i="17" s="1"/>
  <c r="B82" i="17" s="1"/>
  <c r="B61" i="17"/>
  <c r="B62" i="17" s="1"/>
  <c r="B63" i="17" s="1"/>
  <c r="B76" i="17"/>
  <c r="B77" i="17" s="1"/>
  <c r="B78" i="17" s="1"/>
  <c r="B64" i="17"/>
  <c r="B65" i="17" s="1"/>
  <c r="B66" i="17" s="1"/>
  <c r="B70" i="17"/>
  <c r="B71" i="17" s="1"/>
  <c r="B72" i="17" s="1"/>
  <c r="B67" i="17"/>
  <c r="B68" i="17" s="1"/>
  <c r="B69" i="17" s="1"/>
  <c r="B83" i="17"/>
  <c r="B84" i="17" s="1"/>
  <c r="B85" i="17" s="1"/>
  <c r="B30" i="17"/>
  <c r="B31" i="17" s="1"/>
  <c r="B32" i="17" s="1"/>
  <c r="B33" i="17" s="1"/>
  <c r="B34" i="17" s="1"/>
  <c r="B24" i="17"/>
  <c r="B25" i="17" s="1"/>
  <c r="B26" i="17" s="1"/>
  <c r="B27" i="17" s="1"/>
  <c r="B28" i="17" s="1"/>
  <c r="B29" i="17" s="1"/>
  <c r="B19" i="17"/>
  <c r="B20" i="17" s="1"/>
  <c r="B21" i="17" s="1"/>
  <c r="B22" i="17" s="1"/>
  <c r="B23" i="17" s="1"/>
  <c r="B3" i="17"/>
  <c r="B4" i="17" s="1"/>
  <c r="B5" i="17" s="1"/>
  <c r="B6" i="17" s="1"/>
  <c r="B12" i="17"/>
  <c r="B13" i="17" s="1"/>
  <c r="B14" i="17" s="1"/>
  <c r="B15" i="17" s="1"/>
  <c r="B16" i="17" s="1"/>
  <c r="B17" i="17" s="1"/>
  <c r="B18" i="17" s="1"/>
  <c r="B3" i="16"/>
  <c r="B4" i="16" s="1"/>
  <c r="B5" i="16" s="1"/>
  <c r="B6" i="16" s="1"/>
  <c r="B7" i="16" s="1"/>
  <c r="C336" i="18" l="1"/>
  <c r="B336" i="18"/>
  <c r="C176" i="18"/>
  <c r="B176" i="18"/>
  <c r="C781" i="18"/>
  <c r="B781" i="18"/>
  <c r="B297" i="18"/>
  <c r="C837" i="18"/>
  <c r="B837" i="18"/>
  <c r="C777" i="18"/>
  <c r="C609" i="18"/>
  <c r="B609" i="18"/>
  <c r="C535" i="18"/>
  <c r="B535" i="18"/>
  <c r="C293" i="18"/>
  <c r="B293" i="18"/>
  <c r="C1003" i="18"/>
  <c r="B1003" i="18"/>
  <c r="C235" i="18"/>
  <c r="B235" i="18"/>
  <c r="C187" i="18"/>
  <c r="C23" i="18"/>
  <c r="B23" i="18"/>
  <c r="C279" i="18"/>
  <c r="B279" i="18"/>
  <c r="C507" i="18"/>
  <c r="B507" i="18"/>
  <c r="C378" i="18"/>
  <c r="B378" i="18"/>
  <c r="B379" i="18" s="1"/>
  <c r="B380" i="18" s="1"/>
  <c r="B381" i="18" s="1"/>
  <c r="C112" i="18"/>
  <c r="B112" i="18"/>
  <c r="B458" i="18"/>
  <c r="C458" i="18"/>
  <c r="C138" i="18"/>
  <c r="C76" i="18"/>
  <c r="B76" i="18"/>
  <c r="C303" i="18"/>
  <c r="B303" i="18"/>
  <c r="B304" i="18" s="1"/>
  <c r="B305" i="18" s="1"/>
  <c r="B364" i="18"/>
  <c r="C573" i="18"/>
  <c r="B573" i="18"/>
  <c r="C362" i="18"/>
  <c r="B362" i="18"/>
  <c r="C246" i="18"/>
  <c r="B246" i="18"/>
  <c r="B404" i="18"/>
  <c r="C404" i="18"/>
  <c r="C435" i="18"/>
  <c r="C370" i="18"/>
  <c r="B370" i="18"/>
  <c r="C328" i="18"/>
  <c r="B328" i="18"/>
  <c r="C183" i="18"/>
  <c r="B183" i="18"/>
  <c r="C113" i="18"/>
  <c r="B113" i="18"/>
  <c r="B114" i="18" s="1"/>
  <c r="C375" i="18"/>
  <c r="C376" i="18" s="1"/>
  <c r="C90" i="18"/>
  <c r="B90" i="18"/>
  <c r="C97" i="18"/>
  <c r="B97" i="18"/>
  <c r="C685" i="18"/>
  <c r="C783" i="18"/>
  <c r="B783" i="18"/>
  <c r="B784" i="18" s="1"/>
  <c r="C812" i="18"/>
  <c r="C888" i="18"/>
  <c r="B888" i="18"/>
  <c r="C505" i="18"/>
  <c r="C915" i="18"/>
  <c r="B915" i="18"/>
  <c r="C932" i="18"/>
  <c r="C769" i="18"/>
  <c r="B769" i="18"/>
  <c r="B770" i="18" s="1"/>
  <c r="C805" i="18"/>
  <c r="B805" i="18"/>
  <c r="C767" i="18"/>
  <c r="B767" i="18"/>
  <c r="C791" i="18"/>
  <c r="C904" i="18"/>
  <c r="C905" i="18" s="1"/>
  <c r="C476" i="18"/>
  <c r="B398" i="18"/>
  <c r="C398" i="18"/>
  <c r="C186" i="18"/>
  <c r="C695" i="18"/>
  <c r="B695" i="18"/>
  <c r="C688" i="18"/>
  <c r="B688" i="18"/>
  <c r="C799" i="18"/>
  <c r="B799" i="18"/>
  <c r="C17" i="18"/>
  <c r="C211" i="18"/>
  <c r="B211" i="18"/>
  <c r="C239" i="18"/>
  <c r="C271" i="18"/>
  <c r="C192" i="18"/>
  <c r="B192" i="18"/>
  <c r="C619" i="18"/>
  <c r="B709" i="18"/>
  <c r="B710" i="18" s="1"/>
  <c r="B896" i="18"/>
  <c r="C392" i="18"/>
  <c r="C152" i="18"/>
  <c r="C818" i="18"/>
  <c r="B818" i="18"/>
  <c r="B819" i="18" s="1"/>
  <c r="B820" i="18" s="1"/>
  <c r="C190" i="18"/>
  <c r="B190" i="18"/>
  <c r="C639" i="18"/>
  <c r="B639" i="18"/>
  <c r="C199" i="18"/>
  <c r="B199" i="18"/>
  <c r="C591" i="18"/>
  <c r="B591" i="18"/>
  <c r="C108" i="18"/>
  <c r="B108" i="18"/>
  <c r="C148" i="18"/>
  <c r="C51" i="18"/>
  <c r="C52" i="18" s="1"/>
  <c r="B51" i="18"/>
  <c r="B52" i="18" s="1"/>
  <c r="C510" i="18"/>
  <c r="B510" i="18"/>
  <c r="C77" i="18"/>
  <c r="B77" i="18"/>
  <c r="C358" i="18"/>
  <c r="C359" i="18" s="1"/>
  <c r="C360" i="18" s="1"/>
  <c r="B622" i="18"/>
  <c r="C547" i="18"/>
  <c r="B547" i="18"/>
  <c r="C34" i="18"/>
  <c r="B34" i="18"/>
  <c r="C598" i="18"/>
  <c r="C599" i="18" s="1"/>
  <c r="C85" i="18"/>
  <c r="C440" i="18"/>
  <c r="C256" i="18"/>
  <c r="B256" i="18"/>
  <c r="C644" i="18"/>
  <c r="B644" i="18"/>
  <c r="C348" i="18"/>
  <c r="B348" i="18"/>
  <c r="C439" i="18"/>
  <c r="C243" i="18"/>
  <c r="B243" i="18"/>
  <c r="C105" i="18"/>
  <c r="C106" i="18" s="1"/>
  <c r="B105" i="18"/>
  <c r="B106" i="18" s="1"/>
  <c r="C574" i="18"/>
  <c r="B574" i="18"/>
  <c r="B575" i="18" s="1"/>
  <c r="C62" i="18"/>
  <c r="B62" i="18"/>
  <c r="C101" i="18"/>
  <c r="B101" i="18"/>
  <c r="C684" i="18"/>
  <c r="C859" i="18"/>
  <c r="C895" i="18"/>
  <c r="C896" i="18" s="1"/>
  <c r="B895" i="18"/>
  <c r="C927" i="18"/>
  <c r="C839" i="18"/>
  <c r="B839" i="18"/>
  <c r="C918" i="18"/>
  <c r="B918" i="18"/>
  <c r="C846" i="18"/>
  <c r="B846" i="18"/>
  <c r="C793" i="18"/>
  <c r="B793" i="18"/>
  <c r="C1016" i="18"/>
  <c r="B1016" i="18"/>
  <c r="C903" i="18"/>
  <c r="B903" i="18"/>
  <c r="B904" i="18" s="1"/>
  <c r="B905" i="18" s="1"/>
  <c r="C409" i="18"/>
  <c r="C410" i="18" s="1"/>
  <c r="C411" i="18" s="1"/>
  <c r="C267" i="18"/>
  <c r="C863" i="18"/>
  <c r="B635" i="18"/>
  <c r="C635" i="18"/>
  <c r="C753" i="18"/>
  <c r="B753" i="18"/>
  <c r="C18" i="18"/>
  <c r="C16" i="18"/>
  <c r="B16" i="18"/>
  <c r="B17" i="18" s="1"/>
  <c r="B18" i="18" s="1"/>
  <c r="C943" i="18"/>
  <c r="C241" i="18"/>
  <c r="C94" i="18"/>
  <c r="B94" i="18"/>
  <c r="B95" i="18" s="1"/>
  <c r="C655" i="18"/>
  <c r="B655" i="18"/>
  <c r="C755" i="18"/>
  <c r="B755" i="18"/>
  <c r="C50" i="18"/>
  <c r="B50" i="18"/>
  <c r="C953" i="18"/>
  <c r="B953" i="18"/>
  <c r="C194" i="18"/>
  <c r="B194" i="18"/>
  <c r="B195" i="18" s="1"/>
  <c r="C814" i="18"/>
  <c r="B814" i="18"/>
  <c r="C687" i="18"/>
  <c r="B687" i="18"/>
  <c r="C304" i="18"/>
  <c r="C549" i="18"/>
  <c r="B549" i="18"/>
  <c r="C571" i="18"/>
  <c r="B571" i="18"/>
  <c r="C676" i="18"/>
  <c r="B676" i="18"/>
  <c r="C624" i="18"/>
  <c r="B624" i="18"/>
  <c r="C722" i="18"/>
  <c r="B722" i="18"/>
  <c r="C104" i="18"/>
  <c r="B104" i="18"/>
  <c r="C417" i="18"/>
  <c r="B417" i="18"/>
  <c r="C673" i="18"/>
  <c r="B673" i="18"/>
  <c r="C560" i="18"/>
  <c r="B560" i="18"/>
  <c r="C220" i="18"/>
  <c r="C173" i="18"/>
  <c r="B173" i="18"/>
  <c r="C353" i="18"/>
  <c r="C371" i="18"/>
  <c r="B371" i="18"/>
  <c r="B372" i="18" s="1"/>
  <c r="C170" i="18"/>
  <c r="B170" i="18"/>
  <c r="C338" i="18"/>
  <c r="B338" i="18"/>
  <c r="C490" i="18"/>
  <c r="B490" i="18"/>
  <c r="C29" i="18"/>
  <c r="B396" i="18"/>
  <c r="C396" i="18"/>
  <c r="C202" i="18"/>
  <c r="B202" i="18"/>
  <c r="B203" i="18" s="1"/>
  <c r="C168" i="18"/>
  <c r="B168" i="18"/>
  <c r="C593" i="18"/>
  <c r="B593" i="18"/>
  <c r="C312" i="18"/>
  <c r="C91" i="18"/>
  <c r="B91" i="18"/>
  <c r="B92" i="18" s="1"/>
  <c r="C521" i="18"/>
  <c r="B521" i="18"/>
  <c r="C262" i="18"/>
  <c r="B262" i="18"/>
  <c r="C995" i="18"/>
  <c r="C999" i="18"/>
  <c r="B999" i="18"/>
  <c r="C787" i="18"/>
  <c r="B843" i="18"/>
  <c r="C843" i="18"/>
  <c r="C935" i="18"/>
  <c r="B935" i="18"/>
  <c r="C894" i="18"/>
  <c r="B894" i="18"/>
  <c r="C1006" i="18"/>
  <c r="B1006" i="18"/>
  <c r="C850" i="18"/>
  <c r="B850" i="18"/>
  <c r="C133" i="18"/>
  <c r="B133" i="18"/>
  <c r="C164" i="18"/>
  <c r="C474" i="18"/>
  <c r="C475" i="18"/>
  <c r="C632" i="18"/>
  <c r="C633" i="18" s="1"/>
  <c r="C631" i="18"/>
  <c r="C987" i="18"/>
  <c r="B987" i="18"/>
  <c r="C951" i="18"/>
  <c r="C188" i="18"/>
  <c r="C713" i="18"/>
  <c r="B713" i="18"/>
  <c r="C42" i="18"/>
  <c r="C581" i="18"/>
  <c r="C69" i="18"/>
  <c r="C712" i="18"/>
  <c r="B712" i="18"/>
  <c r="C294" i="18"/>
  <c r="B294" i="18"/>
  <c r="C222" i="18"/>
  <c r="C223" i="18" s="1"/>
  <c r="B222" i="18"/>
  <c r="B223" i="18" s="1"/>
  <c r="C157" i="18"/>
  <c r="C436" i="18"/>
  <c r="C985" i="18"/>
  <c r="B985" i="18"/>
  <c r="C920" i="18"/>
  <c r="B920" i="18"/>
  <c r="C630" i="18"/>
  <c r="B630" i="18"/>
  <c r="B631" i="18" s="1"/>
  <c r="B632" i="18" s="1"/>
  <c r="B633" i="18" s="1"/>
  <c r="C266" i="18"/>
  <c r="B266" i="18"/>
  <c r="B267" i="18" s="1"/>
  <c r="B268" i="18" s="1"/>
  <c r="C580" i="18"/>
  <c r="B580" i="18"/>
  <c r="B581" i="18" s="1"/>
  <c r="C427" i="18"/>
  <c r="B427" i="18"/>
  <c r="C143" i="18"/>
  <c r="C309" i="18"/>
  <c r="B309" i="18"/>
  <c r="C142" i="18"/>
  <c r="C625" i="18"/>
  <c r="B625" i="18"/>
  <c r="C151" i="18"/>
  <c r="B151" i="18"/>
  <c r="B152" i="18" s="1"/>
  <c r="B153" i="18" s="1"/>
  <c r="C156" i="18"/>
  <c r="B156" i="18"/>
  <c r="B157" i="18" s="1"/>
  <c r="B158" i="18" s="1"/>
  <c r="B159" i="18" s="1"/>
  <c r="B160" i="18" s="1"/>
  <c r="C254" i="18"/>
  <c r="C281" i="18"/>
  <c r="B281" i="18"/>
  <c r="C517" i="18"/>
  <c r="B517" i="18"/>
  <c r="C524" i="18"/>
  <c r="B524" i="18"/>
  <c r="C27" i="18"/>
  <c r="B27" i="18"/>
  <c r="B28" i="18" s="1"/>
  <c r="B29" i="18" s="1"/>
  <c r="C739" i="18"/>
  <c r="B739" i="18"/>
  <c r="C325" i="18"/>
  <c r="B325" i="18"/>
  <c r="B414" i="18"/>
  <c r="C414" i="18"/>
  <c r="C577" i="18"/>
  <c r="B577" i="18"/>
  <c r="C374" i="18"/>
  <c r="B374" i="18"/>
  <c r="B375" i="18" s="1"/>
  <c r="B376" i="18" s="1"/>
  <c r="C257" i="18"/>
  <c r="B257" i="18"/>
  <c r="C305" i="18"/>
  <c r="C253" i="18"/>
  <c r="C363" i="18"/>
  <c r="C364" i="18" s="1"/>
  <c r="B363" i="18"/>
  <c r="C124" i="18"/>
  <c r="B124" i="18"/>
  <c r="C147" i="18"/>
  <c r="C561" i="18"/>
  <c r="B561" i="18"/>
  <c r="C575" i="18"/>
  <c r="C380" i="18"/>
  <c r="C381" i="18" s="1"/>
  <c r="C137" i="18"/>
  <c r="B520" i="18"/>
  <c r="C520" i="18"/>
  <c r="C118" i="18"/>
  <c r="C264" i="18"/>
  <c r="B264" i="18"/>
  <c r="C36" i="18"/>
  <c r="B36" i="18"/>
  <c r="C834" i="18"/>
  <c r="B834" i="18"/>
  <c r="C983" i="18"/>
  <c r="B983" i="18"/>
  <c r="C937" i="18"/>
  <c r="B937" i="18"/>
  <c r="B938" i="18" s="1"/>
  <c r="B939" i="18" s="1"/>
  <c r="C972" i="18"/>
  <c r="B972" i="18"/>
  <c r="C815" i="18"/>
  <c r="B815" i="18"/>
  <c r="C877" i="18"/>
  <c r="B877" i="18"/>
  <c r="C960" i="18"/>
  <c r="C961" i="18" s="1"/>
  <c r="B960" i="18"/>
  <c r="B961" i="18" s="1"/>
  <c r="C990" i="18"/>
  <c r="B990" i="18"/>
  <c r="B651" i="18"/>
  <c r="C651" i="18"/>
  <c r="C298" i="18"/>
  <c r="B298" i="18"/>
  <c r="B299" i="18" s="1"/>
  <c r="C66" i="18"/>
  <c r="C447" i="18"/>
  <c r="C636" i="18"/>
  <c r="B636" i="18"/>
  <c r="C752" i="18"/>
  <c r="B752" i="18"/>
  <c r="C391" i="18"/>
  <c r="C453" i="18"/>
  <c r="C454" i="18" s="1"/>
  <c r="C451" i="18"/>
  <c r="C452" i="18" s="1"/>
  <c r="C240" i="18"/>
  <c r="C729" i="18"/>
  <c r="C730" i="18" s="1"/>
  <c r="B729" i="18"/>
  <c r="B730" i="18" s="1"/>
  <c r="C231" i="18"/>
  <c r="B231" i="18"/>
  <c r="B232" i="18" s="1"/>
  <c r="B233" i="18" s="1"/>
  <c r="C764" i="18"/>
  <c r="C449" i="18"/>
  <c r="B449" i="18"/>
  <c r="C114" i="18"/>
  <c r="B110" i="18"/>
  <c r="C500" i="18"/>
  <c r="B500" i="18"/>
  <c r="C772" i="18"/>
  <c r="B772" i="18"/>
  <c r="C460" i="18"/>
  <c r="B460" i="18"/>
  <c r="C551" i="18"/>
  <c r="B551" i="18"/>
  <c r="C252" i="18"/>
  <c r="B252" i="18"/>
  <c r="B253" i="18" s="1"/>
  <c r="B254" i="18" s="1"/>
  <c r="C611" i="18"/>
  <c r="B611" i="18"/>
  <c r="C732" i="18"/>
  <c r="B732" i="18"/>
  <c r="C670" i="18"/>
  <c r="B670" i="18"/>
  <c r="C126" i="18"/>
  <c r="B126" i="18"/>
  <c r="C28" i="18"/>
  <c r="C662" i="18"/>
  <c r="B662" i="18"/>
  <c r="C311" i="18"/>
  <c r="B311" i="18"/>
  <c r="B312" i="18" s="1"/>
  <c r="C614" i="18"/>
  <c r="B614" i="18"/>
  <c r="C660" i="18"/>
  <c r="B660" i="18"/>
  <c r="C596" i="18"/>
  <c r="B596" i="18"/>
  <c r="C705" i="18"/>
  <c r="B705" i="18"/>
  <c r="B291" i="18"/>
  <c r="C704" i="18"/>
  <c r="B704" i="18"/>
  <c r="C424" i="18"/>
  <c r="B424" i="18"/>
  <c r="C344" i="18"/>
  <c r="B344" i="18"/>
  <c r="C464" i="18"/>
  <c r="B464" i="18"/>
  <c r="C456" i="18"/>
  <c r="B456" i="18"/>
  <c r="C357" i="18"/>
  <c r="B357" i="18"/>
  <c r="B358" i="18" s="1"/>
  <c r="B359" i="18" s="1"/>
  <c r="B360" i="18" s="1"/>
  <c r="B323" i="18"/>
  <c r="C323" i="18"/>
  <c r="C92" i="18"/>
  <c r="C117" i="18"/>
  <c r="C263" i="18"/>
  <c r="B263" i="18"/>
  <c r="C135" i="18"/>
  <c r="B135" i="18"/>
  <c r="B136" i="18" s="1"/>
  <c r="B137" i="18" s="1"/>
  <c r="B138" i="18" s="1"/>
  <c r="B139" i="18" s="1"/>
  <c r="C37" i="18"/>
  <c r="B37" i="18"/>
  <c r="B38" i="18" s="1"/>
  <c r="C779" i="18"/>
  <c r="B779" i="18"/>
  <c r="C981" i="18"/>
  <c r="B981" i="18"/>
  <c r="C872" i="18"/>
  <c r="B872" i="18"/>
  <c r="C794" i="18"/>
  <c r="B794" i="18"/>
  <c r="C926" i="18"/>
  <c r="B926" i="18"/>
  <c r="B927" i="18" s="1"/>
  <c r="B886" i="18"/>
  <c r="C886" i="18"/>
  <c r="C765" i="18"/>
  <c r="B851" i="18"/>
  <c r="C851" i="18"/>
  <c r="B830" i="18"/>
  <c r="C830" i="18"/>
  <c r="B854" i="18"/>
  <c r="C629" i="18"/>
  <c r="B629" i="18"/>
  <c r="C14" i="18"/>
  <c r="B862" i="18"/>
  <c r="B863" i="18" s="1"/>
  <c r="C862" i="18"/>
  <c r="C389" i="18"/>
  <c r="C390" i="18" s="1"/>
  <c r="B389" i="18"/>
  <c r="B390" i="18"/>
  <c r="B391" i="18" s="1"/>
  <c r="B392" i="18" s="1"/>
  <c r="C825" i="18"/>
  <c r="C826" i="18" s="1"/>
  <c r="C68" i="18"/>
  <c r="B68" i="18"/>
  <c r="B69" i="18" s="1"/>
  <c r="B70" i="18" s="1"/>
  <c r="C120" i="18"/>
  <c r="C121" i="18" s="1"/>
  <c r="B120" i="18"/>
  <c r="B121" i="18" s="1"/>
  <c r="C483" i="18"/>
  <c r="B483" i="18"/>
  <c r="C81" i="18"/>
  <c r="C82" i="18" s="1"/>
  <c r="C745" i="18"/>
  <c r="B745" i="18"/>
  <c r="B529" i="18"/>
  <c r="C529" i="18"/>
  <c r="C158" i="18"/>
  <c r="C1008" i="18"/>
  <c r="B1008" i="18"/>
  <c r="C57" i="18"/>
  <c r="B502" i="18"/>
  <c r="C502" i="18"/>
  <c r="C496" i="18"/>
  <c r="B496" i="18"/>
  <c r="B497" i="18" s="1"/>
  <c r="C702" i="18"/>
  <c r="B702" i="18"/>
  <c r="C259" i="18"/>
  <c r="B259" i="18"/>
  <c r="C478" i="18"/>
  <c r="B478" i="18"/>
  <c r="C78" i="18"/>
  <c r="B78" i="18"/>
  <c r="C276" i="18"/>
  <c r="B276" i="18"/>
  <c r="C616" i="18"/>
  <c r="B616" i="18"/>
  <c r="C432" i="18"/>
  <c r="B432" i="18"/>
  <c r="C422" i="18"/>
  <c r="C699" i="18"/>
  <c r="B699" i="18"/>
  <c r="C679" i="18"/>
  <c r="C680" i="18" s="1"/>
  <c r="B679" i="18"/>
  <c r="B680" i="18" s="1"/>
  <c r="C372" i="18"/>
  <c r="C248" i="18"/>
  <c r="B248" i="18"/>
  <c r="C428" i="18"/>
  <c r="C429" i="18" s="1"/>
  <c r="B428" i="18"/>
  <c r="B429" i="18" s="1"/>
  <c r="C486" i="18"/>
  <c r="B486" i="18"/>
  <c r="C405" i="18"/>
  <c r="B405" i="18"/>
  <c r="C203" i="18"/>
  <c r="C400" i="18"/>
  <c r="B400" i="18"/>
  <c r="B558" i="18"/>
  <c r="C558" i="18"/>
  <c r="C513" i="18"/>
  <c r="B513" i="18"/>
  <c r="B386" i="18"/>
  <c r="C386" i="18"/>
  <c r="C116" i="18"/>
  <c r="B116" i="18"/>
  <c r="B117" i="18" s="1"/>
  <c r="B118" i="18" s="1"/>
  <c r="C141" i="18"/>
  <c r="B141" i="18"/>
  <c r="B142" i="18" s="1"/>
  <c r="B143" i="18" s="1"/>
  <c r="B144" i="18" s="1"/>
  <c r="C710" i="18"/>
  <c r="C963" i="18"/>
  <c r="C964" i="18" s="1"/>
  <c r="B963" i="18"/>
  <c r="B964" i="18" s="1"/>
  <c r="C806" i="18"/>
  <c r="C807" i="18" s="1"/>
  <c r="B806" i="18"/>
  <c r="B807" i="18" s="1"/>
  <c r="C860" i="18"/>
  <c r="C1009" i="18"/>
  <c r="C1010" i="18" s="1"/>
  <c r="B1009" i="18"/>
  <c r="B1010" i="18" s="1"/>
  <c r="C816" i="18"/>
  <c r="B816" i="18"/>
  <c r="C899" i="18"/>
  <c r="B899" i="18"/>
  <c r="C749" i="18"/>
  <c r="B749" i="18"/>
  <c r="B750" i="18" s="1"/>
  <c r="C811" i="18"/>
  <c r="B811" i="18"/>
  <c r="B812" i="18" s="1"/>
  <c r="C786" i="18"/>
  <c r="B786" i="18"/>
  <c r="B787" i="18" s="1"/>
  <c r="B788" i="18" s="1"/>
  <c r="C784" i="18"/>
  <c r="C165" i="18"/>
  <c r="C340" i="18"/>
  <c r="B340" i="18"/>
  <c r="C65" i="18"/>
  <c r="B65" i="18"/>
  <c r="B66" i="18" s="1"/>
  <c r="C185" i="18"/>
  <c r="B185" i="18"/>
  <c r="B186" i="18" s="1"/>
  <c r="B187" i="18" s="1"/>
  <c r="B188" i="18" s="1"/>
  <c r="C958" i="18"/>
  <c r="B958" i="18"/>
  <c r="C691" i="18"/>
  <c r="B691" i="18"/>
  <c r="C238" i="18"/>
  <c r="B238" i="18"/>
  <c r="B239" i="18" s="1"/>
  <c r="B240" i="18" s="1"/>
  <c r="B241" i="18" s="1"/>
  <c r="C866" i="18"/>
  <c r="C867" i="18" s="1"/>
  <c r="C882" i="18"/>
  <c r="B882" i="18"/>
  <c r="C657" i="18"/>
  <c r="C665" i="18"/>
  <c r="C153" i="18"/>
  <c r="C950" i="18"/>
  <c r="B950" i="18"/>
  <c r="B951" i="18" s="1"/>
  <c r="C658" i="18"/>
  <c r="C668" i="18"/>
  <c r="B668" i="18"/>
  <c r="C553" i="18"/>
  <c r="B553" i="18"/>
  <c r="C667" i="18"/>
  <c r="B667" i="18"/>
  <c r="C87" i="18"/>
  <c r="C289" i="18"/>
  <c r="B289" i="18"/>
  <c r="C260" i="18"/>
  <c r="B260" i="18"/>
  <c r="C531" i="18"/>
  <c r="B531" i="18"/>
  <c r="C128" i="18"/>
  <c r="B128" i="18"/>
  <c r="C607" i="18"/>
  <c r="B607" i="18"/>
  <c r="C285" i="18"/>
  <c r="B285" i="18"/>
  <c r="C488" i="18"/>
  <c r="B488" i="18"/>
  <c r="C642" i="18"/>
  <c r="B642" i="18"/>
  <c r="C99" i="18"/>
  <c r="B99" i="18"/>
  <c r="C511" i="18"/>
  <c r="B511" i="18"/>
  <c r="C334" i="18"/>
  <c r="B334" i="18"/>
  <c r="C438" i="18"/>
  <c r="B438" i="18"/>
  <c r="B439" i="18" s="1"/>
  <c r="B440" i="18" s="1"/>
  <c r="B538" i="18"/>
  <c r="C466" i="18"/>
  <c r="B466" i="18"/>
  <c r="B467" i="18" s="1"/>
  <c r="B468" i="18" s="1"/>
  <c r="C425" i="18"/>
  <c r="B425" i="18"/>
  <c r="C131" i="18"/>
  <c r="B442" i="18"/>
  <c r="C442" i="18"/>
  <c r="C387" i="18"/>
  <c r="B387" i="18"/>
  <c r="C146" i="18"/>
  <c r="B146" i="18"/>
  <c r="B147" i="18" s="1"/>
  <c r="B148" i="18" s="1"/>
  <c r="C761" i="18"/>
  <c r="B761" i="18"/>
  <c r="C966" i="18"/>
  <c r="B966" i="18"/>
  <c r="C790" i="18"/>
  <c r="B790" i="18"/>
  <c r="B791" i="18" s="1"/>
  <c r="C929" i="18"/>
  <c r="B929" i="18"/>
  <c r="C746" i="18"/>
  <c r="B746" i="18"/>
  <c r="C879" i="18"/>
  <c r="B879" i="18"/>
  <c r="C1013" i="18"/>
  <c r="B1013" i="18"/>
  <c r="C992" i="18"/>
  <c r="B992" i="18"/>
  <c r="C938" i="18"/>
  <c r="C939" i="18" s="1"/>
  <c r="C948" i="18"/>
  <c r="B948" i="18"/>
  <c r="C299" i="18"/>
  <c r="C236" i="18"/>
  <c r="B236" i="18"/>
  <c r="C797" i="18"/>
  <c r="B797" i="18"/>
  <c r="C317" i="18"/>
  <c r="C316" i="18"/>
  <c r="C209" i="18"/>
  <c r="C213" i="18"/>
  <c r="C214" i="18" s="1"/>
  <c r="C941" i="18"/>
  <c r="C942" i="18" s="1"/>
  <c r="B941" i="18"/>
  <c r="B942" i="18" s="1"/>
  <c r="B943" i="18" s="1"/>
  <c r="C450" i="18"/>
  <c r="B450" i="18"/>
  <c r="B451" i="18" s="1"/>
  <c r="B452" i="18" s="1"/>
  <c r="B453" i="18" s="1"/>
  <c r="B454" i="18" s="1"/>
  <c r="C70" i="18"/>
  <c r="C283" i="18"/>
  <c r="B283" i="18"/>
  <c r="C228" i="18"/>
  <c r="B228" i="18"/>
  <c r="C700" i="18"/>
  <c r="B700" i="18"/>
  <c r="C900" i="18"/>
  <c r="C901" i="18" s="1"/>
  <c r="B900" i="18"/>
  <c r="B901" i="18" s="1"/>
  <c r="C268" i="18"/>
  <c r="C95" i="18"/>
  <c r="C717" i="18"/>
  <c r="B717" i="18"/>
  <c r="C326" i="18"/>
  <c r="B326" i="18"/>
  <c r="C856" i="18"/>
  <c r="B856" i="18"/>
  <c r="C741" i="18"/>
  <c r="B741" i="18"/>
  <c r="C25" i="18"/>
  <c r="B25" i="18"/>
  <c r="C646" i="18"/>
  <c r="C647" i="18" s="1"/>
  <c r="B646" i="18"/>
  <c r="B647" i="18" s="1"/>
  <c r="C350" i="18"/>
  <c r="B350" i="18"/>
  <c r="C319" i="18"/>
  <c r="B319" i="18"/>
  <c r="C402" i="18"/>
  <c r="B402" i="18"/>
  <c r="C286" i="18"/>
  <c r="C287" i="18" s="1"/>
  <c r="B286" i="18"/>
  <c r="B287" i="18" s="1"/>
  <c r="C136" i="18"/>
  <c r="C225" i="18"/>
  <c r="C226" i="18" s="1"/>
  <c r="B225" i="18"/>
  <c r="B226" i="18" s="1"/>
  <c r="C109" i="18"/>
  <c r="C110" i="18" s="1"/>
  <c r="B109" i="18"/>
  <c r="C604" i="18"/>
  <c r="B604" i="18"/>
  <c r="C102" i="18"/>
  <c r="B102" i="18"/>
  <c r="C139" i="18"/>
  <c r="C597" i="18"/>
  <c r="B597" i="18"/>
  <c r="B598" i="18" s="1"/>
  <c r="B599" i="18" s="1"/>
  <c r="C545" i="18"/>
  <c r="B545" i="18"/>
  <c r="C467" i="18"/>
  <c r="C504" i="18"/>
  <c r="B504" i="18"/>
  <c r="B505" i="18" s="1"/>
  <c r="B384" i="18"/>
  <c r="C144" i="18"/>
  <c r="C621" i="18"/>
  <c r="C622" i="18" s="1"/>
  <c r="B621" i="18"/>
  <c r="C497" i="18"/>
  <c r="C86" i="18"/>
  <c r="C494" i="18"/>
  <c r="B494" i="18"/>
  <c r="C10" i="18"/>
  <c r="B10" i="18"/>
  <c r="C150" i="18"/>
  <c r="B150" i="18"/>
  <c r="C38" i="18"/>
  <c r="C969" i="18"/>
  <c r="B969" i="18"/>
  <c r="C1001" i="18"/>
  <c r="B1001" i="18"/>
  <c r="C913" i="18"/>
  <c r="B913" i="18"/>
  <c r="C967" i="18"/>
  <c r="B967" i="18"/>
  <c r="C848" i="18"/>
  <c r="B848" i="18"/>
  <c r="C788" i="18"/>
  <c r="C354" i="18"/>
  <c r="C355" i="18" s="1"/>
  <c r="C759" i="18"/>
  <c r="B759" i="18"/>
  <c r="C162" i="18"/>
  <c r="B162" i="18"/>
  <c r="B163" i="18" s="1"/>
  <c r="B164" i="18" s="1"/>
  <c r="B165" i="18" s="1"/>
  <c r="C341" i="18"/>
  <c r="C342" i="18" s="1"/>
  <c r="B341" i="18"/>
  <c r="B342" i="18" s="1"/>
  <c r="C473" i="18"/>
  <c r="B473" i="18"/>
  <c r="B474" i="18" s="1"/>
  <c r="B475" i="18" s="1"/>
  <c r="B476" i="18" s="1"/>
  <c r="C367" i="18"/>
  <c r="C368" i="18" s="1"/>
  <c r="C296" i="18"/>
  <c r="C297" i="18" s="1"/>
  <c r="B296" i="18"/>
  <c r="C988" i="18"/>
  <c r="B988" i="18"/>
  <c r="C315" i="18"/>
  <c r="B315" i="18"/>
  <c r="B316" i="18" s="1"/>
  <c r="B317" i="18" s="1"/>
  <c r="C12" i="18"/>
  <c r="C13" i="18" s="1"/>
  <c r="B12" i="18"/>
  <c r="B13" i="18" s="1"/>
  <c r="B14" i="18" s="1"/>
  <c r="C446" i="18"/>
  <c r="B446" i="18"/>
  <c r="B447" i="18" s="1"/>
  <c r="C819" i="18"/>
  <c r="C908" i="18"/>
  <c r="C909" i="18" s="1"/>
  <c r="C206" i="18"/>
  <c r="B206" i="18"/>
  <c r="C824" i="18"/>
  <c r="B824" i="18"/>
  <c r="B825" i="18" s="1"/>
  <c r="B826" i="18" s="1"/>
  <c r="C756" i="18"/>
  <c r="B756" i="18"/>
  <c r="C776" i="18"/>
  <c r="B776" i="18"/>
  <c r="B777" i="18" s="1"/>
  <c r="C46" i="18"/>
  <c r="B46" i="18"/>
  <c r="C195" i="18"/>
  <c r="B627" i="18"/>
  <c r="C627" i="18"/>
  <c r="B853" i="18"/>
  <c r="C853" i="18"/>
  <c r="C854" i="18" s="1"/>
  <c r="C696" i="18"/>
  <c r="B696" i="18"/>
  <c r="C130" i="18"/>
  <c r="B130" i="18"/>
  <c r="B131" i="18" s="1"/>
  <c r="C587" i="18"/>
  <c r="B587" i="18"/>
  <c r="C434" i="18"/>
  <c r="B434" i="18"/>
  <c r="B435" i="18" s="1"/>
  <c r="B436" i="18" s="1"/>
  <c r="C706" i="18"/>
  <c r="B706" i="18"/>
  <c r="C84" i="18"/>
  <c r="B84" i="18"/>
  <c r="B85" i="18" s="1"/>
  <c r="B86" i="18" s="1"/>
  <c r="B87" i="18" s="1"/>
  <c r="B88" i="18" s="1"/>
  <c r="C352" i="18"/>
  <c r="B352" i="18"/>
  <c r="B353" i="18" s="1"/>
  <c r="B354" i="18" s="1"/>
  <c r="B355" i="18" s="1"/>
  <c r="C290" i="18"/>
  <c r="C291" i="18" s="1"/>
  <c r="B290" i="18"/>
  <c r="C743" i="18"/>
  <c r="B743" i="18"/>
  <c r="C88" i="18"/>
  <c r="C555" i="18"/>
  <c r="B555" i="18"/>
  <c r="C80" i="18"/>
  <c r="B80" i="18"/>
  <c r="B81" i="18" s="1"/>
  <c r="B82" i="18" s="1"/>
  <c r="C56" i="18"/>
  <c r="B56" i="18"/>
  <c r="B57" i="18" s="1"/>
  <c r="C664" i="18"/>
  <c r="B664" i="18"/>
  <c r="B665" i="18" s="1"/>
  <c r="C197" i="18"/>
  <c r="B197" i="18"/>
  <c r="C59" i="18"/>
  <c r="C60" i="18" s="1"/>
  <c r="B59" i="18"/>
  <c r="B60" i="18" s="1"/>
  <c r="C720" i="18"/>
  <c r="B720" i="18"/>
  <c r="C250" i="18"/>
  <c r="B250" i="18"/>
  <c r="C671" i="18"/>
  <c r="B671" i="18"/>
  <c r="B618" i="18"/>
  <c r="B619" i="18" s="1"/>
  <c r="C618" i="18"/>
  <c r="C178" i="18"/>
  <c r="B178" i="18"/>
  <c r="C470" i="18"/>
  <c r="C471" i="18" s="1"/>
  <c r="B470" i="18"/>
  <c r="B471" i="18" s="1"/>
  <c r="C63" i="18"/>
  <c r="B63" i="18"/>
  <c r="C321" i="18"/>
  <c r="B321" i="18"/>
  <c r="C232" i="18"/>
  <c r="C233" i="18" s="1"/>
  <c r="C155" i="18"/>
  <c r="B155" i="18"/>
  <c r="C708" i="18"/>
  <c r="C709" i="18" s="1"/>
  <c r="B708" i="18"/>
  <c r="C931" i="18"/>
  <c r="B931" i="18"/>
  <c r="B932" i="18" s="1"/>
  <c r="C763" i="18"/>
  <c r="B763" i="18"/>
  <c r="B764" i="18" s="1"/>
  <c r="B765" i="18" s="1"/>
  <c r="C946" i="18"/>
  <c r="B946" i="18"/>
  <c r="C881" i="18"/>
  <c r="B881" i="18"/>
  <c r="B924" i="18"/>
  <c r="C924" i="18"/>
  <c r="C858" i="18"/>
  <c r="B858" i="18"/>
  <c r="B859" i="18" s="1"/>
  <c r="B860" i="18" s="1"/>
  <c r="C1004" i="18"/>
  <c r="B1004" i="18"/>
  <c r="C803" i="18"/>
  <c r="B803" i="18"/>
  <c r="C181" i="18"/>
  <c r="C956" i="18"/>
  <c r="B956" i="18"/>
  <c r="C163" i="18"/>
  <c r="C366" i="18"/>
  <c r="B366" i="18"/>
  <c r="B367" i="18" s="1"/>
  <c r="B368" i="18" s="1"/>
  <c r="C652" i="18"/>
  <c r="C653" i="18" s="1"/>
  <c r="B652" i="18"/>
  <c r="B653" i="18" s="1"/>
  <c r="C407" i="18"/>
  <c r="C408" i="18" s="1"/>
  <c r="B407" i="18"/>
  <c r="B408" i="18" s="1"/>
  <c r="B409" i="18" s="1"/>
  <c r="B410" i="18" s="1"/>
  <c r="B411" i="18" s="1"/>
  <c r="C820" i="18"/>
  <c r="C910" i="18"/>
  <c r="C911" i="18" s="1"/>
  <c r="C773" i="18"/>
  <c r="C774" i="18" s="1"/>
  <c r="B773" i="18"/>
  <c r="B774" i="18" s="1"/>
  <c r="C212" i="18"/>
  <c r="B212" i="18"/>
  <c r="B213" i="18" s="1"/>
  <c r="B214" i="18" s="1"/>
  <c r="C270" i="18"/>
  <c r="B270" i="18"/>
  <c r="B271" i="18" s="1"/>
  <c r="B272" i="18" s="1"/>
  <c r="C822" i="18"/>
  <c r="B822" i="18"/>
  <c r="C656" i="18"/>
  <c r="B656" i="18"/>
  <c r="B657" i="18" s="1"/>
  <c r="B658" i="18" s="1"/>
  <c r="C32" i="18"/>
  <c r="B32" i="18"/>
  <c r="C594" i="18"/>
  <c r="B594" i="18"/>
  <c r="C892" i="18"/>
  <c r="B892" i="18"/>
  <c r="C715" i="18"/>
  <c r="B715" i="18"/>
  <c r="C1002" i="18"/>
  <c r="B1002" i="18"/>
  <c r="C974" i="18"/>
  <c r="B974" i="18"/>
  <c r="C462" i="18"/>
  <c r="B462" i="18"/>
  <c r="C180" i="18"/>
  <c r="B180" i="18"/>
  <c r="B181" i="18" s="1"/>
  <c r="C649" i="18"/>
  <c r="B649" i="18"/>
  <c r="C578" i="18"/>
  <c r="B578" i="18"/>
  <c r="C568" i="18"/>
  <c r="B568" i="18"/>
  <c r="C74" i="18"/>
  <c r="B74" i="18"/>
  <c r="C44" i="18"/>
  <c r="B44" i="18"/>
  <c r="C244" i="18"/>
  <c r="B244" i="18"/>
  <c r="C468" i="18"/>
  <c r="C159" i="18"/>
  <c r="C160" i="18" s="1"/>
  <c r="C54" i="18"/>
  <c r="B54" i="18"/>
  <c r="C219" i="18"/>
  <c r="B219" i="18"/>
  <c r="B220" i="18" s="1"/>
  <c r="C346" i="18"/>
  <c r="B346" i="18"/>
  <c r="C481" i="18"/>
  <c r="B481" i="18"/>
  <c r="B537" i="18"/>
  <c r="C537" i="18"/>
  <c r="C538" i="18" s="1"/>
  <c r="C383" i="18"/>
  <c r="C384" i="18" s="1"/>
  <c r="B383" i="18"/>
  <c r="C431" i="18"/>
  <c r="B431" i="18"/>
  <c r="C72" i="18"/>
  <c r="B72" i="18"/>
  <c r="C421" i="18"/>
  <c r="B421" i="18"/>
  <c r="B422" i="18" s="1"/>
  <c r="C508" i="18"/>
  <c r="B508" i="18"/>
  <c r="C556" i="18"/>
  <c r="B556" i="18"/>
  <c r="C724" i="18"/>
  <c r="B724" i="18"/>
  <c r="C330" i="18"/>
  <c r="B330" i="18"/>
  <c r="C484" i="18"/>
  <c r="B484" i="18"/>
  <c r="C379" i="18"/>
  <c r="C418" i="18"/>
  <c r="C419" i="18" s="1"/>
  <c r="B418" i="18"/>
  <c r="B419" i="18" s="1"/>
  <c r="C443" i="18"/>
  <c r="C444" i="18" s="1"/>
  <c r="B443" i="18"/>
  <c r="B444" i="18" s="1"/>
  <c r="C230" i="18"/>
  <c r="B230" i="18"/>
  <c r="B683" i="18"/>
  <c r="B684" i="18" s="1"/>
  <c r="B685" i="18" s="1"/>
  <c r="C683" i="18"/>
  <c r="C770" i="18"/>
  <c r="C1015" i="18"/>
  <c r="B1015" i="18"/>
  <c r="C750" i="18"/>
  <c r="C844" i="18"/>
  <c r="B844" i="18"/>
  <c r="B934" i="18"/>
  <c r="C934" i="18"/>
  <c r="B874" i="18"/>
  <c r="C874" i="18"/>
  <c r="C832" i="18"/>
  <c r="B832" i="18"/>
  <c r="C994" i="18"/>
  <c r="B994" i="18"/>
  <c r="B995" i="18" s="1"/>
  <c r="C809" i="18"/>
  <c r="B809" i="18"/>
  <c r="C801" i="18"/>
  <c r="B801" i="18"/>
  <c r="C795" i="18"/>
  <c r="B795" i="18"/>
  <c r="C907" i="18"/>
  <c r="B907" i="18"/>
  <c r="B908" i="18" s="1"/>
  <c r="B909" i="18" s="1"/>
  <c r="B910" i="18" s="1"/>
  <c r="B911" i="18" s="1"/>
  <c r="C637" i="18"/>
  <c r="B637" i="18"/>
  <c r="C207" i="18"/>
  <c r="C208" i="18" s="1"/>
  <c r="B207" i="18"/>
  <c r="B208" i="18" s="1"/>
  <c r="B209" i="18" s="1"/>
  <c r="C40" i="18"/>
  <c r="C41" i="18" s="1"/>
  <c r="B40" i="18"/>
  <c r="B41" i="18" s="1"/>
  <c r="B42" i="18" s="1"/>
  <c r="C272" i="18"/>
  <c r="C823" i="18"/>
  <c r="B823" i="18"/>
  <c r="C865" i="18"/>
  <c r="B865" i="18"/>
  <c r="B866" i="18" s="1"/>
  <c r="B867" i="18" s="1"/>
  <c r="C3" i="8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3EAD09-CC67-4D10-BB3F-7CFB447D26DB}" keepAlive="1" name="ModelConnection_ExternalData_13" description="データ モデル" type="5" refreshedVersion="8" minRefreshableVersion="5" saveData="1">
    <dbPr connection="Data Model Connection" command="Q_rZs_W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BEB4B9-2BAA-459A-9312-F71E89F673DE}" keepAlive="1" name="ThisWorkbookDataModel" description="データ モデル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096542B-27D2-4644-863B-470E0547F679}" keepAlive="1" name="クエリ - Costume" description="ブック内の 'Costume' クエリへの接続です。" type="5" refreshedVersion="8" background="1" saveData="1">
    <dbPr connection="Provider=Microsoft.Mashup.OleDb.1;Data Source=$Workbook$;Location=Costume;Extended Properties=&quot;&quot;" command="SELECT * FROM [Costume]"/>
  </connection>
  <connection id="4" xr16:uid="{7057B708-D165-47E5-A6DC-4C93556292B6}" keepAlive="1" name="クエリ - currentFilePath" description="ブック内の 'currentFilePath' クエリへの接続です。" type="5" refreshedVersion="0" background="1">
    <dbPr connection="Provider=Microsoft.Mashup.OleDb.1;Data Source=$Workbook$;Location=currentFilePath;Extended Properties=&quot;&quot;" command="SELECT * FROM [currentFilePath]"/>
  </connection>
  <connection id="5" xr16:uid="{C9352C4E-A0ED-4629-B8E4-D9AF295CEA2D}" keepAlive="1" name="クエリ - HIQR" description="ブック内の 'HIQR' クエリへの接続です。" type="5" refreshedVersion="0" background="1">
    <dbPr connection="Provider=Microsoft.Mashup.OleDb.1;Data Source=$Workbook$;Location=HIQR;Extended Properties=&quot;&quot;" command="SELECT * FROM [HIQR]"/>
  </connection>
  <connection id="6" xr16:uid="{BD54F711-ECEA-4E87-9131-941CB3C8957D}" keepAlive="1" name="クエリ - myExcelFile" description="ブック内の 'myExcelFile' クエリへの接続です。" type="5" refreshedVersion="0" background="1">
    <dbPr connection="Provider=Microsoft.Mashup.OleDb.1;Data Source=$Workbook$;Location=myExcelFile;Extended Properties=&quot;&quot;" command="SELECT * FROM [myExcelFile]"/>
  </connection>
  <connection id="7" xr16:uid="{CD87D48F-D25E-4D4F-A209-A8071EF5B847}" keepAlive="1" name="クエリ - myPath" description="ブック内の 'myPath' クエリへの接続です。" type="5" refreshedVersion="0" background="1">
    <dbPr connection="Provider=Microsoft.Mashup.OleDb.1;Data Source=$Workbook$;Location=myPath;Extended Properties=&quot;&quot;" command="SELECT * FROM [myPath]"/>
  </connection>
  <connection id="8" xr16:uid="{8CDD7364-0980-4AC1-A87E-6B4DF99C02A5}" keepAlive="1" name="クエリ - P_服装" description="ブック内の 'P_服装' クエリへの接続です。" type="5" refreshedVersion="0" background="1">
    <dbPr connection="Provider=Microsoft.Mashup.OleDb.1;Data Source=$Workbook$;Location=P_服装;Extended Properties=&quot;&quot;" command="SELECT * FROM [P_服装]"/>
  </connection>
  <connection id="9" xr16:uid="{A0133D39-2BF2-43AC-8B5B-4EDE20235AF0}" keepAlive="1" name="クエリ - Q_Attack" description="ブック内の 'Q_Attack' クエリへの接続です。" type="5" refreshedVersion="8" saveData="1">
    <dbPr connection="Provider=Microsoft.Mashup.OleDb.1;Data Source=$Workbook$;Location=Q_Attack;Extended Properties=&quot;&quot;" command="SELECT * FROM [Q_Attack]"/>
    <extLst>
      <ext xmlns:x15="http://schemas.microsoft.com/office/spreadsheetml/2010/11/main" uri="{DE250136-89BD-433C-8126-D09CA5730AF9}">
        <x15:connection id="" excludeFromRefreshAll="1"/>
      </ext>
    </extLst>
  </connection>
  <connection id="10" xr16:uid="{A2EE1EE7-6817-4FBF-A22F-E3A525D9ADC8}" keepAlive="1" name="クエリ - Q_Attack_Feint" description="ブック内の 'Q_Attack_Feint' クエリへの接続です。" type="5" refreshedVersion="0" saveData="1">
    <dbPr connection="Provider=Microsoft.Mashup.OleDb.1;Data Source=$Workbook$;Location=Q_Attack_Feint;Extended Properties=&quot;&quot;" command="SELECT * FROM [Q_Attack_Feint]"/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B6F34040-C750-4F0F-998A-5EE3A305C57D}" keepAlive="1" name="クエリ - Q_Block" description="ブック内の 'Q_Block' クエリへの接続です。" type="5" refreshedVersion="8" saveData="1">
    <dbPr connection="Provider=Microsoft.Mashup.OleDb.1;Data Source=$Workbook$;Location=Q_Block;Extended Properties=&quot;&quot;" command="SELECT * FROM [Q_Block]"/>
    <extLst>
      <ext xmlns:x15="http://schemas.microsoft.com/office/spreadsheetml/2010/11/main" uri="{DE250136-89BD-433C-8126-D09CA5730AF9}">
        <x15:connection id="" excludeFromRefreshAll="1"/>
      </ext>
    </extLst>
  </connection>
  <connection id="12" xr16:uid="{FE42A929-6818-4664-A357-E3AAF4A5DE79}" keepAlive="1" name="クエリ - Q_Block_Guess" description="ブック内の 'Q_Block_Guess' クエリへの接続です。" type="5" refreshedVersion="0" saveData="1">
    <dbPr connection="Provider=Microsoft.Mashup.OleDb.1;Data Source=$Workbook$;Location=Q_Block_Guess;Extended Properties=&quot;&quot;" command="SELECT * FROM [Q_Block_Guess]"/>
    <extLst>
      <ext xmlns:x15="http://schemas.microsoft.com/office/spreadsheetml/2010/11/main" uri="{DE250136-89BD-433C-8126-D09CA5730AF9}">
        <x15:connection id="" excludeFromRefreshAll="1"/>
      </ext>
    </extLst>
  </connection>
  <connection id="13" xr16:uid="{717566FE-F5EA-408F-BB2B-C86C7FCBD701}" keepAlive="1" name="クエリ - Q_Canival_Receive" description="ブック内の 'Q_Canival_Receive' クエリへの接続です。" type="5" refreshedVersion="8" background="1" saveData="1">
    <dbPr connection="Provider=Microsoft.Mashup.OleDb.1;Data Source=$Workbook$;Location=Q_Canival_Receive;Extended Properties=&quot;&quot;" command="SELECT * FROM [Q_Canival_Receive]"/>
  </connection>
  <connection id="14" xr16:uid="{46A71B55-27A2-4DC5-B7CB-3454C7232914}" name="クエリ - Q_Li" description="ブック内の 'Q_Li' クエリへの接続です。" type="100" refreshedVersion="8" minRefreshableVersion="5" saveData="1">
    <extLst>
      <ext xmlns:x15="http://schemas.microsoft.com/office/spreadsheetml/2010/11/main" uri="{DE250136-89BD-433C-8126-D09CA5730AF9}">
        <x15:connection id="11b4968a-8b2a-487e-bbed-57a12701d6e5"/>
      </ext>
    </extLst>
  </connection>
  <connection id="15" xr16:uid="{FBD785AE-C14F-4C69-A364-C9448801CE68}" keepAlive="1" name="クエリ - Q_MB" description="ブック内の 'Q_MB' クエリへの接続です。" type="5" refreshedVersion="8" saveData="1">
    <dbPr connection="Provider=Microsoft.Mashup.OleDb.1;Data Source=$Workbook$;Location=Q_MB;Extended Properties=&quot;&quot;" command="SELECT * FROM [Q_MB]"/>
  </connection>
  <connection id="16" xr16:uid="{0E06A89C-E03D-4892-9558-EF049F395F05}" keepAlive="1" name="クエリ - Q_Name_Receive" description="ブック内の 'Q_Name_Receive' クエリへの接続です。" type="5" refreshedVersion="0" saveData="1">
    <dbPr connection="Provider=Microsoft.Mashup.OleDb.1;Data Source=$Workbook$;Location=Q_Name_Receive;Extended Properties=&quot;&quot;" command="SELECT * FROM [Q_Name_Receive]"/>
    <extLst>
      <ext xmlns:x15="http://schemas.microsoft.com/office/spreadsheetml/2010/11/main" uri="{DE250136-89BD-433C-8126-D09CA5730AF9}">
        <x15:connection id="" excludeFromRefreshAll="1"/>
      </ext>
    </extLst>
  </connection>
  <connection id="17" xr16:uid="{BBF15F9C-2667-42DE-A64E-987E24D0DD93}" keepAlive="1" name="クエリ - Q_Name_Yomi" description="ブック内の 'Q_Name_Yomi' クエリへの接続です。" type="5" refreshedVersion="0" background="1">
    <dbPr connection="Provider=Microsoft.Mashup.OleDb.1;Data Source=$Workbook$;Location=Q_Name_Yomi;Extended Properties=&quot;&quot;" command="SELECT * FROM [Q_Name_Yomi]"/>
  </connection>
  <connection id="18" xr16:uid="{5F610AE2-8D71-43AF-A939-459936DB925B}" keepAlive="1" name="クエリ - Q_Receive" description="ブック内の 'Q_Receive' クエリへの接続です。" type="5" refreshedVersion="8" saveData="1">
    <dbPr connection="Provider=Microsoft.Mashup.OleDb.1;Data Source=$Workbook$;Location=Q_Receive;Extended Properties=&quot;&quot;" command="SELECT * FROM [Q_Receive]"/>
    <extLst>
      <ext xmlns:x15="http://schemas.microsoft.com/office/spreadsheetml/2010/11/main" uri="{DE250136-89BD-433C-8126-D09CA5730AF9}">
        <x15:connection id="" excludeFromRefreshAll="1"/>
      </ext>
    </extLst>
  </connection>
  <connection id="19" xr16:uid="{D31D332C-427D-4170-925D-BFB8C6D8A095}" keepAlive="1" name="クエリ - Q_Receive_LineOut" description="ブック内の 'Q_Receive_LineOut' クエリへの接続です。" type="5" refreshedVersion="0" saveData="1">
    <dbPr connection="Provider=Microsoft.Mashup.OleDb.1;Data Source=$Workbook$;Location=Q_Receive_LineOut;Extended Properties=&quot;&quot;" command="SELECT * FROM [Q_Receive_LineOut]"/>
    <extLst>
      <ext xmlns:x15="http://schemas.microsoft.com/office/spreadsheetml/2010/11/main" uri="{DE250136-89BD-433C-8126-D09CA5730AF9}">
        <x15:connection id="" excludeFromRefreshAll="1"/>
      </ext>
    </extLst>
  </connection>
  <connection id="20" xr16:uid="{7F935013-6EA4-4B5C-A371-09D55EF11259}" keepAlive="1" name="クエリ - Q_robustZ-score" description="ブック内の 'Q_robustZ-score' クエリへの接続です。" type="5" refreshedVersion="8" saveData="1">
    <dbPr connection="Provider=Microsoft.Mashup.OleDb.1;Data Source=$Workbook$;Location=Q_robustZ-score;Extended Properties=&quot;&quot;" command="SELECT * FROM [Q_robustZ-score]"/>
  </connection>
  <connection id="21" xr16:uid="{09ED670C-6B79-4ACB-8D57-AB4B222D8B56}" keepAlive="1" name="クエリ - Q_rZs_Li" description="ブック内の 'Q_rZs_Li' クエリへの接続です。" type="5" refreshedVersion="8" saveData="1">
    <dbPr connection="Provider=Microsoft.Mashup.OleDb.1;Data Source=$Workbook$;Location=Q_rZs_Li;Extended Properties=&quot;&quot;" command="SELECT * FROM [Q_rZs_Li]"/>
  </connection>
  <connection id="22" xr16:uid="{C6D5D703-2DF0-4927-ABE6-A3AEB24B52FD}" keepAlive="1" name="クエリ - Q_rZs_Liiiii" description="ブック内の 'Q_rZs_Liiiii' クエリへの接続です。" type="5" refreshedVersion="8" background="1" saveData="1">
    <dbPr connection="Provider=Microsoft.Mashup.OleDb.1;Data Source=$Workbook$;Location=Q_rZs_Liiiii;Extended Properties=&quot;&quot;" command="SELECT * FROM [Q_rZs_Liiiii]"/>
  </connection>
  <connection id="23" xr16:uid="{78BAD739-5702-4C45-8F0E-0754E5172E43}" keepAlive="1" name="クエリ - Q_rZs_MB" description="ブック内の 'Q_rZs_MB' クエリへの接続です。" type="5" refreshedVersion="8" background="1" saveData="1">
    <dbPr connection="Provider=Microsoft.Mashup.OleDb.1;Data Source=$Workbook$;Location=Q_rZs_MB;Extended Properties=&quot;&quot;" command="SELECT * FROM [Q_rZs_MB]"/>
  </connection>
  <connection id="24" xr16:uid="{1CF8E5E4-918E-4505-B14F-572079C50F59}" keepAlive="1" name="クエリ - Q_rZs_MBBBBB" description="ブック内の 'Q_rZs_MBBBBB' クエリへの接続です。" type="5" refreshedVersion="8" background="1" saveData="1">
    <dbPr connection="Provider=Microsoft.Mashup.OleDb.1;Data Source=$Workbook$;Location=Q_rZs_MBBBBB;Extended Properties=&quot;&quot;" command="SELECT * FROM [Q_rZs_MBBBBB]"/>
  </connection>
  <connection id="25" xr16:uid="{32EA36CD-2314-451B-8BBC-C802C0CC70D3}" keepAlive="1" name="クエリ - Q_rZs_S" description="ブック内の 'Q_rZs_S' クエリへの接続です。" type="5" refreshedVersion="8" saveData="1">
    <dbPr connection="Provider=Microsoft.Mashup.OleDb.1;Data Source=$Workbook$;Location=Q_rZs_S;Extended Properties=&quot;&quot;" command="SELECT * FROM [Q_rZs_S]"/>
  </connection>
  <connection id="26" xr16:uid="{293BDA2F-DAF8-4C90-8AC4-E468199D6BD3}" keepAlive="1" name="クエリ - Q_rZs_SSSSS" description="ブック内の 'Q_rZs_SSSSS' クエリへの接続です。" type="5" refreshedVersion="8" background="1" saveData="1">
    <dbPr connection="Provider=Microsoft.Mashup.OleDb.1;Data Source=$Workbook$;Location=Q_rZs_SSSSS;Extended Properties=&quot;&quot;" command="SELECT * FROM [Q_rZs_SSSSS]"/>
  </connection>
  <connection id="27" xr16:uid="{E44B8FFC-C8B4-403F-A583-40262CA1CC90}" name="クエリ - Q_rZs_WS" description="ブック内の 'Q_rZs_WS' クエリへの接続です。" type="100" refreshedVersion="8" minRefreshableVersion="5" saveData="1">
    <extLst>
      <ext xmlns:x15="http://schemas.microsoft.com/office/spreadsheetml/2010/11/main" uri="{DE250136-89BD-433C-8126-D09CA5730AF9}">
        <x15:connection id="7d528e1b-e643-4847-b684-f4b89e870733"/>
      </ext>
    </extLst>
  </connection>
  <connection id="28" xr16:uid="{47D175C8-E405-447B-A7FD-469DF16D50E3}" keepAlive="1" name="クエリ - Q_rZs_WSSSS" description="ブック内の 'Q_rZs_WSSSS' クエリへの接続です。" type="5" refreshedVersion="8" background="1" saveData="1">
    <dbPr connection="Provider=Microsoft.Mashup.OleDb.1;Data Source=$Workbook$;Location=Q_rZs_WSSSS;Extended Properties=&quot;&quot;" command="SELECT * FROM [Q_rZs_WSSSS]"/>
  </connection>
  <connection id="29" xr16:uid="{BCD09139-5E57-483A-AB16-E57B3CA4F430}" keepAlive="1" name="クエリ - Q_S" description="ブック内の 'Q_S' クエリへの接続です。" type="5" refreshedVersion="8" saveData="1">
    <dbPr connection="Provider=Microsoft.Mashup.OleDb.1;Data Source=$Workbook$;Location=Q_S;Extended Properties=&quot;&quot;" command="SELECT * FROM [Q_S]"/>
  </connection>
  <connection id="30" xr16:uid="{3B02366D-A468-472F-A393-8A18E917A2B6}" keepAlive="1" name="クエリ - Q_Serve" description="ブック内の 'Q_Serve' クエリへの接続です。" type="5" refreshedVersion="8" saveData="1">
    <dbPr connection="Provider=Microsoft.Mashup.OleDb.1;Data Source=$Workbook$;Location=Q_Serve;Extended Properties=&quot;&quot;" command="SELECT * FROM [Q_Serve]"/>
    <extLst>
      <ext xmlns:x15="http://schemas.microsoft.com/office/spreadsheetml/2010/11/main" uri="{DE250136-89BD-433C-8126-D09CA5730AF9}">
        <x15:connection id="" excludeFromRefreshAll="1"/>
      </ext>
    </extLst>
  </connection>
  <connection id="31" xr16:uid="{16054207-793C-4143-87D7-C3B5DE7691E1}" keepAlive="1" name="クエリ - Q_Serve_Under" description="ブック内の 'Q_Serve_Under' クエリへの接続です。" type="5" refreshedVersion="0" saveData="1">
    <dbPr connection="Provider=Microsoft.Mashup.OleDb.1;Data Source=$Workbook$;Location=Q_Serve_Under;Extended Properties=&quot;&quot;" command="SELECT * FROM [Q_Serve_Under]"/>
    <extLst>
      <ext xmlns:x15="http://schemas.microsoft.com/office/spreadsheetml/2010/11/main" uri="{DE250136-89BD-433C-8126-D09CA5730AF9}">
        <x15:connection id="" excludeFromRefreshAll="1"/>
      </ext>
    </extLst>
  </connection>
  <connection id="32" xr16:uid="{064B9850-9D51-4B3F-9134-671CEFB72D5F}" keepAlive="1" name="クエリ - Q_Skill_Attack" description="ブック内の 'Q_Skill_Attack' クエリへの接続です。" type="5" refreshedVersion="0" saveData="1">
    <dbPr connection="Provider=Microsoft.Mashup.OleDb.1;Data Source=$Workbook$;Location=Q_Skill_Attack;Extended Properties=&quot;&quot;" command="SELECT * FROM [Q_Skill_Attack]"/>
    <extLst>
      <ext xmlns:x15="http://schemas.microsoft.com/office/spreadsheetml/2010/11/main" uri="{DE250136-89BD-433C-8126-D09CA5730AF9}">
        <x15:connection id="" excludeFromRefreshAll="1"/>
      </ext>
    </extLst>
  </connection>
  <connection id="33" xr16:uid="{B968BBBB-1BA8-4F4A-81B2-44E1D10AB92E}" keepAlive="1" name="クエリ - Q_Skill_Block" description="ブック内の 'Q_Skill_Block' クエリへの接続です。" type="5" refreshedVersion="0" saveData="1">
    <dbPr connection="Provider=Microsoft.Mashup.OleDb.1;Data Source=$Workbook$;Location=Q_Skill_Block;Extended Properties=&quot;&quot;" command="SELECT * FROM [Q_Skill_Block]"/>
    <extLst>
      <ext xmlns:x15="http://schemas.microsoft.com/office/spreadsheetml/2010/11/main" uri="{DE250136-89BD-433C-8126-D09CA5730AF9}">
        <x15:connection id="" excludeFromRefreshAll="1"/>
      </ext>
    </extLst>
  </connection>
  <connection id="34" xr16:uid="{341CC9FE-AFAA-45DD-86EB-0BFDE61969D0}" keepAlive="1" name="クエリ - Q_Skill_Canival_Terms" description="ブック内の 'Q_Skill_Canival_Terms' クエリへの接続です。" type="5" refreshedVersion="8" background="1" saveData="1">
    <dbPr connection="Provider=Microsoft.Mashup.OleDb.1;Data Source=$Workbook$;Location=Q_Skill_Canival_Terms;Extended Properties=&quot;&quot;" command="SELECT * FROM [Q_Skill_Canival_Terms]"/>
  </connection>
  <connection id="35" xr16:uid="{E6B08D97-15B0-464A-89AD-11270EC54CB6}" keepAlive="1" name="クエリ - Q_Skill_Receive" description="ブック内の 'Q_Skill_Receive' クエリへの接続です。" type="5" refreshedVersion="0" saveData="1">
    <dbPr connection="Provider=Microsoft.Mashup.OleDb.1;Data Source=$Workbook$;Location=Q_Skill_Receive;Extended Properties=&quot;&quot;" command="SELECT * FROM [Q_Skill_Receive]"/>
    <extLst>
      <ext xmlns:x15="http://schemas.microsoft.com/office/spreadsheetml/2010/11/main" uri="{DE250136-89BD-433C-8126-D09CA5730AF9}">
        <x15:connection id="" excludeFromRefreshAll="1"/>
      </ext>
    </extLst>
  </connection>
  <connection id="36" xr16:uid="{98F68D64-8D4A-473A-B70A-4AD6C166739D}" keepAlive="1" name="クエリ - Q_Skill_Serve" description="ブック内の 'Q_Skill_Serve' クエリへの接続です。" type="5" refreshedVersion="0" saveData="1">
    <dbPr connection="Provider=Microsoft.Mashup.OleDb.1;Data Source=$Workbook$;Location=Q_Skill_Serve;Extended Properties=&quot;&quot;" command="SELECT * FROM [Q_Skill_Serve]"/>
    <extLst>
      <ext xmlns:x15="http://schemas.microsoft.com/office/spreadsheetml/2010/11/main" uri="{DE250136-89BD-433C-8126-D09CA5730AF9}">
        <x15:connection id="" excludeFromRefreshAll="1"/>
      </ext>
    </extLst>
  </connection>
  <connection id="37" xr16:uid="{E30CF5BB-B07B-4722-8EDA-DB3A4C658747}" keepAlive="1" name="クエリ - Q_Skill_Toss" description="ブック内の 'Q_Skill_Toss' クエリへの接続です。" type="5" refreshedVersion="0" saveData="1">
    <dbPr connection="Provider=Microsoft.Mashup.OleDb.1;Data Source=$Workbook$;Location=Q_Skill_Toss;Extended Properties=&quot;&quot;" command="SELECT * FROM [Q_Skill_Toss]"/>
    <extLst>
      <ext xmlns:x15="http://schemas.microsoft.com/office/spreadsheetml/2010/11/main" uri="{DE250136-89BD-433C-8126-D09CA5730AF9}">
        <x15:connection id="" excludeFromRefreshAll="1"/>
      </ext>
    </extLst>
  </connection>
  <connection id="38" xr16:uid="{42C2ACF5-A903-45B9-9130-936A58AF38E1}" keepAlive="1" name="クエリ - Q_Special" description="ブック内の 'Q_Special' クエリへの接続です。" type="5" refreshedVersion="8" saveData="1">
    <dbPr connection="Provider=Microsoft.Mashup.OleDb.1;Data Source=$Workbook$;Location=Q_Special;Extended Properties=&quot;&quot;" command="SELECT * FROM [Q_Special]"/>
    <extLst>
      <ext xmlns:x15="http://schemas.microsoft.com/office/spreadsheetml/2010/11/main" uri="{DE250136-89BD-433C-8126-D09CA5730AF9}">
        <x15:connection id="" excludeFromRefreshAll="1"/>
      </ext>
    </extLst>
  </connection>
  <connection id="39" xr16:uid="{F2C5C346-8CF9-4456-BA67-A68EA644FC63}" name="クエリ - Q_Stat" description="ブック内の 'Q_Stat' クエリへの接続です。" type="100" refreshedVersion="8" minRefreshableVersion="5" saveData="1">
    <extLst>
      <ext xmlns:x15="http://schemas.microsoft.com/office/spreadsheetml/2010/11/main" uri="{DE250136-89BD-433C-8126-D09CA5730AF9}">
        <x15:connection id="cf547c89-2139-4e86-a3bc-665159d5bccf"/>
      </ext>
    </extLst>
  </connection>
  <connection id="40" xr16:uid="{2D5BC22F-DB8D-4AA5-BE02-F6128DB4198C}" keepAlive="1" name="クエリ - Q_Toss" description="ブック内の 'Q_Toss' クエリへの接続です。" type="5" refreshedVersion="8" saveData="1">
    <dbPr connection="Provider=Microsoft.Mashup.OleDb.1;Data Source=$Workbook$;Location=Q_Toss;Extended Properties=&quot;&quot;" command="SELECT * FROM [Q_Toss]"/>
    <extLst>
      <ext xmlns:x15="http://schemas.microsoft.com/office/spreadsheetml/2010/11/main" uri="{DE250136-89BD-433C-8126-D09CA5730AF9}">
        <x15:connection id="" excludeFromRefreshAll="1"/>
      </ext>
    </extLst>
  </connection>
  <connection id="41" xr16:uid="{33710E0D-2DAB-4054-848F-2631EAAB5BE2}" keepAlive="1" name="クエリ - Q_Toss_Timing" description="ブック内の 'Q_Toss_Timing' クエリへの接続です。" type="5" refreshedVersion="0" background="1" saveData="1">
    <dbPr connection="Provider=Microsoft.Mashup.OleDb.1;Data Source=$Workbook$;Location=Q_Toss_Timing;Extended Properties=&quot;&quot;" command="SELECT * FROM [Q_Toss_Timing]"/>
    <extLst>
      <ext xmlns:x15="http://schemas.microsoft.com/office/spreadsheetml/2010/11/main" uri="{DE250136-89BD-433C-8126-D09CA5730AF9}">
        <x15:connection id="" excludeFromRefreshAll="1"/>
      </ext>
    </extLst>
  </connection>
  <connection id="42" xr16:uid="{31A05A10-65B3-4EA8-BE47-5D3F6A463785}" keepAlive="1" name="クエリ - Q_WS" description="ブック内の 'Q_WS' クエリへの接続です。" type="5" refreshedVersion="8" saveData="1">
    <dbPr connection="Provider=Microsoft.Mashup.OleDb.1;Data Source=$Workbook$;Location=Q_WS;Extended Properties=&quot;&quot;" command="SELECT * FROM [Q_WS]"/>
  </connection>
  <connection id="43" xr16:uid="{AC7CD645-7008-4FF3-A3E5-80B43B63FB98}" keepAlive="1" name="クエリ - T_服装" description="ブック内の 'T_服装' クエリへの接続です。" type="5" refreshedVersion="8" background="1" saveData="1">
    <dbPr connection="Provider=Microsoft.Mashup.OleDb.1;Data Source=$Workbook$;Location=T_服装;Extended Properties=&quot;&quot;" command="SELECT * FROM [T_服装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<sst xmlns="http://schemas.openxmlformats.org/spreadsheetml/2006/main" count="92237" uniqueCount="1730">
  <si>
    <t>名前</t>
  </si>
  <si>
    <t>高校</t>
  </si>
  <si>
    <t>ポジション</t>
  </si>
  <si>
    <t>レアリティ</t>
  </si>
  <si>
    <t>LV</t>
  </si>
  <si>
    <t>装備</t>
  </si>
  <si>
    <t>☆</t>
  </si>
  <si>
    <t>じゃんけん</t>
  </si>
  <si>
    <t>総合値</t>
  </si>
  <si>
    <t>スパイク</t>
  </si>
  <si>
    <t>サーブ</t>
  </si>
  <si>
    <t>セッティング</t>
  </si>
  <si>
    <t>頭脳</t>
  </si>
  <si>
    <t>幸運</t>
  </si>
  <si>
    <t>守備力</t>
  </si>
  <si>
    <t>ブロック</t>
  </si>
  <si>
    <t>レシーブ</t>
  </si>
  <si>
    <t>バネ</t>
  </si>
  <si>
    <t>スピード</t>
  </si>
  <si>
    <t>メンタル</t>
  </si>
  <si>
    <t>青城</t>
  </si>
  <si>
    <t>Li</t>
  </si>
  <si>
    <t>-</t>
  </si>
  <si>
    <t>グー</t>
  </si>
  <si>
    <t>パー</t>
  </si>
  <si>
    <t>WS</t>
  </si>
  <si>
    <t>MB</t>
  </si>
  <si>
    <t>音駒</t>
  </si>
  <si>
    <t>チョキ</t>
  </si>
  <si>
    <t>攻撃力</t>
  </si>
  <si>
    <t>及川徹</t>
  </si>
  <si>
    <t>S</t>
  </si>
  <si>
    <t>岩泉一</t>
  </si>
  <si>
    <t>金田一勇太郎</t>
  </si>
  <si>
    <t>京谷賢太郎</t>
  </si>
  <si>
    <t>国見英</t>
  </si>
  <si>
    <t>渡親治</t>
  </si>
  <si>
    <t>松川一静</t>
  </si>
  <si>
    <t>花巻貴大</t>
  </si>
  <si>
    <t>孤爪研磨</t>
  </si>
  <si>
    <t>黒尾鉄朗</t>
  </si>
  <si>
    <t>灰羽リエーフ</t>
  </si>
  <si>
    <t>夜久衛輔</t>
  </si>
  <si>
    <t>福永招平</t>
  </si>
  <si>
    <t>犬岡走</t>
  </si>
  <si>
    <t>山本猛虎</t>
  </si>
  <si>
    <t>芝山優生</t>
  </si>
  <si>
    <t>海信之</t>
  </si>
  <si>
    <t>青根高伸</t>
  </si>
  <si>
    <t>伊達工</t>
  </si>
  <si>
    <t>二口堅治</t>
  </si>
  <si>
    <t>小原豊</t>
  </si>
  <si>
    <t>女川太郎</t>
  </si>
  <si>
    <t>作並浩輔</t>
  </si>
  <si>
    <t>吹上仁悟</t>
  </si>
  <si>
    <t>駒木輝</t>
  </si>
  <si>
    <t>常波</t>
  </si>
  <si>
    <t>茶屋和馬</t>
  </si>
  <si>
    <t>玉川弘樹</t>
  </si>
  <si>
    <t>桜井大河</t>
  </si>
  <si>
    <t>芳賀良治</t>
  </si>
  <si>
    <t>渋谷陸斗</t>
  </si>
  <si>
    <t>池尻隼人</t>
  </si>
  <si>
    <t>十和田良樹</t>
  </si>
  <si>
    <t>扇南</t>
  </si>
  <si>
    <t>森岳歩</t>
  </si>
  <si>
    <t>唐松拓巳</t>
  </si>
  <si>
    <t>田沢裕樹</t>
  </si>
  <si>
    <t>子安颯真</t>
  </si>
  <si>
    <t>横手駿</t>
  </si>
  <si>
    <t>夏瀬伊吹</t>
  </si>
  <si>
    <t>ICONIC</t>
  </si>
  <si>
    <t>古牧譲</t>
    <rPh sb="0" eb="2">
      <t>コマキ</t>
    </rPh>
    <rPh sb="2" eb="3">
      <t>ユズル</t>
    </rPh>
    <phoneticPr fontId="1"/>
  </si>
  <si>
    <t>グー</t>
    <phoneticPr fontId="1"/>
  </si>
  <si>
    <t>S</t>
    <phoneticPr fontId="1"/>
  </si>
  <si>
    <t>角川</t>
    <rPh sb="0" eb="1">
      <t>カク</t>
    </rPh>
    <rPh sb="1" eb="2">
      <t>カワ</t>
    </rPh>
    <phoneticPr fontId="1"/>
  </si>
  <si>
    <t>浅虫快人</t>
    <rPh sb="0" eb="2">
      <t>アサムシ</t>
    </rPh>
    <rPh sb="2" eb="3">
      <t>カイ</t>
    </rPh>
    <rPh sb="3" eb="4">
      <t>ヒト</t>
    </rPh>
    <phoneticPr fontId="1"/>
  </si>
  <si>
    <t>チョキ</t>
    <phoneticPr fontId="1"/>
  </si>
  <si>
    <t>WS</t>
    <phoneticPr fontId="1"/>
  </si>
  <si>
    <t>南田大志</t>
    <rPh sb="0" eb="2">
      <t>ミナミダ</t>
    </rPh>
    <rPh sb="2" eb="4">
      <t>タイシ</t>
    </rPh>
    <phoneticPr fontId="1"/>
  </si>
  <si>
    <t>Li</t>
    <phoneticPr fontId="1"/>
  </si>
  <si>
    <t>湯川良明</t>
    <rPh sb="0" eb="2">
      <t>ユカワ</t>
    </rPh>
    <rPh sb="2" eb="4">
      <t>ヨシアキ</t>
    </rPh>
    <phoneticPr fontId="1"/>
  </si>
  <si>
    <t>MB</t>
    <phoneticPr fontId="1"/>
  </si>
  <si>
    <t>稲垣功</t>
    <rPh sb="0" eb="2">
      <t>イナガキ</t>
    </rPh>
    <rPh sb="2" eb="3">
      <t>イサオ</t>
    </rPh>
    <phoneticPr fontId="1"/>
  </si>
  <si>
    <t>グー</t>
    <phoneticPr fontId="1"/>
  </si>
  <si>
    <t>WS</t>
    <phoneticPr fontId="1"/>
  </si>
  <si>
    <t>馬門英治</t>
    <rPh sb="0" eb="2">
      <t>マカド</t>
    </rPh>
    <rPh sb="2" eb="4">
      <t>エイジ</t>
    </rPh>
    <phoneticPr fontId="1"/>
  </si>
  <si>
    <t>MB</t>
    <phoneticPr fontId="1"/>
  </si>
  <si>
    <t>百沢雄大</t>
    <rPh sb="0" eb="2">
      <t>ヒャクザワ</t>
    </rPh>
    <rPh sb="2" eb="4">
      <t>ユウダイ</t>
    </rPh>
    <phoneticPr fontId="1"/>
  </si>
  <si>
    <t>照島游児</t>
    <rPh sb="0" eb="2">
      <t>テルシマ</t>
    </rPh>
    <rPh sb="2" eb="3">
      <t>ユウ</t>
    </rPh>
    <rPh sb="3" eb="4">
      <t>ジ</t>
    </rPh>
    <phoneticPr fontId="1"/>
  </si>
  <si>
    <t>パー</t>
    <phoneticPr fontId="1"/>
  </si>
  <si>
    <t>条善寺</t>
    <rPh sb="0" eb="1">
      <t>ジョウ</t>
    </rPh>
    <rPh sb="1" eb="2">
      <t>ゼン</t>
    </rPh>
    <rPh sb="2" eb="3">
      <t>ジ</t>
    </rPh>
    <phoneticPr fontId="1"/>
  </si>
  <si>
    <t>母畑和馬</t>
    <rPh sb="0" eb="2">
      <t>ボバタ</t>
    </rPh>
    <rPh sb="2" eb="4">
      <t>カズマ</t>
    </rPh>
    <phoneticPr fontId="1"/>
  </si>
  <si>
    <t>二岐丈晴</t>
    <rPh sb="0" eb="2">
      <t>フタマタ</t>
    </rPh>
    <rPh sb="2" eb="4">
      <t>タケハル</t>
    </rPh>
    <phoneticPr fontId="1"/>
  </si>
  <si>
    <t>飯坂信義</t>
    <rPh sb="0" eb="2">
      <t>イイザカ</t>
    </rPh>
    <rPh sb="2" eb="4">
      <t>ノブヨシ</t>
    </rPh>
    <phoneticPr fontId="1"/>
  </si>
  <si>
    <t>東山勝道</t>
    <rPh sb="0" eb="2">
      <t>ヒガシヤマ</t>
    </rPh>
    <rPh sb="2" eb="4">
      <t>カツミチ</t>
    </rPh>
    <phoneticPr fontId="1"/>
  </si>
  <si>
    <t>土湯新</t>
    <rPh sb="0" eb="1">
      <t>ツチ</t>
    </rPh>
    <rPh sb="1" eb="2">
      <t>ユ</t>
    </rPh>
    <rPh sb="2" eb="3">
      <t>アラタ</t>
    </rPh>
    <phoneticPr fontId="1"/>
  </si>
  <si>
    <t>S</t>
    <phoneticPr fontId="1"/>
  </si>
  <si>
    <t>Li</t>
    <phoneticPr fontId="1"/>
  </si>
  <si>
    <t>沼尻凛太郎</t>
    <rPh sb="0" eb="2">
      <t>ヌマジリ</t>
    </rPh>
    <rPh sb="2" eb="5">
      <t>リンタロウ</t>
    </rPh>
    <phoneticPr fontId="1"/>
  </si>
  <si>
    <t>中島猛</t>
    <rPh sb="0" eb="2">
      <t>ナカジマ</t>
    </rPh>
    <rPh sb="2" eb="3">
      <t>タケシ</t>
    </rPh>
    <phoneticPr fontId="1"/>
  </si>
  <si>
    <t>白石優希</t>
    <rPh sb="0" eb="2">
      <t>シライシ</t>
    </rPh>
    <rPh sb="2" eb="4">
      <t>ユウキ</t>
    </rPh>
    <phoneticPr fontId="1"/>
  </si>
  <si>
    <t>花山一雅</t>
    <rPh sb="0" eb="2">
      <t>ハナヤマ</t>
    </rPh>
    <rPh sb="2" eb="4">
      <t>カズマサ</t>
    </rPh>
    <phoneticPr fontId="1"/>
  </si>
  <si>
    <t>鳴子哲平</t>
    <rPh sb="0" eb="2">
      <t>ナルコ</t>
    </rPh>
    <rPh sb="2" eb="4">
      <t>テッペイ</t>
    </rPh>
    <phoneticPr fontId="1"/>
  </si>
  <si>
    <t>秋保和光</t>
    <rPh sb="0" eb="2">
      <t>アキウ</t>
    </rPh>
    <rPh sb="2" eb="4">
      <t>カズミツ</t>
    </rPh>
    <phoneticPr fontId="1"/>
  </si>
  <si>
    <t>松島剛</t>
    <rPh sb="0" eb="2">
      <t>マツシマ</t>
    </rPh>
    <rPh sb="2" eb="3">
      <t>ゴウ</t>
    </rPh>
    <phoneticPr fontId="1"/>
  </si>
  <si>
    <t>川渡瞬己</t>
    <rPh sb="0" eb="2">
      <t>カワタビ</t>
    </rPh>
    <rPh sb="2" eb="3">
      <t>シュン</t>
    </rPh>
    <rPh sb="3" eb="4">
      <t>ミ</t>
    </rPh>
    <phoneticPr fontId="1"/>
  </si>
  <si>
    <t>服装</t>
    <rPh sb="0" eb="2">
      <t>フクソウ</t>
    </rPh>
    <phoneticPr fontId="1"/>
  </si>
  <si>
    <t>ユニフォーム</t>
    <phoneticPr fontId="1"/>
  </si>
  <si>
    <t>牛島若利</t>
    <rPh sb="0" eb="2">
      <t>ウシジマ</t>
    </rPh>
    <rPh sb="2" eb="4">
      <t>ワカトシ</t>
    </rPh>
    <phoneticPr fontId="1"/>
  </si>
  <si>
    <t>天童覚</t>
    <rPh sb="0" eb="2">
      <t>テンドウ</t>
    </rPh>
    <rPh sb="2" eb="3">
      <t>サト</t>
    </rPh>
    <phoneticPr fontId="1"/>
  </si>
  <si>
    <t>五色工</t>
    <rPh sb="0" eb="2">
      <t>ゴシキ</t>
    </rPh>
    <rPh sb="2" eb="3">
      <t>タクミ</t>
    </rPh>
    <phoneticPr fontId="1"/>
  </si>
  <si>
    <t>白布賢二郎</t>
    <rPh sb="0" eb="2">
      <t>シラブ</t>
    </rPh>
    <rPh sb="2" eb="5">
      <t>ケンジロウ</t>
    </rPh>
    <phoneticPr fontId="1"/>
  </si>
  <si>
    <t>大平獅音</t>
    <rPh sb="0" eb="2">
      <t>オオヒラ</t>
    </rPh>
    <rPh sb="2" eb="3">
      <t>シ</t>
    </rPh>
    <rPh sb="3" eb="4">
      <t>オト</t>
    </rPh>
    <phoneticPr fontId="1"/>
  </si>
  <si>
    <t>川西太一</t>
    <rPh sb="0" eb="2">
      <t>カワニシ</t>
    </rPh>
    <rPh sb="2" eb="4">
      <t>タイチ</t>
    </rPh>
    <phoneticPr fontId="1"/>
  </si>
  <si>
    <t>山形隼人</t>
    <rPh sb="0" eb="2">
      <t>ヤマガタ</t>
    </rPh>
    <rPh sb="2" eb="4">
      <t>ハヤト</t>
    </rPh>
    <phoneticPr fontId="1"/>
  </si>
  <si>
    <t>水着</t>
    <rPh sb="0" eb="2">
      <t>ミズギ</t>
    </rPh>
    <phoneticPr fontId="1"/>
  </si>
  <si>
    <t>プール掃除</t>
    <rPh sb="3" eb="5">
      <t>ソウジ</t>
    </rPh>
    <phoneticPr fontId="1"/>
  </si>
  <si>
    <t>白鳥沢</t>
    <rPh sb="0" eb="3">
      <t>シラトリザワ</t>
    </rPh>
    <phoneticPr fontId="1"/>
  </si>
  <si>
    <t>オーバー</t>
    <phoneticPr fontId="1"/>
  </si>
  <si>
    <t>アンダー</t>
    <phoneticPr fontId="1"/>
  </si>
  <si>
    <t>Lv</t>
    <phoneticPr fontId="1"/>
  </si>
  <si>
    <t>木兎光太郎</t>
    <rPh sb="0" eb="2">
      <t>ボクト</t>
    </rPh>
    <rPh sb="2" eb="5">
      <t>コウタロウ</t>
    </rPh>
    <phoneticPr fontId="1"/>
  </si>
  <si>
    <t>木葉秋紀</t>
    <rPh sb="0" eb="2">
      <t>コノハ</t>
    </rPh>
    <rPh sb="2" eb="4">
      <t>アキノリ</t>
    </rPh>
    <phoneticPr fontId="1"/>
  </si>
  <si>
    <t>猿杙大和</t>
    <rPh sb="0" eb="2">
      <t>サルクイ</t>
    </rPh>
    <rPh sb="2" eb="4">
      <t>ヤマト</t>
    </rPh>
    <phoneticPr fontId="1"/>
  </si>
  <si>
    <t>小見春樹</t>
    <rPh sb="0" eb="2">
      <t>コミ</t>
    </rPh>
    <rPh sb="2" eb="4">
      <t>ハルキ</t>
    </rPh>
    <phoneticPr fontId="1"/>
  </si>
  <si>
    <t>尾長渉</t>
    <rPh sb="0" eb="2">
      <t>オナガ</t>
    </rPh>
    <rPh sb="2" eb="3">
      <t>ワタル</t>
    </rPh>
    <phoneticPr fontId="1"/>
  </si>
  <si>
    <t>鷲尾辰生</t>
    <rPh sb="0" eb="2">
      <t>ワシオ</t>
    </rPh>
    <rPh sb="2" eb="4">
      <t>タツオ</t>
    </rPh>
    <phoneticPr fontId="1"/>
  </si>
  <si>
    <t>梟谷</t>
    <rPh sb="0" eb="1">
      <t>フクロウ</t>
    </rPh>
    <rPh sb="1" eb="2">
      <t>タニ</t>
    </rPh>
    <phoneticPr fontId="1"/>
  </si>
  <si>
    <t>赤葦京治</t>
    <rPh sb="0" eb="1">
      <t>アカ</t>
    </rPh>
    <rPh sb="1" eb="2">
      <t>アシ</t>
    </rPh>
    <rPh sb="2" eb="4">
      <t>キョウジ</t>
    </rPh>
    <phoneticPr fontId="1"/>
  </si>
  <si>
    <t>和久南</t>
    <rPh sb="0" eb="2">
      <t>ワク</t>
    </rPh>
    <rPh sb="2" eb="3">
      <t>ミナミ</t>
    </rPh>
    <phoneticPr fontId="1"/>
  </si>
  <si>
    <t>佐久早聖臣</t>
    <rPh sb="0" eb="2">
      <t>サク</t>
    </rPh>
    <rPh sb="2" eb="3">
      <t>ハヤ</t>
    </rPh>
    <rPh sb="3" eb="4">
      <t>キヨ</t>
    </rPh>
    <rPh sb="4" eb="5">
      <t>オミ</t>
    </rPh>
    <phoneticPr fontId="1"/>
  </si>
  <si>
    <t>小森元也</t>
    <rPh sb="0" eb="2">
      <t>コモリ</t>
    </rPh>
    <rPh sb="2" eb="4">
      <t>モトヤ</t>
    </rPh>
    <phoneticPr fontId="1"/>
  </si>
  <si>
    <t>昼神幸郎</t>
    <rPh sb="0" eb="2">
      <t>ヒルガミ</t>
    </rPh>
    <rPh sb="2" eb="4">
      <t>サチロウ</t>
    </rPh>
    <phoneticPr fontId="1"/>
  </si>
  <si>
    <t>鴎台</t>
    <rPh sb="0" eb="1">
      <t>カモメ</t>
    </rPh>
    <rPh sb="1" eb="2">
      <t>ダイ</t>
    </rPh>
    <phoneticPr fontId="1"/>
  </si>
  <si>
    <t>井闥山</t>
    <rPh sb="0" eb="1">
      <t>イ</t>
    </rPh>
    <rPh sb="1" eb="2">
      <t>タチ</t>
    </rPh>
    <rPh sb="2" eb="3">
      <t>ヤマ</t>
    </rPh>
    <phoneticPr fontId="1"/>
  </si>
  <si>
    <t>烏野</t>
    <rPh sb="0" eb="1">
      <t>カラス</t>
    </rPh>
    <rPh sb="1" eb="2">
      <t>ノ</t>
    </rPh>
    <phoneticPr fontId="1"/>
  </si>
  <si>
    <t>日向翔陽</t>
    <rPh sb="0" eb="2">
      <t>ヒナタ</t>
    </rPh>
    <rPh sb="2" eb="3">
      <t>ショウ</t>
    </rPh>
    <rPh sb="3" eb="4">
      <t>ヒ</t>
    </rPh>
    <phoneticPr fontId="1"/>
  </si>
  <si>
    <t>影山飛雄</t>
    <rPh sb="0" eb="2">
      <t>カゲヤマ</t>
    </rPh>
    <rPh sb="2" eb="4">
      <t>トビオ</t>
    </rPh>
    <phoneticPr fontId="1"/>
  </si>
  <si>
    <t>月島蛍</t>
    <rPh sb="0" eb="2">
      <t>ツキシマ</t>
    </rPh>
    <rPh sb="2" eb="3">
      <t>ホタル</t>
    </rPh>
    <phoneticPr fontId="1"/>
  </si>
  <si>
    <t>山口忠</t>
    <rPh sb="0" eb="2">
      <t>ヤマグチ</t>
    </rPh>
    <rPh sb="2" eb="3">
      <t>タダシ</t>
    </rPh>
    <phoneticPr fontId="1"/>
  </si>
  <si>
    <t>西谷夕</t>
    <rPh sb="0" eb="2">
      <t>ニシタニ</t>
    </rPh>
    <rPh sb="2" eb="3">
      <t>ユウ</t>
    </rPh>
    <phoneticPr fontId="1"/>
  </si>
  <si>
    <t>田中龍之介</t>
    <rPh sb="0" eb="2">
      <t>タナカ</t>
    </rPh>
    <rPh sb="2" eb="5">
      <t>リュウノスケ</t>
    </rPh>
    <phoneticPr fontId="1"/>
  </si>
  <si>
    <t>澤村大地</t>
    <rPh sb="0" eb="2">
      <t>サワムラ</t>
    </rPh>
    <rPh sb="2" eb="4">
      <t>ダイチ</t>
    </rPh>
    <phoneticPr fontId="1"/>
  </si>
  <si>
    <t>菅原考支</t>
    <rPh sb="0" eb="2">
      <t>スガワラ</t>
    </rPh>
    <rPh sb="2" eb="3">
      <t>コウ</t>
    </rPh>
    <rPh sb="3" eb="4">
      <t>ササ</t>
    </rPh>
    <phoneticPr fontId="1"/>
  </si>
  <si>
    <t>東峰旭</t>
    <rPh sb="0" eb="1">
      <t>アズマ</t>
    </rPh>
    <rPh sb="1" eb="2">
      <t>ミネ</t>
    </rPh>
    <rPh sb="2" eb="3">
      <t>アサヒ</t>
    </rPh>
    <phoneticPr fontId="1"/>
  </si>
  <si>
    <t>縁下力</t>
    <rPh sb="0" eb="1">
      <t>エン</t>
    </rPh>
    <rPh sb="1" eb="2">
      <t>シタ</t>
    </rPh>
    <rPh sb="2" eb="3">
      <t>チカラ</t>
    </rPh>
    <phoneticPr fontId="1"/>
  </si>
  <si>
    <t>木下久志</t>
    <rPh sb="0" eb="2">
      <t>キノシタ</t>
    </rPh>
    <rPh sb="2" eb="4">
      <t>ヒサシ</t>
    </rPh>
    <phoneticPr fontId="1"/>
  </si>
  <si>
    <t>成田一仁</t>
    <rPh sb="0" eb="2">
      <t>ナリタ</t>
    </rPh>
    <rPh sb="2" eb="4">
      <t>カズヒト</t>
    </rPh>
    <phoneticPr fontId="1"/>
  </si>
  <si>
    <t>制服</t>
    <rPh sb="0" eb="2">
      <t>セイフク</t>
    </rPh>
    <phoneticPr fontId="1"/>
  </si>
  <si>
    <t>夏祭り</t>
    <rPh sb="0" eb="2">
      <t>ナツマツ</t>
    </rPh>
    <phoneticPr fontId="1"/>
  </si>
  <si>
    <t>YELL</t>
    <phoneticPr fontId="1"/>
  </si>
  <si>
    <t>角川</t>
  </si>
  <si>
    <t>烏野</t>
  </si>
  <si>
    <t>梟谷</t>
  </si>
  <si>
    <t>鴎台</t>
  </si>
  <si>
    <t>和久南</t>
  </si>
  <si>
    <t>白鳥沢</t>
  </si>
  <si>
    <t>井闥山</t>
  </si>
  <si>
    <t>条善寺</t>
  </si>
  <si>
    <t>服装</t>
  </si>
  <si>
    <t>No.</t>
    <phoneticPr fontId="1"/>
  </si>
  <si>
    <t>銅</t>
    <rPh sb="0" eb="1">
      <t>ドウ</t>
    </rPh>
    <phoneticPr fontId="1"/>
  </si>
  <si>
    <t>ダイブ</t>
    <phoneticPr fontId="1"/>
  </si>
  <si>
    <t>フライング</t>
    <phoneticPr fontId="1"/>
  </si>
  <si>
    <t>ラインアウト</t>
    <phoneticPr fontId="1"/>
  </si>
  <si>
    <t>オープン</t>
    <phoneticPr fontId="1"/>
  </si>
  <si>
    <t>ダイレクト</t>
    <phoneticPr fontId="1"/>
  </si>
  <si>
    <t>スパイク</t>
    <phoneticPr fontId="1"/>
  </si>
  <si>
    <t>速攻</t>
    <rPh sb="0" eb="2">
      <t>ソッコウ</t>
    </rPh>
    <phoneticPr fontId="1"/>
  </si>
  <si>
    <t>ストレート</t>
    <phoneticPr fontId="1"/>
  </si>
  <si>
    <t>フェイント</t>
    <phoneticPr fontId="1"/>
  </si>
  <si>
    <t>ブロード</t>
    <phoneticPr fontId="1"/>
  </si>
  <si>
    <t>金</t>
    <rPh sb="0" eb="1">
      <t>キン</t>
    </rPh>
    <phoneticPr fontId="1"/>
  </si>
  <si>
    <t>ゲス</t>
    <phoneticPr fontId="1"/>
  </si>
  <si>
    <t>リード</t>
    <phoneticPr fontId="1"/>
  </si>
  <si>
    <t>ソフト</t>
    <phoneticPr fontId="1"/>
  </si>
  <si>
    <t>移動</t>
    <rPh sb="0" eb="2">
      <t>イドウ</t>
    </rPh>
    <phoneticPr fontId="1"/>
  </si>
  <si>
    <t>銀</t>
    <rPh sb="0" eb="1">
      <t>ギン</t>
    </rPh>
    <phoneticPr fontId="1"/>
  </si>
  <si>
    <t>進路妨害</t>
    <rPh sb="0" eb="2">
      <t>シンロ</t>
    </rPh>
    <rPh sb="2" eb="4">
      <t>ボウガイ</t>
    </rPh>
    <phoneticPr fontId="1"/>
  </si>
  <si>
    <t>攻撃増加</t>
    <rPh sb="0" eb="2">
      <t>コウゲキ</t>
    </rPh>
    <rPh sb="2" eb="4">
      <t>ゾウカ</t>
    </rPh>
    <phoneticPr fontId="1"/>
  </si>
  <si>
    <t>クイックオープン</t>
    <phoneticPr fontId="1"/>
  </si>
  <si>
    <t>シンクロ</t>
    <phoneticPr fontId="1"/>
  </si>
  <si>
    <t>なし</t>
    <phoneticPr fontId="1"/>
  </si>
  <si>
    <t>スパイクサーブ</t>
    <phoneticPr fontId="1"/>
  </si>
  <si>
    <t>稲荷崎</t>
    <rPh sb="0" eb="2">
      <t>イナリ</t>
    </rPh>
    <rPh sb="2" eb="3">
      <t>ザキ</t>
    </rPh>
    <phoneticPr fontId="1"/>
  </si>
  <si>
    <t>宮侑</t>
    <rPh sb="0" eb="1">
      <t>ミヤ</t>
    </rPh>
    <rPh sb="1" eb="2">
      <t>アツム</t>
    </rPh>
    <phoneticPr fontId="1"/>
  </si>
  <si>
    <t>宮治</t>
    <rPh sb="0" eb="1">
      <t>ミヤ</t>
    </rPh>
    <rPh sb="1" eb="2">
      <t>オサム</t>
    </rPh>
    <phoneticPr fontId="1"/>
  </si>
  <si>
    <t>角名倫太郎</t>
    <rPh sb="0" eb="1">
      <t>カド</t>
    </rPh>
    <rPh sb="1" eb="2">
      <t>ナ</t>
    </rPh>
    <rPh sb="2" eb="5">
      <t>リンタロウ</t>
    </rPh>
    <phoneticPr fontId="1"/>
  </si>
  <si>
    <t>北信介</t>
    <rPh sb="0" eb="1">
      <t>キタ</t>
    </rPh>
    <rPh sb="1" eb="2">
      <t>シン</t>
    </rPh>
    <rPh sb="2" eb="3">
      <t>スケ</t>
    </rPh>
    <phoneticPr fontId="1"/>
  </si>
  <si>
    <t>稲荷崎</t>
  </si>
  <si>
    <t>ターゲット</t>
    <phoneticPr fontId="1"/>
  </si>
  <si>
    <t>3枚</t>
    <rPh sb="1" eb="2">
      <t>マイ</t>
    </rPh>
    <phoneticPr fontId="1"/>
  </si>
  <si>
    <t>ジャンフロ</t>
    <phoneticPr fontId="1"/>
  </si>
  <si>
    <t>スーパー</t>
    <phoneticPr fontId="1"/>
  </si>
  <si>
    <t>誘導</t>
    <rPh sb="0" eb="2">
      <t>ユウドウ</t>
    </rPh>
    <phoneticPr fontId="1"/>
  </si>
  <si>
    <t>大分類</t>
    <rPh sb="0" eb="3">
      <t>ダイブンルイ</t>
    </rPh>
    <phoneticPr fontId="1"/>
  </si>
  <si>
    <t>属性</t>
    <rPh sb="0" eb="2">
      <t>ゾクセイ</t>
    </rPh>
    <phoneticPr fontId="1"/>
  </si>
  <si>
    <t>色</t>
    <rPh sb="0" eb="1">
      <t>イロ</t>
    </rPh>
    <phoneticPr fontId="1"/>
  </si>
  <si>
    <t>パワー</t>
    <phoneticPr fontId="1"/>
  </si>
  <si>
    <t>補正</t>
    <rPh sb="0" eb="2">
      <t>ホセイ</t>
    </rPh>
    <phoneticPr fontId="1"/>
  </si>
  <si>
    <t>強化</t>
    <rPh sb="0" eb="2">
      <t>キョウカ</t>
    </rPh>
    <phoneticPr fontId="1"/>
  </si>
  <si>
    <t>その他補正値</t>
    <rPh sb="2" eb="3">
      <t>タ</t>
    </rPh>
    <rPh sb="3" eb="6">
      <t>ホセイチ</t>
    </rPh>
    <phoneticPr fontId="1"/>
  </si>
  <si>
    <t>その他補正項目</t>
    <rPh sb="2" eb="3">
      <t>タ</t>
    </rPh>
    <rPh sb="3" eb="5">
      <t>ホセイ</t>
    </rPh>
    <rPh sb="5" eb="7">
      <t>コウモク</t>
    </rPh>
    <phoneticPr fontId="1"/>
  </si>
  <si>
    <t>サーブ</t>
    <phoneticPr fontId="1"/>
  </si>
  <si>
    <t>ユニフォーム</t>
  </si>
  <si>
    <t>影山飛雄</t>
  </si>
  <si>
    <t>制服</t>
  </si>
  <si>
    <t>夏祭り</t>
  </si>
  <si>
    <t>月島蛍</t>
  </si>
  <si>
    <t>水着</t>
  </si>
  <si>
    <t>山口忠</t>
  </si>
  <si>
    <t>西谷夕</t>
  </si>
  <si>
    <t>田中龍之介</t>
  </si>
  <si>
    <t>澤村大地</t>
  </si>
  <si>
    <t>プール掃除</t>
  </si>
  <si>
    <t>菅原考支</t>
  </si>
  <si>
    <t>東峰旭</t>
  </si>
  <si>
    <t>YELL</t>
  </si>
  <si>
    <t>縁下力</t>
  </si>
  <si>
    <t>木下久志</t>
  </si>
  <si>
    <t>成田一仁</t>
  </si>
  <si>
    <t>オーバーサーブ</t>
    <phoneticPr fontId="1"/>
  </si>
  <si>
    <t>強化補正</t>
    <rPh sb="0" eb="2">
      <t>キョウカ</t>
    </rPh>
    <rPh sb="2" eb="4">
      <t>ホセイ</t>
    </rPh>
    <phoneticPr fontId="1"/>
  </si>
  <si>
    <t>桃</t>
    <rPh sb="0" eb="1">
      <t>モモ</t>
    </rPh>
    <phoneticPr fontId="1"/>
  </si>
  <si>
    <t>アンダーサーブ</t>
    <phoneticPr fontId="1"/>
  </si>
  <si>
    <t>No用</t>
    <rPh sb="2" eb="3">
      <t>ヨウ</t>
    </rPh>
    <phoneticPr fontId="1"/>
  </si>
  <si>
    <t>No</t>
    <phoneticPr fontId="1"/>
  </si>
  <si>
    <t>レシーブ</t>
    <phoneticPr fontId="1"/>
  </si>
  <si>
    <t>日向翔陽</t>
  </si>
  <si>
    <t>足レシーブ</t>
    <rPh sb="0" eb="1">
      <t>アシ</t>
    </rPh>
    <phoneticPr fontId="1"/>
  </si>
  <si>
    <t>トス</t>
    <phoneticPr fontId="1"/>
  </si>
  <si>
    <t>ツーアタック</t>
    <phoneticPr fontId="1"/>
  </si>
  <si>
    <t>時間差</t>
    <rPh sb="0" eb="2">
      <t>ジカン</t>
    </rPh>
    <rPh sb="2" eb="3">
      <t>サ</t>
    </rPh>
    <phoneticPr fontId="1"/>
  </si>
  <si>
    <t>攻撃</t>
    <rPh sb="0" eb="2">
      <t>コウゲキ</t>
    </rPh>
    <phoneticPr fontId="1"/>
  </si>
  <si>
    <t>No用</t>
  </si>
  <si>
    <t>No</t>
  </si>
  <si>
    <t>Lv</t>
  </si>
  <si>
    <t>大分類</t>
  </si>
  <si>
    <t>属性</t>
  </si>
  <si>
    <t>色</t>
  </si>
  <si>
    <t>パワー</t>
  </si>
  <si>
    <t>補正</t>
  </si>
  <si>
    <t>強化</t>
  </si>
  <si>
    <t>強化補正</t>
  </si>
  <si>
    <t>その他補正項目</t>
  </si>
  <si>
    <t>ブロック</t>
    <phoneticPr fontId="1"/>
  </si>
  <si>
    <t>ツーアタック防御</t>
    <rPh sb="6" eb="8">
      <t>ボウギョ</t>
    </rPh>
    <phoneticPr fontId="1"/>
  </si>
  <si>
    <t>スペシャル</t>
    <phoneticPr fontId="1"/>
  </si>
  <si>
    <t>オーバー</t>
  </si>
  <si>
    <t>銅</t>
  </si>
  <si>
    <t>ダイブ</t>
  </si>
  <si>
    <t>アンダー</t>
  </si>
  <si>
    <t>フライング</t>
  </si>
  <si>
    <t>ラインアウト</t>
  </si>
  <si>
    <t>No.用</t>
    <rPh sb="3" eb="4">
      <t>ヨウ</t>
    </rPh>
    <phoneticPr fontId="1"/>
  </si>
  <si>
    <t>vlookup 用</t>
    <rPh sb="8" eb="9">
      <t>ヨウ</t>
    </rPh>
    <phoneticPr fontId="1"/>
  </si>
  <si>
    <t>クロス</t>
    <phoneticPr fontId="1"/>
  </si>
  <si>
    <t>デバフ解除</t>
    <rPh sb="3" eb="5">
      <t>カイジョ</t>
    </rPh>
    <phoneticPr fontId="1"/>
  </si>
  <si>
    <t>攻撃増加</t>
    <rPh sb="0" eb="4">
      <t>コウゲキゾウカ</t>
    </rPh>
    <phoneticPr fontId="1"/>
  </si>
  <si>
    <t>金</t>
  </si>
  <si>
    <t>オートアクティブ</t>
    <phoneticPr fontId="1"/>
  </si>
  <si>
    <t>スパイカー指定</t>
    <rPh sb="5" eb="7">
      <t>シテイ</t>
    </rPh>
    <phoneticPr fontId="1"/>
  </si>
  <si>
    <t>星海光来</t>
    <rPh sb="0" eb="1">
      <t>ホシ</t>
    </rPh>
    <rPh sb="1" eb="2">
      <t>ウミ</t>
    </rPh>
    <rPh sb="2" eb="4">
      <t>コウライ</t>
    </rPh>
    <phoneticPr fontId="1"/>
  </si>
  <si>
    <t>ブロックアウト</t>
    <phoneticPr fontId="1"/>
  </si>
  <si>
    <t>リバウンド</t>
    <phoneticPr fontId="1"/>
  </si>
  <si>
    <t>よみがな</t>
    <phoneticPr fontId="1"/>
  </si>
  <si>
    <t>ひなたしょうよう</t>
    <phoneticPr fontId="1"/>
  </si>
  <si>
    <t>かげやまとびお</t>
    <phoneticPr fontId="1"/>
  </si>
  <si>
    <t>つきしまけい</t>
    <phoneticPr fontId="1"/>
  </si>
  <si>
    <t>やまぐちだだし</t>
    <phoneticPr fontId="1"/>
  </si>
  <si>
    <t>にしのやゆう</t>
    <phoneticPr fontId="1"/>
  </si>
  <si>
    <t>たなかりゅうのすけ</t>
    <phoneticPr fontId="1"/>
  </si>
  <si>
    <t>さわむらだいち</t>
    <phoneticPr fontId="1"/>
  </si>
  <si>
    <t>あずまねあさひ</t>
    <phoneticPr fontId="1"/>
  </si>
  <si>
    <t>えんのしたちから</t>
    <phoneticPr fontId="1"/>
  </si>
  <si>
    <t>きのしたひさし</t>
    <phoneticPr fontId="1"/>
  </si>
  <si>
    <t>なりたかずひと</t>
    <phoneticPr fontId="1"/>
  </si>
  <si>
    <t>こづめけんま</t>
    <phoneticPr fontId="1"/>
  </si>
  <si>
    <t>くろおてつろう</t>
    <phoneticPr fontId="1"/>
  </si>
  <si>
    <t>はいばりえーふ</t>
    <phoneticPr fontId="1"/>
  </si>
  <si>
    <t>ふくながしょうへい</t>
    <phoneticPr fontId="1"/>
  </si>
  <si>
    <t>いぬおかそう</t>
    <phoneticPr fontId="1"/>
  </si>
  <si>
    <t>しばやまゆうき</t>
    <phoneticPr fontId="1"/>
  </si>
  <si>
    <t>かいのぶゆき</t>
    <phoneticPr fontId="1"/>
  </si>
  <si>
    <t>あおねたかのぶ</t>
    <phoneticPr fontId="1"/>
  </si>
  <si>
    <t>ふたくちけんじ</t>
    <phoneticPr fontId="1"/>
  </si>
  <si>
    <t>こがねがわかんじ</t>
    <phoneticPr fontId="1"/>
  </si>
  <si>
    <t>おばらゆたか</t>
    <phoneticPr fontId="1"/>
  </si>
  <si>
    <t>すがわらこうし</t>
    <phoneticPr fontId="1"/>
  </si>
  <si>
    <t>やくもりすけ</t>
    <phoneticPr fontId="1"/>
  </si>
  <si>
    <t>やまもとたけとら</t>
    <phoneticPr fontId="1"/>
  </si>
  <si>
    <t>さくなみこうすけ</t>
    <phoneticPr fontId="1"/>
  </si>
  <si>
    <t>おながわたろう</t>
    <phoneticPr fontId="1"/>
  </si>
  <si>
    <t>ふきあげじんご</t>
    <phoneticPr fontId="1"/>
  </si>
  <si>
    <t>おいかわとおる</t>
    <phoneticPr fontId="1"/>
  </si>
  <si>
    <t>いわいずみはじめ</t>
    <phoneticPr fontId="1"/>
  </si>
  <si>
    <t>きんだいちゆうたろう</t>
    <phoneticPr fontId="1"/>
  </si>
  <si>
    <t>きょうたにけんたろう</t>
    <phoneticPr fontId="1"/>
  </si>
  <si>
    <t>くにみあきら</t>
    <phoneticPr fontId="1"/>
  </si>
  <si>
    <t>わたりしんじ</t>
    <phoneticPr fontId="1"/>
  </si>
  <si>
    <t>まつかわいっせい</t>
    <phoneticPr fontId="1"/>
  </si>
  <si>
    <t>はなまきたかひろ</t>
    <phoneticPr fontId="1"/>
  </si>
  <si>
    <t>こまきひかる</t>
    <phoneticPr fontId="1"/>
  </si>
  <si>
    <t>ちゃやかずま</t>
    <phoneticPr fontId="1"/>
  </si>
  <si>
    <t>たまがわひろき</t>
    <phoneticPr fontId="1"/>
  </si>
  <si>
    <t>さくらいたいが</t>
    <phoneticPr fontId="1"/>
  </si>
  <si>
    <t>はがよしはる</t>
    <phoneticPr fontId="1"/>
  </si>
  <si>
    <t>しぶやりくと</t>
    <phoneticPr fontId="1"/>
  </si>
  <si>
    <t>いけじりはやと</t>
    <phoneticPr fontId="1"/>
  </si>
  <si>
    <t>とわだよしき</t>
    <phoneticPr fontId="1"/>
  </si>
  <si>
    <t>もりたけあゆむ</t>
    <phoneticPr fontId="1"/>
  </si>
  <si>
    <t>からまつたくみ</t>
    <phoneticPr fontId="1"/>
  </si>
  <si>
    <t>たざわゆうき</t>
    <phoneticPr fontId="1"/>
  </si>
  <si>
    <t>おやすそうま</t>
    <phoneticPr fontId="1"/>
  </si>
  <si>
    <t>よこてしゅん</t>
    <phoneticPr fontId="1"/>
  </si>
  <si>
    <t>なつせいぶき</t>
    <phoneticPr fontId="1"/>
  </si>
  <si>
    <t>こまきゆずる</t>
    <phoneticPr fontId="1"/>
  </si>
  <si>
    <t>あさむしかいと</t>
    <phoneticPr fontId="1"/>
  </si>
  <si>
    <t>みなみだたいし</t>
    <phoneticPr fontId="1"/>
  </si>
  <si>
    <t>ぬるかわよしあき</t>
    <phoneticPr fontId="1"/>
  </si>
  <si>
    <t>いながきいさお</t>
    <phoneticPr fontId="1"/>
  </si>
  <si>
    <t>まかどえいじ</t>
    <phoneticPr fontId="1"/>
  </si>
  <si>
    <t>ひゃくざわゆうだい</t>
    <phoneticPr fontId="1"/>
  </si>
  <si>
    <t>てるしまゆうじ</t>
    <phoneticPr fontId="1"/>
  </si>
  <si>
    <t>ぼばたかずま</t>
    <phoneticPr fontId="1"/>
  </si>
  <si>
    <t>ふたまたたけはる</t>
    <phoneticPr fontId="1"/>
  </si>
  <si>
    <t>ぬまじりりんたろう</t>
    <phoneticPr fontId="1"/>
  </si>
  <si>
    <t>いいざかのぶよし</t>
    <phoneticPr fontId="1"/>
  </si>
  <si>
    <t>ひがしやまかつみち</t>
    <phoneticPr fontId="1"/>
  </si>
  <si>
    <t>つちゆあらた</t>
    <phoneticPr fontId="1"/>
  </si>
  <si>
    <t>なかじまたける</t>
    <phoneticPr fontId="1"/>
  </si>
  <si>
    <t>しろいしゆうき</t>
    <phoneticPr fontId="1"/>
  </si>
  <si>
    <t>はなやまかずまさ</t>
    <phoneticPr fontId="1"/>
  </si>
  <si>
    <t>なるこてっぺい</t>
    <phoneticPr fontId="1"/>
  </si>
  <si>
    <t>あきうかずてる</t>
    <phoneticPr fontId="1"/>
  </si>
  <si>
    <t>かわたびしゅんき</t>
    <phoneticPr fontId="1"/>
  </si>
  <si>
    <t>まつしまつよし</t>
    <phoneticPr fontId="1"/>
  </si>
  <si>
    <t>うしじまわかとし</t>
    <phoneticPr fontId="1"/>
  </si>
  <si>
    <t>てんどうさとり</t>
    <phoneticPr fontId="1"/>
  </si>
  <si>
    <t>ごしきつとむ</t>
    <phoneticPr fontId="1"/>
  </si>
  <si>
    <t>しらぶけんじろう</t>
    <phoneticPr fontId="1"/>
  </si>
  <si>
    <t>おおひられおん</t>
    <phoneticPr fontId="1"/>
  </si>
  <si>
    <t>かわにしたいち</t>
    <phoneticPr fontId="1"/>
  </si>
  <si>
    <t>せみえいた</t>
    <phoneticPr fontId="1"/>
  </si>
  <si>
    <t>やまがたはやと</t>
    <phoneticPr fontId="1"/>
  </si>
  <si>
    <t>みやあつむ</t>
    <phoneticPr fontId="1"/>
  </si>
  <si>
    <t>みやおさむ</t>
    <phoneticPr fontId="1"/>
  </si>
  <si>
    <t>すなりんたろう</t>
    <phoneticPr fontId="1"/>
  </si>
  <si>
    <t>きたしんすけ</t>
    <phoneticPr fontId="1"/>
  </si>
  <si>
    <t>ぼくとこうたろう</t>
    <phoneticPr fontId="1"/>
  </si>
  <si>
    <t>このはあきのり</t>
    <phoneticPr fontId="1"/>
  </si>
  <si>
    <t>さるくいやまと</t>
    <phoneticPr fontId="1"/>
  </si>
  <si>
    <t>こみはるき</t>
    <phoneticPr fontId="1"/>
  </si>
  <si>
    <t>おながわたる</t>
    <phoneticPr fontId="1"/>
  </si>
  <si>
    <t>わしおたつき</t>
    <phoneticPr fontId="1"/>
  </si>
  <si>
    <t>あかあしけいじ</t>
    <phoneticPr fontId="1"/>
  </si>
  <si>
    <t>ほしうみこうらい</t>
    <phoneticPr fontId="1"/>
  </si>
  <si>
    <t>さくさきよおみ</t>
    <phoneticPr fontId="1"/>
  </si>
  <si>
    <t>こもりもとや</t>
    <phoneticPr fontId="1"/>
  </si>
  <si>
    <t>ひるがみさちろう</t>
    <phoneticPr fontId="1"/>
  </si>
  <si>
    <t>黄金川貫至</t>
  </si>
  <si>
    <t>バックアタック</t>
    <phoneticPr fontId="1"/>
  </si>
  <si>
    <t>探偵</t>
    <rPh sb="0" eb="2">
      <t>タンテイ</t>
    </rPh>
    <phoneticPr fontId="1"/>
  </si>
  <si>
    <t>フローター</t>
    <phoneticPr fontId="1"/>
  </si>
  <si>
    <t>探偵</t>
  </si>
  <si>
    <t>白布賢二郎</t>
  </si>
  <si>
    <t>フローター</t>
  </si>
  <si>
    <t>トス</t>
  </si>
  <si>
    <t>オープン</t>
  </si>
  <si>
    <t>速攻</t>
  </si>
  <si>
    <t>クイックオープン</t>
  </si>
  <si>
    <t>銀</t>
  </si>
  <si>
    <t>ブロード</t>
  </si>
  <si>
    <t>ツーアタック</t>
  </si>
  <si>
    <t>なし</t>
  </si>
  <si>
    <t>桃</t>
  </si>
  <si>
    <t>攻撃</t>
  </si>
  <si>
    <t>ゲス</t>
  </si>
  <si>
    <t>リード</t>
  </si>
  <si>
    <t>スペシャル</t>
  </si>
  <si>
    <t>スパイカー指定</t>
  </si>
  <si>
    <t>No.</t>
  </si>
  <si>
    <t>よみがな</t>
  </si>
  <si>
    <t>ひなたしょうよう</t>
  </si>
  <si>
    <t>かげやまとびお</t>
  </si>
  <si>
    <t>つきしまけい</t>
  </si>
  <si>
    <t>やまぐちだだし</t>
  </si>
  <si>
    <t>にしのやゆう</t>
  </si>
  <si>
    <t>たなかりゅうのすけ</t>
  </si>
  <si>
    <t>さわむらだいち</t>
  </si>
  <si>
    <t>すがわらこうし</t>
  </si>
  <si>
    <t>あずまねあさひ</t>
  </si>
  <si>
    <t>えんのしたちから</t>
  </si>
  <si>
    <t>きのしたひさし</t>
  </si>
  <si>
    <t>なりたかずひと</t>
  </si>
  <si>
    <t>こづめけんま</t>
  </si>
  <si>
    <t>くろおてつろう</t>
  </si>
  <si>
    <t>はいばりえーふ</t>
  </si>
  <si>
    <t>やくもりすけ</t>
  </si>
  <si>
    <t>ふくながしょうへい</t>
  </si>
  <si>
    <t>いぬおかそう</t>
  </si>
  <si>
    <t>やまもとたけとら</t>
  </si>
  <si>
    <t>しばやまゆうき</t>
  </si>
  <si>
    <t>かいのぶゆき</t>
  </si>
  <si>
    <t>あおねたかのぶ</t>
  </si>
  <si>
    <t>ふたくちけんじ</t>
  </si>
  <si>
    <t>こがねがわかんじ</t>
  </si>
  <si>
    <t>おばらゆたか</t>
  </si>
  <si>
    <t>おながわたろう</t>
  </si>
  <si>
    <t>さくなみこうすけ</t>
  </si>
  <si>
    <t>ふきあげじんご</t>
  </si>
  <si>
    <t>おいかわとおる</t>
  </si>
  <si>
    <t>いわいずみはじめ</t>
  </si>
  <si>
    <t>きんだいちゆうたろう</t>
  </si>
  <si>
    <t>きょうたにけんたろう</t>
  </si>
  <si>
    <t>くにみあきら</t>
  </si>
  <si>
    <t>わたりしんじ</t>
  </si>
  <si>
    <t>まつかわいっせい</t>
  </si>
  <si>
    <t>はなまきたかひろ</t>
  </si>
  <si>
    <t>こまきひかる</t>
  </si>
  <si>
    <t>ちゃやかずま</t>
  </si>
  <si>
    <t>たまがわひろき</t>
  </si>
  <si>
    <t>さくらいたいが</t>
  </si>
  <si>
    <t>はがよしはる</t>
  </si>
  <si>
    <t>しぶやりくと</t>
  </si>
  <si>
    <t>いけじりはやと</t>
  </si>
  <si>
    <t>とわだよしき</t>
  </si>
  <si>
    <t>もりたけあゆむ</t>
  </si>
  <si>
    <t>からまつたくみ</t>
  </si>
  <si>
    <t>たざわゆうき</t>
  </si>
  <si>
    <t>おやすそうま</t>
  </si>
  <si>
    <t>よこてしゅん</t>
  </si>
  <si>
    <t>なつせいぶき</t>
  </si>
  <si>
    <t>古牧譲</t>
  </si>
  <si>
    <t>こまきゆずる</t>
  </si>
  <si>
    <t>浅虫快人</t>
  </si>
  <si>
    <t>あさむしかいと</t>
  </si>
  <si>
    <t>南田大志</t>
  </si>
  <si>
    <t>みなみだたいし</t>
  </si>
  <si>
    <t>湯川良明</t>
  </si>
  <si>
    <t>ぬるかわよしあき</t>
  </si>
  <si>
    <t>稲垣功</t>
  </si>
  <si>
    <t>いながきいさお</t>
  </si>
  <si>
    <t>馬門英治</t>
  </si>
  <si>
    <t>まかどえいじ</t>
  </si>
  <si>
    <t>百沢雄大</t>
  </si>
  <si>
    <t>ひゃくざわゆうだい</t>
  </si>
  <si>
    <t>照島游児</t>
  </si>
  <si>
    <t>てるしまゆうじ</t>
  </si>
  <si>
    <t>母畑和馬</t>
  </si>
  <si>
    <t>ぼばたかずま</t>
  </si>
  <si>
    <t>二岐丈晴</t>
  </si>
  <si>
    <t>ふたまたたけはる</t>
  </si>
  <si>
    <t>沼尻凛太郎</t>
  </si>
  <si>
    <t>ぬまじりりんたろう</t>
  </si>
  <si>
    <t>飯坂信義</t>
  </si>
  <si>
    <t>いいざかのぶよし</t>
  </si>
  <si>
    <t>東山勝道</t>
  </si>
  <si>
    <t>ひがしやまかつみち</t>
  </si>
  <si>
    <t>土湯新</t>
  </si>
  <si>
    <t>つちゆあらた</t>
  </si>
  <si>
    <t>中島猛</t>
  </si>
  <si>
    <t>なかじまたける</t>
  </si>
  <si>
    <t>白石優希</t>
  </si>
  <si>
    <t>しろいしゆうき</t>
  </si>
  <si>
    <t>花山一雅</t>
  </si>
  <si>
    <t>はなやまかずまさ</t>
  </si>
  <si>
    <t>鳴子哲平</t>
  </si>
  <si>
    <t>なるこてっぺい</t>
  </si>
  <si>
    <t>秋保和光</t>
  </si>
  <si>
    <t>あきうかずてる</t>
  </si>
  <si>
    <t>松島剛</t>
  </si>
  <si>
    <t>まつしまつよし</t>
  </si>
  <si>
    <t>川渡瞬己</t>
  </si>
  <si>
    <t>かわたびしゅんき</t>
  </si>
  <si>
    <t>牛島若利</t>
  </si>
  <si>
    <t>うしじまわかとし</t>
  </si>
  <si>
    <t>天童覚</t>
  </si>
  <si>
    <t>てんどうさとり</t>
  </si>
  <si>
    <t>五色工</t>
  </si>
  <si>
    <t>ごしきつとむ</t>
  </si>
  <si>
    <t>しらぶけんじろう</t>
  </si>
  <si>
    <t>大平獅音</t>
  </si>
  <si>
    <t>おおひられおん</t>
  </si>
  <si>
    <t>川西太一</t>
  </si>
  <si>
    <t>かわにしたいち</t>
  </si>
  <si>
    <t>せみえいた</t>
  </si>
  <si>
    <t>山形隼人</t>
  </si>
  <si>
    <t>やまがたはやと</t>
  </si>
  <si>
    <t>宮侑</t>
  </si>
  <si>
    <t>みやあつむ</t>
  </si>
  <si>
    <t>宮治</t>
  </si>
  <si>
    <t>みやおさむ</t>
  </si>
  <si>
    <t>角名倫太郎</t>
  </si>
  <si>
    <t>すなりんたろう</t>
  </si>
  <si>
    <t>北信介</t>
  </si>
  <si>
    <t>きたしんすけ</t>
  </si>
  <si>
    <t>木兎光太郎</t>
  </si>
  <si>
    <t>ぼくとこうたろう</t>
  </si>
  <si>
    <t>木葉秋紀</t>
  </si>
  <si>
    <t>このはあきのり</t>
  </si>
  <si>
    <t>猿杙大和</t>
  </si>
  <si>
    <t>さるくいやまと</t>
  </si>
  <si>
    <t>小見春樹</t>
  </si>
  <si>
    <t>こみはるき</t>
  </si>
  <si>
    <t>尾長渉</t>
  </si>
  <si>
    <t>おながわたる</t>
  </si>
  <si>
    <t>鷲尾辰生</t>
  </si>
  <si>
    <t>わしおたつき</t>
  </si>
  <si>
    <t>赤葦京治</t>
  </si>
  <si>
    <t>あかあしけいじ</t>
  </si>
  <si>
    <t>星海光来</t>
  </si>
  <si>
    <t>ほしうみこうらい</t>
  </si>
  <si>
    <t>佐久早聖臣</t>
  </si>
  <si>
    <t>さくさきよおみ</t>
  </si>
  <si>
    <t>小森元也</t>
  </si>
  <si>
    <t>こもりもとや</t>
  </si>
  <si>
    <t>昼神幸郎</t>
  </si>
  <si>
    <t>ひるがみさちろう</t>
  </si>
  <si>
    <t>瀬見英太</t>
  </si>
  <si>
    <t>瀬見英太</t>
    <rPh sb="0" eb="2">
      <t>セミ</t>
    </rPh>
    <rPh sb="2" eb="4">
      <t>エイタ</t>
    </rPh>
    <phoneticPr fontId="1"/>
  </si>
  <si>
    <t>尾白アラン</t>
    <rPh sb="0" eb="2">
      <t>オジロ</t>
    </rPh>
    <phoneticPr fontId="1"/>
  </si>
  <si>
    <t>おじろあらん</t>
    <phoneticPr fontId="1"/>
  </si>
  <si>
    <t>赤木路成</t>
    <rPh sb="0" eb="2">
      <t>アカギ</t>
    </rPh>
    <rPh sb="2" eb="3">
      <t>ミチ</t>
    </rPh>
    <rPh sb="3" eb="4">
      <t>ナリ</t>
    </rPh>
    <phoneticPr fontId="1"/>
  </si>
  <si>
    <t>あかぎみちなり</t>
    <phoneticPr fontId="1"/>
  </si>
  <si>
    <t>大耳練</t>
    <rPh sb="0" eb="1">
      <t>オオ</t>
    </rPh>
    <rPh sb="1" eb="2">
      <t>ミミ</t>
    </rPh>
    <rPh sb="2" eb="3">
      <t>レン</t>
    </rPh>
    <phoneticPr fontId="1"/>
  </si>
  <si>
    <t>おおみみれん</t>
    <phoneticPr fontId="1"/>
  </si>
  <si>
    <t>理石平介</t>
    <rPh sb="0" eb="1">
      <t>リ</t>
    </rPh>
    <rPh sb="1" eb="2">
      <t>セキ</t>
    </rPh>
    <rPh sb="2" eb="4">
      <t>ヘイスケ</t>
    </rPh>
    <phoneticPr fontId="1"/>
  </si>
  <si>
    <t>りせきへいすけ</t>
    <phoneticPr fontId="1"/>
  </si>
  <si>
    <t>尾白アラン</t>
  </si>
  <si>
    <t>おじろあらん</t>
  </si>
  <si>
    <t>赤木路成</t>
  </si>
  <si>
    <t>あかぎみちなり</t>
  </si>
  <si>
    <t>大耳練</t>
  </si>
  <si>
    <t>おおみみれん</t>
  </si>
  <si>
    <t>理石平介</t>
  </si>
  <si>
    <t>りせきへいすけ</t>
  </si>
  <si>
    <t>トップスピン</t>
    <phoneticPr fontId="1"/>
  </si>
  <si>
    <t>大将優</t>
  </si>
  <si>
    <t>大将優</t>
    <rPh sb="0" eb="2">
      <t>タイショウ</t>
    </rPh>
    <rPh sb="2" eb="3">
      <t>スグル</t>
    </rPh>
    <phoneticPr fontId="1"/>
  </si>
  <si>
    <t>戸美</t>
  </si>
  <si>
    <t>戸美</t>
    <rPh sb="0" eb="1">
      <t>ト</t>
    </rPh>
    <rPh sb="1" eb="2">
      <t>ビ</t>
    </rPh>
    <phoneticPr fontId="1"/>
  </si>
  <si>
    <t>ICONIC</t>
    <phoneticPr fontId="1"/>
  </si>
  <si>
    <t>沼井和馬</t>
  </si>
  <si>
    <t>沼井和馬</t>
    <rPh sb="0" eb="2">
      <t>ヌマイ</t>
    </rPh>
    <rPh sb="2" eb="4">
      <t>カズマ</t>
    </rPh>
    <phoneticPr fontId="1"/>
  </si>
  <si>
    <t>だいしょうすぐる</t>
  </si>
  <si>
    <t>だいしょうすぐる</t>
    <phoneticPr fontId="1"/>
  </si>
  <si>
    <t>ぬまいかずま</t>
  </si>
  <si>
    <t>ぬまいかずま</t>
    <phoneticPr fontId="1"/>
  </si>
  <si>
    <t>銀</t>
    <phoneticPr fontId="1"/>
  </si>
  <si>
    <t>職業体験</t>
  </si>
  <si>
    <t>職業体験</t>
    <rPh sb="0" eb="2">
      <t>ショクギョウ</t>
    </rPh>
    <rPh sb="2" eb="4">
      <t>タイケン</t>
    </rPh>
    <phoneticPr fontId="1"/>
  </si>
  <si>
    <t>回復</t>
    <rPh sb="0" eb="2">
      <t>カイフク</t>
    </rPh>
    <phoneticPr fontId="1"/>
  </si>
  <si>
    <t>eda</t>
    <phoneticPr fontId="1"/>
  </si>
  <si>
    <t>潜尚保</t>
  </si>
  <si>
    <t>潜尚保</t>
    <rPh sb="0" eb="1">
      <t>クグ</t>
    </rPh>
    <rPh sb="1" eb="2">
      <t>ナオ</t>
    </rPh>
    <rPh sb="2" eb="3">
      <t>ホ</t>
    </rPh>
    <phoneticPr fontId="1"/>
  </si>
  <si>
    <t>高千穂恵也</t>
  </si>
  <si>
    <t>高千穂恵也</t>
    <rPh sb="0" eb="3">
      <t>タカチホ</t>
    </rPh>
    <rPh sb="3" eb="4">
      <t>メグミ</t>
    </rPh>
    <rPh sb="4" eb="5">
      <t>ヤ</t>
    </rPh>
    <phoneticPr fontId="1"/>
  </si>
  <si>
    <t>広尾倖児</t>
  </si>
  <si>
    <t>広尾倖児</t>
    <rPh sb="0" eb="2">
      <t>ヒロオ</t>
    </rPh>
    <rPh sb="2" eb="3">
      <t>サチ</t>
    </rPh>
    <rPh sb="3" eb="4">
      <t>ジ</t>
    </rPh>
    <phoneticPr fontId="1"/>
  </si>
  <si>
    <t>先島伊澄</t>
  </si>
  <si>
    <t>先島伊澄</t>
    <rPh sb="0" eb="1">
      <t>サキ</t>
    </rPh>
    <rPh sb="1" eb="2">
      <t>シマ</t>
    </rPh>
    <rPh sb="2" eb="3">
      <t>イ</t>
    </rPh>
    <rPh sb="3" eb="4">
      <t>スミ</t>
    </rPh>
    <phoneticPr fontId="1"/>
  </si>
  <si>
    <t>背黒晃彦</t>
  </si>
  <si>
    <t>背黒晃彦</t>
    <rPh sb="0" eb="2">
      <t>セグロ</t>
    </rPh>
    <rPh sb="2" eb="4">
      <t>アキヒコ</t>
    </rPh>
    <phoneticPr fontId="1"/>
  </si>
  <si>
    <t>赤間颯</t>
  </si>
  <si>
    <t>赤間颯</t>
    <rPh sb="0" eb="2">
      <t>アカマ</t>
    </rPh>
    <rPh sb="2" eb="3">
      <t>ソウ</t>
    </rPh>
    <phoneticPr fontId="1"/>
  </si>
  <si>
    <t>くぐりなおやす</t>
  </si>
  <si>
    <t>くぐりなおやす</t>
    <phoneticPr fontId="1"/>
  </si>
  <si>
    <t>たかちほよしや</t>
  </si>
  <si>
    <t>たかちほよしや</t>
    <phoneticPr fontId="1"/>
  </si>
  <si>
    <t>ひろおこうじ</t>
  </si>
  <si>
    <t>ひろおこうじ</t>
    <phoneticPr fontId="1"/>
  </si>
  <si>
    <t>さきしまいすみ</t>
  </si>
  <si>
    <t>さきしまいすみ</t>
    <phoneticPr fontId="1"/>
  </si>
  <si>
    <t>せぐろあきひこ</t>
  </si>
  <si>
    <t>せぐろあきひこ</t>
    <phoneticPr fontId="1"/>
  </si>
  <si>
    <t>あかまそう</t>
  </si>
  <si>
    <t>あかまそう</t>
    <phoneticPr fontId="1"/>
  </si>
  <si>
    <t>文化祭</t>
  </si>
  <si>
    <t>文化祭</t>
    <rPh sb="0" eb="3">
      <t>ブンカサイ</t>
    </rPh>
    <phoneticPr fontId="1"/>
  </si>
  <si>
    <t>アート</t>
  </si>
  <si>
    <t>アート</t>
    <phoneticPr fontId="1"/>
  </si>
  <si>
    <t>クロス防御</t>
    <rPh sb="3" eb="5">
      <t>ボウギョ</t>
    </rPh>
    <phoneticPr fontId="1"/>
  </si>
  <si>
    <t>Xmas</t>
  </si>
  <si>
    <t>Xmas</t>
    <phoneticPr fontId="1"/>
  </si>
  <si>
    <t>守備増加</t>
    <rPh sb="0" eb="2">
      <t>シュビ</t>
    </rPh>
    <rPh sb="2" eb="4">
      <t>ゾウカ</t>
    </rPh>
    <phoneticPr fontId="1"/>
  </si>
  <si>
    <t>Xmas西谷夕</t>
    <rPh sb="4" eb="6">
      <t>ニシノヤ</t>
    </rPh>
    <rPh sb="6" eb="7">
      <t>ユウ</t>
    </rPh>
    <phoneticPr fontId="1"/>
  </si>
  <si>
    <t>新年</t>
  </si>
  <si>
    <t>新年</t>
    <rPh sb="0" eb="2">
      <t>シンネン</t>
    </rPh>
    <phoneticPr fontId="1"/>
  </si>
  <si>
    <t>山本猛虎</t>
    <rPh sb="0" eb="2">
      <t>ヤマモト</t>
    </rPh>
    <rPh sb="2" eb="4">
      <t>タケトラ</t>
    </rPh>
    <phoneticPr fontId="1"/>
  </si>
  <si>
    <t>攻撃減少</t>
    <rPh sb="0" eb="2">
      <t>コウゲキ</t>
    </rPh>
    <rPh sb="2" eb="4">
      <t>ゲンショウ</t>
    </rPh>
    <phoneticPr fontId="1"/>
  </si>
  <si>
    <t>岩泉一</t>
    <rPh sb="0" eb="2">
      <t>イワイズミ</t>
    </rPh>
    <rPh sb="2" eb="3">
      <t>ハジメ</t>
    </rPh>
    <phoneticPr fontId="1"/>
  </si>
  <si>
    <t>銀</t>
    <rPh sb="0" eb="1">
      <t>ギン</t>
    </rPh>
    <phoneticPr fontId="1"/>
  </si>
  <si>
    <t>雪遊び</t>
  </si>
  <si>
    <t>雪遊び</t>
    <rPh sb="0" eb="1">
      <t>ユキ</t>
    </rPh>
    <rPh sb="1" eb="2">
      <t>アソ</t>
    </rPh>
    <phoneticPr fontId="1"/>
  </si>
  <si>
    <t>グー</t>
    <phoneticPr fontId="1"/>
  </si>
  <si>
    <t>金田一勇太郎</t>
    <rPh sb="0" eb="3">
      <t>キンダイチ</t>
    </rPh>
    <rPh sb="3" eb="6">
      <t>ユウタロウ</t>
    </rPh>
    <phoneticPr fontId="1"/>
  </si>
  <si>
    <t>金</t>
    <rPh sb="0" eb="1">
      <t>キン</t>
    </rPh>
    <phoneticPr fontId="1"/>
  </si>
  <si>
    <t>桃</t>
    <rPh sb="0" eb="1">
      <t>モモ</t>
    </rPh>
    <phoneticPr fontId="1"/>
  </si>
  <si>
    <t>チョキ</t>
    <phoneticPr fontId="1"/>
  </si>
  <si>
    <t>攻撃増加</t>
    <rPh sb="0" eb="2">
      <t>コウゲキ</t>
    </rPh>
    <rPh sb="2" eb="4">
      <t>ゾウカ</t>
    </rPh>
    <phoneticPr fontId="1"/>
  </si>
  <si>
    <t>雪遊び</t>
    <rPh sb="0" eb="2">
      <t>ユキアソ</t>
    </rPh>
    <phoneticPr fontId="1"/>
  </si>
  <si>
    <t>1周年</t>
  </si>
  <si>
    <t>1周年</t>
    <rPh sb="1" eb="3">
      <t>シュウネン</t>
    </rPh>
    <phoneticPr fontId="1"/>
  </si>
  <si>
    <t>1周年日向翔陽</t>
    <rPh sb="1" eb="3">
      <t>シュウネン</t>
    </rPh>
    <rPh sb="3" eb="5">
      <t>ヒナタ</t>
    </rPh>
    <rPh sb="5" eb="6">
      <t>ショウ</t>
    </rPh>
    <rPh sb="6" eb="7">
      <t>ヨウ</t>
    </rPh>
    <phoneticPr fontId="1"/>
  </si>
  <si>
    <t>菅原孝支</t>
    <rPh sb="0" eb="2">
      <t>スガワラ</t>
    </rPh>
    <rPh sb="2" eb="3">
      <t>コウ</t>
    </rPh>
    <rPh sb="3" eb="4">
      <t>シ</t>
    </rPh>
    <phoneticPr fontId="1"/>
  </si>
  <si>
    <t>1周年影山飛雄</t>
    <rPh sb="1" eb="3">
      <t>シュウネン</t>
    </rPh>
    <rPh sb="3" eb="5">
      <t>カゲヤマ</t>
    </rPh>
    <rPh sb="5" eb="7">
      <t>トビオ</t>
    </rPh>
    <phoneticPr fontId="1"/>
  </si>
  <si>
    <t>夏祭り黒尾鉄朗、1周年黒尾鉄朗</t>
    <rPh sb="0" eb="2">
      <t>ナツマツ</t>
    </rPh>
    <rPh sb="3" eb="5">
      <t>クロオ</t>
    </rPh>
    <rPh sb="5" eb="7">
      <t>テツロウ</t>
    </rPh>
    <rPh sb="9" eb="11">
      <t>シュウネン</t>
    </rPh>
    <rPh sb="11" eb="13">
      <t>クロオ</t>
    </rPh>
    <rPh sb="13" eb="15">
      <t>テツロウ</t>
    </rPh>
    <phoneticPr fontId="1"/>
  </si>
  <si>
    <t>茂庭要</t>
  </si>
  <si>
    <t>茂庭要</t>
    <rPh sb="0" eb="2">
      <t>モニワ</t>
    </rPh>
    <rPh sb="2" eb="3">
      <t>カナメ</t>
    </rPh>
    <phoneticPr fontId="1"/>
  </si>
  <si>
    <t>鎌先靖志</t>
  </si>
  <si>
    <t>鎌先靖志</t>
    <rPh sb="0" eb="1">
      <t>カマ</t>
    </rPh>
    <rPh sb="1" eb="2">
      <t>サキ</t>
    </rPh>
    <rPh sb="2" eb="3">
      <t>ヤスシ</t>
    </rPh>
    <rPh sb="3" eb="4">
      <t>シ</t>
    </rPh>
    <phoneticPr fontId="1"/>
  </si>
  <si>
    <t>笹谷武仁</t>
  </si>
  <si>
    <t>笹谷武仁</t>
    <rPh sb="0" eb="2">
      <t>ササヤ</t>
    </rPh>
    <rPh sb="2" eb="3">
      <t>タケ</t>
    </rPh>
    <rPh sb="3" eb="4">
      <t>ヒトシ</t>
    </rPh>
    <phoneticPr fontId="1"/>
  </si>
  <si>
    <t>もにわかなめ</t>
  </si>
  <si>
    <t>もにわかなめ</t>
    <phoneticPr fontId="1"/>
  </si>
  <si>
    <t>青根高伸</t>
    <rPh sb="0" eb="2">
      <t>アオネ</t>
    </rPh>
    <rPh sb="2" eb="4">
      <t>タカノブ</t>
    </rPh>
    <phoneticPr fontId="1"/>
  </si>
  <si>
    <t>かまさきやすし</t>
  </si>
  <si>
    <t>かまさきやすし</t>
    <phoneticPr fontId="1"/>
  </si>
  <si>
    <t>ささやたけひと</t>
  </si>
  <si>
    <t>ささやたけひと</t>
    <phoneticPr fontId="1"/>
  </si>
  <si>
    <t>矢巾秀</t>
  </si>
  <si>
    <t>矢巾秀</t>
    <rPh sb="0" eb="2">
      <t>ヤハバ</t>
    </rPh>
    <rPh sb="2" eb="3">
      <t>シゲル</t>
    </rPh>
    <phoneticPr fontId="1"/>
  </si>
  <si>
    <t>やはばしげる</t>
  </si>
  <si>
    <t>やはばしげる</t>
    <phoneticPr fontId="1"/>
  </si>
  <si>
    <t>サバゲ</t>
  </si>
  <si>
    <t>サバゲ</t>
    <phoneticPr fontId="1"/>
  </si>
  <si>
    <t>RPG</t>
    <phoneticPr fontId="1"/>
  </si>
  <si>
    <t>RPG</t>
  </si>
  <si>
    <t>越後栄</t>
  </si>
  <si>
    <t>越後栄</t>
    <rPh sb="0" eb="2">
      <t>エチゴ</t>
    </rPh>
    <rPh sb="2" eb="3">
      <t>サカエ</t>
    </rPh>
    <phoneticPr fontId="1"/>
  </si>
  <si>
    <t>椿原</t>
  </si>
  <si>
    <t>椿原</t>
    <rPh sb="0" eb="2">
      <t>ツバハラ</t>
    </rPh>
    <phoneticPr fontId="1"/>
  </si>
  <si>
    <t>えちごさかえ</t>
  </si>
  <si>
    <t>えちごさかえ</t>
    <phoneticPr fontId="1"/>
  </si>
  <si>
    <t>ユニフォーム寺泊基希</t>
    <rPh sb="6" eb="7">
      <t>テラ</t>
    </rPh>
    <rPh sb="7" eb="8">
      <t>トマリ</t>
    </rPh>
    <rPh sb="8" eb="9">
      <t>モト</t>
    </rPh>
    <rPh sb="9" eb="10">
      <t>キ</t>
    </rPh>
    <phoneticPr fontId="1"/>
  </si>
  <si>
    <t>寺泊基希</t>
  </si>
  <si>
    <t>寺泊基希</t>
    <rPh sb="0" eb="1">
      <t>テラ</t>
    </rPh>
    <rPh sb="1" eb="2">
      <t>トマリ</t>
    </rPh>
    <rPh sb="2" eb="3">
      <t>モト</t>
    </rPh>
    <rPh sb="3" eb="4">
      <t>キ</t>
    </rPh>
    <phoneticPr fontId="1"/>
  </si>
  <si>
    <t>てらどまりもとき</t>
  </si>
  <si>
    <t>てらどまりもとき</t>
    <phoneticPr fontId="1"/>
  </si>
  <si>
    <t>姫川葵</t>
  </si>
  <si>
    <t>姫川葵</t>
    <rPh sb="0" eb="2">
      <t>ヒメカワ</t>
    </rPh>
    <rPh sb="2" eb="3">
      <t>アオイ</t>
    </rPh>
    <phoneticPr fontId="1"/>
  </si>
  <si>
    <t>ひめかわあおい</t>
  </si>
  <si>
    <t>ひめかわあおい</t>
    <phoneticPr fontId="1"/>
  </si>
  <si>
    <t>路地裏</t>
  </si>
  <si>
    <t>路地裏</t>
    <rPh sb="0" eb="3">
      <t>ロジウラ</t>
    </rPh>
    <phoneticPr fontId="1"/>
  </si>
  <si>
    <t>当間義友</t>
  </si>
  <si>
    <t>当間義友</t>
    <rPh sb="0" eb="2">
      <t>アテマ</t>
    </rPh>
    <rPh sb="2" eb="4">
      <t>ヨシトモ</t>
    </rPh>
    <phoneticPr fontId="1"/>
  </si>
  <si>
    <t>あてまよしとも</t>
  </si>
  <si>
    <t>あてまよしとも</t>
    <phoneticPr fontId="1"/>
  </si>
  <si>
    <t>貝掛亮文</t>
  </si>
  <si>
    <t>貝掛亮文</t>
    <rPh sb="0" eb="2">
      <t>カイカケ</t>
    </rPh>
    <rPh sb="2" eb="4">
      <t>アキフミ</t>
    </rPh>
    <phoneticPr fontId="1"/>
  </si>
  <si>
    <t>かいかけあきふみ</t>
  </si>
  <si>
    <t>かいかけあきふみ</t>
    <phoneticPr fontId="1"/>
  </si>
  <si>
    <t>金</t>
    <phoneticPr fontId="1"/>
  </si>
  <si>
    <t>丸山一喜</t>
  </si>
  <si>
    <t>丸山一喜</t>
    <rPh sb="0" eb="2">
      <t>マルヤマ</t>
    </rPh>
    <rPh sb="2" eb="3">
      <t>イッ</t>
    </rPh>
    <rPh sb="3" eb="4">
      <t>キ</t>
    </rPh>
    <phoneticPr fontId="1"/>
  </si>
  <si>
    <t>まるやまかずき</t>
  </si>
  <si>
    <t>まるやまかずき</t>
    <phoneticPr fontId="1"/>
  </si>
  <si>
    <t>舞子侑志</t>
    <rPh sb="0" eb="2">
      <t>マイコ</t>
    </rPh>
    <rPh sb="2" eb="3">
      <t>ユウ</t>
    </rPh>
    <rPh sb="3" eb="4">
      <t>シ</t>
    </rPh>
    <phoneticPr fontId="1"/>
  </si>
  <si>
    <t>まいこゆうし</t>
    <phoneticPr fontId="1"/>
  </si>
  <si>
    <t>舞子侑志</t>
  </si>
  <si>
    <t>まいこゆうし</t>
  </si>
  <si>
    <t>秋宮昇</t>
  </si>
  <si>
    <t>秋宮昇</t>
    <rPh sb="0" eb="1">
      <t>アキ</t>
    </rPh>
    <rPh sb="1" eb="2">
      <t>ミヤ</t>
    </rPh>
    <rPh sb="2" eb="3">
      <t>ノボ</t>
    </rPh>
    <phoneticPr fontId="1"/>
  </si>
  <si>
    <t>あきみやのぼる</t>
  </si>
  <si>
    <t>あきみやのぼる</t>
    <phoneticPr fontId="1"/>
  </si>
  <si>
    <t>バーガー</t>
  </si>
  <si>
    <t>バーガー</t>
    <phoneticPr fontId="1"/>
  </si>
  <si>
    <t>銀島結</t>
  </si>
  <si>
    <t>銀島結</t>
    <rPh sb="0" eb="1">
      <t>ギン</t>
    </rPh>
    <rPh sb="1" eb="2">
      <t>ジマ</t>
    </rPh>
    <rPh sb="2" eb="3">
      <t>ユイ</t>
    </rPh>
    <phoneticPr fontId="1"/>
  </si>
  <si>
    <t>ぎんじまひとし</t>
  </si>
  <si>
    <t>ぎんじまひとし</t>
    <phoneticPr fontId="1"/>
  </si>
  <si>
    <t>梅雨</t>
  </si>
  <si>
    <t>梅雨</t>
    <rPh sb="0" eb="2">
      <t>ツユ</t>
    </rPh>
    <phoneticPr fontId="1"/>
  </si>
  <si>
    <t>キャンプ</t>
  </si>
  <si>
    <t>キャンプ</t>
    <phoneticPr fontId="1"/>
  </si>
  <si>
    <t>日向翔陽</t>
    <rPh sb="0" eb="2">
      <t>ヒナタ</t>
    </rPh>
    <rPh sb="2" eb="3">
      <t>ショウ</t>
    </rPh>
    <rPh sb="3" eb="4">
      <t>ヨウ</t>
    </rPh>
    <phoneticPr fontId="1"/>
  </si>
  <si>
    <t>赤葦京治</t>
    <rPh sb="0" eb="1">
      <t>アカ</t>
    </rPh>
    <rPh sb="1" eb="2">
      <t>アシ</t>
    </rPh>
    <rPh sb="2" eb="4">
      <t>ケイジ</t>
    </rPh>
    <phoneticPr fontId="1"/>
  </si>
  <si>
    <t>手白球彦</t>
  </si>
  <si>
    <t>手白球彦</t>
    <rPh sb="0" eb="1">
      <t>テ</t>
    </rPh>
    <rPh sb="1" eb="2">
      <t>シロ</t>
    </rPh>
    <rPh sb="2" eb="3">
      <t>タマ</t>
    </rPh>
    <rPh sb="3" eb="4">
      <t>ヒコ</t>
    </rPh>
    <phoneticPr fontId="1"/>
  </si>
  <si>
    <t>てしろたまひこ</t>
  </si>
  <si>
    <t>てしろたまひこ</t>
    <phoneticPr fontId="1"/>
  </si>
  <si>
    <t>スパイクrZs</t>
  </si>
  <si>
    <t>サーブrZs</t>
  </si>
  <si>
    <t>セッティングrZs</t>
  </si>
  <si>
    <t>頭脳rZs</t>
  </si>
  <si>
    <t>幸運rZs</t>
  </si>
  <si>
    <t>ブロックrZs</t>
  </si>
  <si>
    <t>レシーブrZs</t>
  </si>
  <si>
    <t>バネrZs</t>
  </si>
  <si>
    <t>スピードrZs</t>
  </si>
  <si>
    <t>メンタルrZs</t>
  </si>
  <si>
    <t>TotalStatrZs</t>
  </si>
  <si>
    <t>AttackValrZs</t>
  </si>
  <si>
    <t>ServeValrZs</t>
  </si>
  <si>
    <t>TossValrZs</t>
  </si>
  <si>
    <t>ReceiveValrZs</t>
  </si>
  <si>
    <t>BlockValrZs</t>
  </si>
  <si>
    <t>花火</t>
  </si>
  <si>
    <t>花火</t>
    <rPh sb="0" eb="2">
      <t>ハナビ</t>
    </rPh>
    <phoneticPr fontId="1"/>
  </si>
  <si>
    <t>王冠</t>
  </si>
  <si>
    <t>王冠</t>
    <rPh sb="0" eb="2">
      <t>オウカン</t>
    </rPh>
    <phoneticPr fontId="1"/>
  </si>
  <si>
    <t>バカンス</t>
  </si>
  <si>
    <t>バカンス</t>
    <phoneticPr fontId="1"/>
  </si>
  <si>
    <t>守備減少</t>
    <phoneticPr fontId="1"/>
  </si>
  <si>
    <t>強羅昌己</t>
    <rPh sb="0" eb="2">
      <t>ゴウラ</t>
    </rPh>
    <rPh sb="2" eb="4">
      <t>マサキ</t>
    </rPh>
    <phoneticPr fontId="1"/>
  </si>
  <si>
    <t>生川</t>
    <rPh sb="0" eb="2">
      <t>ウブカワ</t>
    </rPh>
    <phoneticPr fontId="1"/>
  </si>
  <si>
    <t>ごうらまさき</t>
    <phoneticPr fontId="1"/>
  </si>
  <si>
    <t>オーバー</t>
    <phoneticPr fontId="1"/>
  </si>
  <si>
    <t>ダイブ</t>
    <phoneticPr fontId="1"/>
  </si>
  <si>
    <t>アンダー</t>
    <phoneticPr fontId="1"/>
  </si>
  <si>
    <t>フライング</t>
    <phoneticPr fontId="1"/>
  </si>
  <si>
    <t>ラインアウト</t>
    <phoneticPr fontId="1"/>
  </si>
  <si>
    <t>強羅昌己</t>
  </si>
  <si>
    <t>生川</t>
  </si>
  <si>
    <t>ごうらまさき</t>
  </si>
  <si>
    <t>芦谷洋平</t>
  </si>
  <si>
    <t>芦谷洋平</t>
    <rPh sb="0" eb="2">
      <t>アシヤ</t>
    </rPh>
    <rPh sb="2" eb="4">
      <t>ヨウヘイ</t>
    </rPh>
    <phoneticPr fontId="1"/>
  </si>
  <si>
    <t>あしやようへい</t>
  </si>
  <si>
    <t>あしやようへい</t>
    <phoneticPr fontId="1"/>
  </si>
  <si>
    <t>仙石伸吾</t>
  </si>
  <si>
    <t>仙石伸吾</t>
    <rPh sb="0" eb="2">
      <t>センゴク</t>
    </rPh>
    <rPh sb="2" eb="4">
      <t>シンゴ</t>
    </rPh>
    <phoneticPr fontId="1"/>
  </si>
  <si>
    <t>せんごくしんご</t>
  </si>
  <si>
    <t>せんごくしんご</t>
    <phoneticPr fontId="1"/>
  </si>
  <si>
    <t>スパイ</t>
  </si>
  <si>
    <t>スパイ</t>
    <phoneticPr fontId="1"/>
  </si>
  <si>
    <t>スパイ黄金川貫至</t>
    <rPh sb="3" eb="6">
      <t>コガネガワ</t>
    </rPh>
    <rPh sb="6" eb="7">
      <t>カン</t>
    </rPh>
    <rPh sb="7" eb="8">
      <t>ジ</t>
    </rPh>
    <phoneticPr fontId="1"/>
  </si>
  <si>
    <t>カンフー</t>
    <phoneticPr fontId="1"/>
  </si>
  <si>
    <t>カンフー</t>
  </si>
  <si>
    <t>仮装</t>
  </si>
  <si>
    <t>仮装</t>
    <rPh sb="0" eb="2">
      <t>カソウ</t>
    </rPh>
    <phoneticPr fontId="1"/>
  </si>
  <si>
    <t>中川俊美</t>
  </si>
  <si>
    <t>中川俊美</t>
    <rPh sb="0" eb="2">
      <t>ナカガワ</t>
    </rPh>
    <rPh sb="2" eb="4">
      <t>トシミ</t>
    </rPh>
    <phoneticPr fontId="1"/>
  </si>
  <si>
    <t>なかがわとしみ</t>
  </si>
  <si>
    <t>なかがわとしみ</t>
    <phoneticPr fontId="1"/>
  </si>
  <si>
    <t>七沢健吾</t>
  </si>
  <si>
    <t>七沢健吾</t>
    <rPh sb="0" eb="2">
      <t>ナナサワ</t>
    </rPh>
    <rPh sb="2" eb="4">
      <t>ケンゴ</t>
    </rPh>
    <phoneticPr fontId="1"/>
  </si>
  <si>
    <t>ななさわけんご</t>
  </si>
  <si>
    <t>ななさわけんご</t>
    <phoneticPr fontId="1"/>
  </si>
  <si>
    <t>伊勢原裕次</t>
    <rPh sb="0" eb="3">
      <t>イセハラ</t>
    </rPh>
    <rPh sb="3" eb="5">
      <t>ユウジ</t>
    </rPh>
    <phoneticPr fontId="1"/>
  </si>
  <si>
    <t>いせはらゆうじ</t>
    <phoneticPr fontId="1"/>
  </si>
  <si>
    <t>ゲス</t>
    <phoneticPr fontId="1"/>
  </si>
  <si>
    <t>リード</t>
    <phoneticPr fontId="1"/>
  </si>
  <si>
    <t>伊勢原裕次</t>
  </si>
  <si>
    <t>いせはらゆうじ</t>
  </si>
  <si>
    <t>湯河浩二</t>
  </si>
  <si>
    <t>湯河浩二</t>
    <rPh sb="0" eb="2">
      <t>ユカワ</t>
    </rPh>
    <rPh sb="2" eb="4">
      <t>コウジ</t>
    </rPh>
    <phoneticPr fontId="1"/>
  </si>
  <si>
    <t>ゆかわこうじ</t>
  </si>
  <si>
    <t>ゆかわこうじ</t>
    <phoneticPr fontId="1"/>
  </si>
  <si>
    <t>甲冑</t>
  </si>
  <si>
    <t>甲冑</t>
    <rPh sb="0" eb="2">
      <t>カッチュウ</t>
    </rPh>
    <phoneticPr fontId="1"/>
  </si>
  <si>
    <t>攻撃増加</t>
    <rPh sb="0" eb="2">
      <t>コウゲキ</t>
    </rPh>
    <rPh sb="2" eb="4">
      <t>ゾウカ</t>
    </rPh>
    <phoneticPr fontId="1"/>
  </si>
  <si>
    <t>黄金川貫至</t>
    <rPh sb="0" eb="2">
      <t>コガネ</t>
    </rPh>
    <rPh sb="2" eb="3">
      <t>ガワ</t>
    </rPh>
    <rPh sb="3" eb="4">
      <t>カン</t>
    </rPh>
    <rPh sb="4" eb="5">
      <t>ジ</t>
    </rPh>
    <phoneticPr fontId="1"/>
  </si>
  <si>
    <t>甲冑</t>
    <rPh sb="0" eb="2">
      <t>カッチュウ</t>
    </rPh>
    <phoneticPr fontId="1"/>
  </si>
  <si>
    <t>二口堅治、黄金川貫至</t>
    <rPh sb="0" eb="2">
      <t>フタクチ</t>
    </rPh>
    <rPh sb="2" eb="4">
      <t>ケンジ</t>
    </rPh>
    <rPh sb="5" eb="7">
      <t>コガネ</t>
    </rPh>
    <rPh sb="7" eb="8">
      <t>ガワ</t>
    </rPh>
    <rPh sb="8" eb="9">
      <t>カン</t>
    </rPh>
    <rPh sb="9" eb="10">
      <t>ジ</t>
    </rPh>
    <phoneticPr fontId="1"/>
  </si>
  <si>
    <t>スパイ黄金川貫至</t>
    <rPh sb="3" eb="5">
      <t>コガネ</t>
    </rPh>
    <rPh sb="5" eb="6">
      <t>ガワ</t>
    </rPh>
    <rPh sb="6" eb="7">
      <t>カン</t>
    </rPh>
    <rPh sb="7" eb="8">
      <t>ジ</t>
    </rPh>
    <phoneticPr fontId="1"/>
  </si>
  <si>
    <t>ユニフォーム青根高伸、甲冑青根高伸</t>
    <rPh sb="6" eb="8">
      <t>アオネ</t>
    </rPh>
    <rPh sb="8" eb="10">
      <t>タカノブ</t>
    </rPh>
    <rPh sb="11" eb="13">
      <t>カッチュウ</t>
    </rPh>
    <rPh sb="13" eb="15">
      <t>アオネ</t>
    </rPh>
    <rPh sb="15" eb="17">
      <t>タカノブ</t>
    </rPh>
    <phoneticPr fontId="1"/>
  </si>
  <si>
    <t>文化祭2</t>
    <rPh sb="0" eb="3">
      <t>ブンカサイ</t>
    </rPh>
    <phoneticPr fontId="1"/>
  </si>
  <si>
    <t>桃</t>
    <rPh sb="0" eb="1">
      <t>モモ</t>
    </rPh>
    <phoneticPr fontId="1"/>
  </si>
  <si>
    <t>文化祭2</t>
  </si>
  <si>
    <t>文化祭2</t>
    <rPh sb="0" eb="3">
      <t>ブンカサイ</t>
    </rPh>
    <phoneticPr fontId="1"/>
  </si>
  <si>
    <t>攻撃減少</t>
    <rPh sb="0" eb="2">
      <t>コウゲキ</t>
    </rPh>
    <rPh sb="2" eb="4">
      <t>ゲンショウ</t>
    </rPh>
    <phoneticPr fontId="1"/>
  </si>
  <si>
    <t>文化祭2</t>
    <rPh sb="0" eb="3">
      <t>ブンカサイ</t>
    </rPh>
    <phoneticPr fontId="1"/>
  </si>
  <si>
    <t>攻撃/守備増加</t>
    <rPh sb="0" eb="2">
      <t>コウゲキ</t>
    </rPh>
    <rPh sb="3" eb="5">
      <t>シュビ</t>
    </rPh>
    <rPh sb="5" eb="7">
      <t>ゾウカ</t>
    </rPh>
    <phoneticPr fontId="1"/>
  </si>
  <si>
    <t>文化祭2</t>
    <rPh sb="0" eb="3">
      <t>ブンカサイ</t>
    </rPh>
    <phoneticPr fontId="1"/>
  </si>
  <si>
    <t>誘導</t>
    <rPh sb="0" eb="2">
      <t>ユウドウ</t>
    </rPh>
    <phoneticPr fontId="1"/>
  </si>
  <si>
    <t>守備増加</t>
    <rPh sb="0" eb="2">
      <t>シュビ</t>
    </rPh>
    <rPh sb="2" eb="4">
      <t>ゾウカ</t>
    </rPh>
    <phoneticPr fontId="1"/>
  </si>
  <si>
    <t>文化祭2</t>
    <rPh sb="0" eb="3">
      <t>ブンカサイ</t>
    </rPh>
    <phoneticPr fontId="1"/>
  </si>
  <si>
    <t>ジャージ</t>
  </si>
  <si>
    <t>ジャージ</t>
    <phoneticPr fontId="1"/>
  </si>
  <si>
    <t>千鹿谷栄吉</t>
  </si>
  <si>
    <t>千鹿谷栄吉</t>
    <rPh sb="0" eb="1">
      <t>セン</t>
    </rPh>
    <rPh sb="1" eb="2">
      <t>シカ</t>
    </rPh>
    <rPh sb="2" eb="3">
      <t>タニ</t>
    </rPh>
    <rPh sb="3" eb="5">
      <t>エイキチ</t>
    </rPh>
    <phoneticPr fontId="1"/>
  </si>
  <si>
    <t>チョキ</t>
    <phoneticPr fontId="1"/>
  </si>
  <si>
    <t>森然</t>
  </si>
  <si>
    <t>森然</t>
    <rPh sb="0" eb="1">
      <t>モリ</t>
    </rPh>
    <rPh sb="1" eb="2">
      <t>ゼン</t>
    </rPh>
    <phoneticPr fontId="1"/>
  </si>
  <si>
    <t>ちがやえいきち</t>
  </si>
  <si>
    <t>ちがやえいきち</t>
    <phoneticPr fontId="1"/>
  </si>
  <si>
    <t>スパイク</t>
    <phoneticPr fontId="1"/>
  </si>
  <si>
    <t>ジャージ日向翔陽</t>
    <rPh sb="4" eb="6">
      <t>ヒナタ</t>
    </rPh>
    <rPh sb="6" eb="7">
      <t>ショウ</t>
    </rPh>
    <rPh sb="7" eb="8">
      <t>ヨウ</t>
    </rPh>
    <phoneticPr fontId="1"/>
  </si>
  <si>
    <t>小鹿野大樹</t>
  </si>
  <si>
    <t>小鹿野大樹</t>
    <rPh sb="0" eb="3">
      <t>オガノ</t>
    </rPh>
    <rPh sb="3" eb="5">
      <t>ダイキ</t>
    </rPh>
    <phoneticPr fontId="1"/>
  </si>
  <si>
    <t>WS</t>
    <phoneticPr fontId="1"/>
  </si>
  <si>
    <t>おがのだいき</t>
  </si>
  <si>
    <t>おがのだいき</t>
    <phoneticPr fontId="1"/>
  </si>
  <si>
    <t>ジャージ影山飛雄</t>
    <rPh sb="4" eb="6">
      <t>カゲヤマ</t>
    </rPh>
    <rPh sb="6" eb="8">
      <t>トビオ</t>
    </rPh>
    <phoneticPr fontId="1"/>
  </si>
  <si>
    <t>スパイク</t>
    <phoneticPr fontId="1"/>
  </si>
  <si>
    <t>千鹿谷栄吉</t>
    <rPh sb="0" eb="1">
      <t>チ</t>
    </rPh>
    <rPh sb="1" eb="2">
      <t>ガ</t>
    </rPh>
    <rPh sb="2" eb="3">
      <t>ヤ</t>
    </rPh>
    <rPh sb="3" eb="5">
      <t>エイキチ</t>
    </rPh>
    <phoneticPr fontId="1"/>
  </si>
  <si>
    <t>Xmas2</t>
  </si>
  <si>
    <t>Xmas2</t>
    <phoneticPr fontId="1"/>
  </si>
  <si>
    <t>攻撃増加</t>
    <rPh sb="0" eb="2">
      <t>コウゲキ</t>
    </rPh>
    <rPh sb="2" eb="4">
      <t>ゾウカ</t>
    </rPh>
    <phoneticPr fontId="1"/>
  </si>
  <si>
    <t>ブロックアウト阻止</t>
    <rPh sb="7" eb="9">
      <t>ソシ</t>
    </rPh>
    <phoneticPr fontId="1"/>
  </si>
  <si>
    <t>デバフ解除</t>
    <rPh sb="3" eb="5">
      <t>カイジョ</t>
    </rPh>
    <phoneticPr fontId="1"/>
  </si>
  <si>
    <t>赤谷勇</t>
  </si>
  <si>
    <t>赤谷勇</t>
    <rPh sb="0" eb="2">
      <t>アカタニ</t>
    </rPh>
    <rPh sb="2" eb="3">
      <t>イサム</t>
    </rPh>
    <phoneticPr fontId="1"/>
  </si>
  <si>
    <t>あかたにゆう</t>
  </si>
  <si>
    <t>あかたにゆう</t>
    <phoneticPr fontId="1"/>
  </si>
  <si>
    <t>児玉勝</t>
  </si>
  <si>
    <t>児玉勝</t>
    <rPh sb="0" eb="2">
      <t>コダマ</t>
    </rPh>
    <rPh sb="2" eb="3">
      <t>マサル</t>
    </rPh>
    <phoneticPr fontId="1"/>
  </si>
  <si>
    <t>こだままさる</t>
  </si>
  <si>
    <t>こだままさる</t>
    <phoneticPr fontId="1"/>
  </si>
  <si>
    <t>名栗翔太</t>
  </si>
  <si>
    <t>名栗翔太</t>
    <rPh sb="0" eb="2">
      <t>ナグリ</t>
    </rPh>
    <rPh sb="2" eb="4">
      <t>ショウタ</t>
    </rPh>
    <phoneticPr fontId="1"/>
  </si>
  <si>
    <t>なぐりしょうた</t>
  </si>
  <si>
    <t>なぐりしょうた</t>
    <phoneticPr fontId="1"/>
  </si>
  <si>
    <t>ユニフォーム東峰旭</t>
    <rPh sb="6" eb="7">
      <t>ヒガシ</t>
    </rPh>
    <rPh sb="7" eb="8">
      <t>ミネ</t>
    </rPh>
    <rPh sb="8" eb="9">
      <t>アサヒ</t>
    </rPh>
    <phoneticPr fontId="1"/>
  </si>
  <si>
    <t>☆5ランクで解放</t>
    <rPh sb="6" eb="8">
      <t>カイホウ</t>
    </rPh>
    <phoneticPr fontId="1"/>
  </si>
  <si>
    <t>ジャージ月島蛍</t>
    <rPh sb="4" eb="6">
      <t>ツキシマ</t>
    </rPh>
    <rPh sb="6" eb="7">
      <t>ホタル</t>
    </rPh>
    <phoneticPr fontId="1"/>
  </si>
  <si>
    <t>島府典明</t>
  </si>
  <si>
    <t>島府典明</t>
    <rPh sb="0" eb="1">
      <t>シマ</t>
    </rPh>
    <rPh sb="1" eb="2">
      <t>フ</t>
    </rPh>
    <rPh sb="2" eb="4">
      <t>ノリアキ</t>
    </rPh>
    <phoneticPr fontId="1"/>
  </si>
  <si>
    <t>しまふのりあき</t>
  </si>
  <si>
    <t>しまふのりあき</t>
    <phoneticPr fontId="1"/>
  </si>
  <si>
    <t>銅</t>
    <phoneticPr fontId="1"/>
  </si>
  <si>
    <t>新年2</t>
  </si>
  <si>
    <t>新年2</t>
    <rPh sb="0" eb="2">
      <t>シンネン</t>
    </rPh>
    <phoneticPr fontId="1"/>
  </si>
  <si>
    <t>宮侑、宮治</t>
    <rPh sb="0" eb="1">
      <t>ミヤ</t>
    </rPh>
    <rPh sb="1" eb="2">
      <t>アツム</t>
    </rPh>
    <rPh sb="3" eb="4">
      <t>ミヤ</t>
    </rPh>
    <rPh sb="4" eb="5">
      <t>オサム</t>
    </rPh>
    <phoneticPr fontId="1"/>
  </si>
  <si>
    <t>吉川和孝</t>
  </si>
  <si>
    <t>吉川和孝</t>
    <rPh sb="0" eb="2">
      <t>ヨシカワ</t>
    </rPh>
    <rPh sb="2" eb="4">
      <t>カズタカ</t>
    </rPh>
    <phoneticPr fontId="1"/>
  </si>
  <si>
    <t>よしかわかずたか</t>
  </si>
  <si>
    <t>よしかわかずたか</t>
    <phoneticPr fontId="1"/>
  </si>
  <si>
    <t>路地裏2</t>
  </si>
  <si>
    <t>路地裏2</t>
    <rPh sb="0" eb="3">
      <t>ロジウラ</t>
    </rPh>
    <phoneticPr fontId="1"/>
  </si>
  <si>
    <t>初期</t>
    <rPh sb="0" eb="2">
      <t>ショキ</t>
    </rPh>
    <phoneticPr fontId="10"/>
  </si>
  <si>
    <t>最大</t>
    <rPh sb="0" eb="2">
      <t>サイダイ</t>
    </rPh>
    <phoneticPr fontId="10"/>
  </si>
  <si>
    <t>強化初期</t>
    <rPh sb="0" eb="2">
      <t>キョウカ</t>
    </rPh>
    <rPh sb="2" eb="4">
      <t>ショキ</t>
    </rPh>
    <phoneticPr fontId="10"/>
  </si>
  <si>
    <t>強化最大</t>
    <rPh sb="0" eb="2">
      <t>キョウカ</t>
    </rPh>
    <rPh sb="2" eb="4">
      <t>サイダイ</t>
    </rPh>
    <phoneticPr fontId="10"/>
  </si>
  <si>
    <t>対象</t>
    <rPh sb="0" eb="2">
      <t>タイショウ</t>
    </rPh>
    <phoneticPr fontId="10"/>
  </si>
  <si>
    <t>持続</t>
    <rPh sb="0" eb="2">
      <t>ジゾク</t>
    </rPh>
    <phoneticPr fontId="10"/>
  </si>
  <si>
    <t>特記事項</t>
    <rPh sb="0" eb="2">
      <t>トッキ</t>
    </rPh>
    <rPh sb="2" eb="4">
      <t>ジコウ</t>
    </rPh>
    <phoneticPr fontId="10"/>
  </si>
  <si>
    <t>本人</t>
    <rPh sb="0" eb="2">
      <t>ホンニン</t>
    </rPh>
    <phoneticPr fontId="10"/>
  </si>
  <si>
    <t>青根高伸</t>
    <rPh sb="0" eb="2">
      <t>アオネ</t>
    </rPh>
    <rPh sb="2" eb="4">
      <t>タカノブ</t>
    </rPh>
    <phoneticPr fontId="10"/>
  </si>
  <si>
    <t>金田一勇太郎</t>
    <rPh sb="0" eb="3">
      <t>キンダイチ</t>
    </rPh>
    <rPh sb="3" eb="6">
      <t>ユウタロウ</t>
    </rPh>
    <phoneticPr fontId="10"/>
  </si>
  <si>
    <t>岩泉一</t>
    <rPh sb="0" eb="2">
      <t>イワイズミ</t>
    </rPh>
    <rPh sb="2" eb="3">
      <t>ハジメ</t>
    </rPh>
    <phoneticPr fontId="10"/>
  </si>
  <si>
    <t>千鹿谷栄吉</t>
    <rPh sb="0" eb="1">
      <t>チ</t>
    </rPh>
    <rPh sb="1" eb="2">
      <t>ガ</t>
    </rPh>
    <rPh sb="2" eb="3">
      <t>ヤ</t>
    </rPh>
    <rPh sb="3" eb="5">
      <t>エイキチ</t>
    </rPh>
    <phoneticPr fontId="10"/>
  </si>
  <si>
    <t>全体</t>
    <rPh sb="0" eb="2">
      <t>ゼンタイ</t>
    </rPh>
    <phoneticPr fontId="10"/>
  </si>
  <si>
    <t>必要人員</t>
    <rPh sb="0" eb="2">
      <t>ヒツヨウ</t>
    </rPh>
    <rPh sb="2" eb="4">
      <t>ジンイン</t>
    </rPh>
    <phoneticPr fontId="1"/>
  </si>
  <si>
    <t>相手前衛(3)</t>
    <rPh sb="0" eb="2">
      <t>アイテ</t>
    </rPh>
    <rPh sb="2" eb="4">
      <t>ゼンエイ</t>
    </rPh>
    <phoneticPr fontId="1"/>
  </si>
  <si>
    <t>及川徹</t>
    <rPh sb="0" eb="2">
      <t>オイカワ</t>
    </rPh>
    <rPh sb="2" eb="3">
      <t>トオル</t>
    </rPh>
    <phoneticPr fontId="1"/>
  </si>
  <si>
    <t>追加属性</t>
    <rPh sb="0" eb="2">
      <t>ツイカ</t>
    </rPh>
    <rPh sb="2" eb="4">
      <t>ゾクセイ</t>
    </rPh>
    <phoneticPr fontId="1"/>
  </si>
  <si>
    <t>味方前衛(3)</t>
    <rPh sb="0" eb="2">
      <t>ミカタ</t>
    </rPh>
    <rPh sb="2" eb="4">
      <t>ゼンエイ</t>
    </rPh>
    <phoneticPr fontId="1"/>
  </si>
  <si>
    <t>守備減少</t>
    <rPh sb="0" eb="2">
      <t>シュビ</t>
    </rPh>
    <rPh sb="2" eb="4">
      <t>ゲンショウ</t>
    </rPh>
    <phoneticPr fontId="1"/>
  </si>
  <si>
    <t>相手前衛MB</t>
    <rPh sb="0" eb="2">
      <t>アイテ</t>
    </rPh>
    <rPh sb="2" eb="4">
      <t>ゼンエイ</t>
    </rPh>
    <phoneticPr fontId="1"/>
  </si>
  <si>
    <t>相手後衛(3)</t>
    <rPh sb="0" eb="2">
      <t>アイテ</t>
    </rPh>
    <rPh sb="2" eb="4">
      <t>コウエイ</t>
    </rPh>
    <phoneticPr fontId="1"/>
  </si>
  <si>
    <t>月島がコート内</t>
    <rPh sb="0" eb="2">
      <t>ツキシマ</t>
    </rPh>
    <rPh sb="6" eb="7">
      <t>ナイ</t>
    </rPh>
    <phoneticPr fontId="1"/>
  </si>
  <si>
    <t>青根がコート内</t>
    <rPh sb="0" eb="2">
      <t>アオネ</t>
    </rPh>
    <rPh sb="6" eb="7">
      <t>ナイ</t>
    </rPh>
    <phoneticPr fontId="1"/>
  </si>
  <si>
    <t>金田一がコート内</t>
    <rPh sb="0" eb="3">
      <t>キンダイチ</t>
    </rPh>
    <rPh sb="7" eb="8">
      <t>ナイ</t>
    </rPh>
    <phoneticPr fontId="1"/>
  </si>
  <si>
    <t>岩泉がコート内</t>
    <rPh sb="0" eb="2">
      <t>イワイズミ</t>
    </rPh>
    <rPh sb="6" eb="7">
      <t>ナイ</t>
    </rPh>
    <phoneticPr fontId="1"/>
  </si>
  <si>
    <t>千鹿谷がコート内</t>
    <rPh sb="0" eb="1">
      <t>チ</t>
    </rPh>
    <rPh sb="1" eb="2">
      <t>ガ</t>
    </rPh>
    <rPh sb="2" eb="3">
      <t>ヤ</t>
    </rPh>
    <rPh sb="7" eb="8">
      <t>ナイ</t>
    </rPh>
    <phoneticPr fontId="1"/>
  </si>
  <si>
    <t>相手全体</t>
    <rPh sb="0" eb="2">
      <t>アイテ</t>
    </rPh>
    <rPh sb="2" eb="4">
      <t>ゼンタイ</t>
    </rPh>
    <phoneticPr fontId="1"/>
  </si>
  <si>
    <t>攻撃/守備減少</t>
    <rPh sb="0" eb="2">
      <t>コウゲキ</t>
    </rPh>
    <rPh sb="3" eb="5">
      <t>シュビ</t>
    </rPh>
    <rPh sb="5" eb="7">
      <t>ゲンショウ</t>
    </rPh>
    <phoneticPr fontId="1"/>
  </si>
  <si>
    <t>味方全体</t>
    <rPh sb="0" eb="2">
      <t>ミカタ</t>
    </rPh>
    <rPh sb="2" eb="4">
      <t>ゼンタイ</t>
    </rPh>
    <phoneticPr fontId="1"/>
  </si>
  <si>
    <t>本人</t>
    <rPh sb="0" eb="2">
      <t>ホンニン</t>
    </rPh>
    <phoneticPr fontId="1"/>
  </si>
  <si>
    <t>牛島がコート内</t>
    <rPh sb="0" eb="2">
      <t>ウシジマ</t>
    </rPh>
    <rPh sb="6" eb="7">
      <t>ナイ</t>
    </rPh>
    <phoneticPr fontId="1"/>
  </si>
  <si>
    <t>本人と牛島</t>
    <rPh sb="0" eb="2">
      <t>ホンニン</t>
    </rPh>
    <rPh sb="3" eb="5">
      <t>ウシジマ</t>
    </rPh>
    <phoneticPr fontId="1"/>
  </si>
  <si>
    <t>五色</t>
    <rPh sb="0" eb="2">
      <t>ゴシキ</t>
    </rPh>
    <phoneticPr fontId="1"/>
  </si>
  <si>
    <t>五色がコート内</t>
    <rPh sb="0" eb="2">
      <t>ゴシキ</t>
    </rPh>
    <rPh sb="6" eb="7">
      <t>ナイ</t>
    </rPh>
    <phoneticPr fontId="1"/>
  </si>
  <si>
    <t>白布がコート外、サーブ時</t>
    <rPh sb="0" eb="2">
      <t>シラブ</t>
    </rPh>
    <rPh sb="6" eb="7">
      <t>ガイ</t>
    </rPh>
    <rPh sb="11" eb="12">
      <t>ジ</t>
    </rPh>
    <phoneticPr fontId="1"/>
  </si>
  <si>
    <t>月島の対応スキルで得点時</t>
    <rPh sb="0" eb="2">
      <t>ツキシマ</t>
    </rPh>
    <rPh sb="3" eb="5">
      <t>タイオウ</t>
    </rPh>
    <rPh sb="9" eb="11">
      <t>トクテン</t>
    </rPh>
    <rPh sb="11" eb="12">
      <t>ジ</t>
    </rPh>
    <phoneticPr fontId="1"/>
  </si>
  <si>
    <t>月島がコート内、サーブ時</t>
    <rPh sb="0" eb="2">
      <t>ツキシマ</t>
    </rPh>
    <rPh sb="6" eb="7">
      <t>ナイ</t>
    </rPh>
    <rPh sb="11" eb="12">
      <t>ジ</t>
    </rPh>
    <phoneticPr fontId="1"/>
  </si>
  <si>
    <t>ユニフォーム川西太一はコート内、五色工、牛島若利が前衛</t>
    <rPh sb="6" eb="8">
      <t>カワニシ</t>
    </rPh>
    <rPh sb="8" eb="10">
      <t>タイチ</t>
    </rPh>
    <rPh sb="14" eb="15">
      <t>ナイ</t>
    </rPh>
    <rPh sb="16" eb="18">
      <t>ゴシキ</t>
    </rPh>
    <rPh sb="18" eb="19">
      <t>タクミ</t>
    </rPh>
    <rPh sb="20" eb="22">
      <t>ウシジマ</t>
    </rPh>
    <rPh sb="22" eb="24">
      <t>ワカトシ</t>
    </rPh>
    <rPh sb="25" eb="27">
      <t>ゼンエイ</t>
    </rPh>
    <phoneticPr fontId="1"/>
  </si>
  <si>
    <t>攻撃減少</t>
  </si>
  <si>
    <t>相手前衛同一ライン</t>
    <rPh sb="0" eb="2">
      <t>アイテ</t>
    </rPh>
    <rPh sb="2" eb="4">
      <t>ゼンエイ</t>
    </rPh>
    <rPh sb="4" eb="6">
      <t>ドウイツ</t>
    </rPh>
    <phoneticPr fontId="10"/>
  </si>
  <si>
    <t>相手ランダム(3)</t>
  </si>
  <si>
    <t>相手ランダム(3)</t>
    <rPh sb="0" eb="2">
      <t>アイテ</t>
    </rPh>
    <phoneticPr fontId="1"/>
  </si>
  <si>
    <t>相手前衛同一ライン</t>
    <rPh sb="0" eb="2">
      <t>アイテ</t>
    </rPh>
    <rPh sb="2" eb="4">
      <t>ゼンエイ</t>
    </rPh>
    <rPh sb="4" eb="6">
      <t>ドウイツ</t>
    </rPh>
    <phoneticPr fontId="1"/>
  </si>
  <si>
    <t>相手前衛(1)</t>
    <rPh sb="0" eb="2">
      <t>アイテ</t>
    </rPh>
    <rPh sb="2" eb="4">
      <t>ゼンエイ</t>
    </rPh>
    <phoneticPr fontId="1"/>
  </si>
  <si>
    <t>ランダムで選ばれる?</t>
    <rPh sb="5" eb="6">
      <t>エラ</t>
    </rPh>
    <phoneticPr fontId="1"/>
  </si>
  <si>
    <t>相手ランダム(2)</t>
    <rPh sb="0" eb="2">
      <t>アイテ</t>
    </rPh>
    <phoneticPr fontId="1"/>
  </si>
  <si>
    <t>ターン数記載なし</t>
    <rPh sb="3" eb="4">
      <t>スウ</t>
    </rPh>
    <rPh sb="4" eb="6">
      <t>キサイ</t>
    </rPh>
    <phoneticPr fontId="1"/>
  </si>
  <si>
    <t>2周年</t>
  </si>
  <si>
    <t>2周年</t>
    <rPh sb="1" eb="3">
      <t>シュウネン</t>
    </rPh>
    <phoneticPr fontId="1"/>
  </si>
  <si>
    <t>ユニフォーム矢巾秀</t>
    <rPh sb="6" eb="8">
      <t>ヤハバ</t>
    </rPh>
    <rPh sb="8" eb="9">
      <t>シゲル</t>
    </rPh>
    <phoneticPr fontId="1"/>
  </si>
  <si>
    <t>路地裏2白布賢二郎、牛島若利、五色工</t>
    <rPh sb="0" eb="3">
      <t>ロジウラ</t>
    </rPh>
    <rPh sb="4" eb="6">
      <t>シラブ</t>
    </rPh>
    <rPh sb="6" eb="9">
      <t>ケンジロウ</t>
    </rPh>
    <rPh sb="10" eb="12">
      <t>ウシジマ</t>
    </rPh>
    <rPh sb="12" eb="14">
      <t>ワカトシ</t>
    </rPh>
    <rPh sb="15" eb="17">
      <t>ゴシキ</t>
    </rPh>
    <rPh sb="17" eb="18">
      <t>タクミ</t>
    </rPh>
    <phoneticPr fontId="1"/>
  </si>
  <si>
    <t>詳細は路地裏白布を参照</t>
    <rPh sb="0" eb="2">
      <t>ショウサイ</t>
    </rPh>
    <rPh sb="3" eb="6">
      <t>ロジウラ</t>
    </rPh>
    <rPh sb="6" eb="8">
      <t>シラブ</t>
    </rPh>
    <rPh sb="9" eb="11">
      <t>サンショウ</t>
    </rPh>
    <phoneticPr fontId="1"/>
  </si>
  <si>
    <t>岩泉、松川、花巻</t>
  </si>
  <si>
    <t>岩泉、松川、花巻</t>
    <rPh sb="0" eb="2">
      <t>イワイズミ</t>
    </rPh>
    <rPh sb="3" eb="5">
      <t>マツカワ</t>
    </rPh>
    <rPh sb="6" eb="8">
      <t>ハナマキ</t>
    </rPh>
    <phoneticPr fontId="1"/>
  </si>
  <si>
    <t>本人と月島</t>
    <rPh sb="0" eb="2">
      <t>ホンニン</t>
    </rPh>
    <rPh sb="3" eb="5">
      <t>ツキシマ</t>
    </rPh>
    <phoneticPr fontId="1"/>
  </si>
  <si>
    <t xml:space="preserve">味方ランダム(2) </t>
    <rPh sb="0" eb="2">
      <t>ミカタ</t>
    </rPh>
    <phoneticPr fontId="1"/>
  </si>
  <si>
    <t>相手ランダム(可変)</t>
    <rPh sb="0" eb="2">
      <t>アイテ</t>
    </rPh>
    <rPh sb="7" eb="9">
      <t>カヘン</t>
    </rPh>
    <phoneticPr fontId="1"/>
  </si>
  <si>
    <t>黄金川がコート内</t>
    <rPh sb="0" eb="2">
      <t>コガネ</t>
    </rPh>
    <rPh sb="2" eb="3">
      <t>ガワ</t>
    </rPh>
    <rPh sb="7" eb="8">
      <t>ナイ</t>
    </rPh>
    <phoneticPr fontId="1"/>
  </si>
  <si>
    <t>黄金川</t>
    <rPh sb="0" eb="2">
      <t>コガネ</t>
    </rPh>
    <rPh sb="2" eb="3">
      <t>ガワ</t>
    </rPh>
    <phoneticPr fontId="1"/>
  </si>
  <si>
    <t>枝番用</t>
    <rPh sb="0" eb="2">
      <t>エダバン</t>
    </rPh>
    <rPh sb="2" eb="3">
      <t>ヨウ</t>
    </rPh>
    <phoneticPr fontId="1"/>
  </si>
  <si>
    <t>skl</t>
    <phoneticPr fontId="1"/>
  </si>
  <si>
    <t>味方体力が低い(1)</t>
    <rPh sb="0" eb="2">
      <t>ミカタ</t>
    </rPh>
    <rPh sb="2" eb="4">
      <t>タイリョク</t>
    </rPh>
    <rPh sb="5" eb="6">
      <t>ヒク</t>
    </rPh>
    <phoneticPr fontId="1"/>
  </si>
  <si>
    <t>守備増加</t>
    <rPh sb="0" eb="4">
      <t>シュビゾウカ</t>
    </rPh>
    <phoneticPr fontId="1"/>
  </si>
  <si>
    <t>ユニフォーム木兎光太郎、2周年木兎光太郎</t>
    <rPh sb="6" eb="8">
      <t>ボクト</t>
    </rPh>
    <rPh sb="8" eb="11">
      <t>コウタロウ</t>
    </rPh>
    <rPh sb="13" eb="15">
      <t>シュウネン</t>
    </rPh>
    <rPh sb="15" eb="17">
      <t>ボクト</t>
    </rPh>
    <rPh sb="17" eb="20">
      <t>コウタロウ</t>
    </rPh>
    <phoneticPr fontId="1"/>
  </si>
  <si>
    <t>相手ランダム(3)</t>
    <phoneticPr fontId="1"/>
  </si>
  <si>
    <t>職業体験月島蛍、2周年月島蛍</t>
    <rPh sb="0" eb="2">
      <t>ショクギョウ</t>
    </rPh>
    <rPh sb="2" eb="4">
      <t>タイケン</t>
    </rPh>
    <rPh sb="4" eb="6">
      <t>ツキシマ</t>
    </rPh>
    <rPh sb="6" eb="7">
      <t>ホタル</t>
    </rPh>
    <rPh sb="9" eb="11">
      <t>シュウネン</t>
    </rPh>
    <rPh sb="11" eb="13">
      <t>ツキシマ</t>
    </rPh>
    <rPh sb="13" eb="14">
      <t>ホタル</t>
    </rPh>
    <phoneticPr fontId="1"/>
  </si>
  <si>
    <t>1周年月島蛍、2周年月島蛍</t>
    <rPh sb="1" eb="3">
      <t>シュウネン</t>
    </rPh>
    <rPh sb="3" eb="5">
      <t>ツキシマ</t>
    </rPh>
    <rPh sb="5" eb="6">
      <t>ホタル</t>
    </rPh>
    <rPh sb="8" eb="10">
      <t>シュウネン</t>
    </rPh>
    <rPh sb="10" eb="12">
      <t>ツキシマ</t>
    </rPh>
    <rPh sb="12" eb="13">
      <t>ホタル</t>
    </rPh>
    <phoneticPr fontId="1"/>
  </si>
  <si>
    <t>1周年影山飛雄、2周年影山飛雄</t>
    <rPh sb="1" eb="3">
      <t>シュウネン</t>
    </rPh>
    <rPh sb="3" eb="5">
      <t>カゲヤマ</t>
    </rPh>
    <rPh sb="5" eb="7">
      <t>トビオ</t>
    </rPh>
    <rPh sb="9" eb="11">
      <t>シュウネン</t>
    </rPh>
    <rPh sb="11" eb="13">
      <t>カゲヤマ</t>
    </rPh>
    <rPh sb="13" eb="15">
      <t>トビオ</t>
    </rPh>
    <phoneticPr fontId="1"/>
  </si>
  <si>
    <t>1周年月島蛍、2周年月島蛍</t>
    <rPh sb="1" eb="3">
      <t>シュウネン</t>
    </rPh>
    <rPh sb="3" eb="5">
      <t>ツキシマ</t>
    </rPh>
    <rPh sb="5" eb="6">
      <t>ホタル</t>
    </rPh>
    <rPh sb="8" eb="10">
      <t>シュウネン</t>
    </rPh>
    <rPh sb="10" eb="13">
      <t>ツキシマホタル</t>
    </rPh>
    <phoneticPr fontId="1"/>
  </si>
  <si>
    <t>遊園地</t>
  </si>
  <si>
    <t>遊園地</t>
    <rPh sb="0" eb="3">
      <t>ユウエンチ</t>
    </rPh>
    <phoneticPr fontId="1"/>
  </si>
  <si>
    <t>15〜59.1</t>
    <phoneticPr fontId="1"/>
  </si>
  <si>
    <t>味方ランダム(1)</t>
    <rPh sb="0" eb="2">
      <t>ミカタ</t>
    </rPh>
    <phoneticPr fontId="1"/>
  </si>
  <si>
    <t>相手サーバー</t>
    <phoneticPr fontId="1"/>
  </si>
  <si>
    <t>澤村がコート内</t>
    <rPh sb="0" eb="2">
      <t>サワムラ</t>
    </rPh>
    <rPh sb="6" eb="7">
      <t>ナイ</t>
    </rPh>
    <phoneticPr fontId="1"/>
  </si>
  <si>
    <t>味方ランダム(2)</t>
    <rPh sb="0" eb="2">
      <t>ミカタ</t>
    </rPh>
    <phoneticPr fontId="1"/>
  </si>
  <si>
    <t>侑</t>
    <rPh sb="0" eb="1">
      <t>アツム</t>
    </rPh>
    <phoneticPr fontId="1"/>
  </si>
  <si>
    <t>侑がコート内</t>
    <rPh sb="0" eb="1">
      <t>アツム</t>
    </rPh>
    <rPh sb="5" eb="6">
      <t>ナイ</t>
    </rPh>
    <phoneticPr fontId="1"/>
  </si>
  <si>
    <t>妖</t>
  </si>
  <si>
    <t>妖</t>
    <rPh sb="0" eb="1">
      <t>アヤカシ</t>
    </rPh>
    <phoneticPr fontId="1"/>
  </si>
  <si>
    <t>全セッター</t>
    <rPh sb="0" eb="1">
      <t>ゼン</t>
    </rPh>
    <phoneticPr fontId="1"/>
  </si>
  <si>
    <t>岩泉、松川、花巻がコート内、サーブ時</t>
    <rPh sb="0" eb="2">
      <t>イワイズミ</t>
    </rPh>
    <rPh sb="3" eb="5">
      <t>マツカワ</t>
    </rPh>
    <rPh sb="6" eb="8">
      <t>ハナマキ</t>
    </rPh>
    <rPh sb="12" eb="13">
      <t>ナイ</t>
    </rPh>
    <rPh sb="17" eb="18">
      <t>ジ</t>
    </rPh>
    <phoneticPr fontId="1"/>
  </si>
  <si>
    <t>菅原がコート外</t>
    <rPh sb="0" eb="2">
      <t>スガワラ</t>
    </rPh>
    <rPh sb="6" eb="7">
      <t>ガイ</t>
    </rPh>
    <phoneticPr fontId="1"/>
  </si>
  <si>
    <t>日向がコート内</t>
    <rPh sb="0" eb="2">
      <t>ヒナタ</t>
    </rPh>
    <rPh sb="6" eb="7">
      <t>ナイ</t>
    </rPh>
    <phoneticPr fontId="1"/>
  </si>
  <si>
    <t>本人と日向</t>
    <rPh sb="0" eb="2">
      <t>ホンニン</t>
    </rPh>
    <rPh sb="3" eb="5">
      <t>ヒナタ</t>
    </rPh>
    <phoneticPr fontId="1"/>
  </si>
  <si>
    <t>サーブ時</t>
    <rPh sb="3" eb="4">
      <t>ジ</t>
    </rPh>
    <phoneticPr fontId="1"/>
  </si>
  <si>
    <t>田中がコート内、山本コート退出時</t>
    <rPh sb="0" eb="2">
      <t>タナカ</t>
    </rPh>
    <rPh sb="6" eb="7">
      <t>ナイ</t>
    </rPh>
    <rPh sb="8" eb="10">
      <t>ヤマモト</t>
    </rPh>
    <rPh sb="13" eb="15">
      <t>タイシュツ</t>
    </rPh>
    <rPh sb="15" eb="16">
      <t>ジ</t>
    </rPh>
    <phoneticPr fontId="1"/>
  </si>
  <si>
    <t>中学生</t>
  </si>
  <si>
    <t>中学生</t>
    <rPh sb="0" eb="3">
      <t>チュウガクセイ</t>
    </rPh>
    <phoneticPr fontId="1"/>
  </si>
  <si>
    <t>味方セッター以外全員</t>
    <rPh sb="0" eb="2">
      <t>ミカタ</t>
    </rPh>
    <rPh sb="6" eb="8">
      <t>イガイ</t>
    </rPh>
    <rPh sb="8" eb="10">
      <t>ゼンイン</t>
    </rPh>
    <phoneticPr fontId="1"/>
  </si>
  <si>
    <t>本人と黒尾</t>
    <rPh sb="0" eb="2">
      <t>ホンニン</t>
    </rPh>
    <rPh sb="3" eb="5">
      <t>クロオ</t>
    </rPh>
    <phoneticPr fontId="1"/>
  </si>
  <si>
    <t>黒尾鉄朗</t>
    <rPh sb="0" eb="2">
      <t>クロオ</t>
    </rPh>
    <rPh sb="2" eb="4">
      <t>テツロウ</t>
    </rPh>
    <phoneticPr fontId="1"/>
  </si>
  <si>
    <t>黒尾がコート内</t>
    <rPh sb="0" eb="2">
      <t>クロオ</t>
    </rPh>
    <rPh sb="6" eb="7">
      <t>ナイ</t>
    </rPh>
    <phoneticPr fontId="1"/>
  </si>
  <si>
    <t>本人</t>
  </si>
  <si>
    <t>本人を除く前衛レフト側(1)</t>
    <rPh sb="0" eb="2">
      <t>ホンニン</t>
    </rPh>
    <rPh sb="3" eb="4">
      <t>ノゾ</t>
    </rPh>
    <rPh sb="5" eb="7">
      <t>ゼンエイ</t>
    </rPh>
    <rPh sb="10" eb="11">
      <t>ガワ</t>
    </rPh>
    <phoneticPr fontId="1"/>
  </si>
  <si>
    <t>本人</t>
    <phoneticPr fontId="1"/>
  </si>
  <si>
    <t>味方MBとWS</t>
    <rPh sb="0" eb="2">
      <t>ミカタ</t>
    </rPh>
    <phoneticPr fontId="1"/>
  </si>
  <si>
    <t>本人がレフトだった場合はどうなる?</t>
    <rPh sb="0" eb="2">
      <t>ホンニン</t>
    </rPh>
    <rPh sb="9" eb="11">
      <t>バアイ</t>
    </rPh>
    <phoneticPr fontId="1"/>
  </si>
  <si>
    <t>選択した相手</t>
    <rPh sb="0" eb="2">
      <t>センタク</t>
    </rPh>
    <rPh sb="4" eb="6">
      <t>アイテ</t>
    </rPh>
    <phoneticPr fontId="1"/>
  </si>
  <si>
    <t>ブロック時</t>
    <rPh sb="4" eb="5">
      <t>ジ</t>
    </rPh>
    <phoneticPr fontId="1"/>
  </si>
  <si>
    <t>発動率</t>
    <rPh sb="0" eb="2">
      <t>ハツドウ</t>
    </rPh>
    <rPh sb="2" eb="3">
      <t>リツ</t>
    </rPh>
    <phoneticPr fontId="1"/>
  </si>
  <si>
    <t>本人とS</t>
    <rPh sb="0" eb="2">
      <t>ホンニン</t>
    </rPh>
    <phoneticPr fontId="1"/>
  </si>
  <si>
    <t>1ターン前衛の味方(3)攻撃増加</t>
    <rPh sb="4" eb="6">
      <t>ゼンエイ</t>
    </rPh>
    <rPh sb="7" eb="9">
      <t>ミカタ</t>
    </rPh>
    <rPh sb="12" eb="14">
      <t>コウゲキ</t>
    </rPh>
    <rPh sb="14" eb="16">
      <t>ゾウカ</t>
    </rPh>
    <phoneticPr fontId="1"/>
  </si>
  <si>
    <t>1ターン相手前衛(3)守備低下</t>
    <rPh sb="4" eb="6">
      <t>アイテ</t>
    </rPh>
    <rPh sb="6" eb="8">
      <t>ゼンエイ</t>
    </rPh>
    <rPh sb="11" eb="13">
      <t>シュビ</t>
    </rPh>
    <rPh sb="13" eb="15">
      <t>テイカ</t>
    </rPh>
    <phoneticPr fontId="1"/>
  </si>
  <si>
    <t>職業体験2</t>
  </si>
  <si>
    <t>職業体験2</t>
    <rPh sb="0" eb="2">
      <t>ショクギョウ</t>
    </rPh>
    <rPh sb="2" eb="4">
      <t>タイケン</t>
    </rPh>
    <phoneticPr fontId="1"/>
  </si>
  <si>
    <t>相手サーブ時(予約)</t>
    <rPh sb="0" eb="2">
      <t>アイテ</t>
    </rPh>
    <rPh sb="5" eb="6">
      <t>ジ</t>
    </rPh>
    <rPh sb="7" eb="9">
      <t>ヨヤク</t>
    </rPh>
    <phoneticPr fontId="1"/>
  </si>
  <si>
    <t>味方トス時(予約)</t>
    <rPh sb="0" eb="2">
      <t>ミカタ</t>
    </rPh>
    <rPh sb="4" eb="5">
      <t>トキ</t>
    </rPh>
    <rPh sb="6" eb="8">
      <t>ヨヤク</t>
    </rPh>
    <phoneticPr fontId="1"/>
  </si>
  <si>
    <t>牛島が後衛</t>
    <rPh sb="0" eb="2">
      <t>ウシジマ</t>
    </rPh>
    <rPh sb="3" eb="5">
      <t>コウエイ</t>
    </rPh>
    <phoneticPr fontId="1"/>
  </si>
  <si>
    <t>牛島</t>
    <rPh sb="0" eb="2">
      <t>ウシジマ</t>
    </rPh>
    <phoneticPr fontId="1"/>
  </si>
  <si>
    <t>ユニフォーム黄金川貫至</t>
    <rPh sb="6" eb="8">
      <t>コガネ</t>
    </rPh>
    <rPh sb="8" eb="9">
      <t>ガワ</t>
    </rPh>
    <rPh sb="9" eb="10">
      <t>カン</t>
    </rPh>
    <rPh sb="10" eb="11">
      <t>イタル</t>
    </rPh>
    <phoneticPr fontId="1"/>
  </si>
  <si>
    <t>作並浩輔</t>
    <phoneticPr fontId="1"/>
  </si>
  <si>
    <t>職業体験2作並浩輔</t>
    <rPh sb="0" eb="4">
      <t>ショクギョウタイケン</t>
    </rPh>
    <phoneticPr fontId="1"/>
  </si>
  <si>
    <t>角名倫太郎、銀島結</t>
    <rPh sb="0" eb="1">
      <t>ツノ</t>
    </rPh>
    <rPh sb="1" eb="2">
      <t>ナ</t>
    </rPh>
    <rPh sb="2" eb="5">
      <t>リンタロウ</t>
    </rPh>
    <rPh sb="6" eb="7">
      <t>ギン</t>
    </rPh>
    <rPh sb="7" eb="8">
      <t>ジマ</t>
    </rPh>
    <rPh sb="8" eb="9">
      <t>ユイ</t>
    </rPh>
    <phoneticPr fontId="1"/>
  </si>
  <si>
    <t>角名と銀島が前衛時</t>
    <rPh sb="0" eb="1">
      <t>ツノ</t>
    </rPh>
    <rPh sb="1" eb="2">
      <t>ナ</t>
    </rPh>
    <rPh sb="3" eb="4">
      <t>ギン</t>
    </rPh>
    <rPh sb="4" eb="5">
      <t>ジマ</t>
    </rPh>
    <rPh sb="6" eb="8">
      <t>ゼンエイ</t>
    </rPh>
    <rPh sb="8" eb="9">
      <t>ジ</t>
    </rPh>
    <phoneticPr fontId="1"/>
  </si>
  <si>
    <t>衣装</t>
    <rPh sb="0" eb="2">
      <t>イショウ</t>
    </rPh>
    <phoneticPr fontId="1"/>
  </si>
  <si>
    <t>名前</t>
    <rPh sb="0" eb="2">
      <t>ナマエ</t>
    </rPh>
    <phoneticPr fontId="1"/>
  </si>
  <si>
    <t>能力+スキル</t>
  </si>
  <si>
    <t>能力+強化スキル</t>
  </si>
  <si>
    <t>eda</t>
  </si>
  <si>
    <t>アート2</t>
  </si>
  <si>
    <t>アート2</t>
    <phoneticPr fontId="1"/>
  </si>
  <si>
    <t>茂庭がコート内</t>
    <rPh sb="0" eb="2">
      <t>モニワ</t>
    </rPh>
    <rPh sb="6" eb="7">
      <t>ナイ</t>
    </rPh>
    <phoneticPr fontId="1"/>
  </si>
  <si>
    <t>スタメン全員伊達工の場合の増加量</t>
    <rPh sb="4" eb="6">
      <t>ゼンイン</t>
    </rPh>
    <rPh sb="6" eb="8">
      <t>ダテ</t>
    </rPh>
    <rPh sb="8" eb="9">
      <t>コウ</t>
    </rPh>
    <rPh sb="10" eb="12">
      <t>バアイ</t>
    </rPh>
    <rPh sb="13" eb="15">
      <t>ゾウカ</t>
    </rPh>
    <rPh sb="15" eb="16">
      <t>リョウ</t>
    </rPh>
    <phoneticPr fontId="1"/>
  </si>
  <si>
    <t>myPath</t>
  </si>
  <si>
    <t>天童がコート外、サーブ時</t>
    <rPh sb="0" eb="2">
      <t>テンドウ</t>
    </rPh>
    <rPh sb="6" eb="7">
      <t>ガイ</t>
    </rPh>
    <rPh sb="11" eb="12">
      <t>ジ</t>
    </rPh>
    <phoneticPr fontId="1"/>
  </si>
  <si>
    <t>味方セッター全員</t>
    <rPh sb="0" eb="2">
      <t>ミカタ</t>
    </rPh>
    <rPh sb="6" eb="8">
      <t>ゼンイン</t>
    </rPh>
    <phoneticPr fontId="1"/>
  </si>
  <si>
    <t>ブロック時、日向後衛</t>
    <rPh sb="4" eb="5">
      <t>ジ</t>
    </rPh>
    <rPh sb="6" eb="8">
      <t>ヒナタ</t>
    </rPh>
    <rPh sb="8" eb="10">
      <t>コウエイ</t>
    </rPh>
    <phoneticPr fontId="1"/>
  </si>
  <si>
    <t>サバゲ2</t>
    <phoneticPr fontId="1"/>
  </si>
  <si>
    <t>サバゲ2</t>
  </si>
  <si>
    <t>水着2</t>
    <rPh sb="0" eb="2">
      <t>ミズギ</t>
    </rPh>
    <phoneticPr fontId="1"/>
  </si>
  <si>
    <t>水着2</t>
  </si>
  <si>
    <t>パッシブ確率減少</t>
    <rPh sb="4" eb="6">
      <t>カクリツ</t>
    </rPh>
    <rPh sb="6" eb="8">
      <t>ゲンショウ</t>
    </rPh>
    <phoneticPr fontId="1"/>
  </si>
  <si>
    <t>選択した相手をターゲット</t>
    <rPh sb="0" eb="2">
      <t>センタク</t>
    </rPh>
    <rPh sb="4" eb="6">
      <t>アイテ</t>
    </rPh>
    <phoneticPr fontId="1"/>
  </si>
  <si>
    <t>ID</t>
  </si>
  <si>
    <t>1</t>
  </si>
  <si>
    <t>2</t>
  </si>
  <si>
    <t>夏祭り2</t>
    <rPh sb="0" eb="2">
      <t>ナツマツ</t>
    </rPh>
    <phoneticPr fontId="1"/>
  </si>
  <si>
    <t>夏祭り2</t>
  </si>
  <si>
    <t>回復(本人)</t>
    <rPh sb="0" eb="2">
      <t>カイフク</t>
    </rPh>
    <rPh sb="3" eb="5">
      <t>ホンニン</t>
    </rPh>
    <phoneticPr fontId="1"/>
  </si>
  <si>
    <t>夏祭り、1周年、文化祭2、中学生黒尾鉄朗</t>
    <rPh sb="0" eb="2">
      <t>ナツマツ</t>
    </rPh>
    <rPh sb="5" eb="7">
      <t>シュウネン</t>
    </rPh>
    <rPh sb="8" eb="11">
      <t>ブンカサイ</t>
    </rPh>
    <rPh sb="13" eb="16">
      <t>チュウガクセイ</t>
    </rPh>
    <rPh sb="16" eb="18">
      <t>クロオ</t>
    </rPh>
    <rPh sb="18" eb="20">
      <t>テツロウ</t>
    </rPh>
    <phoneticPr fontId="1"/>
  </si>
  <si>
    <t>ユニフォーム、文化祭2、サバゲ2灰羽リエーフ</t>
    <rPh sb="7" eb="10">
      <t>ブンカサイ</t>
    </rPh>
    <rPh sb="16" eb="17">
      <t>ハイ</t>
    </rPh>
    <rPh sb="17" eb="18">
      <t>バ</t>
    </rPh>
    <phoneticPr fontId="1"/>
  </si>
  <si>
    <t>SICユニフォーム、ユニフォーム、Xmas2孤爪研磨</t>
    <rPh sb="22" eb="23">
      <t>コ</t>
    </rPh>
    <rPh sb="23" eb="24">
      <t>ヅメ</t>
    </rPh>
    <rPh sb="24" eb="26">
      <t>ケンマ</t>
    </rPh>
    <phoneticPr fontId="1"/>
  </si>
  <si>
    <t>SICユニフォーム、ユニフォーム京谷賢太郎</t>
    <rPh sb="16" eb="18">
      <t>キョウタニ</t>
    </rPh>
    <rPh sb="18" eb="21">
      <t>ケンタロウ</t>
    </rPh>
    <phoneticPr fontId="1"/>
  </si>
  <si>
    <t>SICユニフォーム、ユニフォーム、夏祭り、1週年、中学生孤爪研磨</t>
    <rPh sb="17" eb="19">
      <t>ナツマツリ</t>
    </rPh>
    <rPh sb="22" eb="23">
      <t>シュウ</t>
    </rPh>
    <rPh sb="23" eb="24">
      <t>ネン</t>
    </rPh>
    <rPh sb="25" eb="28">
      <t>チュウガクセイ</t>
    </rPh>
    <rPh sb="28" eb="29">
      <t>コ</t>
    </rPh>
    <rPh sb="29" eb="30">
      <t>ヅメ</t>
    </rPh>
    <rPh sb="30" eb="32">
      <t>ケンマ</t>
    </rPh>
    <phoneticPr fontId="1"/>
  </si>
  <si>
    <t>サーブ時、天童がコート外</t>
    <rPh sb="3" eb="4">
      <t>ジ</t>
    </rPh>
    <rPh sb="5" eb="7">
      <t>テンドウ</t>
    </rPh>
    <rPh sb="11" eb="12">
      <t>ガイ</t>
    </rPh>
    <phoneticPr fontId="1"/>
  </si>
  <si>
    <t>本人と治</t>
    <rPh sb="0" eb="2">
      <t>ホンニン</t>
    </rPh>
    <rPh sb="3" eb="4">
      <t>オサム</t>
    </rPh>
    <phoneticPr fontId="1"/>
  </si>
  <si>
    <t>治がコート内</t>
    <rPh sb="0" eb="1">
      <t>オサム</t>
    </rPh>
    <rPh sb="5" eb="6">
      <t>ナイ</t>
    </rPh>
    <phoneticPr fontId="1"/>
  </si>
  <si>
    <t>サーブ時、侑が前衛</t>
    <rPh sb="3" eb="4">
      <t>ジ</t>
    </rPh>
    <rPh sb="5" eb="6">
      <t>アツム</t>
    </rPh>
    <rPh sb="7" eb="9">
      <t>ゼンエイ</t>
    </rPh>
    <phoneticPr fontId="1"/>
  </si>
  <si>
    <t>本人と侑</t>
    <rPh sb="0" eb="2">
      <t>ホンニン</t>
    </rPh>
    <rPh sb="3" eb="4">
      <t>アツム</t>
    </rPh>
    <phoneticPr fontId="1"/>
  </si>
  <si>
    <t>味方ランダム(3)</t>
    <rPh sb="0" eb="2">
      <t>ミカタ</t>
    </rPh>
    <phoneticPr fontId="1"/>
  </si>
  <si>
    <t>治</t>
    <rPh sb="0" eb="1">
      <t>オサム</t>
    </rPh>
    <phoneticPr fontId="1"/>
  </si>
  <si>
    <t>相手リベロ</t>
    <rPh sb="0" eb="2">
      <t>アイテ</t>
    </rPh>
    <phoneticPr fontId="1"/>
  </si>
  <si>
    <t>赤葦</t>
    <rPh sb="0" eb="1">
      <t>アカ</t>
    </rPh>
    <rPh sb="1" eb="2">
      <t>アシ</t>
    </rPh>
    <phoneticPr fontId="1"/>
  </si>
  <si>
    <t>赤葦がコート内</t>
    <rPh sb="0" eb="1">
      <t>アカ</t>
    </rPh>
    <rPh sb="1" eb="2">
      <t>アシ</t>
    </rPh>
    <rPh sb="6" eb="7">
      <t>ナイ</t>
    </rPh>
    <phoneticPr fontId="1"/>
  </si>
  <si>
    <t>体力減少</t>
    <rPh sb="0" eb="2">
      <t>タイリョク</t>
    </rPh>
    <rPh sb="2" eb="4">
      <t>ゲンショウ</t>
    </rPh>
    <phoneticPr fontId="1"/>
  </si>
  <si>
    <t>木兎</t>
    <rPh sb="0" eb="2">
      <t>ボクト</t>
    </rPh>
    <phoneticPr fontId="1"/>
  </si>
  <si>
    <t>本人と味方木兎以外</t>
    <rPh sb="0" eb="2">
      <t>ホンニン</t>
    </rPh>
    <rPh sb="3" eb="5">
      <t>ミカタ</t>
    </rPh>
    <rPh sb="5" eb="7">
      <t>ボクト</t>
    </rPh>
    <rPh sb="7" eb="9">
      <t>イガイ</t>
    </rPh>
    <phoneticPr fontId="1"/>
  </si>
  <si>
    <t>木兎がコート内</t>
    <rPh sb="0" eb="2">
      <t>ボクト</t>
    </rPh>
    <rPh sb="6" eb="7">
      <t>ナイ</t>
    </rPh>
    <phoneticPr fontId="1"/>
  </si>
  <si>
    <t>角名、銀島</t>
    <rPh sb="0" eb="1">
      <t>ツノ</t>
    </rPh>
    <rPh sb="1" eb="2">
      <t>ナ</t>
    </rPh>
    <rPh sb="3" eb="4">
      <t>ギン</t>
    </rPh>
    <rPh sb="4" eb="5">
      <t>ジマ</t>
    </rPh>
    <phoneticPr fontId="1"/>
  </si>
  <si>
    <t>侑と治がコート内</t>
    <rPh sb="0" eb="1">
      <t>アツム</t>
    </rPh>
    <rPh sb="2" eb="3">
      <t>オサム</t>
    </rPh>
    <rPh sb="7" eb="8">
      <t>ナイ</t>
    </rPh>
    <phoneticPr fontId="1"/>
  </si>
  <si>
    <t>侑、治</t>
    <rPh sb="0" eb="1">
      <t>アツム</t>
    </rPh>
    <rPh sb="2" eb="3">
      <t>オサム</t>
    </rPh>
    <phoneticPr fontId="1"/>
  </si>
  <si>
    <t>本人と影山</t>
    <rPh sb="0" eb="2">
      <t>ホンニン</t>
    </rPh>
    <rPh sb="3" eb="5">
      <t>カゲヤマ</t>
    </rPh>
    <phoneticPr fontId="1"/>
  </si>
  <si>
    <t>影山がコート内</t>
    <rPh sb="0" eb="2">
      <t>カゲヤマ</t>
    </rPh>
    <rPh sb="6" eb="7">
      <t>ナイ</t>
    </rPh>
    <phoneticPr fontId="1"/>
  </si>
  <si>
    <t>田中がコート内</t>
    <rPh sb="0" eb="2">
      <t>タナカ</t>
    </rPh>
    <rPh sb="6" eb="7">
      <t>ナイ</t>
    </rPh>
    <phoneticPr fontId="1"/>
  </si>
  <si>
    <t>本人、二口、黄金川</t>
    <rPh sb="0" eb="2">
      <t>ホンニン</t>
    </rPh>
    <rPh sb="3" eb="5">
      <t>フタクチ</t>
    </rPh>
    <rPh sb="6" eb="8">
      <t>コガネ</t>
    </rPh>
    <rPh sb="8" eb="9">
      <t>ガワ</t>
    </rPh>
    <phoneticPr fontId="1"/>
  </si>
  <si>
    <t>二口、黄金川がコート内</t>
    <rPh sb="0" eb="2">
      <t>フタクチ</t>
    </rPh>
    <rPh sb="3" eb="5">
      <t>コガネ</t>
    </rPh>
    <rPh sb="5" eb="6">
      <t>ガワ</t>
    </rPh>
    <rPh sb="10" eb="11">
      <t>ナイ</t>
    </rPh>
    <phoneticPr fontId="1"/>
  </si>
  <si>
    <t>田中がコート退出時に自動発動</t>
    <rPh sb="0" eb="2">
      <t>タナカ</t>
    </rPh>
    <rPh sb="6" eb="8">
      <t>タイシュツ</t>
    </rPh>
    <rPh sb="8" eb="9">
      <t>ジ</t>
    </rPh>
    <rPh sb="10" eb="12">
      <t>ジドウ</t>
    </rPh>
    <rPh sb="12" eb="14">
      <t>ハツドウ</t>
    </rPh>
    <phoneticPr fontId="1"/>
  </si>
  <si>
    <t>称号</t>
    <rPh sb="0" eb="2">
      <t>ショウゴウ</t>
    </rPh>
    <phoneticPr fontId="1"/>
  </si>
  <si>
    <t>夏祭り2</t>
    <rPh sb="0" eb="2">
      <t>ナツマツリ</t>
    </rPh>
    <phoneticPr fontId="1"/>
  </si>
  <si>
    <t>味方ランダム(2)</t>
  </si>
  <si>
    <t>味方後衛(3)</t>
    <rPh sb="0" eb="2">
      <t>ミカタ</t>
    </rPh>
    <rPh sb="2" eb="4">
      <t>コウエイ</t>
    </rPh>
    <phoneticPr fontId="1"/>
  </si>
  <si>
    <t>田中</t>
    <rPh sb="0" eb="2">
      <t>タナカ</t>
    </rPh>
    <phoneticPr fontId="1"/>
  </si>
  <si>
    <t>味方任意の前衛(1)</t>
    <rPh sb="0" eb="2">
      <t>ミカタ</t>
    </rPh>
    <rPh sb="2" eb="4">
      <t>ニンイ</t>
    </rPh>
    <rPh sb="5" eb="7">
      <t>ゼンエイ</t>
    </rPh>
    <phoneticPr fontId="1"/>
  </si>
  <si>
    <t>選択した味方</t>
    <rPh sb="0" eb="2">
      <t>センタク</t>
    </rPh>
    <rPh sb="4" eb="6">
      <t>ミカタ</t>
    </rPh>
    <phoneticPr fontId="1"/>
  </si>
  <si>
    <t>作並が対応スキルでレシーブ成功時</t>
    <rPh sb="0" eb="2">
      <t>サクナミ</t>
    </rPh>
    <rPh sb="3" eb="5">
      <t>タイオウ</t>
    </rPh>
    <rPh sb="13" eb="15">
      <t>セイコウ</t>
    </rPh>
    <rPh sb="15" eb="16">
      <t>ジ</t>
    </rPh>
    <phoneticPr fontId="1"/>
  </si>
  <si>
    <t>夏祭り2菅原孝支</t>
    <rPh sb="0" eb="2">
      <t>ナツマツリ</t>
    </rPh>
    <rPh sb="4" eb="6">
      <t>スガワラ</t>
    </rPh>
    <rPh sb="6" eb="7">
      <t>コウ</t>
    </rPh>
    <rPh sb="7" eb="8">
      <t>シ</t>
    </rPh>
    <phoneticPr fontId="1"/>
  </si>
  <si>
    <t>スパイク+1</t>
    <phoneticPr fontId="1"/>
  </si>
  <si>
    <t>スピード+1</t>
    <phoneticPr fontId="1"/>
  </si>
  <si>
    <t>ブロック+1</t>
    <phoneticPr fontId="1"/>
  </si>
  <si>
    <t>バネ+1</t>
    <phoneticPr fontId="1"/>
  </si>
  <si>
    <t>頭脳+1</t>
    <rPh sb="0" eb="2">
      <t>ズノウ</t>
    </rPh>
    <phoneticPr fontId="1"/>
  </si>
  <si>
    <t>サーブ+1</t>
    <phoneticPr fontId="1"/>
  </si>
  <si>
    <t>セッティング+1</t>
    <phoneticPr fontId="1"/>
  </si>
  <si>
    <t>レシーブ+1</t>
    <phoneticPr fontId="1"/>
  </si>
  <si>
    <t>夏祭り2東峰旭</t>
    <rPh sb="0" eb="2">
      <t>ナツマツリ</t>
    </rPh>
    <rPh sb="4" eb="5">
      <t>ヒガシ</t>
    </rPh>
    <rPh sb="5" eb="6">
      <t>ミネ</t>
    </rPh>
    <rPh sb="6" eb="7">
      <t>アサヒ</t>
    </rPh>
    <phoneticPr fontId="1"/>
  </si>
  <si>
    <t>岩泉が前衛</t>
    <rPh sb="0" eb="2">
      <t>イワイズミ</t>
    </rPh>
    <rPh sb="3" eb="5">
      <t>ゼンエイ</t>
    </rPh>
    <phoneticPr fontId="1"/>
  </si>
  <si>
    <t>相手任意(1)</t>
  </si>
  <si>
    <t>相手任意(1)</t>
    <rPh sb="0" eb="2">
      <t>アイテ</t>
    </rPh>
    <rPh sb="2" eb="4">
      <t>ニンイ</t>
    </rPh>
    <phoneticPr fontId="1"/>
  </si>
  <si>
    <t>味方ランダム(1)</t>
  </si>
  <si>
    <r>
      <rPr>
        <sz val="10"/>
        <color rgb="FF000000"/>
        <rFont val="Segoe UI Symbol"/>
        <family val="2"/>
      </rPr>
      <t>⭐</t>
    </r>
    <r>
      <rPr>
        <sz val="10"/>
        <color rgb="FF000000"/>
        <rFont val="Yu Gothic UI Semilight"/>
        <family val="3"/>
        <charset val="128"/>
        <scheme val="minor"/>
      </rPr>
      <t>5で習得</t>
    </r>
    <rPh sb="3" eb="5">
      <t>シュウトク</t>
    </rPh>
    <phoneticPr fontId="1"/>
  </si>
  <si>
    <t>デバフ解除</t>
  </si>
  <si>
    <t>味方ランダム(3)</t>
    <phoneticPr fontId="1"/>
  </si>
  <si>
    <t>焼き芋</t>
    <rPh sb="0" eb="1">
      <t>ヤ</t>
    </rPh>
    <rPh sb="2" eb="3">
      <t>イモ</t>
    </rPh>
    <phoneticPr fontId="1"/>
  </si>
  <si>
    <t>焼き芋</t>
  </si>
  <si>
    <t>ユニフォーム、プール掃除、サバゲ東峰旭</t>
    <rPh sb="10" eb="12">
      <t>ソウジ</t>
    </rPh>
    <rPh sb="16" eb="17">
      <t>ヒガシ</t>
    </rPh>
    <rPh sb="17" eb="18">
      <t>ミネ</t>
    </rPh>
    <rPh sb="18" eb="19">
      <t>アサヒ</t>
    </rPh>
    <phoneticPr fontId="1"/>
  </si>
  <si>
    <t>東峰が後衛</t>
    <rPh sb="0" eb="1">
      <t>ヒガシ</t>
    </rPh>
    <rPh sb="1" eb="2">
      <t>ミネ</t>
    </rPh>
    <rPh sb="3" eb="5">
      <t>コウエイ</t>
    </rPh>
    <phoneticPr fontId="1"/>
  </si>
  <si>
    <t>攻撃低下2ターン相手前衛(3)</t>
    <rPh sb="0" eb="2">
      <t>コウゲキ</t>
    </rPh>
    <rPh sb="2" eb="4">
      <t>テイカ</t>
    </rPh>
    <rPh sb="8" eb="10">
      <t>アイテ</t>
    </rPh>
    <rPh sb="10" eb="12">
      <t>ゼンエイ</t>
    </rPh>
    <phoneticPr fontId="1"/>
  </si>
  <si>
    <t>本人と山口</t>
    <rPh sb="0" eb="2">
      <t>ホンニン</t>
    </rPh>
    <rPh sb="3" eb="5">
      <t>ヤマグチ</t>
    </rPh>
    <phoneticPr fontId="1"/>
  </si>
  <si>
    <t>山口がコート内</t>
    <rPh sb="0" eb="2">
      <t>ヤマグチ</t>
    </rPh>
    <rPh sb="6" eb="7">
      <t>ナイ</t>
    </rPh>
    <phoneticPr fontId="1"/>
  </si>
  <si>
    <t>焼き芋木兎光太郎</t>
    <rPh sb="0" eb="1">
      <t>ヤ</t>
    </rPh>
    <rPh sb="2" eb="3">
      <t>イモ</t>
    </rPh>
    <rPh sb="3" eb="5">
      <t>ボクト</t>
    </rPh>
    <rPh sb="5" eb="8">
      <t>コウタロウ</t>
    </rPh>
    <phoneticPr fontId="1"/>
  </si>
  <si>
    <t>焼き芋赤葦京治</t>
    <rPh sb="0" eb="1">
      <t>ヤ</t>
    </rPh>
    <rPh sb="2" eb="3">
      <t>イモ</t>
    </rPh>
    <rPh sb="3" eb="5">
      <t>アカアシ</t>
    </rPh>
    <rPh sb="5" eb="7">
      <t>ケイジ</t>
    </rPh>
    <phoneticPr fontId="1"/>
  </si>
  <si>
    <t>相手コートから返球時(予約)</t>
    <rPh sb="0" eb="2">
      <t>アイテ</t>
    </rPh>
    <rPh sb="7" eb="9">
      <t>ヘンキュウ</t>
    </rPh>
    <rPh sb="9" eb="10">
      <t>ジ</t>
    </rPh>
    <rPh sb="11" eb="13">
      <t>ヨヤク</t>
    </rPh>
    <phoneticPr fontId="1"/>
  </si>
  <si>
    <t>及川徹、京谷賢太郎</t>
    <rPh sb="0" eb="2">
      <t>オイカワ</t>
    </rPh>
    <rPh sb="2" eb="3">
      <t>トオル</t>
    </rPh>
    <rPh sb="4" eb="6">
      <t>キョウタニ</t>
    </rPh>
    <rPh sb="6" eb="9">
      <t>ケンタロウ</t>
    </rPh>
    <phoneticPr fontId="1"/>
  </si>
  <si>
    <t>及川と京谷がコート内</t>
    <rPh sb="0" eb="2">
      <t>オイカワ</t>
    </rPh>
    <rPh sb="3" eb="5">
      <t>キョウタニ</t>
    </rPh>
    <rPh sb="9" eb="10">
      <t>ナイ</t>
    </rPh>
    <phoneticPr fontId="1"/>
  </si>
  <si>
    <t>攻撃減少</t>
    <phoneticPr fontId="1"/>
  </si>
  <si>
    <t>本人を含む前衛3人が伊達工業、ブロック時</t>
    <rPh sb="0" eb="2">
      <t>ホンニン</t>
    </rPh>
    <rPh sb="3" eb="4">
      <t>フク</t>
    </rPh>
    <rPh sb="5" eb="7">
      <t>ゼンエイ</t>
    </rPh>
    <rPh sb="8" eb="9">
      <t>ニン</t>
    </rPh>
    <rPh sb="10" eb="12">
      <t>ダテ</t>
    </rPh>
    <rPh sb="12" eb="14">
      <t>コウギョウ</t>
    </rPh>
    <rPh sb="19" eb="20">
      <t>ジ</t>
    </rPh>
    <phoneticPr fontId="1"/>
  </si>
  <si>
    <t>ハロウィン</t>
  </si>
  <si>
    <t>ハロウィン</t>
    <phoneticPr fontId="1"/>
  </si>
  <si>
    <t>白峰周</t>
    <rPh sb="0" eb="2">
      <t>シラミネ</t>
    </rPh>
    <rPh sb="2" eb="3">
      <t>シュウ</t>
    </rPh>
    <phoneticPr fontId="1"/>
  </si>
  <si>
    <t>早流川</t>
    <rPh sb="0" eb="1">
      <t>ハヤ</t>
    </rPh>
    <rPh sb="1" eb="2">
      <t>ル</t>
    </rPh>
    <rPh sb="2" eb="3">
      <t>カワ</t>
    </rPh>
    <phoneticPr fontId="1"/>
  </si>
  <si>
    <t>しらみねいたる</t>
    <phoneticPr fontId="1"/>
  </si>
  <si>
    <t>相手任意(1)</t>
    <phoneticPr fontId="1"/>
  </si>
  <si>
    <t>味方全員</t>
    <rPh sb="0" eb="2">
      <t>ミカタ</t>
    </rPh>
    <rPh sb="2" eb="4">
      <t>ゼンイン</t>
    </rPh>
    <phoneticPr fontId="1"/>
  </si>
  <si>
    <t>相手全員</t>
    <rPh sb="0" eb="2">
      <t>アイテ</t>
    </rPh>
    <rPh sb="2" eb="4">
      <t>ゼンイン</t>
    </rPh>
    <phoneticPr fontId="1"/>
  </si>
  <si>
    <t>白峰周</t>
  </si>
  <si>
    <t>早流川</t>
  </si>
  <si>
    <t>しらみねいたる</t>
  </si>
  <si>
    <t>強化なし、発動率</t>
    <rPh sb="0" eb="2">
      <t>キョウカ</t>
    </rPh>
    <rPh sb="5" eb="7">
      <t>ハツドウ</t>
    </rPh>
    <rPh sb="7" eb="8">
      <t>リツ</t>
    </rPh>
    <phoneticPr fontId="1"/>
  </si>
  <si>
    <t>和倉久彦</t>
    <rPh sb="0" eb="2">
      <t>ワクラ</t>
    </rPh>
    <rPh sb="2" eb="4">
      <t>ヒサヒコ</t>
    </rPh>
    <phoneticPr fontId="1"/>
  </si>
  <si>
    <t>わくらひさひこ</t>
    <phoneticPr fontId="1"/>
  </si>
  <si>
    <t>和倉久彦</t>
  </si>
  <si>
    <t>わくらひさひこ</t>
  </si>
  <si>
    <t>金沢伊織</t>
    <rPh sb="0" eb="2">
      <t>カナザワ</t>
    </rPh>
    <rPh sb="2" eb="4">
      <t>イオリ</t>
    </rPh>
    <phoneticPr fontId="1"/>
  </si>
  <si>
    <t>かなざわいおり</t>
    <phoneticPr fontId="1"/>
  </si>
  <si>
    <t>金沢伊織</t>
  </si>
  <si>
    <t>かなざわいおり</t>
  </si>
  <si>
    <t>志賀智也</t>
    <rPh sb="0" eb="2">
      <t>シガ</t>
    </rPh>
    <rPh sb="2" eb="4">
      <t>トモナリ</t>
    </rPh>
    <phoneticPr fontId="1"/>
  </si>
  <si>
    <t>しがともなり</t>
    <phoneticPr fontId="1"/>
  </si>
  <si>
    <t>スキル名</t>
    <rPh sb="3" eb="4">
      <t>メイ</t>
    </rPh>
    <phoneticPr fontId="1"/>
  </si>
  <si>
    <t>志賀のブロック</t>
    <rPh sb="0" eb="2">
      <t>シガ</t>
    </rPh>
    <phoneticPr fontId="1"/>
  </si>
  <si>
    <t>黒尾のブロックアウト</t>
    <rPh sb="0" eb="2">
      <t>クロオ</t>
    </rPh>
    <phoneticPr fontId="1"/>
  </si>
  <si>
    <t>奇襲としては悪くはないんじゃない</t>
    <rPh sb="0" eb="2">
      <t>キシュウ</t>
    </rPh>
    <rPh sb="6" eb="7">
      <t>ワル</t>
    </rPh>
    <phoneticPr fontId="1"/>
  </si>
  <si>
    <t>たまには目立たせて頂きます</t>
    <rPh sb="4" eb="6">
      <t>メダ</t>
    </rPh>
    <rPh sb="9" eb="10">
      <t>イタダ</t>
    </rPh>
    <phoneticPr fontId="1"/>
  </si>
  <si>
    <t>ブロック練習した方が良いんじゃない？</t>
    <rPh sb="4" eb="6">
      <t>レンシュウ</t>
    </rPh>
    <rPh sb="8" eb="9">
      <t>ホウ</t>
    </rPh>
    <rPh sb="10" eb="11">
      <t>ヨ</t>
    </rPh>
    <phoneticPr fontId="1"/>
  </si>
  <si>
    <t>黒尾後衛時</t>
    <rPh sb="0" eb="2">
      <t>クロオ</t>
    </rPh>
    <rPh sb="2" eb="4">
      <t>コウエイ</t>
    </rPh>
    <rPh sb="4" eb="5">
      <t>ジ</t>
    </rPh>
    <phoneticPr fontId="1"/>
  </si>
  <si>
    <t>ハロウィン孤爪研磨</t>
    <rPh sb="5" eb="6">
      <t>コ</t>
    </rPh>
    <rPh sb="6" eb="7">
      <t>ヅメ</t>
    </rPh>
    <rPh sb="7" eb="9">
      <t>ケンマ</t>
    </rPh>
    <phoneticPr fontId="1"/>
  </si>
  <si>
    <t>ハロウィン黒尾鉄朗</t>
    <rPh sb="5" eb="7">
      <t>クロオ</t>
    </rPh>
    <rPh sb="7" eb="9">
      <t>テツロウ</t>
    </rPh>
    <phoneticPr fontId="1"/>
  </si>
  <si>
    <t>志賀智也</t>
  </si>
  <si>
    <t>しがともなり</t>
  </si>
  <si>
    <t>輪島友和</t>
    <rPh sb="0" eb="2">
      <t>ワジマ</t>
    </rPh>
    <rPh sb="2" eb="4">
      <t>トモカズ</t>
    </rPh>
    <phoneticPr fontId="1"/>
  </si>
  <si>
    <t>わじまともかず</t>
    <phoneticPr fontId="1"/>
  </si>
  <si>
    <t>輪島のレシーブ</t>
    <rPh sb="0" eb="2">
      <t>ワジマ</t>
    </rPh>
    <phoneticPr fontId="1"/>
  </si>
  <si>
    <t>輪島のフライングレシーブ</t>
    <rPh sb="0" eb="2">
      <t>ワジマ</t>
    </rPh>
    <phoneticPr fontId="1"/>
  </si>
  <si>
    <t>輪島友和</t>
  </si>
  <si>
    <t>わじまともかず</t>
  </si>
  <si>
    <t>体力回復(味方全体)</t>
    <rPh sb="0" eb="2">
      <t>タイリョク</t>
    </rPh>
    <rPh sb="2" eb="4">
      <t>カイフク</t>
    </rPh>
    <rPh sb="5" eb="7">
      <t>ミカタ</t>
    </rPh>
    <rPh sb="7" eb="9">
      <t>ゼンタイ</t>
    </rPh>
    <phoneticPr fontId="1"/>
  </si>
  <si>
    <t>影山飛雄がコート内</t>
    <rPh sb="0" eb="2">
      <t>カゲヤマ</t>
    </rPh>
    <rPh sb="2" eb="4">
      <t>トビオ</t>
    </rPh>
    <rPh sb="8" eb="9">
      <t>ナイ</t>
    </rPh>
    <phoneticPr fontId="1"/>
  </si>
  <si>
    <t>呼吸をさせるファーストタッチ</t>
    <rPh sb="0" eb="2">
      <t>コキュウ</t>
    </rPh>
    <phoneticPr fontId="1"/>
  </si>
  <si>
    <t>助走こそ人工の翼</t>
    <rPh sb="0" eb="2">
      <t>ジョソウ</t>
    </rPh>
    <rPh sb="4" eb="6">
      <t>ジンコウ</t>
    </rPh>
    <rPh sb="7" eb="8">
      <t>ツバサ</t>
    </rPh>
    <phoneticPr fontId="1"/>
  </si>
  <si>
    <t>本人と西谷</t>
    <rPh sb="0" eb="2">
      <t>ホンニン</t>
    </rPh>
    <rPh sb="3" eb="5">
      <t>ニシタニ</t>
    </rPh>
    <phoneticPr fontId="1"/>
  </si>
  <si>
    <t>西谷がコート内</t>
    <rPh sb="0" eb="2">
      <t>ニシタニ</t>
    </rPh>
    <rPh sb="6" eb="7">
      <t>ナイ</t>
    </rPh>
    <phoneticPr fontId="1"/>
  </si>
  <si>
    <t>西━━西谷先輩!!</t>
    <rPh sb="0" eb="1">
      <t>ニシ</t>
    </rPh>
    <rPh sb="3" eb="5">
      <t>ニシタニ</t>
    </rPh>
    <rPh sb="5" eb="7">
      <t>センパイ</t>
    </rPh>
    <phoneticPr fontId="1"/>
  </si>
  <si>
    <t>"先輩”だからな!!</t>
    <rPh sb="1" eb="3">
      <t>センパイ</t>
    </rPh>
    <phoneticPr fontId="1"/>
  </si>
  <si>
    <t>繋げば繋いでさえいれば</t>
    <rPh sb="0" eb="1">
      <t>ツナ</t>
    </rPh>
    <rPh sb="3" eb="4">
      <t>ツナ</t>
    </rPh>
    <phoneticPr fontId="1"/>
  </si>
  <si>
    <t>もっと上が居る</t>
    <rPh sb="3" eb="4">
      <t>ウエ</t>
    </rPh>
    <rPh sb="5" eb="6">
      <t>イ</t>
    </rPh>
    <phoneticPr fontId="1"/>
  </si>
  <si>
    <t>深谷謙朗</t>
    <rPh sb="0" eb="2">
      <t>フカタニ</t>
    </rPh>
    <rPh sb="2" eb="3">
      <t>ケン</t>
    </rPh>
    <rPh sb="3" eb="4">
      <t>ロウ</t>
    </rPh>
    <phoneticPr fontId="1"/>
  </si>
  <si>
    <t>ふかたにけんろう</t>
    <phoneticPr fontId="1"/>
  </si>
  <si>
    <t>深谷のスパイクサーブ</t>
    <rPh sb="0" eb="2">
      <t>フカタニ</t>
    </rPh>
    <phoneticPr fontId="1"/>
  </si>
  <si>
    <t>デバフ解除</t>
    <phoneticPr fontId="1"/>
  </si>
  <si>
    <t>深谷謙朗</t>
  </si>
  <si>
    <t>ふかたにけんろう</t>
  </si>
  <si>
    <t>鷲尾のスパイク</t>
    <rPh sb="0" eb="2">
      <t>ワシオ</t>
    </rPh>
    <phoneticPr fontId="1"/>
  </si>
  <si>
    <t>威圧感のあるブロック</t>
    <rPh sb="0" eb="3">
      <t>イアツカン</t>
    </rPh>
    <phoneticPr fontId="1"/>
  </si>
  <si>
    <t>梟谷の仕事人</t>
    <rPh sb="0" eb="1">
      <t>フクロウ</t>
    </rPh>
    <rPh sb="1" eb="2">
      <t>タニ</t>
    </rPh>
    <rPh sb="3" eb="6">
      <t>シゴトニン</t>
    </rPh>
    <phoneticPr fontId="1"/>
  </si>
  <si>
    <t>文化祭3</t>
  </si>
  <si>
    <t>山代総司</t>
    <rPh sb="0" eb="2">
      <t>ヤマシロ</t>
    </rPh>
    <rPh sb="2" eb="4">
      <t>ソウジ</t>
    </rPh>
    <phoneticPr fontId="1"/>
  </si>
  <si>
    <t>やましろそうじ</t>
    <phoneticPr fontId="1"/>
  </si>
  <si>
    <t>山代のスパイク</t>
    <rPh sb="0" eb="1">
      <t>ヤマ</t>
    </rPh>
    <rPh sb="1" eb="2">
      <t>シロ</t>
    </rPh>
    <phoneticPr fontId="1"/>
  </si>
  <si>
    <t>俺に集めろ</t>
    <rPh sb="0" eb="1">
      <t>オレ</t>
    </rPh>
    <rPh sb="2" eb="3">
      <t>アツ</t>
    </rPh>
    <phoneticPr fontId="1"/>
  </si>
  <si>
    <t>空中で静止しているかのようなスパイク</t>
    <rPh sb="0" eb="2">
      <t>クウチュウ</t>
    </rPh>
    <rPh sb="3" eb="5">
      <t>セイシ</t>
    </rPh>
    <phoneticPr fontId="1"/>
  </si>
  <si>
    <t>ブロック無効率</t>
    <rPh sb="4" eb="6">
      <t>ムコウ</t>
    </rPh>
    <rPh sb="6" eb="7">
      <t>リツ</t>
    </rPh>
    <phoneticPr fontId="1"/>
  </si>
  <si>
    <t>牛島のブロック</t>
    <rPh sb="0" eb="2">
      <t>ウシジマ</t>
    </rPh>
    <phoneticPr fontId="1"/>
  </si>
  <si>
    <t>山代総司</t>
  </si>
  <si>
    <t>やましろそうじ</t>
  </si>
  <si>
    <t>守備増加</t>
  </si>
  <si>
    <t>相手前衛(3)</t>
    <rPh sb="0" eb="4">
      <t>アイテゼンエイ</t>
    </rPh>
    <phoneticPr fontId="1"/>
  </si>
  <si>
    <t>俺はリベロだ!!守備の要でチームの要だ!!</t>
    <rPh sb="0" eb="1">
      <t>オレ</t>
    </rPh>
    <rPh sb="8" eb="10">
      <t>シュビ</t>
    </rPh>
    <rPh sb="11" eb="12">
      <t>カナメ</t>
    </rPh>
    <rPh sb="17" eb="18">
      <t>カナメ</t>
    </rPh>
    <phoneticPr fontId="1"/>
  </si>
  <si>
    <t>リベロのトスからエースのバックアタック!!!</t>
    <phoneticPr fontId="1"/>
  </si>
  <si>
    <t>3本下さい</t>
    <rPh sb="1" eb="2">
      <t>ホン</t>
    </rPh>
    <rPh sb="2" eb="3">
      <t>クダ</t>
    </rPh>
    <phoneticPr fontId="1"/>
  </si>
  <si>
    <t>相手前衛(3)</t>
  </si>
  <si>
    <t>古森のフライングレシーブ</t>
    <rPh sb="0" eb="2">
      <t>コモリ</t>
    </rPh>
    <phoneticPr fontId="1"/>
  </si>
  <si>
    <t>拾うだけでなく、次に繋げる巧みさ</t>
    <rPh sb="0" eb="1">
      <t>ヒロ</t>
    </rPh>
    <rPh sb="8" eb="9">
      <t>ツギ</t>
    </rPh>
    <rPh sb="10" eb="11">
      <t>ツナ</t>
    </rPh>
    <rPh sb="13" eb="14">
      <t>タク</t>
    </rPh>
    <phoneticPr fontId="1"/>
  </si>
  <si>
    <t>相手全体(可変)</t>
  </si>
  <si>
    <t>相手全体(可変)</t>
    <rPh sb="0" eb="2">
      <t>アイテ</t>
    </rPh>
    <rPh sb="2" eb="4">
      <t>ゼンタイ</t>
    </rPh>
    <rPh sb="5" eb="7">
      <t>カヘン</t>
    </rPh>
    <phoneticPr fontId="1"/>
  </si>
  <si>
    <t>まあまあ最初だし?</t>
  </si>
  <si>
    <t>まあまあ最初だし?</t>
    <rPh sb="4" eb="6">
      <t>サイショ</t>
    </rPh>
    <phoneticPr fontId="1"/>
  </si>
  <si>
    <t>チームの流れを作るキーマン</t>
    <rPh sb="4" eb="5">
      <t>ナガ</t>
    </rPh>
    <rPh sb="7" eb="8">
      <t>ツク</t>
    </rPh>
    <phoneticPr fontId="1"/>
  </si>
  <si>
    <t>冷静にスパイクのコースを読む</t>
    <rPh sb="0" eb="2">
      <t>レイセイ</t>
    </rPh>
    <rPh sb="12" eb="13">
      <t>ヨ</t>
    </rPh>
    <phoneticPr fontId="1"/>
  </si>
  <si>
    <t>次代を担う重圧と闘うルーキー</t>
    <rPh sb="0" eb="2">
      <t>ジダイ</t>
    </rPh>
    <rPh sb="3" eb="4">
      <t>ニナ</t>
    </rPh>
    <rPh sb="5" eb="7">
      <t>ジュウアツ</t>
    </rPh>
    <rPh sb="8" eb="9">
      <t>タタカ</t>
    </rPh>
    <phoneticPr fontId="1"/>
  </si>
  <si>
    <t>文化祭3</t>
    <rPh sb="0" eb="3">
      <t>ブンカサイ</t>
    </rPh>
    <phoneticPr fontId="1"/>
  </si>
  <si>
    <t>自分のスタイルを曲げない</t>
    <rPh sb="0" eb="2">
      <t>ジブン</t>
    </rPh>
    <rPh sb="8" eb="9">
      <t>マ</t>
    </rPh>
    <phoneticPr fontId="1"/>
  </si>
  <si>
    <t>1ターン相手の攻撃/守備低下</t>
    <rPh sb="4" eb="6">
      <t>アイテ</t>
    </rPh>
    <rPh sb="7" eb="9">
      <t>コウゲキ</t>
    </rPh>
    <rPh sb="10" eb="12">
      <t>シュビ</t>
    </rPh>
    <rPh sb="12" eb="14">
      <t>テイカ</t>
    </rPh>
    <phoneticPr fontId="1"/>
  </si>
  <si>
    <t>変幻自在の組み立て</t>
    <rPh sb="0" eb="2">
      <t>ヘンゲン</t>
    </rPh>
    <rPh sb="2" eb="4">
      <t>ジザイ</t>
    </rPh>
    <rPh sb="5" eb="6">
      <t>ク</t>
    </rPh>
    <rPh sb="7" eb="8">
      <t>タ</t>
    </rPh>
    <phoneticPr fontId="1"/>
  </si>
  <si>
    <t>サービスエースとってね!</t>
    <phoneticPr fontId="1"/>
  </si>
  <si>
    <t>粉々に〜〜砕け♪何をっ?♪</t>
    <rPh sb="0" eb="2">
      <t>コナゴナ</t>
    </rPh>
    <rPh sb="5" eb="6">
      <t>クダ</t>
    </rPh>
    <rPh sb="8" eb="9">
      <t>ナニ</t>
    </rPh>
    <phoneticPr fontId="1"/>
  </si>
  <si>
    <t>天童がコート内</t>
    <rPh sb="0" eb="2">
      <t>テンドウ</t>
    </rPh>
    <rPh sb="6" eb="7">
      <t>ナイ</t>
    </rPh>
    <phoneticPr fontId="1"/>
  </si>
  <si>
    <t>SIC</t>
  </si>
  <si>
    <t>SIC</t>
    <phoneticPr fontId="1"/>
  </si>
  <si>
    <t>限界</t>
    <rPh sb="0" eb="2">
      <t>ゲンカイ</t>
    </rPh>
    <phoneticPr fontId="1"/>
  </si>
  <si>
    <t>強化+</t>
  </si>
  <si>
    <t>強化+</t>
    <rPh sb="0" eb="2">
      <t>キョウカ</t>
    </rPh>
    <phoneticPr fontId="1"/>
  </si>
  <si>
    <t>強化+補正</t>
  </si>
  <si>
    <t>強化+補正</t>
    <rPh sb="0" eb="2">
      <t>キョウカ</t>
    </rPh>
    <rPh sb="3" eb="5">
      <t>ホセイ</t>
    </rPh>
    <phoneticPr fontId="1"/>
  </si>
  <si>
    <t>vlookup用</t>
    <rPh sb="7" eb="8">
      <t>ヨウ</t>
    </rPh>
    <phoneticPr fontId="1"/>
  </si>
  <si>
    <t>skl</t>
  </si>
  <si>
    <t>追加属性</t>
  </si>
  <si>
    <t>初期</t>
  </si>
  <si>
    <t>最大</t>
  </si>
  <si>
    <t>強化初期</t>
  </si>
  <si>
    <t>強化最大</t>
  </si>
  <si>
    <t>対象</t>
  </si>
  <si>
    <t>持続</t>
  </si>
  <si>
    <t>必要人員</t>
  </si>
  <si>
    <t>特記事項</t>
  </si>
  <si>
    <t>スキル名</t>
  </si>
  <si>
    <t>枝番用</t>
  </si>
  <si>
    <t>変人速攻</t>
    <rPh sb="0" eb="2">
      <t>ヘンジン</t>
    </rPh>
    <rPh sb="2" eb="4">
      <t>ソッコウ</t>
    </rPh>
    <phoneticPr fontId="1"/>
  </si>
  <si>
    <t>落ち着いていれば、戦い方は見えてくる</t>
    <rPh sb="0" eb="1">
      <t>オ</t>
    </rPh>
    <rPh sb="2" eb="3">
      <t>ツ</t>
    </rPh>
    <rPh sb="9" eb="10">
      <t>タタカ</t>
    </rPh>
    <rPh sb="11" eb="12">
      <t>カタ</t>
    </rPh>
    <rPh sb="13" eb="14">
      <t>ミ</t>
    </rPh>
    <phoneticPr fontId="1"/>
  </si>
  <si>
    <t>殴り合いを制せ</t>
    <rPh sb="0" eb="1">
      <t>ナグ</t>
    </rPh>
    <rPh sb="2" eb="3">
      <t>ア</t>
    </rPh>
    <rPh sb="5" eb="6">
      <t>セイ</t>
    </rPh>
    <phoneticPr fontId="1"/>
  </si>
  <si>
    <t>強化+初期</t>
    <rPh sb="0" eb="2">
      <t>キョウカ</t>
    </rPh>
    <rPh sb="3" eb="5">
      <t>ショキ</t>
    </rPh>
    <phoneticPr fontId="1"/>
  </si>
  <si>
    <t>強化+最大</t>
    <rPh sb="0" eb="2">
      <t>キョウカ</t>
    </rPh>
    <rPh sb="3" eb="5">
      <t>サイダイ</t>
    </rPh>
    <phoneticPr fontId="1"/>
  </si>
  <si>
    <t>追加</t>
    <rPh sb="0" eb="2">
      <t>ツイカ</t>
    </rPh>
    <phoneticPr fontId="1"/>
  </si>
  <si>
    <t>パッシブ無効化</t>
    <rPh sb="4" eb="7">
      <t>ムコウカ</t>
    </rPh>
    <phoneticPr fontId="1"/>
  </si>
  <si>
    <t>SSR攻撃スキル使用時</t>
    <rPh sb="3" eb="5">
      <t>コウゲキ</t>
    </rPh>
    <rPh sb="8" eb="11">
      <t>シヨウジ</t>
    </rPh>
    <phoneticPr fontId="1"/>
  </si>
  <si>
    <t>攻撃スキル</t>
    <rPh sb="0" eb="2">
      <t>コウゲキ</t>
    </rPh>
    <phoneticPr fontId="1"/>
  </si>
  <si>
    <t>相手レシーバー</t>
    <rPh sb="0" eb="2">
      <t>アイテ</t>
    </rPh>
    <phoneticPr fontId="1"/>
  </si>
  <si>
    <t>止まるトス</t>
    <rPh sb="0" eb="1">
      <t>ト</t>
    </rPh>
    <phoneticPr fontId="1"/>
  </si>
  <si>
    <t>精密を極めるトスワーク</t>
    <rPh sb="0" eb="2">
      <t>セイミツ</t>
    </rPh>
    <rPh sb="3" eb="4">
      <t>キワ</t>
    </rPh>
    <phoneticPr fontId="1"/>
  </si>
  <si>
    <t>弱点を見抜くツーアタック</t>
    <rPh sb="0" eb="2">
      <t>ジャクテン</t>
    </rPh>
    <rPh sb="3" eb="5">
      <t>ミヌ</t>
    </rPh>
    <phoneticPr fontId="1"/>
  </si>
  <si>
    <t>…スパイカーの前の壁を切り開く……その為のセッターだ</t>
    <rPh sb="7" eb="8">
      <t>マエ</t>
    </rPh>
    <rPh sb="9" eb="10">
      <t>カベ</t>
    </rPh>
    <rPh sb="11" eb="12">
      <t>キ</t>
    </rPh>
    <rPh sb="13" eb="14">
      <t>ヒラ</t>
    </rPh>
    <rPh sb="19" eb="20">
      <t>タメ</t>
    </rPh>
    <phoneticPr fontId="1"/>
  </si>
  <si>
    <t>俺が居ればお前は最強だ!(影山ver)</t>
    <rPh sb="0" eb="1">
      <t>オレ</t>
    </rPh>
    <rPh sb="2" eb="3">
      <t>イ</t>
    </rPh>
    <rPh sb="6" eb="7">
      <t>マエ</t>
    </rPh>
    <rPh sb="8" eb="10">
      <t>サイキョウ</t>
    </rPh>
    <rPh sb="13" eb="15">
      <t>カゲヤマ</t>
    </rPh>
    <phoneticPr fontId="1"/>
  </si>
  <si>
    <t>烏野選手にトス時</t>
    <rPh sb="0" eb="1">
      <t>カラス</t>
    </rPh>
    <rPh sb="1" eb="2">
      <t>ノ</t>
    </rPh>
    <rPh sb="2" eb="4">
      <t>センシュ</t>
    </rPh>
    <rPh sb="7" eb="8">
      <t>ジ</t>
    </rPh>
    <phoneticPr fontId="1"/>
  </si>
  <si>
    <t>トススキル:烏野</t>
    <rPh sb="6" eb="7">
      <t>カラス</t>
    </rPh>
    <rPh sb="7" eb="8">
      <t>ノ</t>
    </rPh>
    <phoneticPr fontId="1"/>
  </si>
  <si>
    <t>殺人サーブ</t>
    <rPh sb="0" eb="2">
      <t>サツジン</t>
    </rPh>
    <phoneticPr fontId="1"/>
  </si>
  <si>
    <t>ユニフォーム、制服、夏祭り日向翔陽</t>
    <rPh sb="7" eb="9">
      <t>セイフク</t>
    </rPh>
    <rPh sb="10" eb="12">
      <t>ナツマツ</t>
    </rPh>
    <rPh sb="13" eb="15">
      <t>ヒナタ</t>
    </rPh>
    <rPh sb="15" eb="16">
      <t>ショウ</t>
    </rPh>
    <rPh sb="16" eb="17">
      <t>ヨウ</t>
    </rPh>
    <phoneticPr fontId="1"/>
  </si>
  <si>
    <t>SICユニフォーム、王冠日向翔陽</t>
    <rPh sb="10" eb="12">
      <t>オウカン</t>
    </rPh>
    <rPh sb="12" eb="14">
      <t>ヒナタ</t>
    </rPh>
    <rPh sb="14" eb="15">
      <t>ショウ</t>
    </rPh>
    <rPh sb="15" eb="16">
      <t>ヨウ</t>
    </rPh>
    <phoneticPr fontId="1"/>
  </si>
  <si>
    <t>SIC王冠、ユニフォーム、制服、夏祭り影山飛雄</t>
    <rPh sb="3" eb="5">
      <t>オウカン</t>
    </rPh>
    <rPh sb="13" eb="15">
      <t>セイフク</t>
    </rPh>
    <rPh sb="16" eb="18">
      <t>ナツマツリ</t>
    </rPh>
    <rPh sb="19" eb="23">
      <t>カゲヤマトビオ</t>
    </rPh>
    <phoneticPr fontId="1"/>
  </si>
  <si>
    <t>SIC王冠、王冠、2周年影山飛雄</t>
    <rPh sb="3" eb="5">
      <t>オウカン</t>
    </rPh>
    <rPh sb="6" eb="8">
      <t>オウカン</t>
    </rPh>
    <rPh sb="10" eb="12">
      <t>シュウネン</t>
    </rPh>
    <rPh sb="12" eb="14">
      <t>カゲヤマ</t>
    </rPh>
    <rPh sb="14" eb="16">
      <t>トビオ</t>
    </rPh>
    <phoneticPr fontId="1"/>
  </si>
  <si>
    <t>白布のフォーカスサーブ</t>
    <rPh sb="0" eb="2">
      <t>シラブ</t>
    </rPh>
    <phoneticPr fontId="1"/>
  </si>
  <si>
    <t>うちのスパイカーに道を空けろ</t>
    <rPh sb="9" eb="10">
      <t>ミチ</t>
    </rPh>
    <rPh sb="11" eb="12">
      <t>ア</t>
    </rPh>
    <phoneticPr fontId="1"/>
  </si>
  <si>
    <t>誰よりも目立たないセッターに俺は成る</t>
    <rPh sb="0" eb="1">
      <t>ダレ</t>
    </rPh>
    <rPh sb="4" eb="6">
      <t>メダ</t>
    </rPh>
    <rPh sb="14" eb="15">
      <t>オレ</t>
    </rPh>
    <rPh sb="16" eb="17">
      <t>ナ</t>
    </rPh>
    <phoneticPr fontId="1"/>
  </si>
  <si>
    <t>北のフォーカスサーブ</t>
    <rPh sb="0" eb="1">
      <t>キタ</t>
    </rPh>
    <phoneticPr fontId="1"/>
  </si>
  <si>
    <t>落ち着いたプレー</t>
    <rPh sb="0" eb="1">
      <t>オ</t>
    </rPh>
    <rPh sb="2" eb="3">
      <t>ツ</t>
    </rPh>
    <phoneticPr fontId="1"/>
  </si>
  <si>
    <t>喝采は要らん ちゃんとやんねん</t>
    <rPh sb="0" eb="2">
      <t>カッサイ</t>
    </rPh>
    <rPh sb="3" eb="4">
      <t>イ</t>
    </rPh>
    <phoneticPr fontId="1"/>
  </si>
  <si>
    <t>控えに居る本人を手動交代でコート入場時</t>
    <rPh sb="0" eb="1">
      <t>ヒカ</t>
    </rPh>
    <rPh sb="3" eb="4">
      <t>イ</t>
    </rPh>
    <rPh sb="5" eb="7">
      <t>ホンニン</t>
    </rPh>
    <rPh sb="8" eb="10">
      <t>シュドウ</t>
    </rPh>
    <rPh sb="10" eb="12">
      <t>コウタイ</t>
    </rPh>
    <rPh sb="16" eb="18">
      <t>ニュウジョウ</t>
    </rPh>
    <rPh sb="18" eb="19">
      <t>ジ</t>
    </rPh>
    <phoneticPr fontId="1"/>
  </si>
  <si>
    <t>百戦錬磨みたいな雰囲気</t>
    <rPh sb="0" eb="4">
      <t>ヒャクセンレンマ</t>
    </rPh>
    <rPh sb="8" eb="11">
      <t>フンイキ</t>
    </rPh>
    <phoneticPr fontId="1"/>
  </si>
  <si>
    <t>俺は煩くても静かでも どっちでもイイヨ</t>
    <rPh sb="0" eb="1">
      <t>オレ</t>
    </rPh>
    <rPh sb="2" eb="3">
      <t>ウルサ</t>
    </rPh>
    <rPh sb="6" eb="7">
      <t>シズ</t>
    </rPh>
    <phoneticPr fontId="1"/>
  </si>
  <si>
    <t>毎回気持ちよく打たしてくれてありがとう</t>
    <rPh sb="0" eb="2">
      <t>マイカイ</t>
    </rPh>
    <rPh sb="2" eb="4">
      <t>キモ</t>
    </rPh>
    <rPh sb="7" eb="8">
      <t>ウ</t>
    </rPh>
    <phoneticPr fontId="1"/>
  </si>
  <si>
    <t>飯の時間の次やったらこの"8秒間"が好きやなあ</t>
    <rPh sb="0" eb="1">
      <t>メシ</t>
    </rPh>
    <rPh sb="2" eb="4">
      <t>ジカン</t>
    </rPh>
    <rPh sb="5" eb="6">
      <t>ツギ</t>
    </rPh>
    <rPh sb="14" eb="16">
      <t>ビョウカン</t>
    </rPh>
    <rPh sb="18" eb="19">
      <t>ス</t>
    </rPh>
    <phoneticPr fontId="1"/>
  </si>
  <si>
    <t>動じないレシーブ</t>
    <rPh sb="0" eb="1">
      <t>ドウ</t>
    </rPh>
    <phoneticPr fontId="1"/>
  </si>
  <si>
    <t>宮治のフライングレシーブ</t>
    <rPh sb="0" eb="1">
      <t>ミヤ</t>
    </rPh>
    <rPh sb="1" eb="2">
      <t>オサム</t>
    </rPh>
    <phoneticPr fontId="1"/>
  </si>
  <si>
    <t>双子速攻 マイナス・テンポ "裏"</t>
    <rPh sb="0" eb="2">
      <t>フタゴ</t>
    </rPh>
    <rPh sb="2" eb="4">
      <t>ソッコウ</t>
    </rPh>
    <rPh sb="15" eb="16">
      <t>ウラ</t>
    </rPh>
    <phoneticPr fontId="1"/>
  </si>
  <si>
    <t>…喧しいわ</t>
    <rPh sb="1" eb="2">
      <t>ヤカマ</t>
    </rPh>
    <phoneticPr fontId="1"/>
  </si>
  <si>
    <t>制服宮侑</t>
    <rPh sb="0" eb="2">
      <t>セイフク</t>
    </rPh>
    <rPh sb="2" eb="3">
      <t>ミヤ</t>
    </rPh>
    <rPh sb="3" eb="4">
      <t>アツム</t>
    </rPh>
    <phoneticPr fontId="1"/>
  </si>
  <si>
    <t>献身的なトス</t>
    <rPh sb="0" eb="3">
      <t>ケンシンテキ</t>
    </rPh>
    <phoneticPr fontId="1"/>
  </si>
  <si>
    <t>流麗にツーアタック</t>
    <rPh sb="0" eb="2">
      <t>リュウレイ</t>
    </rPh>
    <phoneticPr fontId="1"/>
  </si>
  <si>
    <t>制服宮治</t>
    <rPh sb="0" eb="2">
      <t>セイフク</t>
    </rPh>
    <rPh sb="2" eb="3">
      <t>ミヤ</t>
    </rPh>
    <rPh sb="3" eb="4">
      <t>オサム</t>
    </rPh>
    <phoneticPr fontId="1"/>
  </si>
  <si>
    <t>双子速攻 マイナス・テンポ ”裏"</t>
    <rPh sb="0" eb="4">
      <t>フタゴソッコウ</t>
    </rPh>
    <rPh sb="15" eb="16">
      <t>ウラ</t>
    </rPh>
    <phoneticPr fontId="1"/>
  </si>
  <si>
    <t>よりいっぱいのモンで支えたんねん セッターやもん</t>
    <rPh sb="10" eb="11">
      <t>ササ</t>
    </rPh>
    <phoneticPr fontId="1"/>
  </si>
  <si>
    <t>Xmas3</t>
    <phoneticPr fontId="1"/>
  </si>
  <si>
    <t>赤葦のフォーカスサーブ</t>
    <rPh sb="0" eb="1">
      <t>アカ</t>
    </rPh>
    <rPh sb="1" eb="2">
      <t>アシ</t>
    </rPh>
    <phoneticPr fontId="1"/>
  </si>
  <si>
    <t>状況を把握したレシーブ</t>
    <rPh sb="0" eb="2">
      <t>ジョウキョウ</t>
    </rPh>
    <rPh sb="3" eb="5">
      <t>ハアク</t>
    </rPh>
    <phoneticPr fontId="1"/>
  </si>
  <si>
    <t>強化なし、発動率</t>
  </si>
  <si>
    <t>足レシーブ</t>
  </si>
  <si>
    <t>足先でボールを繋ぐ!</t>
    <rPh sb="0" eb="2">
      <t>アシサキ</t>
    </rPh>
    <rPh sb="7" eb="8">
      <t>ツナ</t>
    </rPh>
    <phoneticPr fontId="1"/>
  </si>
  <si>
    <t>型にはまらないプレー</t>
    <rPh sb="0" eb="1">
      <t>カタ</t>
    </rPh>
    <phoneticPr fontId="1"/>
  </si>
  <si>
    <t>エースの心得</t>
    <rPh sb="4" eb="6">
      <t>ココロエ</t>
    </rPh>
    <phoneticPr fontId="1"/>
  </si>
  <si>
    <t>これほど迷いの要らない一発目も久々だな</t>
    <rPh sb="4" eb="5">
      <t>マヨ</t>
    </rPh>
    <rPh sb="7" eb="8">
      <t>イ</t>
    </rPh>
    <rPh sb="11" eb="13">
      <t>イッパツ</t>
    </rPh>
    <rPh sb="13" eb="14">
      <t>メ</t>
    </rPh>
    <rPh sb="15" eb="17">
      <t>ヒサビサ</t>
    </rPh>
    <phoneticPr fontId="1"/>
  </si>
  <si>
    <t>落ち着いてやっていきましょう</t>
    <rPh sb="0" eb="1">
      <t>オ</t>
    </rPh>
    <rPh sb="2" eb="3">
      <t>ツ</t>
    </rPh>
    <phoneticPr fontId="1"/>
  </si>
  <si>
    <t>梟谷の選手はターン数2</t>
    <rPh sb="0" eb="1">
      <t>フクロウ</t>
    </rPh>
    <rPh sb="1" eb="2">
      <t>タニ</t>
    </rPh>
    <rPh sb="3" eb="5">
      <t>センシュ</t>
    </rPh>
    <rPh sb="9" eb="10">
      <t>スウ</t>
    </rPh>
    <phoneticPr fontId="1"/>
  </si>
  <si>
    <t>道は作りますので</t>
    <rPh sb="0" eb="1">
      <t>ミチ</t>
    </rPh>
    <rPh sb="2" eb="3">
      <t>ツク</t>
    </rPh>
    <phoneticPr fontId="1"/>
  </si>
  <si>
    <t>全員があなたを見ていますよ</t>
    <rPh sb="0" eb="2">
      <t>ゼンイン</t>
    </rPh>
    <rPh sb="7" eb="8">
      <t>ミ</t>
    </rPh>
    <phoneticPr fontId="1"/>
  </si>
  <si>
    <t>冷静に状況を把握</t>
    <rPh sb="0" eb="2">
      <t>レイセイ</t>
    </rPh>
    <rPh sb="3" eb="5">
      <t>ジョウキョウ</t>
    </rPh>
    <rPh sb="6" eb="8">
      <t>ハアク</t>
    </rPh>
    <phoneticPr fontId="1"/>
  </si>
  <si>
    <t>優れた状況判断</t>
    <rPh sb="0" eb="1">
      <t>スグ</t>
    </rPh>
    <rPh sb="3" eb="5">
      <t>ジョウキョウ</t>
    </rPh>
    <rPh sb="5" eb="7">
      <t>ハンダン</t>
    </rPh>
    <phoneticPr fontId="1"/>
  </si>
  <si>
    <t>今 逃げましたね?</t>
    <rPh sb="0" eb="1">
      <t>イマ</t>
    </rPh>
    <rPh sb="2" eb="3">
      <t>ニ</t>
    </rPh>
    <phoneticPr fontId="1"/>
  </si>
  <si>
    <t>おちつけこれはまだ"不調"じゃない</t>
    <rPh sb="10" eb="12">
      <t>フチョウ</t>
    </rPh>
    <phoneticPr fontId="1"/>
  </si>
  <si>
    <t>木兎さん!気をしっかり！</t>
    <rPh sb="0" eb="2">
      <t>ボクト</t>
    </rPh>
    <rPh sb="5" eb="6">
      <t>キ</t>
    </rPh>
    <phoneticPr fontId="1"/>
  </si>
  <si>
    <t>練習の成果を発揮するサーブ</t>
    <rPh sb="0" eb="2">
      <t>レンシュウ</t>
    </rPh>
    <rPh sb="3" eb="5">
      <t>セイカ</t>
    </rPh>
    <rPh sb="6" eb="8">
      <t>ハッキ</t>
    </rPh>
    <phoneticPr fontId="1"/>
  </si>
  <si>
    <t>赤葦のフォーカストス</t>
    <rPh sb="0" eb="1">
      <t>アカ</t>
    </rPh>
    <rPh sb="1" eb="2">
      <t>アシ</t>
    </rPh>
    <phoneticPr fontId="1"/>
  </si>
  <si>
    <t>エースから意識が逸れる頃</t>
    <rPh sb="5" eb="7">
      <t>イシキ</t>
    </rPh>
    <rPh sb="8" eb="9">
      <t>ソ</t>
    </rPh>
    <rPh sb="11" eb="12">
      <t>コロ</t>
    </rPh>
    <phoneticPr fontId="1"/>
  </si>
  <si>
    <t>目の前の奴ブッ潰す</t>
    <rPh sb="0" eb="1">
      <t>メ</t>
    </rPh>
    <rPh sb="2" eb="3">
      <t>マエ</t>
    </rPh>
    <rPh sb="4" eb="5">
      <t>ヤツ</t>
    </rPh>
    <rPh sb="7" eb="8">
      <t>ツブ</t>
    </rPh>
    <phoneticPr fontId="1"/>
  </si>
  <si>
    <t>味方体力が低い(3)</t>
    <rPh sb="0" eb="2">
      <t>ミカタ</t>
    </rPh>
    <rPh sb="2" eb="4">
      <t>タイリョク</t>
    </rPh>
    <rPh sb="5" eb="6">
      <t>ヒク</t>
    </rPh>
    <phoneticPr fontId="10"/>
  </si>
  <si>
    <t>味方体力が低い(1)</t>
    <rPh sb="0" eb="2">
      <t>ミカタ</t>
    </rPh>
    <rPh sb="2" eb="4">
      <t>タイリョク</t>
    </rPh>
    <rPh sb="5" eb="6">
      <t>ヒク</t>
    </rPh>
    <phoneticPr fontId="10"/>
  </si>
  <si>
    <t>燃える!!</t>
    <rPh sb="0" eb="1">
      <t>モ</t>
    </rPh>
    <phoneticPr fontId="1"/>
  </si>
  <si>
    <t>バレーはたかが部活</t>
    <rPh sb="7" eb="9">
      <t>ブカツ</t>
    </rPh>
    <phoneticPr fontId="1"/>
  </si>
  <si>
    <t>自分の力が120%発揮された時の快感が全て</t>
    <rPh sb="0" eb="2">
      <t>ジブン</t>
    </rPh>
    <rPh sb="3" eb="4">
      <t>チカラ</t>
    </rPh>
    <rPh sb="9" eb="11">
      <t>ハッキ</t>
    </rPh>
    <rPh sb="14" eb="15">
      <t>トキ</t>
    </rPh>
    <rPh sb="16" eb="18">
      <t>カイカン</t>
    </rPh>
    <rPh sb="19" eb="20">
      <t>スベ</t>
    </rPh>
    <phoneticPr fontId="1"/>
  </si>
  <si>
    <t>"動"と"静"による揺さぶり</t>
    <rPh sb="1" eb="2">
      <t>ドウ</t>
    </rPh>
    <rPh sb="5" eb="6">
      <t>セイ</t>
    </rPh>
    <rPh sb="10" eb="11">
      <t>ユ</t>
    </rPh>
    <phoneticPr fontId="1"/>
  </si>
  <si>
    <t>ぜんぶ勝つ</t>
    <rPh sb="3" eb="4">
      <t>カ</t>
    </rPh>
    <phoneticPr fontId="1"/>
  </si>
  <si>
    <t>ヘイヘイヘーイ!!!</t>
    <phoneticPr fontId="1"/>
  </si>
  <si>
    <t>ミラクルエース</t>
    <phoneticPr fontId="1"/>
  </si>
  <si>
    <t>今日はもう俺に上げんなっ…!!</t>
    <rPh sb="0" eb="2">
      <t>キョウ</t>
    </rPh>
    <rPh sb="5" eb="6">
      <t>オレ</t>
    </rPh>
    <rPh sb="7" eb="8">
      <t>ア</t>
    </rPh>
    <phoneticPr fontId="1"/>
  </si>
  <si>
    <t>爆発的なスパイク</t>
    <rPh sb="0" eb="3">
      <t>バクハツテキ</t>
    </rPh>
    <phoneticPr fontId="1"/>
  </si>
  <si>
    <t>抜群のテクニック</t>
    <rPh sb="0" eb="2">
      <t>バツグン</t>
    </rPh>
    <phoneticPr fontId="1"/>
  </si>
  <si>
    <t>木兎のフォーカスフェｲﾝﾄ</t>
    <rPh sb="0" eb="2">
      <t>ボクト</t>
    </rPh>
    <phoneticPr fontId="1"/>
  </si>
  <si>
    <t>もう1点もやんねーぜ!!</t>
    <rPh sb="3" eb="4">
      <t>テン</t>
    </rPh>
    <phoneticPr fontId="1"/>
  </si>
  <si>
    <t>Xmas3</t>
  </si>
  <si>
    <t>粘り強さのレシーブ</t>
    <rPh sb="0" eb="1">
      <t>ネバ</t>
    </rPh>
    <rPh sb="2" eb="3">
      <t>ツヨ</t>
    </rPh>
    <phoneticPr fontId="1"/>
  </si>
  <si>
    <t>逆境を跳ね返すフェイント</t>
    <rPh sb="0" eb="2">
      <t>ギャッキョウ</t>
    </rPh>
    <rPh sb="3" eb="4">
      <t>ハ</t>
    </rPh>
    <rPh sb="5" eb="6">
      <t>カエ</t>
    </rPh>
    <phoneticPr fontId="1"/>
  </si>
  <si>
    <t>田中のブロックアウト阻止</t>
    <rPh sb="0" eb="2">
      <t>タナカ</t>
    </rPh>
    <rPh sb="10" eb="12">
      <t>ソシ</t>
    </rPh>
    <phoneticPr fontId="1"/>
  </si>
  <si>
    <t>俺が支える!!!</t>
    <rPh sb="0" eb="1">
      <t>オレ</t>
    </rPh>
    <rPh sb="2" eb="3">
      <t>ササ</t>
    </rPh>
    <phoneticPr fontId="1"/>
  </si>
  <si>
    <t>日向前衛時</t>
    <rPh sb="0" eb="2">
      <t>ヒナタ</t>
    </rPh>
    <rPh sb="2" eb="4">
      <t>ゼンエイ</t>
    </rPh>
    <rPh sb="4" eb="5">
      <t>ジ</t>
    </rPh>
    <phoneticPr fontId="1"/>
  </si>
  <si>
    <t>できるまでやればできる</t>
    <phoneticPr fontId="1"/>
  </si>
  <si>
    <t>平凡な俺よ 下を向いている暇は あるのか</t>
    <rPh sb="0" eb="2">
      <t>ヘイボン</t>
    </rPh>
    <rPh sb="3" eb="4">
      <t>オレ</t>
    </rPh>
    <rPh sb="6" eb="7">
      <t>シタ</t>
    </rPh>
    <rPh sb="8" eb="9">
      <t>ム</t>
    </rPh>
    <rPh sb="13" eb="14">
      <t>ヒマ</t>
    </rPh>
    <phoneticPr fontId="1"/>
  </si>
  <si>
    <t>…参ります 宜しくお願い致します</t>
    <rPh sb="1" eb="2">
      <t>マイ</t>
    </rPh>
    <rPh sb="6" eb="7">
      <t>ヨロ</t>
    </rPh>
    <rPh sb="10" eb="11">
      <t>ネガ</t>
    </rPh>
    <rPh sb="12" eb="13">
      <t>イタ</t>
    </rPh>
    <phoneticPr fontId="1"/>
  </si>
  <si>
    <t>この脅迫(しんらい)に応えて見せろ</t>
    <rPh sb="2" eb="4">
      <t>キョウハク</t>
    </rPh>
    <rPh sb="11" eb="12">
      <t>コタ</t>
    </rPh>
    <rPh sb="14" eb="15">
      <t>ミ</t>
    </rPh>
    <phoneticPr fontId="1"/>
  </si>
  <si>
    <t>友よ!また会おう!!!</t>
    <rPh sb="0" eb="1">
      <t>トモ</t>
    </rPh>
    <rPh sb="5" eb="6">
      <t>ア</t>
    </rPh>
    <phoneticPr fontId="1"/>
  </si>
  <si>
    <t>何の用ですかコラ</t>
    <rPh sb="0" eb="1">
      <t>ナニ</t>
    </rPh>
    <rPh sb="2" eb="3">
      <t>ヨウ</t>
    </rPh>
    <phoneticPr fontId="1"/>
  </si>
  <si>
    <t>喰い散らかすぞ</t>
    <rPh sb="0" eb="1">
      <t>ク</t>
    </rPh>
    <rPh sb="2" eb="3">
      <t>チ</t>
    </rPh>
    <phoneticPr fontId="1"/>
  </si>
  <si>
    <t>低レシーブの相手を狙う</t>
    <rPh sb="0" eb="1">
      <t>ヒク</t>
    </rPh>
    <rPh sb="6" eb="8">
      <t>アイテ</t>
    </rPh>
    <rPh sb="9" eb="10">
      <t>ネラ</t>
    </rPh>
    <phoneticPr fontId="1"/>
  </si>
  <si>
    <t>澤村のフォーカスサーブ</t>
    <rPh sb="0" eb="2">
      <t>サワムラ</t>
    </rPh>
    <phoneticPr fontId="1"/>
  </si>
  <si>
    <t>伸びる</t>
    <rPh sb="0" eb="1">
      <t>ノ</t>
    </rPh>
    <phoneticPr fontId="1"/>
  </si>
  <si>
    <t>柔軟な対応</t>
    <rPh sb="0" eb="2">
      <t>ジュウナン</t>
    </rPh>
    <rPh sb="3" eb="5">
      <t>タイオウ</t>
    </rPh>
    <phoneticPr fontId="1"/>
  </si>
  <si>
    <t>今だ 今いくんだ これがチャンスなんだ</t>
    <rPh sb="0" eb="1">
      <t>イマ</t>
    </rPh>
    <rPh sb="3" eb="4">
      <t>イマ</t>
    </rPh>
    <phoneticPr fontId="1"/>
  </si>
  <si>
    <t>次も戦うチャンスを攫め!!</t>
    <rPh sb="0" eb="1">
      <t>ツギ</t>
    </rPh>
    <rPh sb="2" eb="3">
      <t>タタカ</t>
    </rPh>
    <rPh sb="9" eb="10">
      <t>ツカ</t>
    </rPh>
    <phoneticPr fontId="1"/>
  </si>
  <si>
    <t>ドンマイ</t>
    <phoneticPr fontId="1"/>
  </si>
  <si>
    <t>ここで根性見せずにいつ見せんだよ</t>
    <rPh sb="3" eb="5">
      <t>コンジョウ</t>
    </rPh>
    <rPh sb="5" eb="6">
      <t>ミ</t>
    </rPh>
    <rPh sb="11" eb="12">
      <t>ミ</t>
    </rPh>
    <phoneticPr fontId="1"/>
  </si>
  <si>
    <t>一本で切る!!!</t>
    <rPh sb="0" eb="2">
      <t>イッポン</t>
    </rPh>
    <rPh sb="3" eb="4">
      <t>キ</t>
    </rPh>
    <phoneticPr fontId="1"/>
  </si>
  <si>
    <t>今こそが、最高の好機</t>
    <rPh sb="0" eb="1">
      <t>イマ</t>
    </rPh>
    <rPh sb="5" eb="7">
      <t>サイコウ</t>
    </rPh>
    <rPh sb="8" eb="10">
      <t>コウキ</t>
    </rPh>
    <phoneticPr fontId="1"/>
  </si>
  <si>
    <t>俺は仲間を守るために居るんじゃない</t>
    <rPh sb="0" eb="1">
      <t>オレ</t>
    </rPh>
    <rPh sb="2" eb="4">
      <t>ナカマ</t>
    </rPh>
    <rPh sb="5" eb="6">
      <t>マモ</t>
    </rPh>
    <rPh sb="10" eb="11">
      <t>イ</t>
    </rPh>
    <phoneticPr fontId="1"/>
  </si>
  <si>
    <t>よし!ここがチャンスだ!</t>
    <phoneticPr fontId="1"/>
  </si>
  <si>
    <t>試合勝利への渇望</t>
    <rPh sb="0" eb="2">
      <t>シアイ</t>
    </rPh>
    <rPh sb="2" eb="4">
      <t>ショウリ</t>
    </rPh>
    <rPh sb="6" eb="8">
      <t>カツボウ</t>
    </rPh>
    <phoneticPr fontId="1"/>
  </si>
  <si>
    <t>ーお前らとまだバレーしてえ</t>
    <rPh sb="2" eb="3">
      <t>マエ</t>
    </rPh>
    <phoneticPr fontId="1"/>
  </si>
  <si>
    <t>強い責任感</t>
    <rPh sb="0" eb="1">
      <t>ツヨ</t>
    </rPh>
    <rPh sb="2" eb="5">
      <t>セキニンカン</t>
    </rPh>
    <phoneticPr fontId="1"/>
  </si>
  <si>
    <t>低レシーブの相手後衛を狙う</t>
    <rPh sb="0" eb="1">
      <t>テイ</t>
    </rPh>
    <rPh sb="6" eb="8">
      <t>アイテ</t>
    </rPh>
    <rPh sb="8" eb="10">
      <t>コウエイ</t>
    </rPh>
    <rPh sb="11" eb="12">
      <t>ネラ</t>
    </rPh>
    <phoneticPr fontId="1"/>
  </si>
  <si>
    <t>☆3で強化版が開放</t>
    <rPh sb="3" eb="5">
      <t>キョウカ</t>
    </rPh>
    <rPh sb="5" eb="6">
      <t>ハン</t>
    </rPh>
    <rPh sb="7" eb="9">
      <t>カイホウ</t>
    </rPh>
    <phoneticPr fontId="1"/>
  </si>
  <si>
    <t>強烈スパイク</t>
    <rPh sb="0" eb="2">
      <t>キョウレツ</t>
    </rPh>
    <phoneticPr fontId="1"/>
  </si>
  <si>
    <t>お前を止める</t>
    <rPh sb="1" eb="2">
      <t>マエ</t>
    </rPh>
    <rPh sb="3" eb="4">
      <t>ト</t>
    </rPh>
    <phoneticPr fontId="1"/>
  </si>
  <si>
    <t>視野が狭くならない冷静さ</t>
    <rPh sb="0" eb="2">
      <t>シヤ</t>
    </rPh>
    <rPh sb="3" eb="4">
      <t>セマ</t>
    </rPh>
    <rPh sb="9" eb="11">
      <t>レイセイ</t>
    </rPh>
    <phoneticPr fontId="1"/>
  </si>
  <si>
    <t>相手前衛(3)</t>
    <rPh sb="0" eb="2">
      <t>アイテ</t>
    </rPh>
    <phoneticPr fontId="1"/>
  </si>
  <si>
    <t>二口と黄金川が前衛、ブロック時</t>
    <rPh sb="0" eb="2">
      <t>フタクチ</t>
    </rPh>
    <rPh sb="3" eb="5">
      <t>コガネ</t>
    </rPh>
    <rPh sb="5" eb="6">
      <t>ガワ</t>
    </rPh>
    <rPh sb="7" eb="9">
      <t>ゼンエイ</t>
    </rPh>
    <rPh sb="14" eb="15">
      <t>ジ</t>
    </rPh>
    <phoneticPr fontId="1"/>
  </si>
  <si>
    <t>バンチ・リード・ブロック</t>
    <phoneticPr fontId="1"/>
  </si>
  <si>
    <t>期待の新兵器!</t>
    <rPh sb="0" eb="2">
      <t>キタイ</t>
    </rPh>
    <rPh sb="3" eb="6">
      <t>シンヘイキ</t>
    </rPh>
    <phoneticPr fontId="1"/>
  </si>
  <si>
    <t>ロックオン</t>
    <phoneticPr fontId="1"/>
  </si>
  <si>
    <t>県内屈指のブロッカー</t>
    <rPh sb="0" eb="2">
      <t>ケンナイ</t>
    </rPh>
    <rPh sb="2" eb="4">
      <t>クッシ</t>
    </rPh>
    <phoneticPr fontId="1"/>
  </si>
  <si>
    <t>熱い気持ち</t>
    <rPh sb="0" eb="1">
      <t>アツ</t>
    </rPh>
    <rPh sb="2" eb="4">
      <t>キモ</t>
    </rPh>
    <phoneticPr fontId="1"/>
  </si>
  <si>
    <t>県内最強の"3枚壁"</t>
    <rPh sb="0" eb="2">
      <t>ケンナイ</t>
    </rPh>
    <rPh sb="2" eb="4">
      <t>サイキョウ</t>
    </rPh>
    <rPh sb="7" eb="8">
      <t>マイ</t>
    </rPh>
    <rPh sb="8" eb="9">
      <t>カベ</t>
    </rPh>
    <phoneticPr fontId="1"/>
  </si>
  <si>
    <t>揺るがない強固なブロック</t>
    <rPh sb="0" eb="1">
      <t>ユ</t>
    </rPh>
    <rPh sb="5" eb="7">
      <t>キョウコ</t>
    </rPh>
    <phoneticPr fontId="1"/>
  </si>
  <si>
    <t>あっ マズい予感</t>
    <rPh sb="6" eb="8">
      <t>ヨカン</t>
    </rPh>
    <phoneticPr fontId="1"/>
  </si>
  <si>
    <t>不動の昼神</t>
    <rPh sb="0" eb="2">
      <t>フドウ</t>
    </rPh>
    <rPh sb="3" eb="5">
      <t>ヒルガミ</t>
    </rPh>
    <phoneticPr fontId="1"/>
  </si>
  <si>
    <t>SICXmas、プール掃除、バカンス、夏祭り2及川徹</t>
    <rPh sb="11" eb="13">
      <t>ソウジ</t>
    </rPh>
    <rPh sb="19" eb="21">
      <t>ナツマツ</t>
    </rPh>
    <rPh sb="23" eb="25">
      <t>オイカワ</t>
    </rPh>
    <rPh sb="25" eb="26">
      <t>トオル</t>
    </rPh>
    <phoneticPr fontId="1"/>
  </si>
  <si>
    <t>渾身の一打</t>
    <rPh sb="0" eb="2">
      <t>コンシン</t>
    </rPh>
    <rPh sb="3" eb="5">
      <t>イチダ</t>
    </rPh>
    <phoneticPr fontId="1"/>
  </si>
  <si>
    <t>才能は開花させるもの センスは磨くもの!!!</t>
    <rPh sb="0" eb="2">
      <t>サイノウ</t>
    </rPh>
    <rPh sb="3" eb="5">
      <t>カイカ</t>
    </rPh>
    <rPh sb="15" eb="16">
      <t>ミガ</t>
    </rPh>
    <phoneticPr fontId="1"/>
  </si>
  <si>
    <t>岩泉のリードブロック</t>
    <rPh sb="0" eb="2">
      <t>イワイズミ</t>
    </rPh>
    <phoneticPr fontId="1"/>
  </si>
  <si>
    <t>及川コート内、攻撃時</t>
    <rPh sb="0" eb="2">
      <t>オイカワ</t>
    </rPh>
    <rPh sb="5" eb="6">
      <t>ナイ</t>
    </rPh>
    <rPh sb="7" eb="9">
      <t>コウゲキ</t>
    </rPh>
    <rPh sb="9" eb="10">
      <t>ジ</t>
    </rPh>
    <phoneticPr fontId="1"/>
  </si>
  <si>
    <t>俺に勝負させろ</t>
    <rPh sb="0" eb="1">
      <t>オレ</t>
    </rPh>
    <rPh sb="2" eb="4">
      <t>ショウブ</t>
    </rPh>
    <phoneticPr fontId="1"/>
  </si>
  <si>
    <t>渡さねーよ!!</t>
    <rPh sb="0" eb="1">
      <t>ワタ</t>
    </rPh>
    <phoneticPr fontId="1"/>
  </si>
  <si>
    <t>―締めが甘いぜ</t>
    <rPh sb="1" eb="2">
      <t>シ</t>
    </rPh>
    <rPh sb="4" eb="5">
      <t>アマ</t>
    </rPh>
    <phoneticPr fontId="1"/>
  </si>
  <si>
    <t>たまるかっ!!!</t>
    <phoneticPr fontId="1"/>
  </si>
  <si>
    <t>冷静な見解</t>
    <rPh sb="0" eb="2">
      <t>レイセイ</t>
    </rPh>
    <rPh sb="3" eb="5">
      <t>ケンカイ</t>
    </rPh>
    <phoneticPr fontId="1"/>
  </si>
  <si>
    <t>気迫あふれるサーブ</t>
    <rPh sb="0" eb="2">
      <t>キハク</t>
    </rPh>
    <phoneticPr fontId="1"/>
  </si>
  <si>
    <t>相手の完璧な一発を拾うレシーブの快感を知ってよかった</t>
    <rPh sb="0" eb="2">
      <t>アイテ</t>
    </rPh>
    <rPh sb="3" eb="5">
      <t>カンペキ</t>
    </rPh>
    <rPh sb="6" eb="8">
      <t>イッパツ</t>
    </rPh>
    <rPh sb="9" eb="10">
      <t>ヒロ</t>
    </rPh>
    <rPh sb="16" eb="18">
      <t>カイカン</t>
    </rPh>
    <rPh sb="19" eb="20">
      <t>シ</t>
    </rPh>
    <phoneticPr fontId="1"/>
  </si>
  <si>
    <t>高い集中力</t>
    <rPh sb="0" eb="1">
      <t>タカ</t>
    </rPh>
    <rPh sb="2" eb="5">
      <t>シュウチュウリョク</t>
    </rPh>
    <phoneticPr fontId="1"/>
  </si>
  <si>
    <t>士気を高める</t>
    <rPh sb="0" eb="2">
      <t>シキ</t>
    </rPh>
    <rPh sb="3" eb="4">
      <t>タカ</t>
    </rPh>
    <phoneticPr fontId="1"/>
  </si>
  <si>
    <t>ボールよく見てけよ!</t>
    <rPh sb="5" eb="6">
      <t>ミ</t>
    </rPh>
    <phoneticPr fontId="1"/>
  </si>
  <si>
    <t>フリーにしてやる理由は無えよっ!!</t>
    <rPh sb="8" eb="10">
      <t>リユウ</t>
    </rPh>
    <rPh sb="11" eb="12">
      <t>ナ</t>
    </rPh>
    <phoneticPr fontId="1"/>
  </si>
  <si>
    <t>"攻撃"まで繋げなきゃ意味無いんだよ</t>
    <rPh sb="1" eb="3">
      <t>コウゲキ</t>
    </rPh>
    <rPh sb="6" eb="7">
      <t>ツナ</t>
    </rPh>
    <rPh sb="11" eb="13">
      <t>イミ</t>
    </rPh>
    <rPh sb="13" eb="14">
      <t>ナ</t>
    </rPh>
    <phoneticPr fontId="1"/>
  </si>
  <si>
    <t>安心してとべ</t>
    <rPh sb="0" eb="2">
      <t>アンシン</t>
    </rPh>
    <phoneticPr fontId="1"/>
  </si>
  <si>
    <t>堂々としたツーアタック</t>
    <rPh sb="0" eb="2">
      <t>ドウドウ</t>
    </rPh>
    <phoneticPr fontId="1"/>
  </si>
  <si>
    <t>才能は開花させるもの センスは磨くもの!!</t>
    <rPh sb="0" eb="2">
      <t>サイノウ</t>
    </rPh>
    <rPh sb="3" eb="5">
      <t>カイカ</t>
    </rPh>
    <rPh sb="15" eb="16">
      <t>ミガ</t>
    </rPh>
    <phoneticPr fontId="1"/>
  </si>
  <si>
    <t>プール掃除、バカンス、夏祭り2、Xmas3岩泉一</t>
    <rPh sb="3" eb="5">
      <t>ソウジ</t>
    </rPh>
    <rPh sb="11" eb="13">
      <t>ナツマツ</t>
    </rPh>
    <rPh sb="21" eb="23">
      <t>イワイズミ</t>
    </rPh>
    <rPh sb="23" eb="24">
      <t>ハジメ</t>
    </rPh>
    <phoneticPr fontId="1"/>
  </si>
  <si>
    <t>お手本を見せようか</t>
    <rPh sb="1" eb="3">
      <t>テホン</t>
    </rPh>
    <rPh sb="4" eb="5">
      <t>ミ</t>
    </rPh>
    <phoneticPr fontId="1"/>
  </si>
  <si>
    <t>信じてるよお前ら</t>
    <rPh sb="0" eb="1">
      <t>シン</t>
    </rPh>
    <rPh sb="6" eb="7">
      <t>マエ</t>
    </rPh>
    <phoneticPr fontId="1"/>
  </si>
  <si>
    <t>司令塔のスパイク</t>
    <rPh sb="0" eb="3">
      <t>シレイトウ</t>
    </rPh>
    <phoneticPr fontId="1"/>
  </si>
  <si>
    <t>次も同じのやるからね</t>
    <rPh sb="0" eb="1">
      <t>ツギ</t>
    </rPh>
    <rPh sb="2" eb="3">
      <t>オナ</t>
    </rPh>
    <phoneticPr fontId="1"/>
  </si>
  <si>
    <t>岩ちゃんは俺のお母ちゃんですか?</t>
    <rPh sb="0" eb="1">
      <t>イワ</t>
    </rPh>
    <rPh sb="5" eb="6">
      <t>オレ</t>
    </rPh>
    <rPh sb="8" eb="9">
      <t>カア</t>
    </rPh>
    <phoneticPr fontId="1"/>
  </si>
  <si>
    <t>全国に行くのは青城だよ</t>
    <rPh sb="0" eb="2">
      <t>ゼンコク</t>
    </rPh>
    <rPh sb="3" eb="4">
      <t>イ</t>
    </rPh>
    <rPh sb="7" eb="8">
      <t>セイ</t>
    </rPh>
    <rPh sb="8" eb="9">
      <t>ジョウ</t>
    </rPh>
    <phoneticPr fontId="1"/>
  </si>
  <si>
    <t>トスをあげてみたくなるスパイカー</t>
    <phoneticPr fontId="1"/>
  </si>
  <si>
    <t>チームが苦しい時こそプレーで魅せる!!</t>
    <rPh sb="4" eb="5">
      <t>クル</t>
    </rPh>
    <rPh sb="7" eb="8">
      <t>トキ</t>
    </rPh>
    <rPh sb="14" eb="15">
      <t>ミ</t>
    </rPh>
    <phoneticPr fontId="1"/>
  </si>
  <si>
    <t>信じてるぞキャプテン</t>
    <rPh sb="0" eb="1">
      <t>シン</t>
    </rPh>
    <phoneticPr fontId="1"/>
  </si>
  <si>
    <t>セッターとしては負けない</t>
    <rPh sb="8" eb="9">
      <t>マ</t>
    </rPh>
    <phoneticPr fontId="1"/>
  </si>
  <si>
    <t>ユニフォーム、制服、夏祭り日向翔陽</t>
    <rPh sb="7" eb="9">
      <t>セイフク</t>
    </rPh>
    <rPh sb="10" eb="12">
      <t>ナツマツリ</t>
    </rPh>
    <rPh sb="13" eb="15">
      <t>ヒナタ</t>
    </rPh>
    <rPh sb="15" eb="16">
      <t>ショウ</t>
    </rPh>
    <rPh sb="16" eb="17">
      <t>ヨウ</t>
    </rPh>
    <phoneticPr fontId="1"/>
  </si>
  <si>
    <t>影山ver</t>
    <rPh sb="0" eb="2">
      <t>カゲヤマ</t>
    </rPh>
    <phoneticPr fontId="1"/>
  </si>
  <si>
    <t>とっとと通常運転に戻れ</t>
    <rPh sb="4" eb="6">
      <t>ツウジョウ</t>
    </rPh>
    <rPh sb="6" eb="8">
      <t>ウンテン</t>
    </rPh>
    <rPh sb="9" eb="10">
      <t>モド</t>
    </rPh>
    <phoneticPr fontId="1"/>
  </si>
  <si>
    <t>ここまで来い</t>
    <rPh sb="4" eb="5">
      <t>コ</t>
    </rPh>
    <phoneticPr fontId="1"/>
  </si>
  <si>
    <t>マイナス・テンポのバックアタック</t>
    <phoneticPr fontId="1"/>
  </si>
  <si>
    <t>サイドライン沿いまっすぐ!</t>
    <rPh sb="6" eb="7">
      <t>ソ</t>
    </rPh>
    <phoneticPr fontId="1"/>
  </si>
  <si>
    <t>笑顔を作る努力</t>
    <rPh sb="0" eb="2">
      <t>エガオ</t>
    </rPh>
    <rPh sb="3" eb="4">
      <t>ツク</t>
    </rPh>
    <rPh sb="5" eb="7">
      <t>ドリョク</t>
    </rPh>
    <phoneticPr fontId="1"/>
  </si>
  <si>
    <t>勝った</t>
    <rPh sb="0" eb="1">
      <t>カ</t>
    </rPh>
    <phoneticPr fontId="1"/>
  </si>
  <si>
    <t>コートを支配</t>
    <rPh sb="4" eb="6">
      <t>シハイ</t>
    </rPh>
    <phoneticPr fontId="1"/>
  </si>
  <si>
    <t>高い壁</t>
    <rPh sb="0" eb="1">
      <t>タカ</t>
    </rPh>
    <rPh sb="2" eb="3">
      <t>カベ</t>
    </rPh>
    <phoneticPr fontId="1"/>
  </si>
  <si>
    <t>心を読んだサーブ</t>
    <rPh sb="0" eb="1">
      <t>ココロ</t>
    </rPh>
    <rPh sb="2" eb="3">
      <t>ヨ</t>
    </rPh>
    <phoneticPr fontId="1"/>
  </si>
  <si>
    <t>低レシーブの相手を狙う</t>
  </si>
  <si>
    <t>優れた判断力</t>
    <rPh sb="0" eb="1">
      <t>スグ</t>
    </rPh>
    <rPh sb="3" eb="6">
      <t>ハンダンリョク</t>
    </rPh>
    <phoneticPr fontId="1"/>
  </si>
  <si>
    <t>合わせねぇからな</t>
    <rPh sb="0" eb="1">
      <t>ア</t>
    </rPh>
    <phoneticPr fontId="1"/>
  </si>
  <si>
    <t>強烈なスパイク</t>
    <rPh sb="0" eb="2">
      <t>キョウレツ</t>
    </rPh>
    <phoneticPr fontId="1"/>
  </si>
  <si>
    <t>低レシーブの相手を狙う</t>
    <phoneticPr fontId="1"/>
  </si>
  <si>
    <t>二口のフォーカスサーブ</t>
    <rPh sb="0" eb="2">
      <t>フタクチ</t>
    </rPh>
    <phoneticPr fontId="1"/>
  </si>
  <si>
    <t>一本切ってこー</t>
    <rPh sb="0" eb="2">
      <t>イッポン</t>
    </rPh>
    <rPh sb="2" eb="3">
      <t>キ</t>
    </rPh>
    <phoneticPr fontId="1"/>
  </si>
  <si>
    <t>ナメんなっ</t>
    <phoneticPr fontId="1"/>
  </si>
  <si>
    <t>ターゲット</t>
  </si>
  <si>
    <t>ロックオンすんなって</t>
    <phoneticPr fontId="1"/>
  </si>
  <si>
    <t>相手任意(1)</t>
    <rPh sb="0" eb="2">
      <t>アイテ</t>
    </rPh>
    <phoneticPr fontId="1"/>
  </si>
  <si>
    <t>ブッ潰ス!!!</t>
    <rPh sb="2" eb="3">
      <t>ツブ</t>
    </rPh>
    <phoneticPr fontId="1"/>
  </si>
  <si>
    <t>伊達の鉄壁 二口ver</t>
    <rPh sb="0" eb="2">
      <t>ダテ</t>
    </rPh>
    <rPh sb="3" eb="5">
      <t>テッペキ</t>
    </rPh>
    <rPh sb="6" eb="8">
      <t>フタクチ</t>
    </rPh>
    <phoneticPr fontId="1"/>
  </si>
  <si>
    <t>ブロックを弾く強烈なスパイク</t>
    <rPh sb="5" eb="6">
      <t>ハジ</t>
    </rPh>
    <rPh sb="7" eb="9">
      <t>キョウレツ</t>
    </rPh>
    <phoneticPr fontId="1"/>
  </si>
  <si>
    <t>レシーブを崩すサーブ</t>
    <rPh sb="5" eb="6">
      <t>クズ</t>
    </rPh>
    <phoneticPr fontId="1"/>
  </si>
  <si>
    <t>要領良く対応</t>
    <rPh sb="0" eb="2">
      <t>ヨウリョウ</t>
    </rPh>
    <rPh sb="2" eb="3">
      <t>ヨ</t>
    </rPh>
    <rPh sb="4" eb="6">
      <t>タイオウ</t>
    </rPh>
    <phoneticPr fontId="1"/>
  </si>
  <si>
    <t>ブッ叩け</t>
    <rPh sb="2" eb="3">
      <t>タタ</t>
    </rPh>
    <phoneticPr fontId="1"/>
  </si>
  <si>
    <t>挑発的なフェイント</t>
    <rPh sb="0" eb="3">
      <t>チョウハツテキ</t>
    </rPh>
    <phoneticPr fontId="1"/>
  </si>
  <si>
    <t>お前達じゃなく俺達って言ってくださいよっ</t>
    <rPh sb="1" eb="3">
      <t>マエタチ</t>
    </rPh>
    <rPh sb="7" eb="8">
      <t>オレ</t>
    </rPh>
    <rPh sb="8" eb="9">
      <t>タチ</t>
    </rPh>
    <rPh sb="11" eb="12">
      <t>イ</t>
    </rPh>
    <phoneticPr fontId="1"/>
  </si>
  <si>
    <t>パッシブレシーブ無効化率</t>
    <rPh sb="8" eb="10">
      <t>ムコウ</t>
    </rPh>
    <rPh sb="10" eb="11">
      <t>カ</t>
    </rPh>
    <rPh sb="11" eb="12">
      <t>リツ</t>
    </rPh>
    <phoneticPr fontId="1"/>
  </si>
  <si>
    <t>レシーブを弾くパワフルサーブ</t>
    <rPh sb="5" eb="6">
      <t>ハジ</t>
    </rPh>
    <phoneticPr fontId="1"/>
  </si>
  <si>
    <t>高いレベルのレシーブ</t>
    <rPh sb="0" eb="1">
      <t>タカ</t>
    </rPh>
    <phoneticPr fontId="1"/>
  </si>
  <si>
    <t>ノッてきた</t>
    <phoneticPr fontId="1"/>
  </si>
  <si>
    <t>パッシブ確率減少</t>
    <rPh sb="4" eb="8">
      <t>カクリツゲンショウ</t>
    </rPh>
    <phoneticPr fontId="1"/>
  </si>
  <si>
    <t>優秀な苗にはそれに見合った土壌があるべきだ</t>
    <rPh sb="0" eb="2">
      <t>ユウシュウ</t>
    </rPh>
    <rPh sb="3" eb="4">
      <t>ナエ</t>
    </rPh>
    <rPh sb="9" eb="11">
      <t>ミア</t>
    </rPh>
    <rPh sb="13" eb="15">
      <t>ドジョウ</t>
    </rPh>
    <phoneticPr fontId="1"/>
  </si>
  <si>
    <t>守備増加</t>
    <rPh sb="0" eb="2">
      <t>シュビ</t>
    </rPh>
    <phoneticPr fontId="1"/>
  </si>
  <si>
    <t>天童</t>
    <rPh sb="0" eb="2">
      <t>テンドウ</t>
    </rPh>
    <phoneticPr fontId="1"/>
  </si>
  <si>
    <t>よくわからないものって怖いじゃん</t>
    <rPh sb="11" eb="12">
      <t>コワ</t>
    </rPh>
    <phoneticPr fontId="1"/>
  </si>
  <si>
    <t>高いトスひとつあればそれでいい</t>
    <rPh sb="0" eb="1">
      <t>タカ</t>
    </rPh>
    <phoneticPr fontId="1"/>
  </si>
  <si>
    <t>お前を叩き潰したい</t>
    <rPh sb="1" eb="2">
      <t>マエ</t>
    </rPh>
    <rPh sb="3" eb="4">
      <t>タタ</t>
    </rPh>
    <rPh sb="5" eb="6">
      <t>ツブ</t>
    </rPh>
    <phoneticPr fontId="1"/>
  </si>
  <si>
    <t>誰だろうと受けて立つ</t>
    <rPh sb="0" eb="1">
      <t>ダレ</t>
    </rPh>
    <rPh sb="5" eb="6">
      <t>ウ</t>
    </rPh>
    <rPh sb="8" eb="9">
      <t>タ</t>
    </rPh>
    <phoneticPr fontId="1"/>
  </si>
  <si>
    <t>迷う 余地 無し</t>
    <rPh sb="0" eb="1">
      <t>マヨ</t>
    </rPh>
    <rPh sb="3" eb="5">
      <t>ヨチ</t>
    </rPh>
    <rPh sb="6" eb="7">
      <t>ナ</t>
    </rPh>
    <phoneticPr fontId="1"/>
  </si>
  <si>
    <t>王者の力</t>
    <rPh sb="0" eb="2">
      <t>オウジャ</t>
    </rPh>
    <rPh sb="3" eb="4">
      <t>チカラ</t>
    </rPh>
    <phoneticPr fontId="1"/>
  </si>
  <si>
    <t>よこせ</t>
    <phoneticPr fontId="1"/>
  </si>
  <si>
    <t>制服、妖、Xmas3牛島若利</t>
    <rPh sb="0" eb="2">
      <t>セイフク</t>
    </rPh>
    <rPh sb="3" eb="4">
      <t>アヤカシ</t>
    </rPh>
    <rPh sb="10" eb="12">
      <t>ウシジマ</t>
    </rPh>
    <rPh sb="12" eb="14">
      <t>ワカトシ</t>
    </rPh>
    <phoneticPr fontId="1"/>
  </si>
  <si>
    <t>本人が前衛、牛島が後衛時</t>
    <rPh sb="0" eb="2">
      <t>ホンニン</t>
    </rPh>
    <rPh sb="3" eb="5">
      <t>ゼンエイ</t>
    </rPh>
    <rPh sb="6" eb="8">
      <t>ウシジマ</t>
    </rPh>
    <rPh sb="9" eb="11">
      <t>コウエイ</t>
    </rPh>
    <rPh sb="11" eb="12">
      <t>ジ</t>
    </rPh>
    <phoneticPr fontId="1"/>
  </si>
  <si>
    <t>鋭い読み</t>
    <rPh sb="0" eb="1">
      <t>スルド</t>
    </rPh>
    <rPh sb="2" eb="3">
      <t>ヨ</t>
    </rPh>
    <phoneticPr fontId="1"/>
  </si>
  <si>
    <t>天童のブロックアウト</t>
    <rPh sb="0" eb="2">
      <t>テンドウ</t>
    </rPh>
    <phoneticPr fontId="1"/>
  </si>
  <si>
    <t>制服、Xmas3天童覚</t>
    <rPh sb="0" eb="2">
      <t>セイフク</t>
    </rPh>
    <rPh sb="8" eb="10">
      <t>テンドウ</t>
    </rPh>
    <rPh sb="10" eb="11">
      <t>サト</t>
    </rPh>
    <phoneticPr fontId="1"/>
  </si>
  <si>
    <t>本人後衛、天童前衛時</t>
    <rPh sb="0" eb="2">
      <t>ホンニン</t>
    </rPh>
    <rPh sb="2" eb="4">
      <t>コウエイ</t>
    </rPh>
    <rPh sb="5" eb="7">
      <t>テンドウ</t>
    </rPh>
    <rPh sb="7" eb="9">
      <t>ゼンエイ</t>
    </rPh>
    <rPh sb="9" eb="10">
      <t>ジ</t>
    </rPh>
    <phoneticPr fontId="1"/>
  </si>
  <si>
    <t>相手セッター</t>
    <rPh sb="0" eb="2">
      <t>アイテ</t>
    </rPh>
    <phoneticPr fontId="1"/>
  </si>
  <si>
    <t>バテバテセッター君には絶望のデュースかな?</t>
    <rPh sb="8" eb="9">
      <t>クン</t>
    </rPh>
    <rPh sb="11" eb="13">
      <t>ゼツボウ</t>
    </rPh>
    <phoneticPr fontId="1"/>
  </si>
  <si>
    <t>悟ったりー!!!</t>
    <rPh sb="0" eb="1">
      <t>サト</t>
    </rPh>
    <phoneticPr fontId="1"/>
  </si>
  <si>
    <t>粉々に〜〜砕け♪</t>
    <rPh sb="0" eb="2">
      <t>コナゴナ</t>
    </rPh>
    <rPh sb="5" eb="6">
      <t>クダ</t>
    </rPh>
    <phoneticPr fontId="1"/>
  </si>
  <si>
    <t>今日の俺120点ッ…!!!</t>
    <rPh sb="0" eb="2">
      <t>キョウ</t>
    </rPh>
    <rPh sb="3" eb="4">
      <t>オレ</t>
    </rPh>
    <rPh sb="7" eb="8">
      <t>テン</t>
    </rPh>
    <phoneticPr fontId="1"/>
  </si>
  <si>
    <t>甘ぇわ</t>
    <rPh sb="0" eb="1">
      <t>アマ</t>
    </rPh>
    <phoneticPr fontId="1"/>
  </si>
  <si>
    <t>ミラクル・ボーイ Sa To Ri!!!</t>
    <phoneticPr fontId="1"/>
  </si>
  <si>
    <t>ゲスの怪物</t>
    <rPh sb="3" eb="5">
      <t>カイブツ</t>
    </rPh>
    <phoneticPr fontId="1"/>
  </si>
  <si>
    <t>俺を倒してから行け〜</t>
    <rPh sb="0" eb="1">
      <t>オレ</t>
    </rPh>
    <rPh sb="2" eb="3">
      <t>タオ</t>
    </rPh>
    <rPh sb="7" eb="8">
      <t>イ</t>
    </rPh>
    <phoneticPr fontId="1"/>
  </si>
  <si>
    <t>ブロックはさ 止める技術じゃないよ 叩き落とす技術だよ</t>
    <rPh sb="7" eb="8">
      <t>ト</t>
    </rPh>
    <rPh sb="10" eb="12">
      <t>ギジュツ</t>
    </rPh>
    <rPh sb="18" eb="19">
      <t>タタ</t>
    </rPh>
    <rPh sb="20" eb="21">
      <t>オト</t>
    </rPh>
    <rPh sb="23" eb="25">
      <t>ギジュツ</t>
    </rPh>
    <phoneticPr fontId="1"/>
  </si>
  <si>
    <t>ピンチの芽を摘むブロック</t>
    <rPh sb="4" eb="5">
      <t>メ</t>
    </rPh>
    <rPh sb="6" eb="7">
      <t>ツ</t>
    </rPh>
    <phoneticPr fontId="1"/>
  </si>
  <si>
    <t>守備の名手</t>
    <rPh sb="0" eb="2">
      <t>シュビ</t>
    </rPh>
    <rPh sb="3" eb="5">
      <t>メイシュ</t>
    </rPh>
    <phoneticPr fontId="1"/>
  </si>
  <si>
    <t>セッターを動かさねえのが音駒品質だ</t>
    <rPh sb="5" eb="6">
      <t>ウゴ</t>
    </rPh>
    <rPh sb="12" eb="14">
      <t>ネコマ</t>
    </rPh>
    <rPh sb="14" eb="16">
      <t>ヒンシツ</t>
    </rPh>
    <phoneticPr fontId="1"/>
  </si>
  <si>
    <t>必ず拾う</t>
  </si>
  <si>
    <t>必ず拾う</t>
    <rPh sb="0" eb="1">
      <t>カナラ</t>
    </rPh>
    <rPh sb="2" eb="3">
      <t>ヒロ</t>
    </rPh>
    <phoneticPr fontId="1"/>
  </si>
  <si>
    <t>守備の要!!</t>
  </si>
  <si>
    <t>守備の要!!</t>
    <rPh sb="0" eb="2">
      <t>シュビ</t>
    </rPh>
    <rPh sb="3" eb="4">
      <t>カナメ</t>
    </rPh>
    <phoneticPr fontId="1"/>
  </si>
  <si>
    <t>あとは相手に獲られなけりゃいいハナシだ</t>
    <rPh sb="3" eb="5">
      <t>アイテ</t>
    </rPh>
    <rPh sb="6" eb="7">
      <t>ト</t>
    </rPh>
    <phoneticPr fontId="1"/>
  </si>
  <si>
    <t>都内屈指のスーパーリベロ</t>
    <rPh sb="0" eb="2">
      <t>トナイ</t>
    </rPh>
    <rPh sb="2" eb="4">
      <t>クッシ</t>
    </rPh>
    <phoneticPr fontId="1"/>
  </si>
  <si>
    <t>寝正月</t>
    <rPh sb="0" eb="3">
      <t>ネショウガツ</t>
    </rPh>
    <phoneticPr fontId="1"/>
  </si>
  <si>
    <t>孤爪のレシーブ</t>
    <rPh sb="0" eb="1">
      <t>コ</t>
    </rPh>
    <rPh sb="1" eb="2">
      <t>ヅメ</t>
    </rPh>
    <phoneticPr fontId="1"/>
  </si>
  <si>
    <t>相手を翻弄させるツーアタック</t>
    <rPh sb="0" eb="2">
      <t>アイテ</t>
    </rPh>
    <rPh sb="3" eb="5">
      <t>ホンロウ</t>
    </rPh>
    <phoneticPr fontId="1"/>
  </si>
  <si>
    <t>極小の動きからのセットアップ</t>
    <rPh sb="0" eb="2">
      <t>ゴクショウ</t>
    </rPh>
    <rPh sb="3" eb="4">
      <t>ウゴ</t>
    </rPh>
    <phoneticPr fontId="1"/>
  </si>
  <si>
    <t>シンプルに"早い真ん中"</t>
    <rPh sb="6" eb="7">
      <t>ハヤ</t>
    </rPh>
    <rPh sb="8" eb="9">
      <t>マ</t>
    </rPh>
    <rPh sb="10" eb="11">
      <t>ナカ</t>
    </rPh>
    <phoneticPr fontId="1"/>
  </si>
  <si>
    <t>味方本人以外全員</t>
    <rPh sb="0" eb="2">
      <t>ミカタ</t>
    </rPh>
    <rPh sb="2" eb="4">
      <t>ホンニン</t>
    </rPh>
    <rPh sb="4" eb="6">
      <t>イガイ</t>
    </rPh>
    <rPh sb="6" eb="8">
      <t>ゼンイン</t>
    </rPh>
    <phoneticPr fontId="1"/>
  </si>
  <si>
    <t>山本猛虎と黒尾鉄朗</t>
    <rPh sb="0" eb="2">
      <t>ヤマモト</t>
    </rPh>
    <rPh sb="2" eb="4">
      <t>タケトラ</t>
    </rPh>
    <rPh sb="5" eb="7">
      <t>クロオ</t>
    </rPh>
    <rPh sb="7" eb="9">
      <t>テツロウ</t>
    </rPh>
    <phoneticPr fontId="1"/>
  </si>
  <si>
    <t>山本と黒尾がコート内</t>
    <rPh sb="0" eb="2">
      <t>ヤマモト</t>
    </rPh>
    <rPh sb="3" eb="5">
      <t>クロオ</t>
    </rPh>
    <rPh sb="9" eb="10">
      <t>ナイ</t>
    </rPh>
    <phoneticPr fontId="1"/>
  </si>
  <si>
    <t>「必死」の見た目はダセェもんだろ</t>
    <rPh sb="1" eb="3">
      <t>ヒッシ</t>
    </rPh>
    <rPh sb="5" eb="6">
      <t>ミ</t>
    </rPh>
    <rPh sb="7" eb="8">
      <t>メ</t>
    </rPh>
    <phoneticPr fontId="1"/>
  </si>
  <si>
    <t>強いのはおれじゃなくて皆だから</t>
    <rPh sb="0" eb="1">
      <t>ツヨ</t>
    </rPh>
    <rPh sb="11" eb="12">
      <t>ミンナ</t>
    </rPh>
    <phoneticPr fontId="1"/>
  </si>
  <si>
    <t>翔陽に似てる…かも</t>
    <rPh sb="0" eb="2">
      <t>ショウヨウ</t>
    </rPh>
    <rPh sb="3" eb="4">
      <t>ニ</t>
    </rPh>
    <phoneticPr fontId="1"/>
  </si>
  <si>
    <t>予測フェイント</t>
    <rPh sb="0" eb="2">
      <t>ヨソク</t>
    </rPh>
    <phoneticPr fontId="1"/>
  </si>
  <si>
    <t>焦んないで</t>
    <rPh sb="0" eb="1">
      <t>アセ</t>
    </rPh>
    <phoneticPr fontId="1"/>
  </si>
  <si>
    <t>しつっっこいっ…!!</t>
    <phoneticPr fontId="1"/>
  </si>
  <si>
    <t>相手を翻弄するサーブ</t>
    <rPh sb="0" eb="2">
      <t>アイテ</t>
    </rPh>
    <rPh sb="3" eb="5">
      <t>ホンロウ</t>
    </rPh>
    <phoneticPr fontId="1"/>
  </si>
  <si>
    <t>こっちだよ</t>
    <phoneticPr fontId="1"/>
  </si>
  <si>
    <t>トス時</t>
    <rPh sb="2" eb="3">
      <t>ジ</t>
    </rPh>
    <phoneticPr fontId="1"/>
  </si>
  <si>
    <t>1stテンポの同時多発位置差攻撃</t>
    <rPh sb="7" eb="9">
      <t>ドウジ</t>
    </rPh>
    <rPh sb="9" eb="11">
      <t>タハツ</t>
    </rPh>
    <rPh sb="11" eb="13">
      <t>イチ</t>
    </rPh>
    <rPh sb="13" eb="14">
      <t>サ</t>
    </rPh>
    <rPh sb="14" eb="16">
      <t>コウゲキ</t>
    </rPh>
    <phoneticPr fontId="1"/>
  </si>
  <si>
    <t>状況を的確に判断したブロック</t>
    <rPh sb="0" eb="2">
      <t>ジョウキョウ</t>
    </rPh>
    <rPh sb="3" eb="5">
      <t>テキカク</t>
    </rPh>
    <rPh sb="6" eb="8">
      <t>ハンダン</t>
    </rPh>
    <phoneticPr fontId="1"/>
  </si>
  <si>
    <t>レベル上げやる?</t>
    <rPh sb="3" eb="4">
      <t>ア</t>
    </rPh>
    <phoneticPr fontId="1"/>
  </si>
  <si>
    <t>孤爪のフォーカスサーブ</t>
    <rPh sb="0" eb="1">
      <t>コ</t>
    </rPh>
    <rPh sb="1" eb="2">
      <t>ヅメ</t>
    </rPh>
    <phoneticPr fontId="1"/>
  </si>
  <si>
    <t>さっきまで順調だったのに</t>
    <rPh sb="5" eb="7">
      <t>ジュンチョウ</t>
    </rPh>
    <phoneticPr fontId="1"/>
  </si>
  <si>
    <t>寝正月</t>
  </si>
  <si>
    <t>理性も本能も言っている</t>
    <rPh sb="0" eb="2">
      <t>リセイ</t>
    </rPh>
    <rPh sb="3" eb="5">
      <t>ホンノウ</t>
    </rPh>
    <rPh sb="6" eb="7">
      <t>イ</t>
    </rPh>
    <phoneticPr fontId="1"/>
  </si>
  <si>
    <t>感情の起伏に乏しいスパイカー</t>
    <rPh sb="0" eb="2">
      <t>カンジョウ</t>
    </rPh>
    <rPh sb="3" eb="5">
      <t>キフク</t>
    </rPh>
    <rPh sb="6" eb="7">
      <t>トボ</t>
    </rPh>
    <phoneticPr fontId="1"/>
  </si>
  <si>
    <t>沼井和馬、背黒晃彦</t>
    <rPh sb="0" eb="2">
      <t>ヌマイ</t>
    </rPh>
    <rPh sb="2" eb="4">
      <t>カズマ</t>
    </rPh>
    <rPh sb="5" eb="7">
      <t>セグロ</t>
    </rPh>
    <rPh sb="7" eb="9">
      <t>アキヒコ</t>
    </rPh>
    <phoneticPr fontId="1"/>
  </si>
  <si>
    <t>沼井と背黒がコート外</t>
    <rPh sb="0" eb="2">
      <t>ヌマイ</t>
    </rPh>
    <rPh sb="3" eb="5">
      <t>セグロ</t>
    </rPh>
    <rPh sb="9" eb="10">
      <t>ガイ</t>
    </rPh>
    <phoneticPr fontId="1"/>
  </si>
  <si>
    <t>いいぞ潜ー!</t>
    <rPh sb="3" eb="4">
      <t>クグ</t>
    </rPh>
    <phoneticPr fontId="1"/>
  </si>
  <si>
    <t>攻撃方法が読めないスパイク</t>
    <rPh sb="0" eb="2">
      <t>コウゲキ</t>
    </rPh>
    <rPh sb="2" eb="4">
      <t>ホウホウ</t>
    </rPh>
    <rPh sb="5" eb="6">
      <t>ヨ</t>
    </rPh>
    <phoneticPr fontId="1"/>
  </si>
  <si>
    <t>チャンスボール</t>
    <phoneticPr fontId="1"/>
  </si>
  <si>
    <t>日向がコート外</t>
    <rPh sb="0" eb="2">
      <t>ヒナタ</t>
    </rPh>
    <rPh sb="6" eb="7">
      <t>ソト</t>
    </rPh>
    <phoneticPr fontId="1"/>
  </si>
  <si>
    <t>すげえ見てくる…</t>
    <rPh sb="3" eb="4">
      <t>ミ</t>
    </rPh>
    <phoneticPr fontId="1"/>
  </si>
  <si>
    <t>―後ろスキ有り!</t>
    <rPh sb="1" eb="2">
      <t>ウシ</t>
    </rPh>
    <rPh sb="5" eb="6">
      <t>ア</t>
    </rPh>
    <phoneticPr fontId="1"/>
  </si>
  <si>
    <t>国見のクロス</t>
    <rPh sb="0" eb="2">
      <t>クニミ</t>
    </rPh>
    <phoneticPr fontId="1"/>
  </si>
  <si>
    <t>無駄に疲れる必要無い</t>
    <rPh sb="0" eb="2">
      <t>ムダ</t>
    </rPh>
    <rPh sb="3" eb="4">
      <t>ツカ</t>
    </rPh>
    <rPh sb="6" eb="8">
      <t>ヒツヨウ</t>
    </rPh>
    <rPh sb="8" eb="9">
      <t>ナ</t>
    </rPh>
    <phoneticPr fontId="1"/>
  </si>
  <si>
    <t>相手のいない空間を狙う</t>
    <rPh sb="0" eb="2">
      <t>アイテ</t>
    </rPh>
    <rPh sb="6" eb="8">
      <t>クウカン</t>
    </rPh>
    <rPh sb="9" eb="10">
      <t>ネラ</t>
    </rPh>
    <phoneticPr fontId="1"/>
  </si>
  <si>
    <t>常にガムシャラな事が="本気"なのかよ</t>
    <rPh sb="0" eb="1">
      <t>ツネ</t>
    </rPh>
    <rPh sb="8" eb="9">
      <t>コト</t>
    </rPh>
    <rPh sb="12" eb="14">
      <t>ホンキ</t>
    </rPh>
    <phoneticPr fontId="1"/>
  </si>
  <si>
    <t>面倒なことを好まない</t>
    <rPh sb="0" eb="2">
      <t>メンドウ</t>
    </rPh>
    <rPh sb="6" eb="7">
      <t>コノ</t>
    </rPh>
    <phoneticPr fontId="1"/>
  </si>
  <si>
    <t>全く変わってないな</t>
    <rPh sb="0" eb="1">
      <t>マッタ</t>
    </rPh>
    <rPh sb="2" eb="3">
      <t>カ</t>
    </rPh>
    <phoneticPr fontId="1"/>
  </si>
  <si>
    <t>お前は精一杯やったろ</t>
    <rPh sb="1" eb="2">
      <t>マエ</t>
    </rPh>
    <rPh sb="3" eb="6">
      <t>セイイッパイ</t>
    </rPh>
    <phoneticPr fontId="1"/>
  </si>
  <si>
    <t>最小限の動きでトス</t>
    <rPh sb="0" eb="3">
      <t>サイショウゲン</t>
    </rPh>
    <rPh sb="4" eb="5">
      <t>ウゴ</t>
    </rPh>
    <phoneticPr fontId="1"/>
  </si>
  <si>
    <t>ーブロック低い方っ</t>
    <rPh sb="5" eb="6">
      <t>ヒク</t>
    </rPh>
    <rPh sb="7" eb="8">
      <t>ホウ</t>
    </rPh>
    <phoneticPr fontId="1"/>
  </si>
  <si>
    <t>月島のブロックアウト</t>
    <rPh sb="0" eb="2">
      <t>ツキシマ</t>
    </rPh>
    <phoneticPr fontId="1"/>
  </si>
  <si>
    <t>冷徹・明晰な頭脳</t>
    <rPh sb="0" eb="2">
      <t>レイテツ</t>
    </rPh>
    <rPh sb="3" eb="5">
      <t>メイセキ</t>
    </rPh>
    <rPh sb="6" eb="8">
      <t>ズノウ</t>
    </rPh>
    <phoneticPr fontId="1"/>
  </si>
  <si>
    <t>カッコ悪いワケないじゃん</t>
    <rPh sb="3" eb="4">
      <t>ワル</t>
    </rPh>
    <phoneticPr fontId="1"/>
  </si>
  <si>
    <t>こっちにもやり方がある</t>
    <rPh sb="7" eb="8">
      <t>カタ</t>
    </rPh>
    <phoneticPr fontId="1"/>
  </si>
  <si>
    <t>まってたよ</t>
    <phoneticPr fontId="1"/>
  </si>
  <si>
    <t>相手が嫌がる攻撃</t>
    <rPh sb="0" eb="2">
      <t>アイテ</t>
    </rPh>
    <rPh sb="3" eb="4">
      <t>イヤ</t>
    </rPh>
    <rPh sb="6" eb="8">
      <t>コウゲキ</t>
    </rPh>
    <phoneticPr fontId="1"/>
  </si>
  <si>
    <t>派手に暴れるのは日向の役目</t>
    <rPh sb="0" eb="2">
      <t>ハデ</t>
    </rPh>
    <rPh sb="3" eb="4">
      <t>アバ</t>
    </rPh>
    <rPh sb="8" eb="10">
      <t>ヒナタ</t>
    </rPh>
    <rPh sb="11" eb="13">
      <t>ヤクメ</t>
    </rPh>
    <phoneticPr fontId="1"/>
  </si>
  <si>
    <t>月島口撃</t>
    <rPh sb="0" eb="2">
      <t>ツキシマ</t>
    </rPh>
    <rPh sb="2" eb="3">
      <t>クチ</t>
    </rPh>
    <rPh sb="3" eb="4">
      <t>ゲキ</t>
    </rPh>
    <phoneticPr fontId="1"/>
  </si>
  <si>
    <t>最大限の"丁寧"</t>
    <rPh sb="0" eb="3">
      <t>サイダイゲン</t>
    </rPh>
    <rPh sb="5" eb="7">
      <t>テイネイ</t>
    </rPh>
    <phoneticPr fontId="1"/>
  </si>
  <si>
    <t>なんでできないの??</t>
    <phoneticPr fontId="1"/>
  </si>
  <si>
    <t>バレーにハマる瞬間</t>
    <rPh sb="7" eb="9">
      <t>シュンカン</t>
    </rPh>
    <phoneticPr fontId="1"/>
  </si>
  <si>
    <t>流れを引き寄せるチャンス</t>
    <rPh sb="0" eb="1">
      <t>ナガ</t>
    </rPh>
    <rPh sb="3" eb="4">
      <t>ヒ</t>
    </rPh>
    <rPh sb="5" eb="6">
      <t>ヨ</t>
    </rPh>
    <phoneticPr fontId="1"/>
  </si>
  <si>
    <t>思った通り打ってくれてありがとうございます</t>
    <rPh sb="0" eb="1">
      <t>オモ</t>
    </rPh>
    <rPh sb="3" eb="4">
      <t>トオ</t>
    </rPh>
    <rPh sb="5" eb="6">
      <t>ウ</t>
    </rPh>
    <phoneticPr fontId="1"/>
  </si>
  <si>
    <t>川西のブロックアウト阻止</t>
    <rPh sb="0" eb="2">
      <t>カワニシ</t>
    </rPh>
    <rPh sb="10" eb="12">
      <t>ソシ</t>
    </rPh>
    <phoneticPr fontId="1"/>
  </si>
  <si>
    <t>ウ〜来たこれ嫌な攻撃</t>
    <rPh sb="2" eb="3">
      <t>キ</t>
    </rPh>
    <rPh sb="6" eb="7">
      <t>イヤ</t>
    </rPh>
    <rPh sb="8" eb="10">
      <t>コウゲキ</t>
    </rPh>
    <phoneticPr fontId="1"/>
  </si>
  <si>
    <t>そうやって甘やかすの良くないと思いますよ</t>
    <rPh sb="5" eb="6">
      <t>アマ</t>
    </rPh>
    <rPh sb="10" eb="11">
      <t>ヨ</t>
    </rPh>
    <rPh sb="15" eb="16">
      <t>オモ</t>
    </rPh>
    <phoneticPr fontId="1"/>
  </si>
  <si>
    <t>優秀なエースは存在自体が優秀な"囮"!</t>
    <rPh sb="0" eb="2">
      <t>ユウシュウ</t>
    </rPh>
    <rPh sb="7" eb="9">
      <t>ソンザイ</t>
    </rPh>
    <rPh sb="9" eb="11">
      <t>ジタイ</t>
    </rPh>
    <rPh sb="12" eb="14">
      <t>ユウシュウ</t>
    </rPh>
    <rPh sb="16" eb="17">
      <t>オトリ</t>
    </rPh>
    <phoneticPr fontId="1"/>
  </si>
  <si>
    <t>川西のブロック</t>
    <rPh sb="0" eb="2">
      <t>カワニシ</t>
    </rPh>
    <phoneticPr fontId="1"/>
  </si>
  <si>
    <t>本人と星海</t>
    <rPh sb="0" eb="2">
      <t>ホンニン</t>
    </rPh>
    <rPh sb="3" eb="5">
      <t>ホシウミ</t>
    </rPh>
    <phoneticPr fontId="1"/>
  </si>
  <si>
    <t>星海光来</t>
    <rPh sb="0" eb="2">
      <t>ホシウミ</t>
    </rPh>
    <rPh sb="2" eb="4">
      <t>コウライ</t>
    </rPh>
    <phoneticPr fontId="1"/>
  </si>
  <si>
    <t>星海がコート内</t>
    <rPh sb="0" eb="2">
      <t>ホシウミ</t>
    </rPh>
    <rPh sb="6" eb="7">
      <t>ナイ</t>
    </rPh>
    <phoneticPr fontId="1"/>
  </si>
  <si>
    <t>褒める人は素直に褒めてるんだよ??</t>
    <rPh sb="0" eb="1">
      <t>ホ</t>
    </rPh>
    <rPh sb="3" eb="4">
      <t>ヒト</t>
    </rPh>
    <rPh sb="5" eb="7">
      <t>スナオ</t>
    </rPh>
    <rPh sb="8" eb="9">
      <t>ホ</t>
    </rPh>
    <phoneticPr fontId="1"/>
  </si>
  <si>
    <t>昼神のレシーブ</t>
    <rPh sb="0" eb="2">
      <t>ヒルガミ</t>
    </rPh>
    <phoneticPr fontId="1"/>
  </si>
  <si>
    <t>昼神のリードブロック</t>
    <rPh sb="0" eb="2">
      <t>ヒルガミ</t>
    </rPh>
    <phoneticPr fontId="1"/>
  </si>
  <si>
    <t>優しいトス</t>
    <rPh sb="0" eb="1">
      <t>ヤサ</t>
    </rPh>
    <phoneticPr fontId="1"/>
  </si>
  <si>
    <t>茂庭のフォーカストス</t>
    <rPh sb="0" eb="2">
      <t>モニワ</t>
    </rPh>
    <phoneticPr fontId="1"/>
  </si>
  <si>
    <t>まだ こっからだ!!</t>
    <phoneticPr fontId="1"/>
  </si>
  <si>
    <t>ハイハイハイ!!呑まれない!!</t>
    <rPh sb="8" eb="9">
      <t>ノ</t>
    </rPh>
    <phoneticPr fontId="1"/>
  </si>
  <si>
    <t>伊達工業</t>
    <rPh sb="0" eb="4">
      <t>ダテコウギョウ</t>
    </rPh>
    <phoneticPr fontId="1"/>
  </si>
  <si>
    <t>伊達工業の選手はこちらが適用</t>
    <rPh sb="0" eb="2">
      <t>ダテ</t>
    </rPh>
    <rPh sb="2" eb="4">
      <t>コウギョウ</t>
    </rPh>
    <rPh sb="5" eb="7">
      <t>センシュ</t>
    </rPh>
    <rPh sb="12" eb="14">
      <t>テキヨウ</t>
    </rPh>
    <phoneticPr fontId="1"/>
  </si>
  <si>
    <t>伊達工業の選手(2)</t>
    <rPh sb="0" eb="2">
      <t>ダテ</t>
    </rPh>
    <rPh sb="2" eb="4">
      <t>コウギョウ</t>
    </rPh>
    <rPh sb="5" eb="7">
      <t>センシュ</t>
    </rPh>
    <phoneticPr fontId="1"/>
  </si>
  <si>
    <t>じょうずだ</t>
    <phoneticPr fontId="1"/>
  </si>
  <si>
    <t>ちょっと力みすぎたかな</t>
    <rPh sb="4" eb="5">
      <t>リキ</t>
    </rPh>
    <phoneticPr fontId="1"/>
  </si>
  <si>
    <t>センスの塊!</t>
    <rPh sb="4" eb="5">
      <t>カタマリ</t>
    </rPh>
    <phoneticPr fontId="1"/>
  </si>
  <si>
    <t>恐くないブロックはブロックじゃねえ</t>
    <rPh sb="0" eb="1">
      <t>コワ</t>
    </rPh>
    <phoneticPr fontId="1"/>
  </si>
  <si>
    <t>角名のレシーブ</t>
    <rPh sb="0" eb="1">
      <t>ツノ</t>
    </rPh>
    <rPh sb="1" eb="2">
      <t>ナ</t>
    </rPh>
    <phoneticPr fontId="1"/>
  </si>
  <si>
    <t>角名のフライングレシーブ</t>
    <rPh sb="0" eb="1">
      <t>ツノ</t>
    </rPh>
    <rPh sb="1" eb="2">
      <t>ナ</t>
    </rPh>
    <phoneticPr fontId="1"/>
  </si>
  <si>
    <t>マイペース</t>
    <phoneticPr fontId="1"/>
  </si>
  <si>
    <t>あんたブロック上手だよ</t>
    <rPh sb="7" eb="9">
      <t>ジョウズ</t>
    </rPh>
    <phoneticPr fontId="1"/>
  </si>
  <si>
    <t>和装体験</t>
  </si>
  <si>
    <t>和装体験</t>
    <rPh sb="0" eb="2">
      <t>ワソウ</t>
    </rPh>
    <rPh sb="2" eb="4">
      <t>タイケン</t>
    </rPh>
    <phoneticPr fontId="1"/>
  </si>
  <si>
    <t>俺は 独りで戦ってるんじゃない</t>
    <rPh sb="0" eb="1">
      <t>オレ</t>
    </rPh>
    <rPh sb="3" eb="4">
      <t>ヒト</t>
    </rPh>
    <rPh sb="6" eb="7">
      <t>タタカ</t>
    </rPh>
    <phoneticPr fontId="1"/>
  </si>
  <si>
    <t>思考を止めるな 足を止めるな</t>
    <rPh sb="0" eb="2">
      <t>シコウ</t>
    </rPh>
    <rPh sb="3" eb="4">
      <t>ト</t>
    </rPh>
    <rPh sb="8" eb="9">
      <t>アシ</t>
    </rPh>
    <rPh sb="10" eb="11">
      <t>ト</t>
    </rPh>
    <phoneticPr fontId="1"/>
  </si>
  <si>
    <t>…俺はエースだけど お前らはヒーローだな</t>
    <rPh sb="1" eb="2">
      <t>オレ</t>
    </rPh>
    <rPh sb="11" eb="12">
      <t>マエ</t>
    </rPh>
    <phoneticPr fontId="1"/>
  </si>
  <si>
    <t>"俺のボールだ"</t>
    <rPh sb="1" eb="2">
      <t>オレ</t>
    </rPh>
    <phoneticPr fontId="1"/>
  </si>
  <si>
    <t>スパイク時、日向前衛時</t>
    <rPh sb="4" eb="5">
      <t>ジ</t>
    </rPh>
    <rPh sb="6" eb="8">
      <t>ヒナタ</t>
    </rPh>
    <rPh sb="8" eb="10">
      <t>ゼンエイ</t>
    </rPh>
    <rPh sb="10" eb="11">
      <t>ジ</t>
    </rPh>
    <phoneticPr fontId="1"/>
  </si>
  <si>
    <t>東峰のブロックアウト阻止</t>
    <rPh sb="0" eb="1">
      <t>ヒガシ</t>
    </rPh>
    <rPh sb="1" eb="2">
      <t>ミネ</t>
    </rPh>
    <rPh sb="10" eb="12">
      <t>ソシ</t>
    </rPh>
    <phoneticPr fontId="1"/>
  </si>
  <si>
    <t>ーああ、エースが待ってる</t>
    <rPh sb="8" eb="9">
      <t>マ</t>
    </rPh>
    <phoneticPr fontId="1"/>
  </si>
  <si>
    <t>リベロのトスからエースへのバックアタック!!!</t>
    <phoneticPr fontId="1"/>
  </si>
  <si>
    <t>…二度と折られてたまるか!!!</t>
    <rPh sb="1" eb="3">
      <t>ニド</t>
    </rPh>
    <rPh sb="4" eb="5">
      <t>オ</t>
    </rPh>
    <phoneticPr fontId="1"/>
  </si>
  <si>
    <t>打ち切ってこそ、エース!!!</t>
    <rPh sb="0" eb="1">
      <t>ウ</t>
    </rPh>
    <rPh sb="2" eb="3">
      <t>キ</t>
    </rPh>
    <phoneticPr fontId="1"/>
  </si>
  <si>
    <t>東峰後衛時</t>
    <rPh sb="0" eb="1">
      <t>ヒガシ</t>
    </rPh>
    <rPh sb="1" eb="2">
      <t>ミネ</t>
    </rPh>
    <rPh sb="2" eb="4">
      <t>コウエイ</t>
    </rPh>
    <rPh sb="4" eb="5">
      <t>ジ</t>
    </rPh>
    <phoneticPr fontId="1"/>
  </si>
  <si>
    <t>真意を読み取りにくいスパイク</t>
    <rPh sb="0" eb="2">
      <t>シンイ</t>
    </rPh>
    <rPh sb="3" eb="4">
      <t>ヨ</t>
    </rPh>
    <rPh sb="5" eb="6">
      <t>ト</t>
    </rPh>
    <phoneticPr fontId="1"/>
  </si>
  <si>
    <t>"不快"なブロッカー</t>
    <rPh sb="1" eb="3">
      <t>フカイ</t>
    </rPh>
    <phoneticPr fontId="1"/>
  </si>
  <si>
    <t>夜久衛輔</t>
    <rPh sb="0" eb="2">
      <t>ヤク</t>
    </rPh>
    <rPh sb="2" eb="3">
      <t>エイ</t>
    </rPh>
    <rPh sb="3" eb="4">
      <t>スケ</t>
    </rPh>
    <phoneticPr fontId="1"/>
  </si>
  <si>
    <t>夜久がコート外</t>
    <rPh sb="0" eb="2">
      <t>ヤク</t>
    </rPh>
    <rPh sb="6" eb="7">
      <t>ガイ</t>
    </rPh>
    <phoneticPr fontId="1"/>
  </si>
  <si>
    <t>たまには主将にもカッコイイ仕事させてちょうだいよ</t>
    <rPh sb="4" eb="6">
      <t>シュショウ</t>
    </rPh>
    <rPh sb="13" eb="15">
      <t>シゴト</t>
    </rPh>
    <phoneticPr fontId="1"/>
  </si>
  <si>
    <t>いつも通り行こうや</t>
    <rPh sb="3" eb="4">
      <t>ドオ</t>
    </rPh>
    <rPh sb="5" eb="6">
      <t>イ</t>
    </rPh>
    <phoneticPr fontId="1"/>
  </si>
  <si>
    <t>俺が音駒のエースだ!!!</t>
    <rPh sb="0" eb="1">
      <t>オレ</t>
    </rPh>
    <rPh sb="2" eb="4">
      <t>ネコマ</t>
    </rPh>
    <phoneticPr fontId="1"/>
  </si>
  <si>
    <t>根性で切り拓く!!</t>
    <rPh sb="0" eb="2">
      <t>コンジョウ</t>
    </rPh>
    <rPh sb="3" eb="4">
      <t>キ</t>
    </rPh>
    <rPh sb="5" eb="6">
      <t>ヒラ</t>
    </rPh>
    <phoneticPr fontId="1"/>
  </si>
  <si>
    <t>通さねえぞオラァァ!!</t>
    <rPh sb="0" eb="1">
      <t>トオ</t>
    </rPh>
    <phoneticPr fontId="1"/>
  </si>
  <si>
    <t>守備もロクにできない奴はエースとは呼ばないんですぅー</t>
    <rPh sb="0" eb="2">
      <t>シュビ</t>
    </rPh>
    <rPh sb="10" eb="11">
      <t>ヤツ</t>
    </rPh>
    <rPh sb="17" eb="18">
      <t>ヨ</t>
    </rPh>
    <phoneticPr fontId="1"/>
  </si>
  <si>
    <t>根性のレシーブ</t>
    <rPh sb="0" eb="2">
      <t>コンジョウ</t>
    </rPh>
    <phoneticPr fontId="1"/>
  </si>
  <si>
    <t>悔いなき時を過ごす!</t>
    <rPh sb="0" eb="1">
      <t>ク</t>
    </rPh>
    <rPh sb="4" eb="5">
      <t>トキ</t>
    </rPh>
    <rPh sb="6" eb="7">
      <t>ス</t>
    </rPh>
    <phoneticPr fontId="1"/>
  </si>
  <si>
    <t>手首の柔軟さを活かしたスパイク</t>
    <rPh sb="0" eb="2">
      <t>テクビ</t>
    </rPh>
    <rPh sb="3" eb="5">
      <t>ジュウナン</t>
    </rPh>
    <rPh sb="7" eb="8">
      <t>イ</t>
    </rPh>
    <phoneticPr fontId="1"/>
  </si>
  <si>
    <t>中途半端はガマンできない!</t>
    <rPh sb="0" eb="2">
      <t>チュウト</t>
    </rPh>
    <rPh sb="2" eb="4">
      <t>ハンパ</t>
    </rPh>
    <phoneticPr fontId="1"/>
  </si>
  <si>
    <t>そいつ誰 何年 なんてやつ ドコ中……</t>
    <rPh sb="3" eb="4">
      <t>ダレ</t>
    </rPh>
    <rPh sb="5" eb="7">
      <t>ナンネン</t>
    </rPh>
    <rPh sb="16" eb="17">
      <t>ナカ</t>
    </rPh>
    <phoneticPr fontId="1"/>
  </si>
  <si>
    <t>俺はネガティブじゃない、慎重なんだ</t>
    <rPh sb="0" eb="1">
      <t>オレ</t>
    </rPh>
    <rPh sb="12" eb="14">
      <t>シンチョウ</t>
    </rPh>
    <phoneticPr fontId="1"/>
  </si>
  <si>
    <t>落ち着いていれば 戦い方は見えてくる</t>
    <rPh sb="0" eb="1">
      <t>オ</t>
    </rPh>
    <rPh sb="2" eb="3">
      <t>ツ</t>
    </rPh>
    <rPh sb="9" eb="10">
      <t>タタカ</t>
    </rPh>
    <rPh sb="11" eb="12">
      <t>カタ</t>
    </rPh>
    <rPh sb="13" eb="14">
      <t>ミ</t>
    </rPh>
    <phoneticPr fontId="1"/>
  </si>
  <si>
    <t>中央突破!!</t>
    <rPh sb="0" eb="2">
      <t>チュウオウ</t>
    </rPh>
    <rPh sb="2" eb="4">
      <t>トッパ</t>
    </rPh>
    <phoneticPr fontId="1"/>
  </si>
  <si>
    <t>影山</t>
    <rPh sb="0" eb="2">
      <t>カゲヤマ</t>
    </rPh>
    <phoneticPr fontId="1"/>
  </si>
  <si>
    <t>おれはどんなへたくそなトスでも打つぜ!</t>
    <rPh sb="15" eb="16">
      <t>ウ</t>
    </rPh>
    <phoneticPr fontId="1"/>
  </si>
  <si>
    <t>"コートの横幅" "めいっぱい"</t>
    <rPh sb="5" eb="7">
      <t>ヨコハバ</t>
    </rPh>
    <phoneticPr fontId="1"/>
  </si>
  <si>
    <t>壁が無理なら、皿だ!!!</t>
    <rPh sb="0" eb="1">
      <t>カベ</t>
    </rPh>
    <rPh sb="2" eb="4">
      <t>ムリ</t>
    </rPh>
    <rPh sb="7" eb="8">
      <t>サラ</t>
    </rPh>
    <phoneticPr fontId="1"/>
  </si>
  <si>
    <t>もっといっぱいコートに居たい!</t>
    <rPh sb="11" eb="12">
      <t>イ</t>
    </rPh>
    <phoneticPr fontId="1"/>
  </si>
  <si>
    <t>身に着けた"全部"でなら戦える</t>
    <rPh sb="0" eb="1">
      <t>ミ</t>
    </rPh>
    <rPh sb="2" eb="3">
      <t>ツ</t>
    </rPh>
    <rPh sb="6" eb="8">
      <t>ゼンブ</t>
    </rPh>
    <rPh sb="12" eb="13">
      <t>タタカ</t>
    </rPh>
    <phoneticPr fontId="1"/>
  </si>
  <si>
    <t>良さげな2段トス…!</t>
    <rPh sb="0" eb="1">
      <t>ヨ</t>
    </rPh>
    <rPh sb="5" eb="6">
      <t>ダン</t>
    </rPh>
    <phoneticPr fontId="1"/>
  </si>
  <si>
    <t>マイナス・テンポのバックアタック!!!</t>
    <phoneticPr fontId="1"/>
  </si>
  <si>
    <t>…おれ 春高に来れてよかった</t>
    <rPh sb="4" eb="6">
      <t>ハルコウ</t>
    </rPh>
    <rPh sb="7" eb="8">
      <t>コ</t>
    </rPh>
    <phoneticPr fontId="1"/>
  </si>
  <si>
    <t>俺が居ればお前は最強だ!(日向ver)</t>
    <rPh sb="0" eb="1">
      <t>オレ</t>
    </rPh>
    <rPh sb="2" eb="3">
      <t>イ</t>
    </rPh>
    <rPh sb="6" eb="7">
      <t>マエ</t>
    </rPh>
    <rPh sb="8" eb="10">
      <t>サイキョウ</t>
    </rPh>
    <rPh sb="13" eb="15">
      <t>ヒナタ</t>
    </rPh>
    <phoneticPr fontId="1"/>
  </si>
  <si>
    <t>凝縮された思考による動き</t>
    <rPh sb="0" eb="2">
      <t>ギョウシュク</t>
    </rPh>
    <rPh sb="5" eb="7">
      <t>シコウ</t>
    </rPh>
    <rPh sb="10" eb="11">
      <t>ウゴ</t>
    </rPh>
    <phoneticPr fontId="1"/>
  </si>
  <si>
    <t>嘲笑うように…カマセ!!!</t>
    <rPh sb="0" eb="2">
      <t>アザワラ</t>
    </rPh>
    <phoneticPr fontId="1"/>
  </si>
  <si>
    <t>日向のクロス</t>
    <rPh sb="0" eb="2">
      <t>ヒナタ</t>
    </rPh>
    <phoneticPr fontId="1"/>
  </si>
  <si>
    <t>3周年</t>
  </si>
  <si>
    <t>あ、キタ サーブトス いいかんじ</t>
    <phoneticPr fontId="1"/>
  </si>
  <si>
    <t>及川のレシーブ</t>
    <rPh sb="0" eb="2">
      <t>オイカワ</t>
    </rPh>
    <phoneticPr fontId="1"/>
  </si>
  <si>
    <t>カンタンに通さへんぞ</t>
    <rPh sb="5" eb="6">
      <t>トオ</t>
    </rPh>
    <phoneticPr fontId="1"/>
  </si>
  <si>
    <t>付け焼き刃やろ?</t>
    <rPh sb="0" eb="1">
      <t>ツ</t>
    </rPh>
    <phoneticPr fontId="1"/>
  </si>
  <si>
    <t>稲荷崎の壁</t>
    <rPh sb="0" eb="2">
      <t>イナリ</t>
    </rPh>
    <rPh sb="2" eb="3">
      <t>ザキ</t>
    </rPh>
    <rPh sb="4" eb="5">
      <t>カベ</t>
    </rPh>
    <phoneticPr fontId="1"/>
  </si>
  <si>
    <t>緊張なんかする意味がわからん</t>
    <rPh sb="0" eb="2">
      <t>キンチョウ</t>
    </rPh>
    <rPh sb="7" eb="9">
      <t>イミ</t>
    </rPh>
    <phoneticPr fontId="1"/>
  </si>
  <si>
    <t>毎日の練習</t>
    <rPh sb="0" eb="2">
      <t>マイニチ</t>
    </rPh>
    <rPh sb="3" eb="5">
      <t>レンシュウ</t>
    </rPh>
    <phoneticPr fontId="1"/>
  </si>
  <si>
    <t>味方全体本人以外</t>
    <rPh sb="0" eb="2">
      <t>ミカタ</t>
    </rPh>
    <rPh sb="2" eb="4">
      <t>ゼンタイ</t>
    </rPh>
    <rPh sb="4" eb="6">
      <t>ホンニン</t>
    </rPh>
    <rPh sb="6" eb="8">
      <t>イガイ</t>
    </rPh>
    <phoneticPr fontId="1"/>
  </si>
  <si>
    <t>俺はバケモン達の宴に混ざれた人間や</t>
    <rPh sb="0" eb="1">
      <t>オレ</t>
    </rPh>
    <rPh sb="6" eb="7">
      <t>タチ</t>
    </rPh>
    <rPh sb="8" eb="9">
      <t>ウタゲ</t>
    </rPh>
    <rPh sb="10" eb="11">
      <t>マ</t>
    </rPh>
    <rPh sb="14" eb="16">
      <t>ニンゲン</t>
    </rPh>
    <phoneticPr fontId="1"/>
  </si>
  <si>
    <t>チームの空気をシメる狐の頭</t>
    <rPh sb="4" eb="6">
      <t>クウキ</t>
    </rPh>
    <rPh sb="10" eb="11">
      <t>キツネ</t>
    </rPh>
    <rPh sb="12" eb="13">
      <t>アタマ</t>
    </rPh>
    <phoneticPr fontId="1"/>
  </si>
  <si>
    <t>俺はただの "代役" 凌ぎ役やから怖がらんでも ええよ</t>
    <rPh sb="0" eb="1">
      <t>オレ</t>
    </rPh>
    <rPh sb="7" eb="9">
      <t>ダイヤク</t>
    </rPh>
    <rPh sb="11" eb="12">
      <t>シノ</t>
    </rPh>
    <rPh sb="13" eb="14">
      <t>ヤク</t>
    </rPh>
    <rPh sb="17" eb="18">
      <t>コワ</t>
    </rPh>
    <phoneticPr fontId="1"/>
  </si>
  <si>
    <t>正論パンチ</t>
    <rPh sb="0" eb="2">
      <t>セイロン</t>
    </rPh>
    <phoneticPr fontId="1"/>
  </si>
  <si>
    <t>3周年</t>
    <rPh sb="1" eb="3">
      <t>シュウネン</t>
    </rPh>
    <phoneticPr fontId="1"/>
  </si>
  <si>
    <t>ラスト寄越せェェエ!!!</t>
    <rPh sb="3" eb="5">
      <t>ヨコ</t>
    </rPh>
    <phoneticPr fontId="1"/>
  </si>
  <si>
    <t>観客はより近く 声ははっきりと届く!</t>
    <rPh sb="0" eb="2">
      <t>カンキャク</t>
    </rPh>
    <rPh sb="5" eb="6">
      <t>チカ</t>
    </rPh>
    <rPh sb="8" eb="9">
      <t>コエ</t>
    </rPh>
    <rPh sb="15" eb="16">
      <t>トド</t>
    </rPh>
    <phoneticPr fontId="1"/>
  </si>
  <si>
    <t>相手全体</t>
    <phoneticPr fontId="1"/>
  </si>
  <si>
    <t>夏祭り、制服、Xmas3、3周年赤葦京治</t>
    <rPh sb="14" eb="16">
      <t>シュウネン</t>
    </rPh>
    <rPh sb="16" eb="17">
      <t>アカ</t>
    </rPh>
    <rPh sb="17" eb="18">
      <t>アシ</t>
    </rPh>
    <rPh sb="18" eb="19">
      <t>キョウ</t>
    </rPh>
    <rPh sb="19" eb="20">
      <t>ジ</t>
    </rPh>
    <phoneticPr fontId="1"/>
  </si>
  <si>
    <t>ユニフォーム、夏祭り、制服、3周年木兎光太郎</t>
    <phoneticPr fontId="1"/>
  </si>
  <si>
    <t>攻撃/守備増加</t>
    <rPh sb="0" eb="7">
      <t>コウゲキ・シュビゾウカ</t>
    </rPh>
    <phoneticPr fontId="1"/>
  </si>
  <si>
    <t>ここは言わば"センターコート"ですよ</t>
    <rPh sb="3" eb="4">
      <t>イ</t>
    </rPh>
    <phoneticPr fontId="1"/>
  </si>
  <si>
    <t>制服、3周年白布賢二郎</t>
  </si>
  <si>
    <t>制服、3周年白布賢二郎</t>
    <phoneticPr fontId="1"/>
  </si>
  <si>
    <t>俺にとって一番カッコイイバレーはこれだ</t>
    <rPh sb="0" eb="1">
      <t>オレ</t>
    </rPh>
    <rPh sb="5" eb="7">
      <t>イチバン</t>
    </rPh>
    <phoneticPr fontId="1"/>
  </si>
  <si>
    <t>3周年白布賢二郎</t>
    <rPh sb="1" eb="3">
      <t>シュウネン</t>
    </rPh>
    <rPh sb="3" eb="5">
      <t>シラブ</t>
    </rPh>
    <rPh sb="5" eb="8">
      <t>ケンジロウ</t>
    </rPh>
    <phoneticPr fontId="1"/>
  </si>
  <si>
    <t>白布</t>
    <rPh sb="0" eb="2">
      <t>シラブ</t>
    </rPh>
    <phoneticPr fontId="1"/>
  </si>
  <si>
    <t>白布がコート内</t>
    <rPh sb="0" eb="2">
      <t>シラブ</t>
    </rPh>
    <rPh sb="6" eb="7">
      <t>ナイ</t>
    </rPh>
    <phoneticPr fontId="1"/>
  </si>
  <si>
    <t>約束は覚えているな?</t>
    <rPh sb="0" eb="2">
      <t>ヤクソク</t>
    </rPh>
    <rPh sb="3" eb="4">
      <t>オボ</t>
    </rPh>
    <phoneticPr fontId="1"/>
  </si>
  <si>
    <t>コート内高スパイク選手にトスを上げる</t>
    <rPh sb="3" eb="4">
      <t>ナイ</t>
    </rPh>
    <rPh sb="4" eb="5">
      <t>コウ</t>
    </rPh>
    <rPh sb="9" eb="11">
      <t>センシュ</t>
    </rPh>
    <rPh sb="15" eb="16">
      <t>ア</t>
    </rPh>
    <phoneticPr fontId="1"/>
  </si>
  <si>
    <t>制服、3周年牛島若利</t>
    <rPh sb="0" eb="2">
      <t>セイフク</t>
    </rPh>
    <rPh sb="4" eb="6">
      <t>シュウネン</t>
    </rPh>
    <rPh sb="6" eb="8">
      <t>ウシジマ</t>
    </rPh>
    <rPh sb="8" eb="10">
      <t>ワカトシ</t>
    </rPh>
    <phoneticPr fontId="1"/>
  </si>
  <si>
    <t>エースの体力を温存させるツーアタック</t>
    <rPh sb="4" eb="6">
      <t>タイリョク</t>
    </rPh>
    <rPh sb="7" eb="9">
      <t>オンゾン</t>
    </rPh>
    <phoneticPr fontId="1"/>
  </si>
  <si>
    <t>3周年牛島若利</t>
    <rPh sb="1" eb="3">
      <t>シュウネン</t>
    </rPh>
    <rPh sb="3" eb="5">
      <t>ウシジマ</t>
    </rPh>
    <rPh sb="5" eb="7">
      <t>ワカトシ</t>
    </rPh>
    <phoneticPr fontId="1"/>
  </si>
  <si>
    <t>は!?</t>
    <phoneticPr fontId="1"/>
  </si>
  <si>
    <t>うるせえっ、こっちの方が強い!!!</t>
    <rPh sb="10" eb="11">
      <t>ホウ</t>
    </rPh>
    <rPh sb="12" eb="13">
      <t>ツヨ</t>
    </rPh>
    <phoneticPr fontId="1"/>
  </si>
  <si>
    <t>"自己主張しない"曲者</t>
    <rPh sb="1" eb="3">
      <t>ジコ</t>
    </rPh>
    <rPh sb="3" eb="5">
      <t>シュチョウ</t>
    </rPh>
    <rPh sb="9" eb="11">
      <t>クセモノ</t>
    </rPh>
    <phoneticPr fontId="1"/>
  </si>
  <si>
    <t>その超不要プライド捨てちまえよ</t>
    <rPh sb="2" eb="3">
      <t>チョウ</t>
    </rPh>
    <rPh sb="3" eb="5">
      <t>フヨウ</t>
    </rPh>
    <rPh sb="9" eb="10">
      <t>ス</t>
    </rPh>
    <phoneticPr fontId="1"/>
  </si>
  <si>
    <t>優秀なエースは存在自体が優秀な"囮”!</t>
    <rPh sb="0" eb="2">
      <t>ユウシュウ</t>
    </rPh>
    <rPh sb="7" eb="9">
      <t>ソンザイ</t>
    </rPh>
    <rPh sb="9" eb="11">
      <t>ジタイ</t>
    </rPh>
    <rPh sb="12" eb="14">
      <t>ユウシュウ</t>
    </rPh>
    <rPh sb="16" eb="17">
      <t>オトリ</t>
    </rPh>
    <phoneticPr fontId="1"/>
  </si>
  <si>
    <t>白布のレシーブ</t>
    <rPh sb="0" eb="2">
      <t>シラブ</t>
    </rPh>
    <phoneticPr fontId="1"/>
  </si>
  <si>
    <t>でもサーブは サーブだけは自由</t>
    <rPh sb="13" eb="15">
      <t>ジユウ</t>
    </rPh>
    <phoneticPr fontId="1"/>
  </si>
  <si>
    <t>瀬見のレシーブ</t>
    <rPh sb="0" eb="2">
      <t>セミ</t>
    </rPh>
    <phoneticPr fontId="1"/>
  </si>
  <si>
    <t>自分の力を誇示したいという欲求</t>
    <rPh sb="0" eb="2">
      <t>ジブン</t>
    </rPh>
    <rPh sb="3" eb="4">
      <t>チカラ</t>
    </rPh>
    <rPh sb="5" eb="7">
      <t>コジ</t>
    </rPh>
    <rPh sb="13" eb="15">
      <t>ヨッキュウ</t>
    </rPh>
    <phoneticPr fontId="1"/>
  </si>
  <si>
    <t>サーブだけは自由!</t>
    <rPh sb="6" eb="8">
      <t>ジユウ</t>
    </rPh>
    <phoneticPr fontId="1"/>
  </si>
  <si>
    <t>入って来いっ</t>
    <rPh sb="0" eb="1">
      <t>ハイ</t>
    </rPh>
    <rPh sb="3" eb="4">
      <t>コ</t>
    </rPh>
    <phoneticPr fontId="1"/>
  </si>
  <si>
    <t>セッターの役割</t>
    <rPh sb="5" eb="7">
      <t>ヤクワリ</t>
    </rPh>
    <phoneticPr fontId="1"/>
  </si>
  <si>
    <t>なぁにが高校NO.1セッターじゃ</t>
    <rPh sb="4" eb="6">
      <t>コウコウ</t>
    </rPh>
    <phoneticPr fontId="1"/>
  </si>
  <si>
    <t>ボール来るって知っとるし</t>
    <rPh sb="3" eb="4">
      <t>ク</t>
    </rPh>
    <rPh sb="7" eb="8">
      <t>シ</t>
    </rPh>
    <phoneticPr fontId="1"/>
  </si>
  <si>
    <t>双子速攻</t>
    <rPh sb="0" eb="4">
      <t>フタゴソッコウ</t>
    </rPh>
    <phoneticPr fontId="1"/>
  </si>
  <si>
    <t>双子速攻 マイナス・テンポ ”背"</t>
    <rPh sb="0" eb="4">
      <t>フタゴソッコウ</t>
    </rPh>
    <rPh sb="15" eb="16">
      <t>セ</t>
    </rPh>
    <phoneticPr fontId="1"/>
  </si>
  <si>
    <t>3周年宮侑</t>
    <rPh sb="1" eb="3">
      <t>シュウネン</t>
    </rPh>
    <rPh sb="3" eb="4">
      <t>ミヤ</t>
    </rPh>
    <rPh sb="4" eb="5">
      <t>アツム</t>
    </rPh>
    <phoneticPr fontId="1"/>
  </si>
  <si>
    <t>ユニフォーム、文化祭、新年2、3周年宮侑</t>
    <rPh sb="7" eb="10">
      <t>ブンカサイ</t>
    </rPh>
    <rPh sb="11" eb="13">
      <t>シンネン</t>
    </rPh>
    <rPh sb="16" eb="18">
      <t>シュウネン</t>
    </rPh>
    <rPh sb="18" eb="19">
      <t>ミヤ</t>
    </rPh>
    <rPh sb="19" eb="20">
      <t>アツム</t>
    </rPh>
    <phoneticPr fontId="1"/>
  </si>
  <si>
    <t>本人後衛時?</t>
    <rPh sb="0" eb="2">
      <t>ホンニン</t>
    </rPh>
    <rPh sb="2" eb="4">
      <t>コウエイ</t>
    </rPh>
    <rPh sb="4" eb="5">
      <t>ジ</t>
    </rPh>
    <phoneticPr fontId="1"/>
  </si>
  <si>
    <t>スムーズなセットアップ</t>
    <phoneticPr fontId="1"/>
  </si>
  <si>
    <t>幽体離脱時間差</t>
    <rPh sb="0" eb="2">
      <t>ユウタイ</t>
    </rPh>
    <rPh sb="2" eb="4">
      <t>リダツ</t>
    </rPh>
    <rPh sb="4" eb="6">
      <t>ジカン</t>
    </rPh>
    <rPh sb="6" eb="7">
      <t>サ</t>
    </rPh>
    <phoneticPr fontId="1"/>
  </si>
  <si>
    <t>あれ 思てたより手応え無いんやな</t>
    <rPh sb="3" eb="4">
      <t>オモ</t>
    </rPh>
    <rPh sb="8" eb="9">
      <t>テ</t>
    </rPh>
    <rPh sb="9" eb="10">
      <t>ゴタ</t>
    </rPh>
    <rPh sb="11" eb="12">
      <t>ナ</t>
    </rPh>
    <phoneticPr fontId="1"/>
  </si>
  <si>
    <t>柔軟性に富んだフィジカルと思考</t>
    <rPh sb="0" eb="3">
      <t>ジュウナンセイ</t>
    </rPh>
    <rPh sb="4" eb="5">
      <t>ト</t>
    </rPh>
    <rPh sb="13" eb="15">
      <t>シコウ</t>
    </rPh>
    <phoneticPr fontId="1"/>
  </si>
  <si>
    <t>双子速攻</t>
    <rPh sb="0" eb="2">
      <t>フタゴ</t>
    </rPh>
    <rPh sb="2" eb="4">
      <t>ソッコウ</t>
    </rPh>
    <phoneticPr fontId="1"/>
  </si>
  <si>
    <t>冷静な判断力</t>
    <rPh sb="0" eb="2">
      <t>レイセイ</t>
    </rPh>
    <rPh sb="3" eb="6">
      <t>ハンダンリョク</t>
    </rPh>
    <phoneticPr fontId="1"/>
  </si>
  <si>
    <t>双子速攻 マイナス・テンポ "背"</t>
    <rPh sb="0" eb="2">
      <t>フタゴ</t>
    </rPh>
    <rPh sb="2" eb="4">
      <t>ソッコウ</t>
    </rPh>
    <rPh sb="15" eb="16">
      <t>セ</t>
    </rPh>
    <phoneticPr fontId="1"/>
  </si>
  <si>
    <t>ユニフォーム、遊園地、3周年宮治</t>
    <rPh sb="7" eb="10">
      <t>ユウエンチ</t>
    </rPh>
    <rPh sb="12" eb="14">
      <t>シュウネン</t>
    </rPh>
    <rPh sb="14" eb="15">
      <t>ミヤ</t>
    </rPh>
    <rPh sb="15" eb="16">
      <t>オサム</t>
    </rPh>
    <phoneticPr fontId="1"/>
  </si>
  <si>
    <t>3周年宮治</t>
    <rPh sb="1" eb="3">
      <t>シュウネン</t>
    </rPh>
    <rPh sb="3" eb="4">
      <t>ミヤ</t>
    </rPh>
    <rPh sb="4" eb="5">
      <t>オサム</t>
    </rPh>
    <phoneticPr fontId="1"/>
  </si>
  <si>
    <t>サボンなや治!!</t>
    <rPh sb="5" eb="6">
      <t>オサム</t>
    </rPh>
    <phoneticPr fontId="1"/>
  </si>
  <si>
    <t>さあ どうぞ</t>
    <phoneticPr fontId="1"/>
  </si>
  <si>
    <t>二刀流</t>
    <rPh sb="0" eb="3">
      <t>ニトウリュウ</t>
    </rPh>
    <phoneticPr fontId="1"/>
  </si>
  <si>
    <t>あんまイキんなや</t>
    <phoneticPr fontId="1"/>
  </si>
  <si>
    <t>俺のサーブの邪魔すんなや</t>
    <rPh sb="0" eb="1">
      <t>オレ</t>
    </rPh>
    <rPh sb="6" eb="8">
      <t>ジャマ</t>
    </rPh>
    <phoneticPr fontId="1"/>
  </si>
  <si>
    <t>ブレないブロック</t>
    <phoneticPr fontId="1"/>
  </si>
  <si>
    <t>このポンコツ</t>
    <phoneticPr fontId="1"/>
  </si>
  <si>
    <t>素早いレシーブ</t>
    <rPh sb="0" eb="2">
      <t>スバヤ</t>
    </rPh>
    <phoneticPr fontId="1"/>
  </si>
  <si>
    <t>格ゲー</t>
  </si>
  <si>
    <t>止めに来な</t>
    <rPh sb="0" eb="1">
      <t>ト</t>
    </rPh>
    <rPh sb="3" eb="4">
      <t>キ</t>
    </rPh>
    <phoneticPr fontId="1"/>
  </si>
  <si>
    <t>格ゲー</t>
    <rPh sb="0" eb="1">
      <t>カク</t>
    </rPh>
    <phoneticPr fontId="1"/>
  </si>
  <si>
    <t>SIC王冠、王冠、2周年、格ゲー影山飛雄</t>
    <rPh sb="3" eb="5">
      <t>オウカン</t>
    </rPh>
    <rPh sb="6" eb="8">
      <t>オウカン</t>
    </rPh>
    <rPh sb="10" eb="12">
      <t>シュウネン</t>
    </rPh>
    <rPh sb="13" eb="14">
      <t>カク</t>
    </rPh>
    <rPh sb="16" eb="18">
      <t>カゲヤマ</t>
    </rPh>
    <rPh sb="18" eb="20">
      <t>トビオ</t>
    </rPh>
    <phoneticPr fontId="1"/>
  </si>
  <si>
    <t>メンタル減少</t>
    <rPh sb="4" eb="6">
      <t>ゲンショウ</t>
    </rPh>
    <phoneticPr fontId="1"/>
  </si>
  <si>
    <t>スキルレベル問わず半減、と書かれている</t>
    <rPh sb="6" eb="7">
      <t>ト</t>
    </rPh>
    <rPh sb="9" eb="11">
      <t>ハンゲン</t>
    </rPh>
    <rPh sb="13" eb="14">
      <t>カ</t>
    </rPh>
    <phoneticPr fontId="1"/>
  </si>
  <si>
    <t>谷地仁花</t>
    <rPh sb="0" eb="2">
      <t>ヤチ</t>
    </rPh>
    <rPh sb="2" eb="3">
      <t>ヒト</t>
    </rPh>
    <rPh sb="3" eb="4">
      <t>カ</t>
    </rPh>
    <phoneticPr fontId="1"/>
  </si>
  <si>
    <t>谷地が編成内</t>
    <rPh sb="0" eb="2">
      <t>ヤチ</t>
    </rPh>
    <rPh sb="3" eb="5">
      <t>ヘンセイ</t>
    </rPh>
    <rPh sb="5" eb="6">
      <t>ナイ</t>
    </rPh>
    <phoneticPr fontId="1"/>
  </si>
  <si>
    <t>負けたくないことに理由って要る?</t>
    <rPh sb="0" eb="1">
      <t>マ</t>
    </rPh>
    <rPh sb="9" eb="11">
      <t>リユウ</t>
    </rPh>
    <rPh sb="13" eb="14">
      <t>イ</t>
    </rPh>
    <phoneticPr fontId="1"/>
  </si>
  <si>
    <t>しみずきよこ</t>
    <phoneticPr fontId="1"/>
  </si>
  <si>
    <t>清水のアンダーサーブ</t>
    <rPh sb="0" eb="2">
      <t>シミズ</t>
    </rPh>
    <phoneticPr fontId="1"/>
  </si>
  <si>
    <t>1ターン相手全体の攻撃力低下</t>
    <rPh sb="4" eb="6">
      <t>アイテ</t>
    </rPh>
    <rPh sb="6" eb="8">
      <t>ゼンタイ</t>
    </rPh>
    <rPh sb="9" eb="12">
      <t>コウゲキリョク</t>
    </rPh>
    <rPh sb="12" eb="14">
      <t>テイカ</t>
    </rPh>
    <phoneticPr fontId="1"/>
  </si>
  <si>
    <t>清水のトス</t>
    <rPh sb="0" eb="2">
      <t>シミズ</t>
    </rPh>
    <phoneticPr fontId="1"/>
  </si>
  <si>
    <t>玲瓏たる烏野の華</t>
    <rPh sb="0" eb="2">
      <t>レイロウ</t>
    </rPh>
    <rPh sb="4" eb="5">
      <t>カラス</t>
    </rPh>
    <rPh sb="5" eb="6">
      <t>ノ</t>
    </rPh>
    <rPh sb="7" eb="8">
      <t>ハナ</t>
    </rPh>
    <phoneticPr fontId="1"/>
  </si>
  <si>
    <t>私達には最後だ</t>
    <rPh sb="0" eb="1">
      <t>ワタシ</t>
    </rPh>
    <rPh sb="1" eb="2">
      <t>タチ</t>
    </rPh>
    <rPh sb="4" eb="6">
      <t>サイゴ</t>
    </rPh>
    <phoneticPr fontId="1"/>
  </si>
  <si>
    <t>谷地仁花</t>
    <rPh sb="0" eb="2">
      <t>ヤチ</t>
    </rPh>
    <rPh sb="2" eb="4">
      <t>ヒトカ</t>
    </rPh>
    <phoneticPr fontId="1"/>
  </si>
  <si>
    <t>しみずきよこ</t>
  </si>
  <si>
    <t>清水潔子</t>
  </si>
  <si>
    <t>清水潔子</t>
    <phoneticPr fontId="1"/>
  </si>
  <si>
    <t>やちひとか</t>
    <phoneticPr fontId="1"/>
  </si>
  <si>
    <t>谷地のアンダーサーブ</t>
    <rPh sb="0" eb="2">
      <t>ヤチ</t>
    </rPh>
    <phoneticPr fontId="1"/>
  </si>
  <si>
    <t>谷地のレシーブ</t>
    <rPh sb="0" eb="2">
      <t>ヤチ</t>
    </rPh>
    <phoneticPr fontId="1"/>
  </si>
  <si>
    <t>清水潔子</t>
    <rPh sb="0" eb="2">
      <t>シミズ</t>
    </rPh>
    <rPh sb="2" eb="4">
      <t>キヨコ</t>
    </rPh>
    <phoneticPr fontId="1"/>
  </si>
  <si>
    <t>清水が編成内</t>
    <rPh sb="0" eb="2">
      <t>シミズ</t>
    </rPh>
    <rPh sb="3" eb="5">
      <t>ヘンセイ</t>
    </rPh>
    <rPh sb="5" eb="6">
      <t>ナイ</t>
    </rPh>
    <phoneticPr fontId="1"/>
  </si>
  <si>
    <t>蚊が入っただけっス…!</t>
    <rPh sb="0" eb="1">
      <t>カ</t>
    </rPh>
    <rPh sb="2" eb="3">
      <t>ハイ</t>
    </rPh>
    <phoneticPr fontId="1"/>
  </si>
  <si>
    <t>緊張はね口に出した方が良いんだよ!</t>
    <rPh sb="0" eb="2">
      <t>キンチョウ</t>
    </rPh>
    <rPh sb="4" eb="5">
      <t>クチ</t>
    </rPh>
    <rPh sb="6" eb="7">
      <t>ダ</t>
    </rPh>
    <rPh sb="9" eb="10">
      <t>ホウ</t>
    </rPh>
    <rPh sb="11" eb="12">
      <t>ヨ</t>
    </rPh>
    <phoneticPr fontId="1"/>
  </si>
  <si>
    <t>谷地仁花</t>
  </si>
  <si>
    <t>やちひとか</t>
  </si>
  <si>
    <t>SICユニフォーム、SIC王冠、王冠、格ゲー日向翔陽</t>
    <rPh sb="13" eb="15">
      <t>オウカン</t>
    </rPh>
    <rPh sb="16" eb="18">
      <t>オウカン</t>
    </rPh>
    <rPh sb="19" eb="20">
      <t>カク</t>
    </rPh>
    <rPh sb="22" eb="24">
      <t>ヒナタ</t>
    </rPh>
    <rPh sb="24" eb="25">
      <t>ショウ</t>
    </rPh>
    <rPh sb="25" eb="26">
      <t>ヨウ</t>
    </rPh>
    <phoneticPr fontId="1"/>
  </si>
  <si>
    <t>日向翔陽、谷地仁花</t>
    <rPh sb="0" eb="2">
      <t>ヒナタ</t>
    </rPh>
    <rPh sb="2" eb="3">
      <t>ショウ</t>
    </rPh>
    <rPh sb="3" eb="4">
      <t>ヨウ</t>
    </rPh>
    <rPh sb="5" eb="7">
      <t>ヤチ</t>
    </rPh>
    <rPh sb="7" eb="8">
      <t>ヒト</t>
    </rPh>
    <rPh sb="8" eb="9">
      <t>カ</t>
    </rPh>
    <phoneticPr fontId="1"/>
  </si>
  <si>
    <t>日向と谷地が編成内</t>
    <rPh sb="0" eb="2">
      <t>ヒナタ</t>
    </rPh>
    <rPh sb="3" eb="5">
      <t>ヤチ</t>
    </rPh>
    <rPh sb="6" eb="8">
      <t>ヘンセイ</t>
    </rPh>
    <rPh sb="8" eb="9">
      <t>ナイ</t>
    </rPh>
    <phoneticPr fontId="1"/>
  </si>
  <si>
    <t>ハラが減って飯が食いたいことに理由があんのか</t>
    <rPh sb="3" eb="4">
      <t>ヘ</t>
    </rPh>
    <rPh sb="6" eb="7">
      <t>メシ</t>
    </rPh>
    <rPh sb="8" eb="9">
      <t>ク</t>
    </rPh>
    <rPh sb="15" eb="17">
      <t>リユウ</t>
    </rPh>
    <phoneticPr fontId="1"/>
  </si>
  <si>
    <t>その他補正値強化</t>
    <rPh sb="2" eb="3">
      <t>タ</t>
    </rPh>
    <rPh sb="3" eb="6">
      <t>ホセイチ</t>
    </rPh>
    <rPh sb="6" eb="8">
      <t>キョウカ</t>
    </rPh>
    <phoneticPr fontId="1"/>
  </si>
  <si>
    <t>その他補正値最大</t>
    <rPh sb="2" eb="3">
      <t>タ</t>
    </rPh>
    <rPh sb="3" eb="6">
      <t>ホセイチ</t>
    </rPh>
    <rPh sb="6" eb="8">
      <t>サイダイ</t>
    </rPh>
    <phoneticPr fontId="1"/>
  </si>
  <si>
    <t>その他補正値強化最大</t>
    <rPh sb="2" eb="3">
      <t>タ</t>
    </rPh>
    <rPh sb="3" eb="6">
      <t>ホセイチ</t>
    </rPh>
    <rPh sb="6" eb="8">
      <t>キョウカ</t>
    </rPh>
    <rPh sb="8" eb="10">
      <t>サイダイ</t>
    </rPh>
    <phoneticPr fontId="1"/>
  </si>
  <si>
    <t>松川のブロックアウト阻止</t>
    <rPh sb="0" eb="2">
      <t>マツカワ</t>
    </rPh>
    <rPh sb="10" eb="12">
      <t>ソシ</t>
    </rPh>
    <phoneticPr fontId="1"/>
  </si>
  <si>
    <t>チームの壁となるブロック</t>
    <rPh sb="4" eb="5">
      <t>カベ</t>
    </rPh>
    <phoneticPr fontId="1"/>
  </si>
  <si>
    <t>クロスには打たないでね?</t>
    <rPh sb="5" eb="6">
      <t>ウ</t>
    </rPh>
    <phoneticPr fontId="1"/>
  </si>
  <si>
    <t>ミスを誘うブロック</t>
    <rPh sb="3" eb="4">
      <t>サソ</t>
    </rPh>
    <phoneticPr fontId="1"/>
  </si>
  <si>
    <t>ブロック時前衛体力減少(3)</t>
    <rPh sb="4" eb="5">
      <t>ジ</t>
    </rPh>
    <rPh sb="5" eb="7">
      <t>ゼンエイ</t>
    </rPh>
    <rPh sb="7" eb="9">
      <t>タイリョク</t>
    </rPh>
    <rPh sb="9" eb="11">
      <t>ゲンショウ</t>
    </rPh>
    <phoneticPr fontId="1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</si>
  <si>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</si>
  <si>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</si>
  <si>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</si>
  <si>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</si>
  <si>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</si>
  <si>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</si>
  <si>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</si>
  <si>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</si>
  <si>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</si>
  <si>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</si>
  <si>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</si>
  <si>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</si>
  <si>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</si>
  <si>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</si>
  <si>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</si>
  <si>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</si>
  <si>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</si>
  <si>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</si>
  <si>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</si>
  <si>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</si>
  <si>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</si>
  <si>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</si>
  <si>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</si>
  <si>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</si>
  <si>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</si>
  <si>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</si>
  <si>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</si>
  <si>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</si>
  <si>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</si>
  <si>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</si>
  <si>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</si>
  <si>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</si>
  <si>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</si>
  <si>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</si>
  <si>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</si>
  <si>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</si>
  <si>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</si>
  <si>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</si>
  <si>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</si>
  <si>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</si>
  <si>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</si>
  <si>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</si>
  <si>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</si>
  <si>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</si>
  <si>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</si>
  <si>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</si>
  <si>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黄金川の速攻</t>
    <rPh sb="0" eb="2">
      <t>コガネ</t>
    </rPh>
    <rPh sb="2" eb="3">
      <t>ガワ</t>
    </rPh>
    <rPh sb="4" eb="6">
      <t>ソッコウ</t>
    </rPh>
    <phoneticPr fontId="1"/>
  </si>
  <si>
    <t>伊達の鉄壁 黄金川ver</t>
    <rPh sb="0" eb="2">
      <t>ダテ</t>
    </rPh>
    <rPh sb="3" eb="5">
      <t>テッペキ</t>
    </rPh>
    <rPh sb="6" eb="9">
      <t>コガネガワ</t>
    </rPh>
    <phoneticPr fontId="1"/>
  </si>
  <si>
    <t>黄金川のブロックアウト阻止</t>
    <rPh sb="0" eb="2">
      <t>コガネ</t>
    </rPh>
    <rPh sb="2" eb="3">
      <t>ガワ</t>
    </rPh>
    <rPh sb="11" eb="13">
      <t>ソシ</t>
    </rPh>
    <phoneticPr fontId="1"/>
  </si>
  <si>
    <t>もっとガムシャラにやろうぜ!!</t>
    <phoneticPr fontId="1"/>
  </si>
  <si>
    <t>どんなボールでも上げられるようになります…!!</t>
    <rPh sb="8" eb="9">
      <t>ア</t>
    </rPh>
    <phoneticPr fontId="1"/>
  </si>
  <si>
    <t>星海のフォーカスサーブ</t>
    <rPh sb="0" eb="2">
      <t>ホシウミ</t>
    </rPh>
    <phoneticPr fontId="1"/>
  </si>
  <si>
    <t>超速反応</t>
    <rPh sb="0" eb="2">
      <t>チョウソク</t>
    </rPh>
    <rPh sb="2" eb="4">
      <t>ハンノウ</t>
    </rPh>
    <phoneticPr fontId="1"/>
  </si>
  <si>
    <t>星海のフライングレシーブ</t>
    <rPh sb="0" eb="2">
      <t>ホシウミ</t>
    </rPh>
    <phoneticPr fontId="1"/>
  </si>
  <si>
    <t>バレーボールに不利な要因であっても 不能の要因ではない!!</t>
    <rPh sb="7" eb="9">
      <t>フリ</t>
    </rPh>
    <rPh sb="10" eb="12">
      <t>ヨウイン</t>
    </rPh>
    <rPh sb="18" eb="20">
      <t>フノウ</t>
    </rPh>
    <rPh sb="21" eb="23">
      <t>ヨウイン</t>
    </rPh>
    <phoneticPr fontId="1"/>
  </si>
  <si>
    <t>照島のフォーカスサーブ</t>
    <rPh sb="0" eb="2">
      <t>テルシマ</t>
    </rPh>
    <phoneticPr fontId="1"/>
  </si>
  <si>
    <t>照島のレシーブ</t>
    <rPh sb="0" eb="2">
      <t>テルシマ</t>
    </rPh>
    <phoneticPr fontId="1"/>
  </si>
  <si>
    <t>テンション上げてくぜー!</t>
    <rPh sb="5" eb="6">
      <t>ア</t>
    </rPh>
    <phoneticPr fontId="1"/>
  </si>
  <si>
    <t>次世代の"小さな巨人"!</t>
    <rPh sb="0" eb="3">
      <t>ジセダイ</t>
    </rPh>
    <rPh sb="5" eb="6">
      <t>チイ</t>
    </rPh>
    <rPh sb="8" eb="10">
      <t>キョジン</t>
    </rPh>
    <phoneticPr fontId="1"/>
  </si>
  <si>
    <t>No.1ポイントゲッター</t>
    <phoneticPr fontId="1"/>
  </si>
  <si>
    <t>勝った!!</t>
    <rPh sb="0" eb="1">
      <t>カ</t>
    </rPh>
    <phoneticPr fontId="1"/>
  </si>
  <si>
    <t>周囲.を驚かすブロック</t>
    <rPh sb="0" eb="2">
      <t>シュウイ</t>
    </rPh>
    <rPh sb="4" eb="5">
      <t>オドロ</t>
    </rPh>
    <phoneticPr fontId="1"/>
  </si>
  <si>
    <t>高さを活かした強打</t>
    <rPh sb="0" eb="1">
      <t>タカ</t>
    </rPh>
    <rPh sb="3" eb="4">
      <t>イ</t>
    </rPh>
    <rPh sb="7" eb="9">
      <t>キョウダ</t>
    </rPh>
    <phoneticPr fontId="1"/>
  </si>
  <si>
    <t>小さな巨人!!!</t>
    <rPh sb="0" eb="1">
      <t>チイ</t>
    </rPh>
    <rPh sb="3" eb="5">
      <t>キョジン</t>
    </rPh>
    <phoneticPr fontId="1"/>
  </si>
  <si>
    <t>ここに居る誰よりも遊ぶべ</t>
    <rPh sb="3" eb="4">
      <t>イ</t>
    </rPh>
    <rPh sb="5" eb="6">
      <t>ダレ</t>
    </rPh>
    <rPh sb="9" eb="10">
      <t>アソ</t>
    </rPh>
    <phoneticPr fontId="1"/>
  </si>
  <si>
    <t>イエッヘェーイ!!</t>
    <phoneticPr fontId="1"/>
  </si>
  <si>
    <t>エンドラインから強打</t>
    <rPh sb="8" eb="10">
      <t>キョウダ</t>
    </rPh>
    <phoneticPr fontId="1"/>
  </si>
  <si>
    <t>照島のクロス</t>
    <rPh sb="0" eb="2">
      <t>テルシマ</t>
    </rPh>
    <phoneticPr fontId="1"/>
  </si>
  <si>
    <t>本気で遊ぼうぜ</t>
    <rPh sb="0" eb="2">
      <t>ホンキ</t>
    </rPh>
    <rPh sb="3" eb="4">
      <t>アソ</t>
    </rPh>
    <phoneticPr fontId="1"/>
  </si>
  <si>
    <t>来いやああぁぁ</t>
    <rPh sb="0" eb="1">
      <t>コ</t>
    </rPh>
    <phoneticPr fontId="1"/>
  </si>
  <si>
    <t>ブロックの上からスパイク</t>
    <rPh sb="5" eb="6">
      <t>ウエ</t>
    </rPh>
    <phoneticPr fontId="1"/>
  </si>
  <si>
    <t>大平のブロックアウト</t>
    <rPh sb="0" eb="2">
      <t>オオヒラ</t>
    </rPh>
    <phoneticPr fontId="1"/>
  </si>
  <si>
    <t>大平のブロック</t>
    <rPh sb="0" eb="2">
      <t>オオヒラ</t>
    </rPh>
    <phoneticPr fontId="1"/>
  </si>
  <si>
    <t>及川のフォーカストス</t>
    <rPh sb="0" eb="2">
      <t>オイカワ</t>
    </rPh>
    <phoneticPr fontId="1"/>
  </si>
  <si>
    <t>及川の速攻</t>
    <rPh sb="0" eb="2">
      <t>オイカワ</t>
    </rPh>
    <rPh sb="3" eb="5">
      <t>ソッコウ</t>
    </rPh>
    <phoneticPr fontId="1"/>
  </si>
  <si>
    <t>その牙俺がもっと鋭くしてやる</t>
    <rPh sb="2" eb="3">
      <t>キバ</t>
    </rPh>
    <rPh sb="3" eb="4">
      <t>オレ</t>
    </rPh>
    <rPh sb="8" eb="9">
      <t>スルド</t>
    </rPh>
    <phoneticPr fontId="1"/>
  </si>
  <si>
    <t>思い出</t>
  </si>
  <si>
    <t>思い出</t>
    <rPh sb="0" eb="1">
      <t>オモ</t>
    </rPh>
    <rPh sb="2" eb="3">
      <t>デ</t>
    </rPh>
    <phoneticPr fontId="1"/>
  </si>
  <si>
    <t>精神を揺さぶるフェイント</t>
    <rPh sb="0" eb="2">
      <t>セイシン</t>
    </rPh>
    <rPh sb="3" eb="4">
      <t>ユ</t>
    </rPh>
    <phoneticPr fontId="1"/>
  </si>
  <si>
    <t>本人と孤爪</t>
    <rPh sb="0" eb="2">
      <t>ホンニン</t>
    </rPh>
    <rPh sb="3" eb="4">
      <t>コ</t>
    </rPh>
    <rPh sb="4" eb="5">
      <t>ヅメ</t>
    </rPh>
    <phoneticPr fontId="1"/>
  </si>
  <si>
    <t>孤爪研磨</t>
    <rPh sb="0" eb="1">
      <t>コ</t>
    </rPh>
    <rPh sb="1" eb="2">
      <t>ヅメ</t>
    </rPh>
    <rPh sb="2" eb="4">
      <t>ケンマ</t>
    </rPh>
    <phoneticPr fontId="1"/>
  </si>
  <si>
    <t>孤爪がコート内</t>
    <rPh sb="0" eb="1">
      <t>コ</t>
    </rPh>
    <rPh sb="1" eb="2">
      <t>ヅメ</t>
    </rPh>
    <rPh sb="6" eb="7">
      <t>ナイ</t>
    </rPh>
    <phoneticPr fontId="1"/>
  </si>
  <si>
    <t>研磨!バレーしようぜ!!</t>
    <rPh sb="0" eb="2">
      <t>ケンマ</t>
    </rPh>
    <phoneticPr fontId="1"/>
  </si>
  <si>
    <t>強いプレッシャー</t>
    <rPh sb="0" eb="1">
      <t>ツヨ</t>
    </rPh>
    <phoneticPr fontId="1"/>
  </si>
  <si>
    <t>ボクが親切なのはいつものことです</t>
    <rPh sb="3" eb="5">
      <t>シンセツ</t>
    </rPh>
    <phoneticPr fontId="1"/>
  </si>
  <si>
    <t>勝ち残んなきゃ意味ねえよ</t>
    <rPh sb="0" eb="1">
      <t>カ</t>
    </rPh>
    <rPh sb="2" eb="3">
      <t>ノコ</t>
    </rPh>
    <rPh sb="7" eb="9">
      <t>イミ</t>
    </rPh>
    <phoneticPr fontId="1"/>
  </si>
  <si>
    <t>瞬時の判断</t>
    <rPh sb="0" eb="2">
      <t>シュンジ</t>
    </rPh>
    <rPh sb="3" eb="5">
      <t>ハンダン</t>
    </rPh>
    <phoneticPr fontId="1"/>
  </si>
  <si>
    <t>慣れてみせますよ レシーバーの皆さんが!</t>
    <rPh sb="0" eb="1">
      <t>ナ</t>
    </rPh>
    <rPh sb="15" eb="16">
      <t>ミナ</t>
    </rPh>
    <phoneticPr fontId="1"/>
  </si>
  <si>
    <t>49</t>
  </si>
  <si>
    <t>前衛高スパイク選手</t>
    <rPh sb="0" eb="2">
      <t>ゼンエイ</t>
    </rPh>
    <rPh sb="2" eb="3">
      <t>コウ</t>
    </rPh>
    <rPh sb="7" eb="9">
      <t>センシュ</t>
    </rPh>
    <phoneticPr fontId="1"/>
  </si>
  <si>
    <t>シロウトとやってもつまんないでしょ</t>
    <phoneticPr fontId="1"/>
  </si>
  <si>
    <t>レベル問わずメンタル半減</t>
    <rPh sb="3" eb="4">
      <t>ト</t>
    </rPh>
    <rPh sb="10" eb="12">
      <t>ハンゲン</t>
    </rPh>
    <phoneticPr fontId="1"/>
  </si>
  <si>
    <t>北のレシーブ</t>
    <rPh sb="0" eb="1">
      <t>キタ</t>
    </rPh>
    <phoneticPr fontId="1"/>
  </si>
  <si>
    <t>味方本人以外全員</t>
    <rPh sb="0" eb="2">
      <t>ミカタ</t>
    </rPh>
    <rPh sb="2" eb="8">
      <t>ホンニンイガイゼンイン</t>
    </rPh>
    <phoneticPr fontId="1"/>
  </si>
  <si>
    <t>チームの空気をシメる</t>
    <rPh sb="4" eb="6">
      <t>クウキ</t>
    </rPh>
    <phoneticPr fontId="1"/>
  </si>
  <si>
    <t>パッシブ無効化を受けない</t>
    <rPh sb="4" eb="7">
      <t>ムコウカ</t>
    </rPh>
    <rPh sb="8" eb="9">
      <t>ウ</t>
    </rPh>
    <phoneticPr fontId="1"/>
  </si>
  <si>
    <t>誰かが見とるよ</t>
    <rPh sb="0" eb="1">
      <t>ダレ</t>
    </rPh>
    <rPh sb="3" eb="4">
      <t>ミ</t>
    </rPh>
    <phoneticPr fontId="1"/>
  </si>
  <si>
    <t>月島のフォーカスサーブ</t>
    <rPh sb="0" eb="2">
      <t>ツキシマ</t>
    </rPh>
    <phoneticPr fontId="1"/>
  </si>
  <si>
    <t>……カッコ悪</t>
    <rPh sb="5" eb="6">
      <t>ワル</t>
    </rPh>
    <phoneticPr fontId="1"/>
  </si>
  <si>
    <t>山口のフォーカスサーブ</t>
    <rPh sb="0" eb="2">
      <t>ヤマグチ</t>
    </rPh>
    <phoneticPr fontId="1"/>
  </si>
  <si>
    <t>かっ かっけえええ…!!</t>
    <phoneticPr fontId="1"/>
  </si>
  <si>
    <t>西谷のレシーブ</t>
    <rPh sb="0" eb="2">
      <t>ニシタニ</t>
    </rPh>
    <phoneticPr fontId="1"/>
  </si>
  <si>
    <t>わからず終いは もったいねえのさ</t>
    <rPh sb="4" eb="5">
      <t>シマ</t>
    </rPh>
    <phoneticPr fontId="1"/>
  </si>
  <si>
    <t>相手コートから返球時(予約)、パッシブ無効化無効</t>
    <rPh sb="0" eb="2">
      <t>アイテ</t>
    </rPh>
    <rPh sb="7" eb="9">
      <t>ヘンキュウ</t>
    </rPh>
    <rPh sb="9" eb="10">
      <t>ジ</t>
    </rPh>
    <rPh sb="11" eb="13">
      <t>ヨヤク</t>
    </rPh>
    <rPh sb="19" eb="21">
      <t>ムコウ</t>
    </rPh>
    <rPh sb="21" eb="22">
      <t>カ</t>
    </rPh>
    <rPh sb="22" eb="24">
      <t>ムコウ</t>
    </rPh>
    <phoneticPr fontId="1"/>
  </si>
  <si>
    <t>同名スキルを持つ東峰</t>
    <rPh sb="0" eb="2">
      <t>ドウメイ</t>
    </rPh>
    <rPh sb="6" eb="7">
      <t>モ</t>
    </rPh>
    <rPh sb="8" eb="10">
      <t>ヒガシミネ</t>
    </rPh>
    <phoneticPr fontId="1"/>
  </si>
  <si>
    <t>味方ランダム(1)</t>
    <phoneticPr fontId="1"/>
  </si>
  <si>
    <t>相手全体</t>
    <rPh sb="0" eb="4">
      <t>アイテゼンタイ</t>
    </rPh>
    <phoneticPr fontId="1"/>
  </si>
  <si>
    <t>相手前衛(3)</t>
    <phoneticPr fontId="1"/>
  </si>
  <si>
    <t>梅雨2</t>
  </si>
  <si>
    <t>50</t>
  </si>
  <si>
    <t>勉強会</t>
  </si>
  <si>
    <t>51</t>
  </si>
  <si>
    <t>宮侑のクロス</t>
    <rPh sb="0" eb="1">
      <t>ミヤ</t>
    </rPh>
    <rPh sb="1" eb="2">
      <t>アツム</t>
    </rPh>
    <phoneticPr fontId="1"/>
  </si>
  <si>
    <t>本人と治</t>
    <rPh sb="3" eb="4">
      <t>オサム</t>
    </rPh>
    <phoneticPr fontId="1"/>
  </si>
  <si>
    <t>俺カイメイしよかな…</t>
    <rPh sb="0" eb="1">
      <t>オレ</t>
    </rPh>
    <phoneticPr fontId="1"/>
  </si>
  <si>
    <t>時間差</t>
    <rPh sb="0" eb="3">
      <t>ジカンサ</t>
    </rPh>
    <phoneticPr fontId="1"/>
  </si>
  <si>
    <t>宮治</t>
    <rPh sb="0" eb="2">
      <t>ミヤオサム</t>
    </rPh>
    <phoneticPr fontId="1"/>
  </si>
  <si>
    <t>宮侑</t>
    <rPh sb="0" eb="2">
      <t>ミヤアツム</t>
    </rPh>
    <phoneticPr fontId="1"/>
  </si>
  <si>
    <t>じゃあ侑はツムか</t>
    <rPh sb="3" eb="4">
      <t>アツム</t>
    </rPh>
    <phoneticPr fontId="1"/>
  </si>
  <si>
    <t>カンフー、思い出宮侑</t>
    <rPh sb="5" eb="6">
      <t>オモ</t>
    </rPh>
    <rPh sb="7" eb="8">
      <t>デ</t>
    </rPh>
    <rPh sb="8" eb="9">
      <t>ミヤ</t>
    </rPh>
    <rPh sb="9" eb="10">
      <t>アツム</t>
    </rPh>
    <phoneticPr fontId="1"/>
  </si>
  <si>
    <t>カンフー、思い出宮治</t>
    <rPh sb="5" eb="6">
      <t>オモ</t>
    </rPh>
    <rPh sb="7" eb="8">
      <t>デ</t>
    </rPh>
    <rPh sb="8" eb="9">
      <t>ミヤ</t>
    </rPh>
    <rPh sb="9" eb="10">
      <t>オサム</t>
    </rPh>
    <phoneticPr fontId="1"/>
  </si>
  <si>
    <t>カンフー、思い出宮治</t>
    <rPh sb="5" eb="6">
      <t>オモ</t>
    </rPh>
    <rPh sb="7" eb="8">
      <t>デ</t>
    </rPh>
    <rPh sb="8" eb="10">
      <t>ミヤオサム</t>
    </rPh>
    <phoneticPr fontId="1"/>
  </si>
  <si>
    <t>梅雨2</t>
    <rPh sb="0" eb="2">
      <t>ツユ</t>
    </rPh>
    <phoneticPr fontId="1"/>
  </si>
  <si>
    <t>味方ランダム(2)</t>
    <phoneticPr fontId="1"/>
  </si>
  <si>
    <t>味方全体</t>
    <rPh sb="0" eb="4">
      <t>ミカタゼンタイ</t>
    </rPh>
    <phoneticPr fontId="1"/>
  </si>
  <si>
    <t>会場を引き込むミラクルエース</t>
    <rPh sb="0" eb="2">
      <t>カイジョウ</t>
    </rPh>
    <rPh sb="3" eb="4">
      <t>ヒ</t>
    </rPh>
    <rPh sb="5" eb="6">
      <t>コ</t>
    </rPh>
    <phoneticPr fontId="1"/>
  </si>
  <si>
    <t>勝利のために手を尽くす</t>
    <rPh sb="0" eb="2">
      <t>ショウリ</t>
    </rPh>
    <rPh sb="6" eb="7">
      <t>テ</t>
    </rPh>
    <rPh sb="8" eb="9">
      <t>ツ</t>
    </rPh>
    <phoneticPr fontId="1"/>
  </si>
  <si>
    <t>ブロックを弄ぶスパイク</t>
    <rPh sb="5" eb="6">
      <t>モテアソ</t>
    </rPh>
    <phoneticPr fontId="1"/>
  </si>
  <si>
    <t>心理戦込みの器用な攻め</t>
    <rPh sb="0" eb="3">
      <t>シンリセン</t>
    </rPh>
    <rPh sb="3" eb="4">
      <t>コ</t>
    </rPh>
    <rPh sb="6" eb="8">
      <t>キヨウ</t>
    </rPh>
    <rPh sb="9" eb="10">
      <t>セ</t>
    </rPh>
    <phoneticPr fontId="1"/>
  </si>
  <si>
    <t>会場の空気も味方につけろ!!!</t>
    <rPh sb="0" eb="2">
      <t>カイジョウ</t>
    </rPh>
    <rPh sb="3" eb="5">
      <t>クウキ</t>
    </rPh>
    <rPh sb="6" eb="8">
      <t>ミカタ</t>
    </rPh>
    <phoneticPr fontId="1"/>
  </si>
  <si>
    <t>全ては どこかで吹く追い風のため</t>
    <rPh sb="0" eb="1">
      <t>スベ</t>
    </rPh>
    <rPh sb="8" eb="9">
      <t>フ</t>
    </rPh>
    <rPh sb="10" eb="11">
      <t>オ</t>
    </rPh>
    <rPh sb="12" eb="13">
      <t>カゼ</t>
    </rPh>
    <phoneticPr fontId="1"/>
  </si>
  <si>
    <t>頭脳+1</t>
  </si>
  <si>
    <t>スパイクサーブ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</si>
</sst>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 "/>
    <numFmt numFmtId="177" formatCode="0.00_);[Red]\(0.00\)"/>
    <numFmt numFmtId="178" formatCode="0.00_ "/>
  </numFmts>
  <fonts count="17" x14ac:knownFonts="1">
    <font>
      <sz val="10"/>
      <color rgb="FF000000"/>
      <name val="Yu Gothic UI Semilight"/>
      <scheme val="minor"/>
    </font>
    <font>
      <sz val="6"/>
      <name val="Yu Gothic UI Semilight"/>
      <family val="3"/>
      <charset val="128"/>
      <scheme val="minor"/>
    </font>
    <font>
      <sz val="10"/>
      <color rgb="FF000000"/>
      <name val="Yu Gothic UI Semilight"/>
      <family val="3"/>
      <charset val="128"/>
      <scheme val="minor"/>
    </font>
    <font>
      <sz val="10"/>
      <color rgb="FF000000"/>
      <name val="Yu Gothic UI Semibold"/>
      <family val="3"/>
      <charset val="128"/>
      <scheme val="major"/>
    </font>
    <font>
      <sz val="10"/>
      <color theme="6" tint="-0.249977111117893"/>
      <name val="Yu Gothic UI Semilight"/>
      <family val="3"/>
      <charset val="128"/>
      <scheme val="minor"/>
    </font>
    <font>
      <sz val="10"/>
      <color theme="8" tint="-0.249977111117893"/>
      <name val="Yu Gothic UI Semilight"/>
      <family val="3"/>
      <charset val="128"/>
      <scheme val="minor"/>
    </font>
    <font>
      <sz val="10"/>
      <name val="Yu Gothic UI Semilight"/>
      <family val="3"/>
      <charset val="128"/>
      <scheme val="minor"/>
    </font>
    <font>
      <sz val="10"/>
      <color theme="6" tint="-0.499984740745262"/>
      <name val="Yu Gothic UI Semilight"/>
      <family val="3"/>
      <charset val="128"/>
      <scheme val="minor"/>
    </font>
    <font>
      <sz val="10"/>
      <color rgb="FF000000"/>
      <name val="ＭＳ Ｐゴシック"/>
      <family val="3"/>
      <charset val="128"/>
    </font>
    <font>
      <b/>
      <sz val="10"/>
      <color rgb="FF000000"/>
      <name val="Yu Gothic UI Semilight"/>
      <family val="3"/>
      <charset val="128"/>
      <scheme val="minor"/>
    </font>
    <font>
      <sz val="6"/>
      <name val="Yu Gothic UI Semilight"/>
      <family val="2"/>
      <charset val="128"/>
      <scheme val="minor"/>
    </font>
    <font>
      <sz val="10"/>
      <color rgb="FF000000"/>
      <name val="Segoe UI Symbol"/>
      <family val="2"/>
    </font>
    <font>
      <sz val="10"/>
      <color rgb="FF000000"/>
      <name val="Yu Gothic UI Semilight"/>
      <family val="2"/>
      <charset val="128"/>
      <scheme val="minor"/>
    </font>
    <font>
      <sz val="10"/>
      <color rgb="FF000000"/>
      <name val="Yu Gothic UI Semilight"/>
      <family val="3"/>
    </font>
    <font>
      <b/>
      <sz val="10"/>
      <name val="Yu Gothic UI Semilight"/>
      <family val="3"/>
      <charset val="128"/>
      <scheme val="minor"/>
    </font>
    <font>
      <b/>
      <sz val="10"/>
      <color theme="8" tint="-0.249977111117893"/>
      <name val="Yu Gothic UI Semilight"/>
      <family val="3"/>
      <charset val="128"/>
      <scheme val="minor"/>
    </font>
    <font>
      <b/>
      <sz val="10"/>
      <color theme="6" tint="-0.499984740745262"/>
      <name val="Yu Gothic UI Semilight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2" fillId="0" borderId="0" xfId="1"/>
    <xf numFmtId="0" fontId="7" fillId="0" borderId="0" xfId="0" applyFont="1"/>
    <xf numFmtId="176" fontId="0" fillId="0" borderId="0" xfId="0" applyNumberFormat="1"/>
    <xf numFmtId="0" fontId="8" fillId="0" borderId="0" xfId="0" applyFont="1"/>
    <xf numFmtId="0" fontId="9" fillId="2" borderId="1" xfId="0" applyFont="1" applyFill="1" applyBorder="1"/>
    <xf numFmtId="0" fontId="9" fillId="2" borderId="2" xfId="0" applyFont="1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7" fontId="0" fillId="0" borderId="0" xfId="0" applyNumberFormat="1"/>
    <xf numFmtId="178" fontId="0" fillId="0" borderId="0" xfId="0" applyNumberFormat="1"/>
    <xf numFmtId="0" fontId="12" fillId="0" borderId="0" xfId="0" applyFont="1"/>
    <xf numFmtId="0" fontId="9" fillId="2" borderId="0" xfId="0" applyFont="1" applyFill="1"/>
    <xf numFmtId="0" fontId="13" fillId="0" borderId="0" xfId="0" applyFont="1"/>
    <xf numFmtId="0" fontId="14" fillId="3" borderId="3" xfId="0" applyFont="1" applyFill="1" applyBorder="1"/>
    <xf numFmtId="0" fontId="14" fillId="3" borderId="4" xfId="0" applyFont="1" applyFill="1" applyBorder="1"/>
    <xf numFmtId="0" fontId="15" fillId="3" borderId="4" xfId="0" applyFont="1" applyFill="1" applyBorder="1"/>
    <xf numFmtId="0" fontId="16" fillId="3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6" xfId="0" quotePrefix="1" applyFont="1" applyBorder="1"/>
    <xf numFmtId="0" fontId="5" fillId="0" borderId="6" xfId="0" applyFont="1" applyBorder="1"/>
    <xf numFmtId="0" fontId="7" fillId="0" borderId="6" xfId="0" applyFont="1" applyBorder="1"/>
    <xf numFmtId="0" fontId="6" fillId="0" borderId="6" xfId="0" applyFont="1" applyBorder="1"/>
    <xf numFmtId="0" fontId="0" fillId="0" borderId="0" xfId="0" applyNumberFormat="1"/>
  </cellXfs>
  <cellStyles count="2">
    <cellStyle name="標準" xfId="0" builtinId="0"/>
    <cellStyle name="標準 2" xfId="1" xr:uid="{7C8B2BC6-66DD-4920-B864-FDDE727DD5D2}"/>
  </cellStyles>
  <dxfs count="198"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7" formatCode="0.00_);[Red]\(0.00\)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Yu Gothic UI Semilight"/>
        <family val="3"/>
        <charset val="128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  <border diagonalUp="0" diagonalDown="0">
        <left/>
        <right style="hair">
          <color auto="1"/>
        </right>
        <top style="hair">
          <color auto="1"/>
        </top>
        <bottom/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Yu Gothic UI Semilight"/>
        <family val="3"/>
        <charset val="128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Yu Gothic UI Semilight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6" tint="-0.499984740745262"/>
        <name val="Yu Gothic UI Semilight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8" tint="-0.249977111117893"/>
        <name val="Yu Gothic UI Semilight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ont>
        <strike val="0"/>
        <outline val="0"/>
        <shadow val="0"/>
        <u val="none"/>
        <vertAlign val="baseline"/>
        <sz val="10"/>
        <color rgb="FF000000"/>
      </font>
    </dxf>
    <dxf>
      <fill>
        <patternFill patternType="solid">
          <fgColor theme="6" tint="0.79992065187536243"/>
          <bgColor rgb="FFE9F6F7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mediumGray">
          <fgColor theme="3" tint="0.749961851863155"/>
          <bgColor auto="1"/>
        </patternFill>
      </fill>
    </dxf>
    <dxf>
      <font>
        <strike val="0"/>
        <color theme="0" tint="-0.14996795556505021"/>
      </font>
    </dxf>
    <dxf>
      <font>
        <b/>
        <i val="0"/>
      </font>
      <fill>
        <patternFill>
          <bgColor theme="3" tint="0.499984740745262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2" defaultTableStyle="TableStyleMedium2" defaultPivotStyle="PivotStyleLight16">
    <tableStyle name="Skill" pivot="0" count="4" xr9:uid="{7C00F159-6094-4AF4-A7ED-C7C586ED4D32}">
      <tableStyleElement type="wholeTable" dxfId="197"/>
      <tableStyleElement type="headerRow" dxfId="196"/>
      <tableStyleElement type="lastColumn" dxfId="195"/>
      <tableStyleElement type="secondRowStripe" dxfId="194"/>
    </tableStyle>
    <tableStyle name="Stat" pivot="0" count="3" xr9:uid="{51BAA243-9CAF-4FF1-9D79-B3636DEDEEB7}">
      <tableStyleElement type="wholeTable" dxfId="193"/>
      <tableStyleElement type="headerRow" dxfId="192"/>
      <tableStyleElement type="secondRowStripe" dxfId="191"/>
    </tableStyle>
  </tableStyles>
  <colors>
    <mruColors>
      <color rgb="FFE9F6F7"/>
      <color rgb="FFDEF1F2"/>
      <color rgb="FF008000"/>
      <color rgb="FFCCFF33"/>
      <color rgb="FFFFFF66"/>
      <color rgb="FF00CC00"/>
      <color rgb="FF66CCFF"/>
      <color rgb="FF009900"/>
      <color rgb="FF33CC33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powerPivotData" Target="model/item.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職業体験百沢計算 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~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あなたの推しは何沢ですか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?~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ill Sans MT"/>
              <a:ea typeface="Yu Gothic UI Semilight"/>
            </a:endParaRPr>
          </a:p>
        </cx:rich>
      </cx:tx>
    </cx:title>
    <cx:plotArea>
      <cx:plotAreaRegion>
        <cx:series layoutId="boxWhisker" uniqueId="{F4EF8B3B-ABBD-44B7-9E91-55BB7968F426}">
          <cx:tx>
            <cx:txData>
              <cx:f>_xlchart.v1.0</cx:f>
              <cx:v>スパイクrZs</cx:v>
            </cx:txData>
          </cx:tx>
          <cx:dataLabels pos="b">
            <cx:visibility seriesName="0" categoryName="0" value="1"/>
            <cx:separator>, </cx:separator>
          </cx:dataLabels>
          <cx:dataId val="0"/>
          <cx:layoutPr>
            <cx:visibility meanLine="0" nonoutliers="0" outliers="1"/>
            <cx:statistics quartileMethod="exclusive"/>
          </cx:layoutPr>
        </cx:series>
        <cx:series layoutId="boxWhisker" uniqueId="{FE39AA80-4040-45DF-A962-7F296261C9FD}">
          <cx:tx>
            <cx:txData>
              <cx:f>_xlchart.v1.2</cx:f>
              <cx:v>サーブrZs</cx:v>
            </cx:txData>
          </cx:tx>
          <cx:dataLabels pos="b">
            <cx:visibility seriesName="0" categoryName="0" value="1"/>
            <cx:separator>, </cx:separator>
          </cx:dataLabels>
          <cx:dataId val="1"/>
          <cx:layoutPr>
            <cx:visibility meanMarker="1" nonoutliers="0"/>
            <cx:statistics quartileMethod="exclusive"/>
          </cx:layoutPr>
        </cx:series>
        <cx:series layoutId="boxWhisker" uniqueId="{A5BB3B18-9213-4965-A385-4259D322050D}">
          <cx:tx>
            <cx:txData>
              <cx:f>_xlchart.v1.4</cx:f>
              <cx:v>セッティングrZs</cx:v>
            </cx:txData>
          </cx:tx>
          <cx:dataLabels pos="b">
            <cx:visibility seriesName="0" categoryName="0" value="1"/>
            <cx:separator>, </cx:separator>
          </cx:dataLabels>
          <cx:dataId val="2"/>
          <cx:layoutPr>
            <cx:visibility nonoutliers="0"/>
            <cx:statistics quartileMethod="exclusive"/>
          </cx:layoutPr>
        </cx:series>
        <cx:series layoutId="boxWhisker" uniqueId="{1891D4AA-F0AC-4F79-8EF0-0036FFE0C914}">
          <cx:tx>
            <cx:txData>
              <cx:f>_xlchart.v1.6</cx:f>
              <cx:v>頭脳rZs</cx:v>
            </cx:txData>
          </cx:tx>
          <cx:dataLabels pos="b">
            <cx:visibility seriesName="0" categoryName="0" value="1"/>
            <cx:separator>, </cx:separator>
          </cx:dataLabels>
          <cx:dataId val="3"/>
          <cx:layoutPr>
            <cx:visibility nonoutliers="0"/>
            <cx:statistics quartileMethod="exclusive"/>
          </cx:layoutPr>
        </cx:series>
        <cx:series layoutId="boxWhisker" uniqueId="{2370503B-270A-4496-AC5E-876025E9D59B}">
          <cx:tx>
            <cx:txData>
              <cx:f>_xlchart.v1.8</cx:f>
              <cx:v>幸運rZs</cx:v>
            </cx:txData>
          </cx:tx>
          <cx:dataLabels pos="b">
            <cx:visibility seriesName="0" categoryName="0" value="1"/>
            <cx:separator>, </cx:separator>
          </cx:dataLabels>
          <cx:dataId val="4"/>
          <cx:layoutPr>
            <cx:visibility nonoutliers="0"/>
            <cx:statistics quartileMethod="exclusive"/>
          </cx:layoutPr>
        </cx:series>
        <cx:series layoutId="boxWhisker" uniqueId="{BAF9FBC6-7AAB-43C8-A95E-AC0D3B6EAF64}">
          <cx:tx>
            <cx:txData>
              <cx:f>_xlchart.v1.10</cx:f>
              <cx:v>ブロックrZs</cx:v>
            </cx:txData>
          </cx:tx>
          <cx:dataLabels pos="b">
            <cx:visibility seriesName="0" categoryName="0" value="1"/>
            <cx:separator>, </cx:separator>
          </cx:dataLabels>
          <cx:dataId val="5"/>
          <cx:layoutPr>
            <cx:visibility nonoutliers="0"/>
            <cx:statistics quartileMethod="exclusive"/>
          </cx:layoutPr>
        </cx:series>
        <cx:series layoutId="boxWhisker" uniqueId="{B9D241D9-3E2C-4A75-BAFF-591F7737F304}">
          <cx:tx>
            <cx:txData>
              <cx:f>_xlchart.v1.12</cx:f>
              <cx:v>レシーブrZs</cx:v>
            </cx:txData>
          </cx:tx>
          <cx:dataLabels pos="b">
            <cx:visibility seriesName="0" categoryName="0" value="1"/>
            <cx:separator>, </cx:separator>
          </cx:dataLabels>
          <cx:dataId val="6"/>
          <cx:layoutPr>
            <cx:visibility nonoutliers="0"/>
            <cx:statistics quartileMethod="exclusive"/>
          </cx:layoutPr>
        </cx:series>
        <cx:series layoutId="boxWhisker" uniqueId="{F6A53857-DF1B-4F63-9E40-BBDDF4F7A92E}">
          <cx:tx>
            <cx:txData>
              <cx:f>_xlchart.v1.14</cx:f>
              <cx:v>バネrZs</cx:v>
            </cx:txData>
          </cx:tx>
          <cx:dataLabels pos="b">
            <cx:visibility seriesName="0" categoryName="0" value="1"/>
            <cx:separator>, </cx:separator>
          </cx:dataLabels>
          <cx:dataId val="7"/>
          <cx:layoutPr>
            <cx:visibility nonoutliers="0"/>
            <cx:statistics quartileMethod="exclusive"/>
          </cx:layoutPr>
        </cx:series>
        <cx:series layoutId="boxWhisker" uniqueId="{0A951C17-0941-420C-A75D-3AA3EAB817ED}">
          <cx:tx>
            <cx:txData>
              <cx:f>_xlchart.v1.16</cx:f>
              <cx:v>スピードrZs</cx:v>
            </cx:txData>
          </cx:tx>
          <cx:dataLabels pos="b">
            <cx:visibility seriesName="0" categoryName="0" value="1"/>
            <cx:separator>, </cx:separator>
          </cx:dataLabels>
          <cx:dataId val="8"/>
          <cx:layoutPr>
            <cx:visibility nonoutliers="0"/>
            <cx:statistics quartileMethod="exclusive"/>
          </cx:layoutPr>
        </cx:series>
        <cx:series layoutId="boxWhisker" uniqueId="{98318C34-EA69-41A8-B554-D7F0B9C42B73}">
          <cx:tx>
            <cx:txData>
              <cx:f>_xlchart.v1.18</cx:f>
              <cx:v>メンタルrZs</cx:v>
            </cx:txData>
          </cx:tx>
          <cx:dataLabels pos="b">
            <cx:visibility seriesName="0" categoryName="0" value="1"/>
            <cx:separator>, </cx:separator>
          </cx:dataLabels>
          <cx:dataId val="9"/>
          <cx:layoutPr>
            <cx:visibility nonoutliers="0"/>
            <cx:statistics quartileMethod="exclusive"/>
          </cx:layoutPr>
        </cx:series>
      </cx:plotAreaRegion>
      <cx:axis id="0">
        <cx:catScaling gapWidth="0.0299999993"/>
        <cx:tickLabels/>
      </cx:axis>
      <cx:axis id="1">
        <cx:valScaling max="140" min="80"/>
        <cx:majorGridlines/>
        <cx:tickLabels/>
        <cx:numFmt formatCode="_ * #,##0_ ;_ * -#,##0_ ;_ * &quot;-&quot;_ ;_ @_ " sourceLinked="0"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ja-JP" alt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Gill Sans MT"/>
            <a:ea typeface="Yu Gothic UI Semilight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  <cx:data id="5">
      <cx:numDim type="val">
        <cx:f>_xlchart.v1.31</cx:f>
      </cx:numDim>
    </cx:data>
    <cx:data id="6">
      <cx:numDim type="val">
        <cx:f>_xlchart.v1.33</cx:f>
      </cx:numDim>
    </cx:data>
    <cx:data id="7">
      <cx:numDim type="val">
        <cx:f>_xlchart.v1.35</cx:f>
      </cx:numDim>
    </cx:data>
    <cx:data id="8">
      <cx:numDim type="val">
        <cx:f>_xlchart.v1.37</cx:f>
      </cx:numDim>
    </cx:data>
    <cx:data id="9">
      <cx:numDim type="val">
        <cx:f>_xlchart.v1.39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WS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箱ひげ図</a:t>
            </a:r>
            <a:endParaRPr lang="en-US" altLang="ja-JP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ill Sans MT"/>
              <a:ea typeface="Yu Gothic UI Semilight"/>
            </a:endParaRPr>
          </a:p>
        </cx:rich>
      </cx:tx>
    </cx:title>
    <cx:plotArea>
      <cx:plotAreaRegion>
        <cx:series layoutId="boxWhisker" uniqueId="{251AD3FC-8ED6-422A-BF42-018F0AFC4FAF}">
          <cx:tx>
            <cx:txData>
              <cx:f>_xlchart.v1.20</cx:f>
              <cx:v>スパイクrZs</cx:v>
            </cx:txData>
          </cx:tx>
          <cx:dataLabels pos="b">
            <cx:visibility seriesName="0" categoryName="0" value="1"/>
            <cx:separator>, </cx:separator>
          </cx:dataLabels>
          <cx:dataId val="0"/>
          <cx:layoutPr>
            <cx:visibility nonoutliers="0"/>
            <cx:statistics quartileMethod="exclusive"/>
          </cx:layoutPr>
        </cx:series>
        <cx:series layoutId="boxWhisker" uniqueId="{8679B93C-C011-4AB8-B15F-D70AE465404B}">
          <cx:tx>
            <cx:txData>
              <cx:f>_xlchart.v1.22</cx:f>
              <cx:v>サーブrZs</cx:v>
            </cx:txData>
          </cx:tx>
          <cx:spPr>
            <a:solidFill>
              <a:schemeClr val="tx2">
                <a:lumMod val="10000"/>
                <a:lumOff val="9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38B7CD57-5F4A-45F8-B3F5-4053CB89CD9D}">
          <cx:tx>
            <cx:txData>
              <cx:f>_xlchart.v1.24</cx:f>
              <cx:v>セッティングrZs</cx:v>
            </cx:txData>
          </cx:tx>
          <cx:dataLabels pos="b">
            <cx:visibility seriesName="0" categoryName="0" value="1"/>
            <cx:separator>, </cx:separator>
          </cx:dataLabels>
          <cx:dataId val="2"/>
          <cx:layoutPr>
            <cx:visibility nonoutliers="0"/>
            <cx:statistics quartileMethod="exclusive"/>
          </cx:layoutPr>
        </cx:series>
        <cx:series layoutId="boxWhisker" uniqueId="{CB9677D0-AEE3-4A10-8081-D9DD6B345E51}">
          <cx:tx>
            <cx:txData>
              <cx:f>_xlchart.v1.26</cx:f>
              <cx:v>頭脳rZs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3"/>
          <cx:layoutPr>
            <cx:visibility nonoutliers="0"/>
            <cx:statistics quartileMethod="exclusive"/>
          </cx:layoutPr>
        </cx:series>
        <cx:series layoutId="boxWhisker" uniqueId="{79F3B5EB-4F6D-4242-99F8-D9D7C61C10FE}">
          <cx:tx>
            <cx:txData>
              <cx:f>_xlchart.v1.28</cx:f>
              <cx:v>幸運rZs</cx:v>
            </cx:txData>
          </cx:tx>
          <cx:dataLabels pos="b">
            <cx:visibility seriesName="0" categoryName="0" value="1"/>
            <cx:separator>, </cx:separator>
          </cx:dataLabels>
          <cx:dataId val="4"/>
          <cx:layoutPr>
            <cx:visibility nonoutliers="0"/>
            <cx:statistics quartileMethod="exclusive"/>
          </cx:layoutPr>
        </cx:series>
        <cx:series layoutId="boxWhisker" uniqueId="{967D8D17-7A15-47B0-9660-1B3FBF09C583}">
          <cx:tx>
            <cx:txData>
              <cx:f>_xlchart.v1.30</cx:f>
              <cx:v>ブロックrZs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5"/>
          <cx:layoutPr>
            <cx:visibility nonoutliers="0"/>
            <cx:statistics quartileMethod="exclusive"/>
          </cx:layoutPr>
        </cx:series>
        <cx:series layoutId="boxWhisker" uniqueId="{C2C29E74-6261-4346-9196-57F791DF529F}">
          <cx:tx>
            <cx:txData>
              <cx:f>_xlchart.v1.32</cx:f>
              <cx:v>レシーブrZs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6"/>
          <cx:layoutPr>
            <cx:visibility nonoutliers="0"/>
            <cx:statistics quartileMethod="exclusive"/>
          </cx:layoutPr>
        </cx:series>
        <cx:series layoutId="boxWhisker" uniqueId="{45F73C7F-8F4A-4843-84C2-FF090047AB5A}">
          <cx:tx>
            <cx:txData>
              <cx:f>_xlchart.v1.34</cx:f>
              <cx:v>バネrZs</cx:v>
            </cx:txData>
          </cx:tx>
          <cx:spPr>
            <a:solidFill>
              <a:schemeClr val="bg1">
                <a:lumMod val="95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7"/>
          <cx:layoutPr>
            <cx:visibility nonoutliers="0"/>
            <cx:statistics quartileMethod="exclusive"/>
          </cx:layoutPr>
        </cx:series>
        <cx:series layoutId="boxWhisker" uniqueId="{4E9FA7A1-F046-457A-937E-78EA0553AA6B}">
          <cx:tx>
            <cx:txData>
              <cx:f>_xlchart.v1.36</cx:f>
              <cx:v>スピードrZs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8"/>
          <cx:layoutPr>
            <cx:visibility nonoutliers="0"/>
            <cx:statistics quartileMethod="exclusive"/>
          </cx:layoutPr>
        </cx:series>
        <cx:series layoutId="boxWhisker" uniqueId="{75025F00-D474-4F18-9D4E-F8B95191F0DC}">
          <cx:tx>
            <cx:txData>
              <cx:f>_xlchart.v1.38</cx:f>
              <cx:v>メンタルrZs</cx:v>
            </cx:txData>
          </cx:tx>
          <cx:spPr>
            <a:solidFill>
              <a:schemeClr val="accent3">
                <a:lumMod val="40000"/>
                <a:lumOff val="6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9"/>
          <cx:layoutPr>
            <cx:visibility nonoutliers="0"/>
            <cx:statistics quartileMethod="exclusive"/>
          </cx:layoutPr>
        </cx:series>
      </cx:plotAreaRegion>
      <cx:axis id="0">
        <cx:catScaling gapWidth="0.0299999993"/>
        <cx:tickLabels/>
      </cx:axis>
      <cx:axis id="1">
        <cx:valScaling max="155" min="75"/>
        <cx:majorGridlines/>
        <cx:tickLabels/>
      </cx:axis>
    </cx:plotArea>
    <cx:legend pos="t" align="ctr" overlay="0">
      <cx:spPr>
        <a:noFill/>
      </cx:sp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  <cx:data id="5">
      <cx:numDim type="val">
        <cx:f>_xlchart.v1.51</cx:f>
      </cx:numDim>
    </cx:data>
    <cx:data id="6">
      <cx:numDim type="val">
        <cx:f>_xlchart.v1.53</cx:f>
      </cx:numDim>
    </cx:data>
    <cx:data id="7">
      <cx:numDim type="val">
        <cx:f>_xlchart.v1.55</cx:f>
      </cx:numDim>
    </cx:data>
    <cx:data id="8">
      <cx:numDim type="val">
        <cx:f>_xlchart.v1.57</cx:f>
      </cx:numDim>
    </cx:data>
    <cx:data id="9">
      <cx:numDim type="val">
        <cx:f>_xlchart.v1.59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MB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箱ひげ図</a:t>
            </a:r>
            <a:endParaRPr lang="en-US" altLang="ja-JP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ill Sans MT"/>
              <a:ea typeface="Yu Gothic UI Semilight"/>
            </a:endParaRPr>
          </a:p>
        </cx:rich>
      </cx:tx>
    </cx:title>
    <cx:plotArea>
      <cx:plotAreaRegion>
        <cx:series layoutId="boxWhisker" uniqueId="{251AD3FC-8ED6-422A-BF42-018F0AFC4FAF}">
          <cx:tx>
            <cx:txData>
              <cx:f>_xlchart.v1.40</cx:f>
              <cx:v>スパイクrZs</cx:v>
            </cx:txData>
          </cx:tx>
          <cx:dataLabels pos="b">
            <cx:visibility seriesName="0" categoryName="0" value="1"/>
            <cx:separator>, </cx:separator>
          </cx:dataLabels>
          <cx:dataId val="0"/>
          <cx:layoutPr>
            <cx:visibility nonoutliers="0"/>
            <cx:statistics quartileMethod="exclusive"/>
          </cx:layoutPr>
        </cx:series>
        <cx:series layoutId="boxWhisker" uniqueId="{8679B93C-C011-4AB8-B15F-D70AE465404B}">
          <cx:tx>
            <cx:txData>
              <cx:f>_xlchart.v1.42</cx:f>
              <cx:v>サーブrZs</cx:v>
            </cx:txData>
          </cx:tx>
          <cx:spPr>
            <a:solidFill>
              <a:schemeClr val="tx2">
                <a:lumMod val="10000"/>
                <a:lumOff val="9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38B7CD57-5F4A-45F8-B3F5-4053CB89CD9D}">
          <cx:tx>
            <cx:txData>
              <cx:f>_xlchart.v1.44</cx:f>
              <cx:v>セッティングrZs</cx:v>
            </cx:txData>
          </cx:tx>
          <cx:dataLabels pos="b">
            <cx:visibility seriesName="0" categoryName="0" value="1"/>
            <cx:separator>, </cx:separator>
          </cx:dataLabels>
          <cx:dataId val="2"/>
          <cx:layoutPr>
            <cx:visibility nonoutliers="0"/>
            <cx:statistics quartileMethod="exclusive"/>
          </cx:layoutPr>
        </cx:series>
        <cx:series layoutId="boxWhisker" uniqueId="{CB9677D0-AEE3-4A10-8081-D9DD6B345E51}">
          <cx:tx>
            <cx:txData>
              <cx:f>_xlchart.v1.46</cx:f>
              <cx:v>頭脳rZs</cx:v>
            </cx:txData>
          </cx:tx>
          <cx:dataLabels pos="b">
            <cx:visibility seriesName="0" categoryName="0" value="1"/>
            <cx:separator>, </cx:separator>
          </cx:dataLabels>
          <cx:dataId val="3"/>
          <cx:layoutPr>
            <cx:visibility nonoutliers="0"/>
            <cx:statistics quartileMethod="exclusive"/>
          </cx:layoutPr>
        </cx:series>
        <cx:series layoutId="boxWhisker" uniqueId="{79F3B5EB-4F6D-4242-99F8-D9D7C61C10FE}">
          <cx:tx>
            <cx:txData>
              <cx:f>_xlchart.v1.48</cx:f>
              <cx:v>幸運rZs</cx:v>
            </cx:txData>
          </cx:tx>
          <cx:dataLabels pos="b">
            <cx:visibility seriesName="0" categoryName="0" value="1"/>
            <cx:separator>, </cx:separator>
          </cx:dataLabels>
          <cx:dataId val="4"/>
          <cx:layoutPr>
            <cx:visibility nonoutliers="0"/>
            <cx:statistics quartileMethod="exclusive"/>
          </cx:layoutPr>
        </cx:series>
        <cx:series layoutId="boxWhisker" uniqueId="{967D8D17-7A15-47B0-9660-1B3FBF09C583}">
          <cx:tx>
            <cx:txData>
              <cx:f>_xlchart.v1.50</cx:f>
              <cx:v>ブロックrZs</cx:v>
            </cx:txData>
          </cx:tx>
          <cx:dataLabels pos="b">
            <cx:visibility seriesName="0" categoryName="0" value="1"/>
            <cx:separator>, </cx:separator>
          </cx:dataLabels>
          <cx:dataId val="5"/>
          <cx:layoutPr>
            <cx:visibility nonoutliers="0"/>
            <cx:statistics quartileMethod="exclusive"/>
          </cx:layoutPr>
        </cx:series>
        <cx:series layoutId="boxWhisker" uniqueId="{C2C29E74-6261-4346-9196-57F791DF529F}">
          <cx:tx>
            <cx:txData>
              <cx:f>_xlchart.v1.52</cx:f>
              <cx:v>レシーブrZs</cx:v>
            </cx:txData>
          </cx:tx>
          <cx:dataLabels pos="b">
            <cx:visibility seriesName="0" categoryName="0" value="1"/>
            <cx:separator>, </cx:separator>
          </cx:dataLabels>
          <cx:dataId val="6"/>
          <cx:layoutPr>
            <cx:visibility nonoutliers="0"/>
            <cx:statistics quartileMethod="exclusive"/>
          </cx:layoutPr>
        </cx:series>
        <cx:series layoutId="boxWhisker" uniqueId="{45F73C7F-8F4A-4843-84C2-FF090047AB5A}">
          <cx:tx>
            <cx:txData>
              <cx:f>_xlchart.v1.54</cx:f>
              <cx:v>バネrZs</cx:v>
            </cx:txData>
          </cx:tx>
          <cx:spPr>
            <a:solidFill>
              <a:schemeClr val="bg1">
                <a:lumMod val="95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7"/>
          <cx:layoutPr>
            <cx:visibility nonoutliers="0"/>
            <cx:statistics quartileMethod="exclusive"/>
          </cx:layoutPr>
        </cx:series>
        <cx:series layoutId="boxWhisker" uniqueId="{4E9FA7A1-F046-457A-937E-78EA0553AA6B}">
          <cx:tx>
            <cx:txData>
              <cx:f>_xlchart.v1.56</cx:f>
              <cx:v>スピードrZs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8"/>
          <cx:layoutPr>
            <cx:visibility nonoutliers="0"/>
            <cx:statistics quartileMethod="exclusive"/>
          </cx:layoutPr>
        </cx:series>
        <cx:series layoutId="boxWhisker" uniqueId="{75025F00-D474-4F18-9D4E-F8B95191F0DC}">
          <cx:tx>
            <cx:txData>
              <cx:f>_xlchart.v1.58</cx:f>
              <cx:v>メンタルrZs</cx:v>
            </cx:txData>
          </cx:tx>
          <cx:spPr>
            <a:solidFill>
              <a:schemeClr val="accent4"/>
            </a:solidFill>
          </cx:spPr>
          <cx:dataLabels pos="b">
            <cx:visibility seriesName="0" categoryName="0" value="1"/>
            <cx:separator>, </cx:separator>
          </cx:dataLabels>
          <cx:dataId val="9"/>
          <cx:layoutPr>
            <cx:visibility nonoutliers="0"/>
            <cx:statistics quartileMethod="exclusive"/>
          </cx:layoutPr>
        </cx:series>
      </cx:plotAreaRegion>
      <cx:axis id="0">
        <cx:catScaling gapWidth="0.0299999993"/>
        <cx:tickLabels/>
      </cx:axis>
      <cx:axis id="1">
        <cx:valScaling max="155" min="75"/>
        <cx:majorGridlines/>
        <cx:tickLabels/>
      </cx:axis>
    </cx:plotArea>
    <cx:legend pos="t" align="ctr" overlay="0">
      <cx:spPr>
        <a:noFill/>
      </cx:sp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_xlchart.v1.63</cx:f>
      </cx:numDim>
    </cx:data>
    <cx:data id="2">
      <cx:numDim type="val">
        <cx:f>_xlchart.v1.65</cx:f>
      </cx:numDim>
    </cx:data>
    <cx:data id="3">
      <cx:numDim type="val">
        <cx:f>_xlchart.v1.67</cx:f>
      </cx:numDim>
    </cx:data>
    <cx:data id="4">
      <cx:numDim type="val">
        <cx:f>_xlchart.v1.69</cx:f>
      </cx:numDim>
    </cx:data>
    <cx:data id="5">
      <cx:numDim type="val">
        <cx:f>_xlchart.v1.71</cx:f>
      </cx:numDim>
    </cx:data>
    <cx:data id="6">
      <cx:numDim type="val">
        <cx:f>_xlchart.v1.73</cx:f>
      </cx:numDim>
    </cx:data>
    <cx:data id="7">
      <cx:numDim type="val">
        <cx:f>_xlchart.v1.75</cx:f>
      </cx:numDim>
    </cx:data>
    <cx:data id="8">
      <cx:numDim type="val">
        <cx:f>_xlchart.v1.77</cx:f>
      </cx:numDim>
    </cx:data>
    <cx:data id="9">
      <cx:numDim type="val">
        <cx:f>_xlchart.v1.79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S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箱ひげ図</a:t>
            </a:r>
            <a:endParaRPr lang="en-US" altLang="ja-JP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ill Sans MT"/>
              <a:ea typeface="Yu Gothic UI Semilight"/>
            </a:endParaRPr>
          </a:p>
        </cx:rich>
      </cx:tx>
    </cx:title>
    <cx:plotArea>
      <cx:plotAreaRegion>
        <cx:series layoutId="boxWhisker" uniqueId="{06513991-06B1-467D-8818-BCEDD78D5E04}">
          <cx:tx>
            <cx:txData>
              <cx:f>_xlchart.v1.60</cx:f>
              <cx:v>スパイクrZs</cx:v>
            </cx:txData>
          </cx:tx>
          <cx:dataLabels pos="b">
            <cx:visibility seriesName="0" categoryName="0" value="1"/>
            <cx:separator>, </cx:separator>
          </cx:dataLabels>
          <cx:dataId val="0"/>
          <cx:layoutPr>
            <cx:visibility nonoutliers="0"/>
            <cx:statistics quartileMethod="exclusive"/>
          </cx:layoutPr>
        </cx:series>
        <cx:series layoutId="boxWhisker" uniqueId="{BF480972-816B-4ABC-87E0-D4CD49593C9C}">
          <cx:tx>
            <cx:txData>
              <cx:f>_xlchart.v1.62</cx:f>
              <cx:v>サーブrZs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7D09DCB2-5B5D-4454-A4FE-A58C625C22E8}">
          <cx:tx>
            <cx:txData>
              <cx:f>_xlchart.v1.64</cx:f>
              <cx:v>セッティングrZs</cx:v>
            </cx:txData>
          </cx:tx>
          <cx:dataLabels pos="b">
            <cx:visibility seriesName="0" categoryName="0" value="1"/>
            <cx:separator>, </cx:separator>
          </cx:dataLabels>
          <cx:dataId val="2"/>
          <cx:layoutPr>
            <cx:visibility nonoutliers="0"/>
            <cx:statistics quartileMethod="exclusive"/>
          </cx:layoutPr>
        </cx:series>
        <cx:series layoutId="boxWhisker" uniqueId="{D52912D4-13CD-457F-B5D4-A33E84D42445}">
          <cx:tx>
            <cx:txData>
              <cx:f>_xlchart.v1.66</cx:f>
              <cx:v>頭脳rZs</cx:v>
            </cx:txData>
          </cx:tx>
          <cx:dataLabels pos="b">
            <cx:visibility seriesName="0" categoryName="0" value="1"/>
            <cx:separator>, </cx:separator>
          </cx:dataLabels>
          <cx:dataId val="3"/>
          <cx:layoutPr>
            <cx:visibility nonoutliers="0"/>
            <cx:statistics quartileMethod="exclusive"/>
          </cx:layoutPr>
        </cx:series>
        <cx:series layoutId="boxWhisker" uniqueId="{F5278FEE-1064-4B3D-9003-FA96A9F3EA5A}">
          <cx:tx>
            <cx:txData>
              <cx:f>_xlchart.v1.68</cx:f>
              <cx:v>幸運rZs</cx:v>
            </cx:txData>
          </cx:tx>
          <cx:dataLabels pos="b">
            <cx:visibility seriesName="0" categoryName="0" value="1"/>
            <cx:separator>, </cx:separator>
          </cx:dataLabels>
          <cx:dataId val="4"/>
          <cx:layoutPr>
            <cx:visibility nonoutliers="0"/>
            <cx:statistics quartileMethod="exclusive"/>
          </cx:layoutPr>
        </cx:series>
        <cx:series layoutId="boxWhisker" uniqueId="{F7E431AC-B349-4349-98CF-C20F2841509D}">
          <cx:tx>
            <cx:txData>
              <cx:f>_xlchart.v1.70</cx:f>
              <cx:v>ブロックrZs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5"/>
          <cx:layoutPr>
            <cx:visibility nonoutliers="0"/>
            <cx:statistics quartileMethod="exclusive"/>
          </cx:layoutPr>
        </cx:series>
        <cx:series layoutId="boxWhisker" uniqueId="{94DA224B-57EF-425F-9E68-D8A3A9D06E8D}">
          <cx:tx>
            <cx:txData>
              <cx:f>_xlchart.v1.72</cx:f>
              <cx:v>レシーブrZs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6"/>
          <cx:layoutPr>
            <cx:visibility nonoutliers="0"/>
            <cx:statistics quartileMethod="exclusive"/>
          </cx:layoutPr>
        </cx:series>
        <cx:series layoutId="boxWhisker" uniqueId="{1595734E-ABBA-4090-AE0A-77E872D206D1}">
          <cx:tx>
            <cx:txData>
              <cx:f>_xlchart.v1.74</cx:f>
              <cx:v>バネrZs</cx:v>
            </cx:txData>
          </cx:tx>
          <cx:spPr>
            <a:solidFill>
              <a:schemeClr val="bg2">
                <a:lumMod val="75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7"/>
          <cx:layoutPr>
            <cx:visibility nonoutliers="0"/>
            <cx:statistics quartileMethod="exclusive"/>
          </cx:layoutPr>
        </cx:series>
        <cx:series layoutId="boxWhisker" uniqueId="{2F9CEA0D-DAED-463A-AB69-111F5214801E}">
          <cx:tx>
            <cx:txData>
              <cx:f>_xlchart.v1.76</cx:f>
              <cx:v>スピードrZs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8"/>
          <cx:layoutPr>
            <cx:visibility nonoutliers="0"/>
            <cx:statistics quartileMethod="exclusive"/>
          </cx:layoutPr>
        </cx:series>
        <cx:series layoutId="boxWhisker" uniqueId="{0B3D1943-63CB-4C9C-9DCF-62FF55274ABE}">
          <cx:tx>
            <cx:txData>
              <cx:f>_xlchart.v1.78</cx:f>
              <cx:v>メンタルrZs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9"/>
          <cx:layoutPr>
            <cx:visibility nonoutliers="0"/>
            <cx:statistics quartileMethod="exclusive"/>
          </cx:layoutPr>
        </cx:series>
      </cx:plotAreaRegion>
      <cx:axis id="0">
        <cx:catScaling gapWidth="0.0299999993"/>
        <cx:tickLabels/>
      </cx:axis>
      <cx:axis id="1">
        <cx:valScaling max="145" min="70"/>
        <cx:majorGridlines/>
        <cx:tickLabels/>
      </cx:axis>
    </cx:plotArea>
    <cx:legend pos="t" align="ctr" overlay="0">
      <cx:spPr>
        <a:noFill/>
      </cx:sp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_xlchart.v1.81</cx:f>
      </cx:numDim>
    </cx:data>
    <cx:data id="1">
      <cx:numDim type="val">
        <cx:f>_xlchart.v1.83</cx:f>
      </cx:numDim>
    </cx:data>
    <cx:data id="2">
      <cx:numDim type="val">
        <cx:f>_xlchart.v1.85</cx:f>
      </cx:numDim>
    </cx:data>
    <cx:data id="3">
      <cx:numDim type="val">
        <cx:f>_xlchart.v1.87</cx:f>
      </cx:numDim>
    </cx:data>
    <cx:data id="4">
      <cx:numDim type="val">
        <cx:f>_xlchart.v1.89</cx:f>
      </cx:numDim>
    </cx:data>
    <cx:data id="5">
      <cx:numDim type="val">
        <cx:f>_xlchart.v1.91</cx:f>
      </cx:numDim>
    </cx:data>
    <cx:data id="6">
      <cx:numDim type="val">
        <cx:f>_xlchart.v1.93</cx:f>
      </cx:numDim>
    </cx:data>
    <cx:data id="7">
      <cx:numDim type="val">
        <cx:f>_xlchart.v1.98</cx:f>
      </cx:numDim>
    </cx:data>
    <cx:data id="8">
      <cx:numDim type="val">
        <cx:f>_xlchart.v1.96</cx:f>
      </cx:numDim>
    </cx:data>
    <cx:data id="9">
      <cx:numDim type="val">
        <cx:f>_xlchart.v1.98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Li</a:t>
            </a: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ill Sans MT"/>
                <a:ea typeface="Yu Gothic UI Semilight"/>
              </a:rPr>
              <a:t>箱ひげ図</a:t>
            </a:r>
            <a:endParaRPr lang="en-US" altLang="ja-JP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ill Sans MT"/>
              <a:ea typeface="Yu Gothic UI Semilight"/>
            </a:endParaRPr>
          </a:p>
        </cx:rich>
      </cx:tx>
    </cx:title>
    <cx:plotArea>
      <cx:plotAreaRegion>
        <cx:series layoutId="boxWhisker" uniqueId="{0FC19CF8-7328-4D35-8212-6AC046E383BD}">
          <cx:tx>
            <cx:txData>
              <cx:f>_xlchart.v1.80</cx:f>
              <cx:v>スパイクrZs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0"/>
          <cx:layoutPr>
            <cx:visibility nonoutliers="0"/>
            <cx:statistics quartileMethod="exclusive"/>
          </cx:layoutPr>
        </cx:series>
        <cx:series layoutId="boxWhisker" uniqueId="{B5BB16C1-8C4E-489D-962A-39696DA3F0D3}">
          <cx:tx>
            <cx:txData>
              <cx:f>_xlchart.v1.82</cx:f>
              <cx:v>サーブrZs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1"/>
          <cx:layoutPr>
            <cx:visibility nonoutliers="0"/>
            <cx:statistics quartileMethod="exclusive"/>
          </cx:layoutPr>
        </cx:series>
        <cx:series layoutId="boxWhisker" uniqueId="{ECE22688-DE0B-4F62-B24B-956720A96D13}">
          <cx:tx>
            <cx:txData>
              <cx:f>_xlchart.v1.84</cx:f>
              <cx:v>セッティングrZs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2"/>
          <cx:layoutPr>
            <cx:visibility nonoutliers="0"/>
            <cx:statistics quartileMethod="exclusive"/>
          </cx:layoutPr>
        </cx:series>
        <cx:series layoutId="boxWhisker" uniqueId="{0C85AFFF-DCD8-4FB4-9CB9-C1518C6E21B6}">
          <cx:tx>
            <cx:txData>
              <cx:f>_xlchart.v1.86</cx:f>
              <cx:v>頭脳rZs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3"/>
          <cx:layoutPr>
            <cx:visibility nonoutliers="0"/>
            <cx:statistics quartileMethod="exclusive"/>
          </cx:layoutPr>
        </cx:series>
        <cx:series layoutId="boxWhisker" uniqueId="{2CEBCBF7-7C7E-4A92-8E75-38FCD7849CEA}">
          <cx:tx>
            <cx:txData>
              <cx:f>_xlchart.v1.88</cx:f>
              <cx:v>幸運rZs</cx:v>
            </cx:txData>
          </cx:tx>
          <cx:dataLabels pos="b">
            <cx:visibility seriesName="0" categoryName="0" value="1"/>
            <cx:separator>, </cx:separator>
          </cx:dataLabels>
          <cx:dataId val="4"/>
          <cx:layoutPr>
            <cx:visibility nonoutliers="0"/>
            <cx:statistics quartileMethod="exclusive"/>
          </cx:layoutPr>
        </cx:series>
        <cx:series layoutId="boxWhisker" uniqueId="{8479F88D-B448-4043-9A03-30B8B6ECFB5B}">
          <cx:tx>
            <cx:txData>
              <cx:f>_xlchart.v1.90</cx:f>
              <cx:v>ブロックrZs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5"/>
          <cx:layoutPr>
            <cx:visibility nonoutliers="0"/>
            <cx:statistics quartileMethod="exclusive"/>
          </cx:layoutPr>
        </cx:series>
        <cx:series layoutId="boxWhisker" uniqueId="{8FEA9A8F-97E9-48BE-8CDD-AFF388FBEE15}">
          <cx:tx>
            <cx:txData>
              <cx:f>_xlchart.v1.92</cx:f>
              <cx:v>レシーブrZs</cx:v>
            </cx:txData>
          </cx:tx>
          <cx:spPr>
            <a:solidFill>
              <a:schemeClr val="tx2">
                <a:lumMod val="50000"/>
                <a:lumOff val="5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6"/>
          <cx:layoutPr>
            <cx:visibility nonoutliers="0"/>
            <cx:statistics quartileMethod="exclusive"/>
          </cx:layoutPr>
        </cx:series>
        <cx:series layoutId="boxWhisker" uniqueId="{F9819E59-C9B5-4842-9494-F8AF9DEA5C65}">
          <cx:tx>
            <cx:txData>
              <cx:f>_xlchart.v1.94</cx:f>
              <cx:v>バネrZs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7"/>
          <cx:layoutPr>
            <cx:visibility nonoutliers="0"/>
            <cx:statistics quartileMethod="exclusive"/>
          </cx:layoutPr>
        </cx:series>
        <cx:series layoutId="boxWhisker" uniqueId="{C8C962F1-36E8-4EE7-BDC7-661231152FBE}">
          <cx:tx>
            <cx:txData>
              <cx:f>_xlchart.v1.95</cx:f>
              <cx:v>スピードrZs</cx:v>
            </cx:txData>
          </cx:tx>
          <cx:spPr>
            <a:solidFill>
              <a:schemeClr val="accent3">
                <a:lumMod val="60000"/>
                <a:lumOff val="4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8"/>
          <cx:layoutPr>
            <cx:visibility nonoutliers="0"/>
            <cx:statistics quartileMethod="exclusive"/>
          </cx:layoutPr>
        </cx:series>
        <cx:series layoutId="boxWhisker" uniqueId="{A7136117-763D-4EAD-A593-56B2C28B6C7C}">
          <cx:tx>
            <cx:txData>
              <cx:f>_xlchart.v1.97</cx:f>
              <cx:v>メンタルrZs</cx:v>
            </cx:txData>
          </cx:tx>
          <cx:spPr>
            <a:solidFill>
              <a:schemeClr val="accent4">
                <a:lumMod val="20000"/>
                <a:lumOff val="80000"/>
              </a:schemeClr>
            </a:solidFill>
          </cx:spPr>
          <cx:dataLabels pos="b">
            <cx:visibility seriesName="0" categoryName="0" value="1"/>
            <cx:separator>, </cx:separator>
          </cx:dataLabels>
          <cx:dataId val="9"/>
          <cx:layoutPr>
            <cx:visibility nonoutliers="0"/>
            <cx:statistics quartileMethod="exclusive"/>
          </cx:layoutPr>
        </cx:series>
      </cx:plotAreaRegion>
      <cx:axis id="0">
        <cx:catScaling gapWidth="0.0299999993"/>
        <cx:tickLabels/>
      </cx:axis>
      <cx:axis id="1">
        <cx:valScaling max="145" min="70"/>
        <cx:majorGridlines/>
        <cx:tickLabels/>
      </cx:axis>
    </cx:plotArea>
    <cx:legend pos="t" align="ctr" overlay="0">
      <cx:spPr>
        <a:noFill/>
      </cx:sp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1</xdr:rowOff>
    </xdr:from>
    <xdr:to>
      <xdr:col>29</xdr:col>
      <xdr:colOff>548640</xdr:colOff>
      <xdr:row>44</xdr:row>
      <xdr:rowOff>114301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0111B589-E039-422D-94D7-030A340A85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21625" y="180976"/>
              <a:ext cx="5663565" cy="7896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737235</xdr:colOff>
      <xdr:row>0</xdr:row>
      <xdr:rowOff>129541</xdr:rowOff>
    </xdr:from>
    <xdr:to>
      <xdr:col>29</xdr:col>
      <xdr:colOff>678180</xdr:colOff>
      <xdr:row>34</xdr:row>
      <xdr:rowOff>116527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00D336CB-BE73-4672-AFCA-BAAE61072A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06335" y="129541"/>
              <a:ext cx="5551170" cy="61401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33</xdr:col>
      <xdr:colOff>579120</xdr:colOff>
      <xdr:row>37</xdr:row>
      <xdr:rowOff>167962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B15A42F1-C1C2-40AB-BBD5-9C668FEFD1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50150" y="180975"/>
              <a:ext cx="6065520" cy="6683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198120</xdr:colOff>
      <xdr:row>1</xdr:row>
      <xdr:rowOff>30480</xdr:rowOff>
    </xdr:from>
    <xdr:to>
      <xdr:col>31</xdr:col>
      <xdr:colOff>38100</xdr:colOff>
      <xdr:row>37</xdr:row>
      <xdr:rowOff>188917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9824DBDE-368F-4C2F-868E-881C13A8C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95770" y="211455"/>
              <a:ext cx="5878830" cy="6664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0</xdr:rowOff>
    </xdr:from>
    <xdr:to>
      <xdr:col>34</xdr:col>
      <xdr:colOff>464820</xdr:colOff>
      <xdr:row>36</xdr:row>
      <xdr:rowOff>158437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7B23D732-D815-4B14-AC50-DF8E2C3649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93200" y="0"/>
              <a:ext cx="5341620" cy="6673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0" xr16:uid="{F7676EE0-45DA-467E-9EE1-339BC4BC40D1}" autoFormatId="20" applyNumberFormats="0" applyBorderFormats="0" applyFontFormats="0" applyPatternFormats="0" applyAlignmentFormats="0" applyWidthHeightFormats="0">
  <queryTableRefresh nextId="38">
    <queryTableFields count="23">
      <queryTableField id="2" name="No." tableColumnId="2"/>
      <queryTableField id="26" name="服装" tableColumnId="1"/>
      <queryTableField id="27" name="名前" tableColumnId="3"/>
      <queryTableField id="28" name="じゃんけん" tableColumnId="4"/>
      <queryTableField id="6" name="ポジション" tableColumnId="6"/>
      <queryTableField id="29" name="高校" tableColumnId="5"/>
      <queryTableField id="30" name="よみがな" tableColumnId="7"/>
      <queryTableField id="10" name="スパイクrZs" tableColumnId="10"/>
      <queryTableField id="11" name="サーブrZs" tableColumnId="11"/>
      <queryTableField id="12" name="セッティングrZs" tableColumnId="12"/>
      <queryTableField id="13" name="頭脳rZs" tableColumnId="13"/>
      <queryTableField id="14" name="幸運rZs" tableColumnId="14"/>
      <queryTableField id="15" name="ブロックrZs" tableColumnId="15"/>
      <queryTableField id="16" name="レシーブrZs" tableColumnId="16"/>
      <queryTableField id="17" name="バネrZs" tableColumnId="17"/>
      <queryTableField id="18" name="スピードrZs" tableColumnId="18"/>
      <queryTableField id="19" name="メンタルrZs" tableColumnId="19"/>
      <queryTableField id="20" name="TotalStatrZs" tableColumnId="20"/>
      <queryTableField id="21" name="AttackValrZs" tableColumnId="21"/>
      <queryTableField id="22" name="ServeValrZs" tableColumnId="22"/>
      <queryTableField id="23" name="TossValrZs" tableColumnId="23"/>
      <queryTableField id="24" name="ReceiveValrZs" tableColumnId="24"/>
      <queryTableField id="25" name="BlockValrZs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5C69F76-9547-4842-834D-D091F2507351}" autoFormatId="20" applyNumberFormats="0" applyBorderFormats="0" applyFontFormats="0" applyPatternFormats="0" applyAlignmentFormats="0" applyWidthHeightFormats="0">
  <queryTableRefresh nextId="57">
    <queryTableFields count="23">
      <queryTableField id="2" name="No." tableColumnId="2"/>
      <queryTableField id="3" name="服装" tableColumnId="3"/>
      <queryTableField id="4" name="名前" tableColumnId="4"/>
      <queryTableField id="5" name="じゃんけん" tableColumnId="5"/>
      <queryTableField id="6" name="ポジション" tableColumnId="6"/>
      <queryTableField id="7" name="高校" tableColumnId="7"/>
      <queryTableField id="27" name="よみがな" tableColumnId="27"/>
      <queryTableField id="28" name="スパイクrZs" tableColumnId="1"/>
      <queryTableField id="29" name="サーブrZs" tableColumnId="9"/>
      <queryTableField id="30" name="セッティングrZs" tableColumnId="10"/>
      <queryTableField id="31" name="頭脳rZs" tableColumnId="11"/>
      <queryTableField id="32" name="幸運rZs" tableColumnId="12"/>
      <queryTableField id="33" name="ブロックrZs" tableColumnId="13"/>
      <queryTableField id="34" name="レシーブrZs" tableColumnId="14"/>
      <queryTableField id="44" name="バネrZs" tableColumnId="15"/>
      <queryTableField id="45" name="スピードrZs" tableColumnId="16"/>
      <queryTableField id="46" name="メンタルrZs" tableColumnId="17"/>
      <queryTableField id="47" name="TotalStatrZs" tableColumnId="18"/>
      <queryTableField id="48" name="AttackValrZs" tableColumnId="19"/>
      <queryTableField id="49" name="ServeValrZs" tableColumnId="20"/>
      <queryTableField id="50" name="TossValrZs" tableColumnId="21"/>
      <queryTableField id="51" name="ReceiveValrZs" tableColumnId="22"/>
      <queryTableField id="52" name="BlockValrZs" tableColumnId="23"/>
    </queryTableFields>
  </queryTableRefresh>
  <extLst>
    <ext xmlns:x15="http://schemas.microsoft.com/office/spreadsheetml/2010/11/main" uri="{883FBD77-0823-4a55-B5E3-86C4891E6966}">
      <x15:queryTable sourceDataName="クエリ - Q_rZs_W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89277C46-C522-419C-A99E-39F2B0DBAC00}" autoFormatId="20" applyNumberFormats="0" applyBorderFormats="0" applyFontFormats="0" applyPatternFormats="0" applyAlignmentFormats="0" applyWidthHeightFormats="0">
  <queryTableRefresh nextId="24">
    <queryTableFields count="23">
      <queryTableField id="1" name="No." tableColumnId="1"/>
      <queryTableField id="2" name="服装" tableColumnId="2"/>
      <queryTableField id="3" name="名前" tableColumnId="3"/>
      <queryTableField id="4" name="じゃんけん" tableColumnId="4"/>
      <queryTableField id="5" name="ポジション" tableColumnId="5"/>
      <queryTableField id="6" name="高校" tableColumnId="6"/>
      <queryTableField id="7" name="よみがな" tableColumnId="7"/>
      <queryTableField id="8" name="スパイクrZs" tableColumnId="8"/>
      <queryTableField id="9" name="サーブrZs" tableColumnId="9"/>
      <queryTableField id="10" name="セッティングrZs" tableColumnId="10"/>
      <queryTableField id="11" name="頭脳rZs" tableColumnId="11"/>
      <queryTableField id="12" name="幸運rZs" tableColumnId="12"/>
      <queryTableField id="13" name="ブロックrZs" tableColumnId="13"/>
      <queryTableField id="14" name="レシーブrZs" tableColumnId="14"/>
      <queryTableField id="15" name="バネrZs" tableColumnId="15"/>
      <queryTableField id="16" name="スピードrZs" tableColumnId="16"/>
      <queryTableField id="17" name="メンタルrZs" tableColumnId="17"/>
      <queryTableField id="18" name="TotalStatrZs" tableColumnId="18"/>
      <queryTableField id="19" name="AttackValrZs" tableColumnId="19"/>
      <queryTableField id="20" name="ServeValrZs" tableColumnId="20"/>
      <queryTableField id="21" name="TossValrZs" tableColumnId="21"/>
      <queryTableField id="22" name="ReceiveValrZs" tableColumnId="22"/>
      <queryTableField id="23" name="BlockValrZs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5" xr16:uid="{E7BE402A-D85A-4BD4-94AD-6A6984ED53BF}" autoFormatId="20" applyNumberFormats="0" applyBorderFormats="0" applyFontFormats="0" applyPatternFormats="0" applyAlignmentFormats="0" applyWidthHeightFormats="0">
  <queryTableRefresh nextId="28">
    <queryTableFields count="23">
      <queryTableField id="1" name="No." tableColumnId="1"/>
      <queryTableField id="2" name="服装" tableColumnId="2"/>
      <queryTableField id="3" name="名前" tableColumnId="3"/>
      <queryTableField id="4" name="じゃんけん" tableColumnId="4"/>
      <queryTableField id="5" name="ポジション" tableColumnId="5"/>
      <queryTableField id="6" name="高校" tableColumnId="6"/>
      <queryTableField id="8" name="よみがな" tableColumnId="8"/>
      <queryTableField id="9" name="スパイクrZs" tableColumnId="9"/>
      <queryTableField id="10" name="サーブrZs" tableColumnId="10"/>
      <queryTableField id="11" name="セッティングrZs" tableColumnId="11"/>
      <queryTableField id="12" name="頭脳rZs" tableColumnId="12"/>
      <queryTableField id="13" name="幸運rZs" tableColumnId="13"/>
      <queryTableField id="14" name="ブロックrZs" tableColumnId="14"/>
      <queryTableField id="15" name="レシーブrZs" tableColumnId="15"/>
      <queryTableField id="16" name="バネrZs" tableColumnId="16"/>
      <queryTableField id="17" name="スピードrZs" tableColumnId="17"/>
      <queryTableField id="18" name="メンタルrZs" tableColumnId="18"/>
      <queryTableField id="19" name="TotalStatrZs" tableColumnId="19"/>
      <queryTableField id="20" name="AttackValrZs" tableColumnId="20"/>
      <queryTableField id="21" name="ServeValrZs" tableColumnId="21"/>
      <queryTableField id="22" name="TossValrZs" tableColumnId="22"/>
      <queryTableField id="23" name="ReceiveValrZs" tableColumnId="23"/>
      <queryTableField id="24" name="BlockValrZs" tableColumnId="2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1" xr16:uid="{05EF0284-553F-468E-8DA3-4DB2C5385E48}" autoFormatId="20" applyNumberFormats="0" applyBorderFormats="0" applyFontFormats="0" applyPatternFormats="0" applyAlignmentFormats="0" applyWidthHeightFormats="0">
  <queryTableRefresh nextId="27">
    <queryTableFields count="23">
      <queryTableField id="1" name="No." tableColumnId="1"/>
      <queryTableField id="2" name="服装" tableColumnId="2"/>
      <queryTableField id="3" name="名前" tableColumnId="3"/>
      <queryTableField id="4" name="じゃんけん" tableColumnId="4"/>
      <queryTableField id="5" name="ポジション" tableColumnId="5"/>
      <queryTableField id="6" name="高校" tableColumnId="6"/>
      <queryTableField id="8" name="よみがな" tableColumnId="8"/>
      <queryTableField id="9" name="スパイクrZs" tableColumnId="9"/>
      <queryTableField id="10" name="サーブrZs" tableColumnId="10"/>
      <queryTableField id="11" name="セッティングrZs" tableColumnId="11"/>
      <queryTableField id="12" name="頭脳rZs" tableColumnId="12"/>
      <queryTableField id="13" name="幸運rZs" tableColumnId="13"/>
      <queryTableField id="14" name="ブロックrZs" tableColumnId="14"/>
      <queryTableField id="15" name="レシーブrZs" tableColumnId="15"/>
      <queryTableField id="16" name="バネrZs" tableColumnId="16"/>
      <queryTableField id="17" name="スピードrZs" tableColumnId="17"/>
      <queryTableField id="18" name="メンタルrZs" tableColumnId="18"/>
      <queryTableField id="19" name="TotalStatrZs" tableColumnId="19"/>
      <queryTableField id="20" name="AttackValrZs" tableColumnId="20"/>
      <queryTableField id="21" name="ServeValrZs" tableColumnId="21"/>
      <queryTableField id="22" name="TossValrZs" tableColumnId="22"/>
      <queryTableField id="23" name="ReceiveValrZs" tableColumnId="23"/>
      <queryTableField id="24" name="BlockValrZs" tableColumnId="2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3E4D57F-2197-477B-B24C-ACF2949D016E}" autoFormatId="20" applyNumberFormats="0" applyBorderFormats="0" applyFontFormats="0" applyPatternFormats="0" applyAlignmentFormats="0" applyWidthHeightFormats="0">
  <queryTableRefresh nextId="22">
    <queryTableFields count="10">
      <queryTableField id="12" name="No" tableColumnId="1"/>
      <queryTableField id="13" name="eda" tableColumnId="3"/>
      <queryTableField id="2" name="No用" tableColumnId="2"/>
      <queryTableField id="14" name="大分類" tableColumnId="4"/>
      <queryTableField id="15" name="属性" tableColumnId="5"/>
      <queryTableField id="16" name="色" tableColumnId="6"/>
      <queryTableField id="7" name="能力+スキル" tableColumnId="7"/>
      <queryTableField id="8" name="能力+強化スキル" tableColumnId="8"/>
      <queryTableField id="9" name="名前" tableColumnId="9"/>
      <queryTableField id="11" name="服装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4" xr16:uid="{134E2173-A5BF-4B69-A8DB-21F5CEACA043}" autoFormatId="20" applyNumberFormats="0" applyBorderFormats="0" applyFontFormats="0" applyPatternFormats="0" applyAlignmentFormats="0" applyWidthHeightFormats="0">
  <queryTableRefresh nextId="3">
    <queryTableFields count="2">
      <queryTableField id="1" name="服装" tableColumnId="1"/>
      <queryTableField id="2" name="名前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F6CF358-EE0C-491E-9205-44719440064A}" autoFormatId="20" applyNumberFormats="0" applyBorderFormats="0" applyFontFormats="0" applyPatternFormats="0" applyAlignmentFormats="0" applyWidthHeightFormats="0">
  <queryTableRefresh nextId="3">
    <queryTableFields count="2">
      <queryTableField id="1" name="服装" tableColumnId="1"/>
      <queryTableField id="2" name="ID" tableColumnId="2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EDE55-EB61-4D00-B426-CEED4B08F8F6}" name="Stat" displayName="Stat" ref="A1:Z427" totalsRowShown="0">
  <autoFilter ref="A1:Z427" xr:uid="{1B1EDE55-EB61-4D00-B426-CEED4B08F8F6}"/>
  <tableColumns count="26">
    <tableColumn id="23" xr3:uid="{E95059EC-371A-4808-BB6B-EFCF6ECDF5D6}" name="No." dataDxfId="190">
      <calculatedColumnFormula>ROW()-1</calculatedColumnFormula>
    </tableColumn>
    <tableColumn id="22" xr3:uid="{998037EB-2F8C-4487-B73B-AAE8619815E5}" name="服装" dataDxfId="189"/>
    <tableColumn id="1" xr3:uid="{85C4636E-72D8-4B3A-B346-FA7068AC25E4}" name="名前" dataDxfId="188"/>
    <tableColumn id="2" xr3:uid="{02A23014-8937-4F9E-93B0-E2061B424967}" name="じゃんけん" dataDxfId="187"/>
    <tableColumn id="3" xr3:uid="{9958F57C-B40B-437B-BC38-EF624A7564C6}" name="ポジション" dataDxfId="186"/>
    <tableColumn id="4" xr3:uid="{286E9676-A887-4BAD-B3A3-3DC822F08E18}" name="高校" dataDxfId="185"/>
    <tableColumn id="5" xr3:uid="{817762FB-3354-407D-BB2B-B24ACB655223}" name="レアリティ" dataDxfId="184"/>
    <tableColumn id="6" xr3:uid="{527C7BBA-A1BE-4CE2-9D72-ED0595A6011A}" name="LV" dataDxfId="183"/>
    <tableColumn id="7" xr3:uid="{C97D8F1B-39C7-4BED-8BA3-19F79FD98438}" name="装備" dataDxfId="182"/>
    <tableColumn id="8" xr3:uid="{B5A0168D-225E-4F43-B3C0-5900D09F3878}" name="☆" dataDxfId="181"/>
    <tableColumn id="9" xr3:uid="{EB7F49E9-0A2B-4983-8292-F2AFDF5086A7}" name="総合値" dataDxfId="180"/>
    <tableColumn id="10" xr3:uid="{1DE8516C-5DCC-4A81-8E9A-76C52D220D05}" name="スパイク" dataDxfId="179"/>
    <tableColumn id="11" xr3:uid="{2502D7A5-AE4B-4144-A749-083B74655852}" name="サーブ" dataDxfId="178"/>
    <tableColumn id="12" xr3:uid="{EF14BE95-E76E-473B-9D93-A8DA9890601F}" name="セッティング" dataDxfId="177"/>
    <tableColumn id="13" xr3:uid="{9A95ED1E-1B66-4BC3-B5B4-5BAFDBF474EB}" name="頭脳" dataDxfId="176"/>
    <tableColumn id="14" xr3:uid="{503BE8D3-034C-4046-B635-D8F755F87091}" name="幸運" dataDxfId="175"/>
    <tableColumn id="15" xr3:uid="{F675CD86-6298-4CA0-B57C-CD3231601EEA}" name="ブロック" dataDxfId="174"/>
    <tableColumn id="16" xr3:uid="{B14E1D08-5FA8-40A5-B079-B57D8513E8EE}" name="レシーブ" dataDxfId="173"/>
    <tableColumn id="17" xr3:uid="{FF24C149-DF89-4027-ADCC-EFB955748BE9}" name="バネ" dataDxfId="172"/>
    <tableColumn id="18" xr3:uid="{A2C3EC2A-00DE-47A6-A19F-BD7CD628A542}" name="スピード" dataDxfId="171"/>
    <tableColumn id="19" xr3:uid="{7E3E68AE-CC46-4CE0-8D31-6C1FA1A85279}" name="メンタル" dataDxfId="170"/>
    <tableColumn id="20" xr3:uid="{B26582B9-CCF8-4DB6-A62B-02CC9635059A}" name="攻撃力" dataDxfId="169">
      <calculatedColumnFormula>SUM(L2:O2)</calculatedColumnFormula>
    </tableColumn>
    <tableColumn id="21" xr3:uid="{E026FCE3-79B5-4B55-BC64-6582EBF6813D}" name="守備力" dataDxfId="168">
      <calculatedColumnFormula>SUM(Q2:T2)</calculatedColumnFormula>
    </tableColumn>
    <tableColumn id="24" xr3:uid="{E1B8A997-CB63-4E8D-8B0E-0A0CC89EC7E8}" name="No用" dataDxfId="94"/>
    <tableColumn id="25" xr3:uid="{B7EFD455-F26F-4AD9-AAAB-1CAB23EDFD60}" name="よみがな" dataDxfId="167"/>
    <tableColumn id="26" xr3:uid="{0075A576-95E0-47D5-A990-59E478FC2EF2}" name="称号" dataDxfId="166"/>
  </tableColumns>
  <tableStyleInfo name="Sta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421CAA-C80A-4C03-AEE8-FF077A2BCB81}" name="Serve" displayName="Serve" ref="A1:X517" totalsRowShown="0">
  <autoFilter ref="A1:X517" xr:uid="{7B421CAA-C80A-4C03-AEE8-FF077A2BCB81}"/>
  <tableColumns count="24">
    <tableColumn id="2" xr3:uid="{EF355E32-2095-43DD-BEB7-125CDB944A42}" name="No" dataDxfId="93">
      <calculatedColumnFormula>VLOOKUP(Serve[[#This Row],[No用]],SetNo[[No.用]:[vlookup 用]],2,FALSE)</calculatedColumnFormula>
    </tableColumn>
    <tableColumn id="21" xr3:uid="{CAAE3DF1-6910-4D42-B660-424CDE971647}" name="eda">
      <calculatedColumnFormula>IF(ROW()=2,1,IF(A1&lt;&gt;Serve[[#This Row],[No]],1,B1+1))</calculatedColumnFormula>
    </tableColumn>
    <tableColumn id="3" xr3:uid="{6AA4DF29-E70B-47A0-99D6-C9E5110D4A24}" name="服装"/>
    <tableColumn id="4" xr3:uid="{32E072D9-00FE-4247-9130-18C0B715912F}" name="名前"/>
    <tableColumn id="5" xr3:uid="{5B3BF28A-C9A7-48D4-9D16-188730200252}" name="じゃんけん"/>
    <tableColumn id="6" xr3:uid="{04EC150B-DA5D-44D4-9D6D-92DB1901A683}" name="ポジション"/>
    <tableColumn id="7" xr3:uid="{561F38CA-CDEC-45A8-B790-F150A7848941}" name="高校"/>
    <tableColumn id="8" xr3:uid="{DFA32F37-B3FD-4B64-94D7-98950477DD2F}" name="レアリティ"/>
    <tableColumn id="9" xr3:uid="{4143EF37-B653-4F58-92A5-20EDA33E1F6E}" name="Lv"/>
    <tableColumn id="10" xr3:uid="{0FEA6706-AAA3-4486-97E0-9996B2D36D19}" name="大分類"/>
    <tableColumn id="11" xr3:uid="{B3783DF6-A1A0-425B-B163-5AD12EE0371E}" name="属性"/>
    <tableColumn id="12" xr3:uid="{CB9205D5-2266-444A-B698-5AD0425D11E4}" name="色"/>
    <tableColumn id="13" xr3:uid="{33762DE2-3CC9-4B44-8288-DF84EC687F5B}" name="パワー"/>
    <tableColumn id="14" xr3:uid="{8A826B57-DB4B-4A2F-B1D5-20FCBC8BDC27}" name="補正"/>
    <tableColumn id="15" xr3:uid="{592D4B20-B776-4653-B6D4-962B2B13FB11}" name="強化"/>
    <tableColumn id="16" xr3:uid="{EE0F39F7-5DCC-4EC6-A3E5-A0B4D5A609D2}" name="強化補正"/>
    <tableColumn id="20" xr3:uid="{877CE810-989E-4073-881D-23F675910A77}" name="オートアクティブ"/>
    <tableColumn id="18" xr3:uid="{BE92411B-9E6F-4D5B-A8CB-A77B74484BDA}" name="その他補正項目"/>
    <tableColumn id="19" xr3:uid="{3AC2E1D8-4BB3-49D4-9D8B-0C4D712A8FCC}" name="その他補正値"/>
    <tableColumn id="23" xr3:uid="{5838D1F6-E5AF-48D4-8088-7A1B4120884F}" name="その他補正値最大"/>
    <tableColumn id="22" xr3:uid="{4A9E0A29-197F-4984-A0FB-DC5B85AB4F33}" name="その他補正値強化"/>
    <tableColumn id="24" xr3:uid="{D22F7056-6673-4FA5-93F1-05E8DCF7B6F6}" name="その他補正値強化最大"/>
    <tableColumn id="17" xr3:uid="{091945F1-C717-497A-86D4-C63FBCF981B0}" name="スキル名"/>
    <tableColumn id="1" xr3:uid="{6CD79197-8FC0-4268-B0BF-3E2A41089474}" name="No用" dataDxfId="92"/>
  </tableColumns>
  <tableStyleInfo name="Skill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AD7A62-E8AE-4C04-8531-D7D9C2D7BE55}" name="Receive" displayName="Receive" ref="A1:X2540" totalsRowShown="0">
  <autoFilter ref="A1:X2540" xr:uid="{FBAD7A62-E8AE-4C04-8531-D7D9C2D7BE55}"/>
  <tableColumns count="24">
    <tableColumn id="2" xr3:uid="{F9996509-3F91-4966-A53B-2CD887158A0B}" name="No">
      <calculatedColumnFormula>VLOOKUP(Receive[[#This Row],[No用]],SetNo[[No.用]:[vlookup 用]],2,FALSE)</calculatedColumnFormula>
    </tableColumn>
    <tableColumn id="20" xr3:uid="{4C98F4DF-E04E-4DEB-B855-58F6F3B1DA9F}" name="eda" dataDxfId="165">
      <calculatedColumnFormula>IF(ROW()=2,1,IF(A1&lt;&gt;Receive[[#This Row],[No]],1,B1+1))</calculatedColumnFormula>
    </tableColumn>
    <tableColumn id="3" xr3:uid="{5DAC1F92-4F9B-4F56-9D53-1EF015438439}" name="服装"/>
    <tableColumn id="4" xr3:uid="{303BF8C7-A8F8-4D68-BE9B-0B538248054A}" name="名前"/>
    <tableColumn id="5" xr3:uid="{773A7534-0E4C-49AB-B821-52E22C0A97DD}" name="じゃんけん"/>
    <tableColumn id="6" xr3:uid="{F54EC2D1-08B0-4F02-B7C2-C2336FC86E9B}" name="ポジション"/>
    <tableColumn id="7" xr3:uid="{E69445D7-F642-44CE-8DD4-94E7EE3F5DF5}" name="高校"/>
    <tableColumn id="8" xr3:uid="{8D79282B-D019-4A31-BF95-CDBF0A613E61}" name="レアリティ"/>
    <tableColumn id="9" xr3:uid="{648E5F98-6EDD-4090-99F8-22534A6592F5}" name="Lv"/>
    <tableColumn id="10" xr3:uid="{973BE3AA-D341-4ACA-8FA7-9171BAAB7ECD}" name="大分類"/>
    <tableColumn id="11" xr3:uid="{DC443D23-83AD-4151-9FBD-7E122FE356DB}" name="属性"/>
    <tableColumn id="12" xr3:uid="{4BA0A92F-2D4D-4AF7-9725-8CA85D5EB250}" name="色"/>
    <tableColumn id="13" xr3:uid="{F967B1BC-1E96-4B61-8059-D5C7FC7846EF}" name="パワー"/>
    <tableColumn id="14" xr3:uid="{B83AA808-BB46-4EC7-BF95-9FBF0EC24153}" name="補正"/>
    <tableColumn id="15" xr3:uid="{9F12D411-E85F-4794-8262-8762E8D9266E}" name="強化"/>
    <tableColumn id="16" xr3:uid="{7EDC0EAE-2993-4A94-BD0B-F73CBC22FA17}" name="強化補正"/>
    <tableColumn id="21" xr3:uid="{D9343751-BF63-46F2-850E-7F698CA25C6A}" name="オートアクティブ"/>
    <tableColumn id="18" xr3:uid="{04433FE9-BC22-4AE0-8BD1-3CAB359BAEC0}" name="その他補正項目"/>
    <tableColumn id="19" xr3:uid="{15DED021-6ACD-4036-A95F-D4D753174A1B}" name="その他補正値"/>
    <tableColumn id="25" xr3:uid="{3C103089-EFCA-443D-BF75-3B3337DC5F15}" name="その他補正値最大"/>
    <tableColumn id="24" xr3:uid="{A85EC764-E175-42B1-A795-994EF5D81986}" name="その他補正値強化"/>
    <tableColumn id="23" xr3:uid="{435148E2-8335-4A44-B4CF-813719423DF9}" name="その他補正値強化最大"/>
    <tableColumn id="17" xr3:uid="{B987B0F1-3915-47FE-9DE0-AAA7C6F62F09}" name="スキル名"/>
    <tableColumn id="1" xr3:uid="{ED073DD6-9783-4A50-961B-ECA1A8324EAC}" name="No用">
      <calculatedColumnFormula>Receive[[#This Row],[服装]]&amp;Receive[[#This Row],[名前]]&amp;Receive[[#This Row],[レアリティ]]</calculatedColumnFormula>
    </tableColumn>
  </tableColumns>
  <tableStyleInfo name="Skill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4BE081-226B-4B84-8D11-AD3AF1AF6910}" name="Toss" displayName="Toss" ref="A1:X1294" totalsRowShown="0">
  <autoFilter ref="A1:X1294" xr:uid="{5F4BE081-226B-4B84-8D11-AD3AF1AF6910}"/>
  <tableColumns count="24">
    <tableColumn id="2" xr3:uid="{1B7EDB19-8140-4A19-963A-F3287DC5772A}" name="No">
      <calculatedColumnFormula>VLOOKUP(Toss[[#This Row],[No用]],SetNo[[No.用]:[vlookup 用]],2,FALSE)</calculatedColumnFormula>
    </tableColumn>
    <tableColumn id="21" xr3:uid="{6ACFE72E-0D24-4D26-ACFE-DEBFEC1C08A7}" name="eda" dataDxfId="164">
      <calculatedColumnFormula>IF(ROW()=2,1,IF(A1&lt;&gt;Toss[[#This Row],[No]],1,B1+1))</calculatedColumnFormula>
    </tableColumn>
    <tableColumn id="3" xr3:uid="{BD40D95B-7DBB-41FD-B2B5-78B1F21D7720}" name="服装"/>
    <tableColumn id="4" xr3:uid="{CB022574-DA52-4505-B388-E6B88DB9EB3E}" name="名前"/>
    <tableColumn id="5" xr3:uid="{B9109C9D-8BD9-4F3C-93DD-0FA35D4E7413}" name="じゃんけん"/>
    <tableColumn id="6" xr3:uid="{3094F294-61A7-438F-A6AC-6D915D93F8AD}" name="ポジション"/>
    <tableColumn id="7" xr3:uid="{49D0D66D-92E7-4B92-ABE9-2F892A31BD14}" name="高校"/>
    <tableColumn id="8" xr3:uid="{EA366557-9B51-4078-B3C6-2DEFC438482C}" name="レアリティ"/>
    <tableColumn id="9" xr3:uid="{6504A52A-E6C6-4A50-8805-60ADEC6BC231}" name="Lv"/>
    <tableColumn id="10" xr3:uid="{35F257D4-92C5-49D3-8FBF-093F9053BAFB}" name="大分類"/>
    <tableColumn id="11" xr3:uid="{C754AF69-BE22-4015-A1EE-2605069C7480}" name="属性"/>
    <tableColumn id="12" xr3:uid="{C4F5C8FF-B94B-4439-AA3B-9840D68320B9}" name="色"/>
    <tableColumn id="13" xr3:uid="{B8A83C6F-5F1B-4FBA-8C1A-0563DD7EA065}" name="パワー"/>
    <tableColumn id="14" xr3:uid="{F74FBC61-36BB-443B-9705-50E6541EA781}" name="補正"/>
    <tableColumn id="15" xr3:uid="{9430E55F-69B4-43DB-A5A8-68BDF6BB54F8}" name="強化"/>
    <tableColumn id="16" xr3:uid="{1DB9433D-825C-4183-A4FA-9FF49DED115E}" name="強化補正"/>
    <tableColumn id="20" xr3:uid="{4954A6F3-37F5-4101-B722-B74EC3D4F90A}" name="オートアクティブ"/>
    <tableColumn id="18" xr3:uid="{99918446-BB88-4E4D-A437-7B34E1934C3F}" name="その他補正項目"/>
    <tableColumn id="19" xr3:uid="{CEED6B70-52A3-4209-8ECA-9864F684C667}" name="その他補正値"/>
    <tableColumn id="25" xr3:uid="{97992E1D-F9BD-4B6C-B2F9-4F8E77B4A60B}" name="その他補正値最大"/>
    <tableColumn id="23" xr3:uid="{893AFDB9-FA5E-4D72-9DCB-A5EDCB9D29CD}" name="その他補正値強化"/>
    <tableColumn id="24" xr3:uid="{577EB2AD-DC83-4969-AF92-E6A0433FF30F}" name="その他補正値強化最大"/>
    <tableColumn id="17" xr3:uid="{F1757782-A464-417F-8E4C-9009E4E0F76D}" name="スキル名"/>
    <tableColumn id="1" xr3:uid="{684B73D2-14F1-4EDC-9EE1-28F6507DC0DC}" name="No用">
      <calculatedColumnFormula>Toss[[#This Row],[服装]]&amp;Toss[[#This Row],[名前]]&amp;Toss[[#This Row],[レアリティ]]</calculatedColumnFormula>
    </tableColumn>
  </tableColumns>
  <tableStyleInfo name="Skill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4A67F8-6B3C-4CF9-B694-21789DA0EB72}" name="Attack" displayName="Attack" ref="A1:X1796" totalsRowShown="0">
  <autoFilter ref="A1:X1796" xr:uid="{E84A67F8-6B3C-4CF9-B694-21789DA0EB72}"/>
  <tableColumns count="24">
    <tableColumn id="2" xr3:uid="{36F4B6B6-F6E1-4731-A88B-A22A35E3DC0E}" name="No">
      <calculatedColumnFormula>VLOOKUP(Attack[[#This Row],[No用]],SetNo[[No.用]:[vlookup 用]],2,FALSE)</calculatedColumnFormula>
    </tableColumn>
    <tableColumn id="21" xr3:uid="{3869DF41-06DE-4078-9E98-60EBCEEFCF9A}" name="eda" dataDxfId="163">
      <calculatedColumnFormula>IF(ROW()=2,1,IF(A1&lt;&gt;Attack[[#This Row],[No]],1,B1+1))</calculatedColumnFormula>
    </tableColumn>
    <tableColumn id="3" xr3:uid="{46A3CE88-418C-42AE-85B4-36ED346A7813}" name="服装"/>
    <tableColumn id="4" xr3:uid="{6B8A5D4B-4C2B-4B89-B374-D11FF3A0BB0E}" name="名前"/>
    <tableColumn id="5" xr3:uid="{3F82764E-4CED-4A89-940B-3666126D3B53}" name="じゃんけん"/>
    <tableColumn id="6" xr3:uid="{10415956-1DBD-4892-8DE7-C94865D553EA}" name="ポジション"/>
    <tableColumn id="7" xr3:uid="{2B23E5AC-22C2-44D6-873C-D40B16867F9E}" name="高校"/>
    <tableColumn id="8" xr3:uid="{4BD01859-C504-49E4-8F82-67CF21300EFC}" name="レアリティ"/>
    <tableColumn id="9" xr3:uid="{345720B9-957D-4038-991C-64FBC8B02BC7}" name="Lv"/>
    <tableColumn id="10" xr3:uid="{A04F8045-BD27-47E0-A31F-011AF95457B3}" name="大分類"/>
    <tableColumn id="11" xr3:uid="{DB7E8A5F-7B37-41FF-8A1D-4A6B63FFDE09}" name="属性"/>
    <tableColumn id="12" xr3:uid="{E32C31B4-21D5-4E17-8F1F-4F8CD7BDC200}" name="色"/>
    <tableColumn id="13" xr3:uid="{EE4EC16F-FE89-47AF-9DBB-5BA938A9A48B}" name="パワー"/>
    <tableColumn id="14" xr3:uid="{96D16DBB-D13F-4CB1-9434-592F27E10902}" name="補正"/>
    <tableColumn id="15" xr3:uid="{3B17AA81-D3D1-44CE-97CF-30EB71CC77D4}" name="強化"/>
    <tableColumn id="16" xr3:uid="{E0CA3BED-4EF1-4C1F-A992-3BB422E3DA4C}" name="強化補正"/>
    <tableColumn id="20" xr3:uid="{4D82A967-773A-4FE2-9AD5-946FF0CC325C}" name="オートアクティブ"/>
    <tableColumn id="18" xr3:uid="{BB23912F-AD01-48C6-AF9C-B356C0B48804}" name="その他補正項目"/>
    <tableColumn id="19" xr3:uid="{DDA32CAA-275E-4973-8214-B75A9F2FDB9F}" name="その他補正値"/>
    <tableColumn id="25" xr3:uid="{000B98CF-DBCF-45DC-9CF1-75EFFF0D66F0}" name="その他補正値最大"/>
    <tableColumn id="24" xr3:uid="{D79BA579-2A8C-49B8-A841-A894B3CDA69C}" name="その他補正値強化"/>
    <tableColumn id="23" xr3:uid="{AF605570-E477-4E0F-9824-2FF79857AF3B}" name="その他補正値強化最大"/>
    <tableColumn id="17" xr3:uid="{259A00F6-62F0-4E8D-AD14-FCF0DE9993B4}" name="スキル名"/>
    <tableColumn id="1" xr3:uid="{9E02383A-FEB4-43F2-B1B0-CA6DCFCCD648}" name="No用">
      <calculatedColumnFormula>Attack[[#This Row],[服装]]&amp;Attack[[#This Row],[名前]]&amp;Attack[[#This Row],[レアリティ]]</calculatedColumnFormula>
    </tableColumn>
  </tableColumns>
  <tableStyleInfo name="Skill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E88B8C-6CA8-4AF4-BEF5-7B806BC56F0E}" name="Block" displayName="Block" ref="A1:X1644" totalsRowShown="0">
  <autoFilter ref="A1:X1644" xr:uid="{71E88B8C-6CA8-4AF4-BEF5-7B806BC56F0E}"/>
  <tableColumns count="24">
    <tableColumn id="2" xr3:uid="{4DB7F3D6-F01E-448D-892B-C31C1CACF92C}" name="No">
      <calculatedColumnFormula>VLOOKUP(Block[[#This Row],[No用]],SetNo[[No.用]:[vlookup 用]],2,FALSE)</calculatedColumnFormula>
    </tableColumn>
    <tableColumn id="21" xr3:uid="{3F7FFB58-46DD-47C7-AE58-B748CE9930B8}" name="eda" dataDxfId="162">
      <calculatedColumnFormula>IF(ROW()=2,1,IF(A1&lt;&gt;Block[[#This Row],[No]],1,B1+1))</calculatedColumnFormula>
    </tableColumn>
    <tableColumn id="3" xr3:uid="{4785C714-CAB4-445D-8C7C-2015DCCB744F}" name="服装"/>
    <tableColumn id="4" xr3:uid="{F2B45199-604B-4DCC-9405-39789EB776CD}" name="名前"/>
    <tableColumn id="5" xr3:uid="{21A68CB7-DCA4-4495-8D12-4973EDC61777}" name="じゃんけん"/>
    <tableColumn id="6" xr3:uid="{448AF6BC-1891-4D32-897C-486589E727A0}" name="ポジション"/>
    <tableColumn id="7" xr3:uid="{ED4F97F9-CE23-4925-B151-A1F14592C538}" name="高校"/>
    <tableColumn id="8" xr3:uid="{4C276549-DE8C-4942-8A0A-57C0C6EE865D}" name="レアリティ"/>
    <tableColumn id="9" xr3:uid="{BB5532E9-D5DE-4F45-9EC7-8B8F4CDD1DE4}" name="Lv"/>
    <tableColumn id="10" xr3:uid="{F19ED68E-EE6F-454F-924D-3FA342B41D6A}" name="大分類"/>
    <tableColumn id="11" xr3:uid="{2FBCF138-1FB3-4FCF-9960-01462A6A8451}" name="属性"/>
    <tableColumn id="12" xr3:uid="{C70E6A52-515F-4826-AC89-D21C04C219AB}" name="色"/>
    <tableColumn id="13" xr3:uid="{2A530B7F-240E-4D66-ABF3-712AA0DD46E9}" name="パワー"/>
    <tableColumn id="14" xr3:uid="{63A076DD-F5FF-439C-8156-80F4C7764BA0}" name="補正"/>
    <tableColumn id="15" xr3:uid="{173026AB-956A-4E83-8BD1-F7D01EFBBF28}" name="強化"/>
    <tableColumn id="16" xr3:uid="{420BA7CB-9D17-4B67-B65B-77C9E8152B9E}" name="強化補正"/>
    <tableColumn id="20" xr3:uid="{47133B96-9A92-4931-9450-99D6E4153B4C}" name="オートアクティブ"/>
    <tableColumn id="18" xr3:uid="{B184415B-E367-45AA-AD05-E8F1215FD0B8}" name="その他補正項目"/>
    <tableColumn id="19" xr3:uid="{77D1D5E8-99BD-4BFE-B1A4-15998B9C5A4B}" name="その他補正値"/>
    <tableColumn id="25" xr3:uid="{A6BE83FD-C61C-48A4-ABD9-44B61610D29B}" name="その他補正値最大"/>
    <tableColumn id="24" xr3:uid="{19B20860-7E7A-48E9-8DAA-CF64AA0016F9}" name="その他補正値強化"/>
    <tableColumn id="23" xr3:uid="{5C84A921-6FB5-458E-8683-FD099087969E}" name="その他補正値強化最大"/>
    <tableColumn id="17" xr3:uid="{3EA916A0-A510-4E50-8AE3-01015E704A4A}" name="スキル名"/>
    <tableColumn id="1" xr3:uid="{F91DD5A4-28D2-45C9-83E9-65CB8E28EE4A}" name="No用">
      <calculatedColumnFormula>Block[[#This Row],[服装]]&amp;Block[[#This Row],[名前]]&amp;Block[[#This Row],[レアリティ]]</calculatedColumnFormula>
    </tableColumn>
  </tableColumns>
  <tableStyleInfo name="Skill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8283CE-1EFB-48A5-881E-362E9731A532}" name="Special" displayName="Special" ref="A1:AC1017" totalsRowShown="0">
  <autoFilter ref="A1:AC1017" xr:uid="{7A8283CE-1EFB-48A5-881E-362E9731A532}"/>
  <tableColumns count="29">
    <tableColumn id="2" xr3:uid="{7649EF8A-FBDF-4071-875E-664E6D86B3CF}" name="No">
      <calculatedColumnFormula>VLOOKUP(Special[[#This Row],[No用]],SetNo[[No.用]:[vlookup 用]],2,FALSE)</calculatedColumnFormula>
    </tableColumn>
    <tableColumn id="21" xr3:uid="{C0C8BAC7-9886-459E-A27E-E96527E77213}" name="eda">
      <calculatedColumnFormula>IF(ROW()=2,1,IF(A1&lt;&gt;Special[[#This Row],[No]],1,IF(Special[[#This Row],[枝番用]]=0,B1,B1+1)))</calculatedColumnFormula>
    </tableColumn>
    <tableColumn id="44" xr3:uid="{13BA0F9A-DEF3-4956-9E28-EA3C9EBAFE58}" name="skl">
      <calculatedColumnFormula>IF(ROW()=2,1,IF(Special[[#This Row],[枝番用]]=1,1,C1+1))</calculatedColumnFormula>
    </tableColumn>
    <tableColumn id="3" xr3:uid="{6C8F72A9-1856-4B50-B2F6-8FCF8BB4D117}" name="服装"/>
    <tableColumn id="4" xr3:uid="{63AB8AAE-FA33-44A0-AB9E-7622E65D84B2}" name="名前"/>
    <tableColumn id="5" xr3:uid="{06DE2A69-A603-4849-9EB7-939A53F3923B}" name="じゃんけん"/>
    <tableColumn id="6" xr3:uid="{13B04B76-E81F-494E-AC51-E08D2D18AC7E}" name="ポジション"/>
    <tableColumn id="7" xr3:uid="{8027B12F-A076-4F87-B0B3-21603B5AE2CB}" name="高校"/>
    <tableColumn id="8" xr3:uid="{AB91DBF7-7FFB-4BD5-A614-D0B3302DE1F0}" name="レアリティ"/>
    <tableColumn id="9" xr3:uid="{E310450C-34ED-4D36-8A61-B07389236C7C}" name="Lv"/>
    <tableColumn id="10" xr3:uid="{6BABFB02-6D66-45CB-A87C-8F4BE6181890}" name="大分類"/>
    <tableColumn id="11" xr3:uid="{1974E51D-C920-4872-B016-12E38CC8E1E9}" name="属性"/>
    <tableColumn id="12" xr3:uid="{1149EB4F-8627-48D1-B7F2-B9E411B8FF74}" name="色"/>
    <tableColumn id="13" xr3:uid="{23E52E7D-4634-45A8-ADD7-71125B1E1ADD}" name="パワー"/>
    <tableColumn id="14" xr3:uid="{E7054653-2318-4F85-90CA-1B65F3B32565}" name="補正"/>
    <tableColumn id="15" xr3:uid="{B7864D55-F789-4E74-8837-F53B67A51C4F}" name="強化"/>
    <tableColumn id="16" xr3:uid="{042F3294-C764-4D65-ADDA-B5575C634C4F}" name="強化補正"/>
    <tableColumn id="45" xr3:uid="{5BF70FA6-E1A3-4E43-AC51-0EE24891402E}" name="追加属性"/>
    <tableColumn id="17" xr3:uid="{87873BC6-79C6-4D71-9745-FFE8D83140E1}" name="初期"/>
    <tableColumn id="22" xr3:uid="{C4BF8676-4B75-44B7-A416-61B814221D01}" name="最大"/>
    <tableColumn id="23" xr3:uid="{77514B5C-93EA-44AE-9866-2DFFEDEAFF4C}" name="強化初期"/>
    <tableColumn id="24" xr3:uid="{84C52344-8838-4308-A0EF-0344D887AFDC}" name="強化最大"/>
    <tableColumn id="25" xr3:uid="{9334D914-06D5-4D23-AA6C-24FEFE36C9DA}" name="対象"/>
    <tableColumn id="26" xr3:uid="{51833648-E078-4579-B3C5-2DB991C015FA}" name="持続"/>
    <tableColumn id="32" xr3:uid="{EB8C2E39-FF45-4F4F-9F7C-3E90DA6E6A8F}" name="必要人員"/>
    <tableColumn id="27" xr3:uid="{40184FB4-4A50-4596-8A96-09F11D22346C}" name="特記事項"/>
    <tableColumn id="18" xr3:uid="{602E8304-A815-430A-94BC-B3FEE8BFD2D1}" name="スキル名"/>
    <tableColumn id="1" xr3:uid="{2B089006-3713-4D68-8040-9464FE5477F5}" name="No用">
      <calculatedColumnFormula>Special[[#This Row],[服装]]&amp;Special[[#This Row],[名前]]&amp;Special[[#This Row],[レアリティ]]</calculatedColumnFormula>
    </tableColumn>
    <tableColumn id="46" xr3:uid="{E338D4EA-83F4-40D5-ACCC-96A9A6679B84}" name="枝番用" dataDxfId="161">
      <calculatedColumnFormula>IF((A1&amp;L1&amp;M1)&lt;&gt;(Special[[#This Row],[No]]&amp;L2&amp;M2),1,IF(Special[[#This Row],[追加属性]]="",1,0))</calculatedColumnFormula>
    </tableColumn>
  </tableColumns>
  <tableStyleInfo name="Skill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7B05103-211B-4DF5-BE22-1AA70304B396}" name="RZS_100" displayName="RZS_100" ref="A1:W425" tableType="queryTable" totalsRowShown="0">
  <autoFilter ref="A1:W425" xr:uid="{F7B05103-211B-4DF5-BE22-1AA70304B396}"/>
  <tableColumns count="23">
    <tableColumn id="2" xr3:uid="{B86A6A68-95D7-41BD-935F-ECCE08A3A907}" uniqueName="2" name="No." queryTableFieldId="2"/>
    <tableColumn id="1" xr3:uid="{7DF02953-C260-48D7-9757-16ED77B7655E}" uniqueName="1" name="服装" queryTableFieldId="26" dataDxfId="91"/>
    <tableColumn id="3" xr3:uid="{F54FE508-F55F-45B4-B9E6-76FC1032E810}" uniqueName="3" name="名前" queryTableFieldId="27" dataDxfId="90"/>
    <tableColumn id="4" xr3:uid="{20A468CD-54E1-41A9-BDBF-380CDC1B6D6D}" uniqueName="4" name="じゃんけん" queryTableFieldId="28" dataDxfId="89"/>
    <tableColumn id="6" xr3:uid="{76068720-1636-4800-BA2E-637085110E9A}" uniqueName="6" name="ポジション" queryTableFieldId="6" dataDxfId="88"/>
    <tableColumn id="5" xr3:uid="{045A238E-24B1-4B05-9E92-156037256900}" uniqueName="5" name="高校" queryTableFieldId="29" dataDxfId="87"/>
    <tableColumn id="7" xr3:uid="{2D2A7F00-E647-46A6-8738-85C3BA017249}" uniqueName="7" name="よみがな" queryTableFieldId="30" dataDxfId="86"/>
    <tableColumn id="10" xr3:uid="{2995B7C8-8747-49CA-BB02-A9C71D7BBA48}" uniqueName="10" name="スパイクrZs" queryTableFieldId="10" dataDxfId="85"/>
    <tableColumn id="11" xr3:uid="{552A2BE4-5811-4040-B7F1-204319DB9A85}" uniqueName="11" name="サーブrZs" queryTableFieldId="11" dataDxfId="84"/>
    <tableColumn id="12" xr3:uid="{801614F6-9972-408E-914C-426C178AECB5}" uniqueName="12" name="セッティングrZs" queryTableFieldId="12" dataDxfId="83"/>
    <tableColumn id="13" xr3:uid="{EFACA329-5C78-423F-88CB-5F56BD04F4E1}" uniqueName="13" name="頭脳rZs" queryTableFieldId="13" dataDxfId="82"/>
    <tableColumn id="14" xr3:uid="{41623ABE-6AD7-40B2-97C8-CF18D89C618B}" uniqueName="14" name="幸運rZs" queryTableFieldId="14" dataDxfId="81"/>
    <tableColumn id="15" xr3:uid="{75FD34C8-E3FA-4870-982F-D2B81A6C35DE}" uniqueName="15" name="ブロックrZs" queryTableFieldId="15" dataDxfId="80"/>
    <tableColumn id="16" xr3:uid="{4F20706A-E13E-4D57-898E-4F94DB73AFB7}" uniqueName="16" name="レシーブrZs" queryTableFieldId="16" dataDxfId="79"/>
    <tableColumn id="17" xr3:uid="{A99C5284-A23B-4B96-93AB-7931C9973171}" uniqueName="17" name="バネrZs" queryTableFieldId="17" dataDxfId="78"/>
    <tableColumn id="18" xr3:uid="{64310DBA-CF9A-4E86-B5FC-8FE9B5D8E645}" uniqueName="18" name="スピードrZs" queryTableFieldId="18" dataDxfId="77"/>
    <tableColumn id="19" xr3:uid="{7D44855C-D72F-4604-BBF9-055ED4E10699}" uniqueName="19" name="メンタルrZs" queryTableFieldId="19" dataDxfId="76"/>
    <tableColumn id="20" xr3:uid="{25534468-7D21-4A98-8045-94A0367B4F77}" uniqueName="20" name="TotalStatrZs" queryTableFieldId="20" dataDxfId="75"/>
    <tableColumn id="21" xr3:uid="{86B2FC04-6230-49F5-8884-EF3A056DE032}" uniqueName="21" name="AttackValrZs" queryTableFieldId="21" dataDxfId="74"/>
    <tableColumn id="22" xr3:uid="{E27F33E8-6F26-4EAA-93A2-FE45A98207DC}" uniqueName="22" name="ServeValrZs" queryTableFieldId="22" dataDxfId="73"/>
    <tableColumn id="23" xr3:uid="{19CD416A-161B-4739-B937-74B697AB1BC2}" uniqueName="23" name="TossValrZs" queryTableFieldId="23" dataDxfId="72"/>
    <tableColumn id="24" xr3:uid="{6F01C006-9993-4BC6-8B55-619017F61B37}" uniqueName="24" name="ReceiveValrZs" queryTableFieldId="24" dataDxfId="71"/>
    <tableColumn id="25" xr3:uid="{0B0AEBC6-84A0-482F-AB22-B069AF217DE9}" uniqueName="25" name="BlockValrZs" queryTableFieldId="25" dataDxfId="70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43A8BD5-1129-4607-9D9C-D2F098BFC04B}" name="Q_rZs_WS" displayName="Q_rZs_WS" ref="A1:W180" tableType="queryTable" totalsRowShown="0">
  <autoFilter ref="A1:W180" xr:uid="{D43A8BD5-1129-4607-9D9C-D2F098BFC04B}"/>
  <tableColumns count="23">
    <tableColumn id="2" xr3:uid="{CDE432D9-1A7C-4408-AB72-130FD572E983}" uniqueName="2" name="No." queryTableFieldId="2"/>
    <tableColumn id="3" xr3:uid="{C5FB5862-B4F2-453C-AD27-4B3A15AA39F1}" uniqueName="3" name="服装" queryTableFieldId="3" dataDxfId="37"/>
    <tableColumn id="4" xr3:uid="{1B5D2473-76A6-476D-9937-3B0C0117BBF9}" uniqueName="4" name="名前" queryTableFieldId="4" dataDxfId="36"/>
    <tableColumn id="5" xr3:uid="{3A2971C0-1874-438E-AB54-88904C51C250}" uniqueName="5" name="じゃんけん" queryTableFieldId="5" dataDxfId="35"/>
    <tableColumn id="6" xr3:uid="{21128240-B80E-451C-A188-07C09DAB813E}" uniqueName="6" name="ポジション" queryTableFieldId="6" dataDxfId="34"/>
    <tableColumn id="7" xr3:uid="{F8993DE7-E6C5-4C13-9491-32C568F4D9CB}" uniqueName="7" name="高校" queryTableFieldId="7" dataDxfId="33"/>
    <tableColumn id="27" xr3:uid="{CB4B4A8F-F6FA-4260-AA1D-EF6934248551}" uniqueName="27" name="よみがな" queryTableFieldId="27" dataDxfId="32"/>
    <tableColumn id="1" xr3:uid="{09DB3C39-33DD-458F-B9C1-ECAF90E6F66E}" uniqueName="1" name="スパイクrZs" queryTableFieldId="28" dataDxfId="31"/>
    <tableColumn id="9" xr3:uid="{C600AB04-6274-4ABC-8880-A18416EBD88F}" uniqueName="9" name="サーブrZs" queryTableFieldId="29" dataDxfId="30"/>
    <tableColumn id="10" xr3:uid="{EA13BF51-7436-4EF3-B418-E7E9FDF45E2E}" uniqueName="10" name="セッティングrZs" queryTableFieldId="30" dataDxfId="29"/>
    <tableColumn id="11" xr3:uid="{DB6E6747-C1D6-4C5C-B45E-54E12064775A}" uniqueName="11" name="頭脳rZs" queryTableFieldId="31" dataDxfId="28"/>
    <tableColumn id="12" xr3:uid="{EA64A3E1-F78C-4E12-9D03-EEA756FB4681}" uniqueName="12" name="幸運rZs" queryTableFieldId="32" dataDxfId="27"/>
    <tableColumn id="13" xr3:uid="{9EDAEB21-71FA-4BCD-BB82-0A7093BDEAA9}" uniqueName="13" name="ブロックrZs" queryTableFieldId="33" dataDxfId="26"/>
    <tableColumn id="14" xr3:uid="{C9E74968-B877-4BEA-A310-CF8619DD21E5}" uniqueName="14" name="レシーブrZs" queryTableFieldId="34" dataDxfId="25"/>
    <tableColumn id="15" xr3:uid="{04662FEB-9E3B-4C22-BD6D-6D3BA16AB74A}" uniqueName="15" name="バネrZs" queryTableFieldId="44" dataDxfId="24"/>
    <tableColumn id="16" xr3:uid="{7E4216FE-851F-499E-B003-67F67996B637}" uniqueName="16" name="スピードrZs" queryTableFieldId="45" dataDxfId="23"/>
    <tableColumn id="17" xr3:uid="{41F6FB4A-C231-401D-B161-BD32AA973D98}" uniqueName="17" name="メンタルrZs" queryTableFieldId="46" dataDxfId="22"/>
    <tableColumn id="18" xr3:uid="{DC19F1C9-70B0-45B8-BF68-0A7A06F3D99A}" uniqueName="18" name="TotalStatrZs" queryTableFieldId="47" dataDxfId="21"/>
    <tableColumn id="19" xr3:uid="{6F8DC84F-DD47-4BF5-AD97-C8F49CEDC342}" uniqueName="19" name="AttackValrZs" queryTableFieldId="48" dataDxfId="20"/>
    <tableColumn id="20" xr3:uid="{01DCACED-B353-4EF2-BBDA-6F663FAFFE5D}" uniqueName="20" name="ServeValrZs" queryTableFieldId="49" dataDxfId="19"/>
    <tableColumn id="21" xr3:uid="{98BEBEB1-7AAE-4079-974C-AEF4D4A69829}" uniqueName="21" name="TossValrZs" queryTableFieldId="50" dataDxfId="18"/>
    <tableColumn id="22" xr3:uid="{A7D20477-9399-4A2A-9962-B73F8FED138C}" uniqueName="22" name="ReceiveValrZs" queryTableFieldId="51" dataDxfId="17"/>
    <tableColumn id="23" xr3:uid="{14D43559-82EC-4420-8C8B-3154FCE4388A}" uniqueName="23" name="BlockValrZs" queryTableFieldId="52" dataDxfId="16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AE001F7-5EC9-4B61-97D5-865D03828E55}" name="Q_rZs_MB" displayName="Q_rZs_MB" ref="A1:W116" tableType="queryTable" totalsRowShown="0">
  <autoFilter ref="A1:W116" xr:uid="{7AE001F7-5EC9-4B61-97D5-865D03828E55}"/>
  <tableColumns count="23">
    <tableColumn id="1" xr3:uid="{78ABB986-DA02-4BC6-B835-B4977458F6E6}" uniqueName="1" name="No." queryTableFieldId="1"/>
    <tableColumn id="2" xr3:uid="{E7180915-8C26-4BFE-8C70-107E0A734EBE}" uniqueName="2" name="服装" queryTableFieldId="2" dataDxfId="160"/>
    <tableColumn id="3" xr3:uid="{2F174CAD-7A5E-4449-94FC-9B8D4C809ED4}" uniqueName="3" name="名前" queryTableFieldId="3" dataDxfId="159"/>
    <tableColumn id="4" xr3:uid="{33B96976-2823-4868-8355-89E5E69C6CA2}" uniqueName="4" name="じゃんけん" queryTableFieldId="4" dataDxfId="158"/>
    <tableColumn id="5" xr3:uid="{F7D06883-DED5-4A9F-9E30-D2D185A3D1A4}" uniqueName="5" name="ポジション" queryTableFieldId="5" dataDxfId="157"/>
    <tableColumn id="6" xr3:uid="{B301ACE8-106A-4EE4-8672-C1FF2E167B57}" uniqueName="6" name="高校" queryTableFieldId="6" dataDxfId="156"/>
    <tableColumn id="7" xr3:uid="{40F7C5FE-8898-4FDD-AFCF-775783834788}" uniqueName="7" name="よみがな" queryTableFieldId="7" dataDxfId="155"/>
    <tableColumn id="8" xr3:uid="{EFF1380A-99C7-47BF-AD11-E046B54DEAD2}" uniqueName="8" name="スパイクrZs" queryTableFieldId="8" dataDxfId="15"/>
    <tableColumn id="9" xr3:uid="{8EAB48B8-8B9C-4DD6-91BC-F910DE7F8BB4}" uniqueName="9" name="サーブrZs" queryTableFieldId="9" dataDxfId="14"/>
    <tableColumn id="10" xr3:uid="{C8D1FE39-E015-4EC8-A077-5E85C16A38FC}" uniqueName="10" name="セッティングrZs" queryTableFieldId="10" dataDxfId="13"/>
    <tableColumn id="11" xr3:uid="{341D6D4F-B40A-4469-9901-81AF90E4A95C}" uniqueName="11" name="頭脳rZs" queryTableFieldId="11" dataDxfId="12"/>
    <tableColumn id="12" xr3:uid="{A6D01A4C-9BAB-4F33-B00B-21ADBDEDCFCD}" uniqueName="12" name="幸運rZs" queryTableFieldId="12" dataDxfId="11"/>
    <tableColumn id="13" xr3:uid="{1C9533AE-EA0F-4BAF-9C5D-6F2683AD34B0}" uniqueName="13" name="ブロックrZs" queryTableFieldId="13" dataDxfId="10"/>
    <tableColumn id="14" xr3:uid="{541062B4-38CD-492F-8624-97FBF7434086}" uniqueName="14" name="レシーブrZs" queryTableFieldId="14" dataDxfId="9"/>
    <tableColumn id="15" xr3:uid="{56252688-8307-4BA6-89E2-998F4BBDE069}" uniqueName="15" name="バネrZs" queryTableFieldId="15" dataDxfId="8"/>
    <tableColumn id="16" xr3:uid="{EDC9A83B-E385-4352-87F5-B54F7082DC9C}" uniqueName="16" name="スピードrZs" queryTableFieldId="16" dataDxfId="7"/>
    <tableColumn id="17" xr3:uid="{128C7E58-A08C-4ACC-B138-383C03DFCF53}" uniqueName="17" name="メンタルrZs" queryTableFieldId="17" dataDxfId="6"/>
    <tableColumn id="18" xr3:uid="{636ABBE7-F041-466B-B64D-050BD4202241}" uniqueName="18" name="TotalStatrZs" queryTableFieldId="18" dataDxfId="5"/>
    <tableColumn id="19" xr3:uid="{48A36D69-CF7F-4258-AF70-2FCDE00185C5}" uniqueName="19" name="AttackValrZs" queryTableFieldId="19" dataDxfId="4"/>
    <tableColumn id="20" xr3:uid="{5A97767D-BC59-426E-B39F-1AF2CCA051E9}" uniqueName="20" name="ServeValrZs" queryTableFieldId="20" dataDxfId="3"/>
    <tableColumn id="21" xr3:uid="{FB95D8AE-7B87-4545-A372-5A66F0D6738B}" uniqueName="21" name="TossValrZs" queryTableFieldId="21" dataDxfId="2"/>
    <tableColumn id="22" xr3:uid="{1559412D-BABE-40F3-91A2-850FDBEEFE03}" uniqueName="22" name="ReceiveValrZs" queryTableFieldId="22" dataDxfId="1"/>
    <tableColumn id="23" xr3:uid="{63927F0C-C1EB-4325-AF46-0B373795BE1C}" uniqueName="23" name="BlockValrZs" queryTableFieldId="23" dataDxfId="0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0E8799C-F7DA-459A-AC0D-176D0C095B36}" name="Q_rZs_S" displayName="Q_rZs_S" ref="A1:W94" tableType="queryTable" totalsRowShown="0">
  <autoFilter ref="A1:W94" xr:uid="{A0E8799C-F7DA-459A-AC0D-176D0C095B36}"/>
  <tableColumns count="23">
    <tableColumn id="1" xr3:uid="{28A27465-1CC9-461C-B00D-3DCCF2360615}" uniqueName="1" name="No." queryTableFieldId="1"/>
    <tableColumn id="2" xr3:uid="{B20A6E76-9EC7-4815-BC61-AF7F9161A80A}" uniqueName="2" name="服装" queryTableFieldId="2" dataDxfId="154"/>
    <tableColumn id="3" xr3:uid="{2E9C45F5-0BF4-497F-89F1-9FD8E0CC8486}" uniqueName="3" name="名前" queryTableFieldId="3" dataDxfId="153"/>
    <tableColumn id="4" xr3:uid="{3D3FB963-7226-44B2-B023-E6CBB581A90E}" uniqueName="4" name="じゃんけん" queryTableFieldId="4" dataDxfId="152"/>
    <tableColumn id="5" xr3:uid="{4BD1D92E-5DB9-4269-B603-DD03EC484660}" uniqueName="5" name="ポジション" queryTableFieldId="5" dataDxfId="151"/>
    <tableColumn id="6" xr3:uid="{0E0B88ED-9755-49BF-B849-6B04EA8D4C5B}" uniqueName="6" name="高校" queryTableFieldId="6" dataDxfId="150"/>
    <tableColumn id="8" xr3:uid="{81823CB2-B707-4528-8C38-2882EF627554}" uniqueName="8" name="よみがな" queryTableFieldId="8" dataDxfId="149"/>
    <tableColumn id="9" xr3:uid="{446CE928-D39E-4ABC-9990-BE27EBD20684}" uniqueName="9" name="スパイクrZs" queryTableFieldId="9" dataDxfId="69"/>
    <tableColumn id="10" xr3:uid="{F450F788-3231-4A0E-A6AD-644E9553982A}" uniqueName="10" name="サーブrZs" queryTableFieldId="10" dataDxfId="68"/>
    <tableColumn id="11" xr3:uid="{EF85C83B-E3B4-4502-861A-5590429C8BCD}" uniqueName="11" name="セッティングrZs" queryTableFieldId="11" dataDxfId="67"/>
    <tableColumn id="12" xr3:uid="{499B1F23-37E3-4324-BA1B-77FD261673C1}" uniqueName="12" name="頭脳rZs" queryTableFieldId="12" dataDxfId="66"/>
    <tableColumn id="13" xr3:uid="{B213031C-1390-44A0-9A2F-1C6DC1352B66}" uniqueName="13" name="幸運rZs" queryTableFieldId="13" dataDxfId="65"/>
    <tableColumn id="14" xr3:uid="{452CB339-4FE2-47F7-A656-732A70970B40}" uniqueName="14" name="ブロックrZs" queryTableFieldId="14" dataDxfId="64"/>
    <tableColumn id="15" xr3:uid="{0FEC1179-D0F3-4B24-A9D9-B4ED98CA9CBE}" uniqueName="15" name="レシーブrZs" queryTableFieldId="15" dataDxfId="63"/>
    <tableColumn id="16" xr3:uid="{A34C5C06-2A72-40DC-807B-D2FCE31F7D5B}" uniqueName="16" name="バネrZs" queryTableFieldId="16" dataDxfId="62"/>
    <tableColumn id="17" xr3:uid="{B55216F8-F4FB-48D2-B325-0C10F8DA571D}" uniqueName="17" name="スピードrZs" queryTableFieldId="17" dataDxfId="61"/>
    <tableColumn id="18" xr3:uid="{E58BB30A-5CB4-4377-A5CB-60B2CD263E17}" uniqueName="18" name="メンタルrZs" queryTableFieldId="18" dataDxfId="60"/>
    <tableColumn id="19" xr3:uid="{A59D1038-95B6-455B-A512-CAB2EBBDCEB7}" uniqueName="19" name="TotalStatrZs" queryTableFieldId="19" dataDxfId="59"/>
    <tableColumn id="20" xr3:uid="{DC06AD1D-8EEA-476D-BDC3-8E8040AA372D}" uniqueName="20" name="AttackValrZs" queryTableFieldId="20" dataDxfId="58"/>
    <tableColumn id="21" xr3:uid="{15E3254D-A5F7-4A1F-BD2B-CD155350EB0B}" uniqueName="21" name="ServeValrZs" queryTableFieldId="21" dataDxfId="57"/>
    <tableColumn id="22" xr3:uid="{18233D9A-22AE-4248-B6BA-C86D60ABB017}" uniqueName="22" name="TossValrZs" queryTableFieldId="22" dataDxfId="56"/>
    <tableColumn id="23" xr3:uid="{94CA5826-5A09-4CDA-A06D-9B3CEB68E0B8}" uniqueName="23" name="ReceiveValrZs" queryTableFieldId="23" dataDxfId="55"/>
    <tableColumn id="24" xr3:uid="{96C4C80C-13D5-4BAE-BF25-845A2A8EFF80}" uniqueName="24" name="BlockValrZs" queryTableFieldId="24" dataDxfId="54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84C8075-E151-4A5E-BFBB-1B5683E1A581}" name="Q_rZs_Li" displayName="Q_rZs_Li" ref="A1:W38" tableType="queryTable" totalsRowShown="0">
  <autoFilter ref="A1:W38" xr:uid="{D84C8075-E151-4A5E-BFBB-1B5683E1A581}"/>
  <tableColumns count="23">
    <tableColumn id="1" xr3:uid="{791BA73E-E984-4DEF-AC53-3E1D9FEAF68F}" uniqueName="1" name="No." queryTableFieldId="1"/>
    <tableColumn id="2" xr3:uid="{DD09C54B-DABE-4F9E-8634-5C3A03AA4801}" uniqueName="2" name="服装" queryTableFieldId="2" dataDxfId="148"/>
    <tableColumn id="3" xr3:uid="{A109ED49-4326-40AD-BDF3-1E21FFAB4CE6}" uniqueName="3" name="名前" queryTableFieldId="3" dataDxfId="147"/>
    <tableColumn id="4" xr3:uid="{AE701E3F-67EB-4DB5-AAE9-57D9B22994A1}" uniqueName="4" name="じゃんけん" queryTableFieldId="4" dataDxfId="146"/>
    <tableColumn id="5" xr3:uid="{2EB01A45-EE7E-4194-BDC1-F47899C50C08}" uniqueName="5" name="ポジション" queryTableFieldId="5" dataDxfId="145"/>
    <tableColumn id="6" xr3:uid="{BF9489F1-AF9D-4E05-9E48-BD77DD9BED0D}" uniqueName="6" name="高校" queryTableFieldId="6" dataDxfId="144"/>
    <tableColumn id="8" xr3:uid="{D7E20E06-56C2-4E53-9523-36FEDCAEC008}" uniqueName="8" name="よみがな" queryTableFieldId="8" dataDxfId="143"/>
    <tableColumn id="9" xr3:uid="{BBC0A2BA-EBA3-4538-BCF4-6D651DEB7B55}" uniqueName="9" name="スパイクrZs" queryTableFieldId="9" dataDxfId="53"/>
    <tableColumn id="10" xr3:uid="{6655F174-620C-448A-8004-F1627751AB1B}" uniqueName="10" name="サーブrZs" queryTableFieldId="10" dataDxfId="52"/>
    <tableColumn id="11" xr3:uid="{6AF97A4E-C7AF-441F-948E-4900D5A80E60}" uniqueName="11" name="セッティングrZs" queryTableFieldId="11" dataDxfId="51"/>
    <tableColumn id="12" xr3:uid="{87E46483-1A33-43FB-9ADF-7E6B3A894CB4}" uniqueName="12" name="頭脳rZs" queryTableFieldId="12" dataDxfId="50"/>
    <tableColumn id="13" xr3:uid="{48C5E80D-DBF2-4A02-8958-ADF9E86AC27B}" uniqueName="13" name="幸運rZs" queryTableFieldId="13" dataDxfId="49"/>
    <tableColumn id="14" xr3:uid="{AAB7BD32-6437-4AA6-A2F5-37152A3E1504}" uniqueName="14" name="ブロックrZs" queryTableFieldId="14" dataDxfId="48"/>
    <tableColumn id="15" xr3:uid="{8D7C791E-CCCF-4B43-BB94-D125BA540695}" uniqueName="15" name="レシーブrZs" queryTableFieldId="15" dataDxfId="47"/>
    <tableColumn id="16" xr3:uid="{368C6E4B-73C4-44C7-9004-D09D07A51F45}" uniqueName="16" name="バネrZs" queryTableFieldId="16" dataDxfId="46"/>
    <tableColumn id="17" xr3:uid="{1DB426F6-085B-4F9A-9B37-ADF517BA2711}" uniqueName="17" name="スピードrZs" queryTableFieldId="17" dataDxfId="45"/>
    <tableColumn id="18" xr3:uid="{0155D59E-CDA3-48C7-A9AF-7920E58BF33B}" uniqueName="18" name="メンタルrZs" queryTableFieldId="18" dataDxfId="44"/>
    <tableColumn id="19" xr3:uid="{03D5273C-A4C7-444B-853F-9DB43F097F49}" uniqueName="19" name="TotalStatrZs" queryTableFieldId="19" dataDxfId="43"/>
    <tableColumn id="20" xr3:uid="{A4E68D1D-27BB-45CB-A786-9701D3467682}" uniqueName="20" name="AttackValrZs" queryTableFieldId="20" dataDxfId="42"/>
    <tableColumn id="21" xr3:uid="{2FEE5452-2863-4FDB-BA18-BED797D5078D}" uniqueName="21" name="ServeValrZs" queryTableFieldId="21" dataDxfId="41"/>
    <tableColumn id="22" xr3:uid="{5D3EA6FE-22EF-43D1-9A2B-D0D6B583AAAD}" uniqueName="22" name="TossValrZs" queryTableFieldId="22" dataDxfId="40"/>
    <tableColumn id="23" xr3:uid="{A9960CD0-CBD6-4FA7-BF96-957CFBE9EF57}" uniqueName="23" name="ReceiveValrZs" queryTableFieldId="23" dataDxfId="39"/>
    <tableColumn id="24" xr3:uid="{02321688-AC38-45F7-8454-40C68B8DACE9}" uniqueName="24" name="BlockValrZs" queryTableFieldId="24" dataDxfId="3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96A114-7A0F-47EA-B2D4-2F42397BD89C}" name="StatSIC" displayName="StatSIC" ref="A1:Z3" totalsRowShown="0" headerRowBorderDxfId="142" tableBorderDxfId="141" totalsRowBorderDxfId="140">
  <autoFilter ref="A1:Z3" xr:uid="{6B96A114-7A0F-47EA-B2D4-2F42397BD89C}"/>
  <tableColumns count="26">
    <tableColumn id="1" xr3:uid="{26E3DE6A-5AFF-4F16-8BE5-FB955B5FD4F8}" name="No." dataDxfId="139">
      <calculatedColumnFormula>ROW()-1</calculatedColumnFormula>
    </tableColumn>
    <tableColumn id="2" xr3:uid="{B85F28F1-ADA7-490C-9A53-C2FCFECDB47E}" name="服装" dataDxfId="138"/>
    <tableColumn id="3" xr3:uid="{9C81B0AD-ED66-4205-981C-544E390E2FB5}" name="名前" dataDxfId="137"/>
    <tableColumn id="4" xr3:uid="{37A2302A-D065-48BF-9062-79CB121159CF}" name="じゃんけん" dataDxfId="136"/>
    <tableColumn id="5" xr3:uid="{AC80F0F9-82F5-42D2-AC20-F2B9562EFF8C}" name="ポジション" dataDxfId="135"/>
    <tableColumn id="6" xr3:uid="{036FDB26-ABBB-46FA-92AC-17309AB437F8}" name="高校" dataDxfId="134"/>
    <tableColumn id="7" xr3:uid="{0AE708D1-7807-4DDF-A5C0-CE629CC9047A}" name="レアリティ" dataDxfId="133"/>
    <tableColumn id="8" xr3:uid="{B47DB0BB-D43B-4E15-84D7-F33D62433502}" name="LV" dataDxfId="132"/>
    <tableColumn id="9" xr3:uid="{89491EED-E813-42F9-BD51-D4DD02252CA3}" name="装備" dataDxfId="131"/>
    <tableColumn id="10" xr3:uid="{E5E4A3BA-1D37-4BB7-B075-2815CD5CFCF0}" name="☆" dataDxfId="130"/>
    <tableColumn id="27" xr3:uid="{EB8DFABD-B36D-4829-B9A6-1A975F9FF143}" name="限界" dataDxfId="129"/>
    <tableColumn id="11" xr3:uid="{CC297635-1399-47C3-9052-BBF6F5FC01A5}" name="総合値" dataDxfId="128"/>
    <tableColumn id="12" xr3:uid="{878909D0-B6B4-44A2-BA85-A73943769C25}" name="スパイク" dataDxfId="127"/>
    <tableColumn id="13" xr3:uid="{7C81AB87-AED9-4B6B-A535-E338AD232D7D}" name="サーブ" dataDxfId="126"/>
    <tableColumn id="14" xr3:uid="{FE0DF9D2-E5DD-4B21-9A97-7EA90A0335B4}" name="セッティング" dataDxfId="125"/>
    <tableColumn id="15" xr3:uid="{2A4CD883-4FD4-40F7-9187-3CAB4B2D045E}" name="頭脳" dataDxfId="124"/>
    <tableColumn id="16" xr3:uid="{A9FE7CDE-BF3C-4DF9-A372-2F60435018E3}" name="幸運" dataDxfId="123"/>
    <tableColumn id="17" xr3:uid="{FCBCC0B5-A0F6-4BD7-A9B3-EA2996CA0507}" name="ブロック" dataDxfId="122"/>
    <tableColumn id="18" xr3:uid="{78A322D3-F63F-4A40-BF67-FCCD634737A0}" name="レシーブ" dataDxfId="121"/>
    <tableColumn id="19" xr3:uid="{98DF9DE3-8BAA-49CB-8D01-A1B258FDCFD9}" name="バネ" dataDxfId="120"/>
    <tableColumn id="20" xr3:uid="{7CF54D3C-7699-4BD1-BEFC-AB486DFCA08F}" name="スピード" dataDxfId="119"/>
    <tableColumn id="21" xr3:uid="{292F6BCA-EEB6-4E03-9F5C-414EA34AB330}" name="メンタル" dataDxfId="118"/>
    <tableColumn id="22" xr3:uid="{3712A4E4-55FC-4D30-933C-92BD6137B164}" name="攻撃力" dataDxfId="117">
      <calculatedColumnFormula>SUM(M2:P2)</calculatedColumnFormula>
    </tableColumn>
    <tableColumn id="23" xr3:uid="{F034E5AA-DC80-488A-8306-287988C54BEF}" name="守備力" dataDxfId="116">
      <calculatedColumnFormula>SUM(R2:U2)</calculatedColumnFormula>
    </tableColumn>
    <tableColumn id="24" xr3:uid="{BE60D416-C251-405D-8EC2-DC8ACA16A254}" name="No用" dataDxfId="115">
      <calculatedColumnFormula>StatSIC[[#This Row],[服装]]&amp;StatSIC[[#This Row],[名前]]&amp;StatSIC[[#This Row],[レアリティ]]</calculatedColumnFormula>
    </tableColumn>
    <tableColumn id="25" xr3:uid="{4463D9CB-840E-4551-9DA8-BFD21B66D986}" name="よみがな" dataDxfId="114"/>
  </tableColumns>
  <tableStyleInfo name="Stat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93A6301-1629-4318-AF42-D52716AD1624}" name="AdditionalSIC" displayName="AdditionalSIC" ref="A1:AG3" totalsRowShown="0">
  <autoFilter ref="A1:AG3" xr:uid="{693A6301-1629-4318-AF42-D52716AD1624}"/>
  <tableColumns count="33">
    <tableColumn id="1" xr3:uid="{FECD8BAF-E395-4862-8EFB-2C18ED64F1D2}" name="No">
      <calculatedColumnFormula>VLOOKUP(Special[[#This Row],[No用]],SetNo[[No.用]:[vlookup 用]],2,FALSE)</calculatedColumnFormula>
    </tableColumn>
    <tableColumn id="2" xr3:uid="{C612FD2A-47C5-41CD-8FC2-83C53DF429F9}" name="eda" dataDxfId="113">
      <calculatedColumnFormula>IF(ROW()=2,1,IF(A1&lt;&gt;AdditionalSIC[[#This Row],[No]],1,IF(AdditionalSIC[[#This Row],[枝番用]]=0,B1,B1+1)))</calculatedColumnFormula>
    </tableColumn>
    <tableColumn id="33" xr3:uid="{D4632181-3E35-4E43-9B7F-2132898544A8}" name="skl">
      <calculatedColumnFormula>IF(ROW()=2,1,IF(Special[[#This Row],[枝番用]]=1,1,C1+1))</calculatedColumnFormula>
    </tableColumn>
    <tableColumn id="3" xr3:uid="{32F35FCE-9300-45E1-A47D-1B6408F937FE}" name="服装"/>
    <tableColumn id="4" xr3:uid="{07ABA489-A2F8-4852-9826-2597D4C98740}" name="名前"/>
    <tableColumn id="5" xr3:uid="{4DC0E140-8BF3-4168-9D13-9C9E4814BE8F}" name="じゃんけん"/>
    <tableColumn id="6" xr3:uid="{44219048-37E6-41F4-87EC-E52D079A0914}" name="ポジション"/>
    <tableColumn id="7" xr3:uid="{0EFFECDD-D86D-43BD-8C05-AF2400E1CC9F}" name="高校"/>
    <tableColumn id="8" xr3:uid="{6EE3D4E8-6A93-44F0-B6AA-92AFA1B05713}" name="レアリティ"/>
    <tableColumn id="9" xr3:uid="{B1E4D73B-94F3-43F7-AD86-963B6B7DDA57}" name="Lv"/>
    <tableColumn id="10" xr3:uid="{049A45F3-BF9C-4AA3-B796-8CC2C12F2405}" name="大分類"/>
    <tableColumn id="11" xr3:uid="{703827A7-2425-40AC-8C7A-87924924018F}" name="属性"/>
    <tableColumn id="12" xr3:uid="{FFCE20F7-0DE3-45B0-9105-20BA9A9F15FF}" name="色"/>
    <tableColumn id="13" xr3:uid="{C27BFE11-EE39-4CD6-8468-8F40C1C985E3}" name="パワー"/>
    <tableColumn id="14" xr3:uid="{B37E8914-70BC-42DC-B3F0-B34E4CF6BB05}" name="補正"/>
    <tableColumn id="15" xr3:uid="{C52288CD-27F1-439B-97CE-52D858EAF1C3}" name="強化"/>
    <tableColumn id="16" xr3:uid="{35B754B1-0782-43B8-A888-4895661DF20B}" name="強化補正"/>
    <tableColumn id="17" xr3:uid="{8A31E3EA-11FF-4460-A4EE-6114E5209CB3}" name="強化+"/>
    <tableColumn id="18" xr3:uid="{81855DEC-8B0D-418F-A03A-D8602499437B}" name="強化+補正"/>
    <tableColumn id="32" xr3:uid="{E30316AA-69BE-45CD-934B-4309E873903C}" name="追加属性"/>
    <tableColumn id="19" xr3:uid="{B5A52482-E960-4FE6-AA64-E414422D7352}" name="初期"/>
    <tableColumn id="20" xr3:uid="{E22277A7-AAF4-49B9-9086-7F25EB42F992}" name="最大"/>
    <tableColumn id="21" xr3:uid="{72AC89DD-E1C5-4C89-A998-97A3FD0A12E6}" name="強化初期"/>
    <tableColumn id="22" xr3:uid="{3CC2641B-D4ED-411A-A6BC-FE6E9F02EA77}" name="強化最大"/>
    <tableColumn id="23" xr3:uid="{5089C42D-C101-4067-A94A-CEB6E22B1246}" name="強化+初期"/>
    <tableColumn id="24" xr3:uid="{FBBCE4D0-47A3-4078-AFCF-D779F212875A}" name="強化+最大"/>
    <tableColumn id="25" xr3:uid="{544F3ED0-7B23-4F66-BB27-77903EA43B5C}" name="対象"/>
    <tableColumn id="26" xr3:uid="{D6510B7F-41E2-4878-9675-3FCD364A7947}" name="持続"/>
    <tableColumn id="27" xr3:uid="{1B501018-D4B7-4452-95E0-94F4963F6632}" name="必要人員"/>
    <tableColumn id="28" xr3:uid="{06329E8D-C4F7-498B-A3E9-12A390819685}" name="特記事項"/>
    <tableColumn id="29" xr3:uid="{77759F24-7809-4CB2-BFC0-D667233C57DA}" name="スキル名"/>
    <tableColumn id="30" xr3:uid="{512540D8-A160-46E0-8DAF-0ECED4CDACE9}" name="No用">
      <calculatedColumnFormula>AdditionalSIC[[#This Row],[服装]]&amp;AdditionalSIC[[#This Row],[名前]]&amp;AdditionalSIC[[#This Row],[レアリティ]]</calculatedColumnFormula>
    </tableColumn>
    <tableColumn id="31" xr3:uid="{0AC3087C-57CF-46F5-A6DA-BD5828792D7D}" name="枝番用">
      <calculatedColumnFormula>IF((A1&amp;L1&amp;M1)&lt;&gt;(AdditionalSIC[[#This Row],[No]]&amp;L2&amp;M2),1,IF(AdditionalSIC[[#This Row],[追加属性]]="",1,0))</calculatedColumnFormula>
    </tableColumn>
  </tableColumns>
  <tableStyleInfo name="Skill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B00E21E-A36A-4CE3-91F0-5509AB4531A9}" name="ServeSIC" displayName="ServeSIC" ref="A1:W4" totalsRowShown="0">
  <autoFilter ref="A1:W4" xr:uid="{6B00E21E-A36A-4CE3-91F0-5509AB4531A9}"/>
  <tableColumns count="23">
    <tableColumn id="1" xr3:uid="{A2E44783-B48C-4245-A568-3909B2E56E54}" name="No">
      <calculatedColumnFormula>VLOOKUP(ServeSIC[[#This Row],[No用]],SetNoSIC[[No.用]:[vlookup用]],2,FALSE)</calculatedColumnFormula>
    </tableColumn>
    <tableColumn id="2" xr3:uid="{82DB90EF-EFE3-4FE7-B8F1-EC448FE8D725}" name="eda">
      <calculatedColumnFormula>IF(ROW()=2,1,IF(A1&lt;&gt;ServeSIC[[#This Row],[No]],1,B1+1))</calculatedColumnFormula>
    </tableColumn>
    <tableColumn id="3" xr3:uid="{404DB2CB-6407-487C-8A84-9345B339463D}" name="服装"/>
    <tableColumn id="4" xr3:uid="{B78C1921-6FFF-49DB-9955-31644890140E}" name="名前"/>
    <tableColumn id="5" xr3:uid="{C0372541-4052-44D1-99EB-9CF153BBDC1D}" name="じゃんけん"/>
    <tableColumn id="6" xr3:uid="{0F3CAADE-97F4-42A4-9CAA-EC5019EEAA5D}" name="ポジション"/>
    <tableColumn id="7" xr3:uid="{F355306F-299C-443F-A34E-4C76EB370AF5}" name="高校"/>
    <tableColumn id="8" xr3:uid="{BD68EA7F-411E-4906-991C-01C66F9808D3}" name="レアリティ"/>
    <tableColumn id="9" xr3:uid="{3E6F966A-E08B-44FF-9EDC-CF4F5F4CC582}" name="Lv"/>
    <tableColumn id="10" xr3:uid="{11EFD09B-3EF6-4CFF-93FB-18664890BEBF}" name="大分類"/>
    <tableColumn id="11" xr3:uid="{C2F97059-24B8-4E90-B5D1-C0D0C9FA2D01}" name="属性"/>
    <tableColumn id="12" xr3:uid="{C65C36B7-EBA3-487D-8CE8-2624EF2EDEB7}" name="色"/>
    <tableColumn id="13" xr3:uid="{99A742A8-3A62-4F8A-A29C-72FD57798497}" name="パワー"/>
    <tableColumn id="14" xr3:uid="{68153142-25ED-4339-93B4-AABF83C7E425}" name="補正"/>
    <tableColumn id="15" xr3:uid="{FA2F1AC1-D2E6-47FC-89C3-C89E629362C7}" name="強化"/>
    <tableColumn id="16" xr3:uid="{98479614-D7ED-415C-B81D-7E119C22BA23}" name="強化補正"/>
    <tableColumn id="17" xr3:uid="{751010A7-3C59-4358-AF24-1B0617968C74}" name="強化+"/>
    <tableColumn id="18" xr3:uid="{30DD0D0A-A393-4924-B720-82BD897D0016}" name="強化+補正"/>
    <tableColumn id="19" xr3:uid="{4FDD4C48-AE88-4F9D-986C-25CB9E5960A4}" name="オートアクティブ"/>
    <tableColumn id="20" xr3:uid="{5EFBDB59-F18C-49F7-8224-0AD43EC2C616}" name="その他補正項目"/>
    <tableColumn id="21" xr3:uid="{127DDC68-0244-4B51-BDC5-E8C2470587CF}" name="その他補正値"/>
    <tableColumn id="22" xr3:uid="{B69B3FFE-6AA2-4E83-8241-E82E851BD6D2}" name="スキル名"/>
    <tableColumn id="23" xr3:uid="{15E3CFFD-F6CC-47F3-9298-EBDEEC26AFC0}" name="No用">
      <calculatedColumnFormula>ServeSIC[[#This Row],[服装]]&amp;ServeSIC[[#This Row],[名前]]&amp;ServeSIC[[#This Row],[レアリティ]]</calculatedColumnFormula>
    </tableColumn>
  </tableColumns>
  <tableStyleInfo name="Skill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714DC9-B0FC-403E-98A5-D8C7F6865098}" name="ReceiveSIC" displayName="ReceiveSIC" ref="A1:W11" totalsRowShown="0">
  <autoFilter ref="A1:W11" xr:uid="{92714DC9-B0FC-403E-98A5-D8C7F6865098}"/>
  <tableColumns count="23">
    <tableColumn id="1" xr3:uid="{B0355B27-26A0-4CD1-B718-1144D02310C6}" name="No" dataDxfId="112">
      <calculatedColumnFormula>VLOOKUP(ReceiveSIC[[#This Row],[No用]],SetNoSIC[[No.用]:[vlookup用]],2,FALSE)</calculatedColumnFormula>
    </tableColumn>
    <tableColumn id="2" xr3:uid="{24B407A0-FF6B-47AC-8966-06665E027B73}" name="eda" dataDxfId="111">
      <calculatedColumnFormula>IF(ROW()=2,1,IF(A1&lt;&gt;ReceiveSIC[[#This Row],[No]],1,B1+1))</calculatedColumnFormula>
    </tableColumn>
    <tableColumn id="3" xr3:uid="{1A9ADE9C-82D6-4DBF-A6C5-C5F2AC5B2A95}" name="服装"/>
    <tableColumn id="4" xr3:uid="{A4386570-C9C9-4B96-A7CF-6F419ECE36A5}" name="名前"/>
    <tableColumn id="5" xr3:uid="{0A43C974-C8FA-4757-A32F-E527FF94C67D}" name="じゃんけん"/>
    <tableColumn id="6" xr3:uid="{A63D7DFE-939E-466B-BD2D-472B4C50AFFC}" name="ポジション"/>
    <tableColumn id="7" xr3:uid="{A81BFCE4-3385-4FE4-B6ED-1B108A44259D}" name="高校"/>
    <tableColumn id="8" xr3:uid="{B9E89654-61BF-4E9E-9080-05F9C97A0AC2}" name="レアリティ"/>
    <tableColumn id="9" xr3:uid="{234823D7-75F9-4E8F-8EFD-8E69C148D88E}" name="Lv"/>
    <tableColumn id="10" xr3:uid="{D9A345E2-7AEB-450F-8852-9D073407B5AC}" name="大分類"/>
    <tableColumn id="11" xr3:uid="{A32ACD6C-43B6-4E5D-9EC4-E43998310093}" name="属性"/>
    <tableColumn id="12" xr3:uid="{E6641833-1FF9-462D-84C2-4A00E4E7E90E}" name="色"/>
    <tableColumn id="13" xr3:uid="{B9CF21DA-D4E9-4691-9B8A-53105FC3885D}" name="パワー"/>
    <tableColumn id="14" xr3:uid="{8C3A88C5-A88A-48E4-A959-1767BF2BE09C}" name="補正"/>
    <tableColumn id="15" xr3:uid="{CD5604C2-E63A-4086-B356-1AA10A7A1B0D}" name="強化"/>
    <tableColumn id="16" xr3:uid="{16EB4D6C-3A8A-496E-8810-5F11FC2E02A6}" name="強化補正"/>
    <tableColumn id="17" xr3:uid="{2A24061B-DDBB-437C-8BD0-B92B0A80D2E0}" name="強化+"/>
    <tableColumn id="18" xr3:uid="{FB11B989-3B44-40F6-AA0F-C8492148D315}" name="強化+補正"/>
    <tableColumn id="19" xr3:uid="{8203D222-D026-4BF6-8336-069ED1286B72}" name="オートアクティブ"/>
    <tableColumn id="20" xr3:uid="{D74314D7-F8D7-478B-87FF-CE1F762A7E76}" name="その他補正項目"/>
    <tableColumn id="21" xr3:uid="{0CD2EF5D-9775-4E9B-8A98-5812D7C16007}" name="その他補正値"/>
    <tableColumn id="22" xr3:uid="{ECC46ED6-98D3-4F19-BBF9-159C7CF7ADAA}" name="スキル名"/>
    <tableColumn id="23" xr3:uid="{A654FA1B-4854-4F3F-B487-C43F07B35BB5}" name="No用">
      <calculatedColumnFormula>ReceiveSIC[[#This Row],[服装]]&amp;ReceiveSIC[[#This Row],[名前]]&amp;ReceiveSIC[[#This Row],[レアリティ]]</calculatedColumnFormula>
    </tableColumn>
  </tableColumns>
  <tableStyleInfo name="Skill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4C72C46-A7B1-4697-AB0A-2C05527C0EF5}" name="TossSIC" displayName="TossSIC" ref="A1:W11" totalsRowShown="0">
  <autoFilter ref="A1:W11" xr:uid="{F4C72C46-A7B1-4697-AB0A-2C05527C0EF5}"/>
  <tableColumns count="23">
    <tableColumn id="1" xr3:uid="{96276BC6-0A7E-4BC6-93AA-ECB1849F3888}" name="No" dataDxfId="110">
      <calculatedColumnFormula>VLOOKUP(TossSIC[[#This Row],[No用]],SetNoSIC[[No.用]:[vlookup用]],2,FALSE)</calculatedColumnFormula>
    </tableColumn>
    <tableColumn id="2" xr3:uid="{EF9A6F11-4C9D-4E44-A58A-2150FA48162E}" name="eda" dataDxfId="109">
      <calculatedColumnFormula>IF(ROW()=2,1,IF(A1&lt;&gt;TossSIC[[#This Row],[No]],1,B1+1))</calculatedColumnFormula>
    </tableColumn>
    <tableColumn id="3" xr3:uid="{92BD935D-4985-4B1C-85BB-8310B4662F80}" name="服装"/>
    <tableColumn id="4" xr3:uid="{D31F5DDD-41CF-4581-9FB5-2D132F69B62B}" name="名前"/>
    <tableColumn id="5" xr3:uid="{E8BC61BA-A24B-43F8-8FCD-EE79ED05C04B}" name="じゃんけん"/>
    <tableColumn id="6" xr3:uid="{7D65D453-D63C-4563-90B6-D42E699946B9}" name="ポジション"/>
    <tableColumn id="7" xr3:uid="{BFB925DB-D8B4-49B7-B7FE-DA8540964BCB}" name="高校"/>
    <tableColumn id="8" xr3:uid="{E42839C4-81B9-494B-B463-E88AB5C3325D}" name="レアリティ"/>
    <tableColumn id="9" xr3:uid="{D90A630B-1DC4-45FF-8A46-6F6B553E6965}" name="Lv"/>
    <tableColumn id="10" xr3:uid="{D69CF1AC-3B06-420F-B44F-BA62296B5D52}" name="大分類"/>
    <tableColumn id="11" xr3:uid="{5EB8AA60-A5EF-46F6-BA71-9D9895B4153D}" name="属性"/>
    <tableColumn id="12" xr3:uid="{EF65C855-34E4-4F7D-A4CC-DB00F1545659}" name="色"/>
    <tableColumn id="13" xr3:uid="{89B5E4A6-B854-4DD9-B898-02C288682480}" name="パワー"/>
    <tableColumn id="14" xr3:uid="{CA028A47-68A9-4340-97BF-A975FEAB5B8D}" name="補正"/>
    <tableColumn id="15" xr3:uid="{2E8D5FEF-8C7C-4F26-9CB0-E61301200480}" name="強化"/>
    <tableColumn id="16" xr3:uid="{07C9031F-F05D-425B-84B6-742E64832287}" name="強化補正"/>
    <tableColumn id="17" xr3:uid="{269BB89A-D574-40B1-A2D0-CCDD57031363}" name="強化+"/>
    <tableColumn id="18" xr3:uid="{D961E03F-05D4-4A16-A28A-D8CE0B918200}" name="強化+補正"/>
    <tableColumn id="19" xr3:uid="{C01F219D-89B4-4750-97CA-9F94C811D9BD}" name="オートアクティブ"/>
    <tableColumn id="20" xr3:uid="{4FB40179-9F59-4AE9-8E95-08788A666CEC}" name="その他補正項目"/>
    <tableColumn id="21" xr3:uid="{2C022259-A8F2-4742-B258-7080BD3DF0F3}" name="その他補正値"/>
    <tableColumn id="22" xr3:uid="{C7FE0367-6A4F-4952-AABB-45CC00C3F7BC}" name="スキル名"/>
    <tableColumn id="23" xr3:uid="{5B99DB41-A28B-4ED8-AD46-0D891353D711}" name="No用">
      <calculatedColumnFormula>TossSIC[[#This Row],[服装]]&amp;TossSIC[[#This Row],[名前]]&amp;TossSIC[[#This Row],[レアリティ]]</calculatedColumnFormula>
    </tableColumn>
  </tableColumns>
  <tableStyleInfo name="Skill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5B4EF1-DDE4-4BDF-8583-41E93BFF5F05}" name="AttackSIC" displayName="AttackSIC" ref="A1:W12" totalsRowShown="0">
  <autoFilter ref="A1:W12" xr:uid="{245B4EF1-DDE4-4BDF-8583-41E93BFF5F05}"/>
  <tableColumns count="23">
    <tableColumn id="1" xr3:uid="{DEBC1B41-1B60-446E-8376-1977D4AC0045}" name="No" dataDxfId="108">
      <calculatedColumnFormula>VLOOKUP(AttackSIC[[#This Row],[No用]],SetNoSIC[[No.用]:[vlookup用]],2,FALSE)</calculatedColumnFormula>
    </tableColumn>
    <tableColumn id="2" xr3:uid="{01B960E8-4683-4C51-BF9D-ED69B5F41C10}" name="eda" dataDxfId="107">
      <calculatedColumnFormula>IF(ROW()=2,1,IF(A1&lt;&gt;AttackSIC[[#This Row],[No]],1,B1+1))</calculatedColumnFormula>
    </tableColumn>
    <tableColumn id="3" xr3:uid="{E73A1BBB-7650-4354-AEF1-FDE6E8C5B077}" name="服装"/>
    <tableColumn id="4" xr3:uid="{12BF4139-40DB-4085-8D44-F592096DB323}" name="名前"/>
    <tableColumn id="5" xr3:uid="{67179352-EEEF-431F-A63C-174502E4BFD2}" name="じゃんけん"/>
    <tableColumn id="6" xr3:uid="{99457129-5F91-43B5-85B2-7C39377D2DF0}" name="ポジション"/>
    <tableColumn id="7" xr3:uid="{B7D55A11-B5FA-4BB9-B8F4-7F9465E35271}" name="高校"/>
    <tableColumn id="8" xr3:uid="{764CCB79-7326-44A7-B7D2-CDFD4F31E771}" name="レアリティ"/>
    <tableColumn id="9" xr3:uid="{686981CD-5D1D-4BBD-AE0C-FDBE65EE7B5F}" name="Lv"/>
    <tableColumn id="10" xr3:uid="{A80E48E8-C97A-4176-ACEC-2E1D6E683D0B}" name="大分類"/>
    <tableColumn id="11" xr3:uid="{7E48DA96-3F1E-4DCA-A728-3C22A869777A}" name="属性"/>
    <tableColumn id="12" xr3:uid="{FD1F4642-A5F3-4EFA-9DA1-02E066E3F9B5}" name="色"/>
    <tableColumn id="13" xr3:uid="{A7D36B19-8D50-4F9A-8042-DEC983E4C31E}" name="パワー"/>
    <tableColumn id="14" xr3:uid="{4BC588DB-5274-422D-8045-DCD20936CE74}" name="補正"/>
    <tableColumn id="15" xr3:uid="{A5D0741E-C804-492C-930B-CE8F0129CC4A}" name="強化"/>
    <tableColumn id="16" xr3:uid="{641909AA-BD06-4EAE-82A3-C0D91A44E9A9}" name="強化補正"/>
    <tableColumn id="17" xr3:uid="{F6CBAE2D-5605-40EC-919E-2AF3C74552CB}" name="強化+"/>
    <tableColumn id="18" xr3:uid="{69BBEF65-B3F4-4FB6-AD17-42808204CA5D}" name="強化+補正"/>
    <tableColumn id="19" xr3:uid="{0F0A88CC-FA75-47A1-9537-CF4428302082}" name="オートアクティブ"/>
    <tableColumn id="20" xr3:uid="{B65C2A5A-C4D8-47BB-9667-84D8CC04ECED}" name="その他補正項目"/>
    <tableColumn id="21" xr3:uid="{13FA7E6C-3632-47CA-9865-8A4B08031CFC}" name="その他補正値"/>
    <tableColumn id="22" xr3:uid="{FB1A6B06-C15D-4212-BBF0-6FFFEB2B48B3}" name="スキル名"/>
    <tableColumn id="23" xr3:uid="{F7F758CA-60F8-4AD6-BC69-E4E53399C50B}" name="No用">
      <calculatedColumnFormula>AttackSIC[[#This Row],[服装]]&amp;AttackSIC[[#This Row],[名前]]&amp;AttackSIC[[#This Row],[レアリティ]]</calculatedColumnFormula>
    </tableColumn>
  </tableColumns>
  <tableStyleInfo name="Skill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B58115C-1A6F-4BDD-85BC-7842E851DC2C}" name="BlockSIC" displayName="BlockSIC" ref="A1:W9" totalsRowShown="0">
  <autoFilter ref="A1:W9" xr:uid="{BB58115C-1A6F-4BDD-85BC-7842E851DC2C}"/>
  <tableColumns count="23">
    <tableColumn id="1" xr3:uid="{067684BD-7EB9-47A3-944D-66A402BA8B7A}" name="No">
      <calculatedColumnFormula>VLOOKUP(BlockSIC[[#This Row],[No用]],SetNoSIC[[No.用]:[vlookup用]],2,FALSE)</calculatedColumnFormula>
    </tableColumn>
    <tableColumn id="2" xr3:uid="{5CDB91F0-775F-4AE4-A543-4B6A1B3378BB}" name="eda">
      <calculatedColumnFormula>IF(ROW()=2,1,IF(A1&lt;&gt;Serve[[#This Row],[No]],1,B1+1))</calculatedColumnFormula>
    </tableColumn>
    <tableColumn id="3" xr3:uid="{ED633F25-BE16-4448-B764-3F78CCF3A9F0}" name="服装"/>
    <tableColumn id="4" xr3:uid="{69F9CC10-2043-4D64-9F57-73DC447E762C}" name="名前"/>
    <tableColumn id="5" xr3:uid="{17DACFCD-7223-4BC6-BEA1-62E83DD62F6F}" name="じゃんけん"/>
    <tableColumn id="6" xr3:uid="{2045A3F2-9828-4C8C-816A-C72729D11B6D}" name="ポジション"/>
    <tableColumn id="7" xr3:uid="{6067EF75-F916-4FCC-A594-057A460E6E6E}" name="高校"/>
    <tableColumn id="8" xr3:uid="{834BE490-1C7E-4B47-A7BF-547CB99768A3}" name="レアリティ"/>
    <tableColumn id="9" xr3:uid="{D2C3E018-409A-49C5-B015-43DB56399A88}" name="Lv"/>
    <tableColumn id="10" xr3:uid="{9DB64552-FE08-4CB7-A27C-D8E8082D0888}" name="大分類"/>
    <tableColumn id="11" xr3:uid="{DE08E613-6871-4D16-94A1-3322E9C915A1}" name="属性"/>
    <tableColumn id="12" xr3:uid="{E87BF5E3-D12E-4EE1-A5B7-ECF80B66A845}" name="色"/>
    <tableColumn id="13" xr3:uid="{F4CD6BFC-123C-459C-AB55-432B912E7523}" name="パワー"/>
    <tableColumn id="14" xr3:uid="{605C7A29-1BD5-4259-BE13-AEFF93213EA5}" name="補正"/>
    <tableColumn id="15" xr3:uid="{116BA873-63E5-4E1C-BD1E-46A3E390F241}" name="強化"/>
    <tableColumn id="16" xr3:uid="{394BCB23-09C3-4CB8-966F-BCDADF6A854B}" name="強化補正"/>
    <tableColumn id="17" xr3:uid="{CD30FF62-F61A-4AB5-B3E0-A6B044038E49}" name="強化+"/>
    <tableColumn id="18" xr3:uid="{8255F36E-AF52-4081-937F-C0B8EEC939BB}" name="強化+補正"/>
    <tableColumn id="19" xr3:uid="{C669F2FE-752F-4634-ABCA-E4DD68672956}" name="オートアクティブ"/>
    <tableColumn id="20" xr3:uid="{C8779015-A379-4734-8CD8-5B74E8302103}" name="その他補正項目"/>
    <tableColumn id="21" xr3:uid="{8F453D2E-DB2A-4B27-AE36-34EE8583D1DF}" name="その他補正値"/>
    <tableColumn id="22" xr3:uid="{4BC6ADD9-6587-48DC-9219-B0AEC28E1473}" name="スキル名"/>
    <tableColumn id="23" xr3:uid="{BA32F84E-83B5-4646-974B-65E99BE1A320}" name="No用">
      <calculatedColumnFormula>BlockSIC[[#This Row],[服装]]&amp;BlockSIC[[#This Row],[名前]]&amp;BlockSIC[[#This Row],[レアリティ]]</calculatedColumnFormula>
    </tableColumn>
  </tableColumns>
  <tableStyleInfo name="Skill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73556F4-3BD8-42E9-98AE-5A6EE319057A}" name="SpecialSIC" displayName="SpecialSIC" ref="A1:AG4" totalsRowShown="0">
  <autoFilter ref="A1:AG4" xr:uid="{A73556F4-3BD8-42E9-98AE-5A6EE319057A}"/>
  <tableColumns count="33">
    <tableColumn id="1" xr3:uid="{41684796-E20F-4C2F-81E4-349E422578F9}" name="No">
      <calculatedColumnFormula>VLOOKUP(SpecialSIC[[#This Row],[No用]],SetNoSIC[[No.用]:[vlookup用]],2,FALSE)</calculatedColumnFormula>
    </tableColumn>
    <tableColumn id="2" xr3:uid="{E0D2468A-E785-4FE1-A1CC-71AF6CE1B52C}" name="eda">
      <calculatedColumnFormula>IF(ROW()=2,1,IF(A1&lt;&gt;SpecialSIC[[#This Row],[No]],1,IF(SpecialSIC[[#This Row],[枝番用]]=0,B1,B1+1)))</calculatedColumnFormula>
    </tableColumn>
    <tableColumn id="3" xr3:uid="{334854BC-0869-40DD-88A2-279E726F31B7}" name="skl">
      <calculatedColumnFormula>IF(ROW()=2,1,IF(SpecialSIC[[#This Row],[枝番用]]=1,1,C1+1))</calculatedColumnFormula>
    </tableColumn>
    <tableColumn id="4" xr3:uid="{1D03DF5B-C972-4CD6-A3CA-76FD56BBA2F3}" name="服装"/>
    <tableColumn id="5" xr3:uid="{5ECBBB05-13A7-45B4-840C-93B113E7EB51}" name="名前"/>
    <tableColumn id="6" xr3:uid="{BC2F80D6-26C1-48C0-B5A4-E9A8B57E0C01}" name="じゃんけん"/>
    <tableColumn id="7" xr3:uid="{3773DC37-AF7A-4FB4-9D4A-A23B940C8649}" name="ポジション"/>
    <tableColumn id="8" xr3:uid="{46377B20-779C-4965-82DE-ACDC190E1D96}" name="高校"/>
    <tableColumn id="9" xr3:uid="{F2495CE4-92F2-4617-B4BC-3A60B709BCD1}" name="レアリティ"/>
    <tableColumn id="10" xr3:uid="{B45B0D81-1291-498F-A673-92430917C7EF}" name="Lv"/>
    <tableColumn id="11" xr3:uid="{E3CE79ED-1ECB-402D-A8E8-B2B932125D18}" name="大分類"/>
    <tableColumn id="12" xr3:uid="{6F045C70-85A8-4BCA-9B63-0C031BC66B70}" name="属性"/>
    <tableColumn id="13" xr3:uid="{9C91CA81-FF3B-45A3-93E7-158B9BFDB797}" name="色"/>
    <tableColumn id="14" xr3:uid="{666BF17C-547A-4A62-B83A-0CB1C08942B0}" name="パワー"/>
    <tableColumn id="15" xr3:uid="{37E58934-5B1C-4FCC-A1D7-12264DF3A9E6}" name="補正"/>
    <tableColumn id="16" xr3:uid="{33A7F06B-9501-4DD6-AF5F-DF5FB0C34C82}" name="強化"/>
    <tableColumn id="17" xr3:uid="{BDE1D796-6DF8-4484-A591-5A5C31D04517}" name="強化補正"/>
    <tableColumn id="31" xr3:uid="{4209A396-371B-4622-A869-AD90F14034C5}" name="強化+"/>
    <tableColumn id="32" xr3:uid="{E77591F4-1E31-4300-A989-3E9AF59CB862}" name="強化+補正"/>
    <tableColumn id="18" xr3:uid="{DBCE815F-09B7-4684-B975-0278F563DD6E}" name="追加属性"/>
    <tableColumn id="19" xr3:uid="{7E25A1C3-7B89-41C5-AEFB-C1CBF250B86F}" name="初期"/>
    <tableColumn id="20" xr3:uid="{8AC42F0D-E5A4-428F-BC3F-003175F52375}" name="最大"/>
    <tableColumn id="21" xr3:uid="{FC9AD79F-5C93-4B4E-8118-576F16908AD1}" name="強化初期"/>
    <tableColumn id="22" xr3:uid="{60934479-EE83-48D8-ACF1-FF68BB5FED19}" name="強化最大"/>
    <tableColumn id="33" xr3:uid="{4FAFC1FC-E759-477F-8E94-EDD8BACBD0D2}" name="強化+初期"/>
    <tableColumn id="34" xr3:uid="{7853A844-AB73-4F80-85C2-5EF39F021321}" name="強化+最大"/>
    <tableColumn id="23" xr3:uid="{1FB9F141-FD6F-475D-8543-FECBFC9C1A26}" name="対象"/>
    <tableColumn id="24" xr3:uid="{9FF88B78-9EC5-4135-A56D-5D6429690AE9}" name="持続"/>
    <tableColumn id="25" xr3:uid="{D53D1C6C-5A59-4671-A5EC-17C4BEC3E885}" name="必要人員"/>
    <tableColumn id="26" xr3:uid="{7A142F1D-A2A3-434F-BE0A-1A4889A337F3}" name="特記事項"/>
    <tableColumn id="27" xr3:uid="{84A6BC3D-287C-4F30-A856-684E3994A730}" name="スキル名"/>
    <tableColumn id="28" xr3:uid="{58D729A6-B72B-485E-B81C-06F1074EE891}" name="No用">
      <calculatedColumnFormula>SpecialSIC[[#This Row],[服装]]&amp;SpecialSIC[[#This Row],[名前]]&amp;SpecialSIC[[#This Row],[レアリティ]]</calculatedColumnFormula>
    </tableColumn>
    <tableColumn id="29" xr3:uid="{43158EE9-AD1D-4AE1-95BD-D451477E9508}" name="枝番用">
      <calculatedColumnFormula>IF((A1&amp;L1&amp;M1)&lt;&gt;(SpecialSIC[[#This Row],[No]]&amp;L2&amp;M2),1,IF(SpecialSIC[[#This Row],[追加属性]]="",1,0))</calculatedColumnFormula>
    </tableColumn>
  </tableColumns>
  <tableStyleInfo name="Skill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E42BAD-C46B-4F1A-B4D8-5C66D0F4345D}" name="Skill_Canival_Costume" displayName="Skill_Canival_Costume" ref="B1:B2" totalsRowShown="0" headerRowDxfId="106" dataDxfId="105">
  <autoFilter ref="B1:B2" xr:uid="{33E42BAD-C46B-4F1A-B4D8-5C66D0F4345D}">
    <filterColumn colId="0" hiddenButton="1"/>
  </autoFilter>
  <tableColumns count="1">
    <tableColumn id="1" xr3:uid="{13F26469-E2DB-4F35-8D43-7E87F104F560}" name="衣装" dataDxfId="104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7B635E-2301-4BD8-B766-F294A43DDE3D}" name="Q_Canival_Receive" displayName="Q_Canival_Receive" ref="J1:S2" tableType="queryTable" insertRow="1" totalsRowShown="0">
  <autoFilter ref="J1:S2" xr:uid="{187B635E-2301-4BD8-B766-F294A43DDE3D}"/>
  <tableColumns count="10">
    <tableColumn id="1" xr3:uid="{C9A216FD-4DAA-4010-86DF-42C57556D2D6}" uniqueName="1" name="No" queryTableFieldId="12"/>
    <tableColumn id="3" xr3:uid="{31CC6AD6-534C-4C18-8DA1-149D4317B6A6}" uniqueName="3" name="eda" queryTableFieldId="13"/>
    <tableColumn id="2" xr3:uid="{1BB96A25-2F6E-42C1-AA49-4EB8C8249EE3}" uniqueName="2" name="No用" queryTableFieldId="2"/>
    <tableColumn id="4" xr3:uid="{53993106-57DA-46EE-B39A-2BC5F42A5FC7}" uniqueName="4" name="大分類" queryTableFieldId="14"/>
    <tableColumn id="5" xr3:uid="{1A12B5BD-B79A-40A9-9790-404E8CE2C064}" uniqueName="5" name="属性" queryTableFieldId="15"/>
    <tableColumn id="6" xr3:uid="{0C2375C5-688A-4BD7-9091-B5F0A67966F0}" uniqueName="6" name="色" queryTableFieldId="16"/>
    <tableColumn id="7" xr3:uid="{8AC53B46-053D-4B80-B582-00CADC4592D7}" uniqueName="7" name="能力+スキル" queryTableFieldId="7"/>
    <tableColumn id="8" xr3:uid="{3D7DA007-06BF-46D7-AF26-188E301B8700}" uniqueName="8" name="能力+強化スキル" queryTableFieldId="8"/>
    <tableColumn id="9" xr3:uid="{37135934-7CCD-41CE-9F99-0B3337D95637}" uniqueName="9" name="名前" queryTableFieldId="9"/>
    <tableColumn id="11" xr3:uid="{8ABFAE43-6F6C-4BD3-954B-0598B9CF22C0}" uniqueName="11" name="服装" queryTableFieldId="11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25F1909-A530-45B9-9900-B47A2CDBEB60}" name="Q_Skill_Canival_Terms" displayName="Q_Skill_Canival_Terms" ref="A1:B24" tableType="queryTable" totalsRowShown="0">
  <autoFilter ref="A1:B24" xr:uid="{625F1909-A530-45B9-9900-B47A2CDBEB60}"/>
  <tableColumns count="2">
    <tableColumn id="1" xr3:uid="{BF1FF2FC-BFB7-4B74-88C4-81262D4716C7}" uniqueName="1" name="服装" queryTableFieldId="1" dataDxfId="103"/>
    <tableColumn id="2" xr3:uid="{934CD0FF-55B8-4A65-8A43-E98EA54CB4CF}" uniqueName="2" name="名前" queryTableFieldId="2" dataDxfId="10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78AD7F-3401-4566-8CD3-057719BFA7AA}" name="SetNo" displayName="SetNo" ref="A1:C600" totalsRowShown="0" headerRowDxfId="101">
  <autoFilter ref="A1:C600" xr:uid="{DB78AD7F-3401-4566-8CD3-057719BFA7AA}"/>
  <sortState xmlns:xlrd2="http://schemas.microsoft.com/office/spreadsheetml/2017/richdata2" ref="A2:B306">
    <sortCondition ref="A1:A306"/>
  </sortState>
  <tableColumns count="3">
    <tableColumn id="1" xr3:uid="{D755E064-458C-4AC8-809B-ED161EC10764}" name="No." dataDxfId="100">
      <calculatedColumnFormula>IFERROR(Stat[[#This Row],[No.]],"")</calculatedColumnFormula>
    </tableColumn>
    <tableColumn id="2" xr3:uid="{DAF265DF-DF04-4488-ADA4-3AD75C78FC1F}" name="No.用" dataDxfId="99">
      <calculatedColumnFormula>IFERROR(Stat[[#This Row],[No用]],"")</calculatedColumnFormula>
    </tableColumn>
    <tableColumn id="3" xr3:uid="{EBE29882-D29B-4F42-92D3-18165057E6D4}" name="vlookup 用" dataDxfId="98">
      <calculatedColumnFormula>SetNo[[#This Row],[No.]]</calculatedColumnFormula>
    </tableColumn>
  </tableColumns>
  <tableStyleInfo name="TableStyleLight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6D6DDB-D8C2-465F-B74D-840D81A1DFC7}" name="currentFilePath" displayName="currentFilePath" ref="AB1:AB3" totalsRowCount="1">
  <autoFilter ref="AB1:AB2" xr:uid="{946D6DDB-D8C2-465F-B74D-840D81A1DFC7}"/>
  <tableColumns count="1">
    <tableColumn id="1" xr3:uid="{D3AC1A81-3BF8-4A14-A5D9-B33098835DBB}" name="myPath" totalsRowFunction="custom">
      <calculatedColumnFormula>LEFT(AB3,FIND("[",AB3)-1)</calculatedColumnFormula>
      <totalsRowFormula array="1">CELL("filename",$A$2)</totalsRowFormula>
    </tableColumn>
  </tableColumns>
  <tableStyleInfo name="Skill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EB9634-E917-4B39-AADB-C10BA92618EA}" name="SetNoSIC" displayName="SetNoSIC" ref="E1:G51" totalsRowShown="0" headerRowDxfId="97">
  <autoFilter ref="E1:G51" xr:uid="{D9EB9634-E917-4B39-AADB-C10BA92618EA}"/>
  <tableColumns count="3">
    <tableColumn id="1" xr3:uid="{BB5B0AD8-0415-49F5-9F08-281486EC07C0}" name="No.">
      <calculatedColumnFormula>IFERROR(Stat[[#This Row],[No.]],"")</calculatedColumnFormula>
    </tableColumn>
    <tableColumn id="2" xr3:uid="{DDB30F65-7DC7-4165-9269-E094BE74FE2A}" name="No.用">
      <calculatedColumnFormula>IFERROR(StatSIC[[#This Row],[No用]],"")</calculatedColumnFormula>
    </tableColumn>
    <tableColumn id="3" xr3:uid="{3FBDC348-F799-469C-9899-CC244711DBB4}" name="vlookup用">
      <calculatedColumnFormula>SetNo[[#This Row],[No.]]</calculatedColumnFormula>
    </tableColumn>
  </tableColumns>
  <tableStyleInfo name="TableStyleLight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ADD9EC-6334-4076-843E-CF3931C4C4B6}" name="Costume" displayName="Costume" ref="A1:B52" tableType="queryTable" totalsRowShown="0">
  <autoFilter ref="A1:B52" xr:uid="{C2ADD9EC-6334-4076-843E-CF3931C4C4B6}"/>
  <tableColumns count="2">
    <tableColumn id="1" xr3:uid="{375E2966-0B17-4502-B860-D83CF8C7B646}" uniqueName="1" name="服装" queryTableFieldId="1" dataDxfId="96"/>
    <tableColumn id="2" xr3:uid="{81005B15-8505-4522-8873-CE954FCE46C1}" uniqueName="2" name="ID" queryTableFieldId="2" dataDxfId="9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バッジ">
  <a:themeElements>
    <a:clrScheme name="バッジ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ユーザー定義 1">
      <a:majorFont>
        <a:latin typeface="Impact"/>
        <a:ea typeface="Yu Gothic UI Semibold"/>
        <a:cs typeface=""/>
      </a:majorFont>
      <a:minorFont>
        <a:latin typeface="Gill Sans MT"/>
        <a:ea typeface="Yu Gothic UI Semilight"/>
        <a:cs typeface=""/>
      </a:minorFont>
    </a:fontScheme>
    <a:fmtScheme name="バッジ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26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outlinePr summaryBelow="0" summaryRight="0"/>
  </sheetPr>
  <dimension ref="A1:Z427"/>
  <sheetViews>
    <sheetView tabSelected="1" workbookViewId="0">
      <pane ySplit="1" topLeftCell="A386" activePane="bottomLeft" state="frozen"/>
      <selection activeCell="A124" activeCellId="1" sqref="A293:XFD293 A124:XFD124"/>
      <selection pane="bottomLeft" activeCell="A410" sqref="A410:XFD410"/>
    </sheetView>
  </sheetViews>
  <sheetFormatPr defaultColWidth="12.7109375" defaultRowHeight="16.149999999999999" customHeight="1" x14ac:dyDescent="0.25"/>
  <cols>
    <col min="1" max="1" width="5.7109375" customWidth="1"/>
    <col min="2" max="2" width="9.85546875" style="1" bestFit="1" customWidth="1"/>
    <col min="3" max="3" width="13.140625" style="1" bestFit="1" customWidth="1"/>
    <col min="4" max="4" width="11" bestFit="1" customWidth="1"/>
    <col min="5" max="5" width="11" style="1" bestFit="1" customWidth="1"/>
    <col min="6" max="6" width="7.42578125" style="1" bestFit="1" customWidth="1"/>
    <col min="7" max="7" width="10.28515625" style="1" bestFit="1" customWidth="1"/>
    <col min="8" max="8" width="5.7109375" style="1" bestFit="1" customWidth="1"/>
    <col min="9" max="9" width="7.42578125" style="1" bestFit="1" customWidth="1"/>
    <col min="10" max="10" width="7.28515625" style="1" bestFit="1" customWidth="1"/>
    <col min="11" max="21" width="10.7109375" style="1" customWidth="1"/>
    <col min="22" max="22" width="10.7109375" style="4" customWidth="1"/>
    <col min="23" max="23" width="10.7109375" style="3" customWidth="1"/>
    <col min="24" max="24" width="27.28515625" style="5" bestFit="1" customWidth="1"/>
    <col min="25" max="25" width="15.7109375" style="5" bestFit="1" customWidth="1"/>
    <col min="26" max="16384" width="12.7109375" style="1"/>
  </cols>
  <sheetData>
    <row r="1" spans="1:26" s="2" customFormat="1" ht="16.149999999999999" customHeight="1" x14ac:dyDescent="0.25">
      <c r="A1" t="s">
        <v>161</v>
      </c>
      <c r="B1" t="s">
        <v>107</v>
      </c>
      <c r="C1" t="s">
        <v>0</v>
      </c>
      <c r="D1" t="s">
        <v>7</v>
      </c>
      <c r="E1" t="s">
        <v>2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4" t="s">
        <v>29</v>
      </c>
      <c r="W1" s="8" t="s">
        <v>14</v>
      </c>
      <c r="X1" s="5" t="s">
        <v>226</v>
      </c>
      <c r="Y1" s="5" t="s">
        <v>266</v>
      </c>
      <c r="Z1" s="2" t="s">
        <v>991</v>
      </c>
    </row>
    <row r="2" spans="1:26" ht="15.95" customHeight="1" x14ac:dyDescent="0.25">
      <c r="A2" s="1">
        <f>ROW()-1</f>
        <v>1</v>
      </c>
      <c r="B2" s="1" t="s">
        <v>108</v>
      </c>
      <c r="C2" s="1" t="s">
        <v>137</v>
      </c>
      <c r="D2" s="1" t="s">
        <v>77</v>
      </c>
      <c r="E2" s="1" t="s">
        <v>82</v>
      </c>
      <c r="F2" s="1" t="s">
        <v>136</v>
      </c>
      <c r="G2" s="1" t="s">
        <v>71</v>
      </c>
      <c r="H2" s="1">
        <v>99</v>
      </c>
      <c r="I2" s="6" t="s">
        <v>22</v>
      </c>
      <c r="J2" s="1">
        <v>5</v>
      </c>
      <c r="K2" s="1">
        <v>74</v>
      </c>
      <c r="L2" s="1">
        <v>115</v>
      </c>
      <c r="M2" s="1">
        <v>112</v>
      </c>
      <c r="N2" s="1">
        <v>112</v>
      </c>
      <c r="O2" s="1">
        <v>114</v>
      </c>
      <c r="P2" s="1">
        <v>97</v>
      </c>
      <c r="Q2" s="1">
        <v>123</v>
      </c>
      <c r="R2" s="1">
        <v>112</v>
      </c>
      <c r="S2" s="1">
        <v>129</v>
      </c>
      <c r="T2" s="1">
        <v>129</v>
      </c>
      <c r="U2" s="1">
        <v>26</v>
      </c>
      <c r="V2" s="4">
        <f>SUM(L2:O2)</f>
        <v>453</v>
      </c>
      <c r="W2" s="8">
        <f>SUM(Q2:T2)</f>
        <v>493</v>
      </c>
      <c r="X2" s="5" t="str">
        <f>Stat[[#This Row],[服装]]&amp;Stat[[#This Row],[名前]]&amp;Stat[[#This Row],[レアリティ]]</f>
        <v>ユニフォーム日向翔陽ICONIC</v>
      </c>
      <c r="Y2" s="5" t="s">
        <v>267</v>
      </c>
      <c r="Z2" s="1" t="s">
        <v>183</v>
      </c>
    </row>
    <row r="3" spans="1:26" ht="15.95" customHeight="1" x14ac:dyDescent="0.25">
      <c r="A3" s="1">
        <f>ROW()-1</f>
        <v>2</v>
      </c>
      <c r="B3" s="1" t="s">
        <v>149</v>
      </c>
      <c r="C3" s="1" t="s">
        <v>137</v>
      </c>
      <c r="D3" s="1" t="s">
        <v>77</v>
      </c>
      <c r="E3" s="1" t="s">
        <v>82</v>
      </c>
      <c r="F3" s="1" t="s">
        <v>136</v>
      </c>
      <c r="G3" s="1" t="s">
        <v>71</v>
      </c>
      <c r="H3" s="1">
        <v>99</v>
      </c>
      <c r="I3" s="6" t="s">
        <v>22</v>
      </c>
      <c r="J3" s="1">
        <v>5</v>
      </c>
      <c r="K3" s="1">
        <v>76</v>
      </c>
      <c r="L3" s="1">
        <v>118</v>
      </c>
      <c r="M3" s="1">
        <v>113</v>
      </c>
      <c r="N3" s="1">
        <v>113</v>
      </c>
      <c r="O3" s="1">
        <v>115</v>
      </c>
      <c r="P3" s="1">
        <v>97</v>
      </c>
      <c r="Q3" s="1">
        <v>126</v>
      </c>
      <c r="R3" s="1">
        <v>113</v>
      </c>
      <c r="S3" s="1">
        <v>132</v>
      </c>
      <c r="T3" s="1">
        <v>130</v>
      </c>
      <c r="U3" s="1">
        <v>26</v>
      </c>
      <c r="V3" s="4">
        <f>SUM(L3:O3)</f>
        <v>459</v>
      </c>
      <c r="W3" s="8">
        <f>SUM(Q3:T3)</f>
        <v>501</v>
      </c>
      <c r="X3" s="5" t="str">
        <f>Stat[[#This Row],[服装]]&amp;Stat[[#This Row],[名前]]&amp;Stat[[#This Row],[レアリティ]]</f>
        <v>制服日向翔陽ICONIC</v>
      </c>
      <c r="Y3" s="5" t="s">
        <v>267</v>
      </c>
      <c r="Z3" s="1" t="s">
        <v>1000</v>
      </c>
    </row>
    <row r="4" spans="1:26" ht="15.95" customHeight="1" x14ac:dyDescent="0.25">
      <c r="A4" s="1">
        <f>ROW()-1</f>
        <v>3</v>
      </c>
      <c r="B4" s="1" t="s">
        <v>150</v>
      </c>
      <c r="C4" s="1" t="s">
        <v>137</v>
      </c>
      <c r="D4" s="1" t="s">
        <v>73</v>
      </c>
      <c r="E4" s="1" t="s">
        <v>82</v>
      </c>
      <c r="F4" s="1" t="s">
        <v>136</v>
      </c>
      <c r="G4" s="1" t="s">
        <v>71</v>
      </c>
      <c r="H4" s="1">
        <v>99</v>
      </c>
      <c r="I4" s="6" t="s">
        <v>22</v>
      </c>
      <c r="J4" s="1">
        <v>5</v>
      </c>
      <c r="K4" s="1">
        <v>76</v>
      </c>
      <c r="L4" s="1">
        <v>118</v>
      </c>
      <c r="M4" s="1">
        <v>111</v>
      </c>
      <c r="N4" s="1">
        <v>111</v>
      </c>
      <c r="O4" s="1">
        <v>113</v>
      </c>
      <c r="P4" s="1">
        <v>97</v>
      </c>
      <c r="Q4" s="1">
        <v>128</v>
      </c>
      <c r="R4" s="1">
        <v>115</v>
      </c>
      <c r="S4" s="1">
        <v>134</v>
      </c>
      <c r="T4" s="1">
        <v>130</v>
      </c>
      <c r="U4" s="1">
        <v>26</v>
      </c>
      <c r="V4" s="4">
        <f>SUM(L4:O4)</f>
        <v>453</v>
      </c>
      <c r="W4" s="8">
        <f>SUM(Q4:T4)</f>
        <v>507</v>
      </c>
      <c r="X4" s="5" t="str">
        <f>Stat[[#This Row],[服装]]&amp;Stat[[#This Row],[名前]]&amp;Stat[[#This Row],[レアリティ]]</f>
        <v>夏祭り日向翔陽ICONIC</v>
      </c>
      <c r="Y4" s="5" t="s">
        <v>267</v>
      </c>
      <c r="Z4" s="1" t="s">
        <v>1002</v>
      </c>
    </row>
    <row r="5" spans="1:26" ht="15.95" customHeight="1" x14ac:dyDescent="0.25">
      <c r="A5" s="1">
        <f t="shared" ref="A5:A10" si="0">ROW()-1</f>
        <v>4</v>
      </c>
      <c r="B5" s="1" t="s">
        <v>604</v>
      </c>
      <c r="C5" s="1" t="s">
        <v>137</v>
      </c>
      <c r="D5" s="1" t="s">
        <v>90</v>
      </c>
      <c r="E5" s="1" t="s">
        <v>82</v>
      </c>
      <c r="F5" s="1" t="s">
        <v>136</v>
      </c>
      <c r="G5" s="1" t="s">
        <v>71</v>
      </c>
      <c r="H5" s="1">
        <v>99</v>
      </c>
      <c r="I5" s="6" t="s">
        <v>22</v>
      </c>
      <c r="J5" s="1">
        <v>5</v>
      </c>
      <c r="K5" s="1">
        <v>76</v>
      </c>
      <c r="L5" s="1">
        <v>118</v>
      </c>
      <c r="M5" s="1">
        <v>113</v>
      </c>
      <c r="N5" s="1">
        <v>116</v>
      </c>
      <c r="O5" s="1">
        <v>113</v>
      </c>
      <c r="P5" s="1">
        <v>97</v>
      </c>
      <c r="Q5" s="1">
        <v>123</v>
      </c>
      <c r="R5" s="1">
        <v>116</v>
      </c>
      <c r="S5" s="1">
        <v>129</v>
      </c>
      <c r="T5" s="1">
        <v>133</v>
      </c>
      <c r="U5" s="1">
        <v>26</v>
      </c>
      <c r="V5" s="4">
        <f t="shared" ref="V5:V10" si="1">SUM(L5:O5)</f>
        <v>460</v>
      </c>
      <c r="W5" s="8">
        <f t="shared" ref="W5:W10" si="2">SUM(Q5:T5)</f>
        <v>501</v>
      </c>
      <c r="X5" s="5" t="str">
        <f>Stat[[#This Row],[服装]]&amp;Stat[[#This Row],[名前]]&amp;Stat[[#This Row],[レアリティ]]</f>
        <v>1周年日向翔陽ICONIC</v>
      </c>
      <c r="Y5" s="5" t="s">
        <v>267</v>
      </c>
      <c r="Z5" s="1" t="s">
        <v>1001</v>
      </c>
    </row>
    <row r="6" spans="1:26" ht="15.95" customHeight="1" x14ac:dyDescent="0.25">
      <c r="A6" s="1">
        <f t="shared" si="0"/>
        <v>5</v>
      </c>
      <c r="B6" s="1" t="s">
        <v>703</v>
      </c>
      <c r="C6" s="1" t="s">
        <v>678</v>
      </c>
      <c r="D6" s="1" t="s">
        <v>77</v>
      </c>
      <c r="E6" s="1" t="s">
        <v>82</v>
      </c>
      <c r="F6" s="1" t="s">
        <v>136</v>
      </c>
      <c r="G6" s="1" t="s">
        <v>71</v>
      </c>
      <c r="H6" s="1">
        <v>99</v>
      </c>
      <c r="I6" s="6" t="s">
        <v>22</v>
      </c>
      <c r="J6" s="1">
        <v>5</v>
      </c>
      <c r="K6" s="1">
        <v>76</v>
      </c>
      <c r="L6" s="1">
        <v>121</v>
      </c>
      <c r="M6" s="1">
        <v>113</v>
      </c>
      <c r="N6" s="1">
        <v>114</v>
      </c>
      <c r="O6" s="1">
        <v>115</v>
      </c>
      <c r="P6" s="1">
        <v>97</v>
      </c>
      <c r="Q6" s="1">
        <v>128</v>
      </c>
      <c r="R6" s="1">
        <v>114</v>
      </c>
      <c r="S6" s="1">
        <v>134</v>
      </c>
      <c r="T6" s="1">
        <v>131</v>
      </c>
      <c r="U6" s="1">
        <v>26</v>
      </c>
      <c r="V6" s="4">
        <f t="shared" si="1"/>
        <v>463</v>
      </c>
      <c r="W6" s="8">
        <f t="shared" si="2"/>
        <v>507</v>
      </c>
      <c r="X6" s="5" t="str">
        <f>Stat[[#This Row],[服装]]&amp;Stat[[#This Row],[名前]]&amp;Stat[[#This Row],[レアリティ]]</f>
        <v>王冠日向翔陽ICONIC</v>
      </c>
      <c r="Y6" s="5" t="s">
        <v>267</v>
      </c>
      <c r="Z6" s="1" t="s">
        <v>1006</v>
      </c>
    </row>
    <row r="7" spans="1:26" ht="15.95" customHeight="1" x14ac:dyDescent="0.25">
      <c r="A7" s="1">
        <f t="shared" si="0"/>
        <v>6</v>
      </c>
      <c r="B7" s="1" t="s">
        <v>771</v>
      </c>
      <c r="C7" s="1" t="s">
        <v>678</v>
      </c>
      <c r="D7" s="1" t="s">
        <v>73</v>
      </c>
      <c r="E7" s="1" t="s">
        <v>82</v>
      </c>
      <c r="F7" s="1" t="s">
        <v>136</v>
      </c>
      <c r="G7" s="1" t="s">
        <v>71</v>
      </c>
      <c r="H7" s="1">
        <v>99</v>
      </c>
      <c r="I7" s="6" t="s">
        <v>22</v>
      </c>
      <c r="J7" s="1">
        <v>5</v>
      </c>
      <c r="K7" s="1">
        <v>76</v>
      </c>
      <c r="L7" s="1">
        <v>120</v>
      </c>
      <c r="M7" s="1">
        <v>113</v>
      </c>
      <c r="N7" s="1">
        <v>114</v>
      </c>
      <c r="O7" s="1">
        <v>115</v>
      </c>
      <c r="P7" s="1">
        <v>97</v>
      </c>
      <c r="Q7" s="1">
        <v>128</v>
      </c>
      <c r="R7" s="1">
        <v>116</v>
      </c>
      <c r="S7" s="1">
        <v>133</v>
      </c>
      <c r="T7" s="1">
        <v>132</v>
      </c>
      <c r="U7" s="1">
        <v>26</v>
      </c>
      <c r="V7" s="4">
        <f t="shared" si="1"/>
        <v>462</v>
      </c>
      <c r="W7" s="8">
        <f t="shared" si="2"/>
        <v>509</v>
      </c>
      <c r="X7" s="5" t="str">
        <f>Stat[[#This Row],[服装]]&amp;Stat[[#This Row],[名前]]&amp;Stat[[#This Row],[レアリティ]]</f>
        <v>ジャージ日向翔陽ICONIC</v>
      </c>
      <c r="Y7" s="5" t="s">
        <v>267</v>
      </c>
      <c r="Z7" s="1" t="s">
        <v>1004</v>
      </c>
    </row>
    <row r="8" spans="1:26" ht="15.95" customHeight="1" x14ac:dyDescent="0.25">
      <c r="A8" s="1">
        <f t="shared" si="0"/>
        <v>7</v>
      </c>
      <c r="B8" s="1" t="s">
        <v>893</v>
      </c>
      <c r="C8" s="1" t="s">
        <v>678</v>
      </c>
      <c r="D8" s="1" t="s">
        <v>90</v>
      </c>
      <c r="E8" s="1" t="s">
        <v>82</v>
      </c>
      <c r="F8" s="1" t="s">
        <v>136</v>
      </c>
      <c r="G8" s="1" t="s">
        <v>71</v>
      </c>
      <c r="H8" s="1">
        <v>99</v>
      </c>
      <c r="I8" s="6" t="s">
        <v>22</v>
      </c>
      <c r="J8" s="1">
        <v>5</v>
      </c>
      <c r="K8" s="1">
        <v>76</v>
      </c>
      <c r="L8" s="1">
        <v>120</v>
      </c>
      <c r="M8" s="1">
        <v>113</v>
      </c>
      <c r="N8" s="1">
        <v>114</v>
      </c>
      <c r="O8" s="1">
        <v>116</v>
      </c>
      <c r="P8" s="1">
        <v>97</v>
      </c>
      <c r="Q8" s="1">
        <v>129</v>
      </c>
      <c r="R8" s="1">
        <v>114</v>
      </c>
      <c r="S8" s="1">
        <v>135</v>
      </c>
      <c r="T8" s="1">
        <v>132</v>
      </c>
      <c r="U8" s="1">
        <v>26</v>
      </c>
      <c r="V8" s="4">
        <f t="shared" si="1"/>
        <v>463</v>
      </c>
      <c r="W8" s="8">
        <f t="shared" si="2"/>
        <v>510</v>
      </c>
      <c r="X8" s="5" t="str">
        <f>Stat[[#This Row],[服装]]&amp;Stat[[#This Row],[名前]]&amp;Stat[[#This Row],[レアリティ]]</f>
        <v>遊園地日向翔陽ICONIC</v>
      </c>
      <c r="Y8" s="5" t="s">
        <v>267</v>
      </c>
      <c r="Z8" s="1" t="s">
        <v>1000</v>
      </c>
    </row>
    <row r="9" spans="1:26" ht="15.95" customHeight="1" x14ac:dyDescent="0.25">
      <c r="A9" s="1">
        <f t="shared" si="0"/>
        <v>8</v>
      </c>
      <c r="B9" s="1" t="s">
        <v>1031</v>
      </c>
      <c r="C9" s="1" t="s">
        <v>678</v>
      </c>
      <c r="D9" s="1" t="s">
        <v>77</v>
      </c>
      <c r="E9" s="1" t="s">
        <v>82</v>
      </c>
      <c r="F9" s="1" t="s">
        <v>136</v>
      </c>
      <c r="G9" s="1" t="s">
        <v>71</v>
      </c>
      <c r="H9" s="1">
        <v>99</v>
      </c>
      <c r="I9" s="6" t="s">
        <v>22</v>
      </c>
      <c r="J9" s="1">
        <v>5</v>
      </c>
      <c r="K9" s="1">
        <v>78</v>
      </c>
      <c r="L9" s="1">
        <v>122</v>
      </c>
      <c r="M9" s="1">
        <v>114</v>
      </c>
      <c r="N9" s="1">
        <v>115</v>
      </c>
      <c r="O9" s="1">
        <v>116</v>
      </c>
      <c r="P9" s="1">
        <v>97</v>
      </c>
      <c r="Q9" s="1">
        <v>130</v>
      </c>
      <c r="R9" s="1">
        <v>116</v>
      </c>
      <c r="S9" s="1">
        <v>136</v>
      </c>
      <c r="T9" s="1">
        <v>132</v>
      </c>
      <c r="U9" s="1">
        <v>26</v>
      </c>
      <c r="V9" s="4">
        <f t="shared" si="1"/>
        <v>467</v>
      </c>
      <c r="W9" s="8">
        <f t="shared" si="2"/>
        <v>514</v>
      </c>
      <c r="X9" s="5" t="str">
        <f>Stat[[#This Row],[服装]]&amp;Stat[[#This Row],[名前]]&amp;Stat[[#This Row],[レアリティ]]</f>
        <v>ハロウィン日向翔陽ICONIC</v>
      </c>
      <c r="Y9" s="5" t="s">
        <v>267</v>
      </c>
      <c r="Z9" s="1" t="s">
        <v>1001</v>
      </c>
    </row>
    <row r="10" spans="1:26" ht="15.95" customHeight="1" x14ac:dyDescent="0.25">
      <c r="A10" s="1">
        <f t="shared" si="0"/>
        <v>9</v>
      </c>
      <c r="B10" s="1" t="s">
        <v>1446</v>
      </c>
      <c r="C10" s="1" t="s">
        <v>678</v>
      </c>
      <c r="D10" s="1" t="s">
        <v>73</v>
      </c>
      <c r="E10" s="1" t="s">
        <v>82</v>
      </c>
      <c r="F10" s="1" t="s">
        <v>136</v>
      </c>
      <c r="G10" s="1" t="s">
        <v>71</v>
      </c>
      <c r="H10" s="1">
        <v>99</v>
      </c>
      <c r="I10" s="6" t="s">
        <v>22</v>
      </c>
      <c r="J10" s="1">
        <v>5</v>
      </c>
      <c r="K10" s="1">
        <v>78</v>
      </c>
      <c r="L10" s="1">
        <v>124</v>
      </c>
      <c r="M10" s="1">
        <v>114</v>
      </c>
      <c r="N10" s="1">
        <v>115</v>
      </c>
      <c r="O10" s="1">
        <v>116</v>
      </c>
      <c r="P10" s="1">
        <v>97</v>
      </c>
      <c r="Q10" s="1">
        <v>129</v>
      </c>
      <c r="R10" s="1">
        <v>115</v>
      </c>
      <c r="S10" s="1">
        <v>136</v>
      </c>
      <c r="T10" s="1">
        <v>133</v>
      </c>
      <c r="U10" s="1">
        <v>26</v>
      </c>
      <c r="V10" s="4">
        <f t="shared" si="1"/>
        <v>469</v>
      </c>
      <c r="W10" s="8">
        <f t="shared" si="2"/>
        <v>513</v>
      </c>
      <c r="X10" s="5" t="str">
        <f>Stat[[#This Row],[服装]]&amp;Stat[[#This Row],[名前]]&amp;Stat[[#This Row],[レアリティ]]</f>
        <v>和装体験日向翔陽ICONIC</v>
      </c>
      <c r="Y10" s="5" t="s">
        <v>267</v>
      </c>
      <c r="Z10" s="1" t="s">
        <v>1005</v>
      </c>
    </row>
    <row r="11" spans="1:26" ht="15.95" customHeight="1" x14ac:dyDescent="0.25">
      <c r="A11" s="1">
        <f>ROW()-1</f>
        <v>10</v>
      </c>
      <c r="B11" s="1" t="s">
        <v>1559</v>
      </c>
      <c r="C11" s="1" t="s">
        <v>678</v>
      </c>
      <c r="D11" s="1" t="s">
        <v>90</v>
      </c>
      <c r="E11" s="1" t="s">
        <v>82</v>
      </c>
      <c r="F11" s="1" t="s">
        <v>136</v>
      </c>
      <c r="G11" s="1" t="s">
        <v>71</v>
      </c>
      <c r="H11" s="1">
        <v>99</v>
      </c>
      <c r="I11" s="6" t="s">
        <v>22</v>
      </c>
      <c r="J11" s="1">
        <v>5</v>
      </c>
      <c r="K11" s="1">
        <v>78</v>
      </c>
      <c r="L11" s="1">
        <v>123</v>
      </c>
      <c r="M11" s="1">
        <v>115</v>
      </c>
      <c r="N11" s="1">
        <v>116</v>
      </c>
      <c r="O11" s="1">
        <v>117</v>
      </c>
      <c r="P11" s="1">
        <v>97</v>
      </c>
      <c r="Q11" s="1">
        <v>132</v>
      </c>
      <c r="R11" s="1">
        <v>117</v>
      </c>
      <c r="S11" s="1">
        <v>138</v>
      </c>
      <c r="T11" s="1">
        <v>133</v>
      </c>
      <c r="U11" s="1">
        <v>26</v>
      </c>
      <c r="V11" s="4">
        <f>SUM(L11:O11)</f>
        <v>471</v>
      </c>
      <c r="W11" s="8">
        <f>SUM(Q11:T11)</f>
        <v>520</v>
      </c>
      <c r="X11" s="5" t="str">
        <f>Stat[[#This Row],[服装]]&amp;Stat[[#This Row],[名前]]&amp;Stat[[#This Row],[レアリティ]]</f>
        <v>格ゲー日向翔陽ICONIC</v>
      </c>
      <c r="Y11" s="5" t="s">
        <v>267</v>
      </c>
      <c r="Z11" s="1" t="s">
        <v>1001</v>
      </c>
    </row>
    <row r="12" spans="1:26" ht="15.95" customHeight="1" x14ac:dyDescent="0.25">
      <c r="A12" s="1">
        <f>ROW()-1</f>
        <v>11</v>
      </c>
      <c r="B12" s="1" t="s">
        <v>108</v>
      </c>
      <c r="C12" s="1" t="s">
        <v>138</v>
      </c>
      <c r="D12" s="1" t="s">
        <v>77</v>
      </c>
      <c r="E12" s="1" t="s">
        <v>74</v>
      </c>
      <c r="F12" s="1" t="s">
        <v>136</v>
      </c>
      <c r="G12" s="1" t="s">
        <v>71</v>
      </c>
      <c r="H12" s="1">
        <v>99</v>
      </c>
      <c r="I12" s="6" t="s">
        <v>22</v>
      </c>
      <c r="J12" s="1">
        <v>5</v>
      </c>
      <c r="K12" s="1">
        <v>78</v>
      </c>
      <c r="L12" s="1">
        <v>123</v>
      </c>
      <c r="M12" s="1">
        <v>123</v>
      </c>
      <c r="N12" s="1">
        <v>129</v>
      </c>
      <c r="O12" s="1">
        <v>123</v>
      </c>
      <c r="P12" s="1">
        <v>101</v>
      </c>
      <c r="Q12" s="1">
        <v>115</v>
      </c>
      <c r="R12" s="1">
        <v>120</v>
      </c>
      <c r="S12" s="1">
        <v>115</v>
      </c>
      <c r="T12" s="1">
        <v>115</v>
      </c>
      <c r="U12" s="1">
        <v>31</v>
      </c>
      <c r="V12" s="4">
        <f>SUM(L12:O12)</f>
        <v>498</v>
      </c>
      <c r="W12" s="8">
        <f>SUM(Q12:T12)</f>
        <v>465</v>
      </c>
      <c r="X12" s="5" t="str">
        <f>Stat[[#This Row],[服装]]&amp;Stat[[#This Row],[名前]]&amp;Stat[[#This Row],[レアリティ]]</f>
        <v>ユニフォーム影山飛雄ICONIC</v>
      </c>
      <c r="Y12" s="5" t="s">
        <v>268</v>
      </c>
      <c r="Z12" s="1" t="s">
        <v>183</v>
      </c>
    </row>
    <row r="13" spans="1:26" ht="15.95" customHeight="1" x14ac:dyDescent="0.25">
      <c r="A13" s="1">
        <f>ROW()-1</f>
        <v>12</v>
      </c>
      <c r="B13" s="1" t="s">
        <v>149</v>
      </c>
      <c r="C13" s="1" t="s">
        <v>138</v>
      </c>
      <c r="D13" s="1" t="s">
        <v>77</v>
      </c>
      <c r="E13" s="1" t="s">
        <v>74</v>
      </c>
      <c r="F13" s="1" t="s">
        <v>136</v>
      </c>
      <c r="G13" s="1" t="s">
        <v>71</v>
      </c>
      <c r="H13" s="1">
        <v>99</v>
      </c>
      <c r="I13" s="6" t="s">
        <v>22</v>
      </c>
      <c r="J13" s="1">
        <v>5</v>
      </c>
      <c r="K13" s="1">
        <v>79</v>
      </c>
      <c r="L13" s="1">
        <v>124</v>
      </c>
      <c r="M13" s="1">
        <v>126</v>
      </c>
      <c r="N13" s="1">
        <v>132</v>
      </c>
      <c r="O13" s="1">
        <v>126</v>
      </c>
      <c r="P13" s="1">
        <v>101</v>
      </c>
      <c r="Q13" s="1">
        <v>116</v>
      </c>
      <c r="R13" s="1">
        <v>121</v>
      </c>
      <c r="S13" s="1">
        <v>116</v>
      </c>
      <c r="T13" s="1">
        <v>116</v>
      </c>
      <c r="U13" s="1">
        <v>31</v>
      </c>
      <c r="V13" s="4">
        <f>SUM(L13:O13)</f>
        <v>508</v>
      </c>
      <c r="W13" s="8">
        <f>SUM(Q13:T13)</f>
        <v>469</v>
      </c>
      <c r="X13" s="5" t="str">
        <f>Stat[[#This Row],[服装]]&amp;Stat[[#This Row],[名前]]&amp;Stat[[#This Row],[レアリティ]]</f>
        <v>制服影山飛雄ICONIC</v>
      </c>
      <c r="Y13" s="5" t="s">
        <v>268</v>
      </c>
      <c r="Z13" s="1" t="s">
        <v>1001</v>
      </c>
    </row>
    <row r="14" spans="1:26" ht="15.95" customHeight="1" x14ac:dyDescent="0.25">
      <c r="A14" s="1">
        <f>ROW()-1</f>
        <v>13</v>
      </c>
      <c r="B14" s="1" t="s">
        <v>150</v>
      </c>
      <c r="C14" s="1" t="s">
        <v>138</v>
      </c>
      <c r="D14" s="1" t="s">
        <v>73</v>
      </c>
      <c r="E14" s="1" t="s">
        <v>74</v>
      </c>
      <c r="F14" s="1" t="s">
        <v>136</v>
      </c>
      <c r="G14" s="1" t="s">
        <v>71</v>
      </c>
      <c r="H14" s="1">
        <v>99</v>
      </c>
      <c r="I14" s="6" t="s">
        <v>22</v>
      </c>
      <c r="J14" s="1">
        <v>5</v>
      </c>
      <c r="K14" s="1">
        <v>79</v>
      </c>
      <c r="L14" s="1">
        <v>122</v>
      </c>
      <c r="M14" s="1">
        <v>128</v>
      </c>
      <c r="N14" s="1">
        <v>132</v>
      </c>
      <c r="O14" s="1">
        <v>128</v>
      </c>
      <c r="P14" s="1">
        <v>101</v>
      </c>
      <c r="Q14" s="1">
        <v>114</v>
      </c>
      <c r="R14" s="1">
        <v>123</v>
      </c>
      <c r="S14" s="1">
        <v>114</v>
      </c>
      <c r="T14" s="1">
        <v>116</v>
      </c>
      <c r="U14" s="1">
        <v>31</v>
      </c>
      <c r="V14" s="4">
        <f>SUM(L14:O14)</f>
        <v>510</v>
      </c>
      <c r="W14" s="8">
        <f>SUM(Q14:T14)</f>
        <v>467</v>
      </c>
      <c r="X14" s="5" t="str">
        <f>Stat[[#This Row],[服装]]&amp;Stat[[#This Row],[名前]]&amp;Stat[[#This Row],[レアリティ]]</f>
        <v>夏祭り影山飛雄ICONIC</v>
      </c>
      <c r="Y14" s="5" t="s">
        <v>268</v>
      </c>
      <c r="Z14" s="1" t="s">
        <v>1003</v>
      </c>
    </row>
    <row r="15" spans="1:26" ht="15.95" customHeight="1" x14ac:dyDescent="0.25">
      <c r="A15" s="1">
        <f t="shared" ref="A15:A20" si="3">ROW()-1</f>
        <v>14</v>
      </c>
      <c r="B15" s="1" t="s">
        <v>585</v>
      </c>
      <c r="C15" s="1" t="s">
        <v>138</v>
      </c>
      <c r="D15" s="1" t="s">
        <v>90</v>
      </c>
      <c r="E15" s="1" t="s">
        <v>74</v>
      </c>
      <c r="F15" s="1" t="s">
        <v>136</v>
      </c>
      <c r="G15" s="1" t="s">
        <v>71</v>
      </c>
      <c r="H15" s="1">
        <v>99</v>
      </c>
      <c r="I15" s="6" t="s">
        <v>22</v>
      </c>
      <c r="J15" s="1">
        <v>5</v>
      </c>
      <c r="K15" s="1">
        <v>80</v>
      </c>
      <c r="L15" s="1">
        <v>125</v>
      </c>
      <c r="M15" s="1">
        <v>128</v>
      </c>
      <c r="N15" s="1">
        <v>135</v>
      </c>
      <c r="O15" s="1">
        <v>128</v>
      </c>
      <c r="P15" s="1">
        <v>101</v>
      </c>
      <c r="Q15" s="1">
        <v>117</v>
      </c>
      <c r="R15" s="1">
        <v>121</v>
      </c>
      <c r="S15" s="1">
        <v>117</v>
      </c>
      <c r="T15" s="1">
        <v>116</v>
      </c>
      <c r="U15" s="1">
        <v>31</v>
      </c>
      <c r="V15" s="4">
        <f>SUM(L15:O15)</f>
        <v>516</v>
      </c>
      <c r="W15" s="8">
        <f>SUM(Q15:T15)</f>
        <v>471</v>
      </c>
      <c r="X15" s="5" t="str">
        <f>Stat[[#This Row],[服装]]&amp;Stat[[#This Row],[名前]]&amp;Stat[[#This Row],[レアリティ]]</f>
        <v>Xmas影山飛雄ICONIC</v>
      </c>
      <c r="Y15" s="5" t="s">
        <v>268</v>
      </c>
      <c r="Z15" s="1" t="s">
        <v>1000</v>
      </c>
    </row>
    <row r="16" spans="1:26" ht="15.95" customHeight="1" x14ac:dyDescent="0.25">
      <c r="A16" s="1">
        <f t="shared" si="3"/>
        <v>15</v>
      </c>
      <c r="B16" s="1" t="s">
        <v>604</v>
      </c>
      <c r="C16" s="1" t="s">
        <v>138</v>
      </c>
      <c r="D16" s="1" t="s">
        <v>77</v>
      </c>
      <c r="E16" s="1" t="s">
        <v>74</v>
      </c>
      <c r="F16" s="1" t="s">
        <v>136</v>
      </c>
      <c r="G16" s="1" t="s">
        <v>71</v>
      </c>
      <c r="H16" s="1">
        <v>99</v>
      </c>
      <c r="I16" s="6" t="s">
        <v>22</v>
      </c>
      <c r="J16" s="1">
        <v>5</v>
      </c>
      <c r="K16" s="1">
        <v>80</v>
      </c>
      <c r="L16" s="1">
        <v>127</v>
      </c>
      <c r="M16" s="1">
        <v>127</v>
      </c>
      <c r="N16" s="1">
        <v>134</v>
      </c>
      <c r="O16" s="1">
        <v>127</v>
      </c>
      <c r="P16" s="1">
        <v>101</v>
      </c>
      <c r="Q16" s="1">
        <v>118</v>
      </c>
      <c r="R16" s="1">
        <v>121</v>
      </c>
      <c r="S16" s="1">
        <v>117</v>
      </c>
      <c r="T16" s="1">
        <v>116</v>
      </c>
      <c r="U16" s="1">
        <v>31</v>
      </c>
      <c r="V16" s="4">
        <f t="shared" ref="V16:V21" si="4">SUM(L16:O16)</f>
        <v>515</v>
      </c>
      <c r="W16" s="8">
        <f t="shared" ref="W16:W21" si="5">SUM(Q16:T16)</f>
        <v>472</v>
      </c>
      <c r="X16" s="5" t="str">
        <f>Stat[[#This Row],[服装]]&amp;Stat[[#This Row],[名前]]&amp;Stat[[#This Row],[レアリティ]]</f>
        <v>1周年影山飛雄ICONIC</v>
      </c>
      <c r="Y16" s="5" t="s">
        <v>268</v>
      </c>
      <c r="Z16" s="1" t="s">
        <v>1002</v>
      </c>
    </row>
    <row r="17" spans="1:26" ht="15.95" customHeight="1" x14ac:dyDescent="0.25">
      <c r="A17" s="1">
        <f t="shared" si="3"/>
        <v>16</v>
      </c>
      <c r="B17" s="1" t="s">
        <v>703</v>
      </c>
      <c r="C17" s="1" t="s">
        <v>138</v>
      </c>
      <c r="D17" s="1" t="s">
        <v>73</v>
      </c>
      <c r="E17" s="1" t="s">
        <v>74</v>
      </c>
      <c r="F17" s="1" t="s">
        <v>136</v>
      </c>
      <c r="G17" s="1" t="s">
        <v>71</v>
      </c>
      <c r="H17" s="1">
        <v>99</v>
      </c>
      <c r="I17" s="6" t="s">
        <v>22</v>
      </c>
      <c r="J17" s="1">
        <v>5</v>
      </c>
      <c r="K17" s="1">
        <v>80</v>
      </c>
      <c r="L17" s="1">
        <v>125</v>
      </c>
      <c r="M17" s="1">
        <v>129</v>
      </c>
      <c r="N17" s="1">
        <v>133</v>
      </c>
      <c r="O17" s="1">
        <v>126</v>
      </c>
      <c r="P17" s="1">
        <v>101</v>
      </c>
      <c r="Q17" s="1">
        <v>116</v>
      </c>
      <c r="R17" s="1">
        <v>124</v>
      </c>
      <c r="S17" s="1">
        <v>117</v>
      </c>
      <c r="T17" s="1">
        <v>118</v>
      </c>
      <c r="U17" s="1">
        <v>31</v>
      </c>
      <c r="V17" s="4">
        <f t="shared" si="4"/>
        <v>513</v>
      </c>
      <c r="W17" s="8">
        <f t="shared" si="5"/>
        <v>475</v>
      </c>
      <c r="X17" s="5" t="str">
        <f>Stat[[#This Row],[服装]]&amp;Stat[[#This Row],[名前]]&amp;Stat[[#This Row],[レアリティ]]</f>
        <v>王冠影山飛雄ICONIC</v>
      </c>
      <c r="Y17" s="5" t="s">
        <v>268</v>
      </c>
      <c r="Z17" s="1" t="s">
        <v>1005</v>
      </c>
    </row>
    <row r="18" spans="1:26" ht="15.95" customHeight="1" x14ac:dyDescent="0.25">
      <c r="A18" s="1">
        <f t="shared" si="3"/>
        <v>17</v>
      </c>
      <c r="B18" s="1" t="s">
        <v>771</v>
      </c>
      <c r="C18" s="1" t="s">
        <v>138</v>
      </c>
      <c r="D18" s="1" t="s">
        <v>90</v>
      </c>
      <c r="E18" s="1" t="s">
        <v>74</v>
      </c>
      <c r="F18" s="1" t="s">
        <v>136</v>
      </c>
      <c r="G18" s="1" t="s">
        <v>71</v>
      </c>
      <c r="H18" s="1">
        <v>99</v>
      </c>
      <c r="I18" s="6" t="s">
        <v>22</v>
      </c>
      <c r="J18" s="1">
        <v>5</v>
      </c>
      <c r="K18" s="1">
        <v>81</v>
      </c>
      <c r="L18" s="1">
        <v>126</v>
      </c>
      <c r="M18" s="1">
        <v>130</v>
      </c>
      <c r="N18" s="1">
        <v>137</v>
      </c>
      <c r="O18" s="1">
        <v>129</v>
      </c>
      <c r="P18" s="1">
        <v>101</v>
      </c>
      <c r="Q18" s="1">
        <v>118</v>
      </c>
      <c r="R18" s="1">
        <v>122</v>
      </c>
      <c r="S18" s="1">
        <v>118</v>
      </c>
      <c r="T18" s="1">
        <v>117</v>
      </c>
      <c r="U18" s="1">
        <v>31</v>
      </c>
      <c r="V18" s="4">
        <f t="shared" si="4"/>
        <v>522</v>
      </c>
      <c r="W18" s="8">
        <f t="shared" si="5"/>
        <v>475</v>
      </c>
      <c r="X18" s="5" t="str">
        <f>Stat[[#This Row],[服装]]&amp;Stat[[#This Row],[名前]]&amp;Stat[[#This Row],[レアリティ]]</f>
        <v>ジャージ影山飛雄ICONIC</v>
      </c>
      <c r="Y18" s="5" t="s">
        <v>268</v>
      </c>
      <c r="Z18" s="1" t="s">
        <v>1005</v>
      </c>
    </row>
    <row r="19" spans="1:26" ht="15.95" customHeight="1" x14ac:dyDescent="0.25">
      <c r="A19" s="1">
        <f t="shared" si="3"/>
        <v>18</v>
      </c>
      <c r="B19" s="1" t="s">
        <v>871</v>
      </c>
      <c r="C19" s="1" t="s">
        <v>138</v>
      </c>
      <c r="D19" s="1" t="s">
        <v>77</v>
      </c>
      <c r="E19" s="1" t="s">
        <v>74</v>
      </c>
      <c r="F19" s="1" t="s">
        <v>136</v>
      </c>
      <c r="G19" s="1" t="s">
        <v>71</v>
      </c>
      <c r="H19" s="1">
        <v>99</v>
      </c>
      <c r="I19" s="6" t="s">
        <v>22</v>
      </c>
      <c r="J19" s="1">
        <v>5</v>
      </c>
      <c r="K19" s="1">
        <v>81</v>
      </c>
      <c r="L19" s="1">
        <v>126</v>
      </c>
      <c r="M19" s="1">
        <v>130</v>
      </c>
      <c r="N19" s="1">
        <v>136</v>
      </c>
      <c r="O19" s="1">
        <v>130</v>
      </c>
      <c r="P19" s="1">
        <v>101</v>
      </c>
      <c r="Q19" s="1">
        <v>118</v>
      </c>
      <c r="R19" s="1">
        <v>123</v>
      </c>
      <c r="S19" s="1">
        <v>118</v>
      </c>
      <c r="T19" s="1">
        <v>118</v>
      </c>
      <c r="U19" s="1">
        <v>31</v>
      </c>
      <c r="V19" s="4">
        <f t="shared" si="4"/>
        <v>522</v>
      </c>
      <c r="W19" s="8">
        <f t="shared" si="5"/>
        <v>477</v>
      </c>
      <c r="X19" s="5" t="str">
        <f>Stat[[#This Row],[服装]]&amp;Stat[[#This Row],[名前]]&amp;Stat[[#This Row],[レアリティ]]</f>
        <v>2周年影山飛雄ICONIC</v>
      </c>
      <c r="Y19" s="5" t="s">
        <v>268</v>
      </c>
      <c r="Z19" s="1" t="s">
        <v>1000</v>
      </c>
    </row>
    <row r="20" spans="1:26" ht="15.95" customHeight="1" x14ac:dyDescent="0.25">
      <c r="A20" s="1">
        <f t="shared" si="3"/>
        <v>19</v>
      </c>
      <c r="B20" s="1" t="s">
        <v>911</v>
      </c>
      <c r="C20" s="1" t="s">
        <v>138</v>
      </c>
      <c r="D20" s="1" t="s">
        <v>73</v>
      </c>
      <c r="E20" s="1" t="s">
        <v>74</v>
      </c>
      <c r="F20" s="1" t="s">
        <v>136</v>
      </c>
      <c r="G20" s="1" t="s">
        <v>71</v>
      </c>
      <c r="H20" s="1">
        <v>99</v>
      </c>
      <c r="I20" s="6" t="s">
        <v>22</v>
      </c>
      <c r="J20" s="1">
        <v>5</v>
      </c>
      <c r="K20" s="1">
        <v>81</v>
      </c>
      <c r="L20" s="1">
        <v>128</v>
      </c>
      <c r="M20" s="1">
        <v>129</v>
      </c>
      <c r="N20" s="1">
        <v>136</v>
      </c>
      <c r="O20" s="1">
        <v>129</v>
      </c>
      <c r="P20" s="1">
        <v>101</v>
      </c>
      <c r="Q20" s="1">
        <v>119</v>
      </c>
      <c r="R20" s="1">
        <v>122</v>
      </c>
      <c r="S20" s="1">
        <v>119</v>
      </c>
      <c r="T20" s="1">
        <v>117</v>
      </c>
      <c r="U20" s="1">
        <v>31</v>
      </c>
      <c r="V20" s="4">
        <f t="shared" si="4"/>
        <v>522</v>
      </c>
      <c r="W20" s="8">
        <f t="shared" si="5"/>
        <v>477</v>
      </c>
      <c r="X20" s="5" t="str">
        <f>Stat[[#This Row],[服装]]&amp;Stat[[#This Row],[名前]]&amp;Stat[[#This Row],[レアリティ]]</f>
        <v>中学生影山飛雄ICONIC</v>
      </c>
      <c r="Y20" s="5" t="s">
        <v>268</v>
      </c>
      <c r="Z20" s="1" t="s">
        <v>1006</v>
      </c>
    </row>
    <row r="21" spans="1:26" ht="15.95" customHeight="1" x14ac:dyDescent="0.25">
      <c r="A21" s="1">
        <f>ROW()-1</f>
        <v>20</v>
      </c>
      <c r="B21" s="1" t="s">
        <v>1113</v>
      </c>
      <c r="C21" s="1" t="s">
        <v>138</v>
      </c>
      <c r="D21" s="1" t="s">
        <v>90</v>
      </c>
      <c r="E21" s="1" t="s">
        <v>74</v>
      </c>
      <c r="F21" s="1" t="s">
        <v>136</v>
      </c>
      <c r="G21" s="1" t="s">
        <v>71</v>
      </c>
      <c r="H21" s="1">
        <v>99</v>
      </c>
      <c r="I21" s="6" t="s">
        <v>22</v>
      </c>
      <c r="J21" s="1">
        <v>5</v>
      </c>
      <c r="K21" s="1">
        <v>82</v>
      </c>
      <c r="L21" s="1">
        <v>127</v>
      </c>
      <c r="M21" s="1">
        <v>131</v>
      </c>
      <c r="N21" s="1">
        <v>139</v>
      </c>
      <c r="O21" s="1">
        <v>131</v>
      </c>
      <c r="P21" s="1">
        <v>101</v>
      </c>
      <c r="Q21" s="1">
        <v>119</v>
      </c>
      <c r="R21" s="1">
        <v>123</v>
      </c>
      <c r="S21" s="1">
        <v>119</v>
      </c>
      <c r="T21" s="1">
        <v>118</v>
      </c>
      <c r="U21" s="1">
        <v>31</v>
      </c>
      <c r="V21" s="4">
        <f t="shared" si="4"/>
        <v>528</v>
      </c>
      <c r="W21" s="8">
        <f t="shared" si="5"/>
        <v>479</v>
      </c>
      <c r="X21" s="5" t="str">
        <f>Stat[[#This Row],[服装]]&amp;Stat[[#This Row],[名前]]&amp;Stat[[#This Row],[レアリティ]]</f>
        <v>文化祭3影山飛雄ICONIC</v>
      </c>
      <c r="Y21" s="5" t="s">
        <v>268</v>
      </c>
      <c r="Z21" s="1" t="s">
        <v>1003</v>
      </c>
    </row>
    <row r="22" spans="1:26" ht="15.95" customHeight="1" x14ac:dyDescent="0.25">
      <c r="A22" s="1">
        <f>ROW()-1</f>
        <v>21</v>
      </c>
      <c r="B22" s="1" t="s">
        <v>1559</v>
      </c>
      <c r="C22" s="1" t="s">
        <v>138</v>
      </c>
      <c r="D22" s="1" t="s">
        <v>77</v>
      </c>
      <c r="E22" s="1" t="s">
        <v>74</v>
      </c>
      <c r="F22" s="1" t="s">
        <v>136</v>
      </c>
      <c r="G22" s="1" t="s">
        <v>71</v>
      </c>
      <c r="H22" s="1">
        <v>99</v>
      </c>
      <c r="I22" s="6" t="s">
        <v>22</v>
      </c>
      <c r="J22" s="1">
        <v>5</v>
      </c>
      <c r="K22" s="1">
        <v>82</v>
      </c>
      <c r="L22" s="1">
        <v>127</v>
      </c>
      <c r="M22" s="1">
        <v>132</v>
      </c>
      <c r="N22" s="1">
        <v>137</v>
      </c>
      <c r="O22" s="1">
        <v>132</v>
      </c>
      <c r="P22" s="1">
        <v>101</v>
      </c>
      <c r="Q22" s="1">
        <v>119</v>
      </c>
      <c r="R22" s="1">
        <v>124</v>
      </c>
      <c r="S22" s="1">
        <v>119</v>
      </c>
      <c r="T22" s="1">
        <v>119</v>
      </c>
      <c r="U22" s="1">
        <v>31</v>
      </c>
      <c r="V22" s="4">
        <f>SUM(L22:O22)</f>
        <v>528</v>
      </c>
      <c r="W22" s="8">
        <f>SUM(Q22:T22)</f>
        <v>481</v>
      </c>
      <c r="X22" s="5" t="str">
        <f>Stat[[#This Row],[服装]]&amp;Stat[[#This Row],[名前]]&amp;Stat[[#This Row],[レアリティ]]</f>
        <v>格ゲー影山飛雄ICONIC</v>
      </c>
      <c r="Y22" s="5" t="s">
        <v>268</v>
      </c>
      <c r="Z22" s="1" t="s">
        <v>1004</v>
      </c>
    </row>
    <row r="23" spans="1:26" ht="15.95" customHeight="1" x14ac:dyDescent="0.25">
      <c r="A23" s="1">
        <f>ROW()-1</f>
        <v>22</v>
      </c>
      <c r="B23" s="1" t="s">
        <v>108</v>
      </c>
      <c r="C23" s="1" t="s">
        <v>139</v>
      </c>
      <c r="D23" s="1" t="s">
        <v>77</v>
      </c>
      <c r="E23" s="1" t="s">
        <v>82</v>
      </c>
      <c r="F23" s="1" t="s">
        <v>136</v>
      </c>
      <c r="G23" s="1" t="s">
        <v>71</v>
      </c>
      <c r="H23" s="1">
        <v>99</v>
      </c>
      <c r="I23" s="6" t="s">
        <v>22</v>
      </c>
      <c r="J23" s="1">
        <v>5</v>
      </c>
      <c r="K23" s="1">
        <v>75</v>
      </c>
      <c r="L23" s="1">
        <v>116</v>
      </c>
      <c r="M23" s="1">
        <v>112</v>
      </c>
      <c r="N23" s="1">
        <v>112</v>
      </c>
      <c r="O23" s="1">
        <v>126</v>
      </c>
      <c r="P23" s="1">
        <v>97</v>
      </c>
      <c r="Q23" s="1">
        <v>127</v>
      </c>
      <c r="R23" s="1">
        <v>114</v>
      </c>
      <c r="S23" s="1">
        <v>116</v>
      </c>
      <c r="T23" s="1">
        <v>115</v>
      </c>
      <c r="U23" s="1">
        <v>36</v>
      </c>
      <c r="V23" s="4">
        <f>SUM(L23:O23)</f>
        <v>466</v>
      </c>
      <c r="W23" s="8">
        <f>SUM(Q23:T23)</f>
        <v>472</v>
      </c>
      <c r="X23" s="5" t="str">
        <f>Stat[[#This Row],[服装]]&amp;Stat[[#This Row],[名前]]&amp;Stat[[#This Row],[レアリティ]]</f>
        <v>ユニフォーム月島蛍ICONIC</v>
      </c>
      <c r="Y23" s="5" t="s">
        <v>269</v>
      </c>
      <c r="Z23" s="1" t="s">
        <v>183</v>
      </c>
    </row>
    <row r="24" spans="1:26" ht="15.95" customHeight="1" x14ac:dyDescent="0.25">
      <c r="A24" s="1">
        <f>ROW()-1</f>
        <v>23</v>
      </c>
      <c r="B24" s="1" t="s">
        <v>116</v>
      </c>
      <c r="C24" s="1" t="s">
        <v>139</v>
      </c>
      <c r="D24" s="1" t="s">
        <v>73</v>
      </c>
      <c r="E24" s="1" t="s">
        <v>82</v>
      </c>
      <c r="F24" s="1" t="s">
        <v>136</v>
      </c>
      <c r="G24" s="1" t="s">
        <v>71</v>
      </c>
      <c r="H24" s="1">
        <v>99</v>
      </c>
      <c r="I24" s="6" t="s">
        <v>22</v>
      </c>
      <c r="J24" s="1">
        <v>5</v>
      </c>
      <c r="K24" s="1">
        <v>76</v>
      </c>
      <c r="L24" s="1">
        <v>119</v>
      </c>
      <c r="M24" s="1">
        <v>113</v>
      </c>
      <c r="N24" s="1">
        <v>113</v>
      </c>
      <c r="O24" s="1">
        <v>127</v>
      </c>
      <c r="P24" s="1">
        <v>97</v>
      </c>
      <c r="Q24" s="1">
        <v>130</v>
      </c>
      <c r="R24" s="1">
        <v>115</v>
      </c>
      <c r="S24" s="1">
        <v>119</v>
      </c>
      <c r="T24" s="1">
        <v>116</v>
      </c>
      <c r="U24" s="1">
        <v>36</v>
      </c>
      <c r="V24" s="4">
        <f>SUM(L24:O24)</f>
        <v>472</v>
      </c>
      <c r="W24" s="8">
        <f>SUM(Q24:T24)</f>
        <v>480</v>
      </c>
      <c r="X24" s="5" t="str">
        <f>Stat[[#This Row],[服装]]&amp;Stat[[#This Row],[名前]]&amp;Stat[[#This Row],[レアリティ]]</f>
        <v>水着月島蛍ICONIC</v>
      </c>
      <c r="Y24" s="5" t="s">
        <v>269</v>
      </c>
      <c r="Z24" s="1" t="s">
        <v>1006</v>
      </c>
    </row>
    <row r="25" spans="1:26" ht="15.95" customHeight="1" x14ac:dyDescent="0.25">
      <c r="A25" s="1">
        <f>ROW()-1</f>
        <v>24</v>
      </c>
      <c r="B25" s="1" t="s">
        <v>552</v>
      </c>
      <c r="C25" s="1" t="s">
        <v>139</v>
      </c>
      <c r="D25" s="1" t="s">
        <v>90</v>
      </c>
      <c r="E25" s="1" t="s">
        <v>82</v>
      </c>
      <c r="F25" s="1" t="s">
        <v>136</v>
      </c>
      <c r="G25" s="1" t="s">
        <v>71</v>
      </c>
      <c r="H25" s="1">
        <v>99</v>
      </c>
      <c r="I25" s="6" t="s">
        <v>22</v>
      </c>
      <c r="J25" s="1">
        <v>5</v>
      </c>
      <c r="K25" s="1">
        <v>76</v>
      </c>
      <c r="L25" s="1">
        <v>122</v>
      </c>
      <c r="M25" s="1">
        <v>115</v>
      </c>
      <c r="N25" s="1">
        <v>113</v>
      </c>
      <c r="O25" s="1">
        <v>128</v>
      </c>
      <c r="P25" s="1">
        <v>97</v>
      </c>
      <c r="Q25" s="1">
        <v>128</v>
      </c>
      <c r="R25" s="1">
        <v>113</v>
      </c>
      <c r="S25" s="1">
        <v>118</v>
      </c>
      <c r="T25" s="1">
        <v>115</v>
      </c>
      <c r="U25" s="1">
        <v>36</v>
      </c>
      <c r="V25" s="4">
        <f>SUM(L25:O25)</f>
        <v>478</v>
      </c>
      <c r="W25" s="8">
        <f>SUM(Q25:T25)</f>
        <v>474</v>
      </c>
      <c r="X25" s="5" t="str">
        <f>Stat[[#This Row],[服装]]&amp;Stat[[#This Row],[名前]]&amp;Stat[[#This Row],[レアリティ]]</f>
        <v>職業体験月島蛍ICONIC</v>
      </c>
      <c r="Y25" s="5" t="s">
        <v>269</v>
      </c>
      <c r="Z25" s="1" t="s">
        <v>1003</v>
      </c>
    </row>
    <row r="26" spans="1:26" ht="15.95" customHeight="1" x14ac:dyDescent="0.25">
      <c r="A26" s="1">
        <f t="shared" ref="A26:A31" si="6">ROW()-1</f>
        <v>25</v>
      </c>
      <c r="B26" s="1" t="s">
        <v>604</v>
      </c>
      <c r="C26" s="1" t="s">
        <v>139</v>
      </c>
      <c r="D26" s="1" t="s">
        <v>90</v>
      </c>
      <c r="E26" s="1" t="s">
        <v>82</v>
      </c>
      <c r="F26" s="1" t="s">
        <v>136</v>
      </c>
      <c r="G26" s="1" t="s">
        <v>71</v>
      </c>
      <c r="H26" s="1">
        <v>99</v>
      </c>
      <c r="I26" s="6" t="s">
        <v>22</v>
      </c>
      <c r="J26" s="1">
        <v>5</v>
      </c>
      <c r="K26" s="1">
        <v>76</v>
      </c>
      <c r="L26" s="1">
        <v>121</v>
      </c>
      <c r="M26" s="1">
        <v>111</v>
      </c>
      <c r="N26" s="1">
        <v>113</v>
      </c>
      <c r="O26" s="1">
        <v>125</v>
      </c>
      <c r="P26" s="1">
        <v>97</v>
      </c>
      <c r="Q26" s="1">
        <v>133</v>
      </c>
      <c r="R26" s="1">
        <v>112</v>
      </c>
      <c r="S26" s="1">
        <v>122</v>
      </c>
      <c r="T26" s="1">
        <v>116</v>
      </c>
      <c r="U26" s="1">
        <v>36</v>
      </c>
      <c r="V26" s="4">
        <f t="shared" ref="V26:V34" si="7">SUM(L26:O26)</f>
        <v>470</v>
      </c>
      <c r="W26" s="8">
        <f t="shared" ref="W26:W31" si="8">SUM(Q26:T26)</f>
        <v>483</v>
      </c>
      <c r="X26" s="5" t="str">
        <f>Stat[[#This Row],[服装]]&amp;Stat[[#This Row],[名前]]&amp;Stat[[#This Row],[レアリティ]]</f>
        <v>1周年月島蛍ICONIC</v>
      </c>
      <c r="Y26" s="5" t="s">
        <v>269</v>
      </c>
      <c r="Z26" s="1" t="s">
        <v>1003</v>
      </c>
    </row>
    <row r="27" spans="1:26" ht="15.95" customHeight="1" x14ac:dyDescent="0.25">
      <c r="A27" s="1">
        <f t="shared" si="6"/>
        <v>26</v>
      </c>
      <c r="B27" s="1" t="s">
        <v>701</v>
      </c>
      <c r="C27" s="1" t="s">
        <v>139</v>
      </c>
      <c r="D27" s="1" t="s">
        <v>73</v>
      </c>
      <c r="E27" s="1" t="s">
        <v>82</v>
      </c>
      <c r="F27" s="1" t="s">
        <v>136</v>
      </c>
      <c r="G27" s="1" t="s">
        <v>71</v>
      </c>
      <c r="H27" s="1">
        <v>99</v>
      </c>
      <c r="I27" s="6" t="s">
        <v>22</v>
      </c>
      <c r="J27" s="1">
        <v>5</v>
      </c>
      <c r="K27" s="1">
        <v>77</v>
      </c>
      <c r="L27" s="1">
        <v>121</v>
      </c>
      <c r="M27" s="1">
        <v>113</v>
      </c>
      <c r="N27" s="1">
        <v>114</v>
      </c>
      <c r="O27" s="1">
        <v>127</v>
      </c>
      <c r="P27" s="1">
        <v>97</v>
      </c>
      <c r="Q27" s="1">
        <v>133</v>
      </c>
      <c r="R27" s="1">
        <v>116</v>
      </c>
      <c r="S27" s="1">
        <v>121</v>
      </c>
      <c r="T27" s="1">
        <v>117</v>
      </c>
      <c r="U27" s="1">
        <v>36</v>
      </c>
      <c r="V27" s="4">
        <f t="shared" si="7"/>
        <v>475</v>
      </c>
      <c r="W27" s="8">
        <f t="shared" si="8"/>
        <v>487</v>
      </c>
      <c r="X27" s="5" t="str">
        <f>Stat[[#This Row],[服装]]&amp;Stat[[#This Row],[名前]]&amp;Stat[[#This Row],[レアリティ]]</f>
        <v>花火月島蛍ICONIC</v>
      </c>
      <c r="Y27" s="5" t="s">
        <v>269</v>
      </c>
      <c r="Z27" s="1" t="s">
        <v>1003</v>
      </c>
    </row>
    <row r="28" spans="1:26" ht="15.95" customHeight="1" x14ac:dyDescent="0.25">
      <c r="A28" s="1">
        <f t="shared" si="6"/>
        <v>27</v>
      </c>
      <c r="B28" s="1" t="s">
        <v>771</v>
      </c>
      <c r="C28" s="1" t="s">
        <v>139</v>
      </c>
      <c r="D28" s="1" t="s">
        <v>90</v>
      </c>
      <c r="E28" s="1" t="s">
        <v>82</v>
      </c>
      <c r="F28" s="1" t="s">
        <v>136</v>
      </c>
      <c r="G28" s="1" t="s">
        <v>71</v>
      </c>
      <c r="H28" s="1">
        <v>99</v>
      </c>
      <c r="I28" s="6" t="s">
        <v>22</v>
      </c>
      <c r="J28" s="1">
        <v>5</v>
      </c>
      <c r="K28" s="1">
        <v>77</v>
      </c>
      <c r="L28" s="1">
        <v>122</v>
      </c>
      <c r="M28" s="1">
        <v>113</v>
      </c>
      <c r="N28" s="1">
        <v>116</v>
      </c>
      <c r="O28" s="1">
        <v>127</v>
      </c>
      <c r="P28" s="1">
        <v>97</v>
      </c>
      <c r="Q28" s="1">
        <v>131</v>
      </c>
      <c r="R28" s="1">
        <v>116</v>
      </c>
      <c r="S28" s="1">
        <v>121</v>
      </c>
      <c r="T28" s="1">
        <v>117</v>
      </c>
      <c r="U28" s="1">
        <v>36</v>
      </c>
      <c r="V28" s="4">
        <f t="shared" si="7"/>
        <v>478</v>
      </c>
      <c r="W28" s="8">
        <f t="shared" si="8"/>
        <v>485</v>
      </c>
      <c r="X28" s="5" t="str">
        <f>Stat[[#This Row],[服装]]&amp;Stat[[#This Row],[名前]]&amp;Stat[[#This Row],[レアリティ]]</f>
        <v>ジャージ月島蛍ICONIC</v>
      </c>
      <c r="Y28" s="5" t="s">
        <v>269</v>
      </c>
      <c r="Z28" s="1" t="s">
        <v>1004</v>
      </c>
    </row>
    <row r="29" spans="1:26" ht="15.95" customHeight="1" x14ac:dyDescent="0.25">
      <c r="A29" s="1">
        <f t="shared" si="6"/>
        <v>28</v>
      </c>
      <c r="B29" s="1" t="s">
        <v>871</v>
      </c>
      <c r="C29" s="1" t="s">
        <v>139</v>
      </c>
      <c r="D29" s="1" t="s">
        <v>77</v>
      </c>
      <c r="E29" s="1" t="s">
        <v>82</v>
      </c>
      <c r="F29" s="1" t="s">
        <v>136</v>
      </c>
      <c r="G29" s="1" t="s">
        <v>71</v>
      </c>
      <c r="H29" s="1">
        <v>99</v>
      </c>
      <c r="I29" s="6" t="s">
        <v>22</v>
      </c>
      <c r="J29" s="1">
        <v>5</v>
      </c>
      <c r="K29" s="1">
        <v>78</v>
      </c>
      <c r="L29" s="1">
        <v>122</v>
      </c>
      <c r="M29" s="1">
        <v>114</v>
      </c>
      <c r="N29" s="1">
        <v>115</v>
      </c>
      <c r="O29" s="1">
        <v>128</v>
      </c>
      <c r="P29" s="1">
        <v>97</v>
      </c>
      <c r="Q29" s="1">
        <v>135</v>
      </c>
      <c r="R29" s="1">
        <v>117</v>
      </c>
      <c r="S29" s="1">
        <v>123</v>
      </c>
      <c r="T29" s="1">
        <v>118</v>
      </c>
      <c r="U29" s="1">
        <v>36</v>
      </c>
      <c r="V29" s="4">
        <f t="shared" si="7"/>
        <v>479</v>
      </c>
      <c r="W29" s="8">
        <f t="shared" si="8"/>
        <v>493</v>
      </c>
      <c r="X29" s="5" t="str">
        <f>Stat[[#This Row],[服装]]&amp;Stat[[#This Row],[名前]]&amp;Stat[[#This Row],[レアリティ]]</f>
        <v>2周年月島蛍ICONIC</v>
      </c>
      <c r="Y29" s="5" t="s">
        <v>269</v>
      </c>
      <c r="Z29" s="1" t="s">
        <v>1005</v>
      </c>
    </row>
    <row r="30" spans="1:26" ht="15.95" customHeight="1" x14ac:dyDescent="0.25">
      <c r="A30" s="1">
        <f t="shared" si="6"/>
        <v>29</v>
      </c>
      <c r="B30" s="1" t="s">
        <v>944</v>
      </c>
      <c r="C30" s="1" t="s">
        <v>139</v>
      </c>
      <c r="D30" s="1" t="s">
        <v>73</v>
      </c>
      <c r="E30" s="1" t="s">
        <v>82</v>
      </c>
      <c r="F30" s="1" t="s">
        <v>136</v>
      </c>
      <c r="G30" s="1" t="s">
        <v>71</v>
      </c>
      <c r="H30" s="1">
        <v>99</v>
      </c>
      <c r="I30" s="6" t="s">
        <v>22</v>
      </c>
      <c r="J30" s="1">
        <v>5</v>
      </c>
      <c r="K30" s="1">
        <v>78</v>
      </c>
      <c r="L30" s="1">
        <v>124</v>
      </c>
      <c r="M30" s="1">
        <v>114</v>
      </c>
      <c r="N30" s="1">
        <v>115</v>
      </c>
      <c r="O30" s="1">
        <v>128</v>
      </c>
      <c r="P30" s="1">
        <v>97</v>
      </c>
      <c r="Q30" s="1">
        <v>134</v>
      </c>
      <c r="R30" s="1">
        <v>118</v>
      </c>
      <c r="S30" s="1">
        <v>122</v>
      </c>
      <c r="T30" s="1">
        <v>119</v>
      </c>
      <c r="U30" s="1">
        <v>36</v>
      </c>
      <c r="V30" s="4">
        <f t="shared" si="7"/>
        <v>481</v>
      </c>
      <c r="W30" s="8">
        <f t="shared" si="8"/>
        <v>493</v>
      </c>
      <c r="X30" s="5" t="str">
        <f>Stat[[#This Row],[服装]]&amp;Stat[[#This Row],[名前]]&amp;Stat[[#This Row],[レアリティ]]</f>
        <v>アート2月島蛍ICONIC</v>
      </c>
      <c r="Y30" s="5" t="s">
        <v>269</v>
      </c>
      <c r="Z30" s="1" t="s">
        <v>1006</v>
      </c>
    </row>
    <row r="31" spans="1:26" ht="15.95" customHeight="1" x14ac:dyDescent="0.25">
      <c r="A31" s="1">
        <f t="shared" si="6"/>
        <v>30</v>
      </c>
      <c r="B31" s="1" t="s">
        <v>1016</v>
      </c>
      <c r="C31" s="1" t="s">
        <v>139</v>
      </c>
      <c r="D31" s="1" t="s">
        <v>90</v>
      </c>
      <c r="E31" s="1" t="s">
        <v>82</v>
      </c>
      <c r="F31" s="1" t="s">
        <v>136</v>
      </c>
      <c r="G31" s="1" t="s">
        <v>71</v>
      </c>
      <c r="H31" s="1">
        <v>99</v>
      </c>
      <c r="I31" s="6" t="s">
        <v>22</v>
      </c>
      <c r="J31" s="1">
        <v>5</v>
      </c>
      <c r="K31" s="1">
        <v>79</v>
      </c>
      <c r="L31" s="1">
        <v>123</v>
      </c>
      <c r="M31" s="1">
        <v>115</v>
      </c>
      <c r="N31" s="1">
        <v>116</v>
      </c>
      <c r="O31" s="1">
        <v>129</v>
      </c>
      <c r="P31" s="1">
        <v>97</v>
      </c>
      <c r="Q31" s="1">
        <v>137</v>
      </c>
      <c r="R31" s="1">
        <v>118</v>
      </c>
      <c r="S31" s="1">
        <v>125</v>
      </c>
      <c r="T31" s="1">
        <v>119</v>
      </c>
      <c r="U31" s="1">
        <v>36</v>
      </c>
      <c r="V31" s="4">
        <f>SUM(L31:O31)</f>
        <v>483</v>
      </c>
      <c r="W31" s="8">
        <f t="shared" si="8"/>
        <v>499</v>
      </c>
      <c r="X31" s="5" t="str">
        <f>Stat[[#This Row],[服装]]&amp;Stat[[#This Row],[名前]]&amp;Stat[[#This Row],[レアリティ]]</f>
        <v>焼き芋月島蛍ICONIC</v>
      </c>
      <c r="Y31" s="5" t="s">
        <v>269</v>
      </c>
      <c r="Z31" s="1" t="s">
        <v>1002</v>
      </c>
    </row>
    <row r="32" spans="1:26" ht="15.95" customHeight="1" x14ac:dyDescent="0.25">
      <c r="A32" s="1">
        <f t="shared" ref="A32:A66" si="9">ROW()-1</f>
        <v>31</v>
      </c>
      <c r="B32" s="1" t="s">
        <v>1364</v>
      </c>
      <c r="C32" s="1" t="s">
        <v>139</v>
      </c>
      <c r="D32" s="1" t="s">
        <v>77</v>
      </c>
      <c r="E32" s="1" t="s">
        <v>82</v>
      </c>
      <c r="F32" s="1" t="s">
        <v>136</v>
      </c>
      <c r="G32" s="1" t="s">
        <v>71</v>
      </c>
      <c r="H32" s="1">
        <v>99</v>
      </c>
      <c r="I32" s="6" t="s">
        <v>22</v>
      </c>
      <c r="J32" s="1">
        <v>5</v>
      </c>
      <c r="K32" s="1">
        <v>79</v>
      </c>
      <c r="L32" s="1">
        <v>125</v>
      </c>
      <c r="M32" s="1">
        <v>115</v>
      </c>
      <c r="N32" s="1">
        <v>116</v>
      </c>
      <c r="O32" s="1">
        <v>129</v>
      </c>
      <c r="P32" s="1">
        <v>97</v>
      </c>
      <c r="Q32" s="1">
        <v>136</v>
      </c>
      <c r="R32" s="1">
        <v>118</v>
      </c>
      <c r="S32" s="1">
        <v>124</v>
      </c>
      <c r="T32" s="1">
        <v>119</v>
      </c>
      <c r="U32" s="1">
        <v>36</v>
      </c>
      <c r="V32" s="4">
        <f>SUM(L32:O32)</f>
        <v>485</v>
      </c>
      <c r="W32" s="8">
        <f t="shared" ref="W32:W66" si="10">SUM(Q32:T32)</f>
        <v>497</v>
      </c>
      <c r="X32" s="5" t="str">
        <f>Stat[[#This Row],[服装]]&amp;Stat[[#This Row],[名前]]&amp;Stat[[#This Row],[レアリティ]]</f>
        <v>寝正月月島蛍ICONIC</v>
      </c>
      <c r="Y32" s="5" t="s">
        <v>269</v>
      </c>
      <c r="Z32" s="1" t="s">
        <v>1004</v>
      </c>
    </row>
    <row r="33" spans="1:26" ht="15.95" customHeight="1" x14ac:dyDescent="0.25">
      <c r="A33" s="1">
        <f>ROW()-1</f>
        <v>32</v>
      </c>
      <c r="B33" s="1" t="s">
        <v>1674</v>
      </c>
      <c r="C33" s="1" t="s">
        <v>139</v>
      </c>
      <c r="D33" s="1" t="s">
        <v>73</v>
      </c>
      <c r="E33" s="1" t="s">
        <v>82</v>
      </c>
      <c r="F33" s="1" t="s">
        <v>136</v>
      </c>
      <c r="G33" s="1" t="s">
        <v>71</v>
      </c>
      <c r="H33" s="1">
        <v>99</v>
      </c>
      <c r="I33" s="6" t="s">
        <v>22</v>
      </c>
      <c r="J33" s="1">
        <v>5</v>
      </c>
      <c r="K33" s="1">
        <v>80</v>
      </c>
      <c r="L33" s="1">
        <v>127</v>
      </c>
      <c r="M33" s="1">
        <v>117</v>
      </c>
      <c r="N33" s="1">
        <v>117</v>
      </c>
      <c r="O33" s="1">
        <v>130</v>
      </c>
      <c r="P33" s="1">
        <v>97</v>
      </c>
      <c r="Q33" s="1">
        <v>137</v>
      </c>
      <c r="R33" s="1">
        <v>119</v>
      </c>
      <c r="S33" s="1">
        <v>125</v>
      </c>
      <c r="T33" s="1">
        <v>120</v>
      </c>
      <c r="U33" s="1">
        <v>36</v>
      </c>
      <c r="V33" s="4">
        <f>SUM(L33:O33)</f>
        <v>491</v>
      </c>
      <c r="W33" s="8">
        <f>SUM(Q33:T33)</f>
        <v>501</v>
      </c>
      <c r="X33" s="5" t="str">
        <f>Stat[[#This Row],[服装]]&amp;Stat[[#This Row],[名前]]&amp;Stat[[#This Row],[レアリティ]]</f>
        <v>思い出月島蛍ICONIC</v>
      </c>
      <c r="Y33" s="5" t="s">
        <v>269</v>
      </c>
      <c r="Z33" s="1" t="s">
        <v>1005</v>
      </c>
    </row>
    <row r="34" spans="1:26" ht="15.95" customHeight="1" x14ac:dyDescent="0.25">
      <c r="A34" s="1">
        <f t="shared" si="9"/>
        <v>33</v>
      </c>
      <c r="B34" s="1" t="s">
        <v>108</v>
      </c>
      <c r="C34" s="1" t="s">
        <v>140</v>
      </c>
      <c r="D34" s="1" t="s">
        <v>90</v>
      </c>
      <c r="E34" s="1" t="s">
        <v>82</v>
      </c>
      <c r="F34" s="1" t="s">
        <v>136</v>
      </c>
      <c r="G34" s="1" t="s">
        <v>71</v>
      </c>
      <c r="H34" s="1">
        <v>99</v>
      </c>
      <c r="I34" s="6" t="s">
        <v>22</v>
      </c>
      <c r="J34" s="1">
        <v>5</v>
      </c>
      <c r="K34" s="1">
        <v>73</v>
      </c>
      <c r="L34" s="1">
        <v>114</v>
      </c>
      <c r="M34" s="1">
        <v>123</v>
      </c>
      <c r="N34" s="1">
        <v>118</v>
      </c>
      <c r="O34" s="1">
        <v>120</v>
      </c>
      <c r="P34" s="1">
        <v>97</v>
      </c>
      <c r="Q34" s="1">
        <v>118</v>
      </c>
      <c r="R34" s="1">
        <v>118</v>
      </c>
      <c r="S34" s="1">
        <v>114</v>
      </c>
      <c r="T34" s="1">
        <v>119</v>
      </c>
      <c r="U34" s="1">
        <v>31</v>
      </c>
      <c r="V34" s="4">
        <f t="shared" si="7"/>
        <v>475</v>
      </c>
      <c r="W34" s="8">
        <f t="shared" si="10"/>
        <v>469</v>
      </c>
      <c r="X34" s="5" t="str">
        <f>Stat[[#This Row],[服装]]&amp;Stat[[#This Row],[名前]]&amp;Stat[[#This Row],[レアリティ]]</f>
        <v>ユニフォーム山口忠ICONIC</v>
      </c>
      <c r="Y34" s="5" t="s">
        <v>270</v>
      </c>
      <c r="Z34" s="1" t="s">
        <v>183</v>
      </c>
    </row>
    <row r="35" spans="1:26" ht="15.95" customHeight="1" x14ac:dyDescent="0.25">
      <c r="A35" s="1">
        <f t="shared" si="9"/>
        <v>34</v>
      </c>
      <c r="B35" s="1" t="s">
        <v>116</v>
      </c>
      <c r="C35" s="1" t="s">
        <v>140</v>
      </c>
      <c r="D35" s="1" t="s">
        <v>77</v>
      </c>
      <c r="E35" s="1" t="s">
        <v>82</v>
      </c>
      <c r="F35" s="1" t="s">
        <v>136</v>
      </c>
      <c r="G35" s="1" t="s">
        <v>71</v>
      </c>
      <c r="H35" s="1">
        <v>99</v>
      </c>
      <c r="I35" s="6" t="s">
        <v>22</v>
      </c>
      <c r="J35" s="1">
        <v>5</v>
      </c>
      <c r="K35" s="1">
        <v>74</v>
      </c>
      <c r="L35" s="1">
        <v>115</v>
      </c>
      <c r="M35" s="1">
        <v>126</v>
      </c>
      <c r="N35" s="1">
        <v>119</v>
      </c>
      <c r="O35" s="1">
        <v>123</v>
      </c>
      <c r="P35" s="1">
        <v>97</v>
      </c>
      <c r="Q35" s="1">
        <v>121</v>
      </c>
      <c r="R35" s="1">
        <v>119</v>
      </c>
      <c r="S35" s="1">
        <v>115</v>
      </c>
      <c r="T35" s="1">
        <v>120</v>
      </c>
      <c r="U35" s="1">
        <v>31</v>
      </c>
      <c r="V35" s="4">
        <f t="shared" ref="V35:V84" si="11">SUM(L35:O35)</f>
        <v>483</v>
      </c>
      <c r="W35" s="8">
        <f t="shared" si="10"/>
        <v>475</v>
      </c>
      <c r="X35" s="5" t="str">
        <f>Stat[[#This Row],[服装]]&amp;Stat[[#This Row],[名前]]&amp;Stat[[#This Row],[レアリティ]]</f>
        <v>水着山口忠ICONIC</v>
      </c>
      <c r="Y35" s="5" t="s">
        <v>270</v>
      </c>
      <c r="Z35" s="1" t="s">
        <v>1007</v>
      </c>
    </row>
    <row r="36" spans="1:26" ht="15.95" customHeight="1" x14ac:dyDescent="0.25">
      <c r="A36" s="1">
        <f t="shared" si="9"/>
        <v>35</v>
      </c>
      <c r="B36" s="1" t="s">
        <v>595</v>
      </c>
      <c r="C36" s="1" t="s">
        <v>140</v>
      </c>
      <c r="D36" s="1" t="s">
        <v>73</v>
      </c>
      <c r="E36" s="1" t="s">
        <v>82</v>
      </c>
      <c r="F36" s="1" t="s">
        <v>136</v>
      </c>
      <c r="G36" s="1" t="s">
        <v>71</v>
      </c>
      <c r="H36" s="1">
        <v>99</v>
      </c>
      <c r="I36" s="6" t="s">
        <v>22</v>
      </c>
      <c r="J36" s="1">
        <v>5</v>
      </c>
      <c r="K36" s="1">
        <v>74</v>
      </c>
      <c r="L36" s="1">
        <v>113</v>
      </c>
      <c r="M36" s="1">
        <v>128</v>
      </c>
      <c r="N36" s="1">
        <v>116</v>
      </c>
      <c r="O36" s="1">
        <v>125</v>
      </c>
      <c r="P36" s="1">
        <v>97</v>
      </c>
      <c r="Q36" s="1">
        <v>119</v>
      </c>
      <c r="R36" s="1">
        <v>122</v>
      </c>
      <c r="S36" s="1">
        <v>115</v>
      </c>
      <c r="T36" s="1">
        <v>120</v>
      </c>
      <c r="U36" s="1">
        <v>31</v>
      </c>
      <c r="V36" s="4">
        <f t="shared" si="11"/>
        <v>482</v>
      </c>
      <c r="W36" s="8">
        <f t="shared" si="10"/>
        <v>476</v>
      </c>
      <c r="X36" s="5" t="str">
        <f>Stat[[#This Row],[服装]]&amp;Stat[[#This Row],[名前]]&amp;Stat[[#This Row],[レアリティ]]</f>
        <v>雪遊び山口忠ICONIC</v>
      </c>
      <c r="Y36" s="5" t="s">
        <v>270</v>
      </c>
      <c r="Z36" s="1" t="s">
        <v>1003</v>
      </c>
    </row>
    <row r="37" spans="1:26" ht="15.95" customHeight="1" x14ac:dyDescent="0.25">
      <c r="A37" s="1">
        <f t="shared" si="9"/>
        <v>36</v>
      </c>
      <c r="B37" s="1" t="s">
        <v>727</v>
      </c>
      <c r="C37" s="1" t="s">
        <v>140</v>
      </c>
      <c r="D37" s="1" t="s">
        <v>90</v>
      </c>
      <c r="E37" s="1" t="s">
        <v>82</v>
      </c>
      <c r="F37" s="1" t="s">
        <v>136</v>
      </c>
      <c r="G37" s="1" t="s">
        <v>71</v>
      </c>
      <c r="H37" s="1">
        <v>99</v>
      </c>
      <c r="I37" s="6" t="s">
        <v>22</v>
      </c>
      <c r="J37" s="1">
        <v>5</v>
      </c>
      <c r="K37" s="1">
        <v>75</v>
      </c>
      <c r="L37" s="1">
        <v>116</v>
      </c>
      <c r="M37" s="1">
        <v>129</v>
      </c>
      <c r="N37" s="1">
        <v>119</v>
      </c>
      <c r="O37" s="1">
        <v>125</v>
      </c>
      <c r="P37" s="1">
        <v>97</v>
      </c>
      <c r="Q37" s="1">
        <v>121</v>
      </c>
      <c r="R37" s="1">
        <v>121</v>
      </c>
      <c r="S37" s="1">
        <v>116</v>
      </c>
      <c r="T37" s="1">
        <v>121</v>
      </c>
      <c r="U37" s="1">
        <v>31</v>
      </c>
      <c r="V37" s="4">
        <f t="shared" si="11"/>
        <v>489</v>
      </c>
      <c r="W37" s="8">
        <f t="shared" si="10"/>
        <v>479</v>
      </c>
      <c r="X37" s="5" t="str">
        <f>Stat[[#This Row],[服装]]&amp;Stat[[#This Row],[名前]]&amp;Stat[[#This Row],[レアリティ]]</f>
        <v>スパイ山口忠ICONIC</v>
      </c>
      <c r="Y37" s="5" t="s">
        <v>270</v>
      </c>
      <c r="Z37" s="1" t="s">
        <v>1000</v>
      </c>
    </row>
    <row r="38" spans="1:26" ht="15.95" customHeight="1" x14ac:dyDescent="0.25">
      <c r="A38" s="1">
        <f t="shared" si="9"/>
        <v>37</v>
      </c>
      <c r="B38" s="1" t="s">
        <v>771</v>
      </c>
      <c r="C38" s="1" t="s">
        <v>140</v>
      </c>
      <c r="D38" s="1" t="s">
        <v>77</v>
      </c>
      <c r="E38" s="1" t="s">
        <v>82</v>
      </c>
      <c r="F38" s="1" t="s">
        <v>136</v>
      </c>
      <c r="G38" s="1" t="s">
        <v>71</v>
      </c>
      <c r="H38" s="1">
        <v>99</v>
      </c>
      <c r="I38" s="6" t="s">
        <v>22</v>
      </c>
      <c r="J38" s="1">
        <v>5</v>
      </c>
      <c r="K38" s="1">
        <v>75</v>
      </c>
      <c r="L38" s="1">
        <v>118</v>
      </c>
      <c r="M38" s="1">
        <v>126</v>
      </c>
      <c r="N38" s="1">
        <v>120</v>
      </c>
      <c r="O38" s="1">
        <v>123</v>
      </c>
      <c r="P38" s="1">
        <v>97</v>
      </c>
      <c r="Q38" s="1">
        <v>122</v>
      </c>
      <c r="R38" s="1">
        <v>121</v>
      </c>
      <c r="S38" s="1">
        <v>117</v>
      </c>
      <c r="T38" s="1">
        <v>122</v>
      </c>
      <c r="U38" s="1">
        <v>31</v>
      </c>
      <c r="V38" s="4">
        <f t="shared" si="11"/>
        <v>487</v>
      </c>
      <c r="W38" s="8">
        <f t="shared" si="10"/>
        <v>482</v>
      </c>
      <c r="X38" s="5" t="str">
        <f>Stat[[#This Row],[服装]]&amp;Stat[[#This Row],[名前]]&amp;Stat[[#This Row],[レアリティ]]</f>
        <v>ジャージ山口忠ICONIC</v>
      </c>
      <c r="Y38" s="5" t="s">
        <v>270</v>
      </c>
      <c r="Z38" s="1" t="s">
        <v>1003</v>
      </c>
    </row>
    <row r="39" spans="1:26" ht="15.95" customHeight="1" x14ac:dyDescent="0.25">
      <c r="A39" s="1">
        <f t="shared" si="9"/>
        <v>38</v>
      </c>
      <c r="B39" s="1" t="s">
        <v>1016</v>
      </c>
      <c r="C39" s="1" t="s">
        <v>140</v>
      </c>
      <c r="D39" s="1" t="s">
        <v>73</v>
      </c>
      <c r="E39" s="1" t="s">
        <v>82</v>
      </c>
      <c r="F39" s="1" t="s">
        <v>136</v>
      </c>
      <c r="G39" s="1" t="s">
        <v>71</v>
      </c>
      <c r="H39" s="1">
        <v>99</v>
      </c>
      <c r="I39" s="6" t="s">
        <v>22</v>
      </c>
      <c r="J39" s="1">
        <v>5</v>
      </c>
      <c r="K39" s="1">
        <v>76</v>
      </c>
      <c r="L39" s="1">
        <v>117</v>
      </c>
      <c r="M39" s="1">
        <v>131</v>
      </c>
      <c r="N39" s="1">
        <v>120</v>
      </c>
      <c r="O39" s="1">
        <v>127</v>
      </c>
      <c r="P39" s="1">
        <v>97</v>
      </c>
      <c r="Q39" s="1">
        <v>122</v>
      </c>
      <c r="R39" s="1">
        <v>122</v>
      </c>
      <c r="S39" s="1">
        <v>117</v>
      </c>
      <c r="T39" s="1">
        <v>122</v>
      </c>
      <c r="U39" s="1">
        <v>31</v>
      </c>
      <c r="V39" s="4">
        <f t="shared" si="11"/>
        <v>495</v>
      </c>
      <c r="W39" s="8">
        <f t="shared" si="10"/>
        <v>483</v>
      </c>
      <c r="X39" s="5" t="str">
        <f>Stat[[#This Row],[服装]]&amp;Stat[[#This Row],[名前]]&amp;Stat[[#This Row],[レアリティ]]</f>
        <v>焼き芋山口忠ICONIC</v>
      </c>
      <c r="Y39" s="5" t="s">
        <v>270</v>
      </c>
      <c r="Z39" s="1" t="s">
        <v>1003</v>
      </c>
    </row>
    <row r="40" spans="1:26" ht="15.95" customHeight="1" x14ac:dyDescent="0.25">
      <c r="A40" s="1">
        <f>ROW()-1</f>
        <v>39</v>
      </c>
      <c r="B40" s="1" t="s">
        <v>1674</v>
      </c>
      <c r="C40" s="1" t="s">
        <v>140</v>
      </c>
      <c r="D40" s="1" t="s">
        <v>90</v>
      </c>
      <c r="E40" s="1" t="s">
        <v>82</v>
      </c>
      <c r="F40" s="1" t="s">
        <v>136</v>
      </c>
      <c r="G40" s="1" t="s">
        <v>71</v>
      </c>
      <c r="H40" s="1">
        <v>99</v>
      </c>
      <c r="I40" s="6" t="s">
        <v>22</v>
      </c>
      <c r="J40" s="1">
        <v>5</v>
      </c>
      <c r="K40" s="1">
        <v>77</v>
      </c>
      <c r="L40" s="1">
        <v>118</v>
      </c>
      <c r="M40" s="1">
        <v>133</v>
      </c>
      <c r="N40" s="1">
        <v>121</v>
      </c>
      <c r="O40" s="1">
        <v>129</v>
      </c>
      <c r="P40" s="1">
        <v>97</v>
      </c>
      <c r="Q40" s="1">
        <v>123</v>
      </c>
      <c r="R40" s="1">
        <v>123</v>
      </c>
      <c r="S40" s="1">
        <v>118</v>
      </c>
      <c r="T40" s="1">
        <v>123</v>
      </c>
      <c r="U40" s="1">
        <v>31</v>
      </c>
      <c r="V40" s="4">
        <f>SUM(L40:O40)</f>
        <v>501</v>
      </c>
      <c r="W40" s="8">
        <f>SUM(Q40:T40)</f>
        <v>487</v>
      </c>
      <c r="X40" s="5" t="str">
        <f>Stat[[#This Row],[服装]]&amp;Stat[[#This Row],[名前]]&amp;Stat[[#This Row],[レアリティ]]</f>
        <v>思い出山口忠ICONIC</v>
      </c>
      <c r="Y40" s="5" t="s">
        <v>270</v>
      </c>
      <c r="Z40" s="1" t="s">
        <v>1006</v>
      </c>
    </row>
    <row r="41" spans="1:26" ht="15.95" customHeight="1" x14ac:dyDescent="0.25">
      <c r="A41" s="1">
        <f t="shared" si="9"/>
        <v>40</v>
      </c>
      <c r="B41" s="1" t="s">
        <v>108</v>
      </c>
      <c r="C41" s="1" t="s">
        <v>141</v>
      </c>
      <c r="D41" s="1" t="s">
        <v>77</v>
      </c>
      <c r="E41" s="1" t="s">
        <v>80</v>
      </c>
      <c r="F41" s="1" t="s">
        <v>136</v>
      </c>
      <c r="G41" s="1" t="s">
        <v>71</v>
      </c>
      <c r="H41" s="1">
        <v>99</v>
      </c>
      <c r="I41" s="6" t="s">
        <v>22</v>
      </c>
      <c r="J41" s="1">
        <v>5</v>
      </c>
      <c r="K41" s="1">
        <v>86</v>
      </c>
      <c r="L41" s="1">
        <v>117</v>
      </c>
      <c r="M41" s="1">
        <v>110</v>
      </c>
      <c r="N41" s="1">
        <v>120</v>
      </c>
      <c r="O41" s="1">
        <v>123</v>
      </c>
      <c r="P41" s="1">
        <v>101</v>
      </c>
      <c r="Q41" s="1">
        <v>110</v>
      </c>
      <c r="R41" s="1">
        <v>130</v>
      </c>
      <c r="S41" s="1">
        <v>116</v>
      </c>
      <c r="T41" s="1">
        <v>123</v>
      </c>
      <c r="U41" s="1">
        <v>29</v>
      </c>
      <c r="V41" s="4">
        <f t="shared" si="11"/>
        <v>470</v>
      </c>
      <c r="W41" s="8">
        <f t="shared" si="10"/>
        <v>479</v>
      </c>
      <c r="X41" s="5" t="str">
        <f>Stat[[#This Row],[服装]]&amp;Stat[[#This Row],[名前]]&amp;Stat[[#This Row],[レアリティ]]</f>
        <v>ユニフォーム西谷夕ICONIC</v>
      </c>
      <c r="Y41" s="5" t="s">
        <v>271</v>
      </c>
      <c r="Z41" s="1" t="s">
        <v>183</v>
      </c>
    </row>
    <row r="42" spans="1:26" ht="15.95" customHeight="1" x14ac:dyDescent="0.25">
      <c r="A42" s="1">
        <f t="shared" si="9"/>
        <v>41</v>
      </c>
      <c r="B42" s="1" t="s">
        <v>149</v>
      </c>
      <c r="C42" s="1" t="s">
        <v>141</v>
      </c>
      <c r="D42" s="1" t="s">
        <v>73</v>
      </c>
      <c r="E42" s="1" t="s">
        <v>80</v>
      </c>
      <c r="F42" s="1" t="s">
        <v>136</v>
      </c>
      <c r="G42" s="1" t="s">
        <v>71</v>
      </c>
      <c r="H42" s="1">
        <v>99</v>
      </c>
      <c r="I42" s="6" t="s">
        <v>22</v>
      </c>
      <c r="J42" s="1">
        <v>5</v>
      </c>
      <c r="K42" s="1">
        <v>87</v>
      </c>
      <c r="L42" s="1">
        <v>118</v>
      </c>
      <c r="M42" s="1">
        <v>111</v>
      </c>
      <c r="N42" s="1">
        <v>123</v>
      </c>
      <c r="O42" s="1">
        <v>124</v>
      </c>
      <c r="P42" s="1">
        <v>101</v>
      </c>
      <c r="Q42" s="1">
        <v>111</v>
      </c>
      <c r="R42" s="1">
        <v>133</v>
      </c>
      <c r="S42" s="1">
        <v>117</v>
      </c>
      <c r="T42" s="1">
        <v>126</v>
      </c>
      <c r="U42" s="1">
        <v>29</v>
      </c>
      <c r="V42" s="4">
        <f t="shared" si="11"/>
        <v>476</v>
      </c>
      <c r="W42" s="8">
        <f t="shared" si="10"/>
        <v>487</v>
      </c>
      <c r="X42" s="5" t="str">
        <f>Stat[[#This Row],[服装]]&amp;Stat[[#This Row],[名前]]&amp;Stat[[#This Row],[レアリティ]]</f>
        <v>制服西谷夕ICONIC</v>
      </c>
      <c r="Y42" s="5" t="s">
        <v>271</v>
      </c>
      <c r="Z42" s="1" t="s">
        <v>1002</v>
      </c>
    </row>
    <row r="43" spans="1:26" ht="15.95" customHeight="1" x14ac:dyDescent="0.25">
      <c r="A43" s="1">
        <f t="shared" si="9"/>
        <v>42</v>
      </c>
      <c r="B43" s="1" t="s">
        <v>585</v>
      </c>
      <c r="C43" s="1" t="s">
        <v>141</v>
      </c>
      <c r="D43" s="1" t="s">
        <v>73</v>
      </c>
      <c r="E43" s="1" t="s">
        <v>80</v>
      </c>
      <c r="F43" s="1" t="s">
        <v>136</v>
      </c>
      <c r="G43" s="1" t="s">
        <v>71</v>
      </c>
      <c r="H43" s="1">
        <v>99</v>
      </c>
      <c r="I43" s="6" t="s">
        <v>22</v>
      </c>
      <c r="J43" s="1">
        <v>5</v>
      </c>
      <c r="K43" s="1">
        <v>88</v>
      </c>
      <c r="L43" s="1">
        <v>119</v>
      </c>
      <c r="M43" s="1">
        <v>111</v>
      </c>
      <c r="N43" s="1">
        <v>125</v>
      </c>
      <c r="O43" s="1">
        <v>125</v>
      </c>
      <c r="P43" s="1">
        <v>101</v>
      </c>
      <c r="Q43" s="1">
        <v>111</v>
      </c>
      <c r="R43" s="1">
        <v>136</v>
      </c>
      <c r="S43" s="1">
        <v>118</v>
      </c>
      <c r="T43" s="1">
        <v>128</v>
      </c>
      <c r="U43" s="1">
        <v>29</v>
      </c>
      <c r="V43" s="4">
        <f t="shared" si="11"/>
        <v>480</v>
      </c>
      <c r="W43" s="8">
        <f t="shared" si="10"/>
        <v>493</v>
      </c>
      <c r="X43" s="5" t="str">
        <f>Stat[[#This Row],[服装]]&amp;Stat[[#This Row],[名前]]&amp;Stat[[#This Row],[レアリティ]]</f>
        <v>Xmas西谷夕ICONIC</v>
      </c>
      <c r="Y43" s="5" t="s">
        <v>271</v>
      </c>
      <c r="Z43" s="1" t="s">
        <v>1001</v>
      </c>
    </row>
    <row r="44" spans="1:26" ht="15.95" customHeight="1" x14ac:dyDescent="0.25">
      <c r="A44" s="1">
        <f t="shared" si="9"/>
        <v>43</v>
      </c>
      <c r="B44" s="1" t="s">
        <v>669</v>
      </c>
      <c r="C44" s="1" t="s">
        <v>141</v>
      </c>
      <c r="D44" s="1" t="s">
        <v>90</v>
      </c>
      <c r="E44" s="1" t="s">
        <v>80</v>
      </c>
      <c r="F44" s="1" t="s">
        <v>136</v>
      </c>
      <c r="G44" s="1" t="s">
        <v>71</v>
      </c>
      <c r="H44" s="1">
        <v>99</v>
      </c>
      <c r="I44" s="6" t="s">
        <v>22</v>
      </c>
      <c r="J44" s="1">
        <v>5</v>
      </c>
      <c r="K44" s="1">
        <v>88</v>
      </c>
      <c r="L44" s="1">
        <v>117</v>
      </c>
      <c r="M44" s="1">
        <v>111</v>
      </c>
      <c r="N44" s="1">
        <v>127</v>
      </c>
      <c r="O44" s="1">
        <v>123</v>
      </c>
      <c r="P44" s="1">
        <v>101</v>
      </c>
      <c r="Q44" s="1">
        <v>111</v>
      </c>
      <c r="R44" s="1">
        <v>137</v>
      </c>
      <c r="S44" s="1">
        <v>116</v>
      </c>
      <c r="T44" s="1">
        <v>130</v>
      </c>
      <c r="U44" s="1">
        <v>29</v>
      </c>
      <c r="V44" s="4">
        <f t="shared" si="11"/>
        <v>478</v>
      </c>
      <c r="W44" s="8">
        <f t="shared" si="10"/>
        <v>494</v>
      </c>
      <c r="X44" s="5" t="str">
        <f>Stat[[#This Row],[服装]]&amp;Stat[[#This Row],[名前]]&amp;Stat[[#This Row],[レアリティ]]</f>
        <v>バーガー西谷夕ICONIC</v>
      </c>
      <c r="Y44" s="5" t="s">
        <v>271</v>
      </c>
      <c r="Z44" s="1" t="s">
        <v>1002</v>
      </c>
    </row>
    <row r="45" spans="1:26" ht="15.95" customHeight="1" x14ac:dyDescent="0.25">
      <c r="A45" s="1">
        <f t="shared" si="9"/>
        <v>44</v>
      </c>
      <c r="B45" s="1" t="s">
        <v>766</v>
      </c>
      <c r="C45" s="1" t="s">
        <v>141</v>
      </c>
      <c r="D45" s="1" t="s">
        <v>77</v>
      </c>
      <c r="E45" s="1" t="s">
        <v>80</v>
      </c>
      <c r="F45" s="1" t="s">
        <v>136</v>
      </c>
      <c r="G45" s="1" t="s">
        <v>71</v>
      </c>
      <c r="H45" s="1">
        <v>99</v>
      </c>
      <c r="I45" s="6" t="s">
        <v>22</v>
      </c>
      <c r="J45" s="1">
        <v>5</v>
      </c>
      <c r="K45" s="1">
        <v>89</v>
      </c>
      <c r="L45" s="1">
        <v>120</v>
      </c>
      <c r="M45" s="1">
        <v>112</v>
      </c>
      <c r="N45" s="1">
        <v>126</v>
      </c>
      <c r="O45" s="1">
        <v>126</v>
      </c>
      <c r="P45" s="1">
        <v>101</v>
      </c>
      <c r="Q45" s="1">
        <v>112</v>
      </c>
      <c r="R45" s="1">
        <v>138</v>
      </c>
      <c r="S45" s="1">
        <v>119</v>
      </c>
      <c r="T45" s="1">
        <v>130</v>
      </c>
      <c r="U45" s="1">
        <v>29</v>
      </c>
      <c r="V45" s="4">
        <f t="shared" si="11"/>
        <v>484</v>
      </c>
      <c r="W45" s="8">
        <f t="shared" si="10"/>
        <v>499</v>
      </c>
      <c r="X45" s="5" t="str">
        <f>Stat[[#This Row],[服装]]&amp;Stat[[#This Row],[名前]]&amp;Stat[[#This Row],[レアリティ]]</f>
        <v>文化祭2西谷夕ICONIC</v>
      </c>
      <c r="Y45" s="5" t="s">
        <v>271</v>
      </c>
      <c r="Z45" s="1" t="s">
        <v>1002</v>
      </c>
    </row>
    <row r="46" spans="1:26" ht="15.95" customHeight="1" x14ac:dyDescent="0.25">
      <c r="A46" s="1">
        <f t="shared" si="9"/>
        <v>45</v>
      </c>
      <c r="B46" s="1" t="s">
        <v>871</v>
      </c>
      <c r="C46" s="1" t="s">
        <v>141</v>
      </c>
      <c r="D46" s="1" t="s">
        <v>73</v>
      </c>
      <c r="E46" s="1" t="s">
        <v>80</v>
      </c>
      <c r="F46" s="1" t="s">
        <v>136</v>
      </c>
      <c r="G46" s="1" t="s">
        <v>71</v>
      </c>
      <c r="H46" s="1">
        <v>99</v>
      </c>
      <c r="I46" s="6" t="s">
        <v>22</v>
      </c>
      <c r="J46" s="1">
        <v>5</v>
      </c>
      <c r="K46" s="1">
        <v>89</v>
      </c>
      <c r="L46" s="1">
        <v>119</v>
      </c>
      <c r="M46" s="1">
        <v>112</v>
      </c>
      <c r="N46" s="1">
        <v>127</v>
      </c>
      <c r="O46" s="1">
        <v>126</v>
      </c>
      <c r="P46" s="1">
        <v>101</v>
      </c>
      <c r="Q46" s="1">
        <v>112</v>
      </c>
      <c r="R46" s="1">
        <v>139</v>
      </c>
      <c r="S46" s="1">
        <v>119</v>
      </c>
      <c r="T46" s="1">
        <v>130</v>
      </c>
      <c r="U46" s="1">
        <v>29</v>
      </c>
      <c r="V46" s="4">
        <f t="shared" si="11"/>
        <v>484</v>
      </c>
      <c r="W46" s="8">
        <f t="shared" si="10"/>
        <v>500</v>
      </c>
      <c r="X46" s="5" t="str">
        <f>Stat[[#This Row],[服装]]&amp;Stat[[#This Row],[名前]]&amp;Stat[[#This Row],[レアリティ]]</f>
        <v>2周年西谷夕ICONIC</v>
      </c>
      <c r="Y46" s="5" t="s">
        <v>271</v>
      </c>
      <c r="Z46" s="1" t="s">
        <v>1001</v>
      </c>
    </row>
    <row r="47" spans="1:26" ht="15.95" customHeight="1" x14ac:dyDescent="0.25">
      <c r="A47" s="1">
        <f t="shared" si="9"/>
        <v>46</v>
      </c>
      <c r="B47" s="1" t="s">
        <v>1031</v>
      </c>
      <c r="C47" s="1" t="s">
        <v>141</v>
      </c>
      <c r="D47" s="1" t="s">
        <v>90</v>
      </c>
      <c r="E47" s="1" t="s">
        <v>80</v>
      </c>
      <c r="F47" s="1" t="s">
        <v>136</v>
      </c>
      <c r="G47" s="1" t="s">
        <v>71</v>
      </c>
      <c r="H47" s="1">
        <v>99</v>
      </c>
      <c r="I47" s="6" t="s">
        <v>22</v>
      </c>
      <c r="J47" s="1">
        <v>5</v>
      </c>
      <c r="K47" s="1">
        <v>90</v>
      </c>
      <c r="L47" s="1">
        <v>121</v>
      </c>
      <c r="M47" s="1">
        <v>113</v>
      </c>
      <c r="N47" s="1">
        <v>127</v>
      </c>
      <c r="O47" s="1">
        <v>127</v>
      </c>
      <c r="P47" s="1">
        <v>101</v>
      </c>
      <c r="Q47" s="1">
        <v>113</v>
      </c>
      <c r="R47" s="1">
        <v>140</v>
      </c>
      <c r="S47" s="1">
        <v>120</v>
      </c>
      <c r="T47" s="1">
        <v>132</v>
      </c>
      <c r="U47" s="1">
        <v>29</v>
      </c>
      <c r="V47" s="4">
        <f t="shared" si="11"/>
        <v>488</v>
      </c>
      <c r="W47" s="8">
        <f t="shared" si="10"/>
        <v>505</v>
      </c>
      <c r="X47" s="5" t="str">
        <f>Stat[[#This Row],[服装]]&amp;Stat[[#This Row],[名前]]&amp;Stat[[#This Row],[レアリティ]]</f>
        <v>ハロウィン西谷夕ICONIC</v>
      </c>
      <c r="Y47" s="5" t="s">
        <v>271</v>
      </c>
      <c r="Z47" s="1" t="s">
        <v>1004</v>
      </c>
    </row>
    <row r="48" spans="1:26" ht="15.95" customHeight="1" x14ac:dyDescent="0.25">
      <c r="A48" s="1">
        <f>ROW()-1</f>
        <v>47</v>
      </c>
      <c r="B48" s="1" t="s">
        <v>1674</v>
      </c>
      <c r="C48" s="1" t="s">
        <v>141</v>
      </c>
      <c r="D48" s="1" t="s">
        <v>77</v>
      </c>
      <c r="E48" s="1" t="s">
        <v>80</v>
      </c>
      <c r="F48" s="1" t="s">
        <v>136</v>
      </c>
      <c r="G48" s="1" t="s">
        <v>71</v>
      </c>
      <c r="H48" s="1">
        <v>99</v>
      </c>
      <c r="I48" s="6"/>
      <c r="J48" s="1">
        <v>5</v>
      </c>
      <c r="K48" s="1">
        <v>91</v>
      </c>
      <c r="L48" s="1">
        <v>122</v>
      </c>
      <c r="M48" s="1">
        <v>114</v>
      </c>
      <c r="N48" s="1">
        <v>128</v>
      </c>
      <c r="O48" s="1">
        <v>128</v>
      </c>
      <c r="P48" s="1">
        <v>101</v>
      </c>
      <c r="Q48" s="1">
        <v>114</v>
      </c>
      <c r="R48" s="1">
        <v>142</v>
      </c>
      <c r="S48" s="1">
        <v>121</v>
      </c>
      <c r="T48" s="1">
        <v>134</v>
      </c>
      <c r="U48" s="1">
        <v>29</v>
      </c>
      <c r="V48" s="4">
        <f>SUM(L48:O48)</f>
        <v>492</v>
      </c>
      <c r="W48" s="8">
        <f>SUM(Q48:T48)</f>
        <v>511</v>
      </c>
      <c r="X48" s="5" t="str">
        <f>Stat[[#This Row],[服装]]&amp;Stat[[#This Row],[名前]]&amp;Stat[[#This Row],[レアリティ]]</f>
        <v>思い出西谷夕ICONIC</v>
      </c>
      <c r="Y48" s="5" t="s">
        <v>271</v>
      </c>
      <c r="Z48" s="1" t="s">
        <v>1007</v>
      </c>
    </row>
    <row r="49" spans="1:26" ht="15.95" customHeight="1" x14ac:dyDescent="0.25">
      <c r="A49" s="1">
        <f t="shared" si="9"/>
        <v>48</v>
      </c>
      <c r="B49" s="1" t="s">
        <v>108</v>
      </c>
      <c r="C49" s="1" t="s">
        <v>142</v>
      </c>
      <c r="D49" s="1" t="s">
        <v>90</v>
      </c>
      <c r="E49" s="1" t="s">
        <v>78</v>
      </c>
      <c r="F49" s="1" t="s">
        <v>136</v>
      </c>
      <c r="G49" s="1" t="s">
        <v>71</v>
      </c>
      <c r="H49" s="1">
        <v>99</v>
      </c>
      <c r="I49" s="6" t="s">
        <v>22</v>
      </c>
      <c r="J49" s="1">
        <v>5</v>
      </c>
      <c r="K49" s="1">
        <v>78</v>
      </c>
      <c r="L49" s="1">
        <v>125</v>
      </c>
      <c r="M49" s="1">
        <v>117</v>
      </c>
      <c r="N49" s="1">
        <v>113</v>
      </c>
      <c r="O49" s="1">
        <v>114</v>
      </c>
      <c r="P49" s="1">
        <v>97</v>
      </c>
      <c r="Q49" s="1">
        <v>116</v>
      </c>
      <c r="R49" s="1">
        <v>117</v>
      </c>
      <c r="S49" s="1">
        <v>115</v>
      </c>
      <c r="T49" s="1">
        <v>115</v>
      </c>
      <c r="U49" s="1">
        <v>27</v>
      </c>
      <c r="V49" s="4">
        <f t="shared" si="11"/>
        <v>469</v>
      </c>
      <c r="W49" s="8">
        <f t="shared" si="10"/>
        <v>463</v>
      </c>
      <c r="X49" s="5" t="str">
        <f>Stat[[#This Row],[服装]]&amp;Stat[[#This Row],[名前]]&amp;Stat[[#This Row],[レアリティ]]</f>
        <v>ユニフォーム田中龍之介ICONIC</v>
      </c>
      <c r="Y49" s="5" t="s">
        <v>272</v>
      </c>
      <c r="Z49" s="1" t="s">
        <v>183</v>
      </c>
    </row>
    <row r="50" spans="1:26" ht="15.95" customHeight="1" x14ac:dyDescent="0.25">
      <c r="A50" s="1">
        <f t="shared" si="9"/>
        <v>49</v>
      </c>
      <c r="B50" s="1" t="s">
        <v>149</v>
      </c>
      <c r="C50" s="1" t="s">
        <v>142</v>
      </c>
      <c r="D50" s="1" t="s">
        <v>77</v>
      </c>
      <c r="E50" s="1" t="s">
        <v>78</v>
      </c>
      <c r="F50" s="1" t="s">
        <v>136</v>
      </c>
      <c r="G50" s="1" t="s">
        <v>71</v>
      </c>
      <c r="H50" s="1">
        <v>99</v>
      </c>
      <c r="I50" s="6" t="s">
        <v>22</v>
      </c>
      <c r="J50" s="1">
        <v>5</v>
      </c>
      <c r="K50" s="1">
        <v>79</v>
      </c>
      <c r="L50" s="1">
        <v>128</v>
      </c>
      <c r="M50" s="1">
        <v>120</v>
      </c>
      <c r="N50" s="1">
        <v>114</v>
      </c>
      <c r="O50" s="1">
        <v>115</v>
      </c>
      <c r="P50" s="1">
        <v>97</v>
      </c>
      <c r="Q50" s="1">
        <v>117</v>
      </c>
      <c r="R50" s="1">
        <v>118</v>
      </c>
      <c r="S50" s="1">
        <v>118</v>
      </c>
      <c r="T50" s="1">
        <v>116</v>
      </c>
      <c r="U50" s="1">
        <v>27</v>
      </c>
      <c r="V50" s="4">
        <f t="shared" si="11"/>
        <v>477</v>
      </c>
      <c r="W50" s="8">
        <f t="shared" si="10"/>
        <v>469</v>
      </c>
      <c r="X50" s="5" t="str">
        <f>Stat[[#This Row],[服装]]&amp;Stat[[#This Row],[名前]]&amp;Stat[[#This Row],[レアリティ]]</f>
        <v>制服田中龍之介ICONIC</v>
      </c>
      <c r="Y50" s="5" t="s">
        <v>272</v>
      </c>
      <c r="Z50" s="1" t="s">
        <v>1003</v>
      </c>
    </row>
    <row r="51" spans="1:26" ht="15.95" customHeight="1" x14ac:dyDescent="0.25">
      <c r="A51" s="1">
        <f t="shared" si="9"/>
        <v>50</v>
      </c>
      <c r="B51" s="1" t="s">
        <v>589</v>
      </c>
      <c r="C51" s="1" t="s">
        <v>142</v>
      </c>
      <c r="D51" s="1" t="s">
        <v>73</v>
      </c>
      <c r="E51" s="1" t="s">
        <v>78</v>
      </c>
      <c r="F51" s="1" t="s">
        <v>136</v>
      </c>
      <c r="G51" s="1" t="s">
        <v>71</v>
      </c>
      <c r="H51" s="1">
        <v>99</v>
      </c>
      <c r="I51" s="6" t="s">
        <v>22</v>
      </c>
      <c r="J51" s="1">
        <v>5</v>
      </c>
      <c r="K51" s="1">
        <v>79</v>
      </c>
      <c r="L51" s="1">
        <v>131</v>
      </c>
      <c r="M51" s="1">
        <v>117</v>
      </c>
      <c r="N51" s="1">
        <v>114</v>
      </c>
      <c r="O51" s="1">
        <v>112</v>
      </c>
      <c r="P51" s="1">
        <v>97</v>
      </c>
      <c r="Q51" s="1">
        <v>118</v>
      </c>
      <c r="R51" s="1">
        <v>118</v>
      </c>
      <c r="S51" s="1">
        <v>120</v>
      </c>
      <c r="T51" s="1">
        <v>116</v>
      </c>
      <c r="U51" s="1">
        <v>27</v>
      </c>
      <c r="V51" s="4">
        <f t="shared" si="11"/>
        <v>474</v>
      </c>
      <c r="W51" s="8">
        <f t="shared" si="10"/>
        <v>472</v>
      </c>
      <c r="X51" s="5" t="str">
        <f>Stat[[#This Row],[服装]]&amp;Stat[[#This Row],[名前]]&amp;Stat[[#This Row],[レアリティ]]</f>
        <v>新年田中龍之介ICONIC</v>
      </c>
      <c r="Y51" s="5" t="s">
        <v>272</v>
      </c>
      <c r="Z51" s="1" t="s">
        <v>1006</v>
      </c>
    </row>
    <row r="52" spans="1:26" ht="15.95" customHeight="1" x14ac:dyDescent="0.25">
      <c r="A52" s="1">
        <f t="shared" si="9"/>
        <v>51</v>
      </c>
      <c r="B52" s="1" t="s">
        <v>628</v>
      </c>
      <c r="C52" s="1" t="s">
        <v>142</v>
      </c>
      <c r="D52" s="1" t="s">
        <v>90</v>
      </c>
      <c r="E52" s="1" t="s">
        <v>78</v>
      </c>
      <c r="F52" s="1" t="s">
        <v>136</v>
      </c>
      <c r="G52" s="1" t="s">
        <v>71</v>
      </c>
      <c r="H52" s="1">
        <v>99</v>
      </c>
      <c r="I52" s="6" t="s">
        <v>22</v>
      </c>
      <c r="J52" s="1">
        <v>5</v>
      </c>
      <c r="K52" s="1">
        <v>79</v>
      </c>
      <c r="L52" s="1">
        <v>127</v>
      </c>
      <c r="M52" s="1">
        <v>118</v>
      </c>
      <c r="N52" s="1">
        <v>113</v>
      </c>
      <c r="O52" s="1">
        <v>113</v>
      </c>
      <c r="P52" s="1">
        <v>97</v>
      </c>
      <c r="Q52" s="1">
        <v>120</v>
      </c>
      <c r="R52" s="1">
        <v>120</v>
      </c>
      <c r="S52" s="1">
        <v>119</v>
      </c>
      <c r="T52" s="1">
        <v>117</v>
      </c>
      <c r="U52" s="1">
        <v>27</v>
      </c>
      <c r="V52" s="4">
        <f t="shared" si="11"/>
        <v>471</v>
      </c>
      <c r="W52" s="8">
        <f t="shared" si="10"/>
        <v>476</v>
      </c>
      <c r="X52" s="5" t="str">
        <f>Stat[[#This Row],[服装]]&amp;Stat[[#This Row],[名前]]&amp;Stat[[#This Row],[レアリティ]]</f>
        <v>RPG田中龍之介ICONIC</v>
      </c>
      <c r="Y52" s="5" t="s">
        <v>272</v>
      </c>
      <c r="Z52" s="1" t="s">
        <v>1004</v>
      </c>
    </row>
    <row r="53" spans="1:26" ht="15.95" customHeight="1" x14ac:dyDescent="0.25">
      <c r="A53" s="1">
        <f t="shared" si="9"/>
        <v>52</v>
      </c>
      <c r="B53" s="1" t="s">
        <v>732</v>
      </c>
      <c r="C53" s="1" t="s">
        <v>142</v>
      </c>
      <c r="D53" s="1" t="s">
        <v>90</v>
      </c>
      <c r="E53" s="1" t="s">
        <v>78</v>
      </c>
      <c r="F53" s="1" t="s">
        <v>136</v>
      </c>
      <c r="G53" s="1" t="s">
        <v>71</v>
      </c>
      <c r="H53" s="1">
        <v>99</v>
      </c>
      <c r="I53" s="6" t="s">
        <v>22</v>
      </c>
      <c r="J53" s="1">
        <v>5</v>
      </c>
      <c r="K53" s="1">
        <v>80</v>
      </c>
      <c r="L53" s="1">
        <v>131</v>
      </c>
      <c r="M53" s="1">
        <v>120</v>
      </c>
      <c r="N53" s="1">
        <v>115</v>
      </c>
      <c r="O53" s="1">
        <v>115</v>
      </c>
      <c r="P53" s="1">
        <v>97</v>
      </c>
      <c r="Q53" s="1">
        <v>119</v>
      </c>
      <c r="R53" s="1">
        <v>119</v>
      </c>
      <c r="S53" s="1">
        <v>120</v>
      </c>
      <c r="T53" s="1">
        <v>117</v>
      </c>
      <c r="U53" s="1">
        <v>27</v>
      </c>
      <c r="V53" s="4">
        <f t="shared" si="11"/>
        <v>481</v>
      </c>
      <c r="W53" s="8">
        <f t="shared" si="10"/>
        <v>475</v>
      </c>
      <c r="X53" s="5" t="str">
        <f>Stat[[#This Row],[服装]]&amp;Stat[[#This Row],[名前]]&amp;Stat[[#This Row],[レアリティ]]</f>
        <v>仮装田中龍之介ICONIC</v>
      </c>
      <c r="Y53" s="5" t="s">
        <v>272</v>
      </c>
      <c r="Z53" s="1" t="s">
        <v>1003</v>
      </c>
    </row>
    <row r="54" spans="1:26" ht="15.95" customHeight="1" x14ac:dyDescent="0.25">
      <c r="A54" s="1">
        <f t="shared" si="9"/>
        <v>53</v>
      </c>
      <c r="B54" s="1" t="s">
        <v>1183</v>
      </c>
      <c r="C54" s="1" t="s">
        <v>142</v>
      </c>
      <c r="D54" s="1" t="s">
        <v>73</v>
      </c>
      <c r="E54" s="1" t="s">
        <v>78</v>
      </c>
      <c r="F54" s="1" t="s">
        <v>136</v>
      </c>
      <c r="G54" s="1" t="s">
        <v>71</v>
      </c>
      <c r="H54" s="1">
        <v>99</v>
      </c>
      <c r="I54" s="6" t="s">
        <v>22</v>
      </c>
      <c r="J54" s="1">
        <v>5</v>
      </c>
      <c r="K54" s="1">
        <v>80</v>
      </c>
      <c r="L54" s="1">
        <v>129</v>
      </c>
      <c r="M54" s="1">
        <v>120</v>
      </c>
      <c r="N54" s="1">
        <v>114</v>
      </c>
      <c r="O54" s="1">
        <v>115</v>
      </c>
      <c r="P54" s="1">
        <v>97</v>
      </c>
      <c r="Q54" s="1">
        <v>120</v>
      </c>
      <c r="R54" s="1">
        <v>120</v>
      </c>
      <c r="S54" s="1">
        <v>121</v>
      </c>
      <c r="T54" s="1">
        <v>118</v>
      </c>
      <c r="U54" s="1">
        <v>27</v>
      </c>
      <c r="V54" s="4">
        <f t="shared" si="11"/>
        <v>478</v>
      </c>
      <c r="W54" s="8">
        <f t="shared" si="10"/>
        <v>479</v>
      </c>
      <c r="X54" s="5" t="str">
        <f>Stat[[#This Row],[服装]]&amp;Stat[[#This Row],[名前]]&amp;Stat[[#This Row],[レアリティ]]</f>
        <v>Xmas3田中龍之介ICONIC</v>
      </c>
      <c r="Y54" s="5" t="s">
        <v>272</v>
      </c>
      <c r="Z54" s="1" t="s">
        <v>1000</v>
      </c>
    </row>
    <row r="55" spans="1:26" ht="15.95" customHeight="1" x14ac:dyDescent="0.25">
      <c r="A55" s="1">
        <f t="shared" si="9"/>
        <v>54</v>
      </c>
      <c r="B55" s="1" t="s">
        <v>108</v>
      </c>
      <c r="C55" s="1" t="s">
        <v>143</v>
      </c>
      <c r="D55" s="1" t="s">
        <v>77</v>
      </c>
      <c r="E55" s="1" t="s">
        <v>78</v>
      </c>
      <c r="F55" s="1" t="s">
        <v>136</v>
      </c>
      <c r="G55" s="1" t="s">
        <v>71</v>
      </c>
      <c r="H55" s="1">
        <v>99</v>
      </c>
      <c r="I55" s="6" t="s">
        <v>22</v>
      </c>
      <c r="J55" s="1">
        <v>5</v>
      </c>
      <c r="K55" s="1">
        <v>78</v>
      </c>
      <c r="L55" s="1">
        <v>118</v>
      </c>
      <c r="M55" s="1">
        <v>116</v>
      </c>
      <c r="N55" s="1">
        <v>116</v>
      </c>
      <c r="O55" s="1">
        <v>123</v>
      </c>
      <c r="P55" s="1">
        <v>101</v>
      </c>
      <c r="Q55" s="1">
        <v>116</v>
      </c>
      <c r="R55" s="1">
        <v>126</v>
      </c>
      <c r="S55" s="1">
        <v>115</v>
      </c>
      <c r="T55" s="1">
        <v>120</v>
      </c>
      <c r="U55" s="1">
        <v>51</v>
      </c>
      <c r="V55" s="4">
        <f t="shared" si="11"/>
        <v>473</v>
      </c>
      <c r="W55" s="8">
        <f t="shared" si="10"/>
        <v>477</v>
      </c>
      <c r="X55" s="5" t="str">
        <f>Stat[[#This Row],[服装]]&amp;Stat[[#This Row],[名前]]&amp;Stat[[#This Row],[レアリティ]]</f>
        <v>ユニフォーム澤村大地ICONIC</v>
      </c>
      <c r="Y55" s="5" t="s">
        <v>273</v>
      </c>
      <c r="Z55" s="1" t="s">
        <v>183</v>
      </c>
    </row>
    <row r="56" spans="1:26" ht="15.95" customHeight="1" x14ac:dyDescent="0.25">
      <c r="A56" s="1">
        <f t="shared" si="9"/>
        <v>55</v>
      </c>
      <c r="B56" s="1" t="s">
        <v>117</v>
      </c>
      <c r="C56" s="1" t="s">
        <v>143</v>
      </c>
      <c r="D56" s="1" t="s">
        <v>73</v>
      </c>
      <c r="E56" s="1" t="s">
        <v>78</v>
      </c>
      <c r="F56" s="1" t="s">
        <v>136</v>
      </c>
      <c r="G56" s="1" t="s">
        <v>71</v>
      </c>
      <c r="H56" s="1">
        <v>99</v>
      </c>
      <c r="I56" s="6" t="s">
        <v>22</v>
      </c>
      <c r="J56" s="1">
        <v>5</v>
      </c>
      <c r="K56" s="1">
        <v>79</v>
      </c>
      <c r="L56" s="1">
        <v>121</v>
      </c>
      <c r="M56" s="1">
        <v>119</v>
      </c>
      <c r="N56" s="1">
        <v>117</v>
      </c>
      <c r="O56" s="1">
        <v>124</v>
      </c>
      <c r="P56" s="1">
        <v>101</v>
      </c>
      <c r="Q56" s="1">
        <v>117</v>
      </c>
      <c r="R56" s="1">
        <v>127</v>
      </c>
      <c r="S56" s="1">
        <v>118</v>
      </c>
      <c r="T56" s="1">
        <v>121</v>
      </c>
      <c r="U56" s="1">
        <v>51</v>
      </c>
      <c r="V56" s="4">
        <f t="shared" si="11"/>
        <v>481</v>
      </c>
      <c r="W56" s="8">
        <f t="shared" si="10"/>
        <v>483</v>
      </c>
      <c r="X56" s="5" t="str">
        <f>Stat[[#This Row],[服装]]&amp;Stat[[#This Row],[名前]]&amp;Stat[[#This Row],[レアリティ]]</f>
        <v>プール掃除澤村大地ICONIC</v>
      </c>
      <c r="Y56" s="5" t="s">
        <v>273</v>
      </c>
      <c r="Z56" s="1" t="s">
        <v>1007</v>
      </c>
    </row>
    <row r="57" spans="1:26" ht="15.95" customHeight="1" x14ac:dyDescent="0.25">
      <c r="A57" s="1">
        <f t="shared" si="9"/>
        <v>56</v>
      </c>
      <c r="B57" s="1" t="s">
        <v>580</v>
      </c>
      <c r="C57" s="1" t="s">
        <v>143</v>
      </c>
      <c r="D57" s="1" t="s">
        <v>90</v>
      </c>
      <c r="E57" s="1" t="s">
        <v>78</v>
      </c>
      <c r="F57" s="1" t="s">
        <v>136</v>
      </c>
      <c r="G57" s="1" t="s">
        <v>71</v>
      </c>
      <c r="H57" s="1">
        <v>99</v>
      </c>
      <c r="I57" s="6" t="s">
        <v>22</v>
      </c>
      <c r="J57" s="1">
        <v>5</v>
      </c>
      <c r="K57" s="1">
        <v>79</v>
      </c>
      <c r="L57" s="1">
        <v>123</v>
      </c>
      <c r="M57" s="1">
        <v>117</v>
      </c>
      <c r="N57" s="1">
        <v>117</v>
      </c>
      <c r="O57" s="1">
        <v>122</v>
      </c>
      <c r="P57" s="1">
        <v>101</v>
      </c>
      <c r="Q57" s="1">
        <v>118</v>
      </c>
      <c r="R57" s="1">
        <v>127</v>
      </c>
      <c r="S57" s="1">
        <v>119</v>
      </c>
      <c r="T57" s="1">
        <v>121</v>
      </c>
      <c r="U57" s="1">
        <v>51</v>
      </c>
      <c r="V57" s="4">
        <f t="shared" si="11"/>
        <v>479</v>
      </c>
      <c r="W57" s="8">
        <f t="shared" si="10"/>
        <v>485</v>
      </c>
      <c r="X57" s="5" t="str">
        <f>Stat[[#This Row],[服装]]&amp;Stat[[#This Row],[名前]]&amp;Stat[[#This Row],[レアリティ]]</f>
        <v>文化祭澤村大地ICONIC</v>
      </c>
      <c r="Y57" s="5" t="s">
        <v>273</v>
      </c>
      <c r="Z57" s="1" t="s">
        <v>1004</v>
      </c>
    </row>
    <row r="58" spans="1:26" ht="15.95" customHeight="1" x14ac:dyDescent="0.25">
      <c r="A58" s="1">
        <f t="shared" si="9"/>
        <v>57</v>
      </c>
      <c r="B58" s="1" t="s">
        <v>628</v>
      </c>
      <c r="C58" s="1" t="s">
        <v>143</v>
      </c>
      <c r="D58" s="1" t="s">
        <v>77</v>
      </c>
      <c r="E58" s="1" t="s">
        <v>78</v>
      </c>
      <c r="F58" s="1" t="s">
        <v>136</v>
      </c>
      <c r="G58" s="1" t="s">
        <v>71</v>
      </c>
      <c r="H58" s="1">
        <v>99</v>
      </c>
      <c r="I58" s="6" t="s">
        <v>22</v>
      </c>
      <c r="J58" s="1">
        <v>5</v>
      </c>
      <c r="K58" s="1">
        <v>79</v>
      </c>
      <c r="L58" s="1">
        <v>119</v>
      </c>
      <c r="M58" s="1">
        <v>122</v>
      </c>
      <c r="N58" s="1">
        <v>116</v>
      </c>
      <c r="O58" s="1">
        <v>126</v>
      </c>
      <c r="P58" s="1">
        <v>101</v>
      </c>
      <c r="Q58" s="1">
        <v>115</v>
      </c>
      <c r="R58" s="1">
        <v>128</v>
      </c>
      <c r="S58" s="1">
        <v>117</v>
      </c>
      <c r="T58" s="1">
        <v>122</v>
      </c>
      <c r="U58" s="1">
        <v>51</v>
      </c>
      <c r="V58" s="4">
        <f t="shared" si="11"/>
        <v>483</v>
      </c>
      <c r="W58" s="8">
        <f t="shared" si="10"/>
        <v>482</v>
      </c>
      <c r="X58" s="5" t="str">
        <f>Stat[[#This Row],[服装]]&amp;Stat[[#This Row],[名前]]&amp;Stat[[#This Row],[レアリティ]]</f>
        <v>RPG澤村大地ICONIC</v>
      </c>
      <c r="Y58" s="5" t="s">
        <v>273</v>
      </c>
      <c r="Z58" s="1" t="s">
        <v>1005</v>
      </c>
    </row>
    <row r="59" spans="1:26" ht="15.95" customHeight="1" x14ac:dyDescent="0.25">
      <c r="A59" s="1">
        <f t="shared" si="9"/>
        <v>58</v>
      </c>
      <c r="B59" s="1" t="s">
        <v>815</v>
      </c>
      <c r="C59" s="1" t="s">
        <v>143</v>
      </c>
      <c r="D59" s="1" t="s">
        <v>73</v>
      </c>
      <c r="E59" s="1" t="s">
        <v>78</v>
      </c>
      <c r="F59" s="1" t="s">
        <v>136</v>
      </c>
      <c r="G59" s="1" t="s">
        <v>71</v>
      </c>
      <c r="H59" s="1">
        <v>99</v>
      </c>
      <c r="I59" s="6" t="s">
        <v>22</v>
      </c>
      <c r="J59" s="1">
        <v>5</v>
      </c>
      <c r="K59" s="1">
        <v>80</v>
      </c>
      <c r="L59" s="1">
        <v>124</v>
      </c>
      <c r="M59" s="1">
        <v>119</v>
      </c>
      <c r="N59" s="1">
        <v>118</v>
      </c>
      <c r="O59" s="1">
        <v>124</v>
      </c>
      <c r="P59" s="1">
        <v>101</v>
      </c>
      <c r="Q59" s="1">
        <v>118</v>
      </c>
      <c r="R59" s="1">
        <v>129</v>
      </c>
      <c r="S59" s="1">
        <v>120</v>
      </c>
      <c r="T59" s="1">
        <v>123</v>
      </c>
      <c r="U59" s="1">
        <v>51</v>
      </c>
      <c r="V59" s="4">
        <f t="shared" si="11"/>
        <v>485</v>
      </c>
      <c r="W59" s="8">
        <f t="shared" si="10"/>
        <v>490</v>
      </c>
      <c r="X59" s="5" t="str">
        <f>Stat[[#This Row],[服装]]&amp;Stat[[#This Row],[名前]]&amp;Stat[[#This Row],[レアリティ]]</f>
        <v>新年2澤村大地ICONIC</v>
      </c>
      <c r="Y59" s="5" t="s">
        <v>273</v>
      </c>
      <c r="Z59" s="1" t="s">
        <v>1006</v>
      </c>
    </row>
    <row r="60" spans="1:26" ht="15.95" customHeight="1" x14ac:dyDescent="0.25">
      <c r="A60" s="1">
        <f t="shared" si="9"/>
        <v>59</v>
      </c>
      <c r="B60" s="1" t="s">
        <v>1183</v>
      </c>
      <c r="C60" s="1" t="s">
        <v>143</v>
      </c>
      <c r="D60" s="1" t="s">
        <v>90</v>
      </c>
      <c r="E60" s="1" t="s">
        <v>78</v>
      </c>
      <c r="F60" s="1" t="s">
        <v>136</v>
      </c>
      <c r="G60" s="1" t="s">
        <v>71</v>
      </c>
      <c r="H60" s="1">
        <v>99</v>
      </c>
      <c r="I60" s="6" t="s">
        <v>22</v>
      </c>
      <c r="J60" s="1">
        <v>5</v>
      </c>
      <c r="K60" s="1">
        <v>80</v>
      </c>
      <c r="L60" s="1">
        <v>122</v>
      </c>
      <c r="M60" s="1">
        <v>123</v>
      </c>
      <c r="N60" s="1">
        <v>117</v>
      </c>
      <c r="O60" s="1">
        <v>126</v>
      </c>
      <c r="P60" s="1">
        <v>101</v>
      </c>
      <c r="Q60" s="1">
        <v>117</v>
      </c>
      <c r="R60" s="1">
        <v>130</v>
      </c>
      <c r="S60" s="1">
        <v>119</v>
      </c>
      <c r="T60" s="1">
        <v>122</v>
      </c>
      <c r="U60" s="1">
        <v>51</v>
      </c>
      <c r="V60" s="4">
        <f t="shared" si="11"/>
        <v>488</v>
      </c>
      <c r="W60" s="8">
        <f t="shared" si="10"/>
        <v>488</v>
      </c>
      <c r="X60" s="5" t="str">
        <f>Stat[[#This Row],[服装]]&amp;Stat[[#This Row],[名前]]&amp;Stat[[#This Row],[レアリティ]]</f>
        <v>Xmas3澤村大地ICONIC</v>
      </c>
      <c r="Y60" s="5" t="s">
        <v>273</v>
      </c>
      <c r="Z60" s="1" t="s">
        <v>1000</v>
      </c>
    </row>
    <row r="61" spans="1:26" ht="15.95" customHeight="1" x14ac:dyDescent="0.25">
      <c r="A61" s="1">
        <f t="shared" si="9"/>
        <v>60</v>
      </c>
      <c r="B61" s="1" t="s">
        <v>108</v>
      </c>
      <c r="C61" s="1" t="s">
        <v>144</v>
      </c>
      <c r="D61" s="1" t="s">
        <v>90</v>
      </c>
      <c r="E61" s="1" t="s">
        <v>74</v>
      </c>
      <c r="F61" s="1" t="s">
        <v>136</v>
      </c>
      <c r="G61" s="1" t="s">
        <v>71</v>
      </c>
      <c r="H61" s="1">
        <v>99</v>
      </c>
      <c r="I61" s="6" t="s">
        <v>22</v>
      </c>
      <c r="J61" s="1">
        <v>5</v>
      </c>
      <c r="K61" s="1">
        <v>80</v>
      </c>
      <c r="L61" s="1">
        <v>115</v>
      </c>
      <c r="M61" s="1">
        <v>115</v>
      </c>
      <c r="N61" s="1">
        <v>124</v>
      </c>
      <c r="O61" s="1">
        <v>123</v>
      </c>
      <c r="P61" s="1">
        <v>101</v>
      </c>
      <c r="Q61" s="1">
        <v>116</v>
      </c>
      <c r="R61" s="1">
        <v>116</v>
      </c>
      <c r="S61" s="1">
        <v>115</v>
      </c>
      <c r="T61" s="1">
        <v>115</v>
      </c>
      <c r="U61" s="1">
        <v>46</v>
      </c>
      <c r="V61" s="4">
        <f t="shared" si="11"/>
        <v>477</v>
      </c>
      <c r="W61" s="8">
        <f t="shared" si="10"/>
        <v>462</v>
      </c>
      <c r="X61" s="5" t="str">
        <f>Stat[[#This Row],[服装]]&amp;Stat[[#This Row],[名前]]&amp;Stat[[#This Row],[レアリティ]]</f>
        <v>ユニフォーム菅原考支ICONIC</v>
      </c>
      <c r="Y61" s="5" t="s">
        <v>289</v>
      </c>
      <c r="Z61" s="1" t="s">
        <v>183</v>
      </c>
    </row>
    <row r="62" spans="1:26" ht="15.95" customHeight="1" x14ac:dyDescent="0.25">
      <c r="A62" s="1">
        <f t="shared" si="9"/>
        <v>61</v>
      </c>
      <c r="B62" s="1" t="s">
        <v>117</v>
      </c>
      <c r="C62" s="1" t="s">
        <v>144</v>
      </c>
      <c r="D62" s="1" t="s">
        <v>77</v>
      </c>
      <c r="E62" s="1" t="s">
        <v>74</v>
      </c>
      <c r="F62" s="1" t="s">
        <v>136</v>
      </c>
      <c r="G62" s="1" t="s">
        <v>71</v>
      </c>
      <c r="H62" s="1">
        <v>99</v>
      </c>
      <c r="I62" s="6" t="s">
        <v>22</v>
      </c>
      <c r="J62" s="1">
        <v>5</v>
      </c>
      <c r="K62" s="1">
        <v>81</v>
      </c>
      <c r="L62" s="1">
        <v>116</v>
      </c>
      <c r="M62" s="1">
        <v>118</v>
      </c>
      <c r="N62" s="1">
        <v>127</v>
      </c>
      <c r="O62" s="1">
        <v>126</v>
      </c>
      <c r="P62" s="1">
        <v>101</v>
      </c>
      <c r="Q62" s="1">
        <v>117</v>
      </c>
      <c r="R62" s="1">
        <v>117</v>
      </c>
      <c r="S62" s="1">
        <v>116</v>
      </c>
      <c r="T62" s="1">
        <v>116</v>
      </c>
      <c r="U62" s="1">
        <v>46</v>
      </c>
      <c r="V62" s="4">
        <f t="shared" si="11"/>
        <v>487</v>
      </c>
      <c r="W62" s="8">
        <f t="shared" si="10"/>
        <v>466</v>
      </c>
      <c r="X62" s="5" t="str">
        <f>Stat[[#This Row],[服装]]&amp;Stat[[#This Row],[名前]]&amp;Stat[[#This Row],[レアリティ]]</f>
        <v>プール掃除菅原考支ICONIC</v>
      </c>
      <c r="Y62" s="5" t="s">
        <v>289</v>
      </c>
      <c r="Z62" s="1" t="s">
        <v>1000</v>
      </c>
    </row>
    <row r="63" spans="1:26" ht="15.95" customHeight="1" x14ac:dyDescent="0.25">
      <c r="A63" s="1">
        <f t="shared" si="9"/>
        <v>62</v>
      </c>
      <c r="B63" s="1" t="s">
        <v>580</v>
      </c>
      <c r="C63" s="1" t="s">
        <v>144</v>
      </c>
      <c r="D63" s="1" t="s">
        <v>77</v>
      </c>
      <c r="E63" s="1" t="s">
        <v>74</v>
      </c>
      <c r="F63" s="1" t="s">
        <v>136</v>
      </c>
      <c r="G63" s="1" t="s">
        <v>71</v>
      </c>
      <c r="H63" s="1">
        <v>99</v>
      </c>
      <c r="I63" s="6" t="s">
        <v>22</v>
      </c>
      <c r="J63" s="1">
        <v>5</v>
      </c>
      <c r="K63" s="1">
        <v>81</v>
      </c>
      <c r="L63" s="1">
        <v>115</v>
      </c>
      <c r="M63" s="1">
        <v>120</v>
      </c>
      <c r="N63" s="1">
        <v>126</v>
      </c>
      <c r="O63" s="1">
        <v>128</v>
      </c>
      <c r="P63" s="1">
        <v>101</v>
      </c>
      <c r="Q63" s="1">
        <v>115</v>
      </c>
      <c r="R63" s="1">
        <v>118</v>
      </c>
      <c r="S63" s="1">
        <v>114</v>
      </c>
      <c r="T63" s="1">
        <v>117</v>
      </c>
      <c r="U63" s="1">
        <v>46</v>
      </c>
      <c r="V63" s="4">
        <f t="shared" si="11"/>
        <v>489</v>
      </c>
      <c r="W63" s="8">
        <f t="shared" si="10"/>
        <v>464</v>
      </c>
      <c r="X63" s="5" t="str">
        <f>Stat[[#This Row],[服装]]&amp;Stat[[#This Row],[名前]]&amp;Stat[[#This Row],[レアリティ]]</f>
        <v>文化祭菅原考支ICONIC</v>
      </c>
      <c r="Y63" s="5" t="s">
        <v>289</v>
      </c>
      <c r="Z63" s="1" t="s">
        <v>1005</v>
      </c>
    </row>
    <row r="64" spans="1:26" ht="15.95" customHeight="1" x14ac:dyDescent="0.25">
      <c r="A64" s="1">
        <f t="shared" si="9"/>
        <v>63</v>
      </c>
      <c r="B64" s="1" t="s">
        <v>675</v>
      </c>
      <c r="C64" s="1" t="s">
        <v>144</v>
      </c>
      <c r="D64" s="1" t="s">
        <v>90</v>
      </c>
      <c r="E64" s="1" t="s">
        <v>74</v>
      </c>
      <c r="F64" s="1" t="s">
        <v>136</v>
      </c>
      <c r="G64" s="1" t="s">
        <v>71</v>
      </c>
      <c r="H64" s="1">
        <v>99</v>
      </c>
      <c r="I64" s="6" t="s">
        <v>22</v>
      </c>
      <c r="J64" s="1">
        <v>5</v>
      </c>
      <c r="K64" s="1">
        <v>82</v>
      </c>
      <c r="L64" s="1">
        <v>116</v>
      </c>
      <c r="M64" s="1">
        <v>122</v>
      </c>
      <c r="N64" s="1">
        <v>129</v>
      </c>
      <c r="O64" s="1">
        <v>129</v>
      </c>
      <c r="P64" s="1">
        <v>101</v>
      </c>
      <c r="Q64" s="1">
        <v>115</v>
      </c>
      <c r="R64" s="1">
        <v>120</v>
      </c>
      <c r="S64" s="1">
        <v>114</v>
      </c>
      <c r="T64" s="1">
        <v>118</v>
      </c>
      <c r="U64" s="1">
        <v>46</v>
      </c>
      <c r="V64" s="4">
        <f t="shared" si="11"/>
        <v>496</v>
      </c>
      <c r="W64" s="8">
        <f t="shared" si="10"/>
        <v>467</v>
      </c>
      <c r="X64" s="5" t="str">
        <f>Stat[[#This Row],[服装]]&amp;Stat[[#This Row],[名前]]&amp;Stat[[#This Row],[レアリティ]]</f>
        <v>梅雨菅原考支ICONIC</v>
      </c>
      <c r="Y64" s="5" t="s">
        <v>289</v>
      </c>
      <c r="Z64" s="1" t="s">
        <v>1005</v>
      </c>
    </row>
    <row r="65" spans="1:26" ht="15.95" customHeight="1" x14ac:dyDescent="0.25">
      <c r="A65" s="1">
        <f t="shared" si="9"/>
        <v>64</v>
      </c>
      <c r="B65" s="1" t="s">
        <v>790</v>
      </c>
      <c r="C65" s="1" t="s">
        <v>144</v>
      </c>
      <c r="D65" s="1" t="s">
        <v>77</v>
      </c>
      <c r="E65" s="1" t="s">
        <v>74</v>
      </c>
      <c r="F65" s="1" t="s">
        <v>136</v>
      </c>
      <c r="G65" s="1" t="s">
        <v>71</v>
      </c>
      <c r="H65" s="1">
        <v>99</v>
      </c>
      <c r="I65" s="6" t="s">
        <v>22</v>
      </c>
      <c r="J65" s="1">
        <v>5</v>
      </c>
      <c r="K65" s="1">
        <v>82</v>
      </c>
      <c r="L65" s="1">
        <v>118</v>
      </c>
      <c r="M65" s="1">
        <v>120</v>
      </c>
      <c r="N65" s="1">
        <v>127</v>
      </c>
      <c r="O65" s="1">
        <v>128</v>
      </c>
      <c r="P65" s="1">
        <v>101</v>
      </c>
      <c r="Q65" s="1">
        <v>117</v>
      </c>
      <c r="R65" s="1">
        <v>119</v>
      </c>
      <c r="S65" s="1">
        <v>116</v>
      </c>
      <c r="T65" s="1">
        <v>118</v>
      </c>
      <c r="U65" s="1">
        <v>46</v>
      </c>
      <c r="V65" s="4">
        <f t="shared" si="11"/>
        <v>493</v>
      </c>
      <c r="W65" s="8">
        <f t="shared" si="10"/>
        <v>470</v>
      </c>
      <c r="X65" s="5" t="str">
        <f>Stat[[#This Row],[服装]]&amp;Stat[[#This Row],[名前]]&amp;Stat[[#This Row],[レアリティ]]</f>
        <v>Xmas2菅原考支ICONIC</v>
      </c>
      <c r="Y65" s="5" t="s">
        <v>289</v>
      </c>
      <c r="Z65" s="1" t="s">
        <v>1006</v>
      </c>
    </row>
    <row r="66" spans="1:26" ht="15.95" customHeight="1" x14ac:dyDescent="0.25">
      <c r="A66" s="1">
        <f t="shared" si="9"/>
        <v>65</v>
      </c>
      <c r="B66" s="1" t="s">
        <v>960</v>
      </c>
      <c r="C66" s="1" t="s">
        <v>144</v>
      </c>
      <c r="D66" s="1" t="s">
        <v>73</v>
      </c>
      <c r="E66" s="1" t="s">
        <v>74</v>
      </c>
      <c r="F66" s="1" t="s">
        <v>136</v>
      </c>
      <c r="G66" s="1" t="s">
        <v>71</v>
      </c>
      <c r="H66" s="1">
        <v>99</v>
      </c>
      <c r="I66" s="6" t="s">
        <v>22</v>
      </c>
      <c r="J66" s="1">
        <v>5</v>
      </c>
      <c r="K66" s="1">
        <v>81</v>
      </c>
      <c r="L66" s="1">
        <v>114</v>
      </c>
      <c r="M66" s="1">
        <v>118</v>
      </c>
      <c r="N66" s="1">
        <v>130</v>
      </c>
      <c r="O66" s="1">
        <v>127</v>
      </c>
      <c r="P66" s="1">
        <v>101</v>
      </c>
      <c r="Q66" s="1">
        <v>115</v>
      </c>
      <c r="R66" s="1">
        <v>119</v>
      </c>
      <c r="S66" s="1">
        <v>114</v>
      </c>
      <c r="T66" s="1">
        <v>118</v>
      </c>
      <c r="U66" s="1">
        <v>46</v>
      </c>
      <c r="V66" s="4">
        <f t="shared" si="11"/>
        <v>489</v>
      </c>
      <c r="W66" s="8">
        <f t="shared" si="10"/>
        <v>466</v>
      </c>
      <c r="X66" s="5" t="str">
        <f>Stat[[#This Row],[服装]]&amp;Stat[[#This Row],[名前]]&amp;Stat[[#This Row],[レアリティ]]</f>
        <v>夏祭り2菅原考支ICONIC</v>
      </c>
      <c r="Y66" s="5" t="s">
        <v>289</v>
      </c>
      <c r="Z66" s="1" t="s">
        <v>1001</v>
      </c>
    </row>
    <row r="67" spans="1:26" ht="15.95" customHeight="1" x14ac:dyDescent="0.25">
      <c r="A67" s="1">
        <f t="shared" ref="A67:A84" si="12">ROW()-1</f>
        <v>66</v>
      </c>
      <c r="B67" s="1" t="s">
        <v>108</v>
      </c>
      <c r="C67" s="1" t="s">
        <v>145</v>
      </c>
      <c r="D67" s="1" t="s">
        <v>77</v>
      </c>
      <c r="E67" s="1" t="s">
        <v>78</v>
      </c>
      <c r="F67" s="1" t="s">
        <v>136</v>
      </c>
      <c r="G67" s="1" t="s">
        <v>71</v>
      </c>
      <c r="H67" s="1">
        <v>99</v>
      </c>
      <c r="I67" s="6" t="s">
        <v>22</v>
      </c>
      <c r="J67" s="1">
        <v>5</v>
      </c>
      <c r="K67" s="1">
        <v>80</v>
      </c>
      <c r="L67" s="1">
        <v>127</v>
      </c>
      <c r="M67" s="1">
        <v>125</v>
      </c>
      <c r="N67" s="1">
        <v>113</v>
      </c>
      <c r="O67" s="1">
        <v>120</v>
      </c>
      <c r="P67" s="1">
        <v>97</v>
      </c>
      <c r="Q67" s="1">
        <v>121</v>
      </c>
      <c r="R67" s="1">
        <v>115</v>
      </c>
      <c r="S67" s="1">
        <v>115</v>
      </c>
      <c r="T67" s="1">
        <v>114</v>
      </c>
      <c r="U67" s="1">
        <v>29</v>
      </c>
      <c r="V67" s="4">
        <f t="shared" si="11"/>
        <v>485</v>
      </c>
      <c r="W67" s="8">
        <f t="shared" ref="W67:W84" si="13">SUM(Q67:T67)</f>
        <v>465</v>
      </c>
      <c r="X67" s="5" t="str">
        <f>Stat[[#This Row],[服装]]&amp;Stat[[#This Row],[名前]]&amp;Stat[[#This Row],[レアリティ]]</f>
        <v>ユニフォーム東峰旭ICONIC</v>
      </c>
      <c r="Y67" s="5" t="s">
        <v>274</v>
      </c>
      <c r="Z67" s="1" t="s">
        <v>183</v>
      </c>
    </row>
    <row r="68" spans="1:26" ht="15.95" customHeight="1" x14ac:dyDescent="0.25">
      <c r="A68" s="1">
        <f t="shared" si="12"/>
        <v>67</v>
      </c>
      <c r="B68" s="1" t="s">
        <v>117</v>
      </c>
      <c r="C68" s="1" t="s">
        <v>145</v>
      </c>
      <c r="D68" s="1" t="s">
        <v>73</v>
      </c>
      <c r="E68" s="1" t="s">
        <v>78</v>
      </c>
      <c r="F68" s="1" t="s">
        <v>136</v>
      </c>
      <c r="G68" s="1" t="s">
        <v>71</v>
      </c>
      <c r="H68" s="1">
        <v>99</v>
      </c>
      <c r="I68" s="6" t="s">
        <v>22</v>
      </c>
      <c r="J68" s="1">
        <v>5</v>
      </c>
      <c r="K68" s="1">
        <v>78</v>
      </c>
      <c r="L68" s="1">
        <v>124</v>
      </c>
      <c r="M68" s="1">
        <v>124</v>
      </c>
      <c r="N68" s="1">
        <v>110</v>
      </c>
      <c r="O68" s="1">
        <v>119</v>
      </c>
      <c r="P68" s="1">
        <v>97</v>
      </c>
      <c r="Q68" s="1">
        <v>118</v>
      </c>
      <c r="R68" s="1">
        <v>112</v>
      </c>
      <c r="S68" s="1">
        <v>112</v>
      </c>
      <c r="T68" s="1">
        <v>111</v>
      </c>
      <c r="U68" s="1">
        <v>29</v>
      </c>
      <c r="V68" s="4">
        <f t="shared" si="11"/>
        <v>477</v>
      </c>
      <c r="W68" s="8">
        <f t="shared" si="13"/>
        <v>453</v>
      </c>
      <c r="X68" s="5" t="str">
        <f>Stat[[#This Row],[服装]]&amp;Stat[[#This Row],[名前]]&amp;Stat[[#This Row],[レアリティ]]</f>
        <v>プール掃除東峰旭ICONIC</v>
      </c>
      <c r="Y68" s="5" t="s">
        <v>274</v>
      </c>
      <c r="Z68" s="1" t="s">
        <v>1001</v>
      </c>
    </row>
    <row r="69" spans="1:26" ht="15.95" customHeight="1" x14ac:dyDescent="0.25">
      <c r="A69" s="1">
        <f t="shared" si="12"/>
        <v>68</v>
      </c>
      <c r="B69" s="1" t="s">
        <v>627</v>
      </c>
      <c r="C69" s="1" t="s">
        <v>145</v>
      </c>
      <c r="D69" s="1" t="s">
        <v>90</v>
      </c>
      <c r="E69" s="1" t="s">
        <v>78</v>
      </c>
      <c r="F69" s="1" t="s">
        <v>136</v>
      </c>
      <c r="G69" s="1" t="s">
        <v>71</v>
      </c>
      <c r="H69" s="1">
        <v>99</v>
      </c>
      <c r="I69" s="6" t="s">
        <v>22</v>
      </c>
      <c r="J69" s="1">
        <v>5</v>
      </c>
      <c r="K69" s="1">
        <v>81</v>
      </c>
      <c r="L69" s="1">
        <v>133</v>
      </c>
      <c r="M69" s="1">
        <v>125</v>
      </c>
      <c r="N69" s="1">
        <v>114</v>
      </c>
      <c r="O69" s="1">
        <v>118</v>
      </c>
      <c r="P69" s="1">
        <v>97</v>
      </c>
      <c r="Q69" s="1">
        <v>123</v>
      </c>
      <c r="R69" s="1">
        <v>116</v>
      </c>
      <c r="S69" s="1">
        <v>120</v>
      </c>
      <c r="T69" s="1">
        <v>115</v>
      </c>
      <c r="U69" s="1">
        <v>29</v>
      </c>
      <c r="V69" s="4">
        <f t="shared" si="11"/>
        <v>490</v>
      </c>
      <c r="W69" s="8">
        <f t="shared" si="13"/>
        <v>474</v>
      </c>
      <c r="X69" s="5" t="str">
        <f>Stat[[#This Row],[服装]]&amp;Stat[[#This Row],[名前]]&amp;Stat[[#This Row],[レアリティ]]</f>
        <v>サバゲ東峰旭ICONIC</v>
      </c>
      <c r="Y69" s="5" t="s">
        <v>274</v>
      </c>
      <c r="Z69" s="1" t="s">
        <v>1007</v>
      </c>
    </row>
    <row r="70" spans="1:26" ht="15.95" customHeight="1" x14ac:dyDescent="0.25">
      <c r="A70" s="1">
        <f t="shared" si="12"/>
        <v>69</v>
      </c>
      <c r="B70" s="1" t="s">
        <v>992</v>
      </c>
      <c r="C70" s="1" t="s">
        <v>145</v>
      </c>
      <c r="D70" s="1" t="s">
        <v>77</v>
      </c>
      <c r="E70" s="1" t="s">
        <v>78</v>
      </c>
      <c r="F70" s="1" t="s">
        <v>136</v>
      </c>
      <c r="G70" s="1" t="s">
        <v>71</v>
      </c>
      <c r="H70" s="1">
        <v>99</v>
      </c>
      <c r="I70" s="6" t="s">
        <v>22</v>
      </c>
      <c r="J70" s="1">
        <v>5</v>
      </c>
      <c r="K70" s="1">
        <v>82</v>
      </c>
      <c r="L70" s="1">
        <v>135</v>
      </c>
      <c r="M70" s="1">
        <v>125</v>
      </c>
      <c r="N70" s="1">
        <v>115</v>
      </c>
      <c r="O70" s="1">
        <v>118</v>
      </c>
      <c r="P70" s="1">
        <v>97</v>
      </c>
      <c r="Q70" s="1">
        <v>126</v>
      </c>
      <c r="R70" s="1">
        <v>117</v>
      </c>
      <c r="S70" s="1">
        <v>122</v>
      </c>
      <c r="T70" s="1">
        <v>116</v>
      </c>
      <c r="U70" s="1">
        <v>29</v>
      </c>
      <c r="V70" s="4">
        <f t="shared" si="11"/>
        <v>493</v>
      </c>
      <c r="W70" s="8">
        <f t="shared" si="13"/>
        <v>481</v>
      </c>
      <c r="X70" s="5" t="str">
        <f>Stat[[#This Row],[服装]]&amp;Stat[[#This Row],[名前]]&amp;Stat[[#This Row],[レアリティ]]</f>
        <v>夏祭り2東峰旭ICONIC</v>
      </c>
      <c r="Y70" s="5" t="s">
        <v>274</v>
      </c>
      <c r="Z70" s="1" t="s">
        <v>1002</v>
      </c>
    </row>
    <row r="71" spans="1:26" ht="15.95" customHeight="1" x14ac:dyDescent="0.25">
      <c r="A71" s="1">
        <f t="shared" si="12"/>
        <v>70</v>
      </c>
      <c r="B71" s="1" t="s">
        <v>1446</v>
      </c>
      <c r="C71" s="1" t="s">
        <v>145</v>
      </c>
      <c r="D71" s="1" t="s">
        <v>73</v>
      </c>
      <c r="E71" s="1" t="s">
        <v>78</v>
      </c>
      <c r="F71" s="1" t="s">
        <v>136</v>
      </c>
      <c r="G71" s="1" t="s">
        <v>71</v>
      </c>
      <c r="H71" s="1">
        <v>99</v>
      </c>
      <c r="I71" s="6" t="s">
        <v>22</v>
      </c>
      <c r="J71" s="1">
        <v>5</v>
      </c>
      <c r="K71" s="1">
        <v>82</v>
      </c>
      <c r="L71" s="1">
        <v>136</v>
      </c>
      <c r="M71" s="1">
        <v>125</v>
      </c>
      <c r="N71" s="1">
        <v>115</v>
      </c>
      <c r="O71" s="1">
        <v>118</v>
      </c>
      <c r="P71" s="1">
        <v>97</v>
      </c>
      <c r="Q71" s="1">
        <v>124</v>
      </c>
      <c r="R71" s="1">
        <v>118</v>
      </c>
      <c r="S71" s="1">
        <v>122</v>
      </c>
      <c r="T71" s="1">
        <v>117</v>
      </c>
      <c r="U71" s="1">
        <v>29</v>
      </c>
      <c r="V71" s="4">
        <f t="shared" si="11"/>
        <v>494</v>
      </c>
      <c r="W71" s="8">
        <f t="shared" si="13"/>
        <v>481</v>
      </c>
      <c r="X71" s="5" t="str">
        <f>Stat[[#This Row],[服装]]&amp;Stat[[#This Row],[名前]]&amp;Stat[[#This Row],[レアリティ]]</f>
        <v>和装体験東峰旭ICONIC</v>
      </c>
      <c r="Y71" s="5" t="s">
        <v>274</v>
      </c>
      <c r="Z71" s="1" t="s">
        <v>1001</v>
      </c>
    </row>
    <row r="72" spans="1:26" ht="15.95" customHeight="1" x14ac:dyDescent="0.25">
      <c r="A72" s="1">
        <f t="shared" si="12"/>
        <v>71</v>
      </c>
      <c r="B72" s="1" t="s">
        <v>108</v>
      </c>
      <c r="C72" s="1" t="s">
        <v>145</v>
      </c>
      <c r="D72" s="1" t="s">
        <v>77</v>
      </c>
      <c r="E72" s="1" t="s">
        <v>78</v>
      </c>
      <c r="F72" s="1" t="s">
        <v>136</v>
      </c>
      <c r="G72" s="1" t="s">
        <v>151</v>
      </c>
      <c r="H72" s="1">
        <v>99</v>
      </c>
      <c r="I72" s="6" t="s">
        <v>22</v>
      </c>
      <c r="J72" s="1">
        <v>5</v>
      </c>
      <c r="K72" s="1">
        <v>80</v>
      </c>
      <c r="L72" s="1">
        <v>128</v>
      </c>
      <c r="M72" s="1">
        <v>128</v>
      </c>
      <c r="N72" s="1">
        <v>112</v>
      </c>
      <c r="O72" s="1">
        <v>123</v>
      </c>
      <c r="P72" s="1">
        <v>97</v>
      </c>
      <c r="Q72" s="1">
        <v>120</v>
      </c>
      <c r="R72" s="1">
        <v>114</v>
      </c>
      <c r="S72" s="1">
        <v>114</v>
      </c>
      <c r="T72" s="1">
        <v>113</v>
      </c>
      <c r="U72" s="1">
        <v>29</v>
      </c>
      <c r="V72" s="4">
        <f t="shared" si="11"/>
        <v>491</v>
      </c>
      <c r="W72" s="8">
        <f t="shared" si="13"/>
        <v>461</v>
      </c>
      <c r="X72" s="5" t="str">
        <f>Stat[[#This Row],[服装]]&amp;Stat[[#This Row],[名前]]&amp;Stat[[#This Row],[レアリティ]]</f>
        <v>ユニフォーム東峰旭YELL</v>
      </c>
      <c r="Y72" s="5" t="s">
        <v>274</v>
      </c>
      <c r="Z72" s="1" t="s">
        <v>183</v>
      </c>
    </row>
    <row r="73" spans="1:26" ht="15.95" customHeight="1" x14ac:dyDescent="0.25">
      <c r="A73" s="1">
        <f t="shared" si="12"/>
        <v>72</v>
      </c>
      <c r="B73" s="1" t="s">
        <v>108</v>
      </c>
      <c r="C73" s="1" t="s">
        <v>146</v>
      </c>
      <c r="D73" s="1" t="s">
        <v>90</v>
      </c>
      <c r="E73" s="1" t="s">
        <v>78</v>
      </c>
      <c r="F73" s="1" t="s">
        <v>136</v>
      </c>
      <c r="G73" s="1" t="s">
        <v>71</v>
      </c>
      <c r="H73" s="1">
        <v>99</v>
      </c>
      <c r="I73" s="6" t="s">
        <v>22</v>
      </c>
      <c r="J73" s="1">
        <v>5</v>
      </c>
      <c r="K73" s="1">
        <v>78</v>
      </c>
      <c r="L73" s="1">
        <v>113</v>
      </c>
      <c r="M73" s="1">
        <v>115</v>
      </c>
      <c r="N73" s="1">
        <v>111</v>
      </c>
      <c r="O73" s="1">
        <v>120</v>
      </c>
      <c r="P73" s="1">
        <v>99</v>
      </c>
      <c r="Q73" s="1">
        <v>113</v>
      </c>
      <c r="R73" s="1">
        <v>120</v>
      </c>
      <c r="S73" s="1">
        <v>114</v>
      </c>
      <c r="T73" s="1">
        <v>114</v>
      </c>
      <c r="U73" s="1">
        <v>41</v>
      </c>
      <c r="V73" s="4">
        <f t="shared" si="11"/>
        <v>459</v>
      </c>
      <c r="W73" s="8">
        <f t="shared" si="13"/>
        <v>461</v>
      </c>
      <c r="X73" s="5" t="str">
        <f>Stat[[#This Row],[服装]]&amp;Stat[[#This Row],[名前]]&amp;Stat[[#This Row],[レアリティ]]</f>
        <v>ユニフォーム縁下力ICONIC</v>
      </c>
      <c r="Y73" s="5" t="s">
        <v>275</v>
      </c>
      <c r="Z73" s="1" t="s">
        <v>183</v>
      </c>
    </row>
    <row r="74" spans="1:26" ht="15.95" customHeight="1" x14ac:dyDescent="0.25">
      <c r="A74" s="1">
        <f t="shared" si="12"/>
        <v>73</v>
      </c>
      <c r="B74" s="1" t="s">
        <v>363</v>
      </c>
      <c r="C74" s="1" t="s">
        <v>146</v>
      </c>
      <c r="D74" s="1" t="s">
        <v>77</v>
      </c>
      <c r="E74" s="1" t="s">
        <v>78</v>
      </c>
      <c r="F74" s="1" t="s">
        <v>136</v>
      </c>
      <c r="G74" s="1" t="s">
        <v>71</v>
      </c>
      <c r="H74" s="1">
        <v>99</v>
      </c>
      <c r="I74" s="6" t="s">
        <v>22</v>
      </c>
      <c r="J74" s="1">
        <v>5</v>
      </c>
      <c r="K74" s="1">
        <v>79</v>
      </c>
      <c r="L74" s="1">
        <v>116</v>
      </c>
      <c r="M74" s="1">
        <v>118</v>
      </c>
      <c r="N74" s="1">
        <v>113</v>
      </c>
      <c r="O74" s="1">
        <v>121</v>
      </c>
      <c r="P74" s="1">
        <v>99</v>
      </c>
      <c r="Q74" s="1">
        <v>114</v>
      </c>
      <c r="R74" s="1">
        <v>121</v>
      </c>
      <c r="S74" s="1">
        <v>117</v>
      </c>
      <c r="T74" s="1">
        <v>115</v>
      </c>
      <c r="U74" s="1">
        <v>41</v>
      </c>
      <c r="V74" s="4">
        <f t="shared" si="11"/>
        <v>468</v>
      </c>
      <c r="W74" s="8">
        <f t="shared" si="13"/>
        <v>467</v>
      </c>
      <c r="X74" s="5" t="str">
        <f>Stat[[#This Row],[服装]]&amp;Stat[[#This Row],[名前]]&amp;Stat[[#This Row],[レアリティ]]</f>
        <v>探偵縁下力ICONIC</v>
      </c>
      <c r="Y74" s="5" t="s">
        <v>275</v>
      </c>
      <c r="Z74" s="1" t="s">
        <v>1000</v>
      </c>
    </row>
    <row r="75" spans="1:26" ht="15.95" customHeight="1" x14ac:dyDescent="0.25">
      <c r="A75" s="1">
        <f t="shared" si="12"/>
        <v>74</v>
      </c>
      <c r="B75" s="1" t="s">
        <v>628</v>
      </c>
      <c r="C75" s="1" t="s">
        <v>146</v>
      </c>
      <c r="D75" s="1" t="s">
        <v>73</v>
      </c>
      <c r="E75" s="1" t="s">
        <v>78</v>
      </c>
      <c r="F75" s="1" t="s">
        <v>136</v>
      </c>
      <c r="G75" s="1" t="s">
        <v>71</v>
      </c>
      <c r="H75" s="1">
        <v>99</v>
      </c>
      <c r="I75" s="6" t="s">
        <v>22</v>
      </c>
      <c r="J75" s="1">
        <v>5</v>
      </c>
      <c r="K75" s="1">
        <v>79</v>
      </c>
      <c r="L75" s="1">
        <v>114</v>
      </c>
      <c r="M75" s="1">
        <v>119</v>
      </c>
      <c r="N75" s="1">
        <v>111</v>
      </c>
      <c r="O75" s="1">
        <v>122</v>
      </c>
      <c r="P75" s="1">
        <v>99</v>
      </c>
      <c r="Q75" s="1">
        <v>113</v>
      </c>
      <c r="R75" s="1">
        <v>123</v>
      </c>
      <c r="S75" s="1">
        <v>116</v>
      </c>
      <c r="T75" s="1">
        <v>117</v>
      </c>
      <c r="U75" s="1">
        <v>41</v>
      </c>
      <c r="V75" s="4">
        <f t="shared" si="11"/>
        <v>466</v>
      </c>
      <c r="W75" s="8">
        <f t="shared" si="13"/>
        <v>469</v>
      </c>
      <c r="X75" s="5" t="str">
        <f>Stat[[#This Row],[服装]]&amp;Stat[[#This Row],[名前]]&amp;Stat[[#This Row],[レアリティ]]</f>
        <v>RPG縁下力ICONIC</v>
      </c>
      <c r="Y75" s="5" t="s">
        <v>275</v>
      </c>
      <c r="Z75" s="1" t="s">
        <v>1006</v>
      </c>
    </row>
    <row r="76" spans="1:26" ht="15.95" customHeight="1" x14ac:dyDescent="0.25">
      <c r="A76" s="1">
        <f t="shared" si="12"/>
        <v>75</v>
      </c>
      <c r="B76" s="1" t="s">
        <v>701</v>
      </c>
      <c r="C76" s="1" t="s">
        <v>146</v>
      </c>
      <c r="D76" s="1" t="s">
        <v>90</v>
      </c>
      <c r="E76" s="1" t="s">
        <v>78</v>
      </c>
      <c r="F76" s="1" t="s">
        <v>136</v>
      </c>
      <c r="G76" s="1" t="s">
        <v>71</v>
      </c>
      <c r="H76" s="1">
        <v>99</v>
      </c>
      <c r="I76" s="6" t="s">
        <v>22</v>
      </c>
      <c r="J76" s="1">
        <v>5</v>
      </c>
      <c r="K76" s="1">
        <v>80</v>
      </c>
      <c r="L76" s="1">
        <v>119</v>
      </c>
      <c r="M76" s="1">
        <v>118</v>
      </c>
      <c r="N76" s="1">
        <v>114</v>
      </c>
      <c r="O76" s="1">
        <v>121</v>
      </c>
      <c r="P76" s="1">
        <v>99</v>
      </c>
      <c r="Q76" s="1">
        <v>115</v>
      </c>
      <c r="R76" s="1">
        <v>123</v>
      </c>
      <c r="S76" s="1">
        <v>118</v>
      </c>
      <c r="T76" s="1">
        <v>117</v>
      </c>
      <c r="U76" s="1">
        <v>41</v>
      </c>
      <c r="V76" s="4">
        <f t="shared" si="11"/>
        <v>472</v>
      </c>
      <c r="W76" s="8">
        <f t="shared" si="13"/>
        <v>473</v>
      </c>
      <c r="X76" s="5" t="str">
        <f>Stat[[#This Row],[服装]]&amp;Stat[[#This Row],[名前]]&amp;Stat[[#This Row],[レアリティ]]</f>
        <v>花火縁下力ICONIC</v>
      </c>
      <c r="Y76" s="5" t="s">
        <v>275</v>
      </c>
      <c r="Z76" s="1" t="s">
        <v>1004</v>
      </c>
    </row>
    <row r="77" spans="1:26" ht="15.95" customHeight="1" x14ac:dyDescent="0.25">
      <c r="A77" s="1">
        <f t="shared" si="12"/>
        <v>76</v>
      </c>
      <c r="B77" s="1" t="s">
        <v>108</v>
      </c>
      <c r="C77" s="1" t="s">
        <v>147</v>
      </c>
      <c r="D77" s="1" t="s">
        <v>90</v>
      </c>
      <c r="E77" s="1" t="s">
        <v>78</v>
      </c>
      <c r="F77" s="1" t="s">
        <v>136</v>
      </c>
      <c r="G77" s="1" t="s">
        <v>71</v>
      </c>
      <c r="H77" s="1">
        <v>99</v>
      </c>
      <c r="I77" s="6" t="s">
        <v>22</v>
      </c>
      <c r="J77" s="1">
        <v>5</v>
      </c>
      <c r="K77" s="1">
        <v>78</v>
      </c>
      <c r="L77" s="1">
        <v>117</v>
      </c>
      <c r="M77" s="1">
        <v>122</v>
      </c>
      <c r="N77" s="1">
        <v>113</v>
      </c>
      <c r="O77" s="1">
        <v>117</v>
      </c>
      <c r="P77" s="1">
        <v>101</v>
      </c>
      <c r="Q77" s="1">
        <v>115</v>
      </c>
      <c r="R77" s="1">
        <v>115</v>
      </c>
      <c r="S77" s="1">
        <v>115</v>
      </c>
      <c r="T77" s="1">
        <v>115</v>
      </c>
      <c r="U77" s="1">
        <v>31</v>
      </c>
      <c r="V77" s="4">
        <f t="shared" si="11"/>
        <v>469</v>
      </c>
      <c r="W77" s="8">
        <f t="shared" si="13"/>
        <v>460</v>
      </c>
      <c r="X77" s="5" t="str">
        <f>Stat[[#This Row],[服装]]&amp;Stat[[#This Row],[名前]]&amp;Stat[[#This Row],[レアリティ]]</f>
        <v>ユニフォーム木下久志ICONIC</v>
      </c>
      <c r="Y77" s="5" t="s">
        <v>276</v>
      </c>
      <c r="Z77" s="1" t="s">
        <v>183</v>
      </c>
    </row>
    <row r="78" spans="1:26" ht="15.95" customHeight="1" x14ac:dyDescent="0.25">
      <c r="A78" s="1">
        <f t="shared" si="12"/>
        <v>77</v>
      </c>
      <c r="B78" s="1" t="s">
        <v>902</v>
      </c>
      <c r="C78" s="1" t="s">
        <v>147</v>
      </c>
      <c r="D78" s="1" t="s">
        <v>77</v>
      </c>
      <c r="E78" s="1" t="s">
        <v>78</v>
      </c>
      <c r="F78" s="1" t="s">
        <v>136</v>
      </c>
      <c r="G78" s="1" t="s">
        <v>71</v>
      </c>
      <c r="H78" s="1">
        <v>99</v>
      </c>
      <c r="I78" s="6" t="s">
        <v>22</v>
      </c>
      <c r="J78" s="1">
        <v>5</v>
      </c>
      <c r="K78" s="1">
        <v>79</v>
      </c>
      <c r="L78" s="1">
        <v>120</v>
      </c>
      <c r="M78" s="1">
        <v>125</v>
      </c>
      <c r="N78" s="1">
        <v>114</v>
      </c>
      <c r="O78" s="1">
        <v>118</v>
      </c>
      <c r="P78" s="1">
        <v>101</v>
      </c>
      <c r="Q78" s="1">
        <v>116</v>
      </c>
      <c r="R78" s="1">
        <v>116</v>
      </c>
      <c r="S78" s="1">
        <v>118</v>
      </c>
      <c r="T78" s="1">
        <v>116</v>
      </c>
      <c r="U78" s="1">
        <v>31</v>
      </c>
      <c r="V78" s="4">
        <f t="shared" si="11"/>
        <v>477</v>
      </c>
      <c r="W78" s="8">
        <f t="shared" si="13"/>
        <v>466</v>
      </c>
      <c r="X78" s="5" t="str">
        <f>Stat[[#This Row],[服装]]&amp;Stat[[#This Row],[名前]]&amp;Stat[[#This Row],[レアリティ]]</f>
        <v>妖木下久志ICONIC</v>
      </c>
      <c r="Y78" s="5" t="s">
        <v>276</v>
      </c>
      <c r="Z78" s="1" t="s">
        <v>1006</v>
      </c>
    </row>
    <row r="79" spans="1:26" ht="15.95" customHeight="1" x14ac:dyDescent="0.25">
      <c r="A79" s="1">
        <f t="shared" si="12"/>
        <v>78</v>
      </c>
      <c r="B79" s="1" t="s">
        <v>108</v>
      </c>
      <c r="C79" s="1" t="s">
        <v>148</v>
      </c>
      <c r="D79" s="1" t="s">
        <v>90</v>
      </c>
      <c r="E79" s="1" t="s">
        <v>82</v>
      </c>
      <c r="F79" s="1" t="s">
        <v>136</v>
      </c>
      <c r="G79" s="1" t="s">
        <v>71</v>
      </c>
      <c r="H79" s="1">
        <v>99</v>
      </c>
      <c r="I79" s="6" t="s">
        <v>22</v>
      </c>
      <c r="J79" s="1">
        <v>5</v>
      </c>
      <c r="K79" s="1">
        <v>78</v>
      </c>
      <c r="L79" s="1">
        <v>113</v>
      </c>
      <c r="M79" s="1">
        <v>116</v>
      </c>
      <c r="N79" s="1">
        <v>112</v>
      </c>
      <c r="O79" s="1">
        <v>123</v>
      </c>
      <c r="P79" s="1">
        <v>101</v>
      </c>
      <c r="Q79" s="1">
        <v>119</v>
      </c>
      <c r="R79" s="1">
        <v>113</v>
      </c>
      <c r="S79" s="1">
        <v>114</v>
      </c>
      <c r="T79" s="1">
        <v>114</v>
      </c>
      <c r="U79" s="1">
        <v>31</v>
      </c>
      <c r="V79" s="4">
        <f t="shared" si="11"/>
        <v>464</v>
      </c>
      <c r="W79" s="8">
        <f t="shared" si="13"/>
        <v>460</v>
      </c>
      <c r="X79" s="5" t="str">
        <f>Stat[[#This Row],[服装]]&amp;Stat[[#This Row],[名前]]&amp;Stat[[#This Row],[レアリティ]]</f>
        <v>ユニフォーム成田一仁ICONIC</v>
      </c>
      <c r="Y79" s="5" t="s">
        <v>277</v>
      </c>
      <c r="Z79" s="1" t="s">
        <v>183</v>
      </c>
    </row>
    <row r="80" spans="1:26" ht="15.95" customHeight="1" x14ac:dyDescent="0.25">
      <c r="A80" s="1">
        <f t="shared" si="12"/>
        <v>79</v>
      </c>
      <c r="B80" s="1" t="s">
        <v>1559</v>
      </c>
      <c r="C80" s="1" t="s">
        <v>1575</v>
      </c>
      <c r="D80" s="1" t="s">
        <v>73</v>
      </c>
      <c r="E80" s="1" t="s">
        <v>74</v>
      </c>
      <c r="F80" s="1" t="s">
        <v>136</v>
      </c>
      <c r="G80" s="1" t="s">
        <v>71</v>
      </c>
      <c r="H80" s="1">
        <v>99</v>
      </c>
      <c r="I80" s="6" t="s">
        <v>22</v>
      </c>
      <c r="J80" s="1">
        <v>5</v>
      </c>
      <c r="K80" s="1">
        <v>76</v>
      </c>
      <c r="L80" s="1">
        <v>122</v>
      </c>
      <c r="M80" s="1">
        <v>124</v>
      </c>
      <c r="N80" s="1">
        <v>130</v>
      </c>
      <c r="O80" s="1">
        <v>124</v>
      </c>
      <c r="P80" s="1">
        <v>101</v>
      </c>
      <c r="Q80" s="1">
        <v>114</v>
      </c>
      <c r="R80" s="1">
        <v>119</v>
      </c>
      <c r="S80" s="1">
        <v>114</v>
      </c>
      <c r="T80" s="1">
        <v>114</v>
      </c>
      <c r="U80" s="1">
        <v>31</v>
      </c>
      <c r="V80" s="4">
        <f t="shared" si="11"/>
        <v>500</v>
      </c>
      <c r="W80" s="8">
        <f t="shared" si="13"/>
        <v>461</v>
      </c>
      <c r="X80" s="5" t="str">
        <f>Stat[[#This Row],[服装]]&amp;Stat[[#This Row],[名前]]&amp;Stat[[#This Row],[レアリティ]]</f>
        <v>格ゲー清水潔子ICONIC</v>
      </c>
      <c r="Y80" s="5" t="s">
        <v>1566</v>
      </c>
      <c r="Z80" s="1" t="s">
        <v>1002</v>
      </c>
    </row>
    <row r="81" spans="1:26" ht="15.95" customHeight="1" x14ac:dyDescent="0.25">
      <c r="A81" s="1">
        <f t="shared" si="12"/>
        <v>80</v>
      </c>
      <c r="B81" s="1" t="s">
        <v>1559</v>
      </c>
      <c r="C81" s="1" t="s">
        <v>1563</v>
      </c>
      <c r="D81" s="1" t="s">
        <v>73</v>
      </c>
      <c r="E81" s="1" t="s">
        <v>82</v>
      </c>
      <c r="F81" s="1" t="s">
        <v>136</v>
      </c>
      <c r="G81" s="1" t="s">
        <v>71</v>
      </c>
      <c r="H81" s="1">
        <v>99</v>
      </c>
      <c r="I81" s="6" t="s">
        <v>22</v>
      </c>
      <c r="J81" s="1">
        <v>5</v>
      </c>
      <c r="K81" s="1">
        <v>74</v>
      </c>
      <c r="L81" s="1">
        <v>116</v>
      </c>
      <c r="M81" s="1">
        <v>111</v>
      </c>
      <c r="N81" s="1">
        <v>111</v>
      </c>
      <c r="O81" s="1">
        <v>113</v>
      </c>
      <c r="P81" s="1">
        <v>97</v>
      </c>
      <c r="Q81" s="1">
        <v>124</v>
      </c>
      <c r="R81" s="1">
        <v>111</v>
      </c>
      <c r="S81" s="1">
        <v>130</v>
      </c>
      <c r="T81" s="1">
        <v>128</v>
      </c>
      <c r="U81" s="1">
        <v>26</v>
      </c>
      <c r="V81" s="4">
        <f t="shared" si="11"/>
        <v>451</v>
      </c>
      <c r="W81" s="8">
        <f t="shared" si="13"/>
        <v>493</v>
      </c>
      <c r="X81" s="5" t="str">
        <f>Stat[[#This Row],[服装]]&amp;Stat[[#This Row],[名前]]&amp;Stat[[#This Row],[レアリティ]]</f>
        <v>格ゲー谷地仁花ICONIC</v>
      </c>
      <c r="Y81" s="5" t="s">
        <v>1576</v>
      </c>
      <c r="Z81" s="1" t="s">
        <v>1003</v>
      </c>
    </row>
    <row r="82" spans="1:26" ht="15.95" customHeight="1" x14ac:dyDescent="0.25">
      <c r="A82" s="1">
        <f t="shared" si="12"/>
        <v>81</v>
      </c>
      <c r="B82" s="1" t="s">
        <v>108</v>
      </c>
      <c r="C82" s="1" t="s">
        <v>39</v>
      </c>
      <c r="D82" s="1" t="s">
        <v>24</v>
      </c>
      <c r="E82" s="1" t="s">
        <v>31</v>
      </c>
      <c r="F82" s="1" t="s">
        <v>27</v>
      </c>
      <c r="G82" s="1" t="s">
        <v>71</v>
      </c>
      <c r="H82" s="1">
        <v>99</v>
      </c>
      <c r="I82" s="6" t="s">
        <v>22</v>
      </c>
      <c r="J82" s="1">
        <v>5</v>
      </c>
      <c r="K82" s="1">
        <v>79</v>
      </c>
      <c r="L82" s="1">
        <v>113</v>
      </c>
      <c r="M82" s="1">
        <v>115</v>
      </c>
      <c r="N82" s="1">
        <v>127</v>
      </c>
      <c r="O82" s="1">
        <v>129</v>
      </c>
      <c r="P82" s="1">
        <v>101</v>
      </c>
      <c r="Q82" s="1">
        <v>113</v>
      </c>
      <c r="R82" s="1">
        <v>117</v>
      </c>
      <c r="S82" s="1">
        <v>113</v>
      </c>
      <c r="T82" s="1">
        <v>115</v>
      </c>
      <c r="U82" s="1">
        <v>41</v>
      </c>
      <c r="V82" s="4">
        <f t="shared" si="11"/>
        <v>484</v>
      </c>
      <c r="W82" s="8">
        <f t="shared" si="13"/>
        <v>458</v>
      </c>
      <c r="X82" s="5" t="str">
        <f>Stat[[#This Row],[服装]]&amp;Stat[[#This Row],[名前]]&amp;Stat[[#This Row],[レアリティ]]</f>
        <v>ユニフォーム孤爪研磨ICONIC</v>
      </c>
      <c r="Y82" s="5" t="s">
        <v>278</v>
      </c>
      <c r="Z82" s="1" t="s">
        <v>183</v>
      </c>
    </row>
    <row r="83" spans="1:26" ht="15.95" customHeight="1" x14ac:dyDescent="0.25">
      <c r="A83" s="1">
        <f t="shared" si="12"/>
        <v>82</v>
      </c>
      <c r="B83" s="1" t="s">
        <v>149</v>
      </c>
      <c r="C83" s="1" t="s">
        <v>39</v>
      </c>
      <c r="D83" s="1" t="s">
        <v>90</v>
      </c>
      <c r="E83" s="1" t="s">
        <v>31</v>
      </c>
      <c r="F83" s="1" t="s">
        <v>27</v>
      </c>
      <c r="G83" s="1" t="s">
        <v>71</v>
      </c>
      <c r="H83" s="1">
        <v>99</v>
      </c>
      <c r="I83" s="6" t="s">
        <v>22</v>
      </c>
      <c r="J83" s="1">
        <v>5</v>
      </c>
      <c r="K83" s="1">
        <v>80</v>
      </c>
      <c r="L83" s="1">
        <v>114</v>
      </c>
      <c r="M83" s="1">
        <v>118</v>
      </c>
      <c r="N83" s="1">
        <v>130</v>
      </c>
      <c r="O83" s="1">
        <v>132</v>
      </c>
      <c r="P83" s="1">
        <v>101</v>
      </c>
      <c r="Q83" s="1">
        <v>114</v>
      </c>
      <c r="R83" s="1">
        <v>118</v>
      </c>
      <c r="S83" s="1">
        <v>114</v>
      </c>
      <c r="T83" s="1">
        <v>116</v>
      </c>
      <c r="U83" s="1">
        <v>41</v>
      </c>
      <c r="V83" s="4">
        <f t="shared" si="11"/>
        <v>494</v>
      </c>
      <c r="W83" s="8">
        <f t="shared" si="13"/>
        <v>462</v>
      </c>
      <c r="X83" s="5" t="str">
        <f>Stat[[#This Row],[服装]]&amp;Stat[[#This Row],[名前]]&amp;Stat[[#This Row],[レアリティ]]</f>
        <v>制服孤爪研磨ICONIC</v>
      </c>
      <c r="Y83" s="5" t="s">
        <v>278</v>
      </c>
      <c r="Z83" s="1" t="s">
        <v>1004</v>
      </c>
    </row>
    <row r="84" spans="1:26" ht="15.95" customHeight="1" x14ac:dyDescent="0.25">
      <c r="A84" s="1">
        <f t="shared" si="12"/>
        <v>83</v>
      </c>
      <c r="B84" s="1" t="s">
        <v>150</v>
      </c>
      <c r="C84" s="1" t="s">
        <v>39</v>
      </c>
      <c r="D84" s="1" t="s">
        <v>77</v>
      </c>
      <c r="E84" s="1" t="s">
        <v>31</v>
      </c>
      <c r="F84" s="1" t="s">
        <v>27</v>
      </c>
      <c r="G84" s="1" t="s">
        <v>71</v>
      </c>
      <c r="H84" s="1">
        <v>99</v>
      </c>
      <c r="I84" s="6" t="s">
        <v>22</v>
      </c>
      <c r="J84" s="1">
        <v>5</v>
      </c>
      <c r="K84" s="1">
        <v>80</v>
      </c>
      <c r="L84" s="1">
        <v>112</v>
      </c>
      <c r="M84" s="1">
        <v>118</v>
      </c>
      <c r="N84" s="1">
        <v>132</v>
      </c>
      <c r="O84" s="1">
        <v>132</v>
      </c>
      <c r="P84" s="1">
        <v>101</v>
      </c>
      <c r="Q84" s="1">
        <v>112</v>
      </c>
      <c r="R84" s="1">
        <v>120</v>
      </c>
      <c r="S84" s="1">
        <v>112</v>
      </c>
      <c r="T84" s="1">
        <v>118</v>
      </c>
      <c r="U84" s="1">
        <v>41</v>
      </c>
      <c r="V84" s="4">
        <f t="shared" si="11"/>
        <v>494</v>
      </c>
      <c r="W84" s="8">
        <f t="shared" si="13"/>
        <v>462</v>
      </c>
      <c r="X84" s="5" t="str">
        <f>Stat[[#This Row],[服装]]&amp;Stat[[#This Row],[名前]]&amp;Stat[[#This Row],[レアリティ]]</f>
        <v>夏祭り孤爪研磨ICONIC</v>
      </c>
      <c r="Y84" s="5" t="s">
        <v>278</v>
      </c>
      <c r="Z84" s="1" t="s">
        <v>1004</v>
      </c>
    </row>
    <row r="85" spans="1:26" ht="15.95" customHeight="1" x14ac:dyDescent="0.25">
      <c r="A85" s="1">
        <f t="shared" ref="A85:A90" si="14">ROW()-1</f>
        <v>84</v>
      </c>
      <c r="B85" s="1" t="s">
        <v>604</v>
      </c>
      <c r="C85" s="1" t="s">
        <v>39</v>
      </c>
      <c r="D85" s="1" t="s">
        <v>73</v>
      </c>
      <c r="E85" s="1" t="s">
        <v>31</v>
      </c>
      <c r="F85" s="1" t="s">
        <v>27</v>
      </c>
      <c r="G85" s="1" t="s">
        <v>71</v>
      </c>
      <c r="H85" s="1">
        <v>99</v>
      </c>
      <c r="I85" s="6" t="s">
        <v>22</v>
      </c>
      <c r="J85" s="1">
        <v>5</v>
      </c>
      <c r="K85" s="1">
        <v>81</v>
      </c>
      <c r="L85" s="1">
        <v>115</v>
      </c>
      <c r="M85" s="1">
        <v>120</v>
      </c>
      <c r="N85" s="1">
        <v>133</v>
      </c>
      <c r="O85" s="1">
        <v>134</v>
      </c>
      <c r="P85" s="1">
        <v>101</v>
      </c>
      <c r="Q85" s="1">
        <v>115</v>
      </c>
      <c r="R85" s="1">
        <v>118</v>
      </c>
      <c r="S85" s="1">
        <v>115</v>
      </c>
      <c r="T85" s="1">
        <v>116</v>
      </c>
      <c r="U85" s="1">
        <v>41</v>
      </c>
      <c r="V85" s="4">
        <f t="shared" ref="V85:V90" si="15">SUM(L85:O85)</f>
        <v>502</v>
      </c>
      <c r="W85" s="8">
        <f t="shared" ref="W85:W90" si="16">SUM(Q85:T85)</f>
        <v>464</v>
      </c>
      <c r="X85" s="5" t="str">
        <f>Stat[[#This Row],[服装]]&amp;Stat[[#This Row],[名前]]&amp;Stat[[#This Row],[レアリティ]]</f>
        <v>1周年孤爪研磨ICONIC</v>
      </c>
      <c r="Y85" s="5" t="s">
        <v>278</v>
      </c>
      <c r="Z85" s="1" t="s">
        <v>1004</v>
      </c>
    </row>
    <row r="86" spans="1:26" ht="15.95" customHeight="1" x14ac:dyDescent="0.25">
      <c r="A86" s="1">
        <f t="shared" si="14"/>
        <v>85</v>
      </c>
      <c r="B86" s="1" t="s">
        <v>727</v>
      </c>
      <c r="C86" s="1" t="s">
        <v>39</v>
      </c>
      <c r="D86" s="1" t="s">
        <v>90</v>
      </c>
      <c r="E86" s="1" t="s">
        <v>31</v>
      </c>
      <c r="F86" s="1" t="s">
        <v>27</v>
      </c>
      <c r="G86" s="1" t="s">
        <v>71</v>
      </c>
      <c r="H86" s="1">
        <v>99</v>
      </c>
      <c r="I86" s="6" t="s">
        <v>22</v>
      </c>
      <c r="J86" s="1">
        <v>5</v>
      </c>
      <c r="K86" s="1">
        <v>81</v>
      </c>
      <c r="L86" s="1">
        <v>115</v>
      </c>
      <c r="M86" s="1">
        <v>121</v>
      </c>
      <c r="N86" s="1">
        <v>131</v>
      </c>
      <c r="O86" s="1">
        <v>134</v>
      </c>
      <c r="P86" s="1">
        <v>101</v>
      </c>
      <c r="Q86" s="1">
        <v>114</v>
      </c>
      <c r="R86" s="1">
        <v>120</v>
      </c>
      <c r="S86" s="1">
        <v>114</v>
      </c>
      <c r="T86" s="1">
        <v>118</v>
      </c>
      <c r="U86" s="1">
        <v>41</v>
      </c>
      <c r="V86" s="4">
        <f t="shared" si="15"/>
        <v>501</v>
      </c>
      <c r="W86" s="8">
        <f t="shared" si="16"/>
        <v>466</v>
      </c>
      <c r="X86" s="5" t="str">
        <f>Stat[[#This Row],[服装]]&amp;Stat[[#This Row],[名前]]&amp;Stat[[#This Row],[レアリティ]]</f>
        <v>スパイ孤爪研磨ICONIC</v>
      </c>
      <c r="Y86" s="5" t="s">
        <v>278</v>
      </c>
      <c r="Z86" s="1" t="s">
        <v>1005</v>
      </c>
    </row>
    <row r="87" spans="1:26" ht="15.95" customHeight="1" x14ac:dyDescent="0.25">
      <c r="A87" s="1">
        <f t="shared" si="14"/>
        <v>86</v>
      </c>
      <c r="B87" s="1" t="s">
        <v>790</v>
      </c>
      <c r="C87" s="1" t="s">
        <v>39</v>
      </c>
      <c r="D87" s="1" t="s">
        <v>77</v>
      </c>
      <c r="E87" s="1" t="s">
        <v>31</v>
      </c>
      <c r="F87" s="1" t="s">
        <v>27</v>
      </c>
      <c r="G87" s="1" t="s">
        <v>71</v>
      </c>
      <c r="H87" s="1">
        <v>99</v>
      </c>
      <c r="I87" s="6" t="s">
        <v>22</v>
      </c>
      <c r="J87" s="1">
        <v>5</v>
      </c>
      <c r="K87" s="1">
        <v>82</v>
      </c>
      <c r="L87" s="1">
        <v>116</v>
      </c>
      <c r="M87" s="1">
        <v>122</v>
      </c>
      <c r="N87" s="1">
        <v>135</v>
      </c>
      <c r="O87" s="1">
        <v>135</v>
      </c>
      <c r="P87" s="1">
        <v>101</v>
      </c>
      <c r="Q87" s="1">
        <v>116</v>
      </c>
      <c r="R87" s="1">
        <v>119</v>
      </c>
      <c r="S87" s="1">
        <v>116</v>
      </c>
      <c r="T87" s="1">
        <v>117</v>
      </c>
      <c r="U87" s="1">
        <v>41</v>
      </c>
      <c r="V87" s="4">
        <f t="shared" si="15"/>
        <v>508</v>
      </c>
      <c r="W87" s="8">
        <f t="shared" si="16"/>
        <v>468</v>
      </c>
      <c r="X87" s="5" t="str">
        <f>Stat[[#This Row],[服装]]&amp;Stat[[#This Row],[名前]]&amp;Stat[[#This Row],[レアリティ]]</f>
        <v>Xmas2孤爪研磨ICONIC</v>
      </c>
      <c r="Y87" s="5" t="s">
        <v>278</v>
      </c>
      <c r="Z87" s="1" t="s">
        <v>1002</v>
      </c>
    </row>
    <row r="88" spans="1:26" ht="15.95" customHeight="1" x14ac:dyDescent="0.25">
      <c r="A88" s="1">
        <f t="shared" si="14"/>
        <v>87</v>
      </c>
      <c r="B88" s="1" t="s">
        <v>911</v>
      </c>
      <c r="C88" s="1" t="s">
        <v>39</v>
      </c>
      <c r="D88" s="1" t="s">
        <v>73</v>
      </c>
      <c r="E88" s="1" t="s">
        <v>31</v>
      </c>
      <c r="F88" s="1" t="s">
        <v>27</v>
      </c>
      <c r="G88" s="1" t="s">
        <v>71</v>
      </c>
      <c r="H88" s="1">
        <v>99</v>
      </c>
      <c r="I88" s="6" t="s">
        <v>22</v>
      </c>
      <c r="J88" s="1">
        <v>5</v>
      </c>
      <c r="K88" s="1">
        <v>82</v>
      </c>
      <c r="L88" s="1">
        <v>116</v>
      </c>
      <c r="M88" s="1">
        <v>121</v>
      </c>
      <c r="N88" s="1">
        <v>134</v>
      </c>
      <c r="O88" s="1">
        <v>135</v>
      </c>
      <c r="P88" s="1">
        <v>101</v>
      </c>
      <c r="Q88" s="1">
        <v>117</v>
      </c>
      <c r="R88" s="1">
        <v>120</v>
      </c>
      <c r="S88" s="1">
        <v>117</v>
      </c>
      <c r="T88" s="1">
        <v>117</v>
      </c>
      <c r="U88" s="1">
        <v>41</v>
      </c>
      <c r="V88" s="4">
        <f t="shared" si="15"/>
        <v>506</v>
      </c>
      <c r="W88" s="8">
        <f t="shared" si="16"/>
        <v>471</v>
      </c>
      <c r="X88" s="5" t="str">
        <f>Stat[[#This Row],[服装]]&amp;Stat[[#This Row],[名前]]&amp;Stat[[#This Row],[レアリティ]]</f>
        <v>中学生孤爪研磨ICONIC</v>
      </c>
      <c r="Y88" s="5" t="s">
        <v>278</v>
      </c>
      <c r="Z88" s="1" t="s">
        <v>1003</v>
      </c>
    </row>
    <row r="89" spans="1:26" ht="15.95" customHeight="1" x14ac:dyDescent="0.25">
      <c r="A89" s="1">
        <f t="shared" si="14"/>
        <v>88</v>
      </c>
      <c r="B89" s="1" t="s">
        <v>1031</v>
      </c>
      <c r="C89" s="1" t="s">
        <v>39</v>
      </c>
      <c r="D89" s="1" t="s">
        <v>90</v>
      </c>
      <c r="E89" s="1" t="s">
        <v>31</v>
      </c>
      <c r="F89" s="1" t="s">
        <v>27</v>
      </c>
      <c r="G89" s="1" t="s">
        <v>71</v>
      </c>
      <c r="H89" s="1">
        <v>99</v>
      </c>
      <c r="I89" s="6" t="s">
        <v>22</v>
      </c>
      <c r="J89" s="1">
        <v>5</v>
      </c>
      <c r="K89" s="1">
        <v>82</v>
      </c>
      <c r="L89" s="1">
        <v>116</v>
      </c>
      <c r="M89" s="1">
        <v>123</v>
      </c>
      <c r="N89" s="1">
        <v>132</v>
      </c>
      <c r="O89" s="1">
        <v>136</v>
      </c>
      <c r="P89" s="1">
        <v>101</v>
      </c>
      <c r="Q89" s="1">
        <v>115</v>
      </c>
      <c r="R89" s="1">
        <v>122</v>
      </c>
      <c r="S89" s="1">
        <v>115</v>
      </c>
      <c r="T89" s="1">
        <v>119</v>
      </c>
      <c r="U89" s="1">
        <v>41</v>
      </c>
      <c r="V89" s="4">
        <f t="shared" si="15"/>
        <v>507</v>
      </c>
      <c r="W89" s="8">
        <f t="shared" si="16"/>
        <v>471</v>
      </c>
      <c r="X89" s="5" t="str">
        <f>Stat[[#This Row],[服装]]&amp;Stat[[#This Row],[名前]]&amp;Stat[[#This Row],[レアリティ]]</f>
        <v>ハロウィン孤爪研磨ICONIC</v>
      </c>
      <c r="Y89" s="5" t="s">
        <v>278</v>
      </c>
      <c r="Z89" s="1" t="s">
        <v>1000</v>
      </c>
    </row>
    <row r="90" spans="1:26" ht="15.95" customHeight="1" x14ac:dyDescent="0.25">
      <c r="A90" s="1">
        <f t="shared" si="14"/>
        <v>89</v>
      </c>
      <c r="B90" s="1" t="s">
        <v>1364</v>
      </c>
      <c r="C90" s="1" t="s">
        <v>39</v>
      </c>
      <c r="D90" s="1" t="s">
        <v>77</v>
      </c>
      <c r="E90" s="1" t="s">
        <v>31</v>
      </c>
      <c r="F90" s="1" t="s">
        <v>27</v>
      </c>
      <c r="G90" s="1" t="s">
        <v>71</v>
      </c>
      <c r="H90" s="1">
        <v>99</v>
      </c>
      <c r="I90" s="6" t="s">
        <v>22</v>
      </c>
      <c r="J90" s="1">
        <v>5</v>
      </c>
      <c r="K90" s="1">
        <v>83</v>
      </c>
      <c r="L90" s="1">
        <v>117</v>
      </c>
      <c r="M90" s="1">
        <v>123</v>
      </c>
      <c r="N90" s="1">
        <v>137</v>
      </c>
      <c r="O90" s="1">
        <v>136</v>
      </c>
      <c r="P90" s="1">
        <v>101</v>
      </c>
      <c r="Q90" s="1">
        <v>117</v>
      </c>
      <c r="R90" s="1">
        <v>121</v>
      </c>
      <c r="S90" s="1">
        <v>117</v>
      </c>
      <c r="T90" s="1">
        <v>118</v>
      </c>
      <c r="U90" s="1">
        <v>41</v>
      </c>
      <c r="V90" s="4">
        <f t="shared" si="15"/>
        <v>513</v>
      </c>
      <c r="W90" s="8">
        <f t="shared" si="16"/>
        <v>473</v>
      </c>
      <c r="X90" s="5" t="str">
        <f>Stat[[#This Row],[服装]]&amp;Stat[[#This Row],[名前]]&amp;Stat[[#This Row],[レアリティ]]</f>
        <v>寝正月孤爪研磨ICONIC</v>
      </c>
      <c r="Y90" s="5" t="s">
        <v>278</v>
      </c>
      <c r="Z90" s="1" t="s">
        <v>1001</v>
      </c>
    </row>
    <row r="91" spans="1:26" ht="15.95" customHeight="1" x14ac:dyDescent="0.25">
      <c r="A91" s="1">
        <f>ROW()-1</f>
        <v>90</v>
      </c>
      <c r="B91" s="1" t="s">
        <v>1674</v>
      </c>
      <c r="C91" s="1" t="s">
        <v>39</v>
      </c>
      <c r="D91" s="1" t="s">
        <v>73</v>
      </c>
      <c r="E91" s="1" t="s">
        <v>31</v>
      </c>
      <c r="F91" s="1" t="s">
        <v>27</v>
      </c>
      <c r="G91" s="1" t="s">
        <v>71</v>
      </c>
      <c r="H91" s="1">
        <v>99</v>
      </c>
      <c r="I91" s="6" t="s">
        <v>22</v>
      </c>
      <c r="J91" s="1">
        <v>5</v>
      </c>
      <c r="K91" s="1">
        <v>83</v>
      </c>
      <c r="L91" s="1">
        <v>117</v>
      </c>
      <c r="M91" s="1">
        <v>125</v>
      </c>
      <c r="N91" s="1">
        <v>133</v>
      </c>
      <c r="O91" s="1">
        <v>138</v>
      </c>
      <c r="P91" s="1">
        <v>101</v>
      </c>
      <c r="Q91" s="1">
        <v>116</v>
      </c>
      <c r="R91" s="1">
        <v>123</v>
      </c>
      <c r="S91" s="1">
        <v>116</v>
      </c>
      <c r="T91" s="1">
        <v>120</v>
      </c>
      <c r="U91" s="1">
        <v>41</v>
      </c>
      <c r="V91" s="4">
        <f>SUM(L91:O91)</f>
        <v>513</v>
      </c>
      <c r="W91" s="8">
        <f>SUM(Q91:T91)</f>
        <v>475</v>
      </c>
      <c r="X91" s="5" t="str">
        <f>Stat[[#This Row],[服装]]&amp;Stat[[#This Row],[名前]]&amp;Stat[[#This Row],[レアリティ]]</f>
        <v>思い出孤爪研磨ICONIC</v>
      </c>
      <c r="Y91" s="5" t="s">
        <v>278</v>
      </c>
      <c r="Z91" s="1" t="s">
        <v>1003</v>
      </c>
    </row>
    <row r="92" spans="1:26" ht="15.95" customHeight="1" x14ac:dyDescent="0.25">
      <c r="A92" s="1">
        <f>ROW()-1</f>
        <v>91</v>
      </c>
      <c r="B92" s="1" t="s">
        <v>108</v>
      </c>
      <c r="C92" s="1" t="s">
        <v>40</v>
      </c>
      <c r="D92" s="1" t="s">
        <v>23</v>
      </c>
      <c r="E92" s="1" t="s">
        <v>26</v>
      </c>
      <c r="F92" s="1" t="s">
        <v>27</v>
      </c>
      <c r="G92" s="1" t="s">
        <v>71</v>
      </c>
      <c r="H92" s="1">
        <v>99</v>
      </c>
      <c r="I92" s="6" t="s">
        <v>22</v>
      </c>
      <c r="J92" s="1">
        <v>5</v>
      </c>
      <c r="K92" s="1">
        <v>80</v>
      </c>
      <c r="L92" s="1">
        <v>126</v>
      </c>
      <c r="M92" s="1">
        <v>121</v>
      </c>
      <c r="N92" s="1">
        <v>114</v>
      </c>
      <c r="O92" s="1">
        <v>119</v>
      </c>
      <c r="P92" s="1">
        <v>101</v>
      </c>
      <c r="Q92" s="1">
        <v>129</v>
      </c>
      <c r="R92" s="1">
        <v>117</v>
      </c>
      <c r="S92" s="1">
        <v>116</v>
      </c>
      <c r="T92" s="1">
        <v>115</v>
      </c>
      <c r="U92" s="1">
        <v>36</v>
      </c>
      <c r="V92" s="4">
        <f>SUM(L92:O92)</f>
        <v>480</v>
      </c>
      <c r="W92" s="8">
        <f>SUM(Q92:T92)</f>
        <v>477</v>
      </c>
      <c r="X92" s="5" t="str">
        <f>Stat[[#This Row],[服装]]&amp;Stat[[#This Row],[名前]]&amp;Stat[[#This Row],[レアリティ]]</f>
        <v>ユニフォーム黒尾鉄朗ICONIC</v>
      </c>
      <c r="Y92" s="5" t="s">
        <v>279</v>
      </c>
      <c r="Z92" s="1" t="s">
        <v>183</v>
      </c>
    </row>
    <row r="93" spans="1:26" ht="15.95" customHeight="1" x14ac:dyDescent="0.25">
      <c r="A93" s="1">
        <f>ROW()-1</f>
        <v>92</v>
      </c>
      <c r="B93" s="1" t="s">
        <v>149</v>
      </c>
      <c r="C93" s="1" t="s">
        <v>40</v>
      </c>
      <c r="D93" s="1" t="s">
        <v>73</v>
      </c>
      <c r="E93" s="1" t="s">
        <v>26</v>
      </c>
      <c r="F93" s="1" t="s">
        <v>27</v>
      </c>
      <c r="G93" s="1" t="s">
        <v>71</v>
      </c>
      <c r="H93" s="1">
        <v>99</v>
      </c>
      <c r="I93" s="6" t="s">
        <v>22</v>
      </c>
      <c r="J93" s="1">
        <v>5</v>
      </c>
      <c r="K93" s="1">
        <v>82</v>
      </c>
      <c r="L93" s="1">
        <v>129</v>
      </c>
      <c r="M93" s="1">
        <v>122</v>
      </c>
      <c r="N93" s="1">
        <v>115</v>
      </c>
      <c r="O93" s="1">
        <v>120</v>
      </c>
      <c r="P93" s="1">
        <v>101</v>
      </c>
      <c r="Q93" s="1">
        <v>132</v>
      </c>
      <c r="R93" s="1">
        <v>118</v>
      </c>
      <c r="S93" s="1">
        <v>119</v>
      </c>
      <c r="T93" s="1">
        <v>116</v>
      </c>
      <c r="U93" s="1">
        <v>36</v>
      </c>
      <c r="V93" s="4">
        <f>SUM(L93:O93)</f>
        <v>486</v>
      </c>
      <c r="W93" s="8">
        <f>SUM(Q93:T93)</f>
        <v>485</v>
      </c>
      <c r="X93" s="5" t="str">
        <f>Stat[[#This Row],[服装]]&amp;Stat[[#This Row],[名前]]&amp;Stat[[#This Row],[レアリティ]]</f>
        <v>制服黒尾鉄朗ICONIC</v>
      </c>
      <c r="Y93" s="5" t="s">
        <v>279</v>
      </c>
      <c r="Z93" s="1" t="s">
        <v>1005</v>
      </c>
    </row>
    <row r="94" spans="1:26" ht="15.95" customHeight="1" x14ac:dyDescent="0.25">
      <c r="A94" s="1">
        <f>ROW()-1</f>
        <v>93</v>
      </c>
      <c r="B94" s="1" t="s">
        <v>150</v>
      </c>
      <c r="C94" s="1" t="s">
        <v>40</v>
      </c>
      <c r="D94" s="1" t="s">
        <v>90</v>
      </c>
      <c r="E94" s="1" t="s">
        <v>26</v>
      </c>
      <c r="F94" s="1" t="s">
        <v>27</v>
      </c>
      <c r="G94" s="1" t="s">
        <v>71</v>
      </c>
      <c r="H94" s="1">
        <v>99</v>
      </c>
      <c r="I94" s="6" t="s">
        <v>22</v>
      </c>
      <c r="J94" s="1">
        <v>5</v>
      </c>
      <c r="K94" s="1">
        <v>82</v>
      </c>
      <c r="L94" s="1">
        <v>131</v>
      </c>
      <c r="M94" s="1">
        <v>125</v>
      </c>
      <c r="N94" s="1">
        <v>115</v>
      </c>
      <c r="O94" s="1">
        <v>123</v>
      </c>
      <c r="P94" s="1">
        <v>101</v>
      </c>
      <c r="Q94" s="1">
        <v>129</v>
      </c>
      <c r="R94" s="1">
        <v>118</v>
      </c>
      <c r="S94" s="1">
        <v>116</v>
      </c>
      <c r="T94" s="1">
        <v>114</v>
      </c>
      <c r="U94" s="1">
        <v>36</v>
      </c>
      <c r="V94" s="4">
        <f>SUM(L94:O94)</f>
        <v>494</v>
      </c>
      <c r="W94" s="8">
        <f>SUM(Q94:T94)</f>
        <v>477</v>
      </c>
      <c r="X94" s="5" t="str">
        <f>Stat[[#This Row],[服装]]&amp;Stat[[#This Row],[名前]]&amp;Stat[[#This Row],[レアリティ]]</f>
        <v>夏祭り黒尾鉄朗ICONIC</v>
      </c>
      <c r="Y94" s="5" t="s">
        <v>279</v>
      </c>
      <c r="Z94" s="1" t="s">
        <v>1005</v>
      </c>
    </row>
    <row r="95" spans="1:26" ht="15.95" customHeight="1" x14ac:dyDescent="0.25">
      <c r="A95" s="1">
        <f t="shared" ref="A95:A100" si="17">ROW()-1</f>
        <v>94</v>
      </c>
      <c r="B95" s="1" t="s">
        <v>604</v>
      </c>
      <c r="C95" s="1" t="s">
        <v>40</v>
      </c>
      <c r="D95" s="1" t="s">
        <v>77</v>
      </c>
      <c r="E95" s="1" t="s">
        <v>26</v>
      </c>
      <c r="F95" s="1" t="s">
        <v>27</v>
      </c>
      <c r="G95" s="1" t="s">
        <v>71</v>
      </c>
      <c r="H95" s="1">
        <v>99</v>
      </c>
      <c r="I95" s="6" t="s">
        <v>22</v>
      </c>
      <c r="J95" s="1">
        <v>5</v>
      </c>
      <c r="K95" s="1">
        <v>82</v>
      </c>
      <c r="L95" s="1">
        <v>132</v>
      </c>
      <c r="M95" s="1">
        <v>119</v>
      </c>
      <c r="N95" s="1">
        <v>115</v>
      </c>
      <c r="O95" s="1">
        <v>120</v>
      </c>
      <c r="P95" s="1">
        <v>101</v>
      </c>
      <c r="Q95" s="1">
        <v>129</v>
      </c>
      <c r="R95" s="1">
        <v>121</v>
      </c>
      <c r="S95" s="1">
        <v>117</v>
      </c>
      <c r="T95" s="1">
        <v>118</v>
      </c>
      <c r="U95" s="1">
        <v>36</v>
      </c>
      <c r="V95" s="4">
        <f t="shared" ref="V95:V100" si="18">SUM(L95:O95)</f>
        <v>486</v>
      </c>
      <c r="W95" s="8">
        <f t="shared" ref="W95:W100" si="19">SUM(Q95:T95)</f>
        <v>485</v>
      </c>
      <c r="X95" s="5" t="str">
        <f>Stat[[#This Row],[服装]]&amp;Stat[[#This Row],[名前]]&amp;Stat[[#This Row],[レアリティ]]</f>
        <v>1周年黒尾鉄朗ICONIC</v>
      </c>
      <c r="Y95" s="5" t="s">
        <v>279</v>
      </c>
      <c r="Z95" s="1" t="s">
        <v>1005</v>
      </c>
    </row>
    <row r="96" spans="1:26" ht="15.95" customHeight="1" x14ac:dyDescent="0.25">
      <c r="A96" s="1">
        <f t="shared" si="17"/>
        <v>95</v>
      </c>
      <c r="B96" s="1" t="s">
        <v>677</v>
      </c>
      <c r="C96" s="1" t="s">
        <v>40</v>
      </c>
      <c r="D96" s="1" t="s">
        <v>73</v>
      </c>
      <c r="E96" s="1" t="s">
        <v>26</v>
      </c>
      <c r="F96" s="1" t="s">
        <v>27</v>
      </c>
      <c r="G96" s="1" t="s">
        <v>71</v>
      </c>
      <c r="H96" s="1">
        <v>99</v>
      </c>
      <c r="I96" s="6" t="s">
        <v>22</v>
      </c>
      <c r="J96" s="1">
        <v>5</v>
      </c>
      <c r="K96" s="1">
        <v>83</v>
      </c>
      <c r="L96" s="1">
        <v>131</v>
      </c>
      <c r="M96" s="1">
        <v>122</v>
      </c>
      <c r="N96" s="1">
        <v>116</v>
      </c>
      <c r="O96" s="1">
        <v>120</v>
      </c>
      <c r="P96" s="1">
        <v>101</v>
      </c>
      <c r="Q96" s="1">
        <v>135</v>
      </c>
      <c r="R96" s="1">
        <v>119</v>
      </c>
      <c r="S96" s="1">
        <v>121</v>
      </c>
      <c r="T96" s="1">
        <v>117</v>
      </c>
      <c r="U96" s="1">
        <v>36</v>
      </c>
      <c r="V96" s="4">
        <f t="shared" si="18"/>
        <v>489</v>
      </c>
      <c r="W96" s="8">
        <f t="shared" si="19"/>
        <v>492</v>
      </c>
      <c r="X96" s="5" t="str">
        <f>Stat[[#This Row],[服装]]&amp;Stat[[#This Row],[名前]]&amp;Stat[[#This Row],[レアリティ]]</f>
        <v>キャンプ黒尾鉄朗ICONIC</v>
      </c>
      <c r="Y96" s="5" t="s">
        <v>279</v>
      </c>
      <c r="Z96" s="1" t="s">
        <v>1006</v>
      </c>
    </row>
    <row r="97" spans="1:26" ht="15.95" customHeight="1" x14ac:dyDescent="0.25">
      <c r="A97" s="1">
        <f t="shared" si="17"/>
        <v>96</v>
      </c>
      <c r="B97" s="1" t="s">
        <v>762</v>
      </c>
      <c r="C97" s="1" t="s">
        <v>40</v>
      </c>
      <c r="D97" s="1" t="s">
        <v>90</v>
      </c>
      <c r="E97" s="1" t="s">
        <v>26</v>
      </c>
      <c r="F97" s="1" t="s">
        <v>27</v>
      </c>
      <c r="G97" s="1" t="s">
        <v>71</v>
      </c>
      <c r="H97" s="1">
        <v>99</v>
      </c>
      <c r="I97" s="6" t="s">
        <v>22</v>
      </c>
      <c r="J97" s="1">
        <v>5</v>
      </c>
      <c r="K97" s="1">
        <v>83</v>
      </c>
      <c r="L97" s="1">
        <v>132</v>
      </c>
      <c r="M97" s="1">
        <v>122</v>
      </c>
      <c r="N97" s="1">
        <v>116</v>
      </c>
      <c r="O97" s="1">
        <v>120</v>
      </c>
      <c r="P97" s="1">
        <v>101</v>
      </c>
      <c r="Q97" s="1">
        <v>133</v>
      </c>
      <c r="R97" s="1">
        <v>120</v>
      </c>
      <c r="S97" s="1">
        <v>121</v>
      </c>
      <c r="T97" s="1">
        <v>118</v>
      </c>
      <c r="U97" s="1">
        <v>36</v>
      </c>
      <c r="V97" s="4">
        <f t="shared" si="18"/>
        <v>490</v>
      </c>
      <c r="W97" s="8">
        <f t="shared" si="19"/>
        <v>492</v>
      </c>
      <c r="X97" s="5" t="str">
        <f>Stat[[#This Row],[服装]]&amp;Stat[[#This Row],[名前]]&amp;Stat[[#This Row],[レアリティ]]</f>
        <v>文化祭2黒尾鉄朗ICONIC</v>
      </c>
      <c r="Y97" s="5" t="s">
        <v>279</v>
      </c>
      <c r="Z97" s="1" t="s">
        <v>1003</v>
      </c>
    </row>
    <row r="98" spans="1:26" ht="15.95" customHeight="1" x14ac:dyDescent="0.25">
      <c r="A98" s="1">
        <f t="shared" si="17"/>
        <v>97</v>
      </c>
      <c r="B98" s="1" t="s">
        <v>911</v>
      </c>
      <c r="C98" s="1" t="s">
        <v>40</v>
      </c>
      <c r="D98" s="1" t="s">
        <v>77</v>
      </c>
      <c r="E98" s="1" t="s">
        <v>26</v>
      </c>
      <c r="F98" s="1" t="s">
        <v>27</v>
      </c>
      <c r="G98" s="1" t="s">
        <v>71</v>
      </c>
      <c r="H98" s="1">
        <v>99</v>
      </c>
      <c r="I98" s="6" t="s">
        <v>22</v>
      </c>
      <c r="J98" s="1">
        <v>5</v>
      </c>
      <c r="K98" s="1">
        <v>84</v>
      </c>
      <c r="L98" s="1">
        <v>132</v>
      </c>
      <c r="M98" s="1">
        <v>123</v>
      </c>
      <c r="N98" s="1">
        <v>117</v>
      </c>
      <c r="O98" s="1">
        <v>121</v>
      </c>
      <c r="P98" s="1">
        <v>101</v>
      </c>
      <c r="Q98" s="1">
        <v>136</v>
      </c>
      <c r="R98" s="1">
        <v>120</v>
      </c>
      <c r="S98" s="1">
        <v>122</v>
      </c>
      <c r="T98" s="1">
        <v>118</v>
      </c>
      <c r="U98" s="1">
        <v>36</v>
      </c>
      <c r="V98" s="4">
        <f t="shared" si="18"/>
        <v>493</v>
      </c>
      <c r="W98" s="8">
        <f t="shared" si="19"/>
        <v>496</v>
      </c>
      <c r="X98" s="5" t="str">
        <f>Stat[[#This Row],[服装]]&amp;Stat[[#This Row],[名前]]&amp;Stat[[#This Row],[レアリティ]]</f>
        <v>中学生黒尾鉄朗ICONIC</v>
      </c>
      <c r="Y98" s="5" t="s">
        <v>279</v>
      </c>
      <c r="Z98" s="1" t="s">
        <v>1002</v>
      </c>
    </row>
    <row r="99" spans="1:26" ht="15.95" customHeight="1" x14ac:dyDescent="0.25">
      <c r="A99" s="1">
        <f t="shared" si="17"/>
        <v>98</v>
      </c>
      <c r="B99" s="1" t="s">
        <v>1031</v>
      </c>
      <c r="C99" s="1" t="s">
        <v>40</v>
      </c>
      <c r="D99" s="1" t="s">
        <v>73</v>
      </c>
      <c r="E99" s="1" t="s">
        <v>26</v>
      </c>
      <c r="F99" s="1" t="s">
        <v>27</v>
      </c>
      <c r="G99" s="1" t="s">
        <v>71</v>
      </c>
      <c r="H99" s="1">
        <v>99</v>
      </c>
      <c r="I99" s="6" t="s">
        <v>22</v>
      </c>
      <c r="J99" s="1">
        <v>5</v>
      </c>
      <c r="K99" s="1">
        <v>84</v>
      </c>
      <c r="L99" s="1">
        <v>134</v>
      </c>
      <c r="M99" s="1">
        <v>123</v>
      </c>
      <c r="N99" s="1">
        <v>117</v>
      </c>
      <c r="O99" s="1">
        <v>121</v>
      </c>
      <c r="P99" s="1">
        <v>101</v>
      </c>
      <c r="Q99" s="1">
        <v>134</v>
      </c>
      <c r="R99" s="1">
        <v>121</v>
      </c>
      <c r="S99" s="1">
        <v>123</v>
      </c>
      <c r="T99" s="1">
        <v>119</v>
      </c>
      <c r="U99" s="1">
        <v>36</v>
      </c>
      <c r="V99" s="4">
        <f t="shared" si="18"/>
        <v>495</v>
      </c>
      <c r="W99" s="8">
        <f t="shared" si="19"/>
        <v>497</v>
      </c>
      <c r="X99" s="5" t="str">
        <f>Stat[[#This Row],[服装]]&amp;Stat[[#This Row],[名前]]&amp;Stat[[#This Row],[レアリティ]]</f>
        <v>ハロウィン黒尾鉄朗ICONIC</v>
      </c>
      <c r="Y99" s="5" t="s">
        <v>279</v>
      </c>
      <c r="Z99" s="1" t="s">
        <v>1005</v>
      </c>
    </row>
    <row r="100" spans="1:26" ht="15.95" customHeight="1" x14ac:dyDescent="0.25">
      <c r="A100" s="1">
        <f t="shared" si="17"/>
        <v>99</v>
      </c>
      <c r="B100" s="1" t="s">
        <v>1446</v>
      </c>
      <c r="C100" s="1" t="s">
        <v>40</v>
      </c>
      <c r="D100" s="1" t="s">
        <v>90</v>
      </c>
      <c r="E100" s="1" t="s">
        <v>26</v>
      </c>
      <c r="F100" s="1" t="s">
        <v>27</v>
      </c>
      <c r="G100" s="1" t="s">
        <v>71</v>
      </c>
      <c r="H100" s="1">
        <v>99</v>
      </c>
      <c r="I100" s="6" t="s">
        <v>22</v>
      </c>
      <c r="J100" s="1">
        <v>5</v>
      </c>
      <c r="K100" s="1">
        <v>84</v>
      </c>
      <c r="L100" s="1">
        <v>132</v>
      </c>
      <c r="M100" s="1">
        <v>123</v>
      </c>
      <c r="N100" s="1">
        <v>117</v>
      </c>
      <c r="O100" s="1">
        <v>121</v>
      </c>
      <c r="P100" s="1">
        <v>101</v>
      </c>
      <c r="Q100" s="1">
        <v>138</v>
      </c>
      <c r="R100" s="1">
        <v>120</v>
      </c>
      <c r="S100" s="1">
        <v>124</v>
      </c>
      <c r="T100" s="1">
        <v>118</v>
      </c>
      <c r="U100" s="1">
        <v>36</v>
      </c>
      <c r="V100" s="4">
        <f t="shared" si="18"/>
        <v>493</v>
      </c>
      <c r="W100" s="8">
        <f t="shared" si="19"/>
        <v>500</v>
      </c>
      <c r="X100" s="5" t="str">
        <f>Stat[[#This Row],[服装]]&amp;Stat[[#This Row],[名前]]&amp;Stat[[#This Row],[レアリティ]]</f>
        <v>和装体験黒尾鉄朗ICONIC</v>
      </c>
      <c r="Y100" s="5" t="s">
        <v>279</v>
      </c>
      <c r="Z100" s="1" t="s">
        <v>1002</v>
      </c>
    </row>
    <row r="101" spans="1:26" ht="15.95" customHeight="1" x14ac:dyDescent="0.25">
      <c r="A101" s="1">
        <f>ROW()-1</f>
        <v>100</v>
      </c>
      <c r="B101" s="1" t="s">
        <v>1674</v>
      </c>
      <c r="C101" s="1" t="s">
        <v>40</v>
      </c>
      <c r="D101" s="1" t="s">
        <v>77</v>
      </c>
      <c r="E101" s="1" t="s">
        <v>26</v>
      </c>
      <c r="F101" s="1" t="s">
        <v>27</v>
      </c>
      <c r="G101" s="1" t="s">
        <v>71</v>
      </c>
      <c r="H101" s="1">
        <v>99</v>
      </c>
      <c r="I101" s="6" t="s">
        <v>22</v>
      </c>
      <c r="J101" s="1">
        <v>5</v>
      </c>
      <c r="K101" s="1">
        <v>85</v>
      </c>
      <c r="L101" s="1">
        <v>136</v>
      </c>
      <c r="M101" s="1">
        <v>124</v>
      </c>
      <c r="N101" s="1">
        <v>118</v>
      </c>
      <c r="O101" s="1">
        <v>122</v>
      </c>
      <c r="P101" s="1">
        <v>101</v>
      </c>
      <c r="Q101" s="1">
        <v>135</v>
      </c>
      <c r="R101" s="1">
        <v>122</v>
      </c>
      <c r="S101" s="1">
        <v>125</v>
      </c>
      <c r="T101" s="1">
        <v>120</v>
      </c>
      <c r="U101" s="1">
        <v>36</v>
      </c>
      <c r="V101" s="4">
        <f>SUM(L101:O101)</f>
        <v>500</v>
      </c>
      <c r="W101" s="8">
        <f>SUM(Q101:T101)</f>
        <v>502</v>
      </c>
      <c r="X101" s="5" t="str">
        <f>Stat[[#This Row],[服装]]&amp;Stat[[#This Row],[名前]]&amp;Stat[[#This Row],[レアリティ]]</f>
        <v>思い出黒尾鉄朗ICONIC</v>
      </c>
      <c r="Y101" s="5" t="s">
        <v>279</v>
      </c>
      <c r="Z101" s="1" t="s">
        <v>1002</v>
      </c>
    </row>
    <row r="102" spans="1:26" ht="15.95" customHeight="1" x14ac:dyDescent="0.25">
      <c r="A102" s="1">
        <f t="shared" ref="A102:A133" si="20">ROW()-1</f>
        <v>101</v>
      </c>
      <c r="B102" s="1" t="s">
        <v>108</v>
      </c>
      <c r="C102" s="1" t="s">
        <v>41</v>
      </c>
      <c r="D102" s="1" t="s">
        <v>23</v>
      </c>
      <c r="E102" s="1" t="s">
        <v>26</v>
      </c>
      <c r="F102" s="1" t="s">
        <v>27</v>
      </c>
      <c r="G102" s="1" t="s">
        <v>71</v>
      </c>
      <c r="H102" s="1">
        <v>99</v>
      </c>
      <c r="I102" s="6" t="s">
        <v>22</v>
      </c>
      <c r="J102" s="1">
        <v>5</v>
      </c>
      <c r="K102" s="1">
        <v>73</v>
      </c>
      <c r="L102" s="1">
        <v>117</v>
      </c>
      <c r="M102" s="1">
        <v>114</v>
      </c>
      <c r="N102" s="1">
        <v>113</v>
      </c>
      <c r="O102" s="1">
        <v>118</v>
      </c>
      <c r="P102" s="1">
        <v>97</v>
      </c>
      <c r="Q102" s="1">
        <v>123</v>
      </c>
      <c r="R102" s="1">
        <v>115</v>
      </c>
      <c r="S102" s="1">
        <v>115</v>
      </c>
      <c r="T102" s="1">
        <v>115</v>
      </c>
      <c r="U102" s="1">
        <v>27</v>
      </c>
      <c r="V102" s="4">
        <f t="shared" ref="V102:V133" si="21">SUM(L102:O102)</f>
        <v>462</v>
      </c>
      <c r="W102" s="8">
        <f t="shared" ref="W102:W133" si="22">SUM(Q102:T102)</f>
        <v>468</v>
      </c>
      <c r="X102" s="5" t="str">
        <f>Stat[[#This Row],[服装]]&amp;Stat[[#This Row],[名前]]&amp;Stat[[#This Row],[レアリティ]]</f>
        <v>ユニフォーム灰羽リエーフICONIC</v>
      </c>
      <c r="Y102" s="5" t="s">
        <v>280</v>
      </c>
      <c r="Z102" s="1" t="s">
        <v>183</v>
      </c>
    </row>
    <row r="103" spans="1:26" ht="15.95" customHeight="1" x14ac:dyDescent="0.25">
      <c r="A103" s="1">
        <f t="shared" si="20"/>
        <v>102</v>
      </c>
      <c r="B103" s="1" t="s">
        <v>363</v>
      </c>
      <c r="C103" s="1" t="s">
        <v>41</v>
      </c>
      <c r="D103" s="1" t="s">
        <v>90</v>
      </c>
      <c r="E103" s="1" t="s">
        <v>26</v>
      </c>
      <c r="F103" s="1" t="s">
        <v>27</v>
      </c>
      <c r="G103" s="1" t="s">
        <v>71</v>
      </c>
      <c r="H103" s="1">
        <v>99</v>
      </c>
      <c r="I103" s="6" t="s">
        <v>22</v>
      </c>
      <c r="J103" s="1">
        <v>5</v>
      </c>
      <c r="K103" s="1">
        <v>75</v>
      </c>
      <c r="L103" s="1">
        <v>120</v>
      </c>
      <c r="M103" s="1">
        <v>115</v>
      </c>
      <c r="N103" s="1">
        <v>114</v>
      </c>
      <c r="O103" s="1">
        <v>119</v>
      </c>
      <c r="P103" s="1">
        <v>97</v>
      </c>
      <c r="Q103" s="1">
        <v>126</v>
      </c>
      <c r="R103" s="1">
        <v>116</v>
      </c>
      <c r="S103" s="1">
        <v>118</v>
      </c>
      <c r="T103" s="1">
        <v>116</v>
      </c>
      <c r="U103" s="1">
        <v>27</v>
      </c>
      <c r="V103" s="4">
        <f t="shared" si="21"/>
        <v>468</v>
      </c>
      <c r="W103" s="8">
        <f t="shared" si="22"/>
        <v>476</v>
      </c>
      <c r="X103" s="5" t="str">
        <f>Stat[[#This Row],[服装]]&amp;Stat[[#This Row],[名前]]&amp;Stat[[#This Row],[レアリティ]]</f>
        <v>探偵灰羽リエーフICONIC</v>
      </c>
      <c r="Y103" s="5" t="s">
        <v>280</v>
      </c>
      <c r="Z103" s="1" t="s">
        <v>1001</v>
      </c>
    </row>
    <row r="104" spans="1:26" ht="15.95" customHeight="1" x14ac:dyDescent="0.25">
      <c r="A104" s="1">
        <f t="shared" si="20"/>
        <v>103</v>
      </c>
      <c r="B104" s="1" t="s">
        <v>646</v>
      </c>
      <c r="C104" s="1" t="s">
        <v>41</v>
      </c>
      <c r="D104" s="1" t="s">
        <v>77</v>
      </c>
      <c r="E104" s="1" t="s">
        <v>26</v>
      </c>
      <c r="F104" s="1" t="s">
        <v>27</v>
      </c>
      <c r="G104" s="1" t="s">
        <v>71</v>
      </c>
      <c r="H104" s="1">
        <v>99</v>
      </c>
      <c r="I104" s="6" t="s">
        <v>22</v>
      </c>
      <c r="J104" s="1">
        <v>5</v>
      </c>
      <c r="K104" s="1">
        <v>75</v>
      </c>
      <c r="L104" s="1">
        <v>123</v>
      </c>
      <c r="M104" s="1">
        <v>113</v>
      </c>
      <c r="N104" s="1">
        <v>114</v>
      </c>
      <c r="O104" s="1">
        <v>117</v>
      </c>
      <c r="P104" s="1">
        <v>97</v>
      </c>
      <c r="Q104" s="1">
        <v>128</v>
      </c>
      <c r="R104" s="1">
        <v>115</v>
      </c>
      <c r="S104" s="1">
        <v>120</v>
      </c>
      <c r="T104" s="1">
        <v>115</v>
      </c>
      <c r="U104" s="1">
        <v>27</v>
      </c>
      <c r="V104" s="4">
        <f t="shared" si="21"/>
        <v>467</v>
      </c>
      <c r="W104" s="8">
        <f t="shared" si="22"/>
        <v>478</v>
      </c>
      <c r="X104" s="5" t="str">
        <f>Stat[[#This Row],[服装]]&amp;Stat[[#This Row],[名前]]&amp;Stat[[#This Row],[レアリティ]]</f>
        <v>路地裏灰羽リエーフICONIC</v>
      </c>
      <c r="Y104" s="5" t="s">
        <v>280</v>
      </c>
      <c r="Z104" s="1" t="s">
        <v>1004</v>
      </c>
    </row>
    <row r="105" spans="1:26" ht="15.95" customHeight="1" x14ac:dyDescent="0.25">
      <c r="A105" s="1">
        <f t="shared" si="20"/>
        <v>104</v>
      </c>
      <c r="B105" s="1" t="s">
        <v>759</v>
      </c>
      <c r="C105" s="1" t="s">
        <v>41</v>
      </c>
      <c r="D105" s="1" t="s">
        <v>73</v>
      </c>
      <c r="E105" s="1" t="s">
        <v>26</v>
      </c>
      <c r="F105" s="1" t="s">
        <v>27</v>
      </c>
      <c r="G105" s="1" t="s">
        <v>71</v>
      </c>
      <c r="H105" s="1">
        <v>99</v>
      </c>
      <c r="I105" s="6" t="s">
        <v>22</v>
      </c>
      <c r="J105" s="1">
        <v>5</v>
      </c>
      <c r="K105" s="1">
        <v>75</v>
      </c>
      <c r="L105" s="1">
        <v>121</v>
      </c>
      <c r="M105" s="1">
        <v>112</v>
      </c>
      <c r="N105" s="1">
        <v>112</v>
      </c>
      <c r="O105" s="1">
        <v>117</v>
      </c>
      <c r="P105" s="1">
        <v>97</v>
      </c>
      <c r="Q105" s="1">
        <v>129</v>
      </c>
      <c r="R105" s="1">
        <v>118</v>
      </c>
      <c r="S105" s="1">
        <v>121</v>
      </c>
      <c r="T105" s="1">
        <v>117</v>
      </c>
      <c r="U105" s="1">
        <v>27</v>
      </c>
      <c r="V105" s="4">
        <f t="shared" si="21"/>
        <v>462</v>
      </c>
      <c r="W105" s="8">
        <f t="shared" si="22"/>
        <v>485</v>
      </c>
      <c r="X105" s="5" t="str">
        <f>Stat[[#This Row],[服装]]&amp;Stat[[#This Row],[名前]]&amp;Stat[[#This Row],[レアリティ]]</f>
        <v>文化祭2灰羽リエーフICONIC</v>
      </c>
      <c r="Y105" s="5" t="s">
        <v>280</v>
      </c>
      <c r="Z105" s="1" t="s">
        <v>1001</v>
      </c>
    </row>
    <row r="106" spans="1:26" ht="15.95" customHeight="1" x14ac:dyDescent="0.25">
      <c r="A106" s="1">
        <f t="shared" si="20"/>
        <v>105</v>
      </c>
      <c r="B106" s="1" t="s">
        <v>951</v>
      </c>
      <c r="C106" s="1" t="s">
        <v>41</v>
      </c>
      <c r="D106" s="1" t="s">
        <v>90</v>
      </c>
      <c r="E106" s="1" t="s">
        <v>82</v>
      </c>
      <c r="F106" s="1" t="s">
        <v>27</v>
      </c>
      <c r="G106" s="1" t="s">
        <v>71</v>
      </c>
      <c r="H106" s="1">
        <v>99</v>
      </c>
      <c r="I106" s="6" t="s">
        <v>22</v>
      </c>
      <c r="J106" s="1">
        <v>5</v>
      </c>
      <c r="K106" s="1">
        <v>76</v>
      </c>
      <c r="L106" s="1">
        <v>123</v>
      </c>
      <c r="M106" s="1">
        <v>115</v>
      </c>
      <c r="N106" s="1">
        <v>115</v>
      </c>
      <c r="O106" s="1">
        <v>119</v>
      </c>
      <c r="P106" s="1">
        <v>97</v>
      </c>
      <c r="Q106" s="1">
        <v>128</v>
      </c>
      <c r="R106" s="1">
        <v>117</v>
      </c>
      <c r="S106" s="1">
        <v>120</v>
      </c>
      <c r="T106" s="1">
        <v>118</v>
      </c>
      <c r="U106" s="1">
        <v>27</v>
      </c>
      <c r="V106" s="4">
        <f t="shared" si="21"/>
        <v>472</v>
      </c>
      <c r="W106" s="8">
        <f t="shared" si="22"/>
        <v>483</v>
      </c>
      <c r="X106" s="5" t="str">
        <f>Stat[[#This Row],[服装]]&amp;Stat[[#This Row],[名前]]&amp;Stat[[#This Row],[レアリティ]]</f>
        <v>サバゲ2灰羽リエーフICONIC</v>
      </c>
      <c r="Y106" s="5" t="s">
        <v>280</v>
      </c>
      <c r="Z106" s="1" t="s">
        <v>1003</v>
      </c>
    </row>
    <row r="107" spans="1:26" ht="15.95" customHeight="1" x14ac:dyDescent="0.25">
      <c r="A107" s="1">
        <f t="shared" si="20"/>
        <v>106</v>
      </c>
      <c r="B107" s="1" t="s">
        <v>108</v>
      </c>
      <c r="C107" s="1" t="s">
        <v>42</v>
      </c>
      <c r="D107" s="1" t="s">
        <v>24</v>
      </c>
      <c r="E107" s="1" t="s">
        <v>21</v>
      </c>
      <c r="F107" s="1" t="s">
        <v>27</v>
      </c>
      <c r="G107" s="1" t="s">
        <v>71</v>
      </c>
      <c r="H107" s="1">
        <v>99</v>
      </c>
      <c r="I107" s="6" t="s">
        <v>22</v>
      </c>
      <c r="J107" s="1">
        <v>5</v>
      </c>
      <c r="K107" s="1">
        <v>84</v>
      </c>
      <c r="L107" s="1">
        <v>118</v>
      </c>
      <c r="M107" s="1">
        <v>111</v>
      </c>
      <c r="N107" s="1">
        <v>116</v>
      </c>
      <c r="O107" s="1">
        <v>124</v>
      </c>
      <c r="P107" s="1">
        <v>101</v>
      </c>
      <c r="Q107" s="1">
        <v>110</v>
      </c>
      <c r="R107" s="1">
        <v>130</v>
      </c>
      <c r="S107" s="1">
        <v>116</v>
      </c>
      <c r="T107" s="1">
        <v>122</v>
      </c>
      <c r="U107" s="1">
        <v>36</v>
      </c>
      <c r="V107" s="4">
        <f t="shared" si="21"/>
        <v>469</v>
      </c>
      <c r="W107" s="8">
        <f t="shared" si="22"/>
        <v>478</v>
      </c>
      <c r="X107" s="5" t="str">
        <f>Stat[[#This Row],[服装]]&amp;Stat[[#This Row],[名前]]&amp;Stat[[#This Row],[レアリティ]]</f>
        <v>ユニフォーム夜久衛輔ICONIC</v>
      </c>
      <c r="Y107" s="5" t="s">
        <v>290</v>
      </c>
      <c r="Z107" s="1" t="s">
        <v>183</v>
      </c>
    </row>
    <row r="108" spans="1:26" ht="15.95" customHeight="1" x14ac:dyDescent="0.25">
      <c r="A108" s="1">
        <f t="shared" si="20"/>
        <v>107</v>
      </c>
      <c r="B108" s="1" t="s">
        <v>604</v>
      </c>
      <c r="C108" s="1" t="s">
        <v>42</v>
      </c>
      <c r="D108" s="1" t="s">
        <v>77</v>
      </c>
      <c r="E108" s="1" t="s">
        <v>21</v>
      </c>
      <c r="F108" s="1" t="s">
        <v>27</v>
      </c>
      <c r="G108" s="1" t="s">
        <v>71</v>
      </c>
      <c r="H108" s="1">
        <v>99</v>
      </c>
      <c r="I108" s="6" t="s">
        <v>22</v>
      </c>
      <c r="J108" s="1">
        <v>5</v>
      </c>
      <c r="K108" s="1">
        <v>86</v>
      </c>
      <c r="L108" s="1">
        <v>119</v>
      </c>
      <c r="M108" s="1">
        <v>112</v>
      </c>
      <c r="N108" s="1">
        <v>119</v>
      </c>
      <c r="O108" s="1">
        <v>125</v>
      </c>
      <c r="P108" s="1">
        <v>101</v>
      </c>
      <c r="Q108" s="1">
        <v>111</v>
      </c>
      <c r="R108" s="1">
        <v>133</v>
      </c>
      <c r="S108" s="1">
        <v>117</v>
      </c>
      <c r="T108" s="1">
        <v>125</v>
      </c>
      <c r="U108" s="1">
        <v>36</v>
      </c>
      <c r="V108" s="4">
        <f t="shared" si="21"/>
        <v>475</v>
      </c>
      <c r="W108" s="8">
        <f t="shared" si="22"/>
        <v>486</v>
      </c>
      <c r="X108" s="5" t="str">
        <f>Stat[[#This Row],[服装]]&amp;Stat[[#This Row],[名前]]&amp;Stat[[#This Row],[レアリティ]]</f>
        <v>1周年夜久衛輔ICONIC</v>
      </c>
      <c r="Y108" s="5" t="s">
        <v>290</v>
      </c>
      <c r="Z108" s="1" t="s">
        <v>1006</v>
      </c>
    </row>
    <row r="109" spans="1:26" ht="15.95" customHeight="1" x14ac:dyDescent="0.25">
      <c r="A109" s="1">
        <f t="shared" si="20"/>
        <v>108</v>
      </c>
      <c r="B109" s="1" t="s">
        <v>701</v>
      </c>
      <c r="C109" s="1" t="s">
        <v>42</v>
      </c>
      <c r="D109" s="1" t="s">
        <v>73</v>
      </c>
      <c r="E109" s="1" t="s">
        <v>21</v>
      </c>
      <c r="F109" s="1" t="s">
        <v>27</v>
      </c>
      <c r="G109" s="1" t="s">
        <v>71</v>
      </c>
      <c r="H109" s="1">
        <v>99</v>
      </c>
      <c r="I109" s="6" t="s">
        <v>22</v>
      </c>
      <c r="J109" s="1">
        <v>5</v>
      </c>
      <c r="K109" s="1">
        <v>86</v>
      </c>
      <c r="L109" s="1">
        <v>117</v>
      </c>
      <c r="M109" s="1">
        <v>110</v>
      </c>
      <c r="N109" s="1">
        <v>120</v>
      </c>
      <c r="O109" s="1">
        <v>124</v>
      </c>
      <c r="P109" s="1">
        <v>101</v>
      </c>
      <c r="Q109" s="1">
        <v>111</v>
      </c>
      <c r="R109" s="1">
        <v>136</v>
      </c>
      <c r="S109" s="1">
        <v>117</v>
      </c>
      <c r="T109" s="1">
        <v>127</v>
      </c>
      <c r="U109" s="1">
        <v>36</v>
      </c>
      <c r="V109" s="4">
        <f t="shared" si="21"/>
        <v>471</v>
      </c>
      <c r="W109" s="8">
        <f t="shared" si="22"/>
        <v>491</v>
      </c>
      <c r="X109" s="5" t="str">
        <f>Stat[[#This Row],[服装]]&amp;Stat[[#This Row],[名前]]&amp;Stat[[#This Row],[レアリティ]]</f>
        <v>花火夜久衛輔ICONIC</v>
      </c>
      <c r="Y109" s="5" t="s">
        <v>290</v>
      </c>
      <c r="Z109" s="1" t="s">
        <v>1001</v>
      </c>
    </row>
    <row r="110" spans="1:26" ht="15.95" customHeight="1" x14ac:dyDescent="0.25">
      <c r="A110" s="1">
        <f t="shared" si="20"/>
        <v>109</v>
      </c>
      <c r="B110" s="1" t="s">
        <v>871</v>
      </c>
      <c r="C110" s="1" t="s">
        <v>42</v>
      </c>
      <c r="D110" s="1" t="s">
        <v>90</v>
      </c>
      <c r="E110" s="1" t="s">
        <v>80</v>
      </c>
      <c r="F110" s="1" t="s">
        <v>27</v>
      </c>
      <c r="G110" s="1" t="s">
        <v>71</v>
      </c>
      <c r="H110" s="1">
        <v>99</v>
      </c>
      <c r="I110" s="6" t="s">
        <v>22</v>
      </c>
      <c r="J110" s="1">
        <v>5</v>
      </c>
      <c r="K110" s="1">
        <v>87</v>
      </c>
      <c r="L110" s="1">
        <v>120</v>
      </c>
      <c r="M110" s="1">
        <v>113</v>
      </c>
      <c r="N110" s="1">
        <v>120</v>
      </c>
      <c r="O110" s="1">
        <v>126</v>
      </c>
      <c r="P110" s="1">
        <v>101</v>
      </c>
      <c r="Q110" s="1">
        <v>112</v>
      </c>
      <c r="R110" s="1">
        <v>135</v>
      </c>
      <c r="S110" s="1">
        <v>118</v>
      </c>
      <c r="T110" s="1">
        <v>127</v>
      </c>
      <c r="U110" s="1">
        <v>36</v>
      </c>
      <c r="V110" s="4">
        <f t="shared" si="21"/>
        <v>479</v>
      </c>
      <c r="W110" s="8">
        <f t="shared" si="22"/>
        <v>492</v>
      </c>
      <c r="X110" s="5" t="str">
        <f>Stat[[#This Row],[服装]]&amp;Stat[[#This Row],[名前]]&amp;Stat[[#This Row],[レアリティ]]</f>
        <v>2周年夜久衛輔ICONIC</v>
      </c>
      <c r="Y110" s="5" t="s">
        <v>290</v>
      </c>
      <c r="Z110" s="1" t="s">
        <v>1004</v>
      </c>
    </row>
    <row r="111" spans="1:26" ht="15.95" customHeight="1" x14ac:dyDescent="0.25">
      <c r="A111" s="1">
        <f t="shared" si="20"/>
        <v>110</v>
      </c>
      <c r="B111" s="1" t="s">
        <v>953</v>
      </c>
      <c r="C111" s="1" t="s">
        <v>42</v>
      </c>
      <c r="D111" s="1" t="s">
        <v>77</v>
      </c>
      <c r="E111" s="1" t="s">
        <v>21</v>
      </c>
      <c r="F111" s="1" t="s">
        <v>27</v>
      </c>
      <c r="G111" s="1" t="s">
        <v>71</v>
      </c>
      <c r="H111" s="1">
        <v>99</v>
      </c>
      <c r="I111" s="6" t="s">
        <v>22</v>
      </c>
      <c r="J111" s="1">
        <v>5</v>
      </c>
      <c r="K111" s="1">
        <v>87</v>
      </c>
      <c r="L111" s="1">
        <v>119</v>
      </c>
      <c r="M111" s="1">
        <v>113</v>
      </c>
      <c r="N111" s="1">
        <v>121</v>
      </c>
      <c r="O111" s="1">
        <v>126</v>
      </c>
      <c r="P111" s="1">
        <v>101</v>
      </c>
      <c r="Q111" s="1">
        <v>112</v>
      </c>
      <c r="R111" s="1">
        <v>136</v>
      </c>
      <c r="S111" s="1">
        <v>118</v>
      </c>
      <c r="T111" s="1">
        <v>127</v>
      </c>
      <c r="U111" s="1">
        <v>36</v>
      </c>
      <c r="V111" s="4">
        <f t="shared" si="21"/>
        <v>479</v>
      </c>
      <c r="W111" s="8">
        <f t="shared" si="22"/>
        <v>493</v>
      </c>
      <c r="X111" s="5" t="str">
        <f>Stat[[#This Row],[服装]]&amp;Stat[[#This Row],[名前]]&amp;Stat[[#This Row],[レアリティ]]</f>
        <v>水着2夜久衛輔ICONIC</v>
      </c>
      <c r="Y111" s="5" t="s">
        <v>290</v>
      </c>
      <c r="Z111" s="1" t="s">
        <v>1000</v>
      </c>
    </row>
    <row r="112" spans="1:26" ht="15.95" customHeight="1" x14ac:dyDescent="0.25">
      <c r="A112" s="1">
        <f t="shared" si="20"/>
        <v>111</v>
      </c>
      <c r="B112" s="1" t="s">
        <v>1183</v>
      </c>
      <c r="C112" s="1" t="s">
        <v>42</v>
      </c>
      <c r="D112" s="1" t="s">
        <v>73</v>
      </c>
      <c r="E112" s="1" t="s">
        <v>80</v>
      </c>
      <c r="F112" s="1" t="s">
        <v>27</v>
      </c>
      <c r="G112" s="1" t="s">
        <v>71</v>
      </c>
      <c r="H112" s="1">
        <v>99</v>
      </c>
      <c r="I112" s="6" t="s">
        <v>22</v>
      </c>
      <c r="J112" s="1">
        <v>5</v>
      </c>
      <c r="K112" s="1">
        <v>88</v>
      </c>
      <c r="L112" s="1">
        <v>121</v>
      </c>
      <c r="M112" s="1">
        <v>114</v>
      </c>
      <c r="N112" s="1">
        <v>121</v>
      </c>
      <c r="O112" s="1">
        <v>127</v>
      </c>
      <c r="P112" s="1">
        <v>101</v>
      </c>
      <c r="Q112" s="1">
        <v>113</v>
      </c>
      <c r="R112" s="1">
        <v>137</v>
      </c>
      <c r="S112" s="1">
        <v>119</v>
      </c>
      <c r="T112" s="1">
        <v>129</v>
      </c>
      <c r="U112" s="1">
        <v>36</v>
      </c>
      <c r="V112" s="4">
        <f t="shared" si="21"/>
        <v>483</v>
      </c>
      <c r="W112" s="8">
        <f t="shared" si="22"/>
        <v>498</v>
      </c>
      <c r="X112" s="5" t="str">
        <f>Stat[[#This Row],[服装]]&amp;Stat[[#This Row],[名前]]&amp;Stat[[#This Row],[レアリティ]]</f>
        <v>Xmas3夜久衛輔ICONIC</v>
      </c>
      <c r="Y112" s="5" t="s">
        <v>290</v>
      </c>
      <c r="Z112" s="1" t="s">
        <v>1005</v>
      </c>
    </row>
    <row r="113" spans="1:26" ht="15.95" customHeight="1" x14ac:dyDescent="0.25">
      <c r="A113" s="1">
        <f t="shared" si="20"/>
        <v>112</v>
      </c>
      <c r="B113" s="1" t="s">
        <v>108</v>
      </c>
      <c r="C113" s="1" t="s">
        <v>43</v>
      </c>
      <c r="D113" s="1" t="s">
        <v>24</v>
      </c>
      <c r="E113" s="1" t="s">
        <v>25</v>
      </c>
      <c r="F113" s="1" t="s">
        <v>27</v>
      </c>
      <c r="G113" s="1" t="s">
        <v>71</v>
      </c>
      <c r="H113" s="1">
        <v>99</v>
      </c>
      <c r="I113" s="6" t="s">
        <v>22</v>
      </c>
      <c r="J113" s="1">
        <v>5</v>
      </c>
      <c r="K113" s="1">
        <v>75</v>
      </c>
      <c r="L113" s="1">
        <v>117</v>
      </c>
      <c r="M113" s="1">
        <v>113</v>
      </c>
      <c r="N113" s="1">
        <v>114</v>
      </c>
      <c r="O113" s="1">
        <v>115</v>
      </c>
      <c r="P113" s="1">
        <v>97</v>
      </c>
      <c r="Q113" s="1">
        <v>115</v>
      </c>
      <c r="R113" s="1">
        <v>116</v>
      </c>
      <c r="S113" s="1">
        <v>115</v>
      </c>
      <c r="T113" s="1">
        <v>115</v>
      </c>
      <c r="U113" s="1">
        <v>29</v>
      </c>
      <c r="V113" s="4">
        <f t="shared" si="21"/>
        <v>459</v>
      </c>
      <c r="W113" s="8">
        <f t="shared" si="22"/>
        <v>461</v>
      </c>
      <c r="X113" s="5" t="str">
        <f>Stat[[#This Row],[服装]]&amp;Stat[[#This Row],[名前]]&amp;Stat[[#This Row],[レアリティ]]</f>
        <v>ユニフォーム福永招平ICONIC</v>
      </c>
      <c r="Y113" s="5" t="s">
        <v>281</v>
      </c>
      <c r="Z113" s="1" t="s">
        <v>183</v>
      </c>
    </row>
    <row r="114" spans="1:26" ht="15.95" customHeight="1" x14ac:dyDescent="0.25">
      <c r="A114" s="1">
        <f t="shared" si="20"/>
        <v>113</v>
      </c>
      <c r="B114" s="1" t="s">
        <v>669</v>
      </c>
      <c r="C114" s="1" t="s">
        <v>43</v>
      </c>
      <c r="D114" s="1" t="s">
        <v>77</v>
      </c>
      <c r="E114" s="1" t="s">
        <v>25</v>
      </c>
      <c r="F114" s="1" t="s">
        <v>27</v>
      </c>
      <c r="G114" s="1" t="s">
        <v>71</v>
      </c>
      <c r="H114" s="1">
        <v>99</v>
      </c>
      <c r="I114" s="6" t="s">
        <v>22</v>
      </c>
      <c r="J114" s="1">
        <v>5</v>
      </c>
      <c r="K114" s="1">
        <v>76</v>
      </c>
      <c r="L114" s="1">
        <v>120</v>
      </c>
      <c r="M114" s="1">
        <v>116</v>
      </c>
      <c r="N114" s="1">
        <v>115</v>
      </c>
      <c r="O114" s="1">
        <v>116</v>
      </c>
      <c r="P114" s="1">
        <v>97</v>
      </c>
      <c r="Q114" s="1">
        <v>116</v>
      </c>
      <c r="R114" s="1">
        <v>117</v>
      </c>
      <c r="S114" s="1">
        <v>118</v>
      </c>
      <c r="T114" s="1">
        <v>116</v>
      </c>
      <c r="U114" s="1">
        <v>29</v>
      </c>
      <c r="V114" s="4">
        <f t="shared" si="21"/>
        <v>467</v>
      </c>
      <c r="W114" s="8">
        <f t="shared" si="22"/>
        <v>467</v>
      </c>
      <c r="X114" s="5" t="str">
        <f>Stat[[#This Row],[服装]]&amp;Stat[[#This Row],[名前]]&amp;Stat[[#This Row],[レアリティ]]</f>
        <v>バーガー福永招平ICONIC</v>
      </c>
      <c r="Y114" s="5" t="s">
        <v>281</v>
      </c>
      <c r="Z114" s="1" t="s">
        <v>1006</v>
      </c>
    </row>
    <row r="115" spans="1:26" ht="15.95" customHeight="1" x14ac:dyDescent="0.25">
      <c r="A115" s="1">
        <f t="shared" si="20"/>
        <v>114</v>
      </c>
      <c r="B115" s="1" t="s">
        <v>944</v>
      </c>
      <c r="C115" s="1" t="s">
        <v>43</v>
      </c>
      <c r="D115" s="1" t="s">
        <v>73</v>
      </c>
      <c r="E115" s="1" t="s">
        <v>25</v>
      </c>
      <c r="F115" s="1" t="s">
        <v>27</v>
      </c>
      <c r="G115" s="1" t="s">
        <v>71</v>
      </c>
      <c r="H115" s="1">
        <v>99</v>
      </c>
      <c r="I115" s="6" t="s">
        <v>22</v>
      </c>
      <c r="J115" s="1">
        <v>5</v>
      </c>
      <c r="K115" s="1">
        <v>76</v>
      </c>
      <c r="L115" s="1">
        <v>123</v>
      </c>
      <c r="M115" s="1">
        <v>114</v>
      </c>
      <c r="N115" s="1">
        <v>115</v>
      </c>
      <c r="O115" s="1">
        <v>114</v>
      </c>
      <c r="P115" s="1">
        <v>97</v>
      </c>
      <c r="Q115" s="1">
        <v>118</v>
      </c>
      <c r="R115" s="1">
        <v>116</v>
      </c>
      <c r="S115" s="1">
        <v>120</v>
      </c>
      <c r="T115" s="1">
        <v>115</v>
      </c>
      <c r="U115" s="1">
        <v>29</v>
      </c>
      <c r="V115" s="4">
        <f t="shared" si="21"/>
        <v>466</v>
      </c>
      <c r="W115" s="8">
        <f t="shared" si="22"/>
        <v>469</v>
      </c>
      <c r="X115" s="5" t="str">
        <f>Stat[[#This Row],[服装]]&amp;Stat[[#This Row],[名前]]&amp;Stat[[#This Row],[レアリティ]]</f>
        <v>アート2福永招平ICONIC</v>
      </c>
      <c r="Y115" s="5" t="s">
        <v>281</v>
      </c>
      <c r="Z115" s="1" t="s">
        <v>1005</v>
      </c>
    </row>
    <row r="116" spans="1:26" ht="15.95" customHeight="1" x14ac:dyDescent="0.25">
      <c r="A116" s="1">
        <f t="shared" si="20"/>
        <v>115</v>
      </c>
      <c r="B116" s="1" t="s">
        <v>108</v>
      </c>
      <c r="C116" s="1" t="s">
        <v>44</v>
      </c>
      <c r="D116" s="1" t="s">
        <v>24</v>
      </c>
      <c r="E116" s="1" t="s">
        <v>26</v>
      </c>
      <c r="F116" s="1" t="s">
        <v>27</v>
      </c>
      <c r="G116" s="1" t="s">
        <v>71</v>
      </c>
      <c r="H116" s="1">
        <v>99</v>
      </c>
      <c r="I116" s="6" t="s">
        <v>22</v>
      </c>
      <c r="J116" s="1">
        <v>5</v>
      </c>
      <c r="K116" s="1">
        <v>75</v>
      </c>
      <c r="L116" s="1">
        <v>115</v>
      </c>
      <c r="M116" s="1">
        <v>114</v>
      </c>
      <c r="N116" s="1">
        <v>113</v>
      </c>
      <c r="O116" s="1">
        <v>118</v>
      </c>
      <c r="P116" s="1">
        <v>97</v>
      </c>
      <c r="Q116" s="1">
        <v>121</v>
      </c>
      <c r="R116" s="1">
        <v>115</v>
      </c>
      <c r="S116" s="1">
        <v>116</v>
      </c>
      <c r="T116" s="1">
        <v>115</v>
      </c>
      <c r="U116" s="1">
        <v>36</v>
      </c>
      <c r="V116" s="4">
        <f t="shared" si="21"/>
        <v>460</v>
      </c>
      <c r="W116" s="8">
        <f t="shared" si="22"/>
        <v>467</v>
      </c>
      <c r="X116" s="5" t="str">
        <f>Stat[[#This Row],[服装]]&amp;Stat[[#This Row],[名前]]&amp;Stat[[#This Row],[レアリティ]]</f>
        <v>ユニフォーム犬岡走ICONIC</v>
      </c>
      <c r="Y116" s="5" t="s">
        <v>282</v>
      </c>
      <c r="Z116" s="1" t="s">
        <v>183</v>
      </c>
    </row>
    <row r="117" spans="1:26" ht="15.95" customHeight="1" x14ac:dyDescent="0.25">
      <c r="A117" s="1">
        <f t="shared" si="20"/>
        <v>116</v>
      </c>
      <c r="B117" s="1" t="s">
        <v>589</v>
      </c>
      <c r="C117" s="1" t="s">
        <v>44</v>
      </c>
      <c r="D117" s="1" t="s">
        <v>77</v>
      </c>
      <c r="E117" s="1" t="s">
        <v>26</v>
      </c>
      <c r="F117" s="1" t="s">
        <v>27</v>
      </c>
      <c r="G117" s="1" t="s">
        <v>71</v>
      </c>
      <c r="H117" s="1">
        <v>99</v>
      </c>
      <c r="I117" s="6" t="s">
        <v>22</v>
      </c>
      <c r="J117" s="1">
        <v>5</v>
      </c>
      <c r="K117" s="1">
        <v>76</v>
      </c>
      <c r="L117" s="1">
        <v>118</v>
      </c>
      <c r="M117" s="1">
        <v>115</v>
      </c>
      <c r="N117" s="1">
        <v>114</v>
      </c>
      <c r="O117" s="1">
        <v>119</v>
      </c>
      <c r="P117" s="1">
        <v>97</v>
      </c>
      <c r="Q117" s="1">
        <v>124</v>
      </c>
      <c r="R117" s="1">
        <v>116</v>
      </c>
      <c r="S117" s="1">
        <v>119</v>
      </c>
      <c r="T117" s="1">
        <v>116</v>
      </c>
      <c r="U117" s="1">
        <v>36</v>
      </c>
      <c r="V117" s="4">
        <f t="shared" si="21"/>
        <v>466</v>
      </c>
      <c r="W117" s="8">
        <f t="shared" si="22"/>
        <v>475</v>
      </c>
      <c r="X117" s="5" t="str">
        <f>Stat[[#This Row],[服装]]&amp;Stat[[#This Row],[名前]]&amp;Stat[[#This Row],[レアリティ]]</f>
        <v>新年犬岡走ICONIC</v>
      </c>
      <c r="Y117" s="5" t="s">
        <v>282</v>
      </c>
      <c r="Z117" s="1" t="s">
        <v>1007</v>
      </c>
    </row>
    <row r="118" spans="1:26" ht="15.95" customHeight="1" x14ac:dyDescent="0.25">
      <c r="A118" s="1">
        <f t="shared" si="20"/>
        <v>117</v>
      </c>
      <c r="B118" s="1" t="s">
        <v>108</v>
      </c>
      <c r="C118" s="1" t="s">
        <v>45</v>
      </c>
      <c r="D118" s="1" t="s">
        <v>24</v>
      </c>
      <c r="E118" s="1" t="s">
        <v>25</v>
      </c>
      <c r="F118" s="1" t="s">
        <v>27</v>
      </c>
      <c r="G118" s="1" t="s">
        <v>71</v>
      </c>
      <c r="H118" s="1">
        <v>99</v>
      </c>
      <c r="I118" s="6" t="s">
        <v>22</v>
      </c>
      <c r="J118" s="1">
        <v>5</v>
      </c>
      <c r="K118" s="1">
        <v>78</v>
      </c>
      <c r="L118" s="1">
        <v>123</v>
      </c>
      <c r="M118" s="1">
        <v>120</v>
      </c>
      <c r="N118" s="1">
        <v>114</v>
      </c>
      <c r="O118" s="1">
        <v>122</v>
      </c>
      <c r="P118" s="1">
        <v>101</v>
      </c>
      <c r="Q118" s="1">
        <v>115</v>
      </c>
      <c r="R118" s="1">
        <v>116</v>
      </c>
      <c r="S118" s="1">
        <v>115</v>
      </c>
      <c r="T118" s="1">
        <v>115</v>
      </c>
      <c r="U118" s="1">
        <v>29</v>
      </c>
      <c r="V118" s="4">
        <f t="shared" si="21"/>
        <v>479</v>
      </c>
      <c r="W118" s="8">
        <f t="shared" si="22"/>
        <v>461</v>
      </c>
      <c r="X118" s="5" t="str">
        <f>Stat[[#This Row],[服装]]&amp;Stat[[#This Row],[名前]]&amp;Stat[[#This Row],[レアリティ]]</f>
        <v>ユニフォーム山本猛虎ICONIC</v>
      </c>
      <c r="Y118" s="5" t="s">
        <v>291</v>
      </c>
      <c r="Z118" s="1" t="s">
        <v>183</v>
      </c>
    </row>
    <row r="119" spans="1:26" ht="15.95" customHeight="1" x14ac:dyDescent="0.25">
      <c r="A119" s="1">
        <f t="shared" si="20"/>
        <v>118</v>
      </c>
      <c r="B119" s="1" t="s">
        <v>589</v>
      </c>
      <c r="C119" s="1" t="s">
        <v>45</v>
      </c>
      <c r="D119" s="1" t="s">
        <v>77</v>
      </c>
      <c r="E119" s="1" t="s">
        <v>25</v>
      </c>
      <c r="F119" s="1" t="s">
        <v>27</v>
      </c>
      <c r="G119" s="1" t="s">
        <v>71</v>
      </c>
      <c r="H119" s="1">
        <v>99</v>
      </c>
      <c r="I119" s="6" t="s">
        <v>22</v>
      </c>
      <c r="J119" s="1">
        <v>5</v>
      </c>
      <c r="K119" s="1">
        <v>79</v>
      </c>
      <c r="L119" s="1">
        <v>126</v>
      </c>
      <c r="M119" s="1">
        <v>122</v>
      </c>
      <c r="N119" s="1">
        <v>115</v>
      </c>
      <c r="O119" s="1">
        <v>123</v>
      </c>
      <c r="P119" s="1">
        <v>101</v>
      </c>
      <c r="Q119" s="1">
        <v>116</v>
      </c>
      <c r="R119" s="1">
        <v>117</v>
      </c>
      <c r="S119" s="1">
        <v>118</v>
      </c>
      <c r="T119" s="1">
        <v>116</v>
      </c>
      <c r="U119" s="1">
        <v>29</v>
      </c>
      <c r="V119" s="4">
        <f t="shared" si="21"/>
        <v>486</v>
      </c>
      <c r="W119" s="8">
        <f t="shared" si="22"/>
        <v>467</v>
      </c>
      <c r="X119" s="5" t="str">
        <f>Stat[[#This Row],[服装]]&amp;Stat[[#This Row],[名前]]&amp;Stat[[#This Row],[レアリティ]]</f>
        <v>新年山本猛虎ICONIC</v>
      </c>
      <c r="Y119" s="5" t="s">
        <v>291</v>
      </c>
      <c r="Z119" s="1" t="s">
        <v>1000</v>
      </c>
    </row>
    <row r="120" spans="1:26" ht="15.95" customHeight="1" x14ac:dyDescent="0.25">
      <c r="A120" s="1">
        <f t="shared" si="20"/>
        <v>119</v>
      </c>
      <c r="B120" s="1" t="s">
        <v>1446</v>
      </c>
      <c r="C120" s="1" t="s">
        <v>45</v>
      </c>
      <c r="D120" s="1" t="s">
        <v>73</v>
      </c>
      <c r="E120" s="1" t="s">
        <v>25</v>
      </c>
      <c r="F120" s="1" t="s">
        <v>27</v>
      </c>
      <c r="G120" s="1" t="s">
        <v>71</v>
      </c>
      <c r="H120" s="1">
        <v>99</v>
      </c>
      <c r="I120" s="6" t="s">
        <v>22</v>
      </c>
      <c r="J120" s="1">
        <v>5</v>
      </c>
      <c r="K120" s="1">
        <v>79</v>
      </c>
      <c r="L120" s="1">
        <v>129</v>
      </c>
      <c r="M120" s="1">
        <v>120</v>
      </c>
      <c r="N120" s="1">
        <v>115</v>
      </c>
      <c r="O120" s="1">
        <v>121</v>
      </c>
      <c r="P120" s="1">
        <v>101</v>
      </c>
      <c r="Q120" s="1">
        <v>118</v>
      </c>
      <c r="R120" s="1">
        <v>116</v>
      </c>
      <c r="S120" s="1">
        <v>120</v>
      </c>
      <c r="T120" s="1">
        <v>115</v>
      </c>
      <c r="U120" s="1">
        <v>29</v>
      </c>
      <c r="V120" s="4">
        <f t="shared" si="21"/>
        <v>485</v>
      </c>
      <c r="W120" s="8">
        <f t="shared" si="22"/>
        <v>469</v>
      </c>
      <c r="X120" s="5" t="str">
        <f>Stat[[#This Row],[服装]]&amp;Stat[[#This Row],[名前]]&amp;Stat[[#This Row],[レアリティ]]</f>
        <v>和装体験山本猛虎ICONIC</v>
      </c>
      <c r="Y120" s="5" t="s">
        <v>291</v>
      </c>
      <c r="Z120" s="1" t="s">
        <v>1003</v>
      </c>
    </row>
    <row r="121" spans="1:26" ht="15.95" customHeight="1" x14ac:dyDescent="0.25">
      <c r="A121" s="1">
        <f t="shared" si="20"/>
        <v>120</v>
      </c>
      <c r="B121" s="1" t="s">
        <v>108</v>
      </c>
      <c r="C121" s="1" t="s">
        <v>46</v>
      </c>
      <c r="D121" s="1" t="s">
        <v>24</v>
      </c>
      <c r="E121" s="1" t="s">
        <v>21</v>
      </c>
      <c r="F121" s="1" t="s">
        <v>27</v>
      </c>
      <c r="G121" s="1" t="s">
        <v>71</v>
      </c>
      <c r="H121" s="1">
        <v>99</v>
      </c>
      <c r="I121" s="6" t="s">
        <v>22</v>
      </c>
      <c r="J121" s="1">
        <v>5</v>
      </c>
      <c r="K121" s="1">
        <v>84</v>
      </c>
      <c r="L121" s="1">
        <v>115</v>
      </c>
      <c r="M121" s="1">
        <v>110</v>
      </c>
      <c r="N121" s="1">
        <v>113</v>
      </c>
      <c r="O121" s="1">
        <v>120</v>
      </c>
      <c r="P121" s="1">
        <v>97</v>
      </c>
      <c r="Q121" s="1">
        <v>110</v>
      </c>
      <c r="R121" s="1">
        <v>123</v>
      </c>
      <c r="S121" s="1">
        <v>119</v>
      </c>
      <c r="T121" s="1">
        <v>120</v>
      </c>
      <c r="U121" s="1">
        <v>33</v>
      </c>
      <c r="V121" s="4">
        <f t="shared" si="21"/>
        <v>458</v>
      </c>
      <c r="W121" s="8">
        <f t="shared" si="22"/>
        <v>472</v>
      </c>
      <c r="X121" s="5" t="str">
        <f>Stat[[#This Row],[服装]]&amp;Stat[[#This Row],[名前]]&amp;Stat[[#This Row],[レアリティ]]</f>
        <v>ユニフォーム芝山優生ICONIC</v>
      </c>
      <c r="Y121" s="5" t="s">
        <v>283</v>
      </c>
      <c r="Z121" s="1" t="s">
        <v>183</v>
      </c>
    </row>
    <row r="122" spans="1:26" ht="15.95" customHeight="1" x14ac:dyDescent="0.25">
      <c r="A122" s="1">
        <f t="shared" si="20"/>
        <v>121</v>
      </c>
      <c r="B122" s="1" t="s">
        <v>1016</v>
      </c>
      <c r="C122" s="1" t="s">
        <v>46</v>
      </c>
      <c r="D122" s="1" t="s">
        <v>77</v>
      </c>
      <c r="E122" s="1" t="s">
        <v>21</v>
      </c>
      <c r="F122" s="1" t="s">
        <v>27</v>
      </c>
      <c r="G122" s="1" t="s">
        <v>71</v>
      </c>
      <c r="H122" s="1">
        <v>99</v>
      </c>
      <c r="I122" s="6" t="s">
        <v>22</v>
      </c>
      <c r="J122" s="1">
        <v>6</v>
      </c>
      <c r="K122" s="1">
        <v>86</v>
      </c>
      <c r="L122" s="1">
        <v>116</v>
      </c>
      <c r="M122" s="1">
        <v>111</v>
      </c>
      <c r="N122" s="1">
        <v>116</v>
      </c>
      <c r="O122" s="1">
        <v>121</v>
      </c>
      <c r="P122" s="1">
        <v>97</v>
      </c>
      <c r="Q122" s="1">
        <v>111</v>
      </c>
      <c r="R122" s="1">
        <v>126</v>
      </c>
      <c r="S122" s="1">
        <v>120</v>
      </c>
      <c r="T122" s="1">
        <v>123</v>
      </c>
      <c r="U122" s="1">
        <v>33</v>
      </c>
      <c r="V122" s="4">
        <f t="shared" si="21"/>
        <v>464</v>
      </c>
      <c r="W122" s="8">
        <f t="shared" si="22"/>
        <v>480</v>
      </c>
      <c r="X122" s="5" t="str">
        <f>Stat[[#This Row],[服装]]&amp;Stat[[#This Row],[名前]]&amp;Stat[[#This Row],[レアリティ]]</f>
        <v>焼き芋芝山優生ICONIC</v>
      </c>
      <c r="Y122" s="5" t="s">
        <v>283</v>
      </c>
      <c r="Z122" s="1" t="s">
        <v>1001</v>
      </c>
    </row>
    <row r="123" spans="1:26" ht="15.95" customHeight="1" x14ac:dyDescent="0.25">
      <c r="A123" s="1">
        <f t="shared" si="20"/>
        <v>122</v>
      </c>
      <c r="B123" s="1" t="s">
        <v>108</v>
      </c>
      <c r="C123" s="1" t="s">
        <v>47</v>
      </c>
      <c r="D123" s="1" t="s">
        <v>24</v>
      </c>
      <c r="E123" s="1" t="s">
        <v>25</v>
      </c>
      <c r="F123" s="1" t="s">
        <v>27</v>
      </c>
      <c r="G123" s="1" t="s">
        <v>71</v>
      </c>
      <c r="H123" s="1">
        <v>99</v>
      </c>
      <c r="I123" s="6" t="s">
        <v>22</v>
      </c>
      <c r="J123" s="1">
        <v>5</v>
      </c>
      <c r="K123" s="1">
        <v>76</v>
      </c>
      <c r="L123" s="1">
        <v>124</v>
      </c>
      <c r="M123" s="1">
        <v>121</v>
      </c>
      <c r="N123" s="1">
        <v>114</v>
      </c>
      <c r="O123" s="1">
        <v>122</v>
      </c>
      <c r="P123" s="1">
        <v>101</v>
      </c>
      <c r="Q123" s="1">
        <v>116</v>
      </c>
      <c r="R123" s="1">
        <v>118</v>
      </c>
      <c r="S123" s="1">
        <v>116</v>
      </c>
      <c r="T123" s="1">
        <v>116</v>
      </c>
      <c r="U123" s="1">
        <v>51</v>
      </c>
      <c r="V123" s="4">
        <f t="shared" si="21"/>
        <v>481</v>
      </c>
      <c r="W123" s="8">
        <f t="shared" si="22"/>
        <v>466</v>
      </c>
      <c r="X123" s="5" t="str">
        <f>Stat[[#This Row],[服装]]&amp;Stat[[#This Row],[名前]]&amp;Stat[[#This Row],[レアリティ]]</f>
        <v>ユニフォーム海信之ICONIC</v>
      </c>
      <c r="Y123" s="5" t="s">
        <v>284</v>
      </c>
      <c r="Z123" s="1" t="s">
        <v>183</v>
      </c>
    </row>
    <row r="124" spans="1:26" ht="15.95" customHeight="1" x14ac:dyDescent="0.25">
      <c r="A124" s="1">
        <f t="shared" si="20"/>
        <v>123</v>
      </c>
      <c r="B124" s="1" t="s">
        <v>893</v>
      </c>
      <c r="C124" s="1" t="s">
        <v>47</v>
      </c>
      <c r="D124" s="1" t="s">
        <v>77</v>
      </c>
      <c r="E124" s="1" t="s">
        <v>25</v>
      </c>
      <c r="F124" s="1" t="s">
        <v>27</v>
      </c>
      <c r="G124" s="1" t="s">
        <v>71</v>
      </c>
      <c r="H124" s="1">
        <v>99</v>
      </c>
      <c r="I124" s="6" t="s">
        <v>22</v>
      </c>
      <c r="J124" s="1">
        <v>5</v>
      </c>
      <c r="K124" s="1">
        <v>78</v>
      </c>
      <c r="L124" s="1">
        <v>127</v>
      </c>
      <c r="M124" s="1">
        <v>124</v>
      </c>
      <c r="N124" s="1">
        <v>115</v>
      </c>
      <c r="O124" s="1">
        <v>123</v>
      </c>
      <c r="P124" s="1">
        <v>101</v>
      </c>
      <c r="Q124" s="1">
        <v>117</v>
      </c>
      <c r="R124" s="1">
        <v>119</v>
      </c>
      <c r="S124" s="1">
        <v>119</v>
      </c>
      <c r="T124" s="1">
        <v>117</v>
      </c>
      <c r="U124" s="1">
        <v>51</v>
      </c>
      <c r="V124" s="4">
        <f t="shared" si="21"/>
        <v>489</v>
      </c>
      <c r="W124" s="8">
        <f t="shared" si="22"/>
        <v>472</v>
      </c>
      <c r="X124" s="5" t="str">
        <f>Stat[[#This Row],[服装]]&amp;Stat[[#This Row],[名前]]&amp;Stat[[#This Row],[レアリティ]]</f>
        <v>遊園地海信之ICONIC</v>
      </c>
      <c r="Y124" s="5" t="s">
        <v>284</v>
      </c>
      <c r="Z124" s="1" t="s">
        <v>1006</v>
      </c>
    </row>
    <row r="125" spans="1:26" ht="15.95" customHeight="1" x14ac:dyDescent="0.25">
      <c r="A125" s="1">
        <f t="shared" si="20"/>
        <v>124</v>
      </c>
      <c r="B125" s="1" t="s">
        <v>108</v>
      </c>
      <c r="C125" s="1" t="s">
        <v>47</v>
      </c>
      <c r="D125" s="1" t="s">
        <v>90</v>
      </c>
      <c r="E125" s="1" t="s">
        <v>78</v>
      </c>
      <c r="F125" s="1" t="s">
        <v>27</v>
      </c>
      <c r="G125" s="1" t="s">
        <v>151</v>
      </c>
      <c r="H125" s="1">
        <v>99</v>
      </c>
      <c r="I125" s="6" t="s">
        <v>22</v>
      </c>
      <c r="J125" s="1">
        <v>5</v>
      </c>
      <c r="K125" s="1">
        <v>74</v>
      </c>
      <c r="L125" s="1">
        <v>120</v>
      </c>
      <c r="M125" s="1">
        <v>117</v>
      </c>
      <c r="N125" s="1">
        <v>110</v>
      </c>
      <c r="O125" s="1">
        <v>118</v>
      </c>
      <c r="P125" s="1">
        <v>99</v>
      </c>
      <c r="Q125" s="1">
        <v>112</v>
      </c>
      <c r="R125" s="1">
        <v>114</v>
      </c>
      <c r="S125" s="1">
        <v>112</v>
      </c>
      <c r="T125" s="1">
        <v>112</v>
      </c>
      <c r="U125" s="1">
        <v>49</v>
      </c>
      <c r="V125" s="4">
        <f t="shared" si="21"/>
        <v>465</v>
      </c>
      <c r="W125" s="8">
        <f t="shared" si="22"/>
        <v>450</v>
      </c>
      <c r="X125" s="5" t="str">
        <f>Stat[[#This Row],[服装]]&amp;Stat[[#This Row],[名前]]&amp;Stat[[#This Row],[レアリティ]]</f>
        <v>ユニフォーム海信之YELL</v>
      </c>
      <c r="Y125" s="5" t="s">
        <v>284</v>
      </c>
      <c r="Z125" s="1" t="s">
        <v>183</v>
      </c>
    </row>
    <row r="126" spans="1:26" ht="15.95" customHeight="1" x14ac:dyDescent="0.25">
      <c r="A126" s="1">
        <f t="shared" si="20"/>
        <v>125</v>
      </c>
      <c r="B126" s="1" t="s">
        <v>108</v>
      </c>
      <c r="C126" s="1" t="s">
        <v>681</v>
      </c>
      <c r="D126" s="1" t="s">
        <v>90</v>
      </c>
      <c r="E126" s="1" t="s">
        <v>74</v>
      </c>
      <c r="F126" s="1" t="s">
        <v>27</v>
      </c>
      <c r="G126" s="1" t="s">
        <v>543</v>
      </c>
      <c r="H126" s="1">
        <v>99</v>
      </c>
      <c r="I126" s="6" t="s">
        <v>22</v>
      </c>
      <c r="J126" s="1">
        <v>5</v>
      </c>
      <c r="K126" s="1">
        <v>73</v>
      </c>
      <c r="L126" s="1">
        <v>113</v>
      </c>
      <c r="M126" s="1">
        <v>120</v>
      </c>
      <c r="N126" s="1">
        <v>120</v>
      </c>
      <c r="O126" s="1">
        <v>121</v>
      </c>
      <c r="P126" s="1">
        <v>97</v>
      </c>
      <c r="Q126" s="1">
        <v>113</v>
      </c>
      <c r="R126" s="1">
        <v>116</v>
      </c>
      <c r="S126" s="1">
        <v>114</v>
      </c>
      <c r="T126" s="1">
        <v>117</v>
      </c>
      <c r="U126" s="1">
        <v>31</v>
      </c>
      <c r="V126" s="4">
        <f t="shared" si="21"/>
        <v>474</v>
      </c>
      <c r="W126" s="8">
        <f t="shared" si="22"/>
        <v>460</v>
      </c>
      <c r="X126" s="5" t="str">
        <f>Stat[[#This Row],[服装]]&amp;Stat[[#This Row],[名前]]&amp;Stat[[#This Row],[レアリティ]]</f>
        <v>ユニフォーム手白球彦ICONIC</v>
      </c>
      <c r="Y126" s="5" t="s">
        <v>683</v>
      </c>
      <c r="Z126" s="1" t="s">
        <v>183</v>
      </c>
    </row>
    <row r="127" spans="1:26" ht="15.95" customHeight="1" x14ac:dyDescent="0.25">
      <c r="A127" s="1">
        <f t="shared" si="20"/>
        <v>126</v>
      </c>
      <c r="B127" s="1" t="s">
        <v>108</v>
      </c>
      <c r="C127" s="1" t="s">
        <v>48</v>
      </c>
      <c r="D127" s="1" t="s">
        <v>23</v>
      </c>
      <c r="E127" s="1" t="s">
        <v>26</v>
      </c>
      <c r="F127" s="1" t="s">
        <v>49</v>
      </c>
      <c r="G127" s="1" t="s">
        <v>71</v>
      </c>
      <c r="H127" s="1">
        <v>99</v>
      </c>
      <c r="I127" s="6" t="s">
        <v>22</v>
      </c>
      <c r="J127" s="1">
        <v>5</v>
      </c>
      <c r="K127" s="1">
        <v>76</v>
      </c>
      <c r="L127" s="1">
        <v>125</v>
      </c>
      <c r="M127" s="1">
        <v>113</v>
      </c>
      <c r="N127" s="1">
        <v>112</v>
      </c>
      <c r="O127" s="1">
        <v>122</v>
      </c>
      <c r="P127" s="1">
        <v>97</v>
      </c>
      <c r="Q127" s="1">
        <v>130</v>
      </c>
      <c r="R127" s="1">
        <v>115</v>
      </c>
      <c r="S127" s="1">
        <v>116</v>
      </c>
      <c r="T127" s="1">
        <v>115</v>
      </c>
      <c r="U127" s="1">
        <v>31</v>
      </c>
      <c r="V127" s="4">
        <f t="shared" si="21"/>
        <v>472</v>
      </c>
      <c r="W127" s="8">
        <f t="shared" si="22"/>
        <v>476</v>
      </c>
      <c r="X127" s="5" t="str">
        <f>Stat[[#This Row],[服装]]&amp;Stat[[#This Row],[名前]]&amp;Stat[[#This Row],[レアリティ]]</f>
        <v>ユニフォーム青根高伸ICONIC</v>
      </c>
      <c r="Y127" s="5" t="s">
        <v>285</v>
      </c>
      <c r="Z127" s="1" t="s">
        <v>183</v>
      </c>
    </row>
    <row r="128" spans="1:26" ht="15.95" customHeight="1" x14ac:dyDescent="0.25">
      <c r="A128" s="1">
        <f t="shared" si="20"/>
        <v>127</v>
      </c>
      <c r="B128" s="1" t="s">
        <v>149</v>
      </c>
      <c r="C128" s="1" t="s">
        <v>48</v>
      </c>
      <c r="D128" s="1" t="s">
        <v>73</v>
      </c>
      <c r="E128" s="1" t="s">
        <v>26</v>
      </c>
      <c r="F128" s="1" t="s">
        <v>49</v>
      </c>
      <c r="G128" s="1" t="s">
        <v>71</v>
      </c>
      <c r="H128" s="1">
        <v>99</v>
      </c>
      <c r="I128" s="6" t="s">
        <v>22</v>
      </c>
      <c r="J128" s="1">
        <v>5</v>
      </c>
      <c r="K128" s="1">
        <v>78</v>
      </c>
      <c r="L128" s="1">
        <v>128</v>
      </c>
      <c r="M128" s="1">
        <v>114</v>
      </c>
      <c r="N128" s="1">
        <v>113</v>
      </c>
      <c r="O128" s="1">
        <v>123</v>
      </c>
      <c r="P128" s="1">
        <v>97</v>
      </c>
      <c r="Q128" s="1">
        <v>133</v>
      </c>
      <c r="R128" s="1">
        <v>116</v>
      </c>
      <c r="S128" s="1">
        <v>119</v>
      </c>
      <c r="T128" s="1">
        <v>116</v>
      </c>
      <c r="U128" s="1">
        <v>31</v>
      </c>
      <c r="V128" s="4">
        <f t="shared" si="21"/>
        <v>478</v>
      </c>
      <c r="W128" s="8">
        <f t="shared" si="22"/>
        <v>484</v>
      </c>
      <c r="X128" s="5" t="str">
        <f>Stat[[#This Row],[服装]]&amp;Stat[[#This Row],[名前]]&amp;Stat[[#This Row],[レアリティ]]</f>
        <v>制服青根高伸ICONIC</v>
      </c>
      <c r="Y128" s="5" t="s">
        <v>285</v>
      </c>
      <c r="Z128" s="1" t="s">
        <v>1006</v>
      </c>
    </row>
    <row r="129" spans="1:26" ht="15.95" customHeight="1" x14ac:dyDescent="0.25">
      <c r="A129" s="1">
        <f t="shared" si="20"/>
        <v>128</v>
      </c>
      <c r="B129" s="1" t="s">
        <v>117</v>
      </c>
      <c r="C129" s="1" t="s">
        <v>48</v>
      </c>
      <c r="D129" s="1" t="s">
        <v>90</v>
      </c>
      <c r="E129" s="1" t="s">
        <v>26</v>
      </c>
      <c r="F129" s="1" t="s">
        <v>49</v>
      </c>
      <c r="G129" s="1" t="s">
        <v>71</v>
      </c>
      <c r="H129" s="1">
        <v>99</v>
      </c>
      <c r="I129" s="6" t="s">
        <v>22</v>
      </c>
      <c r="J129" s="1">
        <v>5</v>
      </c>
      <c r="K129" s="1">
        <v>78</v>
      </c>
      <c r="L129" s="1">
        <v>130</v>
      </c>
      <c r="M129" s="1">
        <v>114</v>
      </c>
      <c r="N129" s="1">
        <v>113</v>
      </c>
      <c r="O129" s="1">
        <v>123</v>
      </c>
      <c r="P129" s="1">
        <v>97</v>
      </c>
      <c r="Q129" s="1">
        <v>131</v>
      </c>
      <c r="R129" s="1">
        <v>116</v>
      </c>
      <c r="S129" s="1">
        <v>119</v>
      </c>
      <c r="T129" s="1">
        <v>116</v>
      </c>
      <c r="U129" s="1">
        <v>31</v>
      </c>
      <c r="V129" s="4">
        <f t="shared" si="21"/>
        <v>480</v>
      </c>
      <c r="W129" s="8">
        <f t="shared" si="22"/>
        <v>482</v>
      </c>
      <c r="X129" s="5" t="str">
        <f>Stat[[#This Row],[服装]]&amp;Stat[[#This Row],[名前]]&amp;Stat[[#This Row],[レアリティ]]</f>
        <v>プール掃除青根高伸ICONIC</v>
      </c>
      <c r="Y129" s="5" t="s">
        <v>285</v>
      </c>
      <c r="Z129" s="1" t="s">
        <v>1002</v>
      </c>
    </row>
    <row r="130" spans="1:26" ht="15.95" customHeight="1" x14ac:dyDescent="0.25">
      <c r="A130" s="1">
        <f t="shared" si="20"/>
        <v>129</v>
      </c>
      <c r="B130" s="1" t="s">
        <v>677</v>
      </c>
      <c r="C130" s="1" t="s">
        <v>48</v>
      </c>
      <c r="D130" s="1" t="s">
        <v>77</v>
      </c>
      <c r="E130" s="1" t="s">
        <v>26</v>
      </c>
      <c r="F130" s="1" t="s">
        <v>49</v>
      </c>
      <c r="G130" s="1" t="s">
        <v>71</v>
      </c>
      <c r="H130" s="1">
        <v>99</v>
      </c>
      <c r="I130" s="6" t="s">
        <v>22</v>
      </c>
      <c r="J130" s="1">
        <v>5</v>
      </c>
      <c r="K130" s="1">
        <v>78</v>
      </c>
      <c r="L130" s="1">
        <v>130</v>
      </c>
      <c r="M130" s="1">
        <v>114</v>
      </c>
      <c r="N130" s="1">
        <v>114</v>
      </c>
      <c r="O130" s="1">
        <v>123</v>
      </c>
      <c r="P130" s="1">
        <v>97</v>
      </c>
      <c r="Q130" s="1">
        <v>136</v>
      </c>
      <c r="R130" s="1">
        <v>117</v>
      </c>
      <c r="S130" s="1">
        <v>121</v>
      </c>
      <c r="T130" s="1">
        <v>117</v>
      </c>
      <c r="U130" s="1">
        <v>31</v>
      </c>
      <c r="V130" s="4">
        <f t="shared" si="21"/>
        <v>481</v>
      </c>
      <c r="W130" s="8">
        <f t="shared" si="22"/>
        <v>491</v>
      </c>
      <c r="X130" s="5" t="str">
        <f>Stat[[#This Row],[服装]]&amp;Stat[[#This Row],[名前]]&amp;Stat[[#This Row],[レアリティ]]</f>
        <v>キャンプ青根高伸ICONIC</v>
      </c>
      <c r="Y130" s="5" t="s">
        <v>285</v>
      </c>
      <c r="Z130" s="1" t="s">
        <v>1004</v>
      </c>
    </row>
    <row r="131" spans="1:26" ht="15.95" customHeight="1" x14ac:dyDescent="0.25">
      <c r="A131" s="1">
        <f t="shared" si="20"/>
        <v>130</v>
      </c>
      <c r="B131" s="1" t="s">
        <v>755</v>
      </c>
      <c r="C131" s="1" t="s">
        <v>48</v>
      </c>
      <c r="D131" s="1" t="s">
        <v>90</v>
      </c>
      <c r="E131" s="1" t="s">
        <v>26</v>
      </c>
      <c r="F131" s="1" t="s">
        <v>49</v>
      </c>
      <c r="G131" s="1" t="s">
        <v>71</v>
      </c>
      <c r="H131" s="1">
        <v>99</v>
      </c>
      <c r="I131" s="6" t="s">
        <v>22</v>
      </c>
      <c r="J131" s="1">
        <v>5</v>
      </c>
      <c r="K131" s="1">
        <v>78</v>
      </c>
      <c r="L131" s="1">
        <v>131</v>
      </c>
      <c r="M131" s="1">
        <v>114</v>
      </c>
      <c r="N131" s="1">
        <v>114</v>
      </c>
      <c r="O131" s="1">
        <v>123</v>
      </c>
      <c r="P131" s="1">
        <v>97</v>
      </c>
      <c r="Q131" s="1">
        <v>134</v>
      </c>
      <c r="R131" s="1">
        <v>119</v>
      </c>
      <c r="S131" s="1">
        <v>120</v>
      </c>
      <c r="T131" s="1">
        <v>118</v>
      </c>
      <c r="U131" s="1">
        <v>31</v>
      </c>
      <c r="V131" s="4">
        <f t="shared" si="21"/>
        <v>482</v>
      </c>
      <c r="W131" s="8">
        <f t="shared" si="22"/>
        <v>491</v>
      </c>
      <c r="X131" s="5" t="str">
        <f>Stat[[#This Row],[服装]]&amp;Stat[[#This Row],[名前]]&amp;Stat[[#This Row],[レアリティ]]</f>
        <v>甲冑青根高伸ICONIC</v>
      </c>
      <c r="Y131" s="5" t="s">
        <v>285</v>
      </c>
      <c r="Z131" s="1" t="s">
        <v>1004</v>
      </c>
    </row>
    <row r="132" spans="1:26" ht="15.95" customHeight="1" x14ac:dyDescent="0.25">
      <c r="A132" s="1">
        <f t="shared" si="20"/>
        <v>131</v>
      </c>
      <c r="B132" s="1" t="s">
        <v>1183</v>
      </c>
      <c r="C132" s="1" t="s">
        <v>48</v>
      </c>
      <c r="D132" s="1" t="s">
        <v>73</v>
      </c>
      <c r="E132" s="1" t="s">
        <v>82</v>
      </c>
      <c r="F132" s="1" t="s">
        <v>49</v>
      </c>
      <c r="G132" s="1" t="s">
        <v>71</v>
      </c>
      <c r="H132" s="1">
        <v>99</v>
      </c>
      <c r="I132" s="6" t="s">
        <v>22</v>
      </c>
      <c r="J132" s="1">
        <v>5</v>
      </c>
      <c r="K132" s="1">
        <v>80</v>
      </c>
      <c r="L132" s="1">
        <v>131</v>
      </c>
      <c r="M132" s="1">
        <v>115</v>
      </c>
      <c r="N132" s="1">
        <v>115</v>
      </c>
      <c r="O132" s="1">
        <v>124</v>
      </c>
      <c r="P132" s="1">
        <v>97</v>
      </c>
      <c r="Q132" s="1">
        <v>138</v>
      </c>
      <c r="R132" s="1">
        <v>118</v>
      </c>
      <c r="S132" s="1">
        <v>123</v>
      </c>
      <c r="T132" s="1">
        <v>118</v>
      </c>
      <c r="U132" s="1">
        <v>31</v>
      </c>
      <c r="V132" s="4">
        <f t="shared" si="21"/>
        <v>485</v>
      </c>
      <c r="W132" s="8">
        <f t="shared" si="22"/>
        <v>497</v>
      </c>
      <c r="X132" s="5" t="str">
        <f>Stat[[#This Row],[服装]]&amp;Stat[[#This Row],[名前]]&amp;Stat[[#This Row],[レアリティ]]</f>
        <v>Xmas3青根高伸ICONIC</v>
      </c>
      <c r="Y132" s="5" t="s">
        <v>285</v>
      </c>
      <c r="Z132" s="1" t="s">
        <v>1002</v>
      </c>
    </row>
    <row r="133" spans="1:26" ht="15.95" customHeight="1" x14ac:dyDescent="0.25">
      <c r="A133" s="1">
        <f t="shared" si="20"/>
        <v>132</v>
      </c>
      <c r="B133" s="1" t="s">
        <v>108</v>
      </c>
      <c r="C133" s="1" t="s">
        <v>50</v>
      </c>
      <c r="D133" s="1" t="s">
        <v>28</v>
      </c>
      <c r="E133" s="1" t="s">
        <v>25</v>
      </c>
      <c r="F133" s="1" t="s">
        <v>49</v>
      </c>
      <c r="G133" s="1" t="s">
        <v>71</v>
      </c>
      <c r="H133" s="1">
        <v>99</v>
      </c>
      <c r="I133" s="6" t="s">
        <v>22</v>
      </c>
      <c r="J133" s="1">
        <v>5</v>
      </c>
      <c r="K133" s="1">
        <v>75</v>
      </c>
      <c r="L133" s="1">
        <v>124</v>
      </c>
      <c r="M133" s="1">
        <v>119</v>
      </c>
      <c r="N133" s="1">
        <v>114</v>
      </c>
      <c r="O133" s="1">
        <v>127</v>
      </c>
      <c r="P133" s="1">
        <v>101</v>
      </c>
      <c r="Q133" s="1">
        <v>127</v>
      </c>
      <c r="R133" s="1">
        <v>116</v>
      </c>
      <c r="S133" s="1">
        <v>116</v>
      </c>
      <c r="T133" s="1">
        <v>119</v>
      </c>
      <c r="U133" s="1">
        <v>36</v>
      </c>
      <c r="V133" s="4">
        <f t="shared" si="21"/>
        <v>484</v>
      </c>
      <c r="W133" s="8">
        <f t="shared" si="22"/>
        <v>478</v>
      </c>
      <c r="X133" s="5" t="str">
        <f>Stat[[#This Row],[服装]]&amp;Stat[[#This Row],[名前]]&amp;Stat[[#This Row],[レアリティ]]</f>
        <v>ユニフォーム二口堅治ICONIC</v>
      </c>
      <c r="Y133" s="5" t="s">
        <v>286</v>
      </c>
      <c r="Z133" s="1" t="s">
        <v>183</v>
      </c>
    </row>
    <row r="134" spans="1:26" ht="15.95" customHeight="1" x14ac:dyDescent="0.25">
      <c r="A134" s="1">
        <f t="shared" ref="A134:A159" si="23">ROW()-1</f>
        <v>133</v>
      </c>
      <c r="B134" s="1" t="s">
        <v>149</v>
      </c>
      <c r="C134" s="1" t="s">
        <v>50</v>
      </c>
      <c r="D134" s="1" t="s">
        <v>77</v>
      </c>
      <c r="E134" s="1" t="s">
        <v>25</v>
      </c>
      <c r="F134" s="1" t="s">
        <v>49</v>
      </c>
      <c r="G134" s="1" t="s">
        <v>71</v>
      </c>
      <c r="H134" s="1">
        <v>99</v>
      </c>
      <c r="I134" s="6" t="s">
        <v>22</v>
      </c>
      <c r="J134" s="1">
        <v>5</v>
      </c>
      <c r="K134" s="1">
        <v>77</v>
      </c>
      <c r="L134" s="1">
        <v>127</v>
      </c>
      <c r="M134" s="1">
        <v>122</v>
      </c>
      <c r="N134" s="1">
        <v>115</v>
      </c>
      <c r="O134" s="1">
        <v>128</v>
      </c>
      <c r="P134" s="1">
        <v>101</v>
      </c>
      <c r="Q134" s="1">
        <v>128</v>
      </c>
      <c r="R134" s="1">
        <v>117</v>
      </c>
      <c r="S134" s="1">
        <v>119</v>
      </c>
      <c r="T134" s="1">
        <v>120</v>
      </c>
      <c r="U134" s="1">
        <v>36</v>
      </c>
      <c r="V134" s="4">
        <f t="shared" ref="V134:V169" si="24">SUM(L134:O134)</f>
        <v>492</v>
      </c>
      <c r="W134" s="8">
        <f t="shared" ref="W134:W169" si="25">SUM(Q134:T134)</f>
        <v>484</v>
      </c>
      <c r="X134" s="5" t="str">
        <f>Stat[[#This Row],[服装]]&amp;Stat[[#This Row],[名前]]&amp;Stat[[#This Row],[レアリティ]]</f>
        <v>制服二口堅治ICONIC</v>
      </c>
      <c r="Y134" s="5" t="s">
        <v>286</v>
      </c>
      <c r="Z134" s="1" t="s">
        <v>1007</v>
      </c>
    </row>
    <row r="135" spans="1:26" ht="15.95" customHeight="1" x14ac:dyDescent="0.25">
      <c r="A135" s="1">
        <f t="shared" si="23"/>
        <v>134</v>
      </c>
      <c r="B135" s="1" t="s">
        <v>117</v>
      </c>
      <c r="C135" s="1" t="s">
        <v>50</v>
      </c>
      <c r="D135" s="1" t="s">
        <v>73</v>
      </c>
      <c r="E135" s="1" t="s">
        <v>25</v>
      </c>
      <c r="F135" s="1" t="s">
        <v>49</v>
      </c>
      <c r="G135" s="1" t="s">
        <v>71</v>
      </c>
      <c r="H135" s="1">
        <v>99</v>
      </c>
      <c r="I135" s="6" t="s">
        <v>22</v>
      </c>
      <c r="J135" s="1">
        <v>5</v>
      </c>
      <c r="K135" s="1">
        <v>77</v>
      </c>
      <c r="L135" s="1">
        <v>124</v>
      </c>
      <c r="M135" s="1">
        <v>119</v>
      </c>
      <c r="N135" s="1">
        <v>115</v>
      </c>
      <c r="O135" s="1">
        <v>126</v>
      </c>
      <c r="P135" s="1">
        <v>101</v>
      </c>
      <c r="Q135" s="1">
        <v>131</v>
      </c>
      <c r="R135" s="1">
        <v>120</v>
      </c>
      <c r="S135" s="1">
        <v>119</v>
      </c>
      <c r="T135" s="1">
        <v>122</v>
      </c>
      <c r="U135" s="1">
        <v>36</v>
      </c>
      <c r="V135" s="4">
        <f t="shared" si="24"/>
        <v>484</v>
      </c>
      <c r="W135" s="8">
        <f t="shared" si="25"/>
        <v>492</v>
      </c>
      <c r="X135" s="5" t="str">
        <f>Stat[[#This Row],[服装]]&amp;Stat[[#This Row],[名前]]&amp;Stat[[#This Row],[レアリティ]]</f>
        <v>プール掃除二口堅治ICONIC</v>
      </c>
      <c r="Y135" s="5" t="s">
        <v>286</v>
      </c>
      <c r="Z135" s="1" t="s">
        <v>1003</v>
      </c>
    </row>
    <row r="136" spans="1:26" ht="15.95" customHeight="1" x14ac:dyDescent="0.25">
      <c r="A136" s="1">
        <f t="shared" si="23"/>
        <v>135</v>
      </c>
      <c r="B136" s="1" t="s">
        <v>646</v>
      </c>
      <c r="C136" s="1" t="s">
        <v>50</v>
      </c>
      <c r="D136" s="1" t="s">
        <v>90</v>
      </c>
      <c r="E136" s="1" t="s">
        <v>25</v>
      </c>
      <c r="F136" s="1" t="s">
        <v>49</v>
      </c>
      <c r="G136" s="1" t="s">
        <v>71</v>
      </c>
      <c r="H136" s="1">
        <v>99</v>
      </c>
      <c r="I136" s="6" t="s">
        <v>22</v>
      </c>
      <c r="J136" s="1">
        <v>5</v>
      </c>
      <c r="K136" s="1">
        <v>77</v>
      </c>
      <c r="L136" s="1">
        <v>130</v>
      </c>
      <c r="M136" s="1">
        <v>120</v>
      </c>
      <c r="N136" s="1">
        <v>115</v>
      </c>
      <c r="O136" s="1">
        <v>126</v>
      </c>
      <c r="P136" s="1">
        <v>101</v>
      </c>
      <c r="Q136" s="1">
        <v>130</v>
      </c>
      <c r="R136" s="1">
        <v>116</v>
      </c>
      <c r="S136" s="1">
        <v>121</v>
      </c>
      <c r="T136" s="1">
        <v>119</v>
      </c>
      <c r="U136" s="1">
        <v>39</v>
      </c>
      <c r="V136" s="4">
        <f t="shared" si="24"/>
        <v>491</v>
      </c>
      <c r="W136" s="8">
        <f t="shared" si="25"/>
        <v>486</v>
      </c>
      <c r="X136" s="5" t="str">
        <f>Stat[[#This Row],[服装]]&amp;Stat[[#This Row],[名前]]&amp;Stat[[#This Row],[レアリティ]]</f>
        <v>路地裏二口堅治ICONIC</v>
      </c>
      <c r="Y136" s="5" t="s">
        <v>286</v>
      </c>
      <c r="Z136" s="1" t="s">
        <v>1003</v>
      </c>
    </row>
    <row r="137" spans="1:26" ht="15.95" customHeight="1" x14ac:dyDescent="0.25">
      <c r="A137" s="1">
        <f t="shared" si="23"/>
        <v>136</v>
      </c>
      <c r="B137" s="1" t="s">
        <v>752</v>
      </c>
      <c r="C137" s="1" t="s">
        <v>50</v>
      </c>
      <c r="D137" s="1" t="s">
        <v>77</v>
      </c>
      <c r="E137" s="1" t="s">
        <v>25</v>
      </c>
      <c r="F137" s="1" t="s">
        <v>49</v>
      </c>
      <c r="G137" s="1" t="s">
        <v>71</v>
      </c>
      <c r="H137" s="1">
        <v>99</v>
      </c>
      <c r="I137" s="6" t="s">
        <v>22</v>
      </c>
      <c r="J137" s="1">
        <v>5</v>
      </c>
      <c r="K137" s="1">
        <v>77</v>
      </c>
      <c r="L137" s="1">
        <v>126</v>
      </c>
      <c r="M137" s="1">
        <v>125</v>
      </c>
      <c r="N137" s="1">
        <v>114</v>
      </c>
      <c r="O137" s="1">
        <v>130</v>
      </c>
      <c r="P137" s="1">
        <v>101</v>
      </c>
      <c r="Q137" s="1">
        <v>126</v>
      </c>
      <c r="R137" s="1">
        <v>119</v>
      </c>
      <c r="S137" s="1">
        <v>117</v>
      </c>
      <c r="T137" s="1">
        <v>121</v>
      </c>
      <c r="U137" s="1">
        <v>36</v>
      </c>
      <c r="V137" s="4">
        <f t="shared" si="24"/>
        <v>495</v>
      </c>
      <c r="W137" s="8">
        <f t="shared" si="25"/>
        <v>483</v>
      </c>
      <c r="X137" s="5" t="str">
        <f>Stat[[#This Row],[服装]]&amp;Stat[[#This Row],[名前]]&amp;Stat[[#This Row],[レアリティ]]</f>
        <v>甲冑二口堅治ICONIC</v>
      </c>
      <c r="Y137" s="5" t="s">
        <v>286</v>
      </c>
      <c r="Z137" s="1" t="s">
        <v>1006</v>
      </c>
    </row>
    <row r="138" spans="1:26" ht="15.95" customHeight="1" x14ac:dyDescent="0.25">
      <c r="A138" s="1">
        <f t="shared" si="23"/>
        <v>137</v>
      </c>
      <c r="B138" s="1" t="s">
        <v>871</v>
      </c>
      <c r="C138" s="1" t="s">
        <v>50</v>
      </c>
      <c r="D138" s="1" t="s">
        <v>73</v>
      </c>
      <c r="E138" s="1" t="s">
        <v>25</v>
      </c>
      <c r="F138" s="1" t="s">
        <v>49</v>
      </c>
      <c r="G138" s="1" t="s">
        <v>71</v>
      </c>
      <c r="H138" s="1">
        <v>99</v>
      </c>
      <c r="I138" s="6" t="s">
        <v>22</v>
      </c>
      <c r="J138" s="1">
        <v>5</v>
      </c>
      <c r="K138" s="1">
        <v>78</v>
      </c>
      <c r="L138" s="1">
        <v>129</v>
      </c>
      <c r="M138" s="1">
        <v>122</v>
      </c>
      <c r="N138" s="1">
        <v>116</v>
      </c>
      <c r="O138" s="1">
        <v>128</v>
      </c>
      <c r="P138" s="1">
        <v>101</v>
      </c>
      <c r="Q138" s="1">
        <v>131</v>
      </c>
      <c r="R138" s="1">
        <v>118</v>
      </c>
      <c r="S138" s="1">
        <v>121</v>
      </c>
      <c r="T138" s="1">
        <v>121</v>
      </c>
      <c r="U138" s="1">
        <v>36</v>
      </c>
      <c r="V138" s="4">
        <f t="shared" si="24"/>
        <v>495</v>
      </c>
      <c r="W138" s="8">
        <f t="shared" si="25"/>
        <v>491</v>
      </c>
      <c r="X138" s="5" t="str">
        <f>Stat[[#This Row],[服装]]&amp;Stat[[#This Row],[名前]]&amp;Stat[[#This Row],[レアリティ]]</f>
        <v>2周年二口堅治ICONIC</v>
      </c>
      <c r="Y138" s="5" t="s">
        <v>286</v>
      </c>
      <c r="Z138" s="1" t="s">
        <v>1002</v>
      </c>
    </row>
    <row r="139" spans="1:26" ht="15.95" customHeight="1" x14ac:dyDescent="0.25">
      <c r="A139" s="1">
        <f t="shared" si="23"/>
        <v>138</v>
      </c>
      <c r="B139" s="1" t="s">
        <v>944</v>
      </c>
      <c r="C139" s="1" t="s">
        <v>50</v>
      </c>
      <c r="D139" s="1" t="s">
        <v>90</v>
      </c>
      <c r="E139" s="1" t="s">
        <v>25</v>
      </c>
      <c r="F139" s="1" t="s">
        <v>49</v>
      </c>
      <c r="G139" s="1" t="s">
        <v>71</v>
      </c>
      <c r="H139" s="1">
        <v>99</v>
      </c>
      <c r="I139" s="6" t="s">
        <v>22</v>
      </c>
      <c r="J139" s="1">
        <v>5</v>
      </c>
      <c r="K139" s="1">
        <v>78</v>
      </c>
      <c r="L139" s="1">
        <v>131</v>
      </c>
      <c r="M139" s="1">
        <v>122</v>
      </c>
      <c r="N139" s="1">
        <v>116</v>
      </c>
      <c r="O139" s="1">
        <v>128</v>
      </c>
      <c r="P139" s="1">
        <v>101</v>
      </c>
      <c r="Q139" s="1">
        <v>130</v>
      </c>
      <c r="R139" s="1">
        <v>118</v>
      </c>
      <c r="S139" s="1">
        <v>121</v>
      </c>
      <c r="T139" s="1">
        <v>121</v>
      </c>
      <c r="U139" s="1">
        <v>36</v>
      </c>
      <c r="V139" s="4">
        <f t="shared" si="24"/>
        <v>497</v>
      </c>
      <c r="W139" s="8">
        <f t="shared" si="25"/>
        <v>490</v>
      </c>
      <c r="X139" s="5" t="str">
        <f>Stat[[#This Row],[服装]]&amp;Stat[[#This Row],[名前]]&amp;Stat[[#This Row],[レアリティ]]</f>
        <v>アート2二口堅治ICONIC</v>
      </c>
      <c r="Y139" s="5" t="s">
        <v>286</v>
      </c>
      <c r="Z139" s="1" t="s">
        <v>1002</v>
      </c>
    </row>
    <row r="140" spans="1:26" ht="15.95" customHeight="1" x14ac:dyDescent="0.25">
      <c r="A140" s="1">
        <f t="shared" si="23"/>
        <v>139</v>
      </c>
      <c r="B140" s="1" t="s">
        <v>1183</v>
      </c>
      <c r="C140" s="1" t="s">
        <v>50</v>
      </c>
      <c r="D140" s="1" t="s">
        <v>77</v>
      </c>
      <c r="E140" s="1" t="s">
        <v>25</v>
      </c>
      <c r="F140" s="1" t="s">
        <v>49</v>
      </c>
      <c r="G140" s="1" t="s">
        <v>71</v>
      </c>
      <c r="H140" s="1">
        <v>99</v>
      </c>
      <c r="I140" s="6" t="s">
        <v>22</v>
      </c>
      <c r="J140" s="1">
        <v>5</v>
      </c>
      <c r="K140" s="1">
        <v>78</v>
      </c>
      <c r="L140" s="1">
        <v>128</v>
      </c>
      <c r="M140" s="1">
        <v>125</v>
      </c>
      <c r="N140" s="1">
        <v>115</v>
      </c>
      <c r="O140" s="1">
        <v>131</v>
      </c>
      <c r="P140" s="1">
        <v>101</v>
      </c>
      <c r="Q140" s="1">
        <v>128</v>
      </c>
      <c r="R140" s="1">
        <v>119</v>
      </c>
      <c r="S140" s="1">
        <v>120</v>
      </c>
      <c r="T140" s="1">
        <v>122</v>
      </c>
      <c r="U140" s="1">
        <v>36</v>
      </c>
      <c r="V140" s="4">
        <f t="shared" si="24"/>
        <v>499</v>
      </c>
      <c r="W140" s="8">
        <f t="shared" si="25"/>
        <v>489</v>
      </c>
      <c r="X140" s="5" t="str">
        <f>Stat[[#This Row],[服装]]&amp;Stat[[#This Row],[名前]]&amp;Stat[[#This Row],[レアリティ]]</f>
        <v>Xmas3二口堅治ICONIC</v>
      </c>
      <c r="Y140" s="5" t="s">
        <v>286</v>
      </c>
      <c r="Z140" s="1" t="s">
        <v>1003</v>
      </c>
    </row>
    <row r="141" spans="1:26" ht="15.95" customHeight="1" x14ac:dyDescent="0.25">
      <c r="A141" s="1">
        <f t="shared" si="23"/>
        <v>140</v>
      </c>
      <c r="B141" s="1" t="s">
        <v>108</v>
      </c>
      <c r="C141" s="1" t="s">
        <v>361</v>
      </c>
      <c r="D141" s="1" t="s">
        <v>23</v>
      </c>
      <c r="E141" s="1" t="s">
        <v>31</v>
      </c>
      <c r="F141" s="1" t="s">
        <v>49</v>
      </c>
      <c r="G141" s="1" t="s">
        <v>71</v>
      </c>
      <c r="H141" s="1">
        <v>99</v>
      </c>
      <c r="I141" s="6" t="s">
        <v>22</v>
      </c>
      <c r="J141" s="1">
        <v>5</v>
      </c>
      <c r="K141" s="1">
        <v>76</v>
      </c>
      <c r="L141" s="1">
        <v>119</v>
      </c>
      <c r="M141" s="1">
        <v>118</v>
      </c>
      <c r="N141" s="1">
        <v>123</v>
      </c>
      <c r="O141" s="1">
        <v>121</v>
      </c>
      <c r="P141" s="1">
        <v>97</v>
      </c>
      <c r="Q141" s="1">
        <v>127</v>
      </c>
      <c r="R141" s="1">
        <v>116</v>
      </c>
      <c r="S141" s="1">
        <v>116</v>
      </c>
      <c r="T141" s="1">
        <v>116</v>
      </c>
      <c r="U141" s="1">
        <v>29</v>
      </c>
      <c r="V141" s="4">
        <f t="shared" si="24"/>
        <v>481</v>
      </c>
      <c r="W141" s="8">
        <f t="shared" si="25"/>
        <v>475</v>
      </c>
      <c r="X141" s="5" t="str">
        <f>Stat[[#This Row],[服装]]&amp;Stat[[#This Row],[名前]]&amp;Stat[[#This Row],[レアリティ]]</f>
        <v>ユニフォーム黄金川貫至ICONIC</v>
      </c>
      <c r="Y141" s="5" t="s">
        <v>287</v>
      </c>
      <c r="Z141" s="1" t="s">
        <v>183</v>
      </c>
    </row>
    <row r="142" spans="1:26" ht="15.95" customHeight="1" x14ac:dyDescent="0.25">
      <c r="A142" s="1">
        <f t="shared" si="23"/>
        <v>141</v>
      </c>
      <c r="B142" s="1" t="s">
        <v>149</v>
      </c>
      <c r="C142" s="1" t="s">
        <v>361</v>
      </c>
      <c r="D142" s="1" t="s">
        <v>73</v>
      </c>
      <c r="E142" s="1" t="s">
        <v>31</v>
      </c>
      <c r="F142" s="1" t="s">
        <v>49</v>
      </c>
      <c r="G142" s="1" t="s">
        <v>71</v>
      </c>
      <c r="H142" s="1">
        <v>99</v>
      </c>
      <c r="I142" s="6" t="s">
        <v>22</v>
      </c>
      <c r="J142" s="1">
        <v>5</v>
      </c>
      <c r="K142" s="1">
        <v>78</v>
      </c>
      <c r="L142" s="1">
        <v>120</v>
      </c>
      <c r="M142" s="1">
        <v>121</v>
      </c>
      <c r="N142" s="1">
        <v>126</v>
      </c>
      <c r="O142" s="1">
        <v>124</v>
      </c>
      <c r="P142" s="1">
        <v>97</v>
      </c>
      <c r="Q142" s="1">
        <v>128</v>
      </c>
      <c r="R142" s="1">
        <v>117</v>
      </c>
      <c r="S142" s="1">
        <v>117</v>
      </c>
      <c r="T142" s="1">
        <v>117</v>
      </c>
      <c r="U142" s="1">
        <v>29</v>
      </c>
      <c r="V142" s="4">
        <f t="shared" si="24"/>
        <v>491</v>
      </c>
      <c r="W142" s="8">
        <f t="shared" si="25"/>
        <v>479</v>
      </c>
      <c r="X142" s="5" t="str">
        <f>Stat[[#This Row],[服装]]&amp;Stat[[#This Row],[名前]]&amp;Stat[[#This Row],[レアリティ]]</f>
        <v>制服黄金川貫至ICONIC</v>
      </c>
      <c r="Y142" s="5" t="s">
        <v>287</v>
      </c>
      <c r="Z142" s="1" t="s">
        <v>1000</v>
      </c>
    </row>
    <row r="143" spans="1:26" ht="15.95" customHeight="1" x14ac:dyDescent="0.25">
      <c r="A143" s="1">
        <f t="shared" si="23"/>
        <v>142</v>
      </c>
      <c r="B143" s="1" t="s">
        <v>552</v>
      </c>
      <c r="C143" s="1" t="s">
        <v>361</v>
      </c>
      <c r="D143" s="1" t="s">
        <v>90</v>
      </c>
      <c r="E143" s="1" t="s">
        <v>31</v>
      </c>
      <c r="F143" s="1" t="s">
        <v>49</v>
      </c>
      <c r="G143" s="1" t="s">
        <v>71</v>
      </c>
      <c r="H143" s="1">
        <v>99</v>
      </c>
      <c r="I143" s="6" t="s">
        <v>22</v>
      </c>
      <c r="J143" s="1">
        <v>5</v>
      </c>
      <c r="K143" s="1">
        <v>78</v>
      </c>
      <c r="L143" s="1">
        <v>122</v>
      </c>
      <c r="M143" s="1">
        <v>123</v>
      </c>
      <c r="N143" s="1">
        <v>126</v>
      </c>
      <c r="O143" s="1">
        <v>126</v>
      </c>
      <c r="P143" s="1">
        <v>97</v>
      </c>
      <c r="Q143" s="1">
        <v>126</v>
      </c>
      <c r="R143" s="1">
        <v>115</v>
      </c>
      <c r="S143" s="1">
        <v>116</v>
      </c>
      <c r="T143" s="1">
        <v>116</v>
      </c>
      <c r="U143" s="1">
        <v>29</v>
      </c>
      <c r="V143" s="4">
        <f t="shared" si="24"/>
        <v>497</v>
      </c>
      <c r="W143" s="8">
        <f t="shared" si="25"/>
        <v>473</v>
      </c>
      <c r="X143" s="5" t="str">
        <f>Stat[[#This Row],[服装]]&amp;Stat[[#This Row],[名前]]&amp;Stat[[#This Row],[レアリティ]]</f>
        <v>職業体験黄金川貫至ICONIC</v>
      </c>
      <c r="Y143" s="5" t="s">
        <v>287</v>
      </c>
      <c r="Z143" s="1" t="s">
        <v>1004</v>
      </c>
    </row>
    <row r="144" spans="1:26" ht="15.95" customHeight="1" x14ac:dyDescent="0.25">
      <c r="A144" s="1">
        <f t="shared" si="23"/>
        <v>143</v>
      </c>
      <c r="B144" s="1" t="s">
        <v>727</v>
      </c>
      <c r="C144" s="1" t="s">
        <v>361</v>
      </c>
      <c r="D144" s="1" t="s">
        <v>77</v>
      </c>
      <c r="E144" s="1" t="s">
        <v>31</v>
      </c>
      <c r="F144" s="1" t="s">
        <v>49</v>
      </c>
      <c r="G144" s="1" t="s">
        <v>71</v>
      </c>
      <c r="H144" s="1">
        <v>99</v>
      </c>
      <c r="I144" s="6" t="s">
        <v>22</v>
      </c>
      <c r="J144" s="1">
        <v>5</v>
      </c>
      <c r="K144" s="1">
        <v>78</v>
      </c>
      <c r="L144" s="1">
        <v>121</v>
      </c>
      <c r="M144" s="1">
        <v>121</v>
      </c>
      <c r="N144" s="1">
        <v>128</v>
      </c>
      <c r="O144" s="1">
        <v>124</v>
      </c>
      <c r="P144" s="1">
        <v>97</v>
      </c>
      <c r="Q144" s="1">
        <v>131</v>
      </c>
      <c r="R144" s="1">
        <v>118</v>
      </c>
      <c r="S144" s="1">
        <v>119</v>
      </c>
      <c r="T144" s="1">
        <v>117</v>
      </c>
      <c r="U144" s="1">
        <v>29</v>
      </c>
      <c r="V144" s="4">
        <f t="shared" si="24"/>
        <v>494</v>
      </c>
      <c r="W144" s="8">
        <f t="shared" si="25"/>
        <v>485</v>
      </c>
      <c r="X144" s="5" t="str">
        <f>Stat[[#This Row],[服装]]&amp;Stat[[#This Row],[名前]]&amp;Stat[[#This Row],[レアリティ]]</f>
        <v>スパイ黄金川貫至ICONIC</v>
      </c>
      <c r="Y144" s="5" t="s">
        <v>287</v>
      </c>
      <c r="Z144" s="1" t="s">
        <v>1002</v>
      </c>
    </row>
    <row r="145" spans="1:26" ht="15.95" customHeight="1" x14ac:dyDescent="0.25">
      <c r="A145" s="1">
        <f t="shared" si="23"/>
        <v>144</v>
      </c>
      <c r="B145" s="1" t="s">
        <v>1016</v>
      </c>
      <c r="C145" s="1" t="s">
        <v>361</v>
      </c>
      <c r="D145" s="1" t="s">
        <v>73</v>
      </c>
      <c r="E145" s="1" t="s">
        <v>31</v>
      </c>
      <c r="F145" s="1" t="s">
        <v>49</v>
      </c>
      <c r="G145" s="1" t="s">
        <v>71</v>
      </c>
      <c r="H145" s="1">
        <v>99</v>
      </c>
      <c r="I145" s="6" t="s">
        <v>22</v>
      </c>
      <c r="J145" s="1">
        <v>5</v>
      </c>
      <c r="K145" s="1">
        <v>78</v>
      </c>
      <c r="L145" s="1">
        <v>121</v>
      </c>
      <c r="M145" s="1">
        <v>123</v>
      </c>
      <c r="N145" s="1">
        <v>130</v>
      </c>
      <c r="O145" s="1">
        <v>125</v>
      </c>
      <c r="P145" s="1">
        <v>97</v>
      </c>
      <c r="Q145" s="1">
        <v>128</v>
      </c>
      <c r="R145" s="1">
        <v>119</v>
      </c>
      <c r="S145" s="1">
        <v>117</v>
      </c>
      <c r="T145" s="1">
        <v>118</v>
      </c>
      <c r="U145" s="1">
        <v>29</v>
      </c>
      <c r="V145" s="4">
        <f t="shared" si="24"/>
        <v>499</v>
      </c>
      <c r="W145" s="8">
        <f t="shared" si="25"/>
        <v>482</v>
      </c>
      <c r="X145" s="5" t="str">
        <f>Stat[[#This Row],[服装]]&amp;Stat[[#This Row],[名前]]&amp;Stat[[#This Row],[レアリティ]]</f>
        <v>焼き芋黄金川貫至ICONIC</v>
      </c>
      <c r="Y145" s="5" t="s">
        <v>287</v>
      </c>
      <c r="Z145" s="1" t="s">
        <v>1007</v>
      </c>
    </row>
    <row r="146" spans="1:26" ht="15.95" customHeight="1" x14ac:dyDescent="0.25">
      <c r="A146" s="1">
        <f t="shared" si="23"/>
        <v>145</v>
      </c>
      <c r="B146" s="1" t="s">
        <v>1559</v>
      </c>
      <c r="C146" s="1" t="s">
        <v>361</v>
      </c>
      <c r="D146" s="1" t="s">
        <v>90</v>
      </c>
      <c r="E146" s="1" t="s">
        <v>31</v>
      </c>
      <c r="F146" s="1" t="s">
        <v>49</v>
      </c>
      <c r="G146" s="1" t="s">
        <v>71</v>
      </c>
      <c r="H146" s="1">
        <v>99</v>
      </c>
      <c r="I146" s="6" t="s">
        <v>22</v>
      </c>
      <c r="J146" s="1">
        <v>5</v>
      </c>
      <c r="K146" s="1">
        <v>80</v>
      </c>
      <c r="L146" s="1">
        <v>122</v>
      </c>
      <c r="M146" s="1">
        <v>122</v>
      </c>
      <c r="N146" s="1">
        <v>129</v>
      </c>
      <c r="O146" s="1">
        <v>125</v>
      </c>
      <c r="P146" s="1">
        <v>97</v>
      </c>
      <c r="Q146" s="1">
        <v>133</v>
      </c>
      <c r="R146" s="1">
        <v>119</v>
      </c>
      <c r="S146" s="1">
        <v>121</v>
      </c>
      <c r="T146" s="1">
        <v>118</v>
      </c>
      <c r="U146" s="1">
        <v>29</v>
      </c>
      <c r="V146" s="4">
        <f t="shared" si="24"/>
        <v>498</v>
      </c>
      <c r="W146" s="8">
        <f t="shared" si="25"/>
        <v>491</v>
      </c>
      <c r="X146" s="5" t="str">
        <f>Stat[[#This Row],[服装]]&amp;Stat[[#This Row],[名前]]&amp;Stat[[#This Row],[レアリティ]]</f>
        <v>格ゲー黄金川貫至ICONIC</v>
      </c>
      <c r="Y146" s="5" t="s">
        <v>287</v>
      </c>
      <c r="Z146" s="1" t="s">
        <v>1005</v>
      </c>
    </row>
    <row r="147" spans="1:26" ht="15.95" customHeight="1" x14ac:dyDescent="0.25">
      <c r="A147" s="1">
        <f t="shared" si="23"/>
        <v>146</v>
      </c>
      <c r="B147" s="1" t="s">
        <v>108</v>
      </c>
      <c r="C147" s="1" t="s">
        <v>51</v>
      </c>
      <c r="D147" s="1" t="s">
        <v>23</v>
      </c>
      <c r="E147" s="1" t="s">
        <v>25</v>
      </c>
      <c r="F147" s="1" t="s">
        <v>49</v>
      </c>
      <c r="G147" s="1" t="s">
        <v>71</v>
      </c>
      <c r="H147" s="1">
        <v>99</v>
      </c>
      <c r="I147" s="6" t="s">
        <v>22</v>
      </c>
      <c r="J147" s="1">
        <v>5</v>
      </c>
      <c r="K147" s="1">
        <v>78</v>
      </c>
      <c r="L147" s="1">
        <v>121</v>
      </c>
      <c r="M147" s="1">
        <v>117</v>
      </c>
      <c r="N147" s="1">
        <v>112</v>
      </c>
      <c r="O147" s="1">
        <v>119</v>
      </c>
      <c r="P147" s="1">
        <v>97</v>
      </c>
      <c r="Q147" s="1">
        <v>116</v>
      </c>
      <c r="R147" s="1">
        <v>114</v>
      </c>
      <c r="S147" s="1">
        <v>116</v>
      </c>
      <c r="T147" s="1">
        <v>119</v>
      </c>
      <c r="U147" s="1">
        <v>31</v>
      </c>
      <c r="V147" s="4">
        <f t="shared" si="24"/>
        <v>469</v>
      </c>
      <c r="W147" s="8">
        <f t="shared" si="25"/>
        <v>465</v>
      </c>
      <c r="X147" s="5" t="str">
        <f>Stat[[#This Row],[服装]]&amp;Stat[[#This Row],[名前]]&amp;Stat[[#This Row],[レアリティ]]</f>
        <v>ユニフォーム小原豊ICONIC</v>
      </c>
      <c r="Y147" s="5" t="s">
        <v>288</v>
      </c>
      <c r="Z147" s="1" t="s">
        <v>183</v>
      </c>
    </row>
    <row r="148" spans="1:26" ht="15.95" customHeight="1" x14ac:dyDescent="0.25">
      <c r="A148" s="1">
        <f t="shared" si="23"/>
        <v>147</v>
      </c>
      <c r="B148" s="1" t="s">
        <v>108</v>
      </c>
      <c r="C148" s="1" t="s">
        <v>52</v>
      </c>
      <c r="D148" s="1" t="s">
        <v>23</v>
      </c>
      <c r="E148" s="1" t="s">
        <v>25</v>
      </c>
      <c r="F148" s="1" t="s">
        <v>49</v>
      </c>
      <c r="G148" s="1" t="s">
        <v>71</v>
      </c>
      <c r="H148" s="1">
        <v>99</v>
      </c>
      <c r="I148" s="6" t="s">
        <v>22</v>
      </c>
      <c r="J148" s="1">
        <v>5</v>
      </c>
      <c r="K148" s="1">
        <v>76</v>
      </c>
      <c r="L148" s="1">
        <v>122</v>
      </c>
      <c r="M148" s="1">
        <v>118</v>
      </c>
      <c r="N148" s="1">
        <v>113</v>
      </c>
      <c r="O148" s="1">
        <v>120</v>
      </c>
      <c r="P148" s="1">
        <v>97</v>
      </c>
      <c r="Q148" s="1">
        <v>121</v>
      </c>
      <c r="R148" s="1">
        <v>115</v>
      </c>
      <c r="S148" s="1">
        <v>117</v>
      </c>
      <c r="T148" s="1">
        <v>120</v>
      </c>
      <c r="U148" s="1">
        <v>31</v>
      </c>
      <c r="V148" s="4">
        <f t="shared" si="24"/>
        <v>473</v>
      </c>
      <c r="W148" s="8">
        <f t="shared" si="25"/>
        <v>473</v>
      </c>
      <c r="X148" s="5" t="str">
        <f>Stat[[#This Row],[服装]]&amp;Stat[[#This Row],[名前]]&amp;Stat[[#This Row],[レアリティ]]</f>
        <v>ユニフォーム女川太郎ICONIC</v>
      </c>
      <c r="Y148" s="5" t="s">
        <v>293</v>
      </c>
      <c r="Z148" s="1" t="s">
        <v>183</v>
      </c>
    </row>
    <row r="149" spans="1:26" ht="15.95" customHeight="1" x14ac:dyDescent="0.25">
      <c r="A149" s="1">
        <f t="shared" si="23"/>
        <v>148</v>
      </c>
      <c r="B149" s="1" t="s">
        <v>953</v>
      </c>
      <c r="C149" s="1" t="s">
        <v>52</v>
      </c>
      <c r="D149" s="1" t="s">
        <v>90</v>
      </c>
      <c r="E149" s="1" t="s">
        <v>25</v>
      </c>
      <c r="F149" s="1" t="s">
        <v>49</v>
      </c>
      <c r="G149" s="1" t="s">
        <v>71</v>
      </c>
      <c r="H149" s="1">
        <v>99</v>
      </c>
      <c r="I149" s="6" t="s">
        <v>22</v>
      </c>
      <c r="J149" s="1">
        <v>5</v>
      </c>
      <c r="K149" s="1">
        <v>77</v>
      </c>
      <c r="L149" s="1">
        <v>125</v>
      </c>
      <c r="M149" s="1">
        <v>121</v>
      </c>
      <c r="N149" s="1">
        <v>114</v>
      </c>
      <c r="O149" s="1">
        <v>121</v>
      </c>
      <c r="P149" s="1">
        <v>97</v>
      </c>
      <c r="Q149" s="1">
        <v>122</v>
      </c>
      <c r="R149" s="1">
        <v>116</v>
      </c>
      <c r="S149" s="1">
        <v>120</v>
      </c>
      <c r="T149" s="1">
        <v>121</v>
      </c>
      <c r="U149" s="1">
        <v>31</v>
      </c>
      <c r="V149" s="4">
        <f t="shared" si="24"/>
        <v>481</v>
      </c>
      <c r="W149" s="8">
        <f t="shared" si="25"/>
        <v>479</v>
      </c>
      <c r="X149" s="5" t="str">
        <f>Stat[[#This Row],[服装]]&amp;Stat[[#This Row],[名前]]&amp;Stat[[#This Row],[レアリティ]]</f>
        <v>水着2女川太郎ICONIC</v>
      </c>
      <c r="Y149" s="5" t="s">
        <v>293</v>
      </c>
      <c r="Z149" s="1" t="s">
        <v>1007</v>
      </c>
    </row>
    <row r="150" spans="1:26" ht="15.95" customHeight="1" x14ac:dyDescent="0.25">
      <c r="A150" s="1">
        <f t="shared" si="23"/>
        <v>149</v>
      </c>
      <c r="B150" s="1" t="s">
        <v>108</v>
      </c>
      <c r="C150" s="1" t="s">
        <v>53</v>
      </c>
      <c r="D150" s="1" t="s">
        <v>23</v>
      </c>
      <c r="E150" s="1" t="s">
        <v>21</v>
      </c>
      <c r="F150" s="1" t="s">
        <v>49</v>
      </c>
      <c r="G150" s="1" t="s">
        <v>71</v>
      </c>
      <c r="H150" s="1">
        <v>99</v>
      </c>
      <c r="I150" s="6" t="s">
        <v>22</v>
      </c>
      <c r="J150" s="1">
        <v>5</v>
      </c>
      <c r="K150" s="1">
        <v>84</v>
      </c>
      <c r="L150" s="1">
        <v>113</v>
      </c>
      <c r="M150" s="1">
        <v>110</v>
      </c>
      <c r="N150" s="1">
        <v>112</v>
      </c>
      <c r="O150" s="1">
        <v>121</v>
      </c>
      <c r="P150" s="1">
        <v>101</v>
      </c>
      <c r="Q150" s="1">
        <v>110</v>
      </c>
      <c r="R150" s="1">
        <v>124</v>
      </c>
      <c r="S150" s="1">
        <v>119</v>
      </c>
      <c r="T150" s="1">
        <v>120</v>
      </c>
      <c r="U150" s="1">
        <v>36</v>
      </c>
      <c r="V150" s="4">
        <f t="shared" si="24"/>
        <v>456</v>
      </c>
      <c r="W150" s="8">
        <f t="shared" si="25"/>
        <v>473</v>
      </c>
      <c r="X150" s="5" t="str">
        <f>Stat[[#This Row],[服装]]&amp;Stat[[#This Row],[名前]]&amp;Stat[[#This Row],[レアリティ]]</f>
        <v>ユニフォーム作並浩輔ICONIC</v>
      </c>
      <c r="Y150" s="5" t="s">
        <v>292</v>
      </c>
      <c r="Z150" s="1" t="s">
        <v>183</v>
      </c>
    </row>
    <row r="151" spans="1:26" ht="15.95" customHeight="1" x14ac:dyDescent="0.25">
      <c r="A151" s="1">
        <f t="shared" si="23"/>
        <v>150</v>
      </c>
      <c r="B151" s="1" t="s">
        <v>928</v>
      </c>
      <c r="C151" s="1" t="s">
        <v>53</v>
      </c>
      <c r="D151" s="1" t="s">
        <v>90</v>
      </c>
      <c r="E151" s="1" t="s">
        <v>21</v>
      </c>
      <c r="F151" s="1" t="s">
        <v>49</v>
      </c>
      <c r="G151" s="1" t="s">
        <v>71</v>
      </c>
      <c r="H151" s="1">
        <v>99</v>
      </c>
      <c r="I151" s="6" t="s">
        <v>22</v>
      </c>
      <c r="J151" s="1">
        <v>5</v>
      </c>
      <c r="K151" s="1">
        <v>86</v>
      </c>
      <c r="L151" s="1">
        <v>114</v>
      </c>
      <c r="M151" s="1">
        <v>111</v>
      </c>
      <c r="N151" s="1">
        <v>115</v>
      </c>
      <c r="O151" s="1">
        <v>122</v>
      </c>
      <c r="P151" s="1">
        <v>101</v>
      </c>
      <c r="Q151" s="1">
        <v>111</v>
      </c>
      <c r="R151" s="1">
        <v>127</v>
      </c>
      <c r="S151" s="1">
        <v>120</v>
      </c>
      <c r="T151" s="1">
        <v>123</v>
      </c>
      <c r="U151" s="1">
        <v>36</v>
      </c>
      <c r="V151" s="4">
        <f t="shared" si="24"/>
        <v>462</v>
      </c>
      <c r="W151" s="8">
        <f t="shared" si="25"/>
        <v>481</v>
      </c>
      <c r="X151" s="5" t="str">
        <f>Stat[[#This Row],[服装]]&amp;Stat[[#This Row],[名前]]&amp;Stat[[#This Row],[レアリティ]]</f>
        <v>職業体験2作並浩輔ICONIC</v>
      </c>
      <c r="Y151" s="5" t="s">
        <v>292</v>
      </c>
      <c r="Z151" s="1" t="s">
        <v>1000</v>
      </c>
    </row>
    <row r="152" spans="1:26" ht="15.95" customHeight="1" x14ac:dyDescent="0.25">
      <c r="A152" s="1">
        <f t="shared" si="23"/>
        <v>151</v>
      </c>
      <c r="B152" s="1" t="s">
        <v>108</v>
      </c>
      <c r="C152" s="1" t="s">
        <v>54</v>
      </c>
      <c r="D152" s="1" t="s">
        <v>23</v>
      </c>
      <c r="E152" s="1" t="s">
        <v>26</v>
      </c>
      <c r="F152" s="1" t="s">
        <v>49</v>
      </c>
      <c r="G152" s="1" t="s">
        <v>71</v>
      </c>
      <c r="H152" s="1">
        <v>99</v>
      </c>
      <c r="I152" s="6" t="s">
        <v>22</v>
      </c>
      <c r="J152" s="1">
        <v>5</v>
      </c>
      <c r="K152" s="1">
        <v>75</v>
      </c>
      <c r="L152" s="1">
        <v>125</v>
      </c>
      <c r="M152" s="1">
        <v>113</v>
      </c>
      <c r="N152" s="1">
        <v>112</v>
      </c>
      <c r="O152" s="1">
        <v>122</v>
      </c>
      <c r="P152" s="1">
        <v>97</v>
      </c>
      <c r="Q152" s="1">
        <v>125</v>
      </c>
      <c r="R152" s="1">
        <v>115</v>
      </c>
      <c r="S152" s="1">
        <v>116</v>
      </c>
      <c r="T152" s="1">
        <v>115</v>
      </c>
      <c r="U152" s="1">
        <v>31</v>
      </c>
      <c r="V152" s="4">
        <f t="shared" si="24"/>
        <v>472</v>
      </c>
      <c r="W152" s="8">
        <f t="shared" si="25"/>
        <v>471</v>
      </c>
      <c r="X152" s="5" t="str">
        <f>Stat[[#This Row],[服装]]&amp;Stat[[#This Row],[名前]]&amp;Stat[[#This Row],[レアリティ]]</f>
        <v>ユニフォーム吹上仁悟ICONIC</v>
      </c>
      <c r="Y152" s="5" t="s">
        <v>294</v>
      </c>
      <c r="Z152" s="1" t="s">
        <v>183</v>
      </c>
    </row>
    <row r="153" spans="1:26" ht="15.95" customHeight="1" x14ac:dyDescent="0.25">
      <c r="A153" s="1">
        <f t="shared" si="23"/>
        <v>152</v>
      </c>
      <c r="B153" s="1" t="s">
        <v>108</v>
      </c>
      <c r="C153" s="1" t="s">
        <v>610</v>
      </c>
      <c r="D153" s="1" t="s">
        <v>23</v>
      </c>
      <c r="E153" s="1" t="s">
        <v>74</v>
      </c>
      <c r="F153" s="1" t="s">
        <v>49</v>
      </c>
      <c r="G153" s="1" t="s">
        <v>71</v>
      </c>
      <c r="H153" s="1">
        <v>99</v>
      </c>
      <c r="I153" s="6" t="s">
        <v>22</v>
      </c>
      <c r="J153" s="1">
        <v>5</v>
      </c>
      <c r="K153" s="1">
        <v>75</v>
      </c>
      <c r="L153" s="1">
        <v>115</v>
      </c>
      <c r="M153" s="1">
        <v>116</v>
      </c>
      <c r="N153" s="1">
        <v>121</v>
      </c>
      <c r="O153" s="1">
        <v>120</v>
      </c>
      <c r="P153" s="1">
        <v>97</v>
      </c>
      <c r="Q153" s="1">
        <v>118</v>
      </c>
      <c r="R153" s="1">
        <v>117</v>
      </c>
      <c r="S153" s="1">
        <v>116</v>
      </c>
      <c r="T153" s="1">
        <v>118</v>
      </c>
      <c r="U153" s="1">
        <v>36</v>
      </c>
      <c r="V153" s="4">
        <f t="shared" si="24"/>
        <v>472</v>
      </c>
      <c r="W153" s="8">
        <f t="shared" si="25"/>
        <v>469</v>
      </c>
      <c r="X153" s="5" t="str">
        <f>Stat[[#This Row],[服装]]&amp;Stat[[#This Row],[名前]]&amp;Stat[[#This Row],[レアリティ]]</f>
        <v>ユニフォーム茂庭要ICONIC</v>
      </c>
      <c r="Y153" s="5" t="s">
        <v>616</v>
      </c>
      <c r="Z153" s="1" t="s">
        <v>183</v>
      </c>
    </row>
    <row r="154" spans="1:26" ht="15.95" customHeight="1" x14ac:dyDescent="0.25">
      <c r="A154" s="1">
        <f t="shared" si="23"/>
        <v>153</v>
      </c>
      <c r="B154" s="1" t="s">
        <v>1364</v>
      </c>
      <c r="C154" s="1" t="s">
        <v>610</v>
      </c>
      <c r="D154" s="1" t="s">
        <v>90</v>
      </c>
      <c r="E154" s="1" t="s">
        <v>74</v>
      </c>
      <c r="F154" s="1" t="s">
        <v>49</v>
      </c>
      <c r="G154" s="1" t="s">
        <v>71</v>
      </c>
      <c r="H154" s="1">
        <v>99</v>
      </c>
      <c r="I154" s="6" t="s">
        <v>22</v>
      </c>
      <c r="J154" s="1">
        <v>5</v>
      </c>
      <c r="K154" s="1">
        <v>76</v>
      </c>
      <c r="L154" s="1">
        <v>116</v>
      </c>
      <c r="M154" s="1">
        <v>119</v>
      </c>
      <c r="N154" s="1">
        <v>124</v>
      </c>
      <c r="O154" s="1">
        <v>123</v>
      </c>
      <c r="P154" s="1">
        <v>97</v>
      </c>
      <c r="Q154" s="1">
        <v>119</v>
      </c>
      <c r="R154" s="1">
        <v>118</v>
      </c>
      <c r="S154" s="1">
        <v>117</v>
      </c>
      <c r="T154" s="1">
        <v>119</v>
      </c>
      <c r="U154" s="1">
        <v>36</v>
      </c>
      <c r="V154" s="4">
        <f t="shared" si="24"/>
        <v>482</v>
      </c>
      <c r="W154" s="8">
        <f t="shared" si="25"/>
        <v>473</v>
      </c>
      <c r="X154" s="5" t="str">
        <f>Stat[[#This Row],[服装]]&amp;Stat[[#This Row],[名前]]&amp;Stat[[#This Row],[レアリティ]]</f>
        <v>寝正月茂庭要ICONIC</v>
      </c>
      <c r="Y154" s="5" t="s">
        <v>616</v>
      </c>
      <c r="Z154" s="1" t="s">
        <v>1007</v>
      </c>
    </row>
    <row r="155" spans="1:26" ht="15.95" customHeight="1" x14ac:dyDescent="0.25">
      <c r="A155" s="1">
        <f t="shared" si="23"/>
        <v>154</v>
      </c>
      <c r="B155" s="1" t="s">
        <v>108</v>
      </c>
      <c r="C155" s="1" t="s">
        <v>612</v>
      </c>
      <c r="D155" s="1" t="s">
        <v>23</v>
      </c>
      <c r="E155" s="1" t="s">
        <v>82</v>
      </c>
      <c r="F155" s="1" t="s">
        <v>49</v>
      </c>
      <c r="G155" s="1" t="s">
        <v>71</v>
      </c>
      <c r="H155" s="1">
        <v>99</v>
      </c>
      <c r="I155" s="6" t="s">
        <v>22</v>
      </c>
      <c r="J155" s="1">
        <v>5</v>
      </c>
      <c r="K155" s="1">
        <v>75</v>
      </c>
      <c r="L155" s="1">
        <v>121</v>
      </c>
      <c r="M155" s="1">
        <v>119</v>
      </c>
      <c r="N155" s="1">
        <v>112</v>
      </c>
      <c r="O155" s="1">
        <v>121</v>
      </c>
      <c r="P155" s="1">
        <v>97</v>
      </c>
      <c r="Q155" s="1">
        <v>123</v>
      </c>
      <c r="R155" s="1">
        <v>115</v>
      </c>
      <c r="S155" s="1">
        <v>115</v>
      </c>
      <c r="T155" s="1">
        <v>115</v>
      </c>
      <c r="U155" s="1">
        <v>31</v>
      </c>
      <c r="V155" s="4">
        <f t="shared" si="24"/>
        <v>473</v>
      </c>
      <c r="W155" s="8">
        <f t="shared" si="25"/>
        <v>468</v>
      </c>
      <c r="X155" s="5" t="str">
        <f>Stat[[#This Row],[服装]]&amp;Stat[[#This Row],[名前]]&amp;Stat[[#This Row],[レアリティ]]</f>
        <v>ユニフォーム鎌先靖志ICONIC</v>
      </c>
      <c r="Y155" s="5" t="s">
        <v>619</v>
      </c>
      <c r="Z155" s="1" t="s">
        <v>183</v>
      </c>
    </row>
    <row r="156" spans="1:26" ht="15.95" customHeight="1" x14ac:dyDescent="0.25">
      <c r="A156" s="1">
        <f t="shared" si="23"/>
        <v>155</v>
      </c>
      <c r="B156" s="1" t="s">
        <v>752</v>
      </c>
      <c r="C156" s="1" t="s">
        <v>612</v>
      </c>
      <c r="D156" s="1" t="s">
        <v>90</v>
      </c>
      <c r="E156" s="1" t="s">
        <v>82</v>
      </c>
      <c r="F156" s="1" t="s">
        <v>49</v>
      </c>
      <c r="G156" s="1" t="s">
        <v>71</v>
      </c>
      <c r="H156" s="1">
        <v>99</v>
      </c>
      <c r="I156" s="6" t="s">
        <v>22</v>
      </c>
      <c r="J156" s="1">
        <v>5</v>
      </c>
      <c r="K156" s="1">
        <v>76</v>
      </c>
      <c r="L156" s="1">
        <v>124</v>
      </c>
      <c r="M156" s="1">
        <v>120</v>
      </c>
      <c r="N156" s="1">
        <v>113</v>
      </c>
      <c r="O156" s="1">
        <v>122</v>
      </c>
      <c r="P156" s="1">
        <v>97</v>
      </c>
      <c r="Q156" s="1">
        <v>126</v>
      </c>
      <c r="R156" s="1">
        <v>116</v>
      </c>
      <c r="S156" s="1">
        <v>118</v>
      </c>
      <c r="T156" s="1">
        <v>116</v>
      </c>
      <c r="U156" s="1">
        <v>31</v>
      </c>
      <c r="V156" s="4">
        <f t="shared" si="24"/>
        <v>479</v>
      </c>
      <c r="W156" s="8">
        <f t="shared" si="25"/>
        <v>476</v>
      </c>
      <c r="X156" s="5" t="str">
        <f>Stat[[#This Row],[服装]]&amp;Stat[[#This Row],[名前]]&amp;Stat[[#This Row],[レアリティ]]</f>
        <v>甲冑鎌先靖志ICONIC</v>
      </c>
      <c r="Y156" s="5" t="s">
        <v>619</v>
      </c>
      <c r="Z156" s="1" t="s">
        <v>1005</v>
      </c>
    </row>
    <row r="157" spans="1:26" ht="15.95" customHeight="1" x14ac:dyDescent="0.25">
      <c r="A157" s="1">
        <f t="shared" si="23"/>
        <v>156</v>
      </c>
      <c r="B157" s="1" t="s">
        <v>108</v>
      </c>
      <c r="C157" s="1" t="s">
        <v>614</v>
      </c>
      <c r="D157" s="1" t="s">
        <v>23</v>
      </c>
      <c r="E157" s="1" t="s">
        <v>78</v>
      </c>
      <c r="F157" s="1" t="s">
        <v>49</v>
      </c>
      <c r="G157" s="1" t="s">
        <v>71</v>
      </c>
      <c r="H157" s="1">
        <v>99</v>
      </c>
      <c r="I157" s="6" t="s">
        <v>22</v>
      </c>
      <c r="J157" s="1">
        <v>5</v>
      </c>
      <c r="K157" s="1">
        <v>76</v>
      </c>
      <c r="L157" s="1">
        <v>120</v>
      </c>
      <c r="M157" s="1">
        <v>117</v>
      </c>
      <c r="N157" s="1">
        <v>112</v>
      </c>
      <c r="O157" s="1">
        <v>119</v>
      </c>
      <c r="P157" s="1">
        <v>97</v>
      </c>
      <c r="Q157" s="1">
        <v>119</v>
      </c>
      <c r="R157" s="1">
        <v>114</v>
      </c>
      <c r="S157" s="1">
        <v>116</v>
      </c>
      <c r="T157" s="1">
        <v>119</v>
      </c>
      <c r="U157" s="1">
        <v>31</v>
      </c>
      <c r="V157" s="4">
        <f t="shared" si="24"/>
        <v>468</v>
      </c>
      <c r="W157" s="8">
        <f t="shared" si="25"/>
        <v>468</v>
      </c>
      <c r="X157" s="5" t="str">
        <f>Stat[[#This Row],[服装]]&amp;Stat[[#This Row],[名前]]&amp;Stat[[#This Row],[レアリティ]]</f>
        <v>ユニフォーム笹谷武仁ICONIC</v>
      </c>
      <c r="Y157" s="5" t="s">
        <v>621</v>
      </c>
      <c r="Z157" s="1" t="s">
        <v>183</v>
      </c>
    </row>
    <row r="158" spans="1:26" ht="15.95" customHeight="1" x14ac:dyDescent="0.25">
      <c r="A158" s="1">
        <f t="shared" si="23"/>
        <v>157</v>
      </c>
      <c r="B158" s="1" t="s">
        <v>108</v>
      </c>
      <c r="C158" s="1" t="s">
        <v>30</v>
      </c>
      <c r="D158" s="1" t="s">
        <v>23</v>
      </c>
      <c r="E158" s="1" t="s">
        <v>31</v>
      </c>
      <c r="F158" s="1" t="s">
        <v>20</v>
      </c>
      <c r="G158" s="1" t="s">
        <v>71</v>
      </c>
      <c r="H158" s="1">
        <v>99</v>
      </c>
      <c r="I158" s="6" t="s">
        <v>22</v>
      </c>
      <c r="J158" s="1">
        <v>5</v>
      </c>
      <c r="K158" s="1">
        <v>80</v>
      </c>
      <c r="L158" s="1">
        <v>127</v>
      </c>
      <c r="M158" s="1">
        <v>127</v>
      </c>
      <c r="N158" s="1">
        <v>129</v>
      </c>
      <c r="O158" s="1">
        <v>127</v>
      </c>
      <c r="P158" s="1">
        <v>101</v>
      </c>
      <c r="Q158" s="1">
        <v>114</v>
      </c>
      <c r="R158" s="1">
        <v>115</v>
      </c>
      <c r="S158" s="1">
        <v>115</v>
      </c>
      <c r="T158" s="1">
        <v>115</v>
      </c>
      <c r="U158" s="1">
        <v>36</v>
      </c>
      <c r="V158" s="4">
        <f t="shared" si="24"/>
        <v>510</v>
      </c>
      <c r="W158" s="8">
        <f t="shared" si="25"/>
        <v>459</v>
      </c>
      <c r="X158" s="5" t="str">
        <f>Stat[[#This Row],[服装]]&amp;Stat[[#This Row],[名前]]&amp;Stat[[#This Row],[レアリティ]]</f>
        <v>ユニフォーム及川徹ICONIC</v>
      </c>
      <c r="Y158" s="5" t="s">
        <v>295</v>
      </c>
      <c r="Z158" s="1" t="s">
        <v>183</v>
      </c>
    </row>
    <row r="159" spans="1:26" ht="15.95" customHeight="1" x14ac:dyDescent="0.25">
      <c r="A159" s="1">
        <f t="shared" si="23"/>
        <v>158</v>
      </c>
      <c r="B159" s="1" t="s">
        <v>117</v>
      </c>
      <c r="C159" s="1" t="s">
        <v>30</v>
      </c>
      <c r="D159" s="1" t="s">
        <v>90</v>
      </c>
      <c r="E159" s="1" t="s">
        <v>31</v>
      </c>
      <c r="F159" s="1" t="s">
        <v>20</v>
      </c>
      <c r="G159" s="1" t="s">
        <v>71</v>
      </c>
      <c r="H159" s="1">
        <v>99</v>
      </c>
      <c r="I159" s="6" t="s">
        <v>22</v>
      </c>
      <c r="J159" s="1">
        <v>5</v>
      </c>
      <c r="K159" s="1">
        <v>82</v>
      </c>
      <c r="L159" s="1">
        <v>128</v>
      </c>
      <c r="M159" s="1">
        <v>130</v>
      </c>
      <c r="N159" s="1">
        <v>132</v>
      </c>
      <c r="O159" s="1">
        <v>130</v>
      </c>
      <c r="P159" s="1">
        <v>101</v>
      </c>
      <c r="Q159" s="1">
        <v>115</v>
      </c>
      <c r="R159" s="1">
        <v>116</v>
      </c>
      <c r="S159" s="1">
        <v>116</v>
      </c>
      <c r="T159" s="1">
        <v>116</v>
      </c>
      <c r="U159" s="1">
        <v>36</v>
      </c>
      <c r="V159" s="4">
        <f t="shared" si="24"/>
        <v>520</v>
      </c>
      <c r="W159" s="8">
        <f t="shared" si="25"/>
        <v>463</v>
      </c>
      <c r="X159" s="5" t="str">
        <f>Stat[[#This Row],[服装]]&amp;Stat[[#This Row],[名前]]&amp;Stat[[#This Row],[レアリティ]]</f>
        <v>プール掃除及川徹ICONIC</v>
      </c>
      <c r="Y159" s="5" t="s">
        <v>295</v>
      </c>
      <c r="Z159" s="1" t="s">
        <v>1004</v>
      </c>
    </row>
    <row r="160" spans="1:26" ht="15.95" customHeight="1" x14ac:dyDescent="0.25">
      <c r="A160" s="1">
        <f t="shared" ref="A160:A165" si="26">ROW()-1</f>
        <v>159</v>
      </c>
      <c r="B160" s="1" t="s">
        <v>585</v>
      </c>
      <c r="C160" s="1" t="s">
        <v>30</v>
      </c>
      <c r="D160" s="1" t="s">
        <v>77</v>
      </c>
      <c r="E160" s="1" t="s">
        <v>31</v>
      </c>
      <c r="F160" s="1" t="s">
        <v>20</v>
      </c>
      <c r="G160" s="1" t="s">
        <v>71</v>
      </c>
      <c r="H160" s="1">
        <v>99</v>
      </c>
      <c r="I160" s="6" t="s">
        <v>22</v>
      </c>
      <c r="J160" s="1">
        <v>5</v>
      </c>
      <c r="K160" s="1">
        <v>82</v>
      </c>
      <c r="L160" s="1">
        <v>130</v>
      </c>
      <c r="M160" s="1">
        <v>127</v>
      </c>
      <c r="N160" s="1">
        <v>135</v>
      </c>
      <c r="O160" s="1">
        <v>127</v>
      </c>
      <c r="P160" s="1">
        <v>101</v>
      </c>
      <c r="Q160" s="1">
        <v>118</v>
      </c>
      <c r="R160" s="1">
        <v>114</v>
      </c>
      <c r="S160" s="1">
        <v>119</v>
      </c>
      <c r="T160" s="1">
        <v>114</v>
      </c>
      <c r="U160" s="1">
        <v>36</v>
      </c>
      <c r="V160" s="4">
        <f t="shared" si="24"/>
        <v>519</v>
      </c>
      <c r="W160" s="8">
        <f t="shared" si="25"/>
        <v>465</v>
      </c>
      <c r="X160" s="5" t="str">
        <f>Stat[[#This Row],[服装]]&amp;Stat[[#This Row],[名前]]&amp;Stat[[#This Row],[レアリティ]]</f>
        <v>Xmas及川徹ICONIC</v>
      </c>
      <c r="Y160" s="5" t="s">
        <v>295</v>
      </c>
      <c r="Z160" s="1" t="s">
        <v>1002</v>
      </c>
    </row>
    <row r="161" spans="1:26" ht="15.95" customHeight="1" x14ac:dyDescent="0.25">
      <c r="A161" s="1">
        <f t="shared" si="26"/>
        <v>160</v>
      </c>
      <c r="B161" s="1" t="s">
        <v>149</v>
      </c>
      <c r="C161" s="1" t="s">
        <v>30</v>
      </c>
      <c r="D161" s="1" t="s">
        <v>73</v>
      </c>
      <c r="E161" s="1" t="s">
        <v>31</v>
      </c>
      <c r="F161" s="1" t="s">
        <v>20</v>
      </c>
      <c r="G161" s="1" t="s">
        <v>71</v>
      </c>
      <c r="H161" s="1">
        <v>99</v>
      </c>
      <c r="I161" s="6" t="s">
        <v>22</v>
      </c>
      <c r="J161" s="1">
        <v>5</v>
      </c>
      <c r="K161" s="1">
        <v>82</v>
      </c>
      <c r="L161" s="1">
        <v>131</v>
      </c>
      <c r="M161" s="1">
        <v>127</v>
      </c>
      <c r="N161" s="1">
        <v>131</v>
      </c>
      <c r="O161" s="1">
        <v>127</v>
      </c>
      <c r="P161" s="1">
        <v>101</v>
      </c>
      <c r="Q161" s="1">
        <v>117</v>
      </c>
      <c r="R161" s="1">
        <v>116</v>
      </c>
      <c r="S161" s="1">
        <v>118</v>
      </c>
      <c r="T161" s="1">
        <v>116</v>
      </c>
      <c r="U161" s="1">
        <v>36</v>
      </c>
      <c r="V161" s="4">
        <f t="shared" si="24"/>
        <v>516</v>
      </c>
      <c r="W161" s="8">
        <f t="shared" si="25"/>
        <v>467</v>
      </c>
      <c r="X161" s="5" t="str">
        <f>Stat[[#This Row],[服装]]&amp;Stat[[#This Row],[名前]]&amp;Stat[[#This Row],[レアリティ]]</f>
        <v>制服及川徹ICONIC</v>
      </c>
      <c r="Y161" s="5" t="s">
        <v>295</v>
      </c>
      <c r="Z161" s="1" t="s">
        <v>1001</v>
      </c>
    </row>
    <row r="162" spans="1:26" ht="15.95" customHeight="1" x14ac:dyDescent="0.25">
      <c r="A162" s="1">
        <f t="shared" si="26"/>
        <v>161</v>
      </c>
      <c r="B162" s="1" t="s">
        <v>646</v>
      </c>
      <c r="C162" s="1" t="s">
        <v>30</v>
      </c>
      <c r="D162" s="1" t="s">
        <v>90</v>
      </c>
      <c r="E162" s="1" t="s">
        <v>31</v>
      </c>
      <c r="F162" s="1" t="s">
        <v>20</v>
      </c>
      <c r="G162" s="1" t="s">
        <v>71</v>
      </c>
      <c r="H162" s="1">
        <v>99</v>
      </c>
      <c r="I162" s="6" t="s">
        <v>22</v>
      </c>
      <c r="J162" s="1">
        <v>5</v>
      </c>
      <c r="K162" s="1">
        <v>83</v>
      </c>
      <c r="L162" s="1">
        <v>129</v>
      </c>
      <c r="M162" s="1">
        <v>133</v>
      </c>
      <c r="N162" s="1">
        <v>134</v>
      </c>
      <c r="O162" s="1">
        <v>132</v>
      </c>
      <c r="P162" s="1">
        <v>101</v>
      </c>
      <c r="Q162" s="1">
        <v>115</v>
      </c>
      <c r="R162" s="1">
        <v>117</v>
      </c>
      <c r="S162" s="1">
        <v>116</v>
      </c>
      <c r="T162" s="1">
        <v>117</v>
      </c>
      <c r="U162" s="1">
        <v>36</v>
      </c>
      <c r="V162" s="4">
        <f t="shared" si="24"/>
        <v>528</v>
      </c>
      <c r="W162" s="8">
        <f t="shared" si="25"/>
        <v>465</v>
      </c>
      <c r="X162" s="5" t="str">
        <f>Stat[[#This Row],[服装]]&amp;Stat[[#This Row],[名前]]&amp;Stat[[#This Row],[レアリティ]]</f>
        <v>路地裏及川徹ICONIC</v>
      </c>
      <c r="Y162" s="5" t="s">
        <v>295</v>
      </c>
      <c r="Z162" s="1" t="s">
        <v>1001</v>
      </c>
    </row>
    <row r="163" spans="1:26" ht="15.95" customHeight="1" x14ac:dyDescent="0.25">
      <c r="A163" s="1">
        <f t="shared" si="26"/>
        <v>162</v>
      </c>
      <c r="B163" s="1" t="s">
        <v>705</v>
      </c>
      <c r="C163" s="1" t="s">
        <v>30</v>
      </c>
      <c r="D163" s="1" t="s">
        <v>77</v>
      </c>
      <c r="E163" s="1" t="s">
        <v>31</v>
      </c>
      <c r="F163" s="1" t="s">
        <v>20</v>
      </c>
      <c r="G163" s="1" t="s">
        <v>71</v>
      </c>
      <c r="H163" s="1">
        <v>99</v>
      </c>
      <c r="I163" s="6" t="s">
        <v>22</v>
      </c>
      <c r="J163" s="1">
        <v>5</v>
      </c>
      <c r="K163" s="1">
        <v>83</v>
      </c>
      <c r="L163" s="1">
        <v>129</v>
      </c>
      <c r="M163" s="1">
        <v>130</v>
      </c>
      <c r="N163" s="1">
        <v>135</v>
      </c>
      <c r="O163" s="1">
        <v>130</v>
      </c>
      <c r="P163" s="1">
        <v>101</v>
      </c>
      <c r="Q163" s="1">
        <v>117</v>
      </c>
      <c r="R163" s="1">
        <v>118</v>
      </c>
      <c r="S163" s="1">
        <v>118</v>
      </c>
      <c r="T163" s="1">
        <v>117</v>
      </c>
      <c r="U163" s="1">
        <v>36</v>
      </c>
      <c r="V163" s="4">
        <f t="shared" si="24"/>
        <v>524</v>
      </c>
      <c r="W163" s="8">
        <f t="shared" si="25"/>
        <v>470</v>
      </c>
      <c r="X163" s="5" t="str">
        <f>Stat[[#This Row],[服装]]&amp;Stat[[#This Row],[名前]]&amp;Stat[[#This Row],[レアリティ]]</f>
        <v>バカンス及川徹ICONIC</v>
      </c>
      <c r="Y163" s="5" t="s">
        <v>295</v>
      </c>
      <c r="Z163" s="1" t="s">
        <v>1000</v>
      </c>
    </row>
    <row r="164" spans="1:26" ht="15.95" customHeight="1" x14ac:dyDescent="0.25">
      <c r="A164" s="1">
        <f t="shared" si="26"/>
        <v>163</v>
      </c>
      <c r="B164" s="1" t="s">
        <v>871</v>
      </c>
      <c r="C164" s="1" t="s">
        <v>30</v>
      </c>
      <c r="D164" s="1" t="s">
        <v>73</v>
      </c>
      <c r="E164" s="1" t="s">
        <v>31</v>
      </c>
      <c r="F164" s="1" t="s">
        <v>20</v>
      </c>
      <c r="G164" s="1" t="s">
        <v>71</v>
      </c>
      <c r="H164" s="1">
        <v>99</v>
      </c>
      <c r="I164" s="6" t="s">
        <v>22</v>
      </c>
      <c r="J164" s="1">
        <v>5</v>
      </c>
      <c r="K164" s="1">
        <v>83</v>
      </c>
      <c r="L164" s="1">
        <v>131</v>
      </c>
      <c r="M164" s="1">
        <v>130</v>
      </c>
      <c r="N164" s="1">
        <v>133</v>
      </c>
      <c r="O164" s="1">
        <v>131</v>
      </c>
      <c r="P164" s="1">
        <v>101</v>
      </c>
      <c r="Q164" s="1">
        <v>115</v>
      </c>
      <c r="R164" s="1">
        <v>119</v>
      </c>
      <c r="S164" s="1">
        <v>118</v>
      </c>
      <c r="T164" s="1">
        <v>118</v>
      </c>
      <c r="U164" s="1">
        <v>36</v>
      </c>
      <c r="V164" s="4">
        <f t="shared" si="24"/>
        <v>525</v>
      </c>
      <c r="W164" s="8">
        <f t="shared" si="25"/>
        <v>470</v>
      </c>
      <c r="X164" s="5" t="str">
        <f>Stat[[#This Row],[服装]]&amp;Stat[[#This Row],[名前]]&amp;Stat[[#This Row],[レアリティ]]</f>
        <v>2周年及川徹ICONIC</v>
      </c>
      <c r="Y164" s="5" t="s">
        <v>295</v>
      </c>
      <c r="Z164" s="1" t="s">
        <v>1007</v>
      </c>
    </row>
    <row r="165" spans="1:26" ht="15.95" customHeight="1" x14ac:dyDescent="0.25">
      <c r="A165" s="1">
        <f t="shared" si="26"/>
        <v>164</v>
      </c>
      <c r="B165" s="1" t="s">
        <v>992</v>
      </c>
      <c r="C165" s="1" t="s">
        <v>30</v>
      </c>
      <c r="D165" s="1" t="s">
        <v>90</v>
      </c>
      <c r="E165" s="1" t="s">
        <v>31</v>
      </c>
      <c r="F165" s="1" t="s">
        <v>20</v>
      </c>
      <c r="G165" s="1" t="s">
        <v>71</v>
      </c>
      <c r="H165" s="1">
        <v>99</v>
      </c>
      <c r="I165" s="6" t="s">
        <v>22</v>
      </c>
      <c r="J165" s="1">
        <v>5</v>
      </c>
      <c r="K165" s="1">
        <v>84</v>
      </c>
      <c r="L165" s="1">
        <v>130</v>
      </c>
      <c r="M165" s="1">
        <v>135</v>
      </c>
      <c r="N165" s="1">
        <v>136</v>
      </c>
      <c r="O165" s="1">
        <v>133</v>
      </c>
      <c r="P165" s="1">
        <v>101</v>
      </c>
      <c r="Q165" s="1">
        <v>116</v>
      </c>
      <c r="R165" s="1">
        <v>118</v>
      </c>
      <c r="S165" s="1">
        <v>117</v>
      </c>
      <c r="T165" s="1">
        <v>118</v>
      </c>
      <c r="U165" s="1">
        <v>36</v>
      </c>
      <c r="V165" s="4">
        <f t="shared" si="24"/>
        <v>534</v>
      </c>
      <c r="W165" s="8">
        <f t="shared" si="25"/>
        <v>469</v>
      </c>
      <c r="X165" s="5" t="str">
        <f>Stat[[#This Row],[服装]]&amp;Stat[[#This Row],[名前]]&amp;Stat[[#This Row],[レアリティ]]</f>
        <v>夏祭り2及川徹ICONIC</v>
      </c>
      <c r="Y165" s="5" t="s">
        <v>295</v>
      </c>
      <c r="Z165" s="1" t="s">
        <v>1004</v>
      </c>
    </row>
    <row r="166" spans="1:26" ht="15.95" customHeight="1" x14ac:dyDescent="0.25">
      <c r="A166" s="1">
        <f>ROW()-1</f>
        <v>165</v>
      </c>
      <c r="B166" s="1" t="s">
        <v>1446</v>
      </c>
      <c r="C166" s="1" t="s">
        <v>30</v>
      </c>
      <c r="D166" s="1" t="s">
        <v>77</v>
      </c>
      <c r="E166" s="1" t="s">
        <v>31</v>
      </c>
      <c r="F166" s="1" t="s">
        <v>20</v>
      </c>
      <c r="G166" s="1" t="s">
        <v>71</v>
      </c>
      <c r="H166" s="1">
        <v>99</v>
      </c>
      <c r="I166" s="6" t="s">
        <v>22</v>
      </c>
      <c r="J166" s="1">
        <v>5</v>
      </c>
      <c r="K166" s="1">
        <v>84</v>
      </c>
      <c r="L166" s="1">
        <v>130</v>
      </c>
      <c r="M166" s="1">
        <v>136</v>
      </c>
      <c r="N166" s="1">
        <v>135</v>
      </c>
      <c r="O166" s="1">
        <v>133</v>
      </c>
      <c r="P166" s="1">
        <v>101</v>
      </c>
      <c r="Q166" s="1">
        <v>116</v>
      </c>
      <c r="R166" s="1">
        <v>119</v>
      </c>
      <c r="S166" s="1">
        <v>117</v>
      </c>
      <c r="T166" s="1">
        <v>119</v>
      </c>
      <c r="U166" s="1">
        <v>36</v>
      </c>
      <c r="V166" s="4">
        <f t="shared" si="24"/>
        <v>534</v>
      </c>
      <c r="W166" s="8">
        <f t="shared" si="25"/>
        <v>471</v>
      </c>
      <c r="X166" s="5" t="str">
        <f>Stat[[#This Row],[服装]]&amp;Stat[[#This Row],[名前]]&amp;Stat[[#This Row],[レアリティ]]</f>
        <v>和装体験及川徹ICONIC</v>
      </c>
      <c r="Y166" s="5" t="s">
        <v>295</v>
      </c>
      <c r="Z166" s="1" t="s">
        <v>1006</v>
      </c>
    </row>
    <row r="167" spans="1:26" ht="15.95" customHeight="1" x14ac:dyDescent="0.25">
      <c r="A167" s="1">
        <f>ROW()-1</f>
        <v>166</v>
      </c>
      <c r="B167" s="1" t="s">
        <v>1559</v>
      </c>
      <c r="C167" s="1" t="s">
        <v>30</v>
      </c>
      <c r="D167" s="1" t="s">
        <v>73</v>
      </c>
      <c r="E167" s="1" t="s">
        <v>31</v>
      </c>
      <c r="F167" s="1" t="s">
        <v>20</v>
      </c>
      <c r="G167" s="1" t="s">
        <v>71</v>
      </c>
      <c r="H167" s="1">
        <v>99</v>
      </c>
      <c r="I167" s="6" t="s">
        <v>22</v>
      </c>
      <c r="J167" s="1">
        <v>5</v>
      </c>
      <c r="K167" s="1">
        <v>85</v>
      </c>
      <c r="L167" s="1">
        <v>131</v>
      </c>
      <c r="M167" s="1">
        <v>136</v>
      </c>
      <c r="N167" s="1">
        <v>138</v>
      </c>
      <c r="O167" s="1">
        <v>135</v>
      </c>
      <c r="P167" s="1">
        <v>101</v>
      </c>
      <c r="Q167" s="1">
        <v>117</v>
      </c>
      <c r="R167" s="1">
        <v>119</v>
      </c>
      <c r="S167" s="1">
        <v>118</v>
      </c>
      <c r="T167" s="1">
        <v>119</v>
      </c>
      <c r="U167" s="1">
        <v>36</v>
      </c>
      <c r="V167" s="4">
        <f t="shared" si="24"/>
        <v>540</v>
      </c>
      <c r="W167" s="8">
        <f t="shared" si="25"/>
        <v>473</v>
      </c>
      <c r="X167" s="5" t="str">
        <f>Stat[[#This Row],[服装]]&amp;Stat[[#This Row],[名前]]&amp;Stat[[#This Row],[レアリティ]]</f>
        <v>格ゲー及川徹ICONIC</v>
      </c>
      <c r="Y167" s="5" t="s">
        <v>295</v>
      </c>
      <c r="Z167" s="1" t="s">
        <v>1001</v>
      </c>
    </row>
    <row r="168" spans="1:26" ht="15.95" customHeight="1" x14ac:dyDescent="0.25">
      <c r="A168" s="1">
        <f>ROW()-1</f>
        <v>167</v>
      </c>
      <c r="B168" s="1" t="s">
        <v>108</v>
      </c>
      <c r="C168" s="1" t="s">
        <v>32</v>
      </c>
      <c r="D168" s="1" t="s">
        <v>28</v>
      </c>
      <c r="E168" s="1" t="s">
        <v>25</v>
      </c>
      <c r="F168" s="1" t="s">
        <v>20</v>
      </c>
      <c r="G168" s="1" t="s">
        <v>71</v>
      </c>
      <c r="H168" s="1">
        <v>99</v>
      </c>
      <c r="I168" s="6" t="s">
        <v>22</v>
      </c>
      <c r="J168" s="1">
        <v>5</v>
      </c>
      <c r="K168" s="1">
        <v>77</v>
      </c>
      <c r="L168" s="1">
        <v>125</v>
      </c>
      <c r="M168" s="1">
        <v>121</v>
      </c>
      <c r="N168" s="1">
        <v>114</v>
      </c>
      <c r="O168" s="1">
        <v>122</v>
      </c>
      <c r="P168" s="1">
        <v>101</v>
      </c>
      <c r="Q168" s="1">
        <v>117</v>
      </c>
      <c r="R168" s="1">
        <v>115</v>
      </c>
      <c r="S168" s="1">
        <v>116</v>
      </c>
      <c r="T168" s="1">
        <v>116</v>
      </c>
      <c r="U168" s="1">
        <v>36</v>
      </c>
      <c r="V168" s="4">
        <f t="shared" si="24"/>
        <v>482</v>
      </c>
      <c r="W168" s="8">
        <f t="shared" si="25"/>
        <v>464</v>
      </c>
      <c r="X168" s="5" t="str">
        <f>Stat[[#This Row],[服装]]&amp;Stat[[#This Row],[名前]]&amp;Stat[[#This Row],[レアリティ]]</f>
        <v>ユニフォーム岩泉一ICONIC</v>
      </c>
      <c r="Y168" s="5" t="s">
        <v>296</v>
      </c>
      <c r="Z168" s="1" t="s">
        <v>183</v>
      </c>
    </row>
    <row r="169" spans="1:26" ht="15.95" customHeight="1" x14ac:dyDescent="0.25">
      <c r="A169" s="1">
        <f>ROW()-1</f>
        <v>168</v>
      </c>
      <c r="B169" s="1" t="s">
        <v>117</v>
      </c>
      <c r="C169" s="1" t="s">
        <v>32</v>
      </c>
      <c r="D169" s="1" t="s">
        <v>73</v>
      </c>
      <c r="E169" s="1" t="s">
        <v>25</v>
      </c>
      <c r="F169" s="1" t="s">
        <v>20</v>
      </c>
      <c r="G169" s="1" t="s">
        <v>71</v>
      </c>
      <c r="H169" s="1">
        <v>99</v>
      </c>
      <c r="I169" s="6" t="s">
        <v>22</v>
      </c>
      <c r="J169" s="1">
        <v>5</v>
      </c>
      <c r="K169" s="1">
        <v>79</v>
      </c>
      <c r="L169" s="1">
        <v>128</v>
      </c>
      <c r="M169" s="1">
        <v>124</v>
      </c>
      <c r="N169" s="1">
        <v>115</v>
      </c>
      <c r="O169" s="1">
        <v>123</v>
      </c>
      <c r="P169" s="1">
        <v>101</v>
      </c>
      <c r="Q169" s="1">
        <v>118</v>
      </c>
      <c r="R169" s="1">
        <v>116</v>
      </c>
      <c r="S169" s="1">
        <v>119</v>
      </c>
      <c r="T169" s="1">
        <v>117</v>
      </c>
      <c r="U169" s="1">
        <v>36</v>
      </c>
      <c r="V169" s="4">
        <f t="shared" si="24"/>
        <v>490</v>
      </c>
      <c r="W169" s="8">
        <f t="shared" si="25"/>
        <v>470</v>
      </c>
      <c r="X169" s="5" t="str">
        <f>Stat[[#This Row],[服装]]&amp;Stat[[#This Row],[名前]]&amp;Stat[[#This Row],[レアリティ]]</f>
        <v>プール掃除岩泉一ICONIC</v>
      </c>
      <c r="Y169" s="5" t="s">
        <v>296</v>
      </c>
      <c r="Z169" s="1" t="s">
        <v>1005</v>
      </c>
    </row>
    <row r="170" spans="1:26" ht="15.95" customHeight="1" x14ac:dyDescent="0.25">
      <c r="A170" s="1">
        <f t="shared" ref="A170:A175" si="27">ROW()-1</f>
        <v>169</v>
      </c>
      <c r="B170" s="1" t="s">
        <v>149</v>
      </c>
      <c r="C170" s="1" t="s">
        <v>32</v>
      </c>
      <c r="D170" s="1" t="s">
        <v>90</v>
      </c>
      <c r="E170" s="1" t="s">
        <v>25</v>
      </c>
      <c r="F170" s="1" t="s">
        <v>20</v>
      </c>
      <c r="G170" s="1" t="s">
        <v>71</v>
      </c>
      <c r="H170" s="1">
        <v>99</v>
      </c>
      <c r="I170" s="6" t="s">
        <v>22</v>
      </c>
      <c r="J170" s="1">
        <v>5</v>
      </c>
      <c r="K170" s="1">
        <v>79</v>
      </c>
      <c r="L170" s="1">
        <v>127</v>
      </c>
      <c r="M170" s="1">
        <v>126</v>
      </c>
      <c r="N170" s="1">
        <v>114</v>
      </c>
      <c r="O170" s="1">
        <v>125</v>
      </c>
      <c r="P170" s="1">
        <v>101</v>
      </c>
      <c r="Q170" s="1">
        <v>116</v>
      </c>
      <c r="R170" s="1">
        <v>117</v>
      </c>
      <c r="S170" s="1">
        <v>117</v>
      </c>
      <c r="T170" s="1">
        <v>118</v>
      </c>
      <c r="U170" s="1">
        <v>36</v>
      </c>
      <c r="V170" s="4">
        <f t="shared" ref="V170:V175" si="28">SUM(L170:O170)</f>
        <v>492</v>
      </c>
      <c r="W170" s="8">
        <f t="shared" ref="W170:W175" si="29">SUM(Q170:T170)</f>
        <v>468</v>
      </c>
      <c r="X170" s="5" t="str">
        <f>Stat[[#This Row],[服装]]&amp;Stat[[#This Row],[名前]]&amp;Stat[[#This Row],[レアリティ]]</f>
        <v>制服岩泉一ICONIC</v>
      </c>
      <c r="Y170" s="5" t="s">
        <v>296</v>
      </c>
      <c r="Z170" s="1" t="s">
        <v>1002</v>
      </c>
    </row>
    <row r="171" spans="1:26" ht="15.95" customHeight="1" x14ac:dyDescent="0.25">
      <c r="A171" s="1">
        <f t="shared" si="27"/>
        <v>170</v>
      </c>
      <c r="B171" s="1" t="s">
        <v>627</v>
      </c>
      <c r="C171" s="1" t="s">
        <v>32</v>
      </c>
      <c r="D171" s="1" t="s">
        <v>77</v>
      </c>
      <c r="E171" s="1" t="s">
        <v>25</v>
      </c>
      <c r="F171" s="1" t="s">
        <v>20</v>
      </c>
      <c r="G171" s="1" t="s">
        <v>71</v>
      </c>
      <c r="H171" s="1">
        <v>99</v>
      </c>
      <c r="I171" s="6" t="s">
        <v>22</v>
      </c>
      <c r="J171" s="1">
        <v>5</v>
      </c>
      <c r="K171" s="1">
        <v>79</v>
      </c>
      <c r="L171" s="1">
        <v>127</v>
      </c>
      <c r="M171" s="1">
        <v>122</v>
      </c>
      <c r="N171" s="1">
        <v>114</v>
      </c>
      <c r="O171" s="1">
        <v>122</v>
      </c>
      <c r="P171" s="1">
        <v>101</v>
      </c>
      <c r="Q171" s="1">
        <v>120</v>
      </c>
      <c r="R171" s="1">
        <v>118</v>
      </c>
      <c r="S171" s="1">
        <v>120</v>
      </c>
      <c r="T171" s="1">
        <v>118</v>
      </c>
      <c r="U171" s="1">
        <v>36</v>
      </c>
      <c r="V171" s="4">
        <f t="shared" si="28"/>
        <v>485</v>
      </c>
      <c r="W171" s="8">
        <f t="shared" si="29"/>
        <v>476</v>
      </c>
      <c r="X171" s="5" t="str">
        <f>Stat[[#This Row],[服装]]&amp;Stat[[#This Row],[名前]]&amp;Stat[[#This Row],[レアリティ]]</f>
        <v>サバゲ岩泉一ICONIC</v>
      </c>
      <c r="Y171" s="5" t="s">
        <v>296</v>
      </c>
      <c r="Z171" s="1" t="s">
        <v>1000</v>
      </c>
    </row>
    <row r="172" spans="1:26" ht="15.95" customHeight="1" x14ac:dyDescent="0.25">
      <c r="A172" s="1">
        <f t="shared" si="27"/>
        <v>171</v>
      </c>
      <c r="B172" s="1" t="s">
        <v>705</v>
      </c>
      <c r="C172" s="1" t="s">
        <v>32</v>
      </c>
      <c r="D172" s="1" t="s">
        <v>73</v>
      </c>
      <c r="E172" s="1" t="s">
        <v>25</v>
      </c>
      <c r="F172" s="1" t="s">
        <v>20</v>
      </c>
      <c r="G172" s="1" t="s">
        <v>71</v>
      </c>
      <c r="H172" s="1">
        <v>99</v>
      </c>
      <c r="I172" s="6" t="s">
        <v>22</v>
      </c>
      <c r="J172" s="1">
        <v>5</v>
      </c>
      <c r="K172" s="1">
        <v>79</v>
      </c>
      <c r="L172" s="1">
        <v>130</v>
      </c>
      <c r="M172" s="1">
        <v>122</v>
      </c>
      <c r="N172" s="1">
        <v>113</v>
      </c>
      <c r="O172" s="1">
        <v>121</v>
      </c>
      <c r="P172" s="1">
        <v>101</v>
      </c>
      <c r="Q172" s="1">
        <v>120</v>
      </c>
      <c r="R172" s="1">
        <v>116</v>
      </c>
      <c r="S172" s="1">
        <v>120</v>
      </c>
      <c r="T172" s="1">
        <v>118</v>
      </c>
      <c r="U172" s="1">
        <v>36</v>
      </c>
      <c r="V172" s="4">
        <f t="shared" si="28"/>
        <v>486</v>
      </c>
      <c r="W172" s="8">
        <f t="shared" si="29"/>
        <v>474</v>
      </c>
      <c r="X172" s="5" t="str">
        <f>Stat[[#This Row],[服装]]&amp;Stat[[#This Row],[名前]]&amp;Stat[[#This Row],[レアリティ]]</f>
        <v>バカンス岩泉一ICONIC</v>
      </c>
      <c r="Y172" s="5" t="s">
        <v>296</v>
      </c>
      <c r="Z172" s="1" t="s">
        <v>1004</v>
      </c>
    </row>
    <row r="173" spans="1:26" ht="15.95" customHeight="1" x14ac:dyDescent="0.25">
      <c r="A173" s="1">
        <f t="shared" si="27"/>
        <v>172</v>
      </c>
      <c r="B173" s="1" t="s">
        <v>822</v>
      </c>
      <c r="C173" s="1" t="s">
        <v>32</v>
      </c>
      <c r="D173" s="1" t="s">
        <v>90</v>
      </c>
      <c r="E173" s="1" t="s">
        <v>25</v>
      </c>
      <c r="F173" s="1" t="s">
        <v>20</v>
      </c>
      <c r="G173" s="1" t="s">
        <v>71</v>
      </c>
      <c r="H173" s="1">
        <v>99</v>
      </c>
      <c r="I173" s="6" t="s">
        <v>22</v>
      </c>
      <c r="J173" s="1">
        <v>5</v>
      </c>
      <c r="K173" s="1">
        <v>79</v>
      </c>
      <c r="L173" s="1">
        <v>131</v>
      </c>
      <c r="M173" s="1">
        <v>124</v>
      </c>
      <c r="N173" s="1">
        <v>116</v>
      </c>
      <c r="O173" s="1">
        <v>123</v>
      </c>
      <c r="P173" s="1">
        <v>101</v>
      </c>
      <c r="Q173" s="1">
        <v>120</v>
      </c>
      <c r="R173" s="1">
        <v>117</v>
      </c>
      <c r="S173" s="1">
        <v>121</v>
      </c>
      <c r="T173" s="1">
        <v>118</v>
      </c>
      <c r="U173" s="1">
        <v>36</v>
      </c>
      <c r="V173" s="4">
        <f t="shared" si="28"/>
        <v>494</v>
      </c>
      <c r="W173" s="8">
        <f t="shared" si="29"/>
        <v>476</v>
      </c>
      <c r="X173" s="5" t="str">
        <f>Stat[[#This Row],[服装]]&amp;Stat[[#This Row],[名前]]&amp;Stat[[#This Row],[レアリティ]]</f>
        <v>路地裏2岩泉一ICONIC</v>
      </c>
      <c r="Y173" s="5" t="s">
        <v>296</v>
      </c>
      <c r="Z173" s="1" t="s">
        <v>1005</v>
      </c>
    </row>
    <row r="174" spans="1:26" ht="15.95" customHeight="1" x14ac:dyDescent="0.25">
      <c r="A174" s="1">
        <f t="shared" si="27"/>
        <v>173</v>
      </c>
      <c r="B174" s="1" t="s">
        <v>992</v>
      </c>
      <c r="C174" s="1" t="s">
        <v>32</v>
      </c>
      <c r="D174" s="1" t="s">
        <v>77</v>
      </c>
      <c r="E174" s="1" t="s">
        <v>25</v>
      </c>
      <c r="F174" s="1" t="s">
        <v>20</v>
      </c>
      <c r="G174" s="1" t="s">
        <v>71</v>
      </c>
      <c r="H174" s="1">
        <v>99</v>
      </c>
      <c r="I174" s="6" t="s">
        <v>22</v>
      </c>
      <c r="J174" s="1">
        <v>5</v>
      </c>
      <c r="K174" s="1">
        <v>79</v>
      </c>
      <c r="L174" s="1">
        <v>129</v>
      </c>
      <c r="M174" s="1">
        <v>124</v>
      </c>
      <c r="N174" s="1">
        <v>115</v>
      </c>
      <c r="O174" s="1">
        <v>123</v>
      </c>
      <c r="P174" s="1">
        <v>101</v>
      </c>
      <c r="Q174" s="1">
        <v>121</v>
      </c>
      <c r="R174" s="1">
        <v>118</v>
      </c>
      <c r="S174" s="1">
        <v>122</v>
      </c>
      <c r="T174" s="1">
        <v>119</v>
      </c>
      <c r="U174" s="1">
        <v>36</v>
      </c>
      <c r="V174" s="4">
        <f t="shared" si="28"/>
        <v>491</v>
      </c>
      <c r="W174" s="8">
        <f t="shared" si="29"/>
        <v>480</v>
      </c>
      <c r="X174" s="5" t="str">
        <f>Stat[[#This Row],[服装]]&amp;Stat[[#This Row],[名前]]&amp;Stat[[#This Row],[レアリティ]]</f>
        <v>夏祭り2岩泉一ICONIC</v>
      </c>
      <c r="Y174" s="5" t="s">
        <v>296</v>
      </c>
      <c r="Z174" s="1" t="s">
        <v>1003</v>
      </c>
    </row>
    <row r="175" spans="1:26" ht="15.95" customHeight="1" x14ac:dyDescent="0.25">
      <c r="A175" s="1">
        <f t="shared" si="27"/>
        <v>174</v>
      </c>
      <c r="B175" s="1" t="s">
        <v>1183</v>
      </c>
      <c r="C175" s="1" t="s">
        <v>32</v>
      </c>
      <c r="D175" s="1" t="s">
        <v>73</v>
      </c>
      <c r="E175" s="1" t="s">
        <v>25</v>
      </c>
      <c r="F175" s="1" t="s">
        <v>20</v>
      </c>
      <c r="G175" s="1" t="s">
        <v>71</v>
      </c>
      <c r="H175" s="1">
        <v>99</v>
      </c>
      <c r="I175" s="6" t="s">
        <v>22</v>
      </c>
      <c r="J175" s="1">
        <v>5</v>
      </c>
      <c r="K175" s="1">
        <v>80</v>
      </c>
      <c r="L175" s="1">
        <v>133</v>
      </c>
      <c r="M175" s="1">
        <v>125</v>
      </c>
      <c r="N175" s="1">
        <v>117</v>
      </c>
      <c r="O175" s="1">
        <v>124</v>
      </c>
      <c r="P175" s="1">
        <v>101</v>
      </c>
      <c r="Q175" s="1">
        <v>121</v>
      </c>
      <c r="R175" s="1">
        <v>118</v>
      </c>
      <c r="S175" s="1">
        <v>123</v>
      </c>
      <c r="T175" s="1">
        <v>119</v>
      </c>
      <c r="U175" s="1">
        <v>36</v>
      </c>
      <c r="V175" s="4">
        <f t="shared" si="28"/>
        <v>499</v>
      </c>
      <c r="W175" s="8">
        <f t="shared" si="29"/>
        <v>481</v>
      </c>
      <c r="X175" s="5" t="str">
        <f>Stat[[#This Row],[服装]]&amp;Stat[[#This Row],[名前]]&amp;Stat[[#This Row],[レアリティ]]</f>
        <v>Xmas3岩泉一ICONIC</v>
      </c>
      <c r="Y175" s="5" t="s">
        <v>296</v>
      </c>
      <c r="Z175" s="1" t="s">
        <v>1004</v>
      </c>
    </row>
    <row r="176" spans="1:26" ht="15.95" customHeight="1" x14ac:dyDescent="0.25">
      <c r="A176" s="1">
        <f t="shared" ref="A176:A188" si="30">ROW()-1</f>
        <v>175</v>
      </c>
      <c r="B176" s="1" t="s">
        <v>108</v>
      </c>
      <c r="C176" s="1" t="s">
        <v>33</v>
      </c>
      <c r="D176" s="1" t="s">
        <v>24</v>
      </c>
      <c r="E176" s="1" t="s">
        <v>26</v>
      </c>
      <c r="F176" s="1" t="s">
        <v>20</v>
      </c>
      <c r="G176" s="1" t="s">
        <v>71</v>
      </c>
      <c r="H176" s="1">
        <v>99</v>
      </c>
      <c r="I176" s="6" t="s">
        <v>22</v>
      </c>
      <c r="J176" s="1">
        <v>5</v>
      </c>
      <c r="K176" s="1">
        <v>71</v>
      </c>
      <c r="L176" s="1">
        <v>118</v>
      </c>
      <c r="M176" s="1">
        <v>113</v>
      </c>
      <c r="N176" s="1">
        <v>112</v>
      </c>
      <c r="O176" s="1">
        <v>116</v>
      </c>
      <c r="P176" s="1">
        <v>97</v>
      </c>
      <c r="Q176" s="1">
        <v>120</v>
      </c>
      <c r="R176" s="1">
        <v>115</v>
      </c>
      <c r="S176" s="1">
        <v>115</v>
      </c>
      <c r="T176" s="1">
        <v>115</v>
      </c>
      <c r="U176" s="1">
        <v>31</v>
      </c>
      <c r="V176" s="4">
        <f t="shared" ref="V176:V207" si="31">SUM(L176:O176)</f>
        <v>459</v>
      </c>
      <c r="W176" s="8">
        <f t="shared" ref="W176:W207" si="32">SUM(Q176:T176)</f>
        <v>465</v>
      </c>
      <c r="X176" s="5" t="str">
        <f>Stat[[#This Row],[服装]]&amp;Stat[[#This Row],[名前]]&amp;Stat[[#This Row],[レアリティ]]</f>
        <v>ユニフォーム金田一勇太郎ICONIC</v>
      </c>
      <c r="Y176" s="5" t="s">
        <v>297</v>
      </c>
      <c r="Z176" s="1" t="s">
        <v>183</v>
      </c>
    </row>
    <row r="177" spans="1:26" ht="15.95" customHeight="1" x14ac:dyDescent="0.25">
      <c r="A177" s="1">
        <f t="shared" si="30"/>
        <v>176</v>
      </c>
      <c r="B177" s="1" t="s">
        <v>595</v>
      </c>
      <c r="C177" s="1" t="s">
        <v>33</v>
      </c>
      <c r="D177" s="1" t="s">
        <v>77</v>
      </c>
      <c r="E177" s="1" t="s">
        <v>26</v>
      </c>
      <c r="F177" s="1" t="s">
        <v>20</v>
      </c>
      <c r="G177" s="1" t="s">
        <v>71</v>
      </c>
      <c r="H177" s="1">
        <v>99</v>
      </c>
      <c r="I177" s="6" t="s">
        <v>22</v>
      </c>
      <c r="J177" s="1">
        <v>5</v>
      </c>
      <c r="K177" s="1">
        <v>73</v>
      </c>
      <c r="L177" s="1">
        <v>121</v>
      </c>
      <c r="M177" s="1">
        <v>114</v>
      </c>
      <c r="N177" s="1">
        <v>113</v>
      </c>
      <c r="O177" s="1">
        <v>117</v>
      </c>
      <c r="P177" s="1">
        <v>97</v>
      </c>
      <c r="Q177" s="1">
        <v>123</v>
      </c>
      <c r="R177" s="1">
        <v>116</v>
      </c>
      <c r="S177" s="1">
        <v>118</v>
      </c>
      <c r="T177" s="1">
        <v>116</v>
      </c>
      <c r="U177" s="1">
        <v>31</v>
      </c>
      <c r="V177" s="4">
        <f t="shared" si="31"/>
        <v>465</v>
      </c>
      <c r="W177" s="8">
        <f t="shared" si="32"/>
        <v>473</v>
      </c>
      <c r="X177" s="5" t="str">
        <f>Stat[[#This Row],[服装]]&amp;Stat[[#This Row],[名前]]&amp;Stat[[#This Row],[レアリティ]]</f>
        <v>雪遊び金田一勇太郎ICONIC</v>
      </c>
      <c r="Y177" s="5" t="s">
        <v>297</v>
      </c>
      <c r="Z177" s="1" t="s">
        <v>1004</v>
      </c>
    </row>
    <row r="178" spans="1:26" ht="15.95" customHeight="1" x14ac:dyDescent="0.25">
      <c r="A178" s="1">
        <f t="shared" si="30"/>
        <v>177</v>
      </c>
      <c r="B178" s="1" t="s">
        <v>729</v>
      </c>
      <c r="C178" s="1" t="s">
        <v>33</v>
      </c>
      <c r="D178" s="1" t="s">
        <v>77</v>
      </c>
      <c r="E178" s="1" t="s">
        <v>26</v>
      </c>
      <c r="F178" s="1" t="s">
        <v>20</v>
      </c>
      <c r="G178" s="1" t="s">
        <v>71</v>
      </c>
      <c r="H178" s="1">
        <v>99</v>
      </c>
      <c r="I178" s="6" t="s">
        <v>22</v>
      </c>
      <c r="J178" s="1">
        <v>5</v>
      </c>
      <c r="K178" s="1">
        <v>73</v>
      </c>
      <c r="L178" s="1">
        <v>120</v>
      </c>
      <c r="M178" s="1">
        <v>117</v>
      </c>
      <c r="N178" s="1">
        <v>112</v>
      </c>
      <c r="O178" s="1">
        <v>119</v>
      </c>
      <c r="P178" s="1">
        <v>97</v>
      </c>
      <c r="Q178" s="1">
        <v>121</v>
      </c>
      <c r="R178" s="1">
        <v>118</v>
      </c>
      <c r="S178" s="1">
        <v>116</v>
      </c>
      <c r="T178" s="1">
        <v>117</v>
      </c>
      <c r="U178" s="1">
        <v>31</v>
      </c>
      <c r="V178" s="4">
        <f t="shared" si="31"/>
        <v>468</v>
      </c>
      <c r="W178" s="8">
        <f t="shared" si="32"/>
        <v>472</v>
      </c>
      <c r="X178" s="5" t="str">
        <f>Stat[[#This Row],[服装]]&amp;Stat[[#This Row],[名前]]&amp;Stat[[#This Row],[レアリティ]]</f>
        <v>カンフー金田一勇太郎ICONIC</v>
      </c>
      <c r="Y178" s="5" t="s">
        <v>297</v>
      </c>
      <c r="Z178" s="1" t="s">
        <v>1005</v>
      </c>
    </row>
    <row r="179" spans="1:26" ht="15.95" customHeight="1" x14ac:dyDescent="0.25">
      <c r="A179" s="1">
        <f t="shared" si="30"/>
        <v>178</v>
      </c>
      <c r="B179" s="1" t="s">
        <v>911</v>
      </c>
      <c r="C179" s="1" t="s">
        <v>33</v>
      </c>
      <c r="D179" s="1" t="s">
        <v>90</v>
      </c>
      <c r="E179" s="1" t="s">
        <v>26</v>
      </c>
      <c r="F179" s="1" t="s">
        <v>20</v>
      </c>
      <c r="G179" s="1" t="s">
        <v>71</v>
      </c>
      <c r="H179" s="1">
        <v>99</v>
      </c>
      <c r="I179" s="6" t="s">
        <v>22</v>
      </c>
      <c r="J179" s="1">
        <v>5</v>
      </c>
      <c r="K179" s="1">
        <v>73</v>
      </c>
      <c r="L179" s="1">
        <v>123</v>
      </c>
      <c r="M179" s="1">
        <v>112</v>
      </c>
      <c r="N179" s="1">
        <v>113</v>
      </c>
      <c r="O179" s="1">
        <v>115</v>
      </c>
      <c r="P179" s="1">
        <v>97</v>
      </c>
      <c r="Q179" s="1">
        <v>126</v>
      </c>
      <c r="R179" s="1">
        <v>115</v>
      </c>
      <c r="S179" s="1">
        <v>121</v>
      </c>
      <c r="T179" s="1">
        <v>116</v>
      </c>
      <c r="U179" s="1">
        <v>31</v>
      </c>
      <c r="V179" s="4">
        <f t="shared" si="31"/>
        <v>463</v>
      </c>
      <c r="W179" s="8">
        <f t="shared" si="32"/>
        <v>478</v>
      </c>
      <c r="X179" s="5" t="str">
        <f>Stat[[#This Row],[服装]]&amp;Stat[[#This Row],[名前]]&amp;Stat[[#This Row],[レアリティ]]</f>
        <v>中学生金田一勇太郎ICONIC</v>
      </c>
      <c r="Y179" s="5" t="s">
        <v>297</v>
      </c>
      <c r="Z179" s="1" t="s">
        <v>1005</v>
      </c>
    </row>
    <row r="180" spans="1:26" ht="15.95" customHeight="1" x14ac:dyDescent="0.25">
      <c r="A180" s="1">
        <f t="shared" si="30"/>
        <v>179</v>
      </c>
      <c r="B180" s="1" t="s">
        <v>108</v>
      </c>
      <c r="C180" s="1" t="s">
        <v>34</v>
      </c>
      <c r="D180" s="1" t="s">
        <v>28</v>
      </c>
      <c r="E180" s="1" t="s">
        <v>25</v>
      </c>
      <c r="F180" s="1" t="s">
        <v>20</v>
      </c>
      <c r="G180" s="1" t="s">
        <v>71</v>
      </c>
      <c r="H180" s="1">
        <v>99</v>
      </c>
      <c r="I180" s="6" t="s">
        <v>22</v>
      </c>
      <c r="J180" s="1">
        <v>5</v>
      </c>
      <c r="K180" s="1">
        <v>75</v>
      </c>
      <c r="L180" s="1">
        <v>128</v>
      </c>
      <c r="M180" s="1">
        <v>125</v>
      </c>
      <c r="N180" s="1">
        <v>112</v>
      </c>
      <c r="O180" s="1">
        <v>119</v>
      </c>
      <c r="P180" s="1">
        <v>97</v>
      </c>
      <c r="Q180" s="1">
        <v>114</v>
      </c>
      <c r="R180" s="1">
        <v>110</v>
      </c>
      <c r="S180" s="1">
        <v>116</v>
      </c>
      <c r="T180" s="1">
        <v>121</v>
      </c>
      <c r="U180" s="1">
        <v>27</v>
      </c>
      <c r="V180" s="4">
        <f t="shared" si="31"/>
        <v>484</v>
      </c>
      <c r="W180" s="8">
        <f t="shared" si="32"/>
        <v>461</v>
      </c>
      <c r="X180" s="5" t="str">
        <f>Stat[[#This Row],[服装]]&amp;Stat[[#This Row],[名前]]&amp;Stat[[#This Row],[レアリティ]]</f>
        <v>ユニフォーム京谷賢太郎ICONIC</v>
      </c>
      <c r="Y180" s="5" t="s">
        <v>298</v>
      </c>
      <c r="Z180" s="1" t="s">
        <v>183</v>
      </c>
    </row>
    <row r="181" spans="1:26" ht="15.95" customHeight="1" x14ac:dyDescent="0.25">
      <c r="A181" s="1">
        <f t="shared" si="30"/>
        <v>180</v>
      </c>
      <c r="B181" s="1" t="s">
        <v>675</v>
      </c>
      <c r="C181" s="1" t="s">
        <v>34</v>
      </c>
      <c r="D181" s="1" t="s">
        <v>73</v>
      </c>
      <c r="E181" s="1" t="s">
        <v>25</v>
      </c>
      <c r="F181" s="1" t="s">
        <v>20</v>
      </c>
      <c r="G181" s="1" t="s">
        <v>71</v>
      </c>
      <c r="H181" s="1">
        <v>99</v>
      </c>
      <c r="I181" s="6" t="s">
        <v>22</v>
      </c>
      <c r="J181" s="1">
        <v>5</v>
      </c>
      <c r="K181" s="1">
        <v>77</v>
      </c>
      <c r="L181" s="1">
        <v>131</v>
      </c>
      <c r="M181" s="1">
        <v>128</v>
      </c>
      <c r="N181" s="1">
        <v>113</v>
      </c>
      <c r="O181" s="1">
        <v>120</v>
      </c>
      <c r="P181" s="1">
        <v>97</v>
      </c>
      <c r="Q181" s="1">
        <v>115</v>
      </c>
      <c r="R181" s="1">
        <v>111</v>
      </c>
      <c r="S181" s="1">
        <v>119</v>
      </c>
      <c r="T181" s="1">
        <v>122</v>
      </c>
      <c r="U181" s="1">
        <v>27</v>
      </c>
      <c r="V181" s="4">
        <f t="shared" si="31"/>
        <v>492</v>
      </c>
      <c r="W181" s="8">
        <f t="shared" si="32"/>
        <v>467</v>
      </c>
      <c r="X181" s="5" t="str">
        <f>Stat[[#This Row],[服装]]&amp;Stat[[#This Row],[名前]]&amp;Stat[[#This Row],[レアリティ]]</f>
        <v>梅雨京谷賢太郎ICONIC</v>
      </c>
      <c r="Y181" s="5" t="s">
        <v>298</v>
      </c>
      <c r="Z181" s="1" t="s">
        <v>1004</v>
      </c>
    </row>
    <row r="182" spans="1:26" ht="15.95" customHeight="1" x14ac:dyDescent="0.25">
      <c r="A182" s="1">
        <f t="shared" si="30"/>
        <v>181</v>
      </c>
      <c r="B182" s="1" t="s">
        <v>953</v>
      </c>
      <c r="C182" s="1" t="s">
        <v>34</v>
      </c>
      <c r="D182" s="1" t="s">
        <v>90</v>
      </c>
      <c r="E182" s="1" t="s">
        <v>25</v>
      </c>
      <c r="F182" s="1" t="s">
        <v>20</v>
      </c>
      <c r="G182" s="1" t="s">
        <v>71</v>
      </c>
      <c r="H182" s="1">
        <v>99</v>
      </c>
      <c r="I182" s="6" t="s">
        <v>22</v>
      </c>
      <c r="J182" s="1">
        <v>5</v>
      </c>
      <c r="K182" s="1">
        <v>77</v>
      </c>
      <c r="L182" s="1">
        <v>134</v>
      </c>
      <c r="M182" s="1">
        <v>125</v>
      </c>
      <c r="N182" s="1">
        <v>111</v>
      </c>
      <c r="O182" s="1">
        <v>118</v>
      </c>
      <c r="P182" s="1">
        <v>97</v>
      </c>
      <c r="Q182" s="1">
        <v>117</v>
      </c>
      <c r="R182" s="1">
        <v>112</v>
      </c>
      <c r="S182" s="1">
        <v>121</v>
      </c>
      <c r="T182" s="1">
        <v>123</v>
      </c>
      <c r="U182" s="1">
        <v>27</v>
      </c>
      <c r="V182" s="4">
        <f t="shared" si="31"/>
        <v>488</v>
      </c>
      <c r="W182" s="8">
        <f t="shared" si="32"/>
        <v>473</v>
      </c>
      <c r="X182" s="5" t="str">
        <f>Stat[[#This Row],[服装]]&amp;Stat[[#This Row],[名前]]&amp;Stat[[#This Row],[レアリティ]]</f>
        <v>水着2京谷賢太郎ICONIC</v>
      </c>
      <c r="Y182" s="5" t="s">
        <v>298</v>
      </c>
      <c r="Z182" s="1" t="s">
        <v>1005</v>
      </c>
    </row>
    <row r="183" spans="1:26" ht="15.95" customHeight="1" x14ac:dyDescent="0.25">
      <c r="A183" s="1">
        <f t="shared" si="30"/>
        <v>182</v>
      </c>
      <c r="B183" s="1" t="s">
        <v>108</v>
      </c>
      <c r="C183" s="1" t="s">
        <v>35</v>
      </c>
      <c r="D183" s="1" t="s">
        <v>23</v>
      </c>
      <c r="E183" s="1" t="s">
        <v>25</v>
      </c>
      <c r="F183" s="1" t="s">
        <v>20</v>
      </c>
      <c r="G183" s="1" t="s">
        <v>71</v>
      </c>
      <c r="H183" s="1">
        <v>99</v>
      </c>
      <c r="I183" s="6" t="s">
        <v>22</v>
      </c>
      <c r="J183" s="1">
        <v>5</v>
      </c>
      <c r="K183" s="1">
        <v>70</v>
      </c>
      <c r="L183" s="1">
        <v>119</v>
      </c>
      <c r="M183" s="1">
        <v>115</v>
      </c>
      <c r="N183" s="1">
        <v>114</v>
      </c>
      <c r="O183" s="1">
        <v>119</v>
      </c>
      <c r="P183" s="1">
        <v>97</v>
      </c>
      <c r="Q183" s="1">
        <v>114</v>
      </c>
      <c r="R183" s="1">
        <v>116</v>
      </c>
      <c r="S183" s="1">
        <v>116</v>
      </c>
      <c r="T183" s="1">
        <v>116</v>
      </c>
      <c r="U183" s="1">
        <v>31</v>
      </c>
      <c r="V183" s="4">
        <f t="shared" si="31"/>
        <v>467</v>
      </c>
      <c r="W183" s="8">
        <f t="shared" si="32"/>
        <v>462</v>
      </c>
      <c r="X183" s="5" t="str">
        <f>Stat[[#This Row],[服装]]&amp;Stat[[#This Row],[名前]]&amp;Stat[[#This Row],[レアリティ]]</f>
        <v>ユニフォーム国見英ICONIC</v>
      </c>
      <c r="Y183" s="5" t="s">
        <v>299</v>
      </c>
      <c r="Z183" s="1" t="s">
        <v>183</v>
      </c>
    </row>
    <row r="184" spans="1:26" ht="15.95" customHeight="1" x14ac:dyDescent="0.25">
      <c r="A184" s="1">
        <f t="shared" si="30"/>
        <v>183</v>
      </c>
      <c r="B184" s="1" t="s">
        <v>552</v>
      </c>
      <c r="C184" s="1" t="s">
        <v>35</v>
      </c>
      <c r="D184" s="1" t="s">
        <v>90</v>
      </c>
      <c r="E184" s="1" t="s">
        <v>25</v>
      </c>
      <c r="F184" s="1" t="s">
        <v>20</v>
      </c>
      <c r="G184" s="1" t="s">
        <v>71</v>
      </c>
      <c r="H184" s="1">
        <v>99</v>
      </c>
      <c r="I184" s="6" t="s">
        <v>22</v>
      </c>
      <c r="J184" s="1">
        <v>5</v>
      </c>
      <c r="K184" s="1">
        <v>72</v>
      </c>
      <c r="L184" s="1">
        <v>122</v>
      </c>
      <c r="M184" s="1">
        <v>118</v>
      </c>
      <c r="N184" s="1">
        <v>115</v>
      </c>
      <c r="O184" s="1">
        <v>120</v>
      </c>
      <c r="P184" s="1">
        <v>97</v>
      </c>
      <c r="Q184" s="1">
        <v>115</v>
      </c>
      <c r="R184" s="1">
        <v>117</v>
      </c>
      <c r="S184" s="1">
        <v>119</v>
      </c>
      <c r="T184" s="1">
        <v>117</v>
      </c>
      <c r="U184" s="1">
        <v>31</v>
      </c>
      <c r="V184" s="4">
        <f t="shared" si="31"/>
        <v>475</v>
      </c>
      <c r="W184" s="8">
        <f t="shared" si="32"/>
        <v>468</v>
      </c>
      <c r="X184" s="5" t="str">
        <f>Stat[[#This Row],[服装]]&amp;Stat[[#This Row],[名前]]&amp;Stat[[#This Row],[レアリティ]]</f>
        <v>職業体験国見英ICONIC</v>
      </c>
      <c r="Y184" s="5" t="s">
        <v>299</v>
      </c>
      <c r="Z184" s="1" t="s">
        <v>1005</v>
      </c>
    </row>
    <row r="185" spans="1:26" ht="15.95" customHeight="1" x14ac:dyDescent="0.25">
      <c r="A185" s="1">
        <f t="shared" si="30"/>
        <v>184</v>
      </c>
      <c r="B185" s="1" t="s">
        <v>646</v>
      </c>
      <c r="C185" s="1" t="s">
        <v>35</v>
      </c>
      <c r="D185" s="1" t="s">
        <v>77</v>
      </c>
      <c r="E185" s="1" t="s">
        <v>25</v>
      </c>
      <c r="F185" s="1" t="s">
        <v>20</v>
      </c>
      <c r="G185" s="1" t="s">
        <v>71</v>
      </c>
      <c r="H185" s="1">
        <v>99</v>
      </c>
      <c r="I185" s="6" t="s">
        <v>22</v>
      </c>
      <c r="J185" s="1">
        <v>5</v>
      </c>
      <c r="K185" s="1">
        <v>72</v>
      </c>
      <c r="L185" s="1">
        <v>121</v>
      </c>
      <c r="M185" s="1">
        <v>116</v>
      </c>
      <c r="N185" s="1">
        <v>114</v>
      </c>
      <c r="O185" s="1">
        <v>119</v>
      </c>
      <c r="P185" s="1">
        <v>97</v>
      </c>
      <c r="Q185" s="1">
        <v>118</v>
      </c>
      <c r="R185" s="1">
        <v>119</v>
      </c>
      <c r="S185" s="1">
        <v>120</v>
      </c>
      <c r="T185" s="1">
        <v>118</v>
      </c>
      <c r="U185" s="1">
        <v>31</v>
      </c>
      <c r="V185" s="4">
        <f t="shared" si="31"/>
        <v>470</v>
      </c>
      <c r="W185" s="8">
        <f t="shared" si="32"/>
        <v>475</v>
      </c>
      <c r="X185" s="5" t="str">
        <f>Stat[[#This Row],[服装]]&amp;Stat[[#This Row],[名前]]&amp;Stat[[#This Row],[レアリティ]]</f>
        <v>路地裏国見英ICONIC</v>
      </c>
      <c r="Y185" s="5" t="s">
        <v>299</v>
      </c>
      <c r="Z185" s="1" t="s">
        <v>1002</v>
      </c>
    </row>
    <row r="186" spans="1:26" ht="15.95" customHeight="1" x14ac:dyDescent="0.25">
      <c r="A186" s="1">
        <f t="shared" si="30"/>
        <v>185</v>
      </c>
      <c r="B186" s="1" t="s">
        <v>729</v>
      </c>
      <c r="C186" s="1" t="s">
        <v>35</v>
      </c>
      <c r="D186" s="1" t="s">
        <v>73</v>
      </c>
      <c r="E186" s="1" t="s">
        <v>25</v>
      </c>
      <c r="F186" s="1" t="s">
        <v>20</v>
      </c>
      <c r="G186" s="1" t="s">
        <v>71</v>
      </c>
      <c r="H186" s="1">
        <v>99</v>
      </c>
      <c r="I186" s="6" t="s">
        <v>22</v>
      </c>
      <c r="J186" s="1">
        <v>5</v>
      </c>
      <c r="K186" s="1">
        <v>72</v>
      </c>
      <c r="L186" s="1">
        <v>126</v>
      </c>
      <c r="M186" s="1">
        <v>116</v>
      </c>
      <c r="N186" s="1">
        <v>117</v>
      </c>
      <c r="O186" s="1">
        <v>118</v>
      </c>
      <c r="P186" s="1">
        <v>97</v>
      </c>
      <c r="Q186" s="1">
        <v>115</v>
      </c>
      <c r="R186" s="1">
        <v>117</v>
      </c>
      <c r="S186" s="1">
        <v>121</v>
      </c>
      <c r="T186" s="1">
        <v>115</v>
      </c>
      <c r="U186" s="1">
        <v>31</v>
      </c>
      <c r="V186" s="4">
        <f t="shared" si="31"/>
        <v>477</v>
      </c>
      <c r="W186" s="8">
        <f t="shared" si="32"/>
        <v>468</v>
      </c>
      <c r="X186" s="5" t="str">
        <f>Stat[[#This Row],[服装]]&amp;Stat[[#This Row],[名前]]&amp;Stat[[#This Row],[レアリティ]]</f>
        <v>カンフー国見英ICONIC</v>
      </c>
      <c r="Y186" s="5" t="s">
        <v>299</v>
      </c>
      <c r="Z186" s="1" t="s">
        <v>1006</v>
      </c>
    </row>
    <row r="187" spans="1:26" ht="15.95" customHeight="1" x14ac:dyDescent="0.25">
      <c r="A187" s="1">
        <f t="shared" si="30"/>
        <v>186</v>
      </c>
      <c r="B187" s="1" t="s">
        <v>911</v>
      </c>
      <c r="C187" s="1" t="s">
        <v>35</v>
      </c>
      <c r="D187" s="1" t="s">
        <v>90</v>
      </c>
      <c r="E187" s="1" t="s">
        <v>25</v>
      </c>
      <c r="F187" s="1" t="s">
        <v>20</v>
      </c>
      <c r="G187" s="1" t="s">
        <v>71</v>
      </c>
      <c r="H187" s="1">
        <v>99</v>
      </c>
      <c r="I187" s="6" t="s">
        <v>22</v>
      </c>
      <c r="J187" s="1">
        <v>5</v>
      </c>
      <c r="K187" s="1">
        <v>73</v>
      </c>
      <c r="L187" s="1">
        <v>121</v>
      </c>
      <c r="M187" s="1">
        <v>116</v>
      </c>
      <c r="N187" s="1">
        <v>115</v>
      </c>
      <c r="O187" s="1">
        <v>119</v>
      </c>
      <c r="P187" s="1">
        <v>97</v>
      </c>
      <c r="Q187" s="1">
        <v>121</v>
      </c>
      <c r="R187" s="1">
        <v>122</v>
      </c>
      <c r="S187" s="1">
        <v>122</v>
      </c>
      <c r="T187" s="1">
        <v>120</v>
      </c>
      <c r="U187" s="1">
        <v>31</v>
      </c>
      <c r="V187" s="4">
        <f t="shared" si="31"/>
        <v>471</v>
      </c>
      <c r="W187" s="8">
        <f t="shared" si="32"/>
        <v>485</v>
      </c>
      <c r="X187" s="5" t="str">
        <f>Stat[[#This Row],[服装]]&amp;Stat[[#This Row],[名前]]&amp;Stat[[#This Row],[レアリティ]]</f>
        <v>中学生国見英ICONIC</v>
      </c>
      <c r="Y187" s="5" t="s">
        <v>299</v>
      </c>
      <c r="Z187" s="1" t="s">
        <v>1004</v>
      </c>
    </row>
    <row r="188" spans="1:26" ht="15.95" customHeight="1" x14ac:dyDescent="0.25">
      <c r="A188" s="1">
        <f t="shared" si="30"/>
        <v>187</v>
      </c>
      <c r="B188" s="1" t="s">
        <v>1364</v>
      </c>
      <c r="C188" s="1" t="s">
        <v>35</v>
      </c>
      <c r="D188" s="1" t="s">
        <v>77</v>
      </c>
      <c r="E188" s="1" t="s">
        <v>25</v>
      </c>
      <c r="F188" s="1" t="s">
        <v>20</v>
      </c>
      <c r="G188" s="1" t="s">
        <v>71</v>
      </c>
      <c r="H188" s="1">
        <v>99</v>
      </c>
      <c r="I188" s="6" t="s">
        <v>22</v>
      </c>
      <c r="J188" s="1">
        <v>5</v>
      </c>
      <c r="K188" s="1">
        <v>73</v>
      </c>
      <c r="L188" s="1">
        <v>129</v>
      </c>
      <c r="M188" s="1">
        <v>116</v>
      </c>
      <c r="N188" s="1">
        <v>118</v>
      </c>
      <c r="O188" s="1">
        <v>118</v>
      </c>
      <c r="P188" s="1">
        <v>97</v>
      </c>
      <c r="Q188" s="1">
        <v>117</v>
      </c>
      <c r="R188" s="1">
        <v>118</v>
      </c>
      <c r="S188" s="1">
        <v>123</v>
      </c>
      <c r="T188" s="1">
        <v>116</v>
      </c>
      <c r="U188" s="1">
        <v>31</v>
      </c>
      <c r="V188" s="4">
        <f t="shared" si="31"/>
        <v>481</v>
      </c>
      <c r="W188" s="8">
        <f t="shared" si="32"/>
        <v>474</v>
      </c>
      <c r="X188" s="5" t="str">
        <f>Stat[[#This Row],[服装]]&amp;Stat[[#This Row],[名前]]&amp;Stat[[#This Row],[レアリティ]]</f>
        <v>寝正月国見英ICONIC</v>
      </c>
      <c r="Y188" s="5" t="s">
        <v>299</v>
      </c>
      <c r="Z188" s="1" t="s">
        <v>1003</v>
      </c>
    </row>
    <row r="189" spans="1:26" ht="15.95" customHeight="1" x14ac:dyDescent="0.25">
      <c r="A189" s="1">
        <f t="shared" ref="A189:A238" si="33">ROW()-1</f>
        <v>188</v>
      </c>
      <c r="B189" s="1" t="s">
        <v>108</v>
      </c>
      <c r="C189" s="1" t="s">
        <v>36</v>
      </c>
      <c r="D189" s="1" t="s">
        <v>23</v>
      </c>
      <c r="E189" s="1" t="s">
        <v>21</v>
      </c>
      <c r="F189" s="1" t="s">
        <v>20</v>
      </c>
      <c r="G189" s="1" t="s">
        <v>71</v>
      </c>
      <c r="H189" s="1">
        <v>99</v>
      </c>
      <c r="I189" s="6" t="s">
        <v>22</v>
      </c>
      <c r="J189" s="1">
        <v>5</v>
      </c>
      <c r="K189" s="1">
        <v>84</v>
      </c>
      <c r="L189" s="1">
        <v>113</v>
      </c>
      <c r="M189" s="1">
        <v>110</v>
      </c>
      <c r="N189" s="1">
        <v>119</v>
      </c>
      <c r="O189" s="1">
        <v>121</v>
      </c>
      <c r="P189" s="1">
        <v>101</v>
      </c>
      <c r="Q189" s="1">
        <v>110</v>
      </c>
      <c r="R189" s="1">
        <v>124</v>
      </c>
      <c r="S189" s="1">
        <v>119</v>
      </c>
      <c r="T189" s="1">
        <v>122</v>
      </c>
      <c r="U189" s="1">
        <v>41</v>
      </c>
      <c r="V189" s="4">
        <f t="shared" si="31"/>
        <v>463</v>
      </c>
      <c r="W189" s="8">
        <f t="shared" si="32"/>
        <v>475</v>
      </c>
      <c r="X189" s="5" t="str">
        <f>Stat[[#This Row],[服装]]&amp;Stat[[#This Row],[名前]]&amp;Stat[[#This Row],[レアリティ]]</f>
        <v>ユニフォーム渡親治ICONIC</v>
      </c>
      <c r="Y189" s="5" t="s">
        <v>300</v>
      </c>
      <c r="Z189" s="1" t="s">
        <v>183</v>
      </c>
    </row>
    <row r="190" spans="1:26" ht="15.95" customHeight="1" x14ac:dyDescent="0.25">
      <c r="A190" s="1">
        <f t="shared" si="33"/>
        <v>189</v>
      </c>
      <c r="B190" s="1" t="s">
        <v>108</v>
      </c>
      <c r="C190" s="1" t="s">
        <v>37</v>
      </c>
      <c r="D190" s="1" t="s">
        <v>23</v>
      </c>
      <c r="E190" s="1" t="s">
        <v>82</v>
      </c>
      <c r="F190" s="1" t="s">
        <v>20</v>
      </c>
      <c r="G190" s="1" t="s">
        <v>71</v>
      </c>
      <c r="H190" s="1">
        <v>99</v>
      </c>
      <c r="I190" s="6" t="s">
        <v>22</v>
      </c>
      <c r="J190" s="1">
        <v>5</v>
      </c>
      <c r="K190" s="1">
        <v>76</v>
      </c>
      <c r="L190" s="1">
        <v>116</v>
      </c>
      <c r="M190" s="1">
        <v>113</v>
      </c>
      <c r="N190" s="1">
        <v>112</v>
      </c>
      <c r="O190" s="1">
        <v>117</v>
      </c>
      <c r="P190" s="1">
        <v>97</v>
      </c>
      <c r="Q190" s="1">
        <v>120</v>
      </c>
      <c r="R190" s="1">
        <v>115</v>
      </c>
      <c r="S190" s="1">
        <v>115</v>
      </c>
      <c r="T190" s="1">
        <v>115</v>
      </c>
      <c r="U190" s="1">
        <v>31</v>
      </c>
      <c r="V190" s="4">
        <f t="shared" si="31"/>
        <v>458</v>
      </c>
      <c r="W190" s="8">
        <f t="shared" si="32"/>
        <v>465</v>
      </c>
      <c r="X190" s="5" t="str">
        <f>Stat[[#This Row],[服装]]&amp;Stat[[#This Row],[名前]]&amp;Stat[[#This Row],[レアリティ]]</f>
        <v>ユニフォーム松川一静ICONIC</v>
      </c>
      <c r="Y190" s="5" t="s">
        <v>301</v>
      </c>
      <c r="Z190" s="1" t="s">
        <v>183</v>
      </c>
    </row>
    <row r="191" spans="1:26" ht="15.95" customHeight="1" x14ac:dyDescent="0.25">
      <c r="A191" s="1">
        <f t="shared" si="33"/>
        <v>190</v>
      </c>
      <c r="B191" s="1" t="s">
        <v>582</v>
      </c>
      <c r="C191" s="1" t="s">
        <v>37</v>
      </c>
      <c r="D191" s="1" t="s">
        <v>90</v>
      </c>
      <c r="E191" s="1" t="s">
        <v>82</v>
      </c>
      <c r="F191" s="1" t="s">
        <v>20</v>
      </c>
      <c r="G191" s="1" t="s">
        <v>71</v>
      </c>
      <c r="H191" s="1">
        <v>99</v>
      </c>
      <c r="I191" s="6" t="s">
        <v>22</v>
      </c>
      <c r="J191" s="1">
        <v>5</v>
      </c>
      <c r="K191" s="1">
        <v>77</v>
      </c>
      <c r="L191" s="1">
        <v>119</v>
      </c>
      <c r="M191" s="1">
        <v>114</v>
      </c>
      <c r="N191" s="1">
        <v>113</v>
      </c>
      <c r="O191" s="1">
        <v>118</v>
      </c>
      <c r="P191" s="1">
        <v>97</v>
      </c>
      <c r="Q191" s="1">
        <v>123</v>
      </c>
      <c r="R191" s="1">
        <v>116</v>
      </c>
      <c r="S191" s="1">
        <v>118</v>
      </c>
      <c r="T191" s="1">
        <v>116</v>
      </c>
      <c r="U191" s="1">
        <v>31</v>
      </c>
      <c r="V191" s="4">
        <f t="shared" si="31"/>
        <v>464</v>
      </c>
      <c r="W191" s="8">
        <f t="shared" si="32"/>
        <v>473</v>
      </c>
      <c r="X191" s="5" t="str">
        <f>Stat[[#This Row],[服装]]&amp;Stat[[#This Row],[名前]]&amp;Stat[[#This Row],[レアリティ]]</f>
        <v>アート松川一静ICONIC</v>
      </c>
      <c r="Y191" s="5" t="s">
        <v>301</v>
      </c>
      <c r="Z191" s="1" t="s">
        <v>1001</v>
      </c>
    </row>
    <row r="192" spans="1:26" ht="15.95" customHeight="1" x14ac:dyDescent="0.25">
      <c r="A192" s="1">
        <f>ROW()-1</f>
        <v>191</v>
      </c>
      <c r="B192" s="1" t="s">
        <v>705</v>
      </c>
      <c r="C192" s="1" t="s">
        <v>37</v>
      </c>
      <c r="D192" s="1" t="s">
        <v>77</v>
      </c>
      <c r="E192" s="1" t="s">
        <v>82</v>
      </c>
      <c r="F192" s="1" t="s">
        <v>20</v>
      </c>
      <c r="G192" s="1" t="s">
        <v>71</v>
      </c>
      <c r="H192" s="1">
        <v>99</v>
      </c>
      <c r="I192" s="6" t="s">
        <v>22</v>
      </c>
      <c r="J192" s="1">
        <v>5</v>
      </c>
      <c r="K192" s="1">
        <v>77</v>
      </c>
      <c r="L192" s="1">
        <v>118</v>
      </c>
      <c r="M192" s="1">
        <v>117</v>
      </c>
      <c r="N192" s="1">
        <v>111</v>
      </c>
      <c r="O192" s="1">
        <v>119</v>
      </c>
      <c r="P192" s="1">
        <v>97</v>
      </c>
      <c r="Q192" s="1">
        <v>125</v>
      </c>
      <c r="R192" s="1">
        <v>115</v>
      </c>
      <c r="S192" s="1">
        <v>119</v>
      </c>
      <c r="T192" s="1">
        <v>115</v>
      </c>
      <c r="U192" s="1">
        <v>31</v>
      </c>
      <c r="V192" s="4">
        <f t="shared" si="31"/>
        <v>465</v>
      </c>
      <c r="W192" s="8">
        <f t="shared" si="32"/>
        <v>474</v>
      </c>
      <c r="X192" s="5" t="str">
        <f>Stat[[#This Row],[服装]]&amp;Stat[[#This Row],[名前]]&amp;Stat[[#This Row],[レアリティ]]</f>
        <v>バカンス松川一静ICONIC</v>
      </c>
      <c r="Y192" s="5" t="s">
        <v>301</v>
      </c>
      <c r="Z192" s="1" t="s">
        <v>1002</v>
      </c>
    </row>
    <row r="193" spans="1:26" ht="15.95" customHeight="1" x14ac:dyDescent="0.25">
      <c r="A193" s="1">
        <f>ROW()-1</f>
        <v>192</v>
      </c>
      <c r="B193" s="1" t="s">
        <v>1016</v>
      </c>
      <c r="C193" s="1" t="s">
        <v>37</v>
      </c>
      <c r="D193" s="1" t="s">
        <v>73</v>
      </c>
      <c r="E193" s="1" t="s">
        <v>82</v>
      </c>
      <c r="F193" s="1" t="s">
        <v>20</v>
      </c>
      <c r="G193" s="1" t="s">
        <v>71</v>
      </c>
      <c r="H193" s="1">
        <v>99</v>
      </c>
      <c r="I193" s="6" t="s">
        <v>22</v>
      </c>
      <c r="J193" s="1">
        <v>5</v>
      </c>
      <c r="K193" s="1">
        <v>78</v>
      </c>
      <c r="L193" s="1">
        <v>121</v>
      </c>
      <c r="M193" s="1">
        <v>114</v>
      </c>
      <c r="N193" s="1">
        <v>115</v>
      </c>
      <c r="O193" s="1">
        <v>118</v>
      </c>
      <c r="P193" s="1">
        <v>97</v>
      </c>
      <c r="Q193" s="1">
        <v>126</v>
      </c>
      <c r="R193" s="1">
        <v>117</v>
      </c>
      <c r="S193" s="1">
        <v>120</v>
      </c>
      <c r="T193" s="1">
        <v>116</v>
      </c>
      <c r="U193" s="1">
        <v>31</v>
      </c>
      <c r="V193" s="4">
        <f t="shared" si="31"/>
        <v>468</v>
      </c>
      <c r="W193" s="8">
        <f t="shared" si="32"/>
        <v>479</v>
      </c>
      <c r="X193" s="5" t="str">
        <f>Stat[[#This Row],[服装]]&amp;Stat[[#This Row],[名前]]&amp;Stat[[#This Row],[レアリティ]]</f>
        <v>焼き芋松川一静ICONIC</v>
      </c>
      <c r="Y193" s="5" t="s">
        <v>301</v>
      </c>
      <c r="Z193" s="1" t="s">
        <v>1005</v>
      </c>
    </row>
    <row r="194" spans="1:26" ht="15.95" customHeight="1" x14ac:dyDescent="0.25">
      <c r="A194" s="1">
        <f t="shared" si="33"/>
        <v>193</v>
      </c>
      <c r="B194" s="1" t="s">
        <v>108</v>
      </c>
      <c r="C194" s="1" t="s">
        <v>38</v>
      </c>
      <c r="D194" s="1" t="s">
        <v>23</v>
      </c>
      <c r="E194" s="1" t="s">
        <v>25</v>
      </c>
      <c r="F194" s="1" t="s">
        <v>20</v>
      </c>
      <c r="G194" s="1" t="s">
        <v>71</v>
      </c>
      <c r="H194" s="1">
        <v>99</v>
      </c>
      <c r="I194" s="6" t="s">
        <v>22</v>
      </c>
      <c r="J194" s="1">
        <v>5</v>
      </c>
      <c r="K194" s="1">
        <v>76</v>
      </c>
      <c r="L194" s="1">
        <v>118</v>
      </c>
      <c r="M194" s="1">
        <v>116</v>
      </c>
      <c r="N194" s="1">
        <v>116</v>
      </c>
      <c r="O194" s="1">
        <v>119</v>
      </c>
      <c r="P194" s="1">
        <v>97</v>
      </c>
      <c r="Q194" s="1">
        <v>117</v>
      </c>
      <c r="R194" s="1">
        <v>116</v>
      </c>
      <c r="S194" s="1">
        <v>116</v>
      </c>
      <c r="T194" s="1">
        <v>118</v>
      </c>
      <c r="U194" s="1">
        <v>31</v>
      </c>
      <c r="V194" s="4">
        <f t="shared" si="31"/>
        <v>469</v>
      </c>
      <c r="W194" s="8">
        <f t="shared" si="32"/>
        <v>467</v>
      </c>
      <c r="X194" s="5" t="str">
        <f>Stat[[#This Row],[服装]]&amp;Stat[[#This Row],[名前]]&amp;Stat[[#This Row],[レアリティ]]</f>
        <v>ユニフォーム花巻貴大ICONIC</v>
      </c>
      <c r="Y194" s="5" t="s">
        <v>302</v>
      </c>
      <c r="Z194" s="1" t="s">
        <v>183</v>
      </c>
    </row>
    <row r="195" spans="1:26" ht="15.95" customHeight="1" x14ac:dyDescent="0.25">
      <c r="A195" s="1">
        <f t="shared" ref="A195:A200" si="34">ROW()-1</f>
        <v>194</v>
      </c>
      <c r="B195" s="1" t="s">
        <v>582</v>
      </c>
      <c r="C195" s="1" t="s">
        <v>38</v>
      </c>
      <c r="D195" s="1" t="s">
        <v>90</v>
      </c>
      <c r="E195" s="1" t="s">
        <v>25</v>
      </c>
      <c r="F195" s="1" t="s">
        <v>20</v>
      </c>
      <c r="G195" s="1" t="s">
        <v>71</v>
      </c>
      <c r="H195" s="1">
        <v>99</v>
      </c>
      <c r="I195" s="6" t="s">
        <v>22</v>
      </c>
      <c r="J195" s="1">
        <v>5</v>
      </c>
      <c r="K195" s="1">
        <v>77</v>
      </c>
      <c r="L195" s="1">
        <v>121</v>
      </c>
      <c r="M195" s="1">
        <v>119</v>
      </c>
      <c r="N195" s="1">
        <v>117</v>
      </c>
      <c r="O195" s="1">
        <v>120</v>
      </c>
      <c r="P195" s="1">
        <v>97</v>
      </c>
      <c r="Q195" s="1">
        <v>118</v>
      </c>
      <c r="R195" s="1">
        <v>117</v>
      </c>
      <c r="S195" s="1">
        <v>119</v>
      </c>
      <c r="T195" s="1">
        <v>119</v>
      </c>
      <c r="U195" s="1">
        <v>31</v>
      </c>
      <c r="V195" s="4">
        <f t="shared" si="31"/>
        <v>477</v>
      </c>
      <c r="W195" s="8">
        <f t="shared" si="32"/>
        <v>473</v>
      </c>
      <c r="X195" s="5" t="str">
        <f>Stat[[#This Row],[服装]]&amp;Stat[[#This Row],[名前]]&amp;Stat[[#This Row],[レアリティ]]</f>
        <v>アート花巻貴大ICONIC</v>
      </c>
      <c r="Y195" s="5" t="s">
        <v>302</v>
      </c>
      <c r="Z195" s="1" t="s">
        <v>1002</v>
      </c>
    </row>
    <row r="196" spans="1:26" ht="15.95" customHeight="1" x14ac:dyDescent="0.25">
      <c r="A196" s="1">
        <f t="shared" si="34"/>
        <v>195</v>
      </c>
      <c r="B196" s="1" t="s">
        <v>669</v>
      </c>
      <c r="C196" s="1" t="s">
        <v>38</v>
      </c>
      <c r="D196" s="1" t="s">
        <v>77</v>
      </c>
      <c r="E196" s="1" t="s">
        <v>25</v>
      </c>
      <c r="F196" s="1" t="s">
        <v>20</v>
      </c>
      <c r="G196" s="1" t="s">
        <v>71</v>
      </c>
      <c r="H196" s="1">
        <v>99</v>
      </c>
      <c r="I196" s="6" t="s">
        <v>22</v>
      </c>
      <c r="J196" s="1">
        <v>5</v>
      </c>
      <c r="K196" s="1">
        <v>77</v>
      </c>
      <c r="L196" s="1">
        <v>124</v>
      </c>
      <c r="M196" s="1">
        <v>117</v>
      </c>
      <c r="N196" s="1">
        <v>119</v>
      </c>
      <c r="O196" s="1">
        <v>118</v>
      </c>
      <c r="P196" s="1">
        <v>97</v>
      </c>
      <c r="Q196" s="1">
        <v>118</v>
      </c>
      <c r="R196" s="1">
        <v>117</v>
      </c>
      <c r="S196" s="1">
        <v>121</v>
      </c>
      <c r="T196" s="1">
        <v>117</v>
      </c>
      <c r="U196" s="1">
        <v>31</v>
      </c>
      <c r="V196" s="4">
        <f t="shared" si="31"/>
        <v>478</v>
      </c>
      <c r="W196" s="8">
        <f t="shared" si="32"/>
        <v>473</v>
      </c>
      <c r="X196" s="5" t="str">
        <f>Stat[[#This Row],[服装]]&amp;Stat[[#This Row],[名前]]&amp;Stat[[#This Row],[レアリティ]]</f>
        <v>バーガー花巻貴大ICONIC</v>
      </c>
      <c r="Y196" s="5" t="s">
        <v>302</v>
      </c>
      <c r="Z196" s="1" t="s">
        <v>1001</v>
      </c>
    </row>
    <row r="197" spans="1:26" ht="15.95" customHeight="1" x14ac:dyDescent="0.25">
      <c r="A197" s="1">
        <f t="shared" si="34"/>
        <v>196</v>
      </c>
      <c r="B197" s="1" t="s">
        <v>902</v>
      </c>
      <c r="C197" s="1" t="s">
        <v>38</v>
      </c>
      <c r="D197" s="1" t="s">
        <v>73</v>
      </c>
      <c r="E197" s="1" t="s">
        <v>25</v>
      </c>
      <c r="F197" s="1" t="s">
        <v>20</v>
      </c>
      <c r="G197" s="1" t="s">
        <v>71</v>
      </c>
      <c r="H197" s="1">
        <v>99</v>
      </c>
      <c r="I197" s="6" t="s">
        <v>22</v>
      </c>
      <c r="J197" s="1">
        <v>5</v>
      </c>
      <c r="K197" s="1">
        <v>77</v>
      </c>
      <c r="L197" s="1">
        <v>120</v>
      </c>
      <c r="M197" s="1">
        <v>122</v>
      </c>
      <c r="N197" s="1">
        <v>116</v>
      </c>
      <c r="O197" s="1">
        <v>122</v>
      </c>
      <c r="P197" s="1">
        <v>97</v>
      </c>
      <c r="Q197" s="1">
        <v>116</v>
      </c>
      <c r="R197" s="1">
        <v>119</v>
      </c>
      <c r="S197" s="1">
        <v>117</v>
      </c>
      <c r="T197" s="1">
        <v>120</v>
      </c>
      <c r="U197" s="1">
        <v>31</v>
      </c>
      <c r="V197" s="4">
        <f t="shared" si="31"/>
        <v>480</v>
      </c>
      <c r="W197" s="8">
        <f t="shared" si="32"/>
        <v>472</v>
      </c>
      <c r="X197" s="5" t="str">
        <f>Stat[[#This Row],[服装]]&amp;Stat[[#This Row],[名前]]&amp;Stat[[#This Row],[レアリティ]]</f>
        <v>妖花巻貴大ICONIC</v>
      </c>
      <c r="Y197" s="5" t="s">
        <v>302</v>
      </c>
      <c r="Z197" s="1" t="s">
        <v>1000</v>
      </c>
    </row>
    <row r="198" spans="1:26" ht="15.95" customHeight="1" x14ac:dyDescent="0.25">
      <c r="A198" s="1">
        <f t="shared" si="34"/>
        <v>197</v>
      </c>
      <c r="B198" s="1" t="s">
        <v>1016</v>
      </c>
      <c r="C198" s="1" t="s">
        <v>38</v>
      </c>
      <c r="D198" s="1" t="s">
        <v>90</v>
      </c>
      <c r="E198" s="1" t="s">
        <v>25</v>
      </c>
      <c r="F198" s="1" t="s">
        <v>20</v>
      </c>
      <c r="G198" s="1" t="s">
        <v>71</v>
      </c>
      <c r="H198" s="1">
        <v>99</v>
      </c>
      <c r="I198" s="6" t="s">
        <v>22</v>
      </c>
      <c r="J198" s="1">
        <v>5</v>
      </c>
      <c r="K198" s="1">
        <v>78</v>
      </c>
      <c r="L198" s="1">
        <v>125</v>
      </c>
      <c r="M198" s="1">
        <v>119</v>
      </c>
      <c r="N198" s="1">
        <v>118</v>
      </c>
      <c r="O198" s="1">
        <v>120</v>
      </c>
      <c r="P198" s="1">
        <v>97</v>
      </c>
      <c r="Q198" s="1">
        <v>120</v>
      </c>
      <c r="R198" s="1">
        <v>118</v>
      </c>
      <c r="S198" s="1">
        <v>121</v>
      </c>
      <c r="T198" s="1">
        <v>120</v>
      </c>
      <c r="U198" s="1">
        <v>31</v>
      </c>
      <c r="V198" s="4">
        <f t="shared" si="31"/>
        <v>482</v>
      </c>
      <c r="W198" s="8">
        <f t="shared" si="32"/>
        <v>479</v>
      </c>
      <c r="X198" s="5" t="str">
        <f>Stat[[#This Row],[服装]]&amp;Stat[[#This Row],[名前]]&amp;Stat[[#This Row],[レアリティ]]</f>
        <v>焼き芋花巻貴大ICONIC</v>
      </c>
      <c r="Y198" s="5" t="s">
        <v>302</v>
      </c>
      <c r="Z198" s="1" t="s">
        <v>1006</v>
      </c>
    </row>
    <row r="199" spans="1:26" ht="15.95" customHeight="1" x14ac:dyDescent="0.25">
      <c r="A199" s="1">
        <f t="shared" si="34"/>
        <v>198</v>
      </c>
      <c r="B199" s="1" t="s">
        <v>108</v>
      </c>
      <c r="C199" s="1" t="s">
        <v>623</v>
      </c>
      <c r="D199" s="1" t="s">
        <v>73</v>
      </c>
      <c r="E199" s="1" t="s">
        <v>74</v>
      </c>
      <c r="F199" s="1" t="s">
        <v>20</v>
      </c>
      <c r="G199" s="1" t="s">
        <v>71</v>
      </c>
      <c r="H199" s="1">
        <v>99</v>
      </c>
      <c r="I199" s="6" t="s">
        <v>22</v>
      </c>
      <c r="J199" s="1">
        <v>5</v>
      </c>
      <c r="K199" s="1">
        <v>75</v>
      </c>
      <c r="L199" s="1">
        <v>118</v>
      </c>
      <c r="M199" s="1">
        <v>120</v>
      </c>
      <c r="N199" s="1">
        <v>123</v>
      </c>
      <c r="O199" s="1">
        <v>123</v>
      </c>
      <c r="P199" s="1">
        <v>101</v>
      </c>
      <c r="Q199" s="1">
        <v>115</v>
      </c>
      <c r="R199" s="1">
        <v>117</v>
      </c>
      <c r="S199" s="1">
        <v>115</v>
      </c>
      <c r="T199" s="1">
        <v>117</v>
      </c>
      <c r="U199" s="1">
        <v>36</v>
      </c>
      <c r="V199" s="4">
        <f t="shared" si="31"/>
        <v>484</v>
      </c>
      <c r="W199" s="8">
        <f t="shared" si="32"/>
        <v>464</v>
      </c>
      <c r="X199" s="5" t="str">
        <f>Stat[[#This Row],[服装]]&amp;Stat[[#This Row],[名前]]&amp;Stat[[#This Row],[レアリティ]]</f>
        <v>ユニフォーム矢巾秀ICONIC</v>
      </c>
      <c r="Y199" s="5" t="s">
        <v>625</v>
      </c>
      <c r="Z199" s="1" t="s">
        <v>183</v>
      </c>
    </row>
    <row r="200" spans="1:26" ht="15.95" customHeight="1" x14ac:dyDescent="0.25">
      <c r="A200" s="1">
        <f t="shared" si="34"/>
        <v>199</v>
      </c>
      <c r="B200" s="1" t="s">
        <v>677</v>
      </c>
      <c r="C200" s="1" t="s">
        <v>623</v>
      </c>
      <c r="D200" s="1" t="s">
        <v>90</v>
      </c>
      <c r="E200" s="1" t="s">
        <v>74</v>
      </c>
      <c r="F200" s="1" t="s">
        <v>20</v>
      </c>
      <c r="G200" s="1" t="s">
        <v>71</v>
      </c>
      <c r="H200" s="1">
        <v>99</v>
      </c>
      <c r="I200" s="6" t="s">
        <v>22</v>
      </c>
      <c r="J200" s="1">
        <v>5</v>
      </c>
      <c r="K200" s="1">
        <v>76</v>
      </c>
      <c r="L200" s="1">
        <v>119</v>
      </c>
      <c r="M200" s="1">
        <v>123</v>
      </c>
      <c r="N200" s="1">
        <v>126</v>
      </c>
      <c r="O200" s="1">
        <v>126</v>
      </c>
      <c r="P200" s="1">
        <v>101</v>
      </c>
      <c r="Q200" s="1">
        <v>116</v>
      </c>
      <c r="R200" s="1">
        <v>118</v>
      </c>
      <c r="S200" s="1">
        <v>116</v>
      </c>
      <c r="T200" s="1">
        <v>118</v>
      </c>
      <c r="U200" s="1">
        <v>36</v>
      </c>
      <c r="V200" s="4">
        <f t="shared" si="31"/>
        <v>494</v>
      </c>
      <c r="W200" s="8">
        <f t="shared" si="32"/>
        <v>468</v>
      </c>
      <c r="X200" s="5" t="str">
        <f>Stat[[#This Row],[服装]]&amp;Stat[[#This Row],[名前]]&amp;Stat[[#This Row],[レアリティ]]</f>
        <v>キャンプ矢巾秀ICONIC</v>
      </c>
      <c r="Y200" s="5" t="s">
        <v>625</v>
      </c>
      <c r="Z200" s="1" t="s">
        <v>1002</v>
      </c>
    </row>
    <row r="201" spans="1:26" ht="15.95" customHeight="1" x14ac:dyDescent="0.25">
      <c r="A201" s="1">
        <f t="shared" si="33"/>
        <v>200</v>
      </c>
      <c r="B201" s="1" t="s">
        <v>108</v>
      </c>
      <c r="C201" s="1" t="s">
        <v>55</v>
      </c>
      <c r="D201" s="1" t="s">
        <v>23</v>
      </c>
      <c r="E201" s="1" t="s">
        <v>25</v>
      </c>
      <c r="F201" s="1" t="s">
        <v>56</v>
      </c>
      <c r="G201" s="1" t="s">
        <v>71</v>
      </c>
      <c r="H201" s="1">
        <v>99</v>
      </c>
      <c r="I201" s="6" t="s">
        <v>22</v>
      </c>
      <c r="J201" s="1">
        <v>5</v>
      </c>
      <c r="K201" s="1">
        <v>78</v>
      </c>
      <c r="L201" s="1">
        <v>121</v>
      </c>
      <c r="M201" s="1">
        <v>115</v>
      </c>
      <c r="N201" s="1">
        <v>114</v>
      </c>
      <c r="O201" s="1">
        <v>118</v>
      </c>
      <c r="P201" s="1">
        <v>101</v>
      </c>
      <c r="Q201" s="1">
        <v>116</v>
      </c>
      <c r="R201" s="1">
        <v>114</v>
      </c>
      <c r="S201" s="1">
        <v>116</v>
      </c>
      <c r="T201" s="1">
        <v>117</v>
      </c>
      <c r="U201" s="1">
        <v>41</v>
      </c>
      <c r="V201" s="4">
        <f t="shared" si="31"/>
        <v>468</v>
      </c>
      <c r="W201" s="8">
        <f t="shared" si="32"/>
        <v>463</v>
      </c>
      <c r="X201" s="5" t="str">
        <f>Stat[[#This Row],[服装]]&amp;Stat[[#This Row],[名前]]&amp;Stat[[#This Row],[レアリティ]]</f>
        <v>ユニフォーム駒木輝ICONIC</v>
      </c>
      <c r="Y201" s="5" t="s">
        <v>303</v>
      </c>
      <c r="Z201" s="1" t="s">
        <v>183</v>
      </c>
    </row>
    <row r="202" spans="1:26" ht="15.95" customHeight="1" x14ac:dyDescent="0.25">
      <c r="A202" s="1">
        <f t="shared" si="33"/>
        <v>201</v>
      </c>
      <c r="B202" s="1" t="s">
        <v>108</v>
      </c>
      <c r="C202" s="1" t="s">
        <v>57</v>
      </c>
      <c r="D202" s="1" t="s">
        <v>24</v>
      </c>
      <c r="E202" s="1" t="s">
        <v>26</v>
      </c>
      <c r="F202" s="1" t="s">
        <v>56</v>
      </c>
      <c r="G202" s="1" t="s">
        <v>71</v>
      </c>
      <c r="H202" s="1">
        <v>99</v>
      </c>
      <c r="I202" s="6" t="s">
        <v>22</v>
      </c>
      <c r="J202" s="1">
        <v>5</v>
      </c>
      <c r="K202" s="1">
        <v>77</v>
      </c>
      <c r="L202" s="1">
        <v>116</v>
      </c>
      <c r="M202" s="1">
        <v>115</v>
      </c>
      <c r="N202" s="1">
        <v>113</v>
      </c>
      <c r="O202" s="1">
        <v>118</v>
      </c>
      <c r="P202" s="1">
        <v>97</v>
      </c>
      <c r="Q202" s="1">
        <v>120</v>
      </c>
      <c r="R202" s="1">
        <v>116</v>
      </c>
      <c r="S202" s="1">
        <v>115</v>
      </c>
      <c r="T202" s="1">
        <v>115</v>
      </c>
      <c r="U202" s="1">
        <v>31</v>
      </c>
      <c r="V202" s="4">
        <f t="shared" si="31"/>
        <v>462</v>
      </c>
      <c r="W202" s="8">
        <f t="shared" si="32"/>
        <v>466</v>
      </c>
      <c r="X202" s="5" t="str">
        <f>Stat[[#This Row],[服装]]&amp;Stat[[#This Row],[名前]]&amp;Stat[[#This Row],[レアリティ]]</f>
        <v>ユニフォーム茶屋和馬ICONIC</v>
      </c>
      <c r="Y202" s="5" t="s">
        <v>304</v>
      </c>
      <c r="Z202" s="1" t="s">
        <v>183</v>
      </c>
    </row>
    <row r="203" spans="1:26" ht="15.95" customHeight="1" x14ac:dyDescent="0.25">
      <c r="A203" s="1">
        <f t="shared" si="33"/>
        <v>202</v>
      </c>
      <c r="B203" s="1" t="s">
        <v>108</v>
      </c>
      <c r="C203" s="1" t="s">
        <v>58</v>
      </c>
      <c r="D203" s="1" t="s">
        <v>24</v>
      </c>
      <c r="E203" s="1" t="s">
        <v>25</v>
      </c>
      <c r="F203" s="1" t="s">
        <v>56</v>
      </c>
      <c r="G203" s="1" t="s">
        <v>71</v>
      </c>
      <c r="H203" s="1">
        <v>99</v>
      </c>
      <c r="I203" s="6" t="s">
        <v>22</v>
      </c>
      <c r="J203" s="1">
        <v>5</v>
      </c>
      <c r="K203" s="1">
        <v>77</v>
      </c>
      <c r="L203" s="1">
        <v>117</v>
      </c>
      <c r="M203" s="1">
        <v>114</v>
      </c>
      <c r="N203" s="1">
        <v>114</v>
      </c>
      <c r="O203" s="1">
        <v>119</v>
      </c>
      <c r="P203" s="1">
        <v>97</v>
      </c>
      <c r="Q203" s="1">
        <v>116</v>
      </c>
      <c r="R203" s="1">
        <v>116</v>
      </c>
      <c r="S203" s="1">
        <v>117</v>
      </c>
      <c r="T203" s="1">
        <v>117</v>
      </c>
      <c r="U203" s="1">
        <v>31</v>
      </c>
      <c r="V203" s="4">
        <f t="shared" si="31"/>
        <v>464</v>
      </c>
      <c r="W203" s="8">
        <f t="shared" si="32"/>
        <v>466</v>
      </c>
      <c r="X203" s="5" t="str">
        <f>Stat[[#This Row],[服装]]&amp;Stat[[#This Row],[名前]]&amp;Stat[[#This Row],[レアリティ]]</f>
        <v>ユニフォーム玉川弘樹ICONIC</v>
      </c>
      <c r="Y203" s="5" t="s">
        <v>305</v>
      </c>
      <c r="Z203" s="1" t="s">
        <v>183</v>
      </c>
    </row>
    <row r="204" spans="1:26" ht="15.95" customHeight="1" x14ac:dyDescent="0.25">
      <c r="A204" s="1">
        <f t="shared" si="33"/>
        <v>203</v>
      </c>
      <c r="B204" s="1" t="s">
        <v>108</v>
      </c>
      <c r="C204" s="1" t="s">
        <v>59</v>
      </c>
      <c r="D204" s="1" t="s">
        <v>24</v>
      </c>
      <c r="E204" s="1" t="s">
        <v>21</v>
      </c>
      <c r="F204" s="1" t="s">
        <v>56</v>
      </c>
      <c r="G204" s="1" t="s">
        <v>71</v>
      </c>
      <c r="H204" s="1">
        <v>99</v>
      </c>
      <c r="I204" s="6" t="s">
        <v>22</v>
      </c>
      <c r="J204" s="1">
        <v>5</v>
      </c>
      <c r="K204" s="1">
        <v>84</v>
      </c>
      <c r="L204" s="1">
        <v>113</v>
      </c>
      <c r="M204" s="1">
        <v>110</v>
      </c>
      <c r="N204" s="1">
        <v>113</v>
      </c>
      <c r="O204" s="1">
        <v>122</v>
      </c>
      <c r="P204" s="1">
        <v>101</v>
      </c>
      <c r="Q204" s="1">
        <v>110</v>
      </c>
      <c r="R204" s="1">
        <v>124</v>
      </c>
      <c r="S204" s="1">
        <v>118</v>
      </c>
      <c r="T204" s="1">
        <v>121</v>
      </c>
      <c r="U204" s="1">
        <v>41</v>
      </c>
      <c r="V204" s="4">
        <f t="shared" si="31"/>
        <v>458</v>
      </c>
      <c r="W204" s="8">
        <f t="shared" si="32"/>
        <v>473</v>
      </c>
      <c r="X204" s="5" t="str">
        <f>Stat[[#This Row],[服装]]&amp;Stat[[#This Row],[名前]]&amp;Stat[[#This Row],[レアリティ]]</f>
        <v>ユニフォーム桜井大河ICONIC</v>
      </c>
      <c r="Y204" s="5" t="s">
        <v>306</v>
      </c>
      <c r="Z204" s="1" t="s">
        <v>183</v>
      </c>
    </row>
    <row r="205" spans="1:26" ht="15.95" customHeight="1" x14ac:dyDescent="0.25">
      <c r="A205" s="1">
        <f t="shared" si="33"/>
        <v>204</v>
      </c>
      <c r="B205" s="1" t="s">
        <v>108</v>
      </c>
      <c r="C205" s="1" t="s">
        <v>60</v>
      </c>
      <c r="D205" s="1" t="s">
        <v>24</v>
      </c>
      <c r="E205" s="1" t="s">
        <v>31</v>
      </c>
      <c r="F205" s="1" t="s">
        <v>56</v>
      </c>
      <c r="G205" s="1" t="s">
        <v>71</v>
      </c>
      <c r="H205" s="1">
        <v>99</v>
      </c>
      <c r="I205" s="6" t="s">
        <v>22</v>
      </c>
      <c r="J205" s="1">
        <v>5</v>
      </c>
      <c r="K205" s="1">
        <v>75</v>
      </c>
      <c r="L205" s="1">
        <v>120</v>
      </c>
      <c r="M205" s="1">
        <v>116</v>
      </c>
      <c r="N205" s="1">
        <v>121</v>
      </c>
      <c r="O205" s="1">
        <v>120</v>
      </c>
      <c r="P205" s="1">
        <v>97</v>
      </c>
      <c r="Q205" s="1">
        <v>114</v>
      </c>
      <c r="R205" s="1">
        <v>114</v>
      </c>
      <c r="S205" s="1">
        <v>115</v>
      </c>
      <c r="T205" s="1">
        <v>115</v>
      </c>
      <c r="U205" s="1">
        <v>31</v>
      </c>
      <c r="V205" s="4">
        <f t="shared" si="31"/>
        <v>477</v>
      </c>
      <c r="W205" s="8">
        <f t="shared" si="32"/>
        <v>458</v>
      </c>
      <c r="X205" s="5" t="str">
        <f>Stat[[#This Row],[服装]]&amp;Stat[[#This Row],[名前]]&amp;Stat[[#This Row],[レアリティ]]</f>
        <v>ユニフォーム芳賀良治ICONIC</v>
      </c>
      <c r="Y205" s="5" t="s">
        <v>307</v>
      </c>
      <c r="Z205" s="1" t="s">
        <v>183</v>
      </c>
    </row>
    <row r="206" spans="1:26" ht="15.95" customHeight="1" x14ac:dyDescent="0.25">
      <c r="A206" s="1">
        <f t="shared" si="33"/>
        <v>205</v>
      </c>
      <c r="B206" s="1" t="s">
        <v>108</v>
      </c>
      <c r="C206" s="1" t="s">
        <v>61</v>
      </c>
      <c r="D206" s="1" t="s">
        <v>24</v>
      </c>
      <c r="E206" s="1" t="s">
        <v>26</v>
      </c>
      <c r="F206" s="1" t="s">
        <v>56</v>
      </c>
      <c r="G206" s="1" t="s">
        <v>71</v>
      </c>
      <c r="H206" s="1">
        <v>99</v>
      </c>
      <c r="I206" s="6" t="s">
        <v>22</v>
      </c>
      <c r="J206" s="1">
        <v>5</v>
      </c>
      <c r="K206" s="1">
        <v>74</v>
      </c>
      <c r="L206" s="1">
        <v>115</v>
      </c>
      <c r="M206" s="1">
        <v>114</v>
      </c>
      <c r="N206" s="1">
        <v>112</v>
      </c>
      <c r="O206" s="1">
        <v>119</v>
      </c>
      <c r="P206" s="1">
        <v>97</v>
      </c>
      <c r="Q206" s="1">
        <v>120</v>
      </c>
      <c r="R206" s="1">
        <v>115</v>
      </c>
      <c r="S206" s="1">
        <v>115</v>
      </c>
      <c r="T206" s="1">
        <v>115</v>
      </c>
      <c r="U206" s="1">
        <v>31</v>
      </c>
      <c r="V206" s="4">
        <f t="shared" si="31"/>
        <v>460</v>
      </c>
      <c r="W206" s="8">
        <f t="shared" si="32"/>
        <v>465</v>
      </c>
      <c r="X206" s="5" t="str">
        <f>Stat[[#This Row],[服装]]&amp;Stat[[#This Row],[名前]]&amp;Stat[[#This Row],[レアリティ]]</f>
        <v>ユニフォーム渋谷陸斗ICONIC</v>
      </c>
      <c r="Y206" s="5" t="s">
        <v>308</v>
      </c>
      <c r="Z206" s="1" t="s">
        <v>183</v>
      </c>
    </row>
    <row r="207" spans="1:26" ht="15.95" customHeight="1" x14ac:dyDescent="0.25">
      <c r="A207" s="1">
        <f t="shared" si="33"/>
        <v>206</v>
      </c>
      <c r="B207" s="1" t="s">
        <v>108</v>
      </c>
      <c r="C207" s="1" t="s">
        <v>62</v>
      </c>
      <c r="D207" s="1" t="s">
        <v>24</v>
      </c>
      <c r="E207" s="1" t="s">
        <v>25</v>
      </c>
      <c r="F207" s="1" t="s">
        <v>56</v>
      </c>
      <c r="G207" s="1" t="s">
        <v>71</v>
      </c>
      <c r="H207" s="1">
        <v>99</v>
      </c>
      <c r="I207" s="6" t="s">
        <v>22</v>
      </c>
      <c r="J207" s="1">
        <v>5</v>
      </c>
      <c r="K207" s="1">
        <v>75</v>
      </c>
      <c r="L207" s="1">
        <v>117</v>
      </c>
      <c r="M207" s="1">
        <v>116</v>
      </c>
      <c r="N207" s="1">
        <v>114</v>
      </c>
      <c r="O207" s="1">
        <v>120</v>
      </c>
      <c r="P207" s="1">
        <v>97</v>
      </c>
      <c r="Q207" s="1">
        <v>116</v>
      </c>
      <c r="R207" s="1">
        <v>116</v>
      </c>
      <c r="S207" s="1">
        <v>117</v>
      </c>
      <c r="T207" s="1">
        <v>116</v>
      </c>
      <c r="U207" s="1">
        <v>31</v>
      </c>
      <c r="V207" s="4">
        <f t="shared" si="31"/>
        <v>467</v>
      </c>
      <c r="W207" s="8">
        <f t="shared" si="32"/>
        <v>465</v>
      </c>
      <c r="X207" s="5" t="str">
        <f>Stat[[#This Row],[服装]]&amp;Stat[[#This Row],[名前]]&amp;Stat[[#This Row],[レアリティ]]</f>
        <v>ユニフォーム池尻隼人ICONIC</v>
      </c>
      <c r="Y207" s="5" t="s">
        <v>309</v>
      </c>
      <c r="Z207" s="1" t="s">
        <v>183</v>
      </c>
    </row>
    <row r="208" spans="1:26" ht="15.95" customHeight="1" x14ac:dyDescent="0.25">
      <c r="A208" s="1">
        <f>ROW()-1</f>
        <v>207</v>
      </c>
      <c r="B208" s="1" t="s">
        <v>764</v>
      </c>
      <c r="C208" s="1" t="s">
        <v>62</v>
      </c>
      <c r="D208" s="1" t="s">
        <v>77</v>
      </c>
      <c r="E208" s="1" t="s">
        <v>25</v>
      </c>
      <c r="F208" s="1" t="s">
        <v>56</v>
      </c>
      <c r="G208" s="1" t="s">
        <v>71</v>
      </c>
      <c r="H208" s="1">
        <v>99</v>
      </c>
      <c r="I208" s="6" t="s">
        <v>22</v>
      </c>
      <c r="J208" s="1">
        <v>5</v>
      </c>
      <c r="K208" s="1">
        <v>77</v>
      </c>
      <c r="L208" s="1">
        <v>120</v>
      </c>
      <c r="M208" s="1">
        <v>119</v>
      </c>
      <c r="N208" s="1">
        <v>115</v>
      </c>
      <c r="O208" s="1">
        <v>121</v>
      </c>
      <c r="P208" s="1">
        <v>97</v>
      </c>
      <c r="Q208" s="1">
        <v>117</v>
      </c>
      <c r="R208" s="1">
        <v>117</v>
      </c>
      <c r="S208" s="1">
        <v>120</v>
      </c>
      <c r="T208" s="1">
        <v>117</v>
      </c>
      <c r="U208" s="1">
        <v>31</v>
      </c>
      <c r="V208" s="4">
        <f t="shared" ref="V208:V239" si="35">SUM(L208:O208)</f>
        <v>475</v>
      </c>
      <c r="W208" s="8">
        <f t="shared" ref="W208:W239" si="36">SUM(Q208:T208)</f>
        <v>471</v>
      </c>
      <c r="X208" s="5" t="str">
        <f>Stat[[#This Row],[服装]]&amp;Stat[[#This Row],[名前]]&amp;Stat[[#This Row],[レアリティ]]</f>
        <v>文化祭2池尻隼人ICONIC</v>
      </c>
      <c r="Y208" s="5" t="s">
        <v>309</v>
      </c>
      <c r="Z208" s="1" t="s">
        <v>1000</v>
      </c>
    </row>
    <row r="209" spans="1:26" ht="15.95" customHeight="1" x14ac:dyDescent="0.25">
      <c r="A209" s="1">
        <f>ROW()-1</f>
        <v>208</v>
      </c>
      <c r="B209" s="1" t="s">
        <v>893</v>
      </c>
      <c r="C209" s="1" t="s">
        <v>62</v>
      </c>
      <c r="D209" s="1" t="s">
        <v>73</v>
      </c>
      <c r="E209" s="1" t="s">
        <v>25</v>
      </c>
      <c r="F209" s="1" t="s">
        <v>56</v>
      </c>
      <c r="G209" s="1" t="s">
        <v>71</v>
      </c>
      <c r="H209" s="1">
        <v>99</v>
      </c>
      <c r="I209" s="6" t="s">
        <v>22</v>
      </c>
      <c r="J209" s="1">
        <v>5</v>
      </c>
      <c r="K209" s="1">
        <v>77</v>
      </c>
      <c r="L209" s="1">
        <v>119</v>
      </c>
      <c r="M209" s="1">
        <v>122</v>
      </c>
      <c r="N209" s="1">
        <v>114</v>
      </c>
      <c r="O209" s="1">
        <v>123</v>
      </c>
      <c r="P209" s="1">
        <v>97</v>
      </c>
      <c r="Q209" s="1">
        <v>115</v>
      </c>
      <c r="R209" s="1">
        <v>119</v>
      </c>
      <c r="S209" s="1">
        <v>118</v>
      </c>
      <c r="T209" s="1">
        <v>118</v>
      </c>
      <c r="U209" s="1">
        <v>31</v>
      </c>
      <c r="V209" s="4">
        <f t="shared" si="35"/>
        <v>478</v>
      </c>
      <c r="W209" s="8">
        <f t="shared" si="36"/>
        <v>470</v>
      </c>
      <c r="X209" s="5" t="str">
        <f>Stat[[#This Row],[服装]]&amp;Stat[[#This Row],[名前]]&amp;Stat[[#This Row],[レアリティ]]</f>
        <v>遊園地池尻隼人ICONIC</v>
      </c>
      <c r="Y209" s="5" t="s">
        <v>309</v>
      </c>
      <c r="Z209" s="1" t="s">
        <v>1001</v>
      </c>
    </row>
    <row r="210" spans="1:26" ht="15.95" customHeight="1" x14ac:dyDescent="0.25">
      <c r="A210" s="1">
        <f t="shared" si="33"/>
        <v>209</v>
      </c>
      <c r="B210" s="1" t="s">
        <v>108</v>
      </c>
      <c r="C210" s="1" t="s">
        <v>63</v>
      </c>
      <c r="D210" s="1" t="s">
        <v>28</v>
      </c>
      <c r="E210" s="1" t="s">
        <v>25</v>
      </c>
      <c r="F210" s="1" t="s">
        <v>64</v>
      </c>
      <c r="G210" s="1" t="s">
        <v>71</v>
      </c>
      <c r="H210" s="1">
        <v>99</v>
      </c>
      <c r="I210" s="6" t="s">
        <v>22</v>
      </c>
      <c r="J210" s="1">
        <v>5</v>
      </c>
      <c r="K210" s="1">
        <v>76</v>
      </c>
      <c r="L210" s="1">
        <v>121</v>
      </c>
      <c r="M210" s="1">
        <v>116</v>
      </c>
      <c r="N210" s="1">
        <v>114</v>
      </c>
      <c r="O210" s="1">
        <v>121</v>
      </c>
      <c r="P210" s="1">
        <v>97</v>
      </c>
      <c r="Q210" s="1">
        <v>116</v>
      </c>
      <c r="R210" s="1">
        <v>116</v>
      </c>
      <c r="S210" s="1">
        <v>117</v>
      </c>
      <c r="T210" s="1">
        <v>116</v>
      </c>
      <c r="U210" s="1">
        <v>41</v>
      </c>
      <c r="V210" s="4">
        <f t="shared" si="35"/>
        <v>472</v>
      </c>
      <c r="W210" s="8">
        <f t="shared" si="36"/>
        <v>465</v>
      </c>
      <c r="X210" s="5" t="str">
        <f>Stat[[#This Row],[服装]]&amp;Stat[[#This Row],[名前]]&amp;Stat[[#This Row],[レアリティ]]</f>
        <v>ユニフォーム十和田良樹ICONIC</v>
      </c>
      <c r="Y210" s="5" t="s">
        <v>310</v>
      </c>
      <c r="Z210" s="1" t="s">
        <v>183</v>
      </c>
    </row>
    <row r="211" spans="1:26" ht="15.95" customHeight="1" x14ac:dyDescent="0.25">
      <c r="A211" s="1">
        <f t="shared" si="33"/>
        <v>210</v>
      </c>
      <c r="B211" s="1" t="s">
        <v>108</v>
      </c>
      <c r="C211" s="1" t="s">
        <v>65</v>
      </c>
      <c r="D211" s="1" t="s">
        <v>28</v>
      </c>
      <c r="E211" s="1" t="s">
        <v>26</v>
      </c>
      <c r="F211" s="1" t="s">
        <v>64</v>
      </c>
      <c r="G211" s="1" t="s">
        <v>71</v>
      </c>
      <c r="H211" s="1">
        <v>99</v>
      </c>
      <c r="I211" s="6" t="s">
        <v>22</v>
      </c>
      <c r="J211" s="1">
        <v>5</v>
      </c>
      <c r="K211" s="1">
        <v>75</v>
      </c>
      <c r="L211" s="1">
        <v>116</v>
      </c>
      <c r="M211" s="1">
        <v>114</v>
      </c>
      <c r="N211" s="1">
        <v>112</v>
      </c>
      <c r="O211" s="1">
        <v>118</v>
      </c>
      <c r="P211" s="1">
        <v>97</v>
      </c>
      <c r="Q211" s="1">
        <v>120</v>
      </c>
      <c r="R211" s="1">
        <v>115</v>
      </c>
      <c r="S211" s="1">
        <v>115</v>
      </c>
      <c r="T211" s="1">
        <v>115</v>
      </c>
      <c r="U211" s="1">
        <v>31</v>
      </c>
      <c r="V211" s="4">
        <f t="shared" si="35"/>
        <v>460</v>
      </c>
      <c r="W211" s="8">
        <f t="shared" si="36"/>
        <v>465</v>
      </c>
      <c r="X211" s="5" t="str">
        <f>Stat[[#This Row],[服装]]&amp;Stat[[#This Row],[名前]]&amp;Stat[[#This Row],[レアリティ]]</f>
        <v>ユニフォーム森岳歩ICONIC</v>
      </c>
      <c r="Y211" s="5" t="s">
        <v>311</v>
      </c>
      <c r="Z211" s="1" t="s">
        <v>183</v>
      </c>
    </row>
    <row r="212" spans="1:26" ht="15.95" customHeight="1" x14ac:dyDescent="0.25">
      <c r="A212" s="1">
        <f t="shared" si="33"/>
        <v>211</v>
      </c>
      <c r="B212" s="1" t="s">
        <v>108</v>
      </c>
      <c r="C212" s="1" t="s">
        <v>66</v>
      </c>
      <c r="D212" s="1" t="s">
        <v>24</v>
      </c>
      <c r="E212" s="1" t="s">
        <v>25</v>
      </c>
      <c r="F212" s="1" t="s">
        <v>64</v>
      </c>
      <c r="G212" s="1" t="s">
        <v>71</v>
      </c>
      <c r="H212" s="1">
        <v>99</v>
      </c>
      <c r="I212" s="6" t="s">
        <v>22</v>
      </c>
      <c r="J212" s="1">
        <v>5</v>
      </c>
      <c r="K212" s="1">
        <v>75</v>
      </c>
      <c r="L212" s="1">
        <v>121</v>
      </c>
      <c r="M212" s="1">
        <v>117</v>
      </c>
      <c r="N212" s="1">
        <v>114</v>
      </c>
      <c r="O212" s="1">
        <v>121</v>
      </c>
      <c r="P212" s="1">
        <v>97</v>
      </c>
      <c r="Q212" s="1">
        <v>117</v>
      </c>
      <c r="R212" s="1">
        <v>117</v>
      </c>
      <c r="S212" s="1">
        <v>117</v>
      </c>
      <c r="T212" s="1">
        <v>117</v>
      </c>
      <c r="U212" s="1">
        <v>31</v>
      </c>
      <c r="V212" s="4">
        <f t="shared" si="35"/>
        <v>473</v>
      </c>
      <c r="W212" s="8">
        <f t="shared" si="36"/>
        <v>468</v>
      </c>
      <c r="X212" s="5" t="str">
        <f>Stat[[#This Row],[服装]]&amp;Stat[[#This Row],[名前]]&amp;Stat[[#This Row],[レアリティ]]</f>
        <v>ユニフォーム唐松拓巳ICONIC</v>
      </c>
      <c r="Y212" s="5" t="s">
        <v>312</v>
      </c>
      <c r="Z212" s="1" t="s">
        <v>183</v>
      </c>
    </row>
    <row r="213" spans="1:26" ht="15.95" customHeight="1" x14ac:dyDescent="0.25">
      <c r="A213" s="1">
        <f t="shared" si="33"/>
        <v>212</v>
      </c>
      <c r="B213" s="1" t="s">
        <v>108</v>
      </c>
      <c r="C213" s="1" t="s">
        <v>67</v>
      </c>
      <c r="D213" s="1" t="s">
        <v>28</v>
      </c>
      <c r="E213" s="1" t="s">
        <v>25</v>
      </c>
      <c r="F213" s="1" t="s">
        <v>64</v>
      </c>
      <c r="G213" s="1" t="s">
        <v>71</v>
      </c>
      <c r="H213" s="1">
        <v>99</v>
      </c>
      <c r="I213" s="6" t="s">
        <v>22</v>
      </c>
      <c r="J213" s="1">
        <v>5</v>
      </c>
      <c r="K213" s="1">
        <v>76</v>
      </c>
      <c r="L213" s="1">
        <v>118</v>
      </c>
      <c r="M213" s="1">
        <v>116</v>
      </c>
      <c r="N213" s="1">
        <v>114</v>
      </c>
      <c r="O213" s="1">
        <v>119</v>
      </c>
      <c r="P213" s="1">
        <v>97</v>
      </c>
      <c r="Q213" s="1">
        <v>117</v>
      </c>
      <c r="R213" s="1">
        <v>116</v>
      </c>
      <c r="S213" s="1">
        <v>117</v>
      </c>
      <c r="T213" s="1">
        <v>116</v>
      </c>
      <c r="U213" s="1">
        <v>31</v>
      </c>
      <c r="V213" s="4">
        <f t="shared" si="35"/>
        <v>467</v>
      </c>
      <c r="W213" s="8">
        <f t="shared" si="36"/>
        <v>466</v>
      </c>
      <c r="X213" s="5" t="str">
        <f>Stat[[#This Row],[服装]]&amp;Stat[[#This Row],[名前]]&amp;Stat[[#This Row],[レアリティ]]</f>
        <v>ユニフォーム田沢裕樹ICONIC</v>
      </c>
      <c r="Y213" s="5" t="s">
        <v>313</v>
      </c>
      <c r="Z213" s="1" t="s">
        <v>183</v>
      </c>
    </row>
    <row r="214" spans="1:26" ht="15.95" customHeight="1" x14ac:dyDescent="0.25">
      <c r="A214" s="1">
        <f t="shared" si="33"/>
        <v>213</v>
      </c>
      <c r="B214" s="1" t="s">
        <v>108</v>
      </c>
      <c r="C214" s="1" t="s">
        <v>68</v>
      </c>
      <c r="D214" s="1" t="s">
        <v>28</v>
      </c>
      <c r="E214" s="1" t="s">
        <v>26</v>
      </c>
      <c r="F214" s="1" t="s">
        <v>64</v>
      </c>
      <c r="G214" s="1" t="s">
        <v>71</v>
      </c>
      <c r="H214" s="1">
        <v>99</v>
      </c>
      <c r="I214" s="6" t="s">
        <v>22</v>
      </c>
      <c r="J214" s="1">
        <v>5</v>
      </c>
      <c r="K214" s="1">
        <v>75</v>
      </c>
      <c r="L214" s="1">
        <v>118</v>
      </c>
      <c r="M214" s="1">
        <v>118</v>
      </c>
      <c r="N214" s="1">
        <v>112</v>
      </c>
      <c r="O214" s="1">
        <v>120</v>
      </c>
      <c r="P214" s="1">
        <v>97</v>
      </c>
      <c r="Q214" s="1">
        <v>120</v>
      </c>
      <c r="R214" s="1">
        <v>115</v>
      </c>
      <c r="S214" s="1">
        <v>115</v>
      </c>
      <c r="T214" s="1">
        <v>115</v>
      </c>
      <c r="U214" s="1">
        <v>31</v>
      </c>
      <c r="V214" s="4">
        <f t="shared" si="35"/>
        <v>468</v>
      </c>
      <c r="W214" s="8">
        <f t="shared" si="36"/>
        <v>465</v>
      </c>
      <c r="X214" s="5" t="str">
        <f>Stat[[#This Row],[服装]]&amp;Stat[[#This Row],[名前]]&amp;Stat[[#This Row],[レアリティ]]</f>
        <v>ユニフォーム子安颯真ICONIC</v>
      </c>
      <c r="Y214" s="5" t="s">
        <v>314</v>
      </c>
      <c r="Z214" s="1" t="s">
        <v>183</v>
      </c>
    </row>
    <row r="215" spans="1:26" ht="15.95" customHeight="1" x14ac:dyDescent="0.25">
      <c r="A215" s="1">
        <f>ROW()-1</f>
        <v>214</v>
      </c>
      <c r="B215" s="1" t="s">
        <v>951</v>
      </c>
      <c r="C215" s="1" t="s">
        <v>68</v>
      </c>
      <c r="D215" s="1" t="s">
        <v>73</v>
      </c>
      <c r="E215" s="1" t="s">
        <v>26</v>
      </c>
      <c r="F215" s="1" t="s">
        <v>64</v>
      </c>
      <c r="G215" s="1" t="s">
        <v>71</v>
      </c>
      <c r="H215" s="1">
        <v>99</v>
      </c>
      <c r="I215" s="6" t="s">
        <v>22</v>
      </c>
      <c r="J215" s="1">
        <v>5</v>
      </c>
      <c r="K215" s="1">
        <v>76</v>
      </c>
      <c r="L215" s="1">
        <v>121</v>
      </c>
      <c r="M215" s="1">
        <v>119</v>
      </c>
      <c r="N215" s="1">
        <v>113</v>
      </c>
      <c r="O215" s="1">
        <v>121</v>
      </c>
      <c r="P215" s="1">
        <v>97</v>
      </c>
      <c r="Q215" s="1">
        <v>123</v>
      </c>
      <c r="R215" s="1">
        <v>116</v>
      </c>
      <c r="S215" s="1">
        <v>118</v>
      </c>
      <c r="T215" s="1">
        <v>116</v>
      </c>
      <c r="U215" s="1">
        <v>31</v>
      </c>
      <c r="V215" s="4">
        <f t="shared" si="35"/>
        <v>474</v>
      </c>
      <c r="W215" s="8">
        <f t="shared" si="36"/>
        <v>473</v>
      </c>
      <c r="X215" s="5" t="str">
        <f>Stat[[#This Row],[服装]]&amp;Stat[[#This Row],[名前]]&amp;Stat[[#This Row],[レアリティ]]</f>
        <v>サバゲ2子安颯真ICONIC</v>
      </c>
      <c r="Y215" s="5" t="s">
        <v>314</v>
      </c>
      <c r="Z215" s="1" t="s">
        <v>1001</v>
      </c>
    </row>
    <row r="216" spans="1:26" ht="15.95" customHeight="1" x14ac:dyDescent="0.25">
      <c r="A216" s="1">
        <f t="shared" si="33"/>
        <v>215</v>
      </c>
      <c r="B216" s="1" t="s">
        <v>108</v>
      </c>
      <c r="C216" s="1" t="s">
        <v>69</v>
      </c>
      <c r="D216" s="1" t="s">
        <v>28</v>
      </c>
      <c r="E216" s="1" t="s">
        <v>21</v>
      </c>
      <c r="F216" s="1" t="s">
        <v>64</v>
      </c>
      <c r="G216" s="1" t="s">
        <v>71</v>
      </c>
      <c r="H216" s="1">
        <v>99</v>
      </c>
      <c r="I216" s="6" t="s">
        <v>22</v>
      </c>
      <c r="J216" s="1">
        <v>5</v>
      </c>
      <c r="K216" s="1">
        <v>85</v>
      </c>
      <c r="L216" s="1">
        <v>113</v>
      </c>
      <c r="M216" s="1">
        <v>110</v>
      </c>
      <c r="N216" s="1">
        <v>113</v>
      </c>
      <c r="O216" s="1">
        <v>122</v>
      </c>
      <c r="P216" s="1">
        <v>101</v>
      </c>
      <c r="Q216" s="1">
        <v>110</v>
      </c>
      <c r="R216" s="1">
        <v>122</v>
      </c>
      <c r="S216" s="1">
        <v>118</v>
      </c>
      <c r="T216" s="1">
        <v>120</v>
      </c>
      <c r="U216" s="1">
        <v>41</v>
      </c>
      <c r="V216" s="4">
        <f t="shared" si="35"/>
        <v>458</v>
      </c>
      <c r="W216" s="8">
        <f t="shared" si="36"/>
        <v>470</v>
      </c>
      <c r="X216" s="5" t="str">
        <f>Stat[[#This Row],[服装]]&amp;Stat[[#This Row],[名前]]&amp;Stat[[#This Row],[レアリティ]]</f>
        <v>ユニフォーム横手駿ICONIC</v>
      </c>
      <c r="Y216" s="5" t="s">
        <v>315</v>
      </c>
      <c r="Z216" s="1" t="s">
        <v>183</v>
      </c>
    </row>
    <row r="217" spans="1:26" ht="15.95" customHeight="1" x14ac:dyDescent="0.25">
      <c r="A217" s="1">
        <f t="shared" si="33"/>
        <v>216</v>
      </c>
      <c r="B217" s="1" t="s">
        <v>108</v>
      </c>
      <c r="C217" s="1" t="s">
        <v>70</v>
      </c>
      <c r="D217" s="1" t="s">
        <v>28</v>
      </c>
      <c r="E217" s="1" t="s">
        <v>31</v>
      </c>
      <c r="F217" s="1" t="s">
        <v>64</v>
      </c>
      <c r="G217" s="1" t="s">
        <v>71</v>
      </c>
      <c r="H217" s="1">
        <v>99</v>
      </c>
      <c r="I217" s="6" t="s">
        <v>22</v>
      </c>
      <c r="J217" s="1">
        <v>5</v>
      </c>
      <c r="K217" s="1">
        <v>73</v>
      </c>
      <c r="L217" s="1">
        <v>117</v>
      </c>
      <c r="M217" s="1">
        <v>115</v>
      </c>
      <c r="N217" s="1">
        <v>120</v>
      </c>
      <c r="O217" s="1">
        <v>120</v>
      </c>
      <c r="P217" s="1">
        <v>97</v>
      </c>
      <c r="Q217" s="1">
        <v>117</v>
      </c>
      <c r="R217" s="1">
        <v>114</v>
      </c>
      <c r="S217" s="1">
        <v>116</v>
      </c>
      <c r="T217" s="1">
        <v>116</v>
      </c>
      <c r="U217" s="1">
        <v>31</v>
      </c>
      <c r="V217" s="4">
        <f t="shared" si="35"/>
        <v>472</v>
      </c>
      <c r="W217" s="8">
        <f t="shared" si="36"/>
        <v>463</v>
      </c>
      <c r="X217" s="5" t="str">
        <f>Stat[[#This Row],[服装]]&amp;Stat[[#This Row],[名前]]&amp;Stat[[#This Row],[レアリティ]]</f>
        <v>ユニフォーム夏瀬伊吹ICONIC</v>
      </c>
      <c r="Y217" s="5" t="s">
        <v>316</v>
      </c>
      <c r="Z217" s="1" t="s">
        <v>183</v>
      </c>
    </row>
    <row r="218" spans="1:26" ht="15.95" customHeight="1" x14ac:dyDescent="0.25">
      <c r="A218" s="1">
        <f>ROW()-1</f>
        <v>217</v>
      </c>
      <c r="B218" s="1" t="s">
        <v>108</v>
      </c>
      <c r="C218" s="1" t="s">
        <v>665</v>
      </c>
      <c r="D218" s="1" t="s">
        <v>28</v>
      </c>
      <c r="E218" s="1" t="s">
        <v>31</v>
      </c>
      <c r="F218" s="1" t="s">
        <v>64</v>
      </c>
      <c r="G218" s="1" t="s">
        <v>71</v>
      </c>
      <c r="H218" s="1">
        <v>99</v>
      </c>
      <c r="I218" s="6" t="s">
        <v>22</v>
      </c>
      <c r="J218" s="1">
        <v>5</v>
      </c>
      <c r="K218" s="1">
        <v>76</v>
      </c>
      <c r="L218" s="1">
        <v>117</v>
      </c>
      <c r="M218" s="1">
        <v>120</v>
      </c>
      <c r="N218" s="1">
        <v>124</v>
      </c>
      <c r="O218" s="1">
        <v>123</v>
      </c>
      <c r="P218" s="1">
        <v>97</v>
      </c>
      <c r="Q218" s="1">
        <v>119</v>
      </c>
      <c r="R218" s="1">
        <v>118</v>
      </c>
      <c r="S218" s="1">
        <v>116</v>
      </c>
      <c r="T218" s="1">
        <v>119</v>
      </c>
      <c r="U218" s="1">
        <v>36</v>
      </c>
      <c r="V218" s="4">
        <f t="shared" si="35"/>
        <v>484</v>
      </c>
      <c r="W218" s="8">
        <f t="shared" si="36"/>
        <v>472</v>
      </c>
      <c r="X218" s="5" t="str">
        <f>Stat[[#This Row],[服装]]&amp;Stat[[#This Row],[名前]]&amp;Stat[[#This Row],[レアリティ]]</f>
        <v>ユニフォーム秋宮昇ICONIC</v>
      </c>
      <c r="Y218" s="5" t="s">
        <v>667</v>
      </c>
      <c r="Z218" s="1" t="s">
        <v>183</v>
      </c>
    </row>
    <row r="219" spans="1:26" ht="15.95" customHeight="1" x14ac:dyDescent="0.25">
      <c r="A219" s="1">
        <f t="shared" si="33"/>
        <v>218</v>
      </c>
      <c r="B219" s="1" t="s">
        <v>108</v>
      </c>
      <c r="C219" s="1" t="s">
        <v>72</v>
      </c>
      <c r="D219" s="1" t="s">
        <v>73</v>
      </c>
      <c r="E219" s="1" t="s">
        <v>74</v>
      </c>
      <c r="F219" s="1" t="s">
        <v>75</v>
      </c>
      <c r="G219" s="1" t="s">
        <v>71</v>
      </c>
      <c r="H219" s="1">
        <v>99</v>
      </c>
      <c r="I219" s="6" t="s">
        <v>22</v>
      </c>
      <c r="J219" s="1">
        <v>5</v>
      </c>
      <c r="K219" s="1">
        <v>76</v>
      </c>
      <c r="L219" s="1">
        <v>121</v>
      </c>
      <c r="M219" s="1">
        <v>119</v>
      </c>
      <c r="N219" s="1">
        <v>122</v>
      </c>
      <c r="O219" s="1">
        <v>122</v>
      </c>
      <c r="P219" s="1">
        <v>101</v>
      </c>
      <c r="Q219" s="1">
        <v>116</v>
      </c>
      <c r="R219" s="1">
        <v>116</v>
      </c>
      <c r="S219" s="1">
        <v>120</v>
      </c>
      <c r="T219" s="1">
        <v>120</v>
      </c>
      <c r="U219" s="1">
        <v>41</v>
      </c>
      <c r="V219" s="4">
        <f t="shared" si="35"/>
        <v>484</v>
      </c>
      <c r="W219" s="8">
        <f t="shared" si="36"/>
        <v>472</v>
      </c>
      <c r="X219" s="5" t="str">
        <f>Stat[[#This Row],[服装]]&amp;Stat[[#This Row],[名前]]&amp;Stat[[#This Row],[レアリティ]]</f>
        <v>ユニフォーム古牧譲ICONIC</v>
      </c>
      <c r="Y219" s="5" t="s">
        <v>317</v>
      </c>
      <c r="Z219" s="1" t="s">
        <v>183</v>
      </c>
    </row>
    <row r="220" spans="1:26" ht="15.95" customHeight="1" x14ac:dyDescent="0.25">
      <c r="A220" s="1">
        <f>ROW()-1</f>
        <v>219</v>
      </c>
      <c r="B220" s="1" t="s">
        <v>595</v>
      </c>
      <c r="C220" s="1" t="s">
        <v>72</v>
      </c>
      <c r="D220" s="1" t="s">
        <v>90</v>
      </c>
      <c r="E220" s="1" t="s">
        <v>74</v>
      </c>
      <c r="F220" s="1" t="s">
        <v>75</v>
      </c>
      <c r="G220" s="1" t="s">
        <v>71</v>
      </c>
      <c r="H220" s="1">
        <v>99</v>
      </c>
      <c r="I220" s="6" t="s">
        <v>22</v>
      </c>
      <c r="J220" s="1">
        <v>5</v>
      </c>
      <c r="K220" s="1">
        <v>77</v>
      </c>
      <c r="L220" s="1">
        <v>122</v>
      </c>
      <c r="M220" s="1">
        <v>122</v>
      </c>
      <c r="N220" s="1">
        <v>125</v>
      </c>
      <c r="O220" s="1">
        <v>125</v>
      </c>
      <c r="P220" s="1">
        <v>101</v>
      </c>
      <c r="Q220" s="1">
        <v>117</v>
      </c>
      <c r="R220" s="1">
        <v>117</v>
      </c>
      <c r="S220" s="1">
        <v>121</v>
      </c>
      <c r="T220" s="1">
        <v>121</v>
      </c>
      <c r="U220" s="1">
        <v>41</v>
      </c>
      <c r="V220" s="4">
        <f t="shared" si="35"/>
        <v>494</v>
      </c>
      <c r="W220" s="8">
        <f t="shared" si="36"/>
        <v>476</v>
      </c>
      <c r="X220" s="5" t="str">
        <f>Stat[[#This Row],[服装]]&amp;Stat[[#This Row],[名前]]&amp;Stat[[#This Row],[レアリティ]]</f>
        <v>雪遊び古牧譲ICONIC</v>
      </c>
      <c r="Y220" s="5" t="s">
        <v>317</v>
      </c>
      <c r="Z220" s="1" t="s">
        <v>1005</v>
      </c>
    </row>
    <row r="221" spans="1:26" ht="15.95" customHeight="1" x14ac:dyDescent="0.25">
      <c r="A221" s="1">
        <f t="shared" si="33"/>
        <v>220</v>
      </c>
      <c r="B221" s="1" t="s">
        <v>108</v>
      </c>
      <c r="C221" s="1" t="s">
        <v>76</v>
      </c>
      <c r="D221" s="1" t="s">
        <v>77</v>
      </c>
      <c r="E221" s="1" t="s">
        <v>78</v>
      </c>
      <c r="F221" s="1" t="s">
        <v>75</v>
      </c>
      <c r="G221" s="1" t="s">
        <v>71</v>
      </c>
      <c r="H221" s="1">
        <v>99</v>
      </c>
      <c r="I221" s="6" t="s">
        <v>22</v>
      </c>
      <c r="J221" s="1">
        <v>5</v>
      </c>
      <c r="K221" s="1">
        <v>76</v>
      </c>
      <c r="L221" s="1">
        <v>118</v>
      </c>
      <c r="M221" s="1">
        <v>116</v>
      </c>
      <c r="N221" s="1">
        <v>114</v>
      </c>
      <c r="O221" s="1">
        <v>117</v>
      </c>
      <c r="P221" s="1">
        <v>97</v>
      </c>
      <c r="Q221" s="1">
        <v>117</v>
      </c>
      <c r="R221" s="1">
        <v>115</v>
      </c>
      <c r="S221" s="1">
        <v>117</v>
      </c>
      <c r="T221" s="1">
        <v>117</v>
      </c>
      <c r="U221" s="1">
        <v>36</v>
      </c>
      <c r="V221" s="4">
        <f t="shared" si="35"/>
        <v>465</v>
      </c>
      <c r="W221" s="8">
        <f t="shared" si="36"/>
        <v>466</v>
      </c>
      <c r="X221" s="5" t="str">
        <f>Stat[[#This Row],[服装]]&amp;Stat[[#This Row],[名前]]&amp;Stat[[#This Row],[レアリティ]]</f>
        <v>ユニフォーム浅虫快人ICONIC</v>
      </c>
      <c r="Y221" s="5" t="s">
        <v>318</v>
      </c>
      <c r="Z221" s="1" t="s">
        <v>183</v>
      </c>
    </row>
    <row r="222" spans="1:26" ht="15.95" customHeight="1" x14ac:dyDescent="0.25">
      <c r="A222" s="1">
        <f t="shared" si="33"/>
        <v>221</v>
      </c>
      <c r="B222" s="1" t="s">
        <v>108</v>
      </c>
      <c r="C222" s="1" t="s">
        <v>79</v>
      </c>
      <c r="D222" s="1" t="s">
        <v>73</v>
      </c>
      <c r="E222" s="1" t="s">
        <v>80</v>
      </c>
      <c r="F222" s="1" t="s">
        <v>75</v>
      </c>
      <c r="G222" s="1" t="s">
        <v>71</v>
      </c>
      <c r="H222" s="1">
        <v>99</v>
      </c>
      <c r="I222" s="6" t="s">
        <v>22</v>
      </c>
      <c r="J222" s="1">
        <v>5</v>
      </c>
      <c r="K222" s="1">
        <v>85</v>
      </c>
      <c r="L222" s="1">
        <v>112</v>
      </c>
      <c r="M222" s="1">
        <v>110</v>
      </c>
      <c r="N222" s="1">
        <v>114</v>
      </c>
      <c r="O222" s="1">
        <v>121</v>
      </c>
      <c r="P222" s="1">
        <v>101</v>
      </c>
      <c r="Q222" s="1">
        <v>110</v>
      </c>
      <c r="R222" s="1">
        <v>122</v>
      </c>
      <c r="S222" s="1">
        <v>118</v>
      </c>
      <c r="T222" s="1">
        <v>120</v>
      </c>
      <c r="U222" s="1">
        <v>41</v>
      </c>
      <c r="V222" s="4">
        <f t="shared" si="35"/>
        <v>457</v>
      </c>
      <c r="W222" s="8">
        <f t="shared" si="36"/>
        <v>470</v>
      </c>
      <c r="X222" s="5" t="str">
        <f>Stat[[#This Row],[服装]]&amp;Stat[[#This Row],[名前]]&amp;Stat[[#This Row],[レアリティ]]</f>
        <v>ユニフォーム南田大志ICONIC</v>
      </c>
      <c r="Y222" s="5" t="s">
        <v>319</v>
      </c>
      <c r="Z222" s="1" t="s">
        <v>183</v>
      </c>
    </row>
    <row r="223" spans="1:26" ht="15.95" customHeight="1" x14ac:dyDescent="0.25">
      <c r="A223" s="1">
        <f t="shared" si="33"/>
        <v>222</v>
      </c>
      <c r="B223" s="1" t="s">
        <v>108</v>
      </c>
      <c r="C223" s="1" t="s">
        <v>81</v>
      </c>
      <c r="D223" s="1" t="s">
        <v>73</v>
      </c>
      <c r="E223" s="1" t="s">
        <v>82</v>
      </c>
      <c r="F223" s="1" t="s">
        <v>75</v>
      </c>
      <c r="G223" s="1" t="s">
        <v>71</v>
      </c>
      <c r="H223" s="1">
        <v>99</v>
      </c>
      <c r="I223" s="6" t="s">
        <v>22</v>
      </c>
      <c r="J223" s="1">
        <v>5</v>
      </c>
      <c r="K223" s="1">
        <v>75</v>
      </c>
      <c r="L223" s="1">
        <v>116</v>
      </c>
      <c r="M223" s="1">
        <v>116</v>
      </c>
      <c r="N223" s="1">
        <v>112</v>
      </c>
      <c r="O223" s="1">
        <v>120</v>
      </c>
      <c r="P223" s="1">
        <v>97</v>
      </c>
      <c r="Q223" s="1">
        <v>120</v>
      </c>
      <c r="R223" s="1">
        <v>115</v>
      </c>
      <c r="S223" s="1">
        <v>116</v>
      </c>
      <c r="T223" s="1">
        <v>116</v>
      </c>
      <c r="U223" s="1">
        <v>31</v>
      </c>
      <c r="V223" s="4">
        <f t="shared" si="35"/>
        <v>464</v>
      </c>
      <c r="W223" s="8">
        <f t="shared" si="36"/>
        <v>467</v>
      </c>
      <c r="X223" s="5" t="str">
        <f>Stat[[#This Row],[服装]]&amp;Stat[[#This Row],[名前]]&amp;Stat[[#This Row],[レアリティ]]</f>
        <v>ユニフォーム湯川良明ICONIC</v>
      </c>
      <c r="Y223" s="5" t="s">
        <v>320</v>
      </c>
      <c r="Z223" s="1" t="s">
        <v>183</v>
      </c>
    </row>
    <row r="224" spans="1:26" ht="15.95" customHeight="1" x14ac:dyDescent="0.25">
      <c r="A224" s="1">
        <f t="shared" si="33"/>
        <v>223</v>
      </c>
      <c r="B224" s="1" t="s">
        <v>108</v>
      </c>
      <c r="C224" s="1" t="s">
        <v>83</v>
      </c>
      <c r="D224" s="1" t="s">
        <v>84</v>
      </c>
      <c r="E224" s="1" t="s">
        <v>85</v>
      </c>
      <c r="F224" s="1" t="s">
        <v>75</v>
      </c>
      <c r="G224" s="1" t="s">
        <v>71</v>
      </c>
      <c r="H224" s="1">
        <v>99</v>
      </c>
      <c r="I224" s="6" t="s">
        <v>22</v>
      </c>
      <c r="J224" s="1">
        <v>5</v>
      </c>
      <c r="K224" s="1">
        <v>75</v>
      </c>
      <c r="L224" s="1">
        <v>120</v>
      </c>
      <c r="M224" s="1">
        <v>117</v>
      </c>
      <c r="N224" s="1">
        <v>114</v>
      </c>
      <c r="O224" s="1">
        <v>117</v>
      </c>
      <c r="P224" s="1">
        <v>97</v>
      </c>
      <c r="Q224" s="1">
        <v>115</v>
      </c>
      <c r="R224" s="1">
        <v>114</v>
      </c>
      <c r="S224" s="1">
        <v>116</v>
      </c>
      <c r="T224" s="1">
        <v>116</v>
      </c>
      <c r="U224" s="1">
        <v>31</v>
      </c>
      <c r="V224" s="4">
        <f t="shared" si="35"/>
        <v>468</v>
      </c>
      <c r="W224" s="8">
        <f t="shared" si="36"/>
        <v>461</v>
      </c>
      <c r="X224" s="5" t="str">
        <f>Stat[[#This Row],[服装]]&amp;Stat[[#This Row],[名前]]&amp;Stat[[#This Row],[レアリティ]]</f>
        <v>ユニフォーム稲垣功ICONIC</v>
      </c>
      <c r="Y224" s="5" t="s">
        <v>321</v>
      </c>
      <c r="Z224" s="1" t="s">
        <v>183</v>
      </c>
    </row>
    <row r="225" spans="1:26" ht="15.95" customHeight="1" x14ac:dyDescent="0.25">
      <c r="A225" s="1">
        <f t="shared" si="33"/>
        <v>224</v>
      </c>
      <c r="B225" s="1" t="s">
        <v>108</v>
      </c>
      <c r="C225" s="1" t="s">
        <v>86</v>
      </c>
      <c r="D225" s="1" t="s">
        <v>84</v>
      </c>
      <c r="E225" s="1" t="s">
        <v>87</v>
      </c>
      <c r="F225" s="1" t="s">
        <v>75</v>
      </c>
      <c r="G225" s="1" t="s">
        <v>71</v>
      </c>
      <c r="H225" s="1">
        <v>99</v>
      </c>
      <c r="I225" s="6" t="s">
        <v>22</v>
      </c>
      <c r="J225" s="1">
        <v>5</v>
      </c>
      <c r="K225" s="1">
        <v>75</v>
      </c>
      <c r="L225" s="1">
        <v>115</v>
      </c>
      <c r="M225" s="1">
        <v>115</v>
      </c>
      <c r="N225" s="1">
        <v>112</v>
      </c>
      <c r="O225" s="1">
        <v>120</v>
      </c>
      <c r="P225" s="1">
        <v>97</v>
      </c>
      <c r="Q225" s="1">
        <v>120</v>
      </c>
      <c r="R225" s="1">
        <v>115</v>
      </c>
      <c r="S225" s="1">
        <v>117</v>
      </c>
      <c r="T225" s="1">
        <v>116</v>
      </c>
      <c r="U225" s="1">
        <v>31</v>
      </c>
      <c r="V225" s="4">
        <f t="shared" si="35"/>
        <v>462</v>
      </c>
      <c r="W225" s="8">
        <f t="shared" si="36"/>
        <v>468</v>
      </c>
      <c r="X225" s="5" t="str">
        <f>Stat[[#This Row],[服装]]&amp;Stat[[#This Row],[名前]]&amp;Stat[[#This Row],[レアリティ]]</f>
        <v>ユニフォーム馬門英治ICONIC</v>
      </c>
      <c r="Y225" s="5" t="s">
        <v>322</v>
      </c>
      <c r="Z225" s="1" t="s">
        <v>183</v>
      </c>
    </row>
    <row r="226" spans="1:26" ht="15.95" customHeight="1" x14ac:dyDescent="0.25">
      <c r="A226" s="1">
        <f t="shared" si="33"/>
        <v>225</v>
      </c>
      <c r="B226" s="1" t="s">
        <v>108</v>
      </c>
      <c r="C226" s="1" t="s">
        <v>88</v>
      </c>
      <c r="D226" s="1" t="s">
        <v>84</v>
      </c>
      <c r="E226" s="1" t="s">
        <v>85</v>
      </c>
      <c r="F226" s="1" t="s">
        <v>75</v>
      </c>
      <c r="G226" s="1" t="s">
        <v>71</v>
      </c>
      <c r="H226" s="1">
        <v>99</v>
      </c>
      <c r="I226" s="6" t="s">
        <v>22</v>
      </c>
      <c r="J226" s="1">
        <v>5</v>
      </c>
      <c r="K226" s="1">
        <v>76</v>
      </c>
      <c r="L226" s="1">
        <v>119</v>
      </c>
      <c r="M226" s="1">
        <v>118</v>
      </c>
      <c r="N226" s="1">
        <v>115</v>
      </c>
      <c r="O226" s="1">
        <v>117</v>
      </c>
      <c r="P226" s="1">
        <v>97</v>
      </c>
      <c r="Q226" s="1">
        <v>116</v>
      </c>
      <c r="R226" s="1">
        <v>115</v>
      </c>
      <c r="S226" s="1">
        <v>116</v>
      </c>
      <c r="T226" s="1">
        <v>116</v>
      </c>
      <c r="U226" s="1">
        <v>31</v>
      </c>
      <c r="V226" s="4">
        <f t="shared" si="35"/>
        <v>469</v>
      </c>
      <c r="W226" s="8">
        <f t="shared" si="36"/>
        <v>463</v>
      </c>
      <c r="X226" s="5" t="str">
        <f>Stat[[#This Row],[服装]]&amp;Stat[[#This Row],[名前]]&amp;Stat[[#This Row],[レアリティ]]</f>
        <v>ユニフォーム百沢雄大ICONIC</v>
      </c>
      <c r="Y226" s="5" t="s">
        <v>323</v>
      </c>
      <c r="Z226" s="1" t="s">
        <v>183</v>
      </c>
    </row>
    <row r="227" spans="1:26" ht="15.95" customHeight="1" x14ac:dyDescent="0.25">
      <c r="A227" s="1">
        <f t="shared" si="33"/>
        <v>226</v>
      </c>
      <c r="B227" s="1" t="s">
        <v>552</v>
      </c>
      <c r="C227" s="1" t="s">
        <v>88</v>
      </c>
      <c r="D227" s="1" t="s">
        <v>90</v>
      </c>
      <c r="E227" s="1" t="s">
        <v>78</v>
      </c>
      <c r="F227" s="1" t="s">
        <v>75</v>
      </c>
      <c r="G227" s="1" t="s">
        <v>71</v>
      </c>
      <c r="H227" s="1">
        <v>99</v>
      </c>
      <c r="I227" s="6" t="s">
        <v>22</v>
      </c>
      <c r="J227" s="1">
        <v>5</v>
      </c>
      <c r="K227" s="1">
        <v>77</v>
      </c>
      <c r="L227" s="1">
        <v>122</v>
      </c>
      <c r="M227" s="1">
        <v>121</v>
      </c>
      <c r="N227" s="1">
        <v>116</v>
      </c>
      <c r="O227" s="1">
        <v>118</v>
      </c>
      <c r="P227" s="1">
        <v>97</v>
      </c>
      <c r="Q227" s="1">
        <v>117</v>
      </c>
      <c r="R227" s="1">
        <v>116</v>
      </c>
      <c r="S227" s="1">
        <v>119</v>
      </c>
      <c r="T227" s="1">
        <v>117</v>
      </c>
      <c r="U227" s="1">
        <v>31</v>
      </c>
      <c r="V227" s="4">
        <f t="shared" si="35"/>
        <v>477</v>
      </c>
      <c r="W227" s="8">
        <f t="shared" si="36"/>
        <v>469</v>
      </c>
      <c r="X227" s="5" t="str">
        <f>Stat[[#This Row],[服装]]&amp;Stat[[#This Row],[名前]]&amp;Stat[[#This Row],[レアリティ]]</f>
        <v>職業体験百沢雄大ICONIC</v>
      </c>
      <c r="Y227" s="5" t="s">
        <v>323</v>
      </c>
      <c r="Z227" s="1" t="s">
        <v>1006</v>
      </c>
    </row>
    <row r="228" spans="1:26" ht="15.95" customHeight="1" x14ac:dyDescent="0.25">
      <c r="A228" s="1">
        <f t="shared" si="33"/>
        <v>227</v>
      </c>
      <c r="B228" s="1" t="s">
        <v>108</v>
      </c>
      <c r="C228" s="1" t="s">
        <v>89</v>
      </c>
      <c r="D228" s="1" t="s">
        <v>90</v>
      </c>
      <c r="E228" s="1" t="s">
        <v>85</v>
      </c>
      <c r="F228" s="1" t="s">
        <v>91</v>
      </c>
      <c r="G228" s="1" t="s">
        <v>71</v>
      </c>
      <c r="H228" s="1">
        <v>99</v>
      </c>
      <c r="I228" s="6" t="s">
        <v>22</v>
      </c>
      <c r="J228" s="1">
        <v>5</v>
      </c>
      <c r="K228" s="1">
        <v>76</v>
      </c>
      <c r="L228" s="1">
        <v>122</v>
      </c>
      <c r="M228" s="1">
        <v>121</v>
      </c>
      <c r="N228" s="1">
        <v>114</v>
      </c>
      <c r="O228" s="1">
        <v>122</v>
      </c>
      <c r="P228" s="1">
        <v>101</v>
      </c>
      <c r="Q228" s="1">
        <v>114</v>
      </c>
      <c r="R228" s="1">
        <v>115</v>
      </c>
      <c r="S228" s="1">
        <v>118</v>
      </c>
      <c r="T228" s="1">
        <v>120</v>
      </c>
      <c r="U228" s="1">
        <v>41</v>
      </c>
      <c r="V228" s="4">
        <f t="shared" si="35"/>
        <v>479</v>
      </c>
      <c r="W228" s="8">
        <f t="shared" si="36"/>
        <v>467</v>
      </c>
      <c r="X228" s="5" t="str">
        <f>Stat[[#This Row],[服装]]&amp;Stat[[#This Row],[名前]]&amp;Stat[[#This Row],[レアリティ]]</f>
        <v>ユニフォーム照島游児ICONIC</v>
      </c>
      <c r="Y228" s="5" t="s">
        <v>324</v>
      </c>
      <c r="Z228" s="1" t="s">
        <v>183</v>
      </c>
    </row>
    <row r="229" spans="1:26" ht="15.95" customHeight="1" x14ac:dyDescent="0.25">
      <c r="A229" s="1">
        <f t="shared" si="33"/>
        <v>228</v>
      </c>
      <c r="B229" s="1" t="s">
        <v>149</v>
      </c>
      <c r="C229" s="1" t="s">
        <v>89</v>
      </c>
      <c r="D229" s="1" t="s">
        <v>77</v>
      </c>
      <c r="E229" s="1" t="s">
        <v>78</v>
      </c>
      <c r="F229" s="1" t="s">
        <v>91</v>
      </c>
      <c r="G229" s="1" t="s">
        <v>71</v>
      </c>
      <c r="H229" s="1">
        <v>99</v>
      </c>
      <c r="I229" s="6" t="s">
        <v>22</v>
      </c>
      <c r="J229" s="1">
        <v>5</v>
      </c>
      <c r="K229" s="1">
        <v>77</v>
      </c>
      <c r="L229" s="1">
        <v>125</v>
      </c>
      <c r="M229" s="1">
        <v>124</v>
      </c>
      <c r="N229" s="1">
        <v>115</v>
      </c>
      <c r="O229" s="1">
        <v>123</v>
      </c>
      <c r="P229" s="1">
        <v>101</v>
      </c>
      <c r="Q229" s="1">
        <v>115</v>
      </c>
      <c r="R229" s="1">
        <v>116</v>
      </c>
      <c r="S229" s="1">
        <v>121</v>
      </c>
      <c r="T229" s="1">
        <v>121</v>
      </c>
      <c r="U229" s="1">
        <v>41</v>
      </c>
      <c r="V229" s="4">
        <f t="shared" si="35"/>
        <v>487</v>
      </c>
      <c r="W229" s="8">
        <f t="shared" si="36"/>
        <v>473</v>
      </c>
      <c r="X229" s="5" t="str">
        <f>Stat[[#This Row],[服装]]&amp;Stat[[#This Row],[名前]]&amp;Stat[[#This Row],[レアリティ]]</f>
        <v>制服照島游児ICONIC</v>
      </c>
      <c r="Y229" s="5" t="s">
        <v>324</v>
      </c>
      <c r="Z229" s="1" t="s">
        <v>1003</v>
      </c>
    </row>
    <row r="230" spans="1:26" ht="15.95" customHeight="1" x14ac:dyDescent="0.25">
      <c r="A230" s="1">
        <f>ROW()-1</f>
        <v>229</v>
      </c>
      <c r="B230" s="1" t="s">
        <v>595</v>
      </c>
      <c r="C230" s="1" t="s">
        <v>89</v>
      </c>
      <c r="D230" s="1" t="s">
        <v>596</v>
      </c>
      <c r="E230" s="1" t="s">
        <v>78</v>
      </c>
      <c r="F230" s="1" t="s">
        <v>91</v>
      </c>
      <c r="G230" s="1" t="s">
        <v>71</v>
      </c>
      <c r="H230" s="1">
        <v>99</v>
      </c>
      <c r="I230" s="6" t="s">
        <v>22</v>
      </c>
      <c r="J230" s="1">
        <v>5</v>
      </c>
      <c r="K230" s="1">
        <v>77</v>
      </c>
      <c r="L230" s="1">
        <v>128</v>
      </c>
      <c r="M230" s="1">
        <v>121</v>
      </c>
      <c r="N230" s="1">
        <v>115</v>
      </c>
      <c r="O230" s="1">
        <v>120</v>
      </c>
      <c r="P230" s="1">
        <v>101</v>
      </c>
      <c r="Q230" s="1">
        <v>116</v>
      </c>
      <c r="R230" s="1">
        <v>116</v>
      </c>
      <c r="S230" s="1">
        <v>123</v>
      </c>
      <c r="T230" s="1">
        <v>121</v>
      </c>
      <c r="U230" s="1">
        <v>41</v>
      </c>
      <c r="V230" s="4">
        <f t="shared" si="35"/>
        <v>484</v>
      </c>
      <c r="W230" s="8">
        <f t="shared" si="36"/>
        <v>476</v>
      </c>
      <c r="X230" s="5" t="str">
        <f>Stat[[#This Row],[服装]]&amp;Stat[[#This Row],[名前]]&amp;Stat[[#This Row],[レアリティ]]</f>
        <v>雪遊び照島游児ICONIC</v>
      </c>
      <c r="Y230" s="5" t="s">
        <v>324</v>
      </c>
      <c r="Z230" s="1" t="s">
        <v>1006</v>
      </c>
    </row>
    <row r="231" spans="1:26" ht="15.95" customHeight="1" x14ac:dyDescent="0.25">
      <c r="A231" s="1">
        <f>ROW()-1</f>
        <v>230</v>
      </c>
      <c r="B231" s="1" t="s">
        <v>727</v>
      </c>
      <c r="C231" s="1" t="s">
        <v>89</v>
      </c>
      <c r="D231" s="1" t="s">
        <v>90</v>
      </c>
      <c r="E231" s="1" t="s">
        <v>78</v>
      </c>
      <c r="F231" s="1" t="s">
        <v>91</v>
      </c>
      <c r="G231" s="1" t="s">
        <v>71</v>
      </c>
      <c r="H231" s="1">
        <v>99</v>
      </c>
      <c r="I231" s="6" t="s">
        <v>22</v>
      </c>
      <c r="J231" s="1">
        <v>5</v>
      </c>
      <c r="K231" s="1">
        <v>78</v>
      </c>
      <c r="L231" s="1">
        <v>126</v>
      </c>
      <c r="M231" s="1">
        <v>127</v>
      </c>
      <c r="N231" s="1">
        <v>115</v>
      </c>
      <c r="O231" s="1">
        <v>125</v>
      </c>
      <c r="P231" s="1">
        <v>101</v>
      </c>
      <c r="Q231" s="1">
        <v>115</v>
      </c>
      <c r="R231" s="1">
        <v>118</v>
      </c>
      <c r="S231" s="1">
        <v>122</v>
      </c>
      <c r="T231" s="1">
        <v>122</v>
      </c>
      <c r="U231" s="1">
        <v>41</v>
      </c>
      <c r="V231" s="4">
        <f t="shared" si="35"/>
        <v>493</v>
      </c>
      <c r="W231" s="8">
        <f t="shared" si="36"/>
        <v>477</v>
      </c>
      <c r="X231" s="5" t="str">
        <f>Stat[[#This Row],[服装]]&amp;Stat[[#This Row],[名前]]&amp;Stat[[#This Row],[レアリティ]]</f>
        <v>スパイ照島游児ICONIC</v>
      </c>
      <c r="Y231" s="5" t="s">
        <v>324</v>
      </c>
      <c r="Z231" s="1" t="s">
        <v>1001</v>
      </c>
    </row>
    <row r="232" spans="1:26" ht="15.95" customHeight="1" x14ac:dyDescent="0.25">
      <c r="A232" s="1">
        <f>ROW()-1</f>
        <v>231</v>
      </c>
      <c r="B232" s="1" t="s">
        <v>902</v>
      </c>
      <c r="C232" s="1" t="s">
        <v>89</v>
      </c>
      <c r="D232" s="1" t="s">
        <v>77</v>
      </c>
      <c r="E232" s="1" t="s">
        <v>78</v>
      </c>
      <c r="F232" s="1" t="s">
        <v>91</v>
      </c>
      <c r="G232" s="1" t="s">
        <v>71</v>
      </c>
      <c r="H232" s="1">
        <v>99</v>
      </c>
      <c r="I232" s="6" t="s">
        <v>22</v>
      </c>
      <c r="J232" s="1">
        <v>5</v>
      </c>
      <c r="K232" s="1">
        <v>78</v>
      </c>
      <c r="L232" s="1">
        <v>128</v>
      </c>
      <c r="M232" s="1">
        <v>125</v>
      </c>
      <c r="N232" s="1">
        <v>115</v>
      </c>
      <c r="O232" s="1">
        <v>123</v>
      </c>
      <c r="P232" s="1">
        <v>101</v>
      </c>
      <c r="Q232" s="1">
        <v>117</v>
      </c>
      <c r="R232" s="1">
        <v>118</v>
      </c>
      <c r="S232" s="1">
        <v>123</v>
      </c>
      <c r="T232" s="1">
        <v>122</v>
      </c>
      <c r="U232" s="1">
        <v>41</v>
      </c>
      <c r="V232" s="4">
        <f t="shared" si="35"/>
        <v>491</v>
      </c>
      <c r="W232" s="8">
        <f t="shared" si="36"/>
        <v>480</v>
      </c>
      <c r="X232" s="5" t="str">
        <f>Stat[[#This Row],[服装]]&amp;Stat[[#This Row],[名前]]&amp;Stat[[#This Row],[レアリティ]]</f>
        <v>妖照島游児ICONIC</v>
      </c>
      <c r="Y232" s="5" t="s">
        <v>324</v>
      </c>
      <c r="Z232" s="1" t="s">
        <v>1007</v>
      </c>
    </row>
    <row r="233" spans="1:26" ht="15.95" customHeight="1" x14ac:dyDescent="0.25">
      <c r="A233" s="1">
        <f>ROW()-1</f>
        <v>232</v>
      </c>
      <c r="B233" s="1" t="s">
        <v>1559</v>
      </c>
      <c r="C233" s="1" t="s">
        <v>89</v>
      </c>
      <c r="D233" s="1" t="s">
        <v>73</v>
      </c>
      <c r="E233" s="1" t="s">
        <v>78</v>
      </c>
      <c r="F233" s="1" t="s">
        <v>91</v>
      </c>
      <c r="G233" s="1" t="s">
        <v>71</v>
      </c>
      <c r="H233" s="1">
        <v>99</v>
      </c>
      <c r="I233" s="6" t="s">
        <v>22</v>
      </c>
      <c r="J233" s="1">
        <v>5</v>
      </c>
      <c r="K233" s="1">
        <v>79</v>
      </c>
      <c r="L233" s="1">
        <v>127</v>
      </c>
      <c r="M233" s="1">
        <v>129</v>
      </c>
      <c r="N233" s="1">
        <v>116</v>
      </c>
      <c r="O233" s="1">
        <v>127</v>
      </c>
      <c r="P233" s="1">
        <v>101</v>
      </c>
      <c r="Q233" s="1">
        <v>116</v>
      </c>
      <c r="R233" s="1">
        <v>120</v>
      </c>
      <c r="S233" s="1">
        <v>123</v>
      </c>
      <c r="T233" s="1">
        <v>123</v>
      </c>
      <c r="U233" s="1">
        <v>41</v>
      </c>
      <c r="V233" s="4">
        <f t="shared" si="35"/>
        <v>499</v>
      </c>
      <c r="W233" s="8">
        <f t="shared" si="36"/>
        <v>482</v>
      </c>
      <c r="X233" s="5" t="str">
        <f>Stat[[#This Row],[服装]]&amp;Stat[[#This Row],[名前]]&amp;Stat[[#This Row],[レアリティ]]</f>
        <v>格ゲー照島游児ICONIC</v>
      </c>
      <c r="Y233" s="5" t="s">
        <v>324</v>
      </c>
      <c r="Z233" s="1" t="s">
        <v>1007</v>
      </c>
    </row>
    <row r="234" spans="1:26" ht="15.95" customHeight="1" x14ac:dyDescent="0.25">
      <c r="A234" s="1">
        <f t="shared" si="33"/>
        <v>233</v>
      </c>
      <c r="B234" s="1" t="s">
        <v>108</v>
      </c>
      <c r="C234" s="1" t="s">
        <v>92</v>
      </c>
      <c r="D234" s="1" t="s">
        <v>90</v>
      </c>
      <c r="E234" s="1" t="s">
        <v>87</v>
      </c>
      <c r="F234" s="1" t="s">
        <v>91</v>
      </c>
      <c r="G234" s="1" t="s">
        <v>71</v>
      </c>
      <c r="H234" s="1">
        <v>99</v>
      </c>
      <c r="I234" s="6" t="s">
        <v>22</v>
      </c>
      <c r="J234" s="1">
        <v>5</v>
      </c>
      <c r="K234" s="1">
        <v>76</v>
      </c>
      <c r="L234" s="1">
        <v>117</v>
      </c>
      <c r="M234" s="1">
        <v>115</v>
      </c>
      <c r="N234" s="1">
        <v>112</v>
      </c>
      <c r="O234" s="1">
        <v>120</v>
      </c>
      <c r="P234" s="1">
        <v>97</v>
      </c>
      <c r="Q234" s="1">
        <v>121</v>
      </c>
      <c r="R234" s="1">
        <v>115</v>
      </c>
      <c r="S234" s="1">
        <v>117</v>
      </c>
      <c r="T234" s="1">
        <v>117</v>
      </c>
      <c r="U234" s="1">
        <v>41</v>
      </c>
      <c r="V234" s="4">
        <f t="shared" si="35"/>
        <v>464</v>
      </c>
      <c r="W234" s="8">
        <f t="shared" si="36"/>
        <v>470</v>
      </c>
      <c r="X234" s="5" t="str">
        <f>Stat[[#This Row],[服装]]&amp;Stat[[#This Row],[名前]]&amp;Stat[[#This Row],[レアリティ]]</f>
        <v>ユニフォーム母畑和馬ICONIC</v>
      </c>
      <c r="Y234" s="5" t="s">
        <v>325</v>
      </c>
      <c r="Z234" s="1" t="s">
        <v>183</v>
      </c>
    </row>
    <row r="235" spans="1:26" ht="15.95" customHeight="1" x14ac:dyDescent="0.25">
      <c r="A235" s="1">
        <f>ROW()-1</f>
        <v>234</v>
      </c>
      <c r="B235" s="1" t="s">
        <v>944</v>
      </c>
      <c r="C235" s="1" t="s">
        <v>92</v>
      </c>
      <c r="D235" s="1" t="s">
        <v>77</v>
      </c>
      <c r="E235" s="1" t="s">
        <v>82</v>
      </c>
      <c r="F235" s="1" t="s">
        <v>91</v>
      </c>
      <c r="G235" s="1" t="s">
        <v>71</v>
      </c>
      <c r="H235" s="1">
        <v>99</v>
      </c>
      <c r="I235" s="6" t="s">
        <v>22</v>
      </c>
      <c r="J235" s="1">
        <v>5</v>
      </c>
      <c r="K235" s="1">
        <v>77</v>
      </c>
      <c r="L235" s="1">
        <v>120</v>
      </c>
      <c r="M235" s="1">
        <v>116</v>
      </c>
      <c r="N235" s="1">
        <v>113</v>
      </c>
      <c r="O235" s="1">
        <v>121</v>
      </c>
      <c r="P235" s="1">
        <v>97</v>
      </c>
      <c r="Q235" s="1">
        <v>124</v>
      </c>
      <c r="R235" s="1">
        <v>116</v>
      </c>
      <c r="S235" s="1">
        <v>120</v>
      </c>
      <c r="T235" s="1">
        <v>118</v>
      </c>
      <c r="U235" s="1">
        <v>41</v>
      </c>
      <c r="V235" s="4">
        <f t="shared" si="35"/>
        <v>470</v>
      </c>
      <c r="W235" s="8">
        <f t="shared" si="36"/>
        <v>478</v>
      </c>
      <c r="X235" s="5" t="str">
        <f>Stat[[#This Row],[服装]]&amp;Stat[[#This Row],[名前]]&amp;Stat[[#This Row],[レアリティ]]</f>
        <v>アート2母畑和馬ICONIC</v>
      </c>
      <c r="Y235" s="5" t="s">
        <v>325</v>
      </c>
      <c r="Z235" s="1" t="s">
        <v>1003</v>
      </c>
    </row>
    <row r="236" spans="1:26" ht="15.95" customHeight="1" x14ac:dyDescent="0.25">
      <c r="A236" s="1">
        <f t="shared" si="33"/>
        <v>235</v>
      </c>
      <c r="B236" s="1" t="s">
        <v>108</v>
      </c>
      <c r="C236" s="1" t="s">
        <v>93</v>
      </c>
      <c r="D236" s="1" t="s">
        <v>84</v>
      </c>
      <c r="E236" s="1" t="s">
        <v>97</v>
      </c>
      <c r="F236" s="1" t="s">
        <v>91</v>
      </c>
      <c r="G236" s="1" t="s">
        <v>71</v>
      </c>
      <c r="H236" s="1">
        <v>99</v>
      </c>
      <c r="I236" s="6" t="s">
        <v>22</v>
      </c>
      <c r="J236" s="1">
        <v>5</v>
      </c>
      <c r="K236" s="1">
        <v>74</v>
      </c>
      <c r="L236" s="1">
        <v>115</v>
      </c>
      <c r="M236" s="1">
        <v>114</v>
      </c>
      <c r="N236" s="1">
        <v>120</v>
      </c>
      <c r="O236" s="1">
        <v>120</v>
      </c>
      <c r="P236" s="1">
        <v>97</v>
      </c>
      <c r="Q236" s="1">
        <v>117</v>
      </c>
      <c r="R236" s="1">
        <v>114</v>
      </c>
      <c r="S236" s="1">
        <v>116</v>
      </c>
      <c r="T236" s="1">
        <v>117</v>
      </c>
      <c r="U236" s="1">
        <v>41</v>
      </c>
      <c r="V236" s="4">
        <f t="shared" si="35"/>
        <v>469</v>
      </c>
      <c r="W236" s="8">
        <f t="shared" si="36"/>
        <v>464</v>
      </c>
      <c r="X236" s="5" t="str">
        <f>Stat[[#This Row],[服装]]&amp;Stat[[#This Row],[名前]]&amp;Stat[[#This Row],[レアリティ]]</f>
        <v>ユニフォーム二岐丈晴ICONIC</v>
      </c>
      <c r="Y236" s="5" t="s">
        <v>326</v>
      </c>
      <c r="Z236" s="1" t="s">
        <v>183</v>
      </c>
    </row>
    <row r="237" spans="1:26" ht="15.95" customHeight="1" x14ac:dyDescent="0.25">
      <c r="A237" s="1">
        <f t="shared" si="33"/>
        <v>236</v>
      </c>
      <c r="B237" s="1" t="s">
        <v>149</v>
      </c>
      <c r="C237" s="1" t="s">
        <v>93</v>
      </c>
      <c r="D237" s="1" t="s">
        <v>90</v>
      </c>
      <c r="E237" s="1" t="s">
        <v>74</v>
      </c>
      <c r="F237" s="1" t="s">
        <v>91</v>
      </c>
      <c r="G237" s="1" t="s">
        <v>71</v>
      </c>
      <c r="H237" s="1">
        <v>99</v>
      </c>
      <c r="I237" s="6" t="s">
        <v>22</v>
      </c>
      <c r="J237" s="1">
        <v>5</v>
      </c>
      <c r="K237" s="1">
        <v>75</v>
      </c>
      <c r="L237" s="1">
        <v>116</v>
      </c>
      <c r="M237" s="1">
        <v>117</v>
      </c>
      <c r="N237" s="1">
        <v>123</v>
      </c>
      <c r="O237" s="1">
        <v>123</v>
      </c>
      <c r="P237" s="1">
        <v>97</v>
      </c>
      <c r="Q237" s="1">
        <v>118</v>
      </c>
      <c r="R237" s="1">
        <v>115</v>
      </c>
      <c r="S237" s="1">
        <v>117</v>
      </c>
      <c r="T237" s="1">
        <v>118</v>
      </c>
      <c r="U237" s="1">
        <v>41</v>
      </c>
      <c r="V237" s="4">
        <f t="shared" si="35"/>
        <v>479</v>
      </c>
      <c r="W237" s="8">
        <f t="shared" si="36"/>
        <v>468</v>
      </c>
      <c r="X237" s="5" t="str">
        <f>Stat[[#This Row],[服装]]&amp;Stat[[#This Row],[名前]]&amp;Stat[[#This Row],[レアリティ]]</f>
        <v>制服二岐丈晴ICONIC</v>
      </c>
      <c r="Y237" s="5" t="s">
        <v>326</v>
      </c>
      <c r="Z237" s="1" t="s">
        <v>1004</v>
      </c>
    </row>
    <row r="238" spans="1:26" ht="15.95" customHeight="1" x14ac:dyDescent="0.25">
      <c r="A238" s="1">
        <f t="shared" si="33"/>
        <v>237</v>
      </c>
      <c r="B238" s="1" t="s">
        <v>108</v>
      </c>
      <c r="C238" s="1" t="s">
        <v>99</v>
      </c>
      <c r="D238" s="1" t="s">
        <v>84</v>
      </c>
      <c r="E238" s="1" t="s">
        <v>85</v>
      </c>
      <c r="F238" s="1" t="s">
        <v>91</v>
      </c>
      <c r="G238" s="1" t="s">
        <v>71</v>
      </c>
      <c r="H238" s="1">
        <v>99</v>
      </c>
      <c r="I238" s="6" t="s">
        <v>22</v>
      </c>
      <c r="J238" s="1">
        <v>5</v>
      </c>
      <c r="K238" s="1">
        <v>74</v>
      </c>
      <c r="L238" s="1">
        <v>120</v>
      </c>
      <c r="M238" s="1">
        <v>119</v>
      </c>
      <c r="N238" s="1">
        <v>113</v>
      </c>
      <c r="O238" s="1">
        <v>118</v>
      </c>
      <c r="P238" s="1">
        <v>97</v>
      </c>
      <c r="Q238" s="1">
        <v>115</v>
      </c>
      <c r="R238" s="1">
        <v>115</v>
      </c>
      <c r="S238" s="1">
        <v>116</v>
      </c>
      <c r="T238" s="1">
        <v>116</v>
      </c>
      <c r="U238" s="1">
        <v>41</v>
      </c>
      <c r="V238" s="4">
        <f t="shared" si="35"/>
        <v>470</v>
      </c>
      <c r="W238" s="8">
        <f t="shared" si="36"/>
        <v>462</v>
      </c>
      <c r="X238" s="5" t="str">
        <f>Stat[[#This Row],[服装]]&amp;Stat[[#This Row],[名前]]&amp;Stat[[#This Row],[レアリティ]]</f>
        <v>ユニフォーム沼尻凛太郎ICONIC</v>
      </c>
      <c r="Y238" s="5" t="s">
        <v>327</v>
      </c>
      <c r="Z238" s="1" t="s">
        <v>183</v>
      </c>
    </row>
    <row r="239" spans="1:26" ht="15.95" customHeight="1" x14ac:dyDescent="0.25">
      <c r="A239" s="1">
        <f t="shared" ref="A239:A253" si="37">ROW()-1</f>
        <v>238</v>
      </c>
      <c r="B239" s="1" t="s">
        <v>108</v>
      </c>
      <c r="C239" s="1" t="s">
        <v>94</v>
      </c>
      <c r="D239" s="1" t="s">
        <v>90</v>
      </c>
      <c r="E239" s="1" t="s">
        <v>87</v>
      </c>
      <c r="F239" s="1" t="s">
        <v>91</v>
      </c>
      <c r="G239" s="1" t="s">
        <v>71</v>
      </c>
      <c r="H239" s="1">
        <v>99</v>
      </c>
      <c r="I239" s="6" t="s">
        <v>22</v>
      </c>
      <c r="J239" s="1">
        <v>5</v>
      </c>
      <c r="K239" s="1">
        <v>74</v>
      </c>
      <c r="L239" s="1">
        <v>116</v>
      </c>
      <c r="M239" s="1">
        <v>115</v>
      </c>
      <c r="N239" s="1">
        <v>113</v>
      </c>
      <c r="O239" s="1">
        <v>117</v>
      </c>
      <c r="P239" s="1">
        <v>97</v>
      </c>
      <c r="Q239" s="1">
        <v>121</v>
      </c>
      <c r="R239" s="1">
        <v>115</v>
      </c>
      <c r="S239" s="1">
        <v>116</v>
      </c>
      <c r="T239" s="1">
        <v>117</v>
      </c>
      <c r="U239" s="1">
        <v>41</v>
      </c>
      <c r="V239" s="4">
        <f t="shared" si="35"/>
        <v>461</v>
      </c>
      <c r="W239" s="8">
        <f t="shared" si="36"/>
        <v>469</v>
      </c>
      <c r="X239" s="5" t="str">
        <f>Stat[[#This Row],[服装]]&amp;Stat[[#This Row],[名前]]&amp;Stat[[#This Row],[レアリティ]]</f>
        <v>ユニフォーム飯坂信義ICONIC</v>
      </c>
      <c r="Y239" s="5" t="s">
        <v>328</v>
      </c>
      <c r="Z239" s="1" t="s">
        <v>183</v>
      </c>
    </row>
    <row r="240" spans="1:26" ht="15.95" customHeight="1" x14ac:dyDescent="0.25">
      <c r="A240" s="1">
        <f t="shared" si="37"/>
        <v>239</v>
      </c>
      <c r="B240" s="1" t="s">
        <v>108</v>
      </c>
      <c r="C240" s="1" t="s">
        <v>95</v>
      </c>
      <c r="D240" s="1" t="s">
        <v>90</v>
      </c>
      <c r="E240" s="1" t="s">
        <v>85</v>
      </c>
      <c r="F240" s="1" t="s">
        <v>91</v>
      </c>
      <c r="G240" s="1" t="s">
        <v>71</v>
      </c>
      <c r="H240" s="1">
        <v>99</v>
      </c>
      <c r="I240" s="6" t="s">
        <v>22</v>
      </c>
      <c r="J240" s="1">
        <v>5</v>
      </c>
      <c r="K240" s="1">
        <v>74</v>
      </c>
      <c r="L240" s="1">
        <v>118</v>
      </c>
      <c r="M240" s="1">
        <v>118</v>
      </c>
      <c r="N240" s="1">
        <v>113</v>
      </c>
      <c r="O240" s="1">
        <v>120</v>
      </c>
      <c r="P240" s="1">
        <v>97</v>
      </c>
      <c r="Q240" s="1">
        <v>115</v>
      </c>
      <c r="R240" s="1">
        <v>115</v>
      </c>
      <c r="S240" s="1">
        <v>120</v>
      </c>
      <c r="T240" s="1">
        <v>120</v>
      </c>
      <c r="U240" s="1">
        <v>41</v>
      </c>
      <c r="V240" s="4">
        <f t="shared" ref="V240:V254" si="38">SUM(L240:O240)</f>
        <v>469</v>
      </c>
      <c r="W240" s="8">
        <f t="shared" ref="W240:W254" si="39">SUM(Q240:T240)</f>
        <v>470</v>
      </c>
      <c r="X240" s="5" t="str">
        <f>Stat[[#This Row],[服装]]&amp;Stat[[#This Row],[名前]]&amp;Stat[[#This Row],[レアリティ]]</f>
        <v>ユニフォーム東山勝道ICONIC</v>
      </c>
      <c r="Y240" s="5" t="s">
        <v>329</v>
      </c>
      <c r="Z240" s="1" t="s">
        <v>183</v>
      </c>
    </row>
    <row r="241" spans="1:26" ht="15.95" customHeight="1" x14ac:dyDescent="0.25">
      <c r="A241" s="1">
        <f t="shared" si="37"/>
        <v>240</v>
      </c>
      <c r="B241" s="1" t="s">
        <v>108</v>
      </c>
      <c r="C241" s="1" t="s">
        <v>96</v>
      </c>
      <c r="D241" s="1" t="s">
        <v>90</v>
      </c>
      <c r="E241" s="1" t="s">
        <v>98</v>
      </c>
      <c r="F241" s="1" t="s">
        <v>91</v>
      </c>
      <c r="G241" s="1" t="s">
        <v>71</v>
      </c>
      <c r="H241" s="1">
        <v>99</v>
      </c>
      <c r="I241" s="6" t="s">
        <v>22</v>
      </c>
      <c r="J241" s="1">
        <v>5</v>
      </c>
      <c r="K241" s="1">
        <v>85</v>
      </c>
      <c r="L241" s="1">
        <v>112</v>
      </c>
      <c r="M241" s="1">
        <v>110</v>
      </c>
      <c r="N241" s="1">
        <v>114</v>
      </c>
      <c r="O241" s="1">
        <v>120</v>
      </c>
      <c r="P241" s="1">
        <v>101</v>
      </c>
      <c r="Q241" s="1">
        <v>110</v>
      </c>
      <c r="R241" s="1">
        <v>120</v>
      </c>
      <c r="S241" s="1">
        <v>119</v>
      </c>
      <c r="T241" s="1">
        <v>120</v>
      </c>
      <c r="U241" s="1">
        <v>41</v>
      </c>
      <c r="V241" s="4">
        <f t="shared" si="38"/>
        <v>456</v>
      </c>
      <c r="W241" s="8">
        <f t="shared" si="39"/>
        <v>469</v>
      </c>
      <c r="X241" s="5" t="str">
        <f>Stat[[#This Row],[服装]]&amp;Stat[[#This Row],[名前]]&amp;Stat[[#This Row],[レアリティ]]</f>
        <v>ユニフォーム土湯新ICONIC</v>
      </c>
      <c r="Y241" s="5" t="s">
        <v>330</v>
      </c>
      <c r="Z241" s="1" t="s">
        <v>183</v>
      </c>
    </row>
    <row r="242" spans="1:26" ht="15.95" customHeight="1" x14ac:dyDescent="0.25">
      <c r="A242" s="1">
        <f t="shared" si="37"/>
        <v>241</v>
      </c>
      <c r="B242" s="1" t="s">
        <v>108</v>
      </c>
      <c r="C242" s="1" t="s">
        <v>100</v>
      </c>
      <c r="D242" s="1" t="s">
        <v>77</v>
      </c>
      <c r="E242" s="1" t="s">
        <v>78</v>
      </c>
      <c r="F242" s="1" t="s">
        <v>130</v>
      </c>
      <c r="G242" s="1" t="s">
        <v>71</v>
      </c>
      <c r="H242" s="1">
        <v>99</v>
      </c>
      <c r="I242" s="6" t="s">
        <v>22</v>
      </c>
      <c r="J242" s="1">
        <v>5</v>
      </c>
      <c r="K242" s="1">
        <v>76</v>
      </c>
      <c r="L242" s="1">
        <v>123</v>
      </c>
      <c r="M242" s="1">
        <v>121</v>
      </c>
      <c r="N242" s="1">
        <v>113</v>
      </c>
      <c r="O242" s="1">
        <v>121</v>
      </c>
      <c r="P242" s="1">
        <v>97</v>
      </c>
      <c r="Q242" s="1">
        <v>115</v>
      </c>
      <c r="R242" s="1">
        <v>115</v>
      </c>
      <c r="S242" s="1">
        <v>120</v>
      </c>
      <c r="T242" s="1">
        <v>121</v>
      </c>
      <c r="U242" s="1">
        <v>41</v>
      </c>
      <c r="V242" s="4">
        <f t="shared" si="38"/>
        <v>478</v>
      </c>
      <c r="W242" s="8">
        <f t="shared" si="39"/>
        <v>471</v>
      </c>
      <c r="X242" s="5" t="str">
        <f>Stat[[#This Row],[服装]]&amp;Stat[[#This Row],[名前]]&amp;Stat[[#This Row],[レアリティ]]</f>
        <v>ユニフォーム中島猛ICONIC</v>
      </c>
      <c r="Y242" s="5" t="s">
        <v>331</v>
      </c>
      <c r="Z242" s="1" t="s">
        <v>183</v>
      </c>
    </row>
    <row r="243" spans="1:26" ht="15.95" customHeight="1" x14ac:dyDescent="0.25">
      <c r="A243" s="1">
        <f t="shared" si="37"/>
        <v>242</v>
      </c>
      <c r="B243" s="1" t="s">
        <v>727</v>
      </c>
      <c r="C243" s="1" t="s">
        <v>100</v>
      </c>
      <c r="D243" s="1" t="s">
        <v>73</v>
      </c>
      <c r="E243" s="1" t="s">
        <v>78</v>
      </c>
      <c r="F243" s="1" t="s">
        <v>130</v>
      </c>
      <c r="G243" s="1" t="s">
        <v>71</v>
      </c>
      <c r="H243" s="1">
        <v>99</v>
      </c>
      <c r="I243" s="6" t="s">
        <v>22</v>
      </c>
      <c r="J243" s="1">
        <v>5</v>
      </c>
      <c r="K243" s="1">
        <v>77</v>
      </c>
      <c r="L243" s="1">
        <v>126</v>
      </c>
      <c r="M243" s="1">
        <v>124</v>
      </c>
      <c r="N243" s="1">
        <v>114</v>
      </c>
      <c r="O243" s="1">
        <v>122</v>
      </c>
      <c r="P243" s="1">
        <v>97</v>
      </c>
      <c r="Q243" s="1">
        <v>116</v>
      </c>
      <c r="R243" s="1">
        <v>116</v>
      </c>
      <c r="S243" s="1">
        <v>123</v>
      </c>
      <c r="T243" s="1">
        <v>122</v>
      </c>
      <c r="U243" s="1">
        <v>41</v>
      </c>
      <c r="V243" s="4">
        <f t="shared" si="38"/>
        <v>486</v>
      </c>
      <c r="W243" s="8">
        <f t="shared" si="39"/>
        <v>477</v>
      </c>
      <c r="X243" s="5" t="str">
        <f>Stat[[#This Row],[服装]]&amp;Stat[[#This Row],[名前]]&amp;Stat[[#This Row],[レアリティ]]</f>
        <v>スパイ中島猛ICONIC</v>
      </c>
      <c r="Y243" s="5" t="s">
        <v>331</v>
      </c>
      <c r="Z243" s="1" t="s">
        <v>1007</v>
      </c>
    </row>
    <row r="244" spans="1:26" ht="15.95" customHeight="1" x14ac:dyDescent="0.25">
      <c r="A244" s="1">
        <f t="shared" si="37"/>
        <v>243</v>
      </c>
      <c r="B244" s="1" t="s">
        <v>108</v>
      </c>
      <c r="C244" s="1" t="s">
        <v>101</v>
      </c>
      <c r="D244" s="1" t="s">
        <v>90</v>
      </c>
      <c r="E244" s="1" t="s">
        <v>78</v>
      </c>
      <c r="F244" s="1" t="s">
        <v>130</v>
      </c>
      <c r="G244" s="1" t="s">
        <v>71</v>
      </c>
      <c r="H244" s="1">
        <v>99</v>
      </c>
      <c r="I244" s="6" t="s">
        <v>22</v>
      </c>
      <c r="J244" s="1">
        <v>5</v>
      </c>
      <c r="K244" s="1">
        <v>80</v>
      </c>
      <c r="L244" s="1">
        <v>119</v>
      </c>
      <c r="M244" s="1">
        <v>116</v>
      </c>
      <c r="N244" s="1">
        <v>113</v>
      </c>
      <c r="O244" s="1">
        <v>117</v>
      </c>
      <c r="P244" s="1">
        <v>97</v>
      </c>
      <c r="Q244" s="1">
        <v>113</v>
      </c>
      <c r="R244" s="1">
        <v>115</v>
      </c>
      <c r="S244" s="1">
        <v>115</v>
      </c>
      <c r="T244" s="1">
        <v>116</v>
      </c>
      <c r="U244" s="1">
        <v>31</v>
      </c>
      <c r="V244" s="4">
        <f t="shared" si="38"/>
        <v>465</v>
      </c>
      <c r="W244" s="8">
        <f t="shared" si="39"/>
        <v>459</v>
      </c>
      <c r="X244" s="5" t="str">
        <f>Stat[[#This Row],[服装]]&amp;Stat[[#This Row],[名前]]&amp;Stat[[#This Row],[レアリティ]]</f>
        <v>ユニフォーム白石優希ICONIC</v>
      </c>
      <c r="Y244" s="5" t="s">
        <v>332</v>
      </c>
      <c r="Z244" s="1" t="s">
        <v>183</v>
      </c>
    </row>
    <row r="245" spans="1:26" ht="15.95" customHeight="1" x14ac:dyDescent="0.25">
      <c r="A245" s="1">
        <f t="shared" si="37"/>
        <v>244</v>
      </c>
      <c r="B245" s="1" t="s">
        <v>108</v>
      </c>
      <c r="C245" s="1" t="s">
        <v>102</v>
      </c>
      <c r="D245" s="1" t="s">
        <v>77</v>
      </c>
      <c r="E245" s="1" t="s">
        <v>74</v>
      </c>
      <c r="F245" s="1" t="s">
        <v>130</v>
      </c>
      <c r="G245" s="1" t="s">
        <v>71</v>
      </c>
      <c r="H245" s="1">
        <v>99</v>
      </c>
      <c r="I245" s="6" t="s">
        <v>22</v>
      </c>
      <c r="J245" s="1">
        <v>5</v>
      </c>
      <c r="K245" s="1">
        <v>76</v>
      </c>
      <c r="L245" s="1">
        <v>119</v>
      </c>
      <c r="M245" s="1">
        <v>121</v>
      </c>
      <c r="N245" s="1">
        <v>122</v>
      </c>
      <c r="O245" s="1">
        <v>121</v>
      </c>
      <c r="P245" s="1">
        <v>97</v>
      </c>
      <c r="Q245" s="1">
        <v>119</v>
      </c>
      <c r="R245" s="1">
        <v>119</v>
      </c>
      <c r="S245" s="1">
        <v>118</v>
      </c>
      <c r="T245" s="1">
        <v>118</v>
      </c>
      <c r="U245" s="1">
        <v>41</v>
      </c>
      <c r="V245" s="4">
        <f t="shared" si="38"/>
        <v>483</v>
      </c>
      <c r="W245" s="8">
        <f t="shared" si="39"/>
        <v>474</v>
      </c>
      <c r="X245" s="5" t="str">
        <f>Stat[[#This Row],[服装]]&amp;Stat[[#This Row],[名前]]&amp;Stat[[#This Row],[レアリティ]]</f>
        <v>ユニフォーム花山一雅ICONIC</v>
      </c>
      <c r="Y245" s="5" t="s">
        <v>333</v>
      </c>
      <c r="Z245" s="1" t="s">
        <v>183</v>
      </c>
    </row>
    <row r="246" spans="1:26" ht="15.95" customHeight="1" x14ac:dyDescent="0.25">
      <c r="A246" s="1">
        <f t="shared" si="37"/>
        <v>245</v>
      </c>
      <c r="B246" s="1" t="s">
        <v>108</v>
      </c>
      <c r="C246" s="1" t="s">
        <v>103</v>
      </c>
      <c r="D246" s="1" t="s">
        <v>77</v>
      </c>
      <c r="E246" s="1" t="s">
        <v>82</v>
      </c>
      <c r="F246" s="1" t="s">
        <v>130</v>
      </c>
      <c r="G246" s="1" t="s">
        <v>71</v>
      </c>
      <c r="H246" s="1">
        <v>99</v>
      </c>
      <c r="I246" s="6" t="s">
        <v>22</v>
      </c>
      <c r="J246" s="1">
        <v>5</v>
      </c>
      <c r="K246" s="1">
        <v>80</v>
      </c>
      <c r="L246" s="1">
        <v>114</v>
      </c>
      <c r="M246" s="1">
        <v>114</v>
      </c>
      <c r="N246" s="1">
        <v>113</v>
      </c>
      <c r="O246" s="1">
        <v>117</v>
      </c>
      <c r="P246" s="1">
        <v>97</v>
      </c>
      <c r="Q246" s="1">
        <v>121</v>
      </c>
      <c r="R246" s="1">
        <v>115</v>
      </c>
      <c r="S246" s="1">
        <v>116</v>
      </c>
      <c r="T246" s="1">
        <v>117</v>
      </c>
      <c r="U246" s="1">
        <v>31</v>
      </c>
      <c r="V246" s="4">
        <f t="shared" si="38"/>
        <v>458</v>
      </c>
      <c r="W246" s="8">
        <f t="shared" si="39"/>
        <v>469</v>
      </c>
      <c r="X246" s="5" t="str">
        <f>Stat[[#This Row],[服装]]&amp;Stat[[#This Row],[名前]]&amp;Stat[[#This Row],[レアリティ]]</f>
        <v>ユニフォーム鳴子哲平ICONIC</v>
      </c>
      <c r="Y246" s="5" t="s">
        <v>334</v>
      </c>
      <c r="Z246" s="1" t="s">
        <v>183</v>
      </c>
    </row>
    <row r="247" spans="1:26" ht="15.95" customHeight="1" x14ac:dyDescent="0.25">
      <c r="A247" s="1">
        <f t="shared" si="37"/>
        <v>246</v>
      </c>
      <c r="B247" s="1" t="s">
        <v>108</v>
      </c>
      <c r="C247" s="1" t="s">
        <v>104</v>
      </c>
      <c r="D247" s="1" t="s">
        <v>77</v>
      </c>
      <c r="E247" s="1" t="s">
        <v>80</v>
      </c>
      <c r="F247" s="1" t="s">
        <v>130</v>
      </c>
      <c r="G247" s="1" t="s">
        <v>71</v>
      </c>
      <c r="H247" s="1">
        <v>99</v>
      </c>
      <c r="I247" s="6" t="s">
        <v>22</v>
      </c>
      <c r="J247" s="1">
        <v>5</v>
      </c>
      <c r="K247" s="1">
        <v>85</v>
      </c>
      <c r="L247" s="1">
        <v>112</v>
      </c>
      <c r="M247" s="1">
        <v>110</v>
      </c>
      <c r="N247" s="1">
        <v>114</v>
      </c>
      <c r="O247" s="1">
        <v>120</v>
      </c>
      <c r="P247" s="1">
        <v>101</v>
      </c>
      <c r="Q247" s="1">
        <v>110</v>
      </c>
      <c r="R247" s="1">
        <v>121</v>
      </c>
      <c r="S247" s="1">
        <v>119</v>
      </c>
      <c r="T247" s="1">
        <v>120</v>
      </c>
      <c r="U247" s="1">
        <v>41</v>
      </c>
      <c r="V247" s="4">
        <f t="shared" si="38"/>
        <v>456</v>
      </c>
      <c r="W247" s="8">
        <f t="shared" si="39"/>
        <v>470</v>
      </c>
      <c r="X247" s="5" t="str">
        <f>Stat[[#This Row],[服装]]&amp;Stat[[#This Row],[名前]]&amp;Stat[[#This Row],[レアリティ]]</f>
        <v>ユニフォーム秋保和光ICONIC</v>
      </c>
      <c r="Y247" s="5" t="s">
        <v>335</v>
      </c>
      <c r="Z247" s="1" t="s">
        <v>183</v>
      </c>
    </row>
    <row r="248" spans="1:26" ht="15.95" customHeight="1" x14ac:dyDescent="0.25">
      <c r="A248" s="1">
        <f t="shared" si="37"/>
        <v>247</v>
      </c>
      <c r="B248" s="1" t="s">
        <v>108</v>
      </c>
      <c r="C248" s="1" t="s">
        <v>105</v>
      </c>
      <c r="D248" s="1" t="s">
        <v>77</v>
      </c>
      <c r="E248" s="1" t="s">
        <v>82</v>
      </c>
      <c r="F248" s="1" t="s">
        <v>130</v>
      </c>
      <c r="G248" s="1" t="s">
        <v>71</v>
      </c>
      <c r="H248" s="1">
        <v>99</v>
      </c>
      <c r="I248" s="6" t="s">
        <v>22</v>
      </c>
      <c r="J248" s="1">
        <v>5</v>
      </c>
      <c r="K248" s="1">
        <v>74</v>
      </c>
      <c r="L248" s="1">
        <v>114</v>
      </c>
      <c r="M248" s="1">
        <v>115</v>
      </c>
      <c r="N248" s="1">
        <v>113</v>
      </c>
      <c r="O248" s="1">
        <v>118</v>
      </c>
      <c r="P248" s="1">
        <v>97</v>
      </c>
      <c r="Q248" s="1">
        <v>121</v>
      </c>
      <c r="R248" s="1">
        <v>117</v>
      </c>
      <c r="S248" s="1">
        <v>116</v>
      </c>
      <c r="T248" s="1">
        <v>117</v>
      </c>
      <c r="U248" s="1">
        <v>31</v>
      </c>
      <c r="V248" s="4">
        <f t="shared" si="38"/>
        <v>460</v>
      </c>
      <c r="W248" s="8">
        <f t="shared" si="39"/>
        <v>471</v>
      </c>
      <c r="X248" s="5" t="str">
        <f>Stat[[#This Row],[服装]]&amp;Stat[[#This Row],[名前]]&amp;Stat[[#This Row],[レアリティ]]</f>
        <v>ユニフォーム松島剛ICONIC</v>
      </c>
      <c r="Y248" s="5" t="s">
        <v>337</v>
      </c>
      <c r="Z248" s="1" t="s">
        <v>183</v>
      </c>
    </row>
    <row r="249" spans="1:26" ht="15.95" customHeight="1" x14ac:dyDescent="0.25">
      <c r="A249" s="1">
        <f t="shared" si="37"/>
        <v>248</v>
      </c>
      <c r="B249" s="1" t="s">
        <v>902</v>
      </c>
      <c r="C249" s="1" t="s">
        <v>105</v>
      </c>
      <c r="D249" s="1" t="s">
        <v>73</v>
      </c>
      <c r="E249" s="1" t="s">
        <v>82</v>
      </c>
      <c r="F249" s="1" t="s">
        <v>130</v>
      </c>
      <c r="G249" s="1" t="s">
        <v>71</v>
      </c>
      <c r="H249" s="1">
        <v>99</v>
      </c>
      <c r="I249" s="6" t="s">
        <v>22</v>
      </c>
      <c r="J249" s="1">
        <v>5</v>
      </c>
      <c r="K249" s="1">
        <v>75</v>
      </c>
      <c r="L249" s="1">
        <v>117</v>
      </c>
      <c r="M249" s="1">
        <v>116</v>
      </c>
      <c r="N249" s="1">
        <v>114</v>
      </c>
      <c r="O249" s="1">
        <v>119</v>
      </c>
      <c r="P249" s="1">
        <v>97</v>
      </c>
      <c r="Q249" s="1">
        <v>124</v>
      </c>
      <c r="R249" s="1">
        <v>118</v>
      </c>
      <c r="S249" s="1">
        <v>119</v>
      </c>
      <c r="T249" s="1">
        <v>118</v>
      </c>
      <c r="U249" s="1">
        <v>31</v>
      </c>
      <c r="V249" s="4">
        <f t="shared" si="38"/>
        <v>466</v>
      </c>
      <c r="W249" s="8">
        <f t="shared" si="39"/>
        <v>479</v>
      </c>
      <c r="X249" s="5" t="str">
        <f>Stat[[#This Row],[服装]]&amp;Stat[[#This Row],[名前]]&amp;Stat[[#This Row],[レアリティ]]</f>
        <v>妖松島剛ICONIC</v>
      </c>
      <c r="Y249" s="5" t="s">
        <v>337</v>
      </c>
      <c r="Z249" s="1" t="s">
        <v>1004</v>
      </c>
    </row>
    <row r="250" spans="1:26" ht="15.95" customHeight="1" x14ac:dyDescent="0.25">
      <c r="A250" s="1">
        <f t="shared" si="37"/>
        <v>249</v>
      </c>
      <c r="B250" s="1" t="s">
        <v>108</v>
      </c>
      <c r="C250" s="1" t="s">
        <v>106</v>
      </c>
      <c r="D250" s="1" t="s">
        <v>77</v>
      </c>
      <c r="E250" s="1" t="s">
        <v>78</v>
      </c>
      <c r="F250" s="1" t="s">
        <v>130</v>
      </c>
      <c r="G250" s="1" t="s">
        <v>71</v>
      </c>
      <c r="H250" s="1">
        <v>99</v>
      </c>
      <c r="I250" s="6" t="s">
        <v>22</v>
      </c>
      <c r="J250" s="1">
        <v>5</v>
      </c>
      <c r="K250" s="1">
        <v>74</v>
      </c>
      <c r="L250" s="1">
        <v>121</v>
      </c>
      <c r="M250" s="1">
        <v>118</v>
      </c>
      <c r="N250" s="1">
        <v>114</v>
      </c>
      <c r="O250" s="1">
        <v>120</v>
      </c>
      <c r="P250" s="1">
        <v>101</v>
      </c>
      <c r="Q250" s="1">
        <v>116</v>
      </c>
      <c r="R250" s="1">
        <v>116</v>
      </c>
      <c r="S250" s="1">
        <v>118</v>
      </c>
      <c r="T250" s="1">
        <v>118</v>
      </c>
      <c r="U250" s="1">
        <v>36</v>
      </c>
      <c r="V250" s="4">
        <f t="shared" si="38"/>
        <v>473</v>
      </c>
      <c r="W250" s="8">
        <f t="shared" si="39"/>
        <v>468</v>
      </c>
      <c r="X250" s="5" t="str">
        <f>Stat[[#This Row],[服装]]&amp;Stat[[#This Row],[名前]]&amp;Stat[[#This Row],[レアリティ]]</f>
        <v>ユニフォーム川渡瞬己ICONIC</v>
      </c>
      <c r="Y250" s="5" t="s">
        <v>336</v>
      </c>
      <c r="Z250" s="1" t="s">
        <v>183</v>
      </c>
    </row>
    <row r="251" spans="1:26" ht="15.95" customHeight="1" x14ac:dyDescent="0.25">
      <c r="A251" s="1">
        <f t="shared" si="37"/>
        <v>250</v>
      </c>
      <c r="B251" s="1" t="s">
        <v>951</v>
      </c>
      <c r="C251" s="1" t="s">
        <v>106</v>
      </c>
      <c r="D251" s="1" t="s">
        <v>73</v>
      </c>
      <c r="E251" s="1" t="s">
        <v>78</v>
      </c>
      <c r="F251" s="1" t="s">
        <v>130</v>
      </c>
      <c r="G251" s="1" t="s">
        <v>71</v>
      </c>
      <c r="H251" s="1">
        <v>99</v>
      </c>
      <c r="I251" s="6" t="s">
        <v>22</v>
      </c>
      <c r="J251" s="1">
        <v>5</v>
      </c>
      <c r="K251" s="1">
        <v>75</v>
      </c>
      <c r="L251" s="1">
        <v>125</v>
      </c>
      <c r="M251" s="1">
        <v>121</v>
      </c>
      <c r="N251" s="1">
        <v>115</v>
      </c>
      <c r="O251" s="1">
        <v>121</v>
      </c>
      <c r="P251" s="1">
        <v>101</v>
      </c>
      <c r="Q251" s="1">
        <v>118</v>
      </c>
      <c r="R251" s="1">
        <v>118</v>
      </c>
      <c r="S251" s="1">
        <v>121</v>
      </c>
      <c r="T251" s="1">
        <v>120</v>
      </c>
      <c r="U251" s="1">
        <v>36</v>
      </c>
      <c r="V251" s="4">
        <f t="shared" si="38"/>
        <v>482</v>
      </c>
      <c r="W251" s="8">
        <f t="shared" si="39"/>
        <v>477</v>
      </c>
      <c r="X251" s="5" t="str">
        <f>Stat[[#This Row],[服装]]&amp;Stat[[#This Row],[名前]]&amp;Stat[[#This Row],[レアリティ]]</f>
        <v>サバゲ2川渡瞬己ICONIC</v>
      </c>
      <c r="Y251" s="5" t="s">
        <v>336</v>
      </c>
      <c r="Z251" s="1" t="s">
        <v>1007</v>
      </c>
    </row>
    <row r="252" spans="1:26" ht="15.95" customHeight="1" x14ac:dyDescent="0.25">
      <c r="A252" s="1">
        <f t="shared" si="37"/>
        <v>251</v>
      </c>
      <c r="B252" s="1" t="s">
        <v>108</v>
      </c>
      <c r="C252" s="1" t="s">
        <v>109</v>
      </c>
      <c r="D252" s="1" t="s">
        <v>73</v>
      </c>
      <c r="E252" s="1" t="s">
        <v>78</v>
      </c>
      <c r="F252" s="1" t="s">
        <v>118</v>
      </c>
      <c r="G252" s="1" t="s">
        <v>71</v>
      </c>
      <c r="H252" s="1">
        <v>99</v>
      </c>
      <c r="I252" s="6" t="s">
        <v>22</v>
      </c>
      <c r="J252" s="1">
        <v>5</v>
      </c>
      <c r="K252" s="1">
        <v>82</v>
      </c>
      <c r="L252" s="1">
        <v>130</v>
      </c>
      <c r="M252" s="1">
        <v>130</v>
      </c>
      <c r="N252" s="1">
        <v>114</v>
      </c>
      <c r="O252" s="1">
        <v>123</v>
      </c>
      <c r="P252" s="1">
        <v>101</v>
      </c>
      <c r="Q252" s="1">
        <v>116</v>
      </c>
      <c r="R252" s="1">
        <v>116</v>
      </c>
      <c r="S252" s="1">
        <v>120</v>
      </c>
      <c r="T252" s="1">
        <v>120</v>
      </c>
      <c r="U252" s="1">
        <v>41</v>
      </c>
      <c r="V252" s="4">
        <f t="shared" si="38"/>
        <v>497</v>
      </c>
      <c r="W252" s="8">
        <f t="shared" si="39"/>
        <v>472</v>
      </c>
      <c r="X252" s="5" t="str">
        <f>Stat[[#This Row],[服装]]&amp;Stat[[#This Row],[名前]]&amp;Stat[[#This Row],[レアリティ]]</f>
        <v>ユニフォーム牛島若利ICONIC</v>
      </c>
      <c r="Y252" s="5" t="s">
        <v>338</v>
      </c>
      <c r="Z252" s="1" t="s">
        <v>183</v>
      </c>
    </row>
    <row r="253" spans="1:26" ht="15.95" customHeight="1" x14ac:dyDescent="0.25">
      <c r="A253" s="1">
        <f t="shared" si="37"/>
        <v>252</v>
      </c>
      <c r="B253" s="1" t="s">
        <v>116</v>
      </c>
      <c r="C253" s="1" t="s">
        <v>109</v>
      </c>
      <c r="D253" s="1" t="s">
        <v>90</v>
      </c>
      <c r="E253" s="1" t="s">
        <v>78</v>
      </c>
      <c r="F253" s="1" t="s">
        <v>118</v>
      </c>
      <c r="G253" s="1" t="s">
        <v>71</v>
      </c>
      <c r="H253" s="1">
        <v>99</v>
      </c>
      <c r="I253" s="6" t="s">
        <v>22</v>
      </c>
      <c r="J253" s="1">
        <v>5</v>
      </c>
      <c r="K253" s="1">
        <v>83</v>
      </c>
      <c r="L253" s="1">
        <v>133</v>
      </c>
      <c r="M253" s="1">
        <v>133</v>
      </c>
      <c r="N253" s="1">
        <v>115</v>
      </c>
      <c r="O253" s="1">
        <v>124</v>
      </c>
      <c r="P253" s="1">
        <v>101</v>
      </c>
      <c r="Q253" s="1">
        <v>117</v>
      </c>
      <c r="R253" s="1">
        <v>117</v>
      </c>
      <c r="S253" s="1">
        <v>123</v>
      </c>
      <c r="T253" s="1">
        <v>121</v>
      </c>
      <c r="U253" s="1">
        <v>41</v>
      </c>
      <c r="V253" s="4">
        <f t="shared" si="38"/>
        <v>505</v>
      </c>
      <c r="W253" s="8">
        <f t="shared" si="39"/>
        <v>478</v>
      </c>
      <c r="X253" s="5" t="str">
        <f>Stat[[#This Row],[服装]]&amp;Stat[[#This Row],[名前]]&amp;Stat[[#This Row],[レアリティ]]</f>
        <v>水着牛島若利ICONIC</v>
      </c>
      <c r="Y253" s="5" t="s">
        <v>338</v>
      </c>
      <c r="Z253" s="1" t="s">
        <v>1000</v>
      </c>
    </row>
    <row r="254" spans="1:26" ht="15.95" customHeight="1" x14ac:dyDescent="0.25">
      <c r="A254" s="1">
        <f t="shared" ref="A254:A259" si="40">ROW()-1</f>
        <v>253</v>
      </c>
      <c r="B254" s="1" t="s">
        <v>589</v>
      </c>
      <c r="C254" s="1" t="s">
        <v>109</v>
      </c>
      <c r="D254" s="1" t="s">
        <v>77</v>
      </c>
      <c r="E254" s="1" t="s">
        <v>78</v>
      </c>
      <c r="F254" s="1" t="s">
        <v>118</v>
      </c>
      <c r="G254" s="1" t="s">
        <v>71</v>
      </c>
      <c r="H254" s="1">
        <v>99</v>
      </c>
      <c r="I254" s="6" t="s">
        <v>22</v>
      </c>
      <c r="J254" s="1">
        <v>5</v>
      </c>
      <c r="K254" s="1">
        <v>83</v>
      </c>
      <c r="L254" s="1">
        <v>136</v>
      </c>
      <c r="M254" s="1">
        <v>135</v>
      </c>
      <c r="N254" s="1">
        <v>115</v>
      </c>
      <c r="O254" s="1">
        <v>125</v>
      </c>
      <c r="P254" s="1">
        <v>101</v>
      </c>
      <c r="Q254" s="1">
        <v>115</v>
      </c>
      <c r="R254" s="1">
        <v>115</v>
      </c>
      <c r="S254" s="1">
        <v>122</v>
      </c>
      <c r="T254" s="1">
        <v>120</v>
      </c>
      <c r="U254" s="1">
        <v>41</v>
      </c>
      <c r="V254" s="4">
        <f t="shared" si="38"/>
        <v>511</v>
      </c>
      <c r="W254" s="8">
        <f t="shared" si="39"/>
        <v>472</v>
      </c>
      <c r="X254" s="5" t="str">
        <f>Stat[[#This Row],[服装]]&amp;Stat[[#This Row],[名前]]&amp;Stat[[#This Row],[レアリティ]]</f>
        <v>新年牛島若利ICONIC</v>
      </c>
      <c r="Y254" s="5" t="s">
        <v>338</v>
      </c>
      <c r="Z254" s="1" t="s">
        <v>1001</v>
      </c>
    </row>
    <row r="255" spans="1:26" ht="15.95" customHeight="1" x14ac:dyDescent="0.25">
      <c r="A255" s="1">
        <f t="shared" si="40"/>
        <v>254</v>
      </c>
      <c r="B255" s="1" t="s">
        <v>149</v>
      </c>
      <c r="C255" s="1" t="s">
        <v>109</v>
      </c>
      <c r="D255" s="1" t="s">
        <v>73</v>
      </c>
      <c r="E255" s="1" t="s">
        <v>78</v>
      </c>
      <c r="F255" s="1" t="s">
        <v>118</v>
      </c>
      <c r="G255" s="1" t="s">
        <v>71</v>
      </c>
      <c r="H255" s="1">
        <v>99</v>
      </c>
      <c r="I255" s="6" t="s">
        <v>22</v>
      </c>
      <c r="J255" s="1">
        <v>5</v>
      </c>
      <c r="K255" s="1">
        <v>84</v>
      </c>
      <c r="L255" s="1">
        <v>135</v>
      </c>
      <c r="M255" s="1">
        <v>136</v>
      </c>
      <c r="N255" s="1">
        <v>115</v>
      </c>
      <c r="O255" s="1">
        <v>126</v>
      </c>
      <c r="P255" s="1">
        <v>101</v>
      </c>
      <c r="Q255" s="1">
        <v>117</v>
      </c>
      <c r="R255" s="1">
        <v>118</v>
      </c>
      <c r="S255" s="1">
        <v>124</v>
      </c>
      <c r="T255" s="1">
        <v>122</v>
      </c>
      <c r="U255" s="1">
        <v>41</v>
      </c>
      <c r="V255" s="4">
        <f t="shared" ref="V255:V260" si="41">SUM(L255:O255)</f>
        <v>512</v>
      </c>
      <c r="W255" s="8">
        <f t="shared" ref="W255:W260" si="42">SUM(Q255:T255)</f>
        <v>481</v>
      </c>
      <c r="X255" s="5" t="str">
        <f>Stat[[#This Row],[服装]]&amp;Stat[[#This Row],[名前]]&amp;Stat[[#This Row],[レアリティ]]</f>
        <v>制服牛島若利ICONIC</v>
      </c>
      <c r="Y255" s="5" t="s">
        <v>338</v>
      </c>
      <c r="Z255" s="1" t="s">
        <v>1001</v>
      </c>
    </row>
    <row r="256" spans="1:26" ht="15.95" customHeight="1" x14ac:dyDescent="0.25">
      <c r="A256" s="1">
        <f t="shared" si="40"/>
        <v>255</v>
      </c>
      <c r="B256" s="1" t="s">
        <v>769</v>
      </c>
      <c r="C256" s="1" t="s">
        <v>109</v>
      </c>
      <c r="D256" s="1" t="s">
        <v>90</v>
      </c>
      <c r="E256" s="1" t="s">
        <v>78</v>
      </c>
      <c r="F256" s="1" t="s">
        <v>118</v>
      </c>
      <c r="G256" s="1" t="s">
        <v>71</v>
      </c>
      <c r="H256" s="1">
        <v>99</v>
      </c>
      <c r="I256" s="6" t="s">
        <v>22</v>
      </c>
      <c r="J256" s="1">
        <v>5</v>
      </c>
      <c r="K256" s="1">
        <v>84</v>
      </c>
      <c r="L256" s="1">
        <v>136</v>
      </c>
      <c r="M256" s="1">
        <v>134</v>
      </c>
      <c r="N256" s="1">
        <v>116</v>
      </c>
      <c r="O256" s="1">
        <v>125</v>
      </c>
      <c r="P256" s="1">
        <v>101</v>
      </c>
      <c r="Q256" s="1">
        <v>119</v>
      </c>
      <c r="R256" s="1">
        <v>117</v>
      </c>
      <c r="S256" s="1">
        <v>125</v>
      </c>
      <c r="T256" s="1">
        <v>121</v>
      </c>
      <c r="U256" s="1">
        <v>41</v>
      </c>
      <c r="V256" s="4">
        <f t="shared" si="41"/>
        <v>511</v>
      </c>
      <c r="W256" s="8">
        <f t="shared" si="42"/>
        <v>482</v>
      </c>
      <c r="X256" s="5" t="str">
        <f>Stat[[#This Row],[服装]]&amp;Stat[[#This Row],[名前]]&amp;Stat[[#This Row],[レアリティ]]</f>
        <v>文化祭2牛島若利ICONIC</v>
      </c>
      <c r="Y256" s="5" t="s">
        <v>338</v>
      </c>
      <c r="Z256" s="1" t="s">
        <v>1007</v>
      </c>
    </row>
    <row r="257" spans="1:26" ht="15.95" customHeight="1" x14ac:dyDescent="0.25">
      <c r="A257" s="1">
        <f t="shared" si="40"/>
        <v>256</v>
      </c>
      <c r="B257" s="1" t="s">
        <v>902</v>
      </c>
      <c r="C257" s="1" t="s">
        <v>109</v>
      </c>
      <c r="D257" s="1" t="s">
        <v>77</v>
      </c>
      <c r="E257" s="1" t="s">
        <v>78</v>
      </c>
      <c r="F257" s="1" t="s">
        <v>118</v>
      </c>
      <c r="G257" s="1" t="s">
        <v>71</v>
      </c>
      <c r="H257" s="1">
        <v>99</v>
      </c>
      <c r="I257" s="6" t="s">
        <v>22</v>
      </c>
      <c r="J257" s="1">
        <v>5</v>
      </c>
      <c r="K257" s="1">
        <v>85</v>
      </c>
      <c r="L257" s="1">
        <v>136</v>
      </c>
      <c r="M257" s="1">
        <v>138</v>
      </c>
      <c r="N257" s="1">
        <v>116</v>
      </c>
      <c r="O257" s="1">
        <v>128</v>
      </c>
      <c r="P257" s="1">
        <v>101</v>
      </c>
      <c r="Q257" s="1">
        <v>118</v>
      </c>
      <c r="R257" s="1">
        <v>120</v>
      </c>
      <c r="S257" s="1">
        <v>125</v>
      </c>
      <c r="T257" s="1">
        <v>123</v>
      </c>
      <c r="U257" s="1">
        <v>41</v>
      </c>
      <c r="V257" s="4">
        <f t="shared" si="41"/>
        <v>518</v>
      </c>
      <c r="W257" s="8">
        <f t="shared" si="42"/>
        <v>486</v>
      </c>
      <c r="X257" s="5" t="str">
        <f>Stat[[#This Row],[服装]]&amp;Stat[[#This Row],[名前]]&amp;Stat[[#This Row],[レアリティ]]</f>
        <v>妖牛島若利ICONIC</v>
      </c>
      <c r="Y257" s="5" t="s">
        <v>338</v>
      </c>
      <c r="Z257" s="1" t="s">
        <v>1005</v>
      </c>
    </row>
    <row r="258" spans="1:26" ht="15.95" customHeight="1" x14ac:dyDescent="0.25">
      <c r="A258" s="1">
        <f t="shared" si="40"/>
        <v>257</v>
      </c>
      <c r="B258" s="1" t="s">
        <v>1031</v>
      </c>
      <c r="C258" s="1" t="s">
        <v>109</v>
      </c>
      <c r="D258" s="1" t="s">
        <v>73</v>
      </c>
      <c r="E258" s="1" t="s">
        <v>78</v>
      </c>
      <c r="F258" s="1" t="s">
        <v>118</v>
      </c>
      <c r="G258" s="1" t="s">
        <v>71</v>
      </c>
      <c r="H258" s="1">
        <v>99</v>
      </c>
      <c r="I258" s="6" t="s">
        <v>22</v>
      </c>
      <c r="J258" s="1">
        <v>5</v>
      </c>
      <c r="K258" s="1">
        <v>85</v>
      </c>
      <c r="L258" s="1">
        <v>138</v>
      </c>
      <c r="M258" s="1">
        <v>135</v>
      </c>
      <c r="N258" s="1">
        <v>117</v>
      </c>
      <c r="O258" s="1">
        <v>126</v>
      </c>
      <c r="P258" s="1">
        <v>101</v>
      </c>
      <c r="Q258" s="1">
        <v>121</v>
      </c>
      <c r="R258" s="1">
        <v>118</v>
      </c>
      <c r="S258" s="1">
        <v>127</v>
      </c>
      <c r="T258" s="1">
        <v>122</v>
      </c>
      <c r="U258" s="1">
        <v>41</v>
      </c>
      <c r="V258" s="4">
        <f t="shared" si="41"/>
        <v>516</v>
      </c>
      <c r="W258" s="8">
        <f t="shared" si="42"/>
        <v>488</v>
      </c>
      <c r="X258" s="5" t="str">
        <f>Stat[[#This Row],[服装]]&amp;Stat[[#This Row],[名前]]&amp;Stat[[#This Row],[レアリティ]]</f>
        <v>ハロウィン牛島若利ICONIC</v>
      </c>
      <c r="Y258" s="5" t="s">
        <v>338</v>
      </c>
      <c r="Z258" s="1" t="s">
        <v>1006</v>
      </c>
    </row>
    <row r="259" spans="1:26" ht="15.95" customHeight="1" x14ac:dyDescent="0.25">
      <c r="A259" s="1">
        <f t="shared" si="40"/>
        <v>258</v>
      </c>
      <c r="B259" s="1" t="s">
        <v>1183</v>
      </c>
      <c r="C259" s="1" t="s">
        <v>109</v>
      </c>
      <c r="D259" s="1" t="s">
        <v>90</v>
      </c>
      <c r="E259" s="1" t="s">
        <v>78</v>
      </c>
      <c r="F259" s="1" t="s">
        <v>118</v>
      </c>
      <c r="G259" s="1" t="s">
        <v>71</v>
      </c>
      <c r="H259" s="1">
        <v>99</v>
      </c>
      <c r="I259" s="6" t="s">
        <v>22</v>
      </c>
      <c r="J259" s="1">
        <v>5</v>
      </c>
      <c r="K259" s="1">
        <v>86</v>
      </c>
      <c r="L259" s="1">
        <v>137</v>
      </c>
      <c r="M259" s="1">
        <v>140</v>
      </c>
      <c r="N259" s="1">
        <v>117</v>
      </c>
      <c r="O259" s="1">
        <v>130</v>
      </c>
      <c r="P259" s="1">
        <v>101</v>
      </c>
      <c r="Q259" s="1">
        <v>119</v>
      </c>
      <c r="R259" s="1">
        <v>121</v>
      </c>
      <c r="S259" s="1">
        <v>126</v>
      </c>
      <c r="T259" s="1">
        <v>124</v>
      </c>
      <c r="U259" s="1">
        <v>41</v>
      </c>
      <c r="V259" s="4">
        <f t="shared" si="41"/>
        <v>524</v>
      </c>
      <c r="W259" s="8">
        <f t="shared" si="42"/>
        <v>490</v>
      </c>
      <c r="X259" s="5" t="str">
        <f>Stat[[#This Row],[服装]]&amp;Stat[[#This Row],[名前]]&amp;Stat[[#This Row],[レアリティ]]</f>
        <v>Xmas3牛島若利ICONIC</v>
      </c>
      <c r="Y259" s="5" t="s">
        <v>338</v>
      </c>
      <c r="Z259" s="1" t="s">
        <v>1006</v>
      </c>
    </row>
    <row r="260" spans="1:26" ht="15.95" customHeight="1" x14ac:dyDescent="0.25">
      <c r="A260" s="1">
        <f t="shared" ref="A260:A293" si="43">ROW()-1</f>
        <v>259</v>
      </c>
      <c r="B260" s="1" t="s">
        <v>1502</v>
      </c>
      <c r="C260" s="1" t="s">
        <v>109</v>
      </c>
      <c r="D260" s="1" t="s">
        <v>77</v>
      </c>
      <c r="E260" s="1" t="s">
        <v>78</v>
      </c>
      <c r="F260" s="1" t="s">
        <v>118</v>
      </c>
      <c r="G260" s="1" t="s">
        <v>71</v>
      </c>
      <c r="H260" s="1">
        <v>99</v>
      </c>
      <c r="I260" s="6" t="s">
        <v>22</v>
      </c>
      <c r="J260" s="1">
        <v>5</v>
      </c>
      <c r="K260" s="1">
        <v>86</v>
      </c>
      <c r="L260" s="1">
        <v>141</v>
      </c>
      <c r="M260" s="1">
        <v>136</v>
      </c>
      <c r="N260" s="1">
        <v>118</v>
      </c>
      <c r="O260" s="1">
        <v>127</v>
      </c>
      <c r="P260" s="1">
        <v>101</v>
      </c>
      <c r="Q260" s="1">
        <v>122</v>
      </c>
      <c r="R260" s="1">
        <v>120</v>
      </c>
      <c r="S260" s="1">
        <v>128</v>
      </c>
      <c r="T260" s="1">
        <v>123</v>
      </c>
      <c r="U260" s="1">
        <v>41</v>
      </c>
      <c r="V260" s="4">
        <f t="shared" si="41"/>
        <v>522</v>
      </c>
      <c r="W260" s="8">
        <f t="shared" si="42"/>
        <v>493</v>
      </c>
      <c r="X260" s="5" t="str">
        <f>Stat[[#This Row],[服装]]&amp;Stat[[#This Row],[名前]]&amp;Stat[[#This Row],[レアリティ]]</f>
        <v>3周年牛島若利ICONIC</v>
      </c>
      <c r="Y260" s="5" t="s">
        <v>338</v>
      </c>
      <c r="Z260" s="1" t="s">
        <v>1003</v>
      </c>
    </row>
    <row r="261" spans="1:26" ht="15.95" customHeight="1" x14ac:dyDescent="0.25">
      <c r="A261" s="1">
        <f t="shared" si="43"/>
        <v>260</v>
      </c>
      <c r="B261" s="1" t="s">
        <v>108</v>
      </c>
      <c r="C261" s="1" t="s">
        <v>110</v>
      </c>
      <c r="D261" s="1" t="s">
        <v>73</v>
      </c>
      <c r="E261" s="1" t="s">
        <v>82</v>
      </c>
      <c r="F261" s="1" t="s">
        <v>118</v>
      </c>
      <c r="G261" s="1" t="s">
        <v>71</v>
      </c>
      <c r="H261" s="1">
        <v>99</v>
      </c>
      <c r="I261" s="6" t="s">
        <v>22</v>
      </c>
      <c r="J261" s="1">
        <v>5</v>
      </c>
      <c r="K261" s="1">
        <v>81</v>
      </c>
      <c r="L261" s="1">
        <v>123</v>
      </c>
      <c r="M261" s="1">
        <v>120</v>
      </c>
      <c r="N261" s="1">
        <v>113</v>
      </c>
      <c r="O261" s="1">
        <v>121</v>
      </c>
      <c r="P261" s="1">
        <v>97</v>
      </c>
      <c r="Q261" s="1">
        <v>125</v>
      </c>
      <c r="R261" s="1">
        <v>115</v>
      </c>
      <c r="S261" s="1">
        <v>117</v>
      </c>
      <c r="T261" s="1">
        <v>117</v>
      </c>
      <c r="U261" s="1">
        <v>28</v>
      </c>
      <c r="V261" s="4">
        <f t="shared" ref="V261:V293" si="44">SUM(L261:O261)</f>
        <v>477</v>
      </c>
      <c r="W261" s="8">
        <f t="shared" ref="W261:W293" si="45">SUM(Q261:T261)</f>
        <v>474</v>
      </c>
      <c r="X261" s="5" t="str">
        <f>Stat[[#This Row],[服装]]&amp;Stat[[#This Row],[名前]]&amp;Stat[[#This Row],[レアリティ]]</f>
        <v>ユニフォーム天童覚ICONIC</v>
      </c>
      <c r="Y261" s="5" t="s">
        <v>339</v>
      </c>
      <c r="Z261" s="1" t="s">
        <v>183</v>
      </c>
    </row>
    <row r="262" spans="1:26" ht="15.95" customHeight="1" x14ac:dyDescent="0.25">
      <c r="A262" s="1">
        <f t="shared" si="43"/>
        <v>261</v>
      </c>
      <c r="B262" s="1" t="s">
        <v>116</v>
      </c>
      <c r="C262" s="1" t="s">
        <v>110</v>
      </c>
      <c r="D262" s="1" t="s">
        <v>90</v>
      </c>
      <c r="E262" s="1" t="s">
        <v>82</v>
      </c>
      <c r="F262" s="1" t="s">
        <v>118</v>
      </c>
      <c r="G262" s="1" t="s">
        <v>71</v>
      </c>
      <c r="H262" s="1">
        <v>99</v>
      </c>
      <c r="I262" s="6" t="s">
        <v>22</v>
      </c>
      <c r="J262" s="1">
        <v>5</v>
      </c>
      <c r="K262" s="1">
        <v>82</v>
      </c>
      <c r="L262" s="1">
        <v>126</v>
      </c>
      <c r="M262" s="1">
        <v>121</v>
      </c>
      <c r="N262" s="1">
        <v>114</v>
      </c>
      <c r="O262" s="1">
        <v>122</v>
      </c>
      <c r="P262" s="1">
        <v>97</v>
      </c>
      <c r="Q262" s="1">
        <v>128</v>
      </c>
      <c r="R262" s="1">
        <v>116</v>
      </c>
      <c r="S262" s="1">
        <v>120</v>
      </c>
      <c r="T262" s="1">
        <v>118</v>
      </c>
      <c r="U262" s="1">
        <v>28</v>
      </c>
      <c r="V262" s="4">
        <f t="shared" si="44"/>
        <v>483</v>
      </c>
      <c r="W262" s="8">
        <f t="shared" si="45"/>
        <v>482</v>
      </c>
      <c r="X262" s="5" t="str">
        <f>Stat[[#This Row],[服装]]&amp;Stat[[#This Row],[名前]]&amp;Stat[[#This Row],[レアリティ]]</f>
        <v>水着天童覚ICONIC</v>
      </c>
      <c r="Y262" s="5" t="s">
        <v>339</v>
      </c>
      <c r="Z262" s="1" t="s">
        <v>1001</v>
      </c>
    </row>
    <row r="263" spans="1:26" ht="15.95" customHeight="1" x14ac:dyDescent="0.25">
      <c r="A263" s="1">
        <f t="shared" si="43"/>
        <v>262</v>
      </c>
      <c r="B263" s="1" t="s">
        <v>580</v>
      </c>
      <c r="C263" s="1" t="s">
        <v>110</v>
      </c>
      <c r="D263" s="1" t="s">
        <v>77</v>
      </c>
      <c r="E263" s="1" t="s">
        <v>82</v>
      </c>
      <c r="F263" s="1" t="s">
        <v>118</v>
      </c>
      <c r="G263" s="1" t="s">
        <v>71</v>
      </c>
      <c r="H263" s="1">
        <v>99</v>
      </c>
      <c r="I263" s="6" t="s">
        <v>22</v>
      </c>
      <c r="J263" s="1">
        <v>5</v>
      </c>
      <c r="K263" s="1">
        <v>82</v>
      </c>
      <c r="L263" s="1">
        <v>127</v>
      </c>
      <c r="M263" s="1">
        <v>119</v>
      </c>
      <c r="N263" s="1">
        <v>114</v>
      </c>
      <c r="O263" s="1">
        <v>120</v>
      </c>
      <c r="P263" s="1">
        <v>97</v>
      </c>
      <c r="Q263" s="1">
        <v>130</v>
      </c>
      <c r="R263" s="1">
        <v>115</v>
      </c>
      <c r="S263" s="1">
        <v>122</v>
      </c>
      <c r="T263" s="1">
        <v>118</v>
      </c>
      <c r="U263" s="1">
        <v>28</v>
      </c>
      <c r="V263" s="4">
        <f t="shared" si="44"/>
        <v>480</v>
      </c>
      <c r="W263" s="8">
        <f t="shared" si="45"/>
        <v>485</v>
      </c>
      <c r="X263" s="5" t="str">
        <f>Stat[[#This Row],[服装]]&amp;Stat[[#This Row],[名前]]&amp;Stat[[#This Row],[レアリティ]]</f>
        <v>文化祭天童覚ICONIC</v>
      </c>
      <c r="Y263" s="5" t="s">
        <v>339</v>
      </c>
      <c r="Z263" s="1" t="s">
        <v>1006</v>
      </c>
    </row>
    <row r="264" spans="1:26" ht="15.95" customHeight="1" x14ac:dyDescent="0.25">
      <c r="A264" s="1">
        <f t="shared" si="43"/>
        <v>263</v>
      </c>
      <c r="B264" s="1" t="s">
        <v>149</v>
      </c>
      <c r="C264" s="1" t="s">
        <v>110</v>
      </c>
      <c r="D264" s="1" t="s">
        <v>73</v>
      </c>
      <c r="E264" s="1" t="s">
        <v>82</v>
      </c>
      <c r="F264" s="1" t="s">
        <v>118</v>
      </c>
      <c r="G264" s="1" t="s">
        <v>71</v>
      </c>
      <c r="H264" s="1">
        <v>99</v>
      </c>
      <c r="I264" s="6" t="s">
        <v>22</v>
      </c>
      <c r="J264" s="1">
        <v>5</v>
      </c>
      <c r="K264" s="1">
        <v>82</v>
      </c>
      <c r="L264" s="1">
        <v>129</v>
      </c>
      <c r="M264" s="1">
        <v>119</v>
      </c>
      <c r="N264" s="1">
        <v>116</v>
      </c>
      <c r="O264" s="1">
        <v>122</v>
      </c>
      <c r="P264" s="1">
        <v>97</v>
      </c>
      <c r="Q264" s="1">
        <v>128</v>
      </c>
      <c r="R264" s="1">
        <v>114</v>
      </c>
      <c r="S264" s="1">
        <v>122</v>
      </c>
      <c r="T264" s="1">
        <v>116</v>
      </c>
      <c r="U264" s="1">
        <v>28</v>
      </c>
      <c r="V264" s="4">
        <f t="shared" si="44"/>
        <v>486</v>
      </c>
      <c r="W264" s="8">
        <f t="shared" si="45"/>
        <v>480</v>
      </c>
      <c r="X264" s="5" t="str">
        <f>Stat[[#This Row],[服装]]&amp;Stat[[#This Row],[名前]]&amp;Stat[[#This Row],[レアリティ]]</f>
        <v>制服天童覚ICONIC</v>
      </c>
      <c r="Y264" s="5" t="s">
        <v>339</v>
      </c>
      <c r="Z264" s="1" t="s">
        <v>1000</v>
      </c>
    </row>
    <row r="265" spans="1:26" ht="15.95" customHeight="1" x14ac:dyDescent="0.25">
      <c r="A265" s="1">
        <f t="shared" si="43"/>
        <v>264</v>
      </c>
      <c r="B265" s="1" t="s">
        <v>732</v>
      </c>
      <c r="C265" s="1" t="s">
        <v>110</v>
      </c>
      <c r="D265" s="1" t="s">
        <v>90</v>
      </c>
      <c r="E265" s="1" t="s">
        <v>82</v>
      </c>
      <c r="F265" s="1" t="s">
        <v>118</v>
      </c>
      <c r="G265" s="1" t="s">
        <v>71</v>
      </c>
      <c r="H265" s="1">
        <v>99</v>
      </c>
      <c r="I265" s="6" t="s">
        <v>22</v>
      </c>
      <c r="J265" s="1">
        <v>5</v>
      </c>
      <c r="K265" s="1">
        <v>83</v>
      </c>
      <c r="L265" s="1">
        <v>128</v>
      </c>
      <c r="M265" s="1">
        <v>121</v>
      </c>
      <c r="N265" s="1">
        <v>115</v>
      </c>
      <c r="O265" s="1">
        <v>122</v>
      </c>
      <c r="P265" s="1">
        <v>97</v>
      </c>
      <c r="Q265" s="1">
        <v>131</v>
      </c>
      <c r="R265" s="1">
        <v>117</v>
      </c>
      <c r="S265" s="1">
        <v>122</v>
      </c>
      <c r="T265" s="1">
        <v>119</v>
      </c>
      <c r="U265" s="1">
        <v>28</v>
      </c>
      <c r="V265" s="4">
        <f t="shared" si="44"/>
        <v>486</v>
      </c>
      <c r="W265" s="8">
        <f t="shared" si="45"/>
        <v>489</v>
      </c>
      <c r="X265" s="5" t="str">
        <f>Stat[[#This Row],[服装]]&amp;Stat[[#This Row],[名前]]&amp;Stat[[#This Row],[レアリティ]]</f>
        <v>仮装天童覚ICONIC</v>
      </c>
      <c r="Y265" s="5" t="s">
        <v>339</v>
      </c>
      <c r="Z265" s="1" t="s">
        <v>1002</v>
      </c>
    </row>
    <row r="266" spans="1:26" ht="15.95" customHeight="1" x14ac:dyDescent="0.25">
      <c r="A266" s="1">
        <f t="shared" si="43"/>
        <v>265</v>
      </c>
      <c r="B266" s="1" t="s">
        <v>893</v>
      </c>
      <c r="C266" s="1" t="s">
        <v>110</v>
      </c>
      <c r="D266" s="1" t="s">
        <v>77</v>
      </c>
      <c r="E266" s="1" t="s">
        <v>82</v>
      </c>
      <c r="F266" s="1" t="s">
        <v>118</v>
      </c>
      <c r="G266" s="1" t="s">
        <v>71</v>
      </c>
      <c r="H266" s="1">
        <v>99</v>
      </c>
      <c r="I266" s="6" t="s">
        <v>22</v>
      </c>
      <c r="J266" s="1">
        <v>5</v>
      </c>
      <c r="K266" s="1">
        <v>83</v>
      </c>
      <c r="L266" s="1">
        <v>128</v>
      </c>
      <c r="M266" s="1">
        <v>121</v>
      </c>
      <c r="N266" s="1">
        <v>114</v>
      </c>
      <c r="O266" s="1">
        <v>123</v>
      </c>
      <c r="P266" s="1">
        <v>97</v>
      </c>
      <c r="Q266" s="1">
        <v>131</v>
      </c>
      <c r="R266" s="1">
        <v>117</v>
      </c>
      <c r="S266" s="1">
        <v>123</v>
      </c>
      <c r="T266" s="1">
        <v>119</v>
      </c>
      <c r="U266" s="1">
        <v>28</v>
      </c>
      <c r="V266" s="4">
        <f t="shared" si="44"/>
        <v>486</v>
      </c>
      <c r="W266" s="8">
        <f t="shared" si="45"/>
        <v>490</v>
      </c>
      <c r="X266" s="5" t="str">
        <f>Stat[[#This Row],[服装]]&amp;Stat[[#This Row],[名前]]&amp;Stat[[#This Row],[レアリティ]]</f>
        <v>遊園地天童覚ICONIC</v>
      </c>
      <c r="Y266" s="5" t="s">
        <v>339</v>
      </c>
      <c r="Z266" s="1" t="s">
        <v>1007</v>
      </c>
    </row>
    <row r="267" spans="1:26" ht="15.95" customHeight="1" x14ac:dyDescent="0.25">
      <c r="A267" s="1">
        <f t="shared" si="43"/>
        <v>266</v>
      </c>
      <c r="B267" s="1" t="s">
        <v>1183</v>
      </c>
      <c r="C267" s="1" t="s">
        <v>110</v>
      </c>
      <c r="D267" s="1" t="s">
        <v>73</v>
      </c>
      <c r="E267" s="1" t="s">
        <v>82</v>
      </c>
      <c r="F267" s="1" t="s">
        <v>118</v>
      </c>
      <c r="G267" s="1" t="s">
        <v>71</v>
      </c>
      <c r="H267" s="1">
        <v>99</v>
      </c>
      <c r="I267" s="6" t="s">
        <v>22</v>
      </c>
      <c r="J267" s="1">
        <v>5</v>
      </c>
      <c r="K267" s="1">
        <v>84</v>
      </c>
      <c r="L267" s="1">
        <v>130</v>
      </c>
      <c r="M267" s="1">
        <v>122</v>
      </c>
      <c r="N267" s="1">
        <v>116</v>
      </c>
      <c r="O267" s="1">
        <v>123</v>
      </c>
      <c r="P267" s="1">
        <v>97</v>
      </c>
      <c r="Q267" s="1">
        <v>132</v>
      </c>
      <c r="R267" s="1">
        <v>118</v>
      </c>
      <c r="S267" s="1">
        <v>124</v>
      </c>
      <c r="T267" s="1">
        <v>120</v>
      </c>
      <c r="U267" s="1">
        <v>28</v>
      </c>
      <c r="V267" s="4">
        <f t="shared" si="44"/>
        <v>491</v>
      </c>
      <c r="W267" s="8">
        <f t="shared" si="45"/>
        <v>494</v>
      </c>
      <c r="X267" s="5" t="str">
        <f>Stat[[#This Row],[服装]]&amp;Stat[[#This Row],[名前]]&amp;Stat[[#This Row],[レアリティ]]</f>
        <v>Xmas3天童覚ICONIC</v>
      </c>
      <c r="Y267" s="5" t="s">
        <v>339</v>
      </c>
      <c r="Z267" s="1" t="s">
        <v>1007</v>
      </c>
    </row>
    <row r="268" spans="1:26" ht="15.95" customHeight="1" x14ac:dyDescent="0.25">
      <c r="A268" s="1">
        <f>ROW()-1</f>
        <v>267</v>
      </c>
      <c r="B268" s="1" t="s">
        <v>1674</v>
      </c>
      <c r="C268" s="1" t="s">
        <v>110</v>
      </c>
      <c r="D268" s="1" t="s">
        <v>90</v>
      </c>
      <c r="E268" s="1" t="s">
        <v>82</v>
      </c>
      <c r="F268" s="1" t="s">
        <v>118</v>
      </c>
      <c r="G268" s="1" t="s">
        <v>71</v>
      </c>
      <c r="H268" s="1">
        <v>99</v>
      </c>
      <c r="I268" s="6" t="s">
        <v>22</v>
      </c>
      <c r="J268" s="1">
        <v>5</v>
      </c>
      <c r="K268" s="1">
        <v>84</v>
      </c>
      <c r="L268" s="1">
        <v>129</v>
      </c>
      <c r="M268" s="1">
        <v>122</v>
      </c>
      <c r="N268" s="1">
        <v>115</v>
      </c>
      <c r="O268" s="1">
        <v>124</v>
      </c>
      <c r="P268" s="1">
        <v>97</v>
      </c>
      <c r="Q268" s="1">
        <v>133</v>
      </c>
      <c r="R268" s="1">
        <v>118</v>
      </c>
      <c r="S268" s="1">
        <v>125</v>
      </c>
      <c r="T268" s="1">
        <v>120</v>
      </c>
      <c r="U268" s="1">
        <v>28</v>
      </c>
      <c r="V268" s="4">
        <f>SUM(L268:O268)</f>
        <v>490</v>
      </c>
      <c r="W268" s="8">
        <f>SUM(Q268:T268)</f>
        <v>496</v>
      </c>
      <c r="X268" s="5" t="str">
        <f>Stat[[#This Row],[服装]]&amp;Stat[[#This Row],[名前]]&amp;Stat[[#This Row],[レアリティ]]</f>
        <v>思い出天童覚ICONIC</v>
      </c>
      <c r="Y268" s="5" t="s">
        <v>339</v>
      </c>
      <c r="Z268" s="1" t="s">
        <v>1000</v>
      </c>
    </row>
    <row r="269" spans="1:26" ht="15.95" customHeight="1" x14ac:dyDescent="0.25">
      <c r="A269" s="1">
        <f t="shared" si="43"/>
        <v>268</v>
      </c>
      <c r="B269" s="1" t="s">
        <v>108</v>
      </c>
      <c r="C269" s="1" t="s">
        <v>111</v>
      </c>
      <c r="D269" s="1" t="s">
        <v>77</v>
      </c>
      <c r="E269" s="1" t="s">
        <v>78</v>
      </c>
      <c r="F269" s="1" t="s">
        <v>118</v>
      </c>
      <c r="G269" s="1" t="s">
        <v>71</v>
      </c>
      <c r="H269" s="1">
        <v>99</v>
      </c>
      <c r="I269" s="6" t="s">
        <v>22</v>
      </c>
      <c r="J269" s="1">
        <v>5</v>
      </c>
      <c r="K269" s="1">
        <v>76</v>
      </c>
      <c r="L269" s="1">
        <v>123</v>
      </c>
      <c r="M269" s="1">
        <v>120</v>
      </c>
      <c r="N269" s="1">
        <v>118</v>
      </c>
      <c r="O269" s="1">
        <v>123</v>
      </c>
      <c r="P269" s="1">
        <v>101</v>
      </c>
      <c r="Q269" s="1">
        <v>118</v>
      </c>
      <c r="R269" s="1">
        <v>118</v>
      </c>
      <c r="S269" s="1">
        <v>121</v>
      </c>
      <c r="T269" s="1">
        <v>121</v>
      </c>
      <c r="U269" s="1">
        <v>36</v>
      </c>
      <c r="V269" s="4">
        <f t="shared" si="44"/>
        <v>484</v>
      </c>
      <c r="W269" s="8">
        <f t="shared" si="45"/>
        <v>478</v>
      </c>
      <c r="X269" s="5" t="str">
        <f>Stat[[#This Row],[服装]]&amp;Stat[[#This Row],[名前]]&amp;Stat[[#This Row],[レアリティ]]</f>
        <v>ユニフォーム五色工ICONIC</v>
      </c>
      <c r="Y269" s="5" t="s">
        <v>340</v>
      </c>
      <c r="Z269" s="1" t="s">
        <v>183</v>
      </c>
    </row>
    <row r="270" spans="1:26" ht="15.95" customHeight="1" x14ac:dyDescent="0.25">
      <c r="A270" s="1">
        <f t="shared" si="43"/>
        <v>269</v>
      </c>
      <c r="B270" s="1" t="s">
        <v>552</v>
      </c>
      <c r="C270" s="1" t="s">
        <v>111</v>
      </c>
      <c r="D270" s="1" t="s">
        <v>73</v>
      </c>
      <c r="E270" s="1" t="s">
        <v>78</v>
      </c>
      <c r="F270" s="1" t="s">
        <v>118</v>
      </c>
      <c r="G270" s="1" t="s">
        <v>71</v>
      </c>
      <c r="H270" s="1">
        <v>99</v>
      </c>
      <c r="I270" s="6" t="s">
        <v>22</v>
      </c>
      <c r="J270" s="1">
        <v>5</v>
      </c>
      <c r="K270" s="1">
        <v>77</v>
      </c>
      <c r="L270" s="1">
        <v>126</v>
      </c>
      <c r="M270" s="1">
        <v>123</v>
      </c>
      <c r="N270" s="1">
        <v>119</v>
      </c>
      <c r="O270" s="1">
        <v>124</v>
      </c>
      <c r="P270" s="1">
        <v>101</v>
      </c>
      <c r="Q270" s="1">
        <v>119</v>
      </c>
      <c r="R270" s="1">
        <v>119</v>
      </c>
      <c r="S270" s="1">
        <v>124</v>
      </c>
      <c r="T270" s="1">
        <v>122</v>
      </c>
      <c r="U270" s="1">
        <v>41</v>
      </c>
      <c r="V270" s="4">
        <f t="shared" si="44"/>
        <v>492</v>
      </c>
      <c r="W270" s="8">
        <f t="shared" si="45"/>
        <v>484</v>
      </c>
      <c r="X270" s="5" t="str">
        <f>Stat[[#This Row],[服装]]&amp;Stat[[#This Row],[名前]]&amp;Stat[[#This Row],[レアリティ]]</f>
        <v>職業体験五色工ICONIC</v>
      </c>
      <c r="Y270" s="5" t="s">
        <v>340</v>
      </c>
      <c r="Z270" s="1" t="s">
        <v>1007</v>
      </c>
    </row>
    <row r="271" spans="1:26" ht="15.95" customHeight="1" x14ac:dyDescent="0.25">
      <c r="A271" s="1">
        <f t="shared" si="43"/>
        <v>270</v>
      </c>
      <c r="B271" s="1" t="s">
        <v>149</v>
      </c>
      <c r="C271" s="1" t="s">
        <v>111</v>
      </c>
      <c r="D271" s="1" t="s">
        <v>90</v>
      </c>
      <c r="E271" s="1" t="s">
        <v>78</v>
      </c>
      <c r="F271" s="1" t="s">
        <v>118</v>
      </c>
      <c r="G271" s="1" t="s">
        <v>71</v>
      </c>
      <c r="H271" s="1">
        <v>99</v>
      </c>
      <c r="I271" s="6" t="s">
        <v>22</v>
      </c>
      <c r="J271" s="1">
        <v>5</v>
      </c>
      <c r="K271" s="1">
        <v>77</v>
      </c>
      <c r="L271" s="1">
        <v>128</v>
      </c>
      <c r="M271" s="1">
        <v>126</v>
      </c>
      <c r="N271" s="1">
        <v>117</v>
      </c>
      <c r="O271" s="1">
        <v>126</v>
      </c>
      <c r="P271" s="1">
        <v>101</v>
      </c>
      <c r="Q271" s="1">
        <v>117</v>
      </c>
      <c r="R271" s="1">
        <v>119</v>
      </c>
      <c r="S271" s="1">
        <v>122</v>
      </c>
      <c r="T271" s="1">
        <v>122</v>
      </c>
      <c r="U271" s="1">
        <v>41</v>
      </c>
      <c r="V271" s="4">
        <f t="shared" si="44"/>
        <v>497</v>
      </c>
      <c r="W271" s="8">
        <f t="shared" si="45"/>
        <v>480</v>
      </c>
      <c r="X271" s="5" t="str">
        <f>Stat[[#This Row],[服装]]&amp;Stat[[#This Row],[名前]]&amp;Stat[[#This Row],[レアリティ]]</f>
        <v>制服五色工ICONIC</v>
      </c>
      <c r="Y271" s="5" t="s">
        <v>340</v>
      </c>
      <c r="Z271" s="1" t="s">
        <v>1006</v>
      </c>
    </row>
    <row r="272" spans="1:26" ht="15.95" customHeight="1" x14ac:dyDescent="0.25">
      <c r="A272" s="1">
        <f t="shared" si="43"/>
        <v>271</v>
      </c>
      <c r="B272" s="1" t="s">
        <v>705</v>
      </c>
      <c r="C272" s="1" t="s">
        <v>111</v>
      </c>
      <c r="D272" s="10" t="s">
        <v>77</v>
      </c>
      <c r="E272" s="1" t="s">
        <v>78</v>
      </c>
      <c r="F272" s="1" t="s">
        <v>118</v>
      </c>
      <c r="G272" s="1" t="s">
        <v>71</v>
      </c>
      <c r="H272" s="1">
        <v>99</v>
      </c>
      <c r="I272" s="6" t="s">
        <v>22</v>
      </c>
      <c r="J272" s="1">
        <v>5</v>
      </c>
      <c r="K272" s="1">
        <v>77</v>
      </c>
      <c r="L272" s="1">
        <v>129</v>
      </c>
      <c r="M272" s="1">
        <v>121</v>
      </c>
      <c r="N272" s="1">
        <v>117</v>
      </c>
      <c r="O272" s="1">
        <v>122</v>
      </c>
      <c r="P272" s="1">
        <v>101</v>
      </c>
      <c r="Q272" s="1">
        <v>121</v>
      </c>
      <c r="R272" s="1">
        <v>120</v>
      </c>
      <c r="S272" s="1">
        <v>126</v>
      </c>
      <c r="T272" s="1">
        <v>122</v>
      </c>
      <c r="U272" s="1">
        <v>41</v>
      </c>
      <c r="V272" s="4">
        <f t="shared" si="44"/>
        <v>489</v>
      </c>
      <c r="W272" s="8">
        <f t="shared" si="45"/>
        <v>489</v>
      </c>
      <c r="X272" s="5" t="str">
        <f>Stat[[#This Row],[服装]]&amp;Stat[[#This Row],[名前]]&amp;Stat[[#This Row],[レアリティ]]</f>
        <v>バカンス五色工ICONIC</v>
      </c>
      <c r="Y272" s="5" t="s">
        <v>340</v>
      </c>
      <c r="Z272" s="1" t="s">
        <v>1003</v>
      </c>
    </row>
    <row r="273" spans="1:26" ht="15.95" customHeight="1" x14ac:dyDescent="0.25">
      <c r="A273" s="1">
        <f t="shared" si="43"/>
        <v>272</v>
      </c>
      <c r="B273" s="1" t="s">
        <v>790</v>
      </c>
      <c r="C273" s="1" t="s">
        <v>111</v>
      </c>
      <c r="D273" s="10" t="s">
        <v>73</v>
      </c>
      <c r="E273" s="1" t="s">
        <v>78</v>
      </c>
      <c r="F273" s="1" t="s">
        <v>118</v>
      </c>
      <c r="G273" s="1" t="s">
        <v>71</v>
      </c>
      <c r="H273" s="1">
        <v>99</v>
      </c>
      <c r="I273" s="6" t="s">
        <v>22</v>
      </c>
      <c r="J273" s="1">
        <v>5</v>
      </c>
      <c r="K273" s="1">
        <v>78</v>
      </c>
      <c r="L273" s="1">
        <v>128</v>
      </c>
      <c r="M273" s="1">
        <v>123</v>
      </c>
      <c r="N273" s="1">
        <v>120</v>
      </c>
      <c r="O273" s="1">
        <v>124</v>
      </c>
      <c r="P273" s="1">
        <v>101</v>
      </c>
      <c r="Q273" s="1">
        <v>122</v>
      </c>
      <c r="R273" s="1">
        <v>120</v>
      </c>
      <c r="S273" s="1">
        <v>126</v>
      </c>
      <c r="T273" s="1">
        <v>123</v>
      </c>
      <c r="U273" s="1">
        <v>41</v>
      </c>
      <c r="V273" s="4">
        <f t="shared" si="44"/>
        <v>495</v>
      </c>
      <c r="W273" s="8">
        <f t="shared" si="45"/>
        <v>491</v>
      </c>
      <c r="X273" s="5" t="str">
        <f>Stat[[#This Row],[服装]]&amp;Stat[[#This Row],[名前]]&amp;Stat[[#This Row],[レアリティ]]</f>
        <v>Xmas2五色工ICONIC</v>
      </c>
      <c r="Y273" s="5" t="s">
        <v>340</v>
      </c>
      <c r="Z273" s="1" t="s">
        <v>1000</v>
      </c>
    </row>
    <row r="274" spans="1:26" ht="15.95" customHeight="1" x14ac:dyDescent="0.25">
      <c r="A274" s="1">
        <f t="shared" si="43"/>
        <v>273</v>
      </c>
      <c r="B274" s="1" t="s">
        <v>951</v>
      </c>
      <c r="C274" s="1" t="s">
        <v>111</v>
      </c>
      <c r="D274" s="10" t="s">
        <v>90</v>
      </c>
      <c r="E274" s="1" t="s">
        <v>78</v>
      </c>
      <c r="F274" s="1" t="s">
        <v>118</v>
      </c>
      <c r="G274" s="1" t="s">
        <v>71</v>
      </c>
      <c r="H274" s="1">
        <v>99</v>
      </c>
      <c r="I274" s="6" t="s">
        <v>22</v>
      </c>
      <c r="J274" s="1">
        <v>5</v>
      </c>
      <c r="K274" s="1">
        <v>78</v>
      </c>
      <c r="L274" s="1">
        <v>126</v>
      </c>
      <c r="M274" s="1">
        <v>126</v>
      </c>
      <c r="N274" s="1">
        <v>120</v>
      </c>
      <c r="O274" s="1">
        <v>125</v>
      </c>
      <c r="P274" s="1">
        <v>101</v>
      </c>
      <c r="Q274" s="1">
        <v>119</v>
      </c>
      <c r="R274" s="1">
        <v>122</v>
      </c>
      <c r="S274" s="1">
        <v>125</v>
      </c>
      <c r="T274" s="1">
        <v>124</v>
      </c>
      <c r="U274" s="1">
        <v>41</v>
      </c>
      <c r="V274" s="4">
        <f t="shared" si="44"/>
        <v>497</v>
      </c>
      <c r="W274" s="8">
        <f t="shared" si="45"/>
        <v>490</v>
      </c>
      <c r="X274" s="5" t="str">
        <f>Stat[[#This Row],[服装]]&amp;Stat[[#This Row],[名前]]&amp;Stat[[#This Row],[レアリティ]]</f>
        <v>サバゲ2五色工ICONIC</v>
      </c>
      <c r="Y274" s="5" t="s">
        <v>340</v>
      </c>
      <c r="Z274" s="1" t="s">
        <v>1002</v>
      </c>
    </row>
    <row r="275" spans="1:26" ht="15.95" customHeight="1" x14ac:dyDescent="0.25">
      <c r="A275" s="1">
        <f t="shared" si="43"/>
        <v>274</v>
      </c>
      <c r="B275" s="1" t="s">
        <v>108</v>
      </c>
      <c r="C275" s="1" t="s">
        <v>112</v>
      </c>
      <c r="D275" s="1" t="s">
        <v>73</v>
      </c>
      <c r="E275" s="1" t="s">
        <v>74</v>
      </c>
      <c r="F275" s="1" t="s">
        <v>118</v>
      </c>
      <c r="G275" s="1" t="s">
        <v>71</v>
      </c>
      <c r="H275" s="1">
        <v>99</v>
      </c>
      <c r="I275" s="6" t="s">
        <v>22</v>
      </c>
      <c r="J275" s="1">
        <v>5</v>
      </c>
      <c r="K275" s="1">
        <v>75</v>
      </c>
      <c r="L275" s="1">
        <v>119</v>
      </c>
      <c r="M275" s="1">
        <v>120</v>
      </c>
      <c r="N275" s="1">
        <v>127</v>
      </c>
      <c r="O275" s="1">
        <v>123</v>
      </c>
      <c r="P275" s="1">
        <v>101</v>
      </c>
      <c r="Q275" s="1">
        <v>117</v>
      </c>
      <c r="R275" s="1">
        <v>117</v>
      </c>
      <c r="S275" s="1">
        <v>116</v>
      </c>
      <c r="T275" s="1">
        <v>118</v>
      </c>
      <c r="U275" s="1">
        <v>36</v>
      </c>
      <c r="V275" s="4">
        <f t="shared" si="44"/>
        <v>489</v>
      </c>
      <c r="W275" s="8">
        <f t="shared" si="45"/>
        <v>468</v>
      </c>
      <c r="X275" s="5" t="str">
        <f>Stat[[#This Row],[服装]]&amp;Stat[[#This Row],[名前]]&amp;Stat[[#This Row],[レアリティ]]</f>
        <v>ユニフォーム白布賢二郎ICONIC</v>
      </c>
      <c r="Y275" s="5" t="s">
        <v>341</v>
      </c>
      <c r="Z275" s="1" t="s">
        <v>183</v>
      </c>
    </row>
    <row r="276" spans="1:26" ht="15.95" customHeight="1" x14ac:dyDescent="0.25">
      <c r="A276" s="1">
        <f t="shared" si="43"/>
        <v>275</v>
      </c>
      <c r="B276" s="1" t="s">
        <v>365</v>
      </c>
      <c r="C276" s="1" t="s">
        <v>366</v>
      </c>
      <c r="D276" s="1" t="s">
        <v>24</v>
      </c>
      <c r="E276" s="1" t="s">
        <v>31</v>
      </c>
      <c r="F276" s="1" t="s">
        <v>157</v>
      </c>
      <c r="G276" s="1" t="s">
        <v>71</v>
      </c>
      <c r="H276" s="1">
        <v>99</v>
      </c>
      <c r="I276" s="6" t="s">
        <v>22</v>
      </c>
      <c r="J276" s="1">
        <v>5</v>
      </c>
      <c r="K276" s="1">
        <v>76</v>
      </c>
      <c r="L276" s="1">
        <v>120</v>
      </c>
      <c r="M276" s="1">
        <v>123</v>
      </c>
      <c r="N276" s="1">
        <v>130</v>
      </c>
      <c r="O276" s="1">
        <v>126</v>
      </c>
      <c r="P276" s="1">
        <v>101</v>
      </c>
      <c r="Q276" s="1">
        <v>118</v>
      </c>
      <c r="R276" s="1">
        <v>118</v>
      </c>
      <c r="S276" s="1">
        <v>117</v>
      </c>
      <c r="T276" s="1">
        <v>119</v>
      </c>
      <c r="U276" s="1">
        <v>36</v>
      </c>
      <c r="V276" s="4">
        <f t="shared" si="44"/>
        <v>499</v>
      </c>
      <c r="W276" s="8">
        <f t="shared" si="45"/>
        <v>472</v>
      </c>
      <c r="X276" s="5" t="str">
        <f>Stat[[#This Row],[服装]]&amp;Stat[[#This Row],[名前]]&amp;Stat[[#This Row],[レアリティ]]</f>
        <v>探偵白布賢二郎ICONIC</v>
      </c>
      <c r="Y276" s="5" t="s">
        <v>341</v>
      </c>
      <c r="Z276" s="1" t="s">
        <v>1002</v>
      </c>
    </row>
    <row r="277" spans="1:26" ht="15.95" customHeight="1" x14ac:dyDescent="0.25">
      <c r="A277" s="1">
        <f t="shared" si="43"/>
        <v>276</v>
      </c>
      <c r="B277" s="1" t="s">
        <v>149</v>
      </c>
      <c r="C277" s="1" t="s">
        <v>366</v>
      </c>
      <c r="D277" s="1" t="s">
        <v>77</v>
      </c>
      <c r="E277" s="1" t="s">
        <v>31</v>
      </c>
      <c r="F277" s="1" t="s">
        <v>157</v>
      </c>
      <c r="G277" s="1" t="s">
        <v>71</v>
      </c>
      <c r="H277" s="1">
        <v>99</v>
      </c>
      <c r="I277" s="6" t="s">
        <v>22</v>
      </c>
      <c r="J277" s="1">
        <v>5</v>
      </c>
      <c r="K277" s="1">
        <v>76</v>
      </c>
      <c r="L277" s="1">
        <v>118</v>
      </c>
      <c r="M277" s="1">
        <v>126</v>
      </c>
      <c r="N277" s="1">
        <v>132</v>
      </c>
      <c r="O277" s="1">
        <v>128</v>
      </c>
      <c r="P277" s="1">
        <v>101</v>
      </c>
      <c r="Q277" s="1">
        <v>116</v>
      </c>
      <c r="R277" s="1">
        <v>118</v>
      </c>
      <c r="S277" s="1">
        <v>115</v>
      </c>
      <c r="T277" s="1">
        <v>119</v>
      </c>
      <c r="U277" s="1">
        <v>36</v>
      </c>
      <c r="V277" s="4">
        <f t="shared" si="44"/>
        <v>504</v>
      </c>
      <c r="W277" s="8">
        <f t="shared" si="45"/>
        <v>468</v>
      </c>
      <c r="X277" s="5" t="str">
        <f>Stat[[#This Row],[服装]]&amp;Stat[[#This Row],[名前]]&amp;Stat[[#This Row],[レアリティ]]</f>
        <v>制服白布賢二郎ICONIC</v>
      </c>
      <c r="Y277" s="5" t="s">
        <v>341</v>
      </c>
      <c r="Z277" s="1" t="s">
        <v>1007</v>
      </c>
    </row>
    <row r="278" spans="1:26" ht="15.95" customHeight="1" x14ac:dyDescent="0.25">
      <c r="A278" s="1">
        <f t="shared" si="43"/>
        <v>277</v>
      </c>
      <c r="B278" s="1" t="s">
        <v>705</v>
      </c>
      <c r="C278" s="1" t="s">
        <v>366</v>
      </c>
      <c r="D278" s="1" t="s">
        <v>73</v>
      </c>
      <c r="E278" s="1" t="s">
        <v>31</v>
      </c>
      <c r="F278" s="1" t="s">
        <v>157</v>
      </c>
      <c r="G278" s="1" t="s">
        <v>71</v>
      </c>
      <c r="H278" s="1">
        <v>99</v>
      </c>
      <c r="I278" s="6" t="s">
        <v>22</v>
      </c>
      <c r="J278" s="1">
        <v>5</v>
      </c>
      <c r="K278" s="1">
        <v>76</v>
      </c>
      <c r="L278" s="1">
        <v>116</v>
      </c>
      <c r="M278" s="1">
        <v>121</v>
      </c>
      <c r="N278" s="1">
        <v>133</v>
      </c>
      <c r="O278" s="1">
        <v>124</v>
      </c>
      <c r="P278" s="1">
        <v>101</v>
      </c>
      <c r="Q278" s="1">
        <v>120</v>
      </c>
      <c r="R278" s="1">
        <v>120</v>
      </c>
      <c r="S278" s="1">
        <v>117</v>
      </c>
      <c r="T278" s="1">
        <v>120</v>
      </c>
      <c r="U278" s="1">
        <v>36</v>
      </c>
      <c r="V278" s="4">
        <f t="shared" si="44"/>
        <v>494</v>
      </c>
      <c r="W278" s="8">
        <f t="shared" si="45"/>
        <v>477</v>
      </c>
      <c r="X278" s="5" t="str">
        <f>Stat[[#This Row],[服装]]&amp;Stat[[#This Row],[名前]]&amp;Stat[[#This Row],[レアリティ]]</f>
        <v>バカンス白布賢二郎ICONIC</v>
      </c>
      <c r="Y278" s="5" t="s">
        <v>341</v>
      </c>
      <c r="Z278" s="1" t="s">
        <v>1007</v>
      </c>
    </row>
    <row r="279" spans="1:26" ht="15.95" customHeight="1" x14ac:dyDescent="0.25">
      <c r="A279" s="1">
        <f t="shared" si="43"/>
        <v>278</v>
      </c>
      <c r="B279" s="1" t="s">
        <v>822</v>
      </c>
      <c r="C279" s="1" t="s">
        <v>366</v>
      </c>
      <c r="D279" s="1" t="s">
        <v>90</v>
      </c>
      <c r="E279" s="1" t="s">
        <v>31</v>
      </c>
      <c r="F279" s="1" t="s">
        <v>157</v>
      </c>
      <c r="G279" s="1" t="s">
        <v>71</v>
      </c>
      <c r="H279" s="1">
        <v>99</v>
      </c>
      <c r="I279" s="6" t="s">
        <v>22</v>
      </c>
      <c r="J279" s="1">
        <v>5</v>
      </c>
      <c r="K279" s="1">
        <v>77</v>
      </c>
      <c r="L279" s="1">
        <v>121</v>
      </c>
      <c r="M279" s="1">
        <v>125</v>
      </c>
      <c r="N279" s="1">
        <v>133</v>
      </c>
      <c r="O279" s="1">
        <v>128</v>
      </c>
      <c r="P279" s="1">
        <v>101</v>
      </c>
      <c r="Q279" s="1">
        <v>118</v>
      </c>
      <c r="R279" s="1">
        <v>119</v>
      </c>
      <c r="S279" s="1">
        <v>117</v>
      </c>
      <c r="T279" s="1">
        <v>120</v>
      </c>
      <c r="U279" s="1">
        <v>36</v>
      </c>
      <c r="V279" s="4">
        <f t="shared" si="44"/>
        <v>507</v>
      </c>
      <c r="W279" s="8">
        <f t="shared" si="45"/>
        <v>474</v>
      </c>
      <c r="X279" s="5" t="str">
        <f>Stat[[#This Row],[服装]]&amp;Stat[[#This Row],[名前]]&amp;Stat[[#This Row],[レアリティ]]</f>
        <v>路地裏2白布賢二郎ICONIC</v>
      </c>
      <c r="Y279" s="5" t="s">
        <v>341</v>
      </c>
      <c r="Z279" s="1" t="s">
        <v>1006</v>
      </c>
    </row>
    <row r="280" spans="1:26" ht="15.95" customHeight="1" x14ac:dyDescent="0.25">
      <c r="A280" s="1">
        <f t="shared" si="43"/>
        <v>279</v>
      </c>
      <c r="B280" s="1" t="s">
        <v>1113</v>
      </c>
      <c r="C280" s="1" t="s">
        <v>366</v>
      </c>
      <c r="D280" s="1" t="s">
        <v>77</v>
      </c>
      <c r="E280" s="1" t="s">
        <v>31</v>
      </c>
      <c r="F280" s="1" t="s">
        <v>157</v>
      </c>
      <c r="G280" s="1" t="s">
        <v>71</v>
      </c>
      <c r="H280" s="1">
        <v>99</v>
      </c>
      <c r="I280" s="6" t="s">
        <v>22</v>
      </c>
      <c r="J280" s="1">
        <v>5</v>
      </c>
      <c r="K280" s="1">
        <v>77</v>
      </c>
      <c r="L280" s="1">
        <v>121</v>
      </c>
      <c r="M280" s="1">
        <v>126</v>
      </c>
      <c r="N280" s="1">
        <v>130</v>
      </c>
      <c r="O280" s="1">
        <v>129</v>
      </c>
      <c r="P280" s="1">
        <v>101</v>
      </c>
      <c r="Q280" s="1">
        <v>118</v>
      </c>
      <c r="R280" s="1">
        <v>120</v>
      </c>
      <c r="S280" s="1">
        <v>118</v>
      </c>
      <c r="T280" s="1">
        <v>121</v>
      </c>
      <c r="U280" s="1">
        <v>36</v>
      </c>
      <c r="V280" s="4">
        <f t="shared" si="44"/>
        <v>506</v>
      </c>
      <c r="W280" s="8">
        <f t="shared" si="45"/>
        <v>477</v>
      </c>
      <c r="X280" s="5" t="str">
        <f>Stat[[#This Row],[服装]]&amp;Stat[[#This Row],[名前]]&amp;Stat[[#This Row],[レアリティ]]</f>
        <v>文化祭3白布賢二郎ICONIC</v>
      </c>
      <c r="Y280" s="5" t="s">
        <v>341</v>
      </c>
      <c r="Z280" s="1" t="s">
        <v>1002</v>
      </c>
    </row>
    <row r="281" spans="1:26" ht="15.95" customHeight="1" x14ac:dyDescent="0.25">
      <c r="A281" s="1">
        <f t="shared" si="43"/>
        <v>280</v>
      </c>
      <c r="B281" s="1" t="s">
        <v>1502</v>
      </c>
      <c r="C281" s="1" t="s">
        <v>366</v>
      </c>
      <c r="D281" s="1" t="s">
        <v>73</v>
      </c>
      <c r="E281" s="1" t="s">
        <v>31</v>
      </c>
      <c r="F281" s="1" t="s">
        <v>157</v>
      </c>
      <c r="G281" s="1" t="s">
        <v>71</v>
      </c>
      <c r="H281" s="1">
        <v>99</v>
      </c>
      <c r="I281" s="6" t="s">
        <v>22</v>
      </c>
      <c r="J281" s="1">
        <v>5</v>
      </c>
      <c r="K281" s="1">
        <v>78</v>
      </c>
      <c r="L281" s="1">
        <v>122</v>
      </c>
      <c r="M281" s="1">
        <v>127</v>
      </c>
      <c r="N281" s="1">
        <v>135</v>
      </c>
      <c r="O281" s="1">
        <v>129</v>
      </c>
      <c r="P281" s="1">
        <v>101</v>
      </c>
      <c r="Q281" s="1">
        <v>119</v>
      </c>
      <c r="R281" s="1">
        <v>120</v>
      </c>
      <c r="S281" s="1">
        <v>118</v>
      </c>
      <c r="T281" s="1">
        <v>121</v>
      </c>
      <c r="U281" s="1">
        <v>36</v>
      </c>
      <c r="V281" s="4">
        <f t="shared" si="44"/>
        <v>513</v>
      </c>
      <c r="W281" s="8">
        <f t="shared" si="45"/>
        <v>478</v>
      </c>
      <c r="X281" s="5" t="str">
        <f>Stat[[#This Row],[服装]]&amp;Stat[[#This Row],[名前]]&amp;Stat[[#This Row],[レアリティ]]</f>
        <v>3周年白布賢二郎ICONIC</v>
      </c>
      <c r="Y281" s="5" t="s">
        <v>341</v>
      </c>
      <c r="Z281" s="1" t="s">
        <v>1004</v>
      </c>
    </row>
    <row r="282" spans="1:26" ht="15.95" customHeight="1" x14ac:dyDescent="0.25">
      <c r="A282" s="1">
        <f t="shared" si="43"/>
        <v>281</v>
      </c>
      <c r="B282" s="1" t="s">
        <v>108</v>
      </c>
      <c r="C282" s="1" t="s">
        <v>113</v>
      </c>
      <c r="D282" s="1" t="s">
        <v>73</v>
      </c>
      <c r="E282" s="1" t="s">
        <v>78</v>
      </c>
      <c r="F282" s="1" t="s">
        <v>118</v>
      </c>
      <c r="G282" s="1" t="s">
        <v>71</v>
      </c>
      <c r="H282" s="1">
        <v>99</v>
      </c>
      <c r="I282" s="6" t="s">
        <v>22</v>
      </c>
      <c r="J282" s="1">
        <v>5</v>
      </c>
      <c r="K282" s="1">
        <v>75</v>
      </c>
      <c r="L282" s="1">
        <v>123</v>
      </c>
      <c r="M282" s="1">
        <v>120</v>
      </c>
      <c r="N282" s="1">
        <v>118</v>
      </c>
      <c r="O282" s="1">
        <v>123</v>
      </c>
      <c r="P282" s="1">
        <v>97</v>
      </c>
      <c r="Q282" s="1">
        <v>118</v>
      </c>
      <c r="R282" s="1">
        <v>118</v>
      </c>
      <c r="S282" s="1">
        <v>121</v>
      </c>
      <c r="T282" s="1">
        <v>121</v>
      </c>
      <c r="U282" s="1">
        <v>31</v>
      </c>
      <c r="V282" s="4">
        <f t="shared" si="44"/>
        <v>484</v>
      </c>
      <c r="W282" s="8">
        <f t="shared" si="45"/>
        <v>478</v>
      </c>
      <c r="X282" s="5" t="str">
        <f>Stat[[#This Row],[服装]]&amp;Stat[[#This Row],[名前]]&amp;Stat[[#This Row],[レアリティ]]</f>
        <v>ユニフォーム大平獅音ICONIC</v>
      </c>
      <c r="Y282" s="5" t="s">
        <v>342</v>
      </c>
      <c r="Z282" s="1" t="s">
        <v>183</v>
      </c>
    </row>
    <row r="283" spans="1:26" ht="15.95" customHeight="1" x14ac:dyDescent="0.25">
      <c r="A283" s="1">
        <f t="shared" si="43"/>
        <v>282</v>
      </c>
      <c r="B283" s="1" t="s">
        <v>1559</v>
      </c>
      <c r="C283" s="1" t="s">
        <v>113</v>
      </c>
      <c r="D283" s="1" t="s">
        <v>90</v>
      </c>
      <c r="E283" s="1" t="s">
        <v>78</v>
      </c>
      <c r="F283" s="1" t="s">
        <v>118</v>
      </c>
      <c r="G283" s="1" t="s">
        <v>71</v>
      </c>
      <c r="H283" s="1">
        <v>99</v>
      </c>
      <c r="I283" s="6" t="s">
        <v>22</v>
      </c>
      <c r="J283" s="1">
        <v>5</v>
      </c>
      <c r="K283" s="1">
        <v>76</v>
      </c>
      <c r="L283" s="1">
        <v>128</v>
      </c>
      <c r="M283" s="1">
        <v>121</v>
      </c>
      <c r="N283" s="1">
        <v>117</v>
      </c>
      <c r="O283" s="1">
        <v>122</v>
      </c>
      <c r="P283" s="1">
        <v>97</v>
      </c>
      <c r="Q283" s="1">
        <v>121</v>
      </c>
      <c r="R283" s="1">
        <v>119</v>
      </c>
      <c r="S283" s="1">
        <v>126</v>
      </c>
      <c r="T283" s="1">
        <v>122</v>
      </c>
      <c r="U283" s="1">
        <v>31</v>
      </c>
      <c r="V283" s="4">
        <f t="shared" si="44"/>
        <v>488</v>
      </c>
      <c r="W283" s="8">
        <f t="shared" si="45"/>
        <v>488</v>
      </c>
      <c r="X283" s="5" t="str">
        <f>Stat[[#This Row],[服装]]&amp;Stat[[#This Row],[名前]]&amp;Stat[[#This Row],[レアリティ]]</f>
        <v>格ゲー大平獅音ICONIC</v>
      </c>
      <c r="Y283" s="5" t="s">
        <v>342</v>
      </c>
      <c r="Z283" s="1" t="s">
        <v>1000</v>
      </c>
    </row>
    <row r="284" spans="1:26" ht="15.95" customHeight="1" x14ac:dyDescent="0.25">
      <c r="A284" s="1">
        <f t="shared" si="43"/>
        <v>283</v>
      </c>
      <c r="B284" s="1" t="s">
        <v>108</v>
      </c>
      <c r="C284" s="1" t="s">
        <v>114</v>
      </c>
      <c r="D284" s="1" t="s">
        <v>73</v>
      </c>
      <c r="E284" s="1" t="s">
        <v>82</v>
      </c>
      <c r="F284" s="1" t="s">
        <v>118</v>
      </c>
      <c r="G284" s="1" t="s">
        <v>71</v>
      </c>
      <c r="H284" s="1">
        <v>99</v>
      </c>
      <c r="I284" s="6" t="s">
        <v>22</v>
      </c>
      <c r="J284" s="1">
        <v>5</v>
      </c>
      <c r="K284" s="1">
        <v>75</v>
      </c>
      <c r="L284" s="1">
        <v>123</v>
      </c>
      <c r="M284" s="1">
        <v>120</v>
      </c>
      <c r="N284" s="1">
        <v>113</v>
      </c>
      <c r="O284" s="1">
        <v>121</v>
      </c>
      <c r="P284" s="1">
        <v>101</v>
      </c>
      <c r="Q284" s="1">
        <v>121</v>
      </c>
      <c r="R284" s="1">
        <v>115</v>
      </c>
      <c r="S284" s="1">
        <v>117</v>
      </c>
      <c r="T284" s="1">
        <v>117</v>
      </c>
      <c r="U284" s="1">
        <v>31</v>
      </c>
      <c r="V284" s="4">
        <f t="shared" si="44"/>
        <v>477</v>
      </c>
      <c r="W284" s="8">
        <f t="shared" si="45"/>
        <v>470</v>
      </c>
      <c r="X284" s="5" t="str">
        <f>Stat[[#This Row],[服装]]&amp;Stat[[#This Row],[名前]]&amp;Stat[[#This Row],[レアリティ]]</f>
        <v>ユニフォーム川西太一ICONIC</v>
      </c>
      <c r="Y284" s="5" t="s">
        <v>343</v>
      </c>
      <c r="Z284" s="1" t="s">
        <v>183</v>
      </c>
    </row>
    <row r="285" spans="1:26" ht="15.95" customHeight="1" x14ac:dyDescent="0.25">
      <c r="A285" s="1">
        <f t="shared" si="43"/>
        <v>284</v>
      </c>
      <c r="B285" s="1" t="s">
        <v>646</v>
      </c>
      <c r="C285" s="1" t="s">
        <v>114</v>
      </c>
      <c r="D285" s="1" t="s">
        <v>90</v>
      </c>
      <c r="E285" s="1" t="s">
        <v>82</v>
      </c>
      <c r="F285" s="1" t="s">
        <v>118</v>
      </c>
      <c r="G285" s="1" t="s">
        <v>71</v>
      </c>
      <c r="H285" s="1">
        <v>99</v>
      </c>
      <c r="I285" s="6" t="s">
        <v>22</v>
      </c>
      <c r="J285" s="1">
        <v>5</v>
      </c>
      <c r="K285" s="1">
        <v>76</v>
      </c>
      <c r="L285" s="1">
        <v>126</v>
      </c>
      <c r="M285" s="1">
        <v>121</v>
      </c>
      <c r="N285" s="1">
        <v>114</v>
      </c>
      <c r="O285" s="1">
        <v>122</v>
      </c>
      <c r="P285" s="1">
        <v>101</v>
      </c>
      <c r="Q285" s="1">
        <v>124</v>
      </c>
      <c r="R285" s="1">
        <v>116</v>
      </c>
      <c r="S285" s="1">
        <v>120</v>
      </c>
      <c r="T285" s="1">
        <v>118</v>
      </c>
      <c r="U285" s="1">
        <v>31</v>
      </c>
      <c r="V285" s="4">
        <f t="shared" si="44"/>
        <v>483</v>
      </c>
      <c r="W285" s="8">
        <f t="shared" si="45"/>
        <v>478</v>
      </c>
      <c r="X285" s="5" t="str">
        <f>Stat[[#This Row],[服装]]&amp;Stat[[#This Row],[名前]]&amp;Stat[[#This Row],[レアリティ]]</f>
        <v>路地裏川西太一ICONIC</v>
      </c>
      <c r="Y285" s="5" t="s">
        <v>343</v>
      </c>
      <c r="Z285" s="1" t="s">
        <v>1005</v>
      </c>
    </row>
    <row r="286" spans="1:26" ht="15.95" customHeight="1" x14ac:dyDescent="0.25">
      <c r="A286" s="1">
        <f t="shared" si="43"/>
        <v>285</v>
      </c>
      <c r="B286" s="1" t="s">
        <v>1364</v>
      </c>
      <c r="C286" s="1" t="s">
        <v>114</v>
      </c>
      <c r="D286" s="1" t="s">
        <v>77</v>
      </c>
      <c r="E286" s="1" t="s">
        <v>82</v>
      </c>
      <c r="F286" s="1" t="s">
        <v>118</v>
      </c>
      <c r="G286" s="1" t="s">
        <v>71</v>
      </c>
      <c r="H286" s="1">
        <v>99</v>
      </c>
      <c r="I286" s="6" t="s">
        <v>22</v>
      </c>
      <c r="J286" s="1">
        <v>5</v>
      </c>
      <c r="K286" s="1">
        <v>76</v>
      </c>
      <c r="L286" s="1">
        <v>127</v>
      </c>
      <c r="M286" s="1">
        <v>119</v>
      </c>
      <c r="N286" s="1">
        <v>114</v>
      </c>
      <c r="O286" s="1">
        <v>120</v>
      </c>
      <c r="P286" s="1">
        <v>101</v>
      </c>
      <c r="Q286" s="1">
        <v>127</v>
      </c>
      <c r="R286" s="1">
        <v>115</v>
      </c>
      <c r="S286" s="1">
        <v>122</v>
      </c>
      <c r="T286" s="1">
        <v>118</v>
      </c>
      <c r="U286" s="1">
        <v>31</v>
      </c>
      <c r="V286" s="4">
        <f t="shared" si="44"/>
        <v>480</v>
      </c>
      <c r="W286" s="8">
        <f t="shared" si="45"/>
        <v>482</v>
      </c>
      <c r="X286" s="5" t="str">
        <f>Stat[[#This Row],[服装]]&amp;Stat[[#This Row],[名前]]&amp;Stat[[#This Row],[レアリティ]]</f>
        <v>寝正月川西太一ICONIC</v>
      </c>
      <c r="Y286" s="5" t="s">
        <v>343</v>
      </c>
      <c r="Z286" s="1" t="s">
        <v>1005</v>
      </c>
    </row>
    <row r="287" spans="1:26" ht="15.95" customHeight="1" x14ac:dyDescent="0.25">
      <c r="A287" s="1">
        <f t="shared" si="43"/>
        <v>286</v>
      </c>
      <c r="B287" s="1" t="s">
        <v>108</v>
      </c>
      <c r="C287" s="1" t="s">
        <v>521</v>
      </c>
      <c r="D287" s="1" t="s">
        <v>73</v>
      </c>
      <c r="E287" s="1" t="s">
        <v>74</v>
      </c>
      <c r="F287" s="1" t="s">
        <v>118</v>
      </c>
      <c r="G287" s="1" t="s">
        <v>71</v>
      </c>
      <c r="H287" s="1">
        <v>99</v>
      </c>
      <c r="I287" s="6" t="s">
        <v>22</v>
      </c>
      <c r="J287" s="1">
        <v>5</v>
      </c>
      <c r="K287" s="1">
        <v>74</v>
      </c>
      <c r="L287" s="1">
        <v>117</v>
      </c>
      <c r="M287" s="1">
        <v>120</v>
      </c>
      <c r="N287" s="1">
        <v>121</v>
      </c>
      <c r="O287" s="1">
        <v>121</v>
      </c>
      <c r="P287" s="1">
        <v>101</v>
      </c>
      <c r="Q287" s="1">
        <v>117</v>
      </c>
      <c r="R287" s="1">
        <v>117</v>
      </c>
      <c r="S287" s="1">
        <v>117</v>
      </c>
      <c r="T287" s="1">
        <v>118</v>
      </c>
      <c r="U287" s="1">
        <v>36</v>
      </c>
      <c r="V287" s="4">
        <f t="shared" si="44"/>
        <v>479</v>
      </c>
      <c r="W287" s="8">
        <f t="shared" si="45"/>
        <v>469</v>
      </c>
      <c r="X287" s="5" t="str">
        <f>Stat[[#This Row],[服装]]&amp;Stat[[#This Row],[名前]]&amp;Stat[[#This Row],[レアリティ]]</f>
        <v>ユニフォーム瀬見英太ICONIC</v>
      </c>
      <c r="Y287" s="5" t="s">
        <v>344</v>
      </c>
      <c r="Z287" s="1" t="s">
        <v>183</v>
      </c>
    </row>
    <row r="288" spans="1:26" ht="15.95" customHeight="1" x14ac:dyDescent="0.25">
      <c r="A288" s="1">
        <f t="shared" si="43"/>
        <v>287</v>
      </c>
      <c r="B288" s="1" t="s">
        <v>602</v>
      </c>
      <c r="C288" s="1" t="s">
        <v>521</v>
      </c>
      <c r="D288" s="1" t="s">
        <v>90</v>
      </c>
      <c r="E288" s="1" t="s">
        <v>74</v>
      </c>
      <c r="F288" s="1" t="s">
        <v>118</v>
      </c>
      <c r="G288" s="1" t="s">
        <v>71</v>
      </c>
      <c r="H288" s="1">
        <v>99</v>
      </c>
      <c r="I288" s="6" t="s">
        <v>22</v>
      </c>
      <c r="J288" s="1">
        <v>5</v>
      </c>
      <c r="K288" s="1">
        <v>75</v>
      </c>
      <c r="L288" s="1">
        <v>118</v>
      </c>
      <c r="M288" s="1">
        <v>123</v>
      </c>
      <c r="N288" s="1">
        <v>124</v>
      </c>
      <c r="O288" s="1">
        <v>124</v>
      </c>
      <c r="P288" s="1">
        <v>101</v>
      </c>
      <c r="Q288" s="1">
        <v>118</v>
      </c>
      <c r="R288" s="1">
        <v>118</v>
      </c>
      <c r="S288" s="1">
        <v>118</v>
      </c>
      <c r="T288" s="1">
        <v>119</v>
      </c>
      <c r="U288" s="1">
        <v>36</v>
      </c>
      <c r="V288" s="4">
        <f t="shared" si="44"/>
        <v>489</v>
      </c>
      <c r="W288" s="8">
        <f t="shared" si="45"/>
        <v>473</v>
      </c>
      <c r="X288" s="5" t="str">
        <f>Stat[[#This Row],[服装]]&amp;Stat[[#This Row],[名前]]&amp;Stat[[#This Row],[レアリティ]]</f>
        <v>雪遊び瀬見英太ICONIC</v>
      </c>
      <c r="Y288" s="5" t="s">
        <v>344</v>
      </c>
      <c r="Z288" s="1" t="s">
        <v>1007</v>
      </c>
    </row>
    <row r="289" spans="1:26" ht="15.95" customHeight="1" x14ac:dyDescent="0.25">
      <c r="A289" s="1">
        <f t="shared" si="43"/>
        <v>288</v>
      </c>
      <c r="B289" s="1" t="s">
        <v>705</v>
      </c>
      <c r="C289" s="1" t="s">
        <v>521</v>
      </c>
      <c r="D289" s="10" t="s">
        <v>77</v>
      </c>
      <c r="E289" s="1" t="s">
        <v>74</v>
      </c>
      <c r="F289" s="1" t="s">
        <v>118</v>
      </c>
      <c r="G289" s="1" t="s">
        <v>71</v>
      </c>
      <c r="H289" s="1">
        <v>99</v>
      </c>
      <c r="I289" s="6" t="s">
        <v>22</v>
      </c>
      <c r="J289" s="1">
        <v>5</v>
      </c>
      <c r="K289" s="1">
        <v>75</v>
      </c>
      <c r="L289" s="1">
        <v>116</v>
      </c>
      <c r="M289" s="1">
        <v>126</v>
      </c>
      <c r="N289" s="1">
        <v>124</v>
      </c>
      <c r="O289" s="1">
        <v>126</v>
      </c>
      <c r="P289" s="1">
        <v>101</v>
      </c>
      <c r="Q289" s="1">
        <v>116</v>
      </c>
      <c r="R289" s="1">
        <v>120</v>
      </c>
      <c r="S289" s="1">
        <v>116</v>
      </c>
      <c r="T289" s="1">
        <v>119</v>
      </c>
      <c r="U289" s="1">
        <v>36</v>
      </c>
      <c r="V289" s="4">
        <f t="shared" si="44"/>
        <v>492</v>
      </c>
      <c r="W289" s="8">
        <f t="shared" si="45"/>
        <v>471</v>
      </c>
      <c r="X289" s="5" t="str">
        <f>Stat[[#This Row],[服装]]&amp;Stat[[#This Row],[名前]]&amp;Stat[[#This Row],[レアリティ]]</f>
        <v>バカンス瀬見英太ICONIC</v>
      </c>
      <c r="Y289" s="5" t="s">
        <v>344</v>
      </c>
      <c r="Z289" s="1" t="s">
        <v>1001</v>
      </c>
    </row>
    <row r="290" spans="1:26" ht="15.95" customHeight="1" x14ac:dyDescent="0.25">
      <c r="A290" s="1">
        <f t="shared" si="43"/>
        <v>289</v>
      </c>
      <c r="B290" s="1" t="s">
        <v>944</v>
      </c>
      <c r="C290" s="1" t="s">
        <v>521</v>
      </c>
      <c r="D290" s="10" t="s">
        <v>73</v>
      </c>
      <c r="E290" s="1" t="s">
        <v>74</v>
      </c>
      <c r="F290" s="1" t="s">
        <v>118</v>
      </c>
      <c r="G290" s="1" t="s">
        <v>71</v>
      </c>
      <c r="H290" s="1">
        <v>99</v>
      </c>
      <c r="I290" s="6" t="s">
        <v>22</v>
      </c>
      <c r="J290" s="1">
        <v>5</v>
      </c>
      <c r="K290" s="1">
        <v>75</v>
      </c>
      <c r="L290" s="1">
        <v>119</v>
      </c>
      <c r="M290" s="1">
        <v>121</v>
      </c>
      <c r="N290" s="1">
        <v>127</v>
      </c>
      <c r="O290" s="1">
        <v>122</v>
      </c>
      <c r="P290" s="1">
        <v>101</v>
      </c>
      <c r="Q290" s="1">
        <v>116</v>
      </c>
      <c r="R290" s="1">
        <v>120</v>
      </c>
      <c r="S290" s="1">
        <v>118</v>
      </c>
      <c r="T290" s="1">
        <v>121</v>
      </c>
      <c r="U290" s="1">
        <v>36</v>
      </c>
      <c r="V290" s="4">
        <f t="shared" si="44"/>
        <v>489</v>
      </c>
      <c r="W290" s="8">
        <f t="shared" si="45"/>
        <v>475</v>
      </c>
      <c r="X290" s="5" t="str">
        <f>Stat[[#This Row],[服装]]&amp;Stat[[#This Row],[名前]]&amp;Stat[[#This Row],[レアリティ]]</f>
        <v>アート2瀬見英太ICONIC</v>
      </c>
      <c r="Y290" s="5" t="s">
        <v>344</v>
      </c>
      <c r="Z290" s="1" t="s">
        <v>1004</v>
      </c>
    </row>
    <row r="291" spans="1:26" ht="15.95" customHeight="1" x14ac:dyDescent="0.25">
      <c r="A291" s="1">
        <f t="shared" si="43"/>
        <v>290</v>
      </c>
      <c r="B291" s="1" t="s">
        <v>1113</v>
      </c>
      <c r="C291" s="1" t="s">
        <v>521</v>
      </c>
      <c r="D291" s="10" t="s">
        <v>90</v>
      </c>
      <c r="E291" s="1" t="s">
        <v>74</v>
      </c>
      <c r="F291" s="1" t="s">
        <v>118</v>
      </c>
      <c r="G291" s="1" t="s">
        <v>71</v>
      </c>
      <c r="H291" s="1">
        <v>99</v>
      </c>
      <c r="I291" s="6" t="s">
        <v>22</v>
      </c>
      <c r="J291" s="1">
        <v>5</v>
      </c>
      <c r="K291" s="1">
        <v>76</v>
      </c>
      <c r="L291" s="1">
        <v>119</v>
      </c>
      <c r="M291" s="1">
        <v>126</v>
      </c>
      <c r="N291" s="1">
        <v>126</v>
      </c>
      <c r="O291" s="1">
        <v>126</v>
      </c>
      <c r="P291" s="1">
        <v>101</v>
      </c>
      <c r="Q291" s="1">
        <v>118</v>
      </c>
      <c r="R291" s="1">
        <v>119</v>
      </c>
      <c r="S291" s="1">
        <v>118</v>
      </c>
      <c r="T291" s="1">
        <v>120</v>
      </c>
      <c r="U291" s="1">
        <v>36</v>
      </c>
      <c r="V291" s="4">
        <f t="shared" si="44"/>
        <v>497</v>
      </c>
      <c r="W291" s="8">
        <f t="shared" si="45"/>
        <v>475</v>
      </c>
      <c r="X291" s="5" t="str">
        <f>Stat[[#This Row],[服装]]&amp;Stat[[#This Row],[名前]]&amp;Stat[[#This Row],[レアリティ]]</f>
        <v>文化祭3瀬見英太ICONIC</v>
      </c>
      <c r="Y291" s="5" t="s">
        <v>344</v>
      </c>
      <c r="Z291" s="1" t="s">
        <v>1001</v>
      </c>
    </row>
    <row r="292" spans="1:26" ht="15.95" customHeight="1" x14ac:dyDescent="0.25">
      <c r="A292" s="1">
        <f t="shared" si="43"/>
        <v>291</v>
      </c>
      <c r="B292" s="1" t="s">
        <v>1502</v>
      </c>
      <c r="C292" s="1" t="s">
        <v>521</v>
      </c>
      <c r="D292" s="10" t="s">
        <v>77</v>
      </c>
      <c r="E292" s="1" t="s">
        <v>74</v>
      </c>
      <c r="F292" s="1" t="s">
        <v>118</v>
      </c>
      <c r="G292" s="1" t="s">
        <v>71</v>
      </c>
      <c r="H292" s="1">
        <v>99</v>
      </c>
      <c r="I292" s="6" t="s">
        <v>22</v>
      </c>
      <c r="J292" s="1">
        <v>5</v>
      </c>
      <c r="K292" s="1">
        <v>77</v>
      </c>
      <c r="L292" s="1">
        <v>120</v>
      </c>
      <c r="M292" s="1">
        <v>128</v>
      </c>
      <c r="N292" s="1">
        <v>127</v>
      </c>
      <c r="O292" s="1">
        <v>128</v>
      </c>
      <c r="P292" s="1">
        <v>101</v>
      </c>
      <c r="Q292" s="1">
        <v>119</v>
      </c>
      <c r="R292" s="1">
        <v>120</v>
      </c>
      <c r="S292" s="1">
        <v>119</v>
      </c>
      <c r="T292" s="1">
        <v>121</v>
      </c>
      <c r="U292" s="1">
        <v>36</v>
      </c>
      <c r="V292" s="4">
        <f t="shared" si="44"/>
        <v>503</v>
      </c>
      <c r="W292" s="8">
        <f t="shared" si="45"/>
        <v>479</v>
      </c>
      <c r="X292" s="5" t="str">
        <f>Stat[[#This Row],[服装]]&amp;Stat[[#This Row],[名前]]&amp;Stat[[#This Row],[レアリティ]]</f>
        <v>3周年瀬見英太ICONIC</v>
      </c>
      <c r="Y292" s="5" t="s">
        <v>344</v>
      </c>
      <c r="Z292" s="1" t="s">
        <v>1005</v>
      </c>
    </row>
    <row r="293" spans="1:26" ht="15.95" customHeight="1" x14ac:dyDescent="0.25">
      <c r="A293" s="1">
        <f t="shared" si="43"/>
        <v>292</v>
      </c>
      <c r="B293" s="1" t="s">
        <v>108</v>
      </c>
      <c r="C293" s="1" t="s">
        <v>115</v>
      </c>
      <c r="D293" s="1" t="s">
        <v>73</v>
      </c>
      <c r="E293" s="1" t="s">
        <v>80</v>
      </c>
      <c r="F293" s="1" t="s">
        <v>118</v>
      </c>
      <c r="G293" s="1" t="s">
        <v>71</v>
      </c>
      <c r="H293" s="1">
        <v>99</v>
      </c>
      <c r="I293" s="6" t="s">
        <v>22</v>
      </c>
      <c r="J293" s="1">
        <v>5</v>
      </c>
      <c r="K293" s="1">
        <v>85</v>
      </c>
      <c r="L293" s="1">
        <v>112</v>
      </c>
      <c r="M293" s="1">
        <v>110</v>
      </c>
      <c r="N293" s="1">
        <v>114</v>
      </c>
      <c r="O293" s="1">
        <v>120</v>
      </c>
      <c r="P293" s="1">
        <v>101</v>
      </c>
      <c r="Q293" s="1">
        <v>110</v>
      </c>
      <c r="R293" s="1">
        <v>121</v>
      </c>
      <c r="S293" s="1">
        <v>119</v>
      </c>
      <c r="T293" s="1">
        <v>120</v>
      </c>
      <c r="U293" s="1">
        <v>41</v>
      </c>
      <c r="V293" s="4">
        <f t="shared" si="44"/>
        <v>456</v>
      </c>
      <c r="W293" s="8">
        <f t="shared" si="45"/>
        <v>470</v>
      </c>
      <c r="X293" s="5" t="str">
        <f>Stat[[#This Row],[服装]]&amp;Stat[[#This Row],[名前]]&amp;Stat[[#This Row],[レアリティ]]</f>
        <v>ユニフォーム山形隼人ICONIC</v>
      </c>
      <c r="Y293" s="5" t="s">
        <v>345</v>
      </c>
      <c r="Z293" s="1" t="s">
        <v>183</v>
      </c>
    </row>
    <row r="294" spans="1:26" ht="15.95" customHeight="1" x14ac:dyDescent="0.25">
      <c r="A294" s="1">
        <f t="shared" ref="A294:A299" si="46">ROW()-1</f>
        <v>293</v>
      </c>
      <c r="B294" s="1" t="s">
        <v>108</v>
      </c>
      <c r="C294" s="1" t="s">
        <v>707</v>
      </c>
      <c r="D294" s="1" t="s">
        <v>73</v>
      </c>
      <c r="E294" s="1" t="s">
        <v>78</v>
      </c>
      <c r="F294" s="1" t="s">
        <v>708</v>
      </c>
      <c r="G294" s="1" t="s">
        <v>71</v>
      </c>
      <c r="H294" s="1">
        <v>99</v>
      </c>
      <c r="I294" s="6" t="s">
        <v>22</v>
      </c>
      <c r="J294" s="1">
        <v>5</v>
      </c>
      <c r="K294" s="1">
        <v>76</v>
      </c>
      <c r="L294" s="1">
        <v>119</v>
      </c>
      <c r="M294" s="1">
        <v>123</v>
      </c>
      <c r="N294" s="1">
        <v>116</v>
      </c>
      <c r="O294" s="1">
        <v>121</v>
      </c>
      <c r="P294" s="1">
        <v>101</v>
      </c>
      <c r="Q294" s="1">
        <v>121</v>
      </c>
      <c r="R294" s="1">
        <v>119</v>
      </c>
      <c r="S294" s="1">
        <v>118</v>
      </c>
      <c r="T294" s="1">
        <v>118</v>
      </c>
      <c r="U294" s="1">
        <v>41</v>
      </c>
      <c r="V294" s="4">
        <f t="shared" ref="V294:V299" si="47">SUM(L294:O294)</f>
        <v>479</v>
      </c>
      <c r="W294" s="8">
        <f t="shared" ref="W294:W299" si="48">SUM(Q294:T294)</f>
        <v>476</v>
      </c>
      <c r="X294" s="5" t="str">
        <f>Stat[[#This Row],[服装]]&amp;Stat[[#This Row],[名前]]&amp;Stat[[#This Row],[レアリティ]]</f>
        <v>ユニフォーム強羅昌己ICONIC</v>
      </c>
      <c r="Y294" s="5" t="s">
        <v>709</v>
      </c>
      <c r="Z294" s="1" t="s">
        <v>183</v>
      </c>
    </row>
    <row r="295" spans="1:26" ht="15.95" customHeight="1" x14ac:dyDescent="0.25">
      <c r="A295" s="1">
        <f t="shared" si="46"/>
        <v>294</v>
      </c>
      <c r="B295" s="1" t="s">
        <v>108</v>
      </c>
      <c r="C295" s="1" t="s">
        <v>719</v>
      </c>
      <c r="D295" s="1" t="s">
        <v>77</v>
      </c>
      <c r="E295" s="1" t="s">
        <v>78</v>
      </c>
      <c r="F295" s="1" t="s">
        <v>708</v>
      </c>
      <c r="G295" s="1" t="s">
        <v>71</v>
      </c>
      <c r="H295" s="1">
        <v>99</v>
      </c>
      <c r="I295" s="6" t="s">
        <v>22</v>
      </c>
      <c r="J295" s="1">
        <v>5</v>
      </c>
      <c r="K295" s="1">
        <v>74</v>
      </c>
      <c r="L295" s="1">
        <v>119</v>
      </c>
      <c r="M295" s="1">
        <v>116</v>
      </c>
      <c r="N295" s="1">
        <v>119</v>
      </c>
      <c r="O295" s="1">
        <v>119</v>
      </c>
      <c r="P295" s="1">
        <v>101</v>
      </c>
      <c r="Q295" s="1">
        <v>114</v>
      </c>
      <c r="R295" s="1">
        <v>113</v>
      </c>
      <c r="S295" s="1">
        <v>118</v>
      </c>
      <c r="T295" s="1">
        <v>117</v>
      </c>
      <c r="U295" s="1">
        <v>41</v>
      </c>
      <c r="V295" s="4">
        <f t="shared" si="47"/>
        <v>473</v>
      </c>
      <c r="W295" s="8">
        <f t="shared" si="48"/>
        <v>462</v>
      </c>
      <c r="X295" s="5" t="str">
        <f>Stat[[#This Row],[服装]]&amp;Stat[[#This Row],[名前]]&amp;Stat[[#This Row],[レアリティ]]</f>
        <v>ユニフォーム芦谷洋平ICONIC</v>
      </c>
      <c r="Y295" s="5" t="s">
        <v>721</v>
      </c>
      <c r="Z295" s="1" t="s">
        <v>183</v>
      </c>
    </row>
    <row r="296" spans="1:26" ht="15.95" customHeight="1" x14ac:dyDescent="0.25">
      <c r="A296" s="1">
        <f t="shared" si="46"/>
        <v>295</v>
      </c>
      <c r="B296" s="1" t="s">
        <v>108</v>
      </c>
      <c r="C296" s="1" t="s">
        <v>723</v>
      </c>
      <c r="D296" s="1" t="s">
        <v>73</v>
      </c>
      <c r="E296" s="1" t="s">
        <v>82</v>
      </c>
      <c r="F296" s="1" t="s">
        <v>708</v>
      </c>
      <c r="G296" s="1" t="s">
        <v>71</v>
      </c>
      <c r="H296" s="1">
        <v>99</v>
      </c>
      <c r="I296" s="6" t="s">
        <v>22</v>
      </c>
      <c r="J296" s="1">
        <v>5</v>
      </c>
      <c r="K296" s="1">
        <v>74</v>
      </c>
      <c r="L296" s="1">
        <v>118</v>
      </c>
      <c r="M296" s="1">
        <v>118</v>
      </c>
      <c r="N296" s="1">
        <v>112</v>
      </c>
      <c r="O296" s="1">
        <v>120</v>
      </c>
      <c r="P296" s="1">
        <v>97</v>
      </c>
      <c r="Q296" s="1">
        <v>120</v>
      </c>
      <c r="R296" s="1">
        <v>115</v>
      </c>
      <c r="S296" s="1">
        <v>115</v>
      </c>
      <c r="T296" s="1">
        <v>115</v>
      </c>
      <c r="U296" s="1">
        <v>31</v>
      </c>
      <c r="V296" s="4">
        <f t="shared" si="47"/>
        <v>468</v>
      </c>
      <c r="W296" s="8">
        <f t="shared" si="48"/>
        <v>465</v>
      </c>
      <c r="X296" s="5" t="str">
        <f>Stat[[#This Row],[服装]]&amp;Stat[[#This Row],[名前]]&amp;Stat[[#This Row],[レアリティ]]</f>
        <v>ユニフォーム仙石伸吾ICONIC</v>
      </c>
      <c r="Y296" s="5" t="s">
        <v>725</v>
      </c>
      <c r="Z296" s="1" t="s">
        <v>183</v>
      </c>
    </row>
    <row r="297" spans="1:26" ht="15.95" customHeight="1" x14ac:dyDescent="0.25">
      <c r="A297" s="1">
        <f t="shared" si="46"/>
        <v>296</v>
      </c>
      <c r="B297" s="1" t="s">
        <v>108</v>
      </c>
      <c r="C297" s="1" t="s">
        <v>734</v>
      </c>
      <c r="D297" s="1" t="s">
        <v>73</v>
      </c>
      <c r="E297" s="1" t="s">
        <v>80</v>
      </c>
      <c r="F297" s="1" t="s">
        <v>708</v>
      </c>
      <c r="G297" s="1" t="s">
        <v>71</v>
      </c>
      <c r="H297" s="1">
        <v>99</v>
      </c>
      <c r="I297" s="6" t="s">
        <v>22</v>
      </c>
      <c r="J297" s="1">
        <v>5</v>
      </c>
      <c r="K297" s="1">
        <v>86</v>
      </c>
      <c r="L297" s="1">
        <v>111</v>
      </c>
      <c r="M297" s="1">
        <v>112</v>
      </c>
      <c r="N297" s="1">
        <v>115</v>
      </c>
      <c r="O297" s="1">
        <v>119</v>
      </c>
      <c r="P297" s="1">
        <v>101</v>
      </c>
      <c r="Q297" s="1">
        <v>111</v>
      </c>
      <c r="R297" s="1">
        <v>121</v>
      </c>
      <c r="S297" s="1">
        <v>118</v>
      </c>
      <c r="T297" s="1">
        <v>120</v>
      </c>
      <c r="U297" s="1">
        <v>41</v>
      </c>
      <c r="V297" s="4">
        <f t="shared" si="47"/>
        <v>457</v>
      </c>
      <c r="W297" s="8">
        <f t="shared" si="48"/>
        <v>470</v>
      </c>
      <c r="X297" s="5" t="str">
        <f>Stat[[#This Row],[服装]]&amp;Stat[[#This Row],[名前]]&amp;Stat[[#This Row],[レアリティ]]</f>
        <v>ユニフォーム中川俊美ICONIC</v>
      </c>
      <c r="Y297" s="5" t="s">
        <v>736</v>
      </c>
      <c r="Z297" s="1" t="s">
        <v>183</v>
      </c>
    </row>
    <row r="298" spans="1:26" ht="15.95" customHeight="1" x14ac:dyDescent="0.25">
      <c r="A298" s="1">
        <f t="shared" si="46"/>
        <v>297</v>
      </c>
      <c r="B298" s="1" t="s">
        <v>108</v>
      </c>
      <c r="C298" s="1" t="s">
        <v>738</v>
      </c>
      <c r="D298" s="1" t="s">
        <v>73</v>
      </c>
      <c r="E298" s="1" t="s">
        <v>74</v>
      </c>
      <c r="F298" s="1" t="s">
        <v>708</v>
      </c>
      <c r="G298" s="1" t="s">
        <v>71</v>
      </c>
      <c r="H298" s="1">
        <v>99</v>
      </c>
      <c r="I298" s="6" t="s">
        <v>22</v>
      </c>
      <c r="J298" s="1">
        <v>5</v>
      </c>
      <c r="K298" s="1">
        <v>75</v>
      </c>
      <c r="L298" s="1">
        <v>112</v>
      </c>
      <c r="M298" s="1">
        <v>117</v>
      </c>
      <c r="N298" s="1">
        <v>119</v>
      </c>
      <c r="O298" s="1">
        <v>119</v>
      </c>
      <c r="P298" s="1">
        <v>97</v>
      </c>
      <c r="Q298" s="1">
        <v>114</v>
      </c>
      <c r="R298" s="1">
        <v>113</v>
      </c>
      <c r="S298" s="1">
        <v>115</v>
      </c>
      <c r="T298" s="1">
        <v>116</v>
      </c>
      <c r="U298" s="1">
        <v>41</v>
      </c>
      <c r="V298" s="4">
        <f t="shared" si="47"/>
        <v>467</v>
      </c>
      <c r="W298" s="8">
        <f t="shared" si="48"/>
        <v>458</v>
      </c>
      <c r="X298" s="5" t="str">
        <f>Stat[[#This Row],[服装]]&amp;Stat[[#This Row],[名前]]&amp;Stat[[#This Row],[レアリティ]]</f>
        <v>ユニフォーム七沢健吾ICONIC</v>
      </c>
      <c r="Y298" s="5" t="s">
        <v>740</v>
      </c>
      <c r="Z298" s="1" t="s">
        <v>183</v>
      </c>
    </row>
    <row r="299" spans="1:26" ht="15.95" customHeight="1" x14ac:dyDescent="0.25">
      <c r="A299" s="1">
        <f t="shared" si="46"/>
        <v>298</v>
      </c>
      <c r="B299" s="1" t="s">
        <v>108</v>
      </c>
      <c r="C299" s="1" t="s">
        <v>741</v>
      </c>
      <c r="D299" s="1" t="s">
        <v>73</v>
      </c>
      <c r="E299" s="1" t="s">
        <v>82</v>
      </c>
      <c r="F299" s="1" t="s">
        <v>708</v>
      </c>
      <c r="G299" s="1" t="s">
        <v>71</v>
      </c>
      <c r="H299" s="1">
        <v>99</v>
      </c>
      <c r="I299" s="6" t="s">
        <v>22</v>
      </c>
      <c r="J299" s="1">
        <v>5</v>
      </c>
      <c r="K299" s="1">
        <v>75</v>
      </c>
      <c r="L299" s="1">
        <v>117</v>
      </c>
      <c r="M299" s="1">
        <v>114</v>
      </c>
      <c r="N299" s="1">
        <v>112</v>
      </c>
      <c r="O299" s="1">
        <v>117</v>
      </c>
      <c r="P299" s="1">
        <v>97</v>
      </c>
      <c r="Q299" s="1">
        <v>120</v>
      </c>
      <c r="R299" s="1">
        <v>115</v>
      </c>
      <c r="S299" s="1">
        <v>115</v>
      </c>
      <c r="T299" s="1">
        <v>115</v>
      </c>
      <c r="U299" s="1">
        <v>31</v>
      </c>
      <c r="V299" s="4">
        <f t="shared" si="47"/>
        <v>460</v>
      </c>
      <c r="W299" s="8">
        <f t="shared" si="48"/>
        <v>465</v>
      </c>
      <c r="X299" s="5" t="str">
        <f>Stat[[#This Row],[服装]]&amp;Stat[[#This Row],[名前]]&amp;Stat[[#This Row],[レアリティ]]</f>
        <v>ユニフォーム伊勢原裕次ICONIC</v>
      </c>
      <c r="Y299" s="5" t="s">
        <v>742</v>
      </c>
      <c r="Z299" s="1" t="s">
        <v>183</v>
      </c>
    </row>
    <row r="300" spans="1:26" ht="15.95" customHeight="1" x14ac:dyDescent="0.25">
      <c r="A300" s="1">
        <f t="shared" ref="A300:A305" si="49">ROW()-1</f>
        <v>299</v>
      </c>
      <c r="B300" s="1" t="s">
        <v>108</v>
      </c>
      <c r="C300" s="1" t="s">
        <v>748</v>
      </c>
      <c r="D300" s="1" t="s">
        <v>73</v>
      </c>
      <c r="E300" s="1" t="s">
        <v>78</v>
      </c>
      <c r="F300" s="1" t="s">
        <v>708</v>
      </c>
      <c r="G300" s="1" t="s">
        <v>71</v>
      </c>
      <c r="H300" s="1">
        <v>99</v>
      </c>
      <c r="I300" s="6" t="s">
        <v>22</v>
      </c>
      <c r="J300" s="1">
        <v>5</v>
      </c>
      <c r="K300" s="1">
        <v>75</v>
      </c>
      <c r="L300" s="1">
        <v>120</v>
      </c>
      <c r="M300" s="1">
        <v>119</v>
      </c>
      <c r="N300" s="1">
        <v>116</v>
      </c>
      <c r="O300" s="1">
        <v>120</v>
      </c>
      <c r="P300" s="1">
        <v>101</v>
      </c>
      <c r="Q300" s="1">
        <v>119</v>
      </c>
      <c r="R300" s="1">
        <v>117</v>
      </c>
      <c r="S300" s="1">
        <v>120</v>
      </c>
      <c r="T300" s="1">
        <v>117</v>
      </c>
      <c r="U300" s="1">
        <v>36</v>
      </c>
      <c r="V300" s="4">
        <f t="shared" ref="V300:V305" si="50">SUM(L300:O300)</f>
        <v>475</v>
      </c>
      <c r="W300" s="8">
        <f t="shared" ref="W300:W305" si="51">SUM(Q300:T300)</f>
        <v>473</v>
      </c>
      <c r="X300" s="5" t="str">
        <f>Stat[[#This Row],[服装]]&amp;Stat[[#This Row],[名前]]&amp;Stat[[#This Row],[レアリティ]]</f>
        <v>ユニフォーム湯河浩二ICONIC</v>
      </c>
      <c r="Y300" s="5" t="s">
        <v>750</v>
      </c>
      <c r="Z300" s="1" t="s">
        <v>183</v>
      </c>
    </row>
    <row r="301" spans="1:26" ht="15.95" customHeight="1" x14ac:dyDescent="0.25">
      <c r="A301" s="1">
        <f t="shared" si="49"/>
        <v>300</v>
      </c>
      <c r="B301" s="1" t="s">
        <v>108</v>
      </c>
      <c r="C301" s="1" t="s">
        <v>773</v>
      </c>
      <c r="D301" s="1" t="s">
        <v>774</v>
      </c>
      <c r="E301" s="1" t="s">
        <v>82</v>
      </c>
      <c r="F301" s="1" t="s">
        <v>776</v>
      </c>
      <c r="G301" s="1" t="s">
        <v>71</v>
      </c>
      <c r="H301" s="1">
        <v>99</v>
      </c>
      <c r="I301" s="6" t="s">
        <v>22</v>
      </c>
      <c r="J301" s="1">
        <v>5</v>
      </c>
      <c r="K301" s="1">
        <v>76</v>
      </c>
      <c r="L301" s="1">
        <v>125</v>
      </c>
      <c r="M301" s="1">
        <v>120</v>
      </c>
      <c r="N301" s="1">
        <v>115</v>
      </c>
      <c r="O301" s="1">
        <v>120</v>
      </c>
      <c r="P301" s="1">
        <v>101</v>
      </c>
      <c r="Q301" s="1">
        <v>123</v>
      </c>
      <c r="R301" s="1">
        <v>117</v>
      </c>
      <c r="S301" s="1">
        <v>120</v>
      </c>
      <c r="T301" s="1">
        <v>115</v>
      </c>
      <c r="U301" s="1">
        <v>41</v>
      </c>
      <c r="V301" s="4">
        <f t="shared" si="50"/>
        <v>480</v>
      </c>
      <c r="W301" s="8">
        <f t="shared" si="51"/>
        <v>475</v>
      </c>
      <c r="X301" s="5" t="str">
        <f>Stat[[#This Row],[服装]]&amp;Stat[[#This Row],[名前]]&amp;Stat[[#This Row],[レアリティ]]</f>
        <v>ユニフォーム千鹿谷栄吉ICONIC</v>
      </c>
      <c r="Y301" s="5" t="s">
        <v>778</v>
      </c>
      <c r="Z301" s="1" t="s">
        <v>183</v>
      </c>
    </row>
    <row r="302" spans="1:26" ht="15.95" customHeight="1" x14ac:dyDescent="0.25">
      <c r="A302" s="1">
        <f t="shared" si="49"/>
        <v>301</v>
      </c>
      <c r="B302" s="1" t="s">
        <v>108</v>
      </c>
      <c r="C302" s="1" t="s">
        <v>782</v>
      </c>
      <c r="D302" s="1" t="s">
        <v>90</v>
      </c>
      <c r="E302" s="1" t="s">
        <v>783</v>
      </c>
      <c r="F302" s="1" t="s">
        <v>776</v>
      </c>
      <c r="G302" s="1" t="s">
        <v>71</v>
      </c>
      <c r="H302" s="1">
        <v>99</v>
      </c>
      <c r="I302" s="6" t="s">
        <v>22</v>
      </c>
      <c r="J302" s="1">
        <v>5</v>
      </c>
      <c r="K302" s="1">
        <v>75</v>
      </c>
      <c r="L302" s="1">
        <v>123</v>
      </c>
      <c r="M302" s="1">
        <v>119</v>
      </c>
      <c r="N302" s="1">
        <v>118</v>
      </c>
      <c r="O302" s="1">
        <v>119</v>
      </c>
      <c r="P302" s="1">
        <v>101</v>
      </c>
      <c r="Q302" s="1">
        <v>117</v>
      </c>
      <c r="R302" s="1">
        <v>116</v>
      </c>
      <c r="S302" s="1">
        <v>118</v>
      </c>
      <c r="T302" s="1">
        <v>118</v>
      </c>
      <c r="U302" s="1">
        <v>36</v>
      </c>
      <c r="V302" s="4">
        <f t="shared" si="50"/>
        <v>479</v>
      </c>
      <c r="W302" s="8">
        <f t="shared" si="51"/>
        <v>469</v>
      </c>
      <c r="X302" s="5" t="str">
        <f>Stat[[#This Row],[服装]]&amp;Stat[[#This Row],[名前]]&amp;Stat[[#This Row],[レアリティ]]</f>
        <v>ユニフォーム小鹿野大樹ICONIC</v>
      </c>
      <c r="Y302" s="5" t="s">
        <v>785</v>
      </c>
      <c r="Z302" s="1" t="s">
        <v>183</v>
      </c>
    </row>
    <row r="303" spans="1:26" ht="15.95" customHeight="1" x14ac:dyDescent="0.25">
      <c r="A303" s="1">
        <f t="shared" si="49"/>
        <v>302</v>
      </c>
      <c r="B303" s="1" t="s">
        <v>108</v>
      </c>
      <c r="C303" s="1" t="s">
        <v>795</v>
      </c>
      <c r="D303" s="1" t="s">
        <v>77</v>
      </c>
      <c r="E303" s="1" t="s">
        <v>80</v>
      </c>
      <c r="F303" s="1" t="s">
        <v>776</v>
      </c>
      <c r="G303" s="1" t="s">
        <v>71</v>
      </c>
      <c r="H303" s="1">
        <v>99</v>
      </c>
      <c r="I303" s="6" t="s">
        <v>22</v>
      </c>
      <c r="J303" s="1">
        <v>5</v>
      </c>
      <c r="K303" s="1">
        <v>86</v>
      </c>
      <c r="L303" s="1">
        <v>111</v>
      </c>
      <c r="M303" s="1">
        <v>110</v>
      </c>
      <c r="N303" s="1">
        <v>117</v>
      </c>
      <c r="O303" s="1">
        <v>119</v>
      </c>
      <c r="P303" s="1">
        <v>101</v>
      </c>
      <c r="Q303" s="1">
        <v>110</v>
      </c>
      <c r="R303" s="1">
        <v>121</v>
      </c>
      <c r="S303" s="1">
        <v>118</v>
      </c>
      <c r="T303" s="1">
        <v>121</v>
      </c>
      <c r="U303" s="1">
        <v>41</v>
      </c>
      <c r="V303" s="4">
        <f t="shared" si="50"/>
        <v>457</v>
      </c>
      <c r="W303" s="8">
        <f t="shared" si="51"/>
        <v>470</v>
      </c>
      <c r="X303" s="5" t="str">
        <f>Stat[[#This Row],[服装]]&amp;Stat[[#This Row],[名前]]&amp;Stat[[#This Row],[レアリティ]]</f>
        <v>ユニフォーム赤谷勇ICONIC</v>
      </c>
      <c r="Y303" s="5" t="s">
        <v>797</v>
      </c>
      <c r="Z303" s="1" t="s">
        <v>183</v>
      </c>
    </row>
    <row r="304" spans="1:26" ht="15.95" customHeight="1" x14ac:dyDescent="0.25">
      <c r="A304" s="1">
        <f t="shared" si="49"/>
        <v>303</v>
      </c>
      <c r="B304" s="1" t="s">
        <v>108</v>
      </c>
      <c r="C304" s="1" t="s">
        <v>799</v>
      </c>
      <c r="D304" s="1" t="s">
        <v>77</v>
      </c>
      <c r="E304" s="1" t="s">
        <v>78</v>
      </c>
      <c r="F304" s="1" t="s">
        <v>776</v>
      </c>
      <c r="G304" s="1" t="s">
        <v>71</v>
      </c>
      <c r="H304" s="1">
        <v>99</v>
      </c>
      <c r="I304" s="6" t="s">
        <v>22</v>
      </c>
      <c r="J304" s="1">
        <v>5</v>
      </c>
      <c r="K304" s="1">
        <v>74</v>
      </c>
      <c r="L304" s="1">
        <v>119</v>
      </c>
      <c r="M304" s="1">
        <v>118</v>
      </c>
      <c r="N304" s="1">
        <v>112</v>
      </c>
      <c r="O304" s="1">
        <v>117</v>
      </c>
      <c r="P304" s="1">
        <v>97</v>
      </c>
      <c r="Q304" s="1">
        <v>116</v>
      </c>
      <c r="R304" s="1">
        <v>118</v>
      </c>
      <c r="S304" s="1">
        <v>116</v>
      </c>
      <c r="T304" s="1">
        <v>117</v>
      </c>
      <c r="U304" s="1">
        <v>31</v>
      </c>
      <c r="V304" s="4">
        <f t="shared" si="50"/>
        <v>466</v>
      </c>
      <c r="W304" s="8">
        <f t="shared" si="51"/>
        <v>467</v>
      </c>
      <c r="X304" s="5" t="str">
        <f>Stat[[#This Row],[服装]]&amp;Stat[[#This Row],[名前]]&amp;Stat[[#This Row],[レアリティ]]</f>
        <v>ユニフォーム児玉勝ICONIC</v>
      </c>
      <c r="Y304" s="5" t="s">
        <v>801</v>
      </c>
      <c r="Z304" s="1" t="s">
        <v>183</v>
      </c>
    </row>
    <row r="305" spans="1:26" ht="15.95" customHeight="1" x14ac:dyDescent="0.25">
      <c r="A305" s="1">
        <f t="shared" si="49"/>
        <v>304</v>
      </c>
      <c r="B305" s="1" t="s">
        <v>108</v>
      </c>
      <c r="C305" s="1" t="s">
        <v>803</v>
      </c>
      <c r="D305" s="1" t="s">
        <v>77</v>
      </c>
      <c r="E305" s="1" t="s">
        <v>74</v>
      </c>
      <c r="F305" s="1" t="s">
        <v>776</v>
      </c>
      <c r="G305" s="1" t="s">
        <v>71</v>
      </c>
      <c r="H305" s="1">
        <v>99</v>
      </c>
      <c r="I305" s="6" t="s">
        <v>22</v>
      </c>
      <c r="J305" s="1">
        <v>5</v>
      </c>
      <c r="K305" s="1">
        <v>74</v>
      </c>
      <c r="L305" s="1">
        <v>115</v>
      </c>
      <c r="M305" s="1">
        <v>118</v>
      </c>
      <c r="N305" s="1">
        <v>120</v>
      </c>
      <c r="O305" s="1">
        <v>118</v>
      </c>
      <c r="P305" s="1">
        <v>97</v>
      </c>
      <c r="Q305" s="1">
        <v>115</v>
      </c>
      <c r="R305" s="1">
        <v>117</v>
      </c>
      <c r="S305" s="1">
        <v>115</v>
      </c>
      <c r="T305" s="1">
        <v>117</v>
      </c>
      <c r="U305" s="1">
        <v>41</v>
      </c>
      <c r="V305" s="4">
        <f t="shared" si="50"/>
        <v>471</v>
      </c>
      <c r="W305" s="8">
        <f t="shared" si="51"/>
        <v>464</v>
      </c>
      <c r="X305" s="5" t="str">
        <f>Stat[[#This Row],[服装]]&amp;Stat[[#This Row],[名前]]&amp;Stat[[#This Row],[レアリティ]]</f>
        <v>ユニフォーム名栗翔太ICONIC</v>
      </c>
      <c r="Y305" s="5" t="s">
        <v>805</v>
      </c>
      <c r="Z305" s="1" t="s">
        <v>183</v>
      </c>
    </row>
    <row r="306" spans="1:26" ht="15.95" customHeight="1" x14ac:dyDescent="0.25">
      <c r="A306" s="1">
        <f>ROW()-1</f>
        <v>305</v>
      </c>
      <c r="B306" s="1" t="s">
        <v>108</v>
      </c>
      <c r="C306" s="1" t="s">
        <v>810</v>
      </c>
      <c r="D306" s="1" t="s">
        <v>77</v>
      </c>
      <c r="E306" s="1" t="s">
        <v>78</v>
      </c>
      <c r="F306" s="1" t="s">
        <v>776</v>
      </c>
      <c r="G306" s="1" t="s">
        <v>71</v>
      </c>
      <c r="H306" s="1">
        <v>99</v>
      </c>
      <c r="I306" s="6" t="s">
        <v>22</v>
      </c>
      <c r="J306" s="1">
        <v>5</v>
      </c>
      <c r="K306" s="1">
        <v>75</v>
      </c>
      <c r="L306" s="1">
        <v>117</v>
      </c>
      <c r="M306" s="1">
        <v>114</v>
      </c>
      <c r="N306" s="1">
        <v>117</v>
      </c>
      <c r="O306" s="1">
        <v>115</v>
      </c>
      <c r="P306" s="1">
        <v>97</v>
      </c>
      <c r="Q306" s="1">
        <v>116</v>
      </c>
      <c r="R306" s="1">
        <v>114</v>
      </c>
      <c r="S306" s="1">
        <v>116</v>
      </c>
      <c r="T306" s="1">
        <v>115</v>
      </c>
      <c r="U306" s="1">
        <v>36</v>
      </c>
      <c r="V306" s="4">
        <f>SUM(L306:O306)</f>
        <v>463</v>
      </c>
      <c r="W306" s="8">
        <f>SUM(Q306:T306)</f>
        <v>461</v>
      </c>
      <c r="X306" s="5" t="str">
        <f>Stat[[#This Row],[服装]]&amp;Stat[[#This Row],[名前]]&amp;Stat[[#This Row],[レアリティ]]</f>
        <v>ユニフォーム島府典明ICONIC</v>
      </c>
      <c r="Y306" s="5" t="s">
        <v>812</v>
      </c>
      <c r="Z306" s="1" t="s">
        <v>183</v>
      </c>
    </row>
    <row r="307" spans="1:26" ht="15.95" customHeight="1" x14ac:dyDescent="0.25">
      <c r="A307" s="1">
        <f>ROW()-1</f>
        <v>306</v>
      </c>
      <c r="B307" s="1" t="s">
        <v>108</v>
      </c>
      <c r="C307" s="1" t="s">
        <v>818</v>
      </c>
      <c r="D307" s="1" t="s">
        <v>77</v>
      </c>
      <c r="E307" s="1" t="s">
        <v>82</v>
      </c>
      <c r="F307" s="1" t="s">
        <v>776</v>
      </c>
      <c r="G307" s="1" t="s">
        <v>71</v>
      </c>
      <c r="H307" s="1">
        <v>99</v>
      </c>
      <c r="I307" s="6" t="s">
        <v>22</v>
      </c>
      <c r="J307" s="1">
        <v>5</v>
      </c>
      <c r="K307" s="1">
        <v>74</v>
      </c>
      <c r="L307" s="1">
        <v>115</v>
      </c>
      <c r="M307" s="1">
        <v>114</v>
      </c>
      <c r="N307" s="1">
        <v>113</v>
      </c>
      <c r="O307" s="1">
        <v>117</v>
      </c>
      <c r="P307" s="1">
        <v>97</v>
      </c>
      <c r="Q307" s="1">
        <v>119</v>
      </c>
      <c r="R307" s="1">
        <v>115</v>
      </c>
      <c r="S307" s="1">
        <v>114</v>
      </c>
      <c r="T307" s="1">
        <v>114</v>
      </c>
      <c r="U307" s="1">
        <v>31</v>
      </c>
      <c r="V307" s="4">
        <f>SUM(L307:O307)</f>
        <v>459</v>
      </c>
      <c r="W307" s="8">
        <f>SUM(Q307:T307)</f>
        <v>462</v>
      </c>
      <c r="X307" s="5" t="str">
        <f>Stat[[#This Row],[服装]]&amp;Stat[[#This Row],[名前]]&amp;Stat[[#This Row],[レアリティ]]</f>
        <v>ユニフォーム吉川和孝ICONIC</v>
      </c>
      <c r="Y307" s="5" t="s">
        <v>820</v>
      </c>
      <c r="Z307" s="1" t="s">
        <v>183</v>
      </c>
    </row>
    <row r="308" spans="1:26" ht="15.95" customHeight="1" x14ac:dyDescent="0.25">
      <c r="A308" s="1">
        <f>ROW()-1</f>
        <v>307</v>
      </c>
      <c r="B308" s="1" t="s">
        <v>108</v>
      </c>
      <c r="C308" s="1" t="s">
        <v>186</v>
      </c>
      <c r="D308" s="1" t="s">
        <v>77</v>
      </c>
      <c r="E308" s="1" t="s">
        <v>74</v>
      </c>
      <c r="F308" s="1" t="s">
        <v>185</v>
      </c>
      <c r="G308" s="1" t="s">
        <v>71</v>
      </c>
      <c r="H308" s="1">
        <v>99</v>
      </c>
      <c r="I308" s="6" t="s">
        <v>22</v>
      </c>
      <c r="J308" s="1">
        <v>5</v>
      </c>
      <c r="K308" s="1">
        <v>82</v>
      </c>
      <c r="L308" s="1">
        <v>120</v>
      </c>
      <c r="M308" s="1">
        <v>129</v>
      </c>
      <c r="N308" s="1">
        <v>130</v>
      </c>
      <c r="O308" s="1">
        <v>127</v>
      </c>
      <c r="P308" s="1">
        <v>101</v>
      </c>
      <c r="Q308" s="1">
        <v>114</v>
      </c>
      <c r="R308" s="1">
        <v>119</v>
      </c>
      <c r="S308" s="1">
        <v>114</v>
      </c>
      <c r="T308" s="1">
        <v>118</v>
      </c>
      <c r="U308" s="1">
        <v>36</v>
      </c>
      <c r="V308" s="4">
        <f>SUM(L308:O308)</f>
        <v>506</v>
      </c>
      <c r="W308" s="8">
        <f>SUM(Q308:T308)</f>
        <v>465</v>
      </c>
      <c r="X308" s="5" t="str">
        <f>Stat[[#This Row],[服装]]&amp;Stat[[#This Row],[名前]]&amp;Stat[[#This Row],[レアリティ]]</f>
        <v>ユニフォーム宮侑ICONIC</v>
      </c>
      <c r="Y308" s="5" t="s">
        <v>346</v>
      </c>
      <c r="Z308" s="1" t="s">
        <v>183</v>
      </c>
    </row>
    <row r="309" spans="1:26" ht="15.95" customHeight="1" x14ac:dyDescent="0.25">
      <c r="A309" s="1">
        <f>ROW()-1</f>
        <v>308</v>
      </c>
      <c r="B309" s="1" t="s">
        <v>580</v>
      </c>
      <c r="C309" s="1" t="s">
        <v>186</v>
      </c>
      <c r="D309" s="1" t="s">
        <v>73</v>
      </c>
      <c r="E309" s="1" t="s">
        <v>74</v>
      </c>
      <c r="F309" s="1" t="s">
        <v>185</v>
      </c>
      <c r="G309" s="1" t="s">
        <v>71</v>
      </c>
      <c r="H309" s="1">
        <v>99</v>
      </c>
      <c r="I309" s="6" t="s">
        <v>22</v>
      </c>
      <c r="J309" s="1">
        <v>5</v>
      </c>
      <c r="K309" s="1">
        <v>83</v>
      </c>
      <c r="L309" s="1">
        <v>121</v>
      </c>
      <c r="M309" s="1">
        <v>132</v>
      </c>
      <c r="N309" s="1">
        <v>133</v>
      </c>
      <c r="O309" s="1">
        <v>130</v>
      </c>
      <c r="P309" s="1">
        <v>101</v>
      </c>
      <c r="Q309" s="1">
        <v>115</v>
      </c>
      <c r="R309" s="1">
        <v>120</v>
      </c>
      <c r="S309" s="1">
        <v>115</v>
      </c>
      <c r="T309" s="1">
        <v>119</v>
      </c>
      <c r="U309" s="1">
        <v>36</v>
      </c>
      <c r="V309" s="4">
        <f>SUM(L309:O309)</f>
        <v>516</v>
      </c>
      <c r="W309" s="8">
        <f>SUM(Q309:T309)</f>
        <v>469</v>
      </c>
      <c r="X309" s="5" t="str">
        <f>Stat[[#This Row],[服装]]&amp;Stat[[#This Row],[名前]]&amp;Stat[[#This Row],[レアリティ]]</f>
        <v>文化祭宮侑ICONIC</v>
      </c>
      <c r="Y309" s="5" t="s">
        <v>346</v>
      </c>
      <c r="Z309" s="1" t="s">
        <v>1007</v>
      </c>
    </row>
    <row r="310" spans="1:26" ht="15.95" customHeight="1" x14ac:dyDescent="0.25">
      <c r="A310" s="1">
        <f t="shared" ref="A310:A315" si="52">ROW()-1</f>
        <v>309</v>
      </c>
      <c r="B310" s="1" t="s">
        <v>628</v>
      </c>
      <c r="C310" s="1" t="s">
        <v>186</v>
      </c>
      <c r="D310" s="1" t="s">
        <v>90</v>
      </c>
      <c r="E310" s="1" t="s">
        <v>74</v>
      </c>
      <c r="F310" s="1" t="s">
        <v>185</v>
      </c>
      <c r="G310" s="1" t="s">
        <v>71</v>
      </c>
      <c r="H310" s="1">
        <v>99</v>
      </c>
      <c r="I310" s="6" t="s">
        <v>22</v>
      </c>
      <c r="J310" s="1">
        <v>5</v>
      </c>
      <c r="K310" s="1">
        <v>83</v>
      </c>
      <c r="L310" s="1">
        <v>119</v>
      </c>
      <c r="M310" s="1">
        <v>134</v>
      </c>
      <c r="N310" s="1">
        <v>132</v>
      </c>
      <c r="O310" s="1">
        <v>131</v>
      </c>
      <c r="P310" s="1">
        <v>101</v>
      </c>
      <c r="Q310" s="1">
        <v>113</v>
      </c>
      <c r="R310" s="1">
        <v>122</v>
      </c>
      <c r="S310" s="1">
        <v>114</v>
      </c>
      <c r="T310" s="1">
        <v>120</v>
      </c>
      <c r="U310" s="1">
        <v>36</v>
      </c>
      <c r="V310" s="4">
        <f t="shared" ref="V310:V315" si="53">SUM(L310:O310)</f>
        <v>516</v>
      </c>
      <c r="W310" s="8">
        <f t="shared" ref="W310:W315" si="54">SUM(Q310:T310)</f>
        <v>469</v>
      </c>
      <c r="X310" s="5" t="str">
        <f>Stat[[#This Row],[服装]]&amp;Stat[[#This Row],[名前]]&amp;Stat[[#This Row],[レアリティ]]</f>
        <v>RPG宮侑ICONIC</v>
      </c>
      <c r="Y310" s="5" t="s">
        <v>346</v>
      </c>
      <c r="Z310" s="1" t="s">
        <v>1007</v>
      </c>
    </row>
    <row r="311" spans="1:26" ht="15.95" customHeight="1" x14ac:dyDescent="0.25">
      <c r="A311" s="1">
        <f t="shared" si="52"/>
        <v>310</v>
      </c>
      <c r="B311" s="1" t="s">
        <v>729</v>
      </c>
      <c r="C311" s="1" t="s">
        <v>186</v>
      </c>
      <c r="D311" s="1" t="s">
        <v>77</v>
      </c>
      <c r="E311" s="1" t="s">
        <v>74</v>
      </c>
      <c r="F311" s="1" t="s">
        <v>185</v>
      </c>
      <c r="G311" s="1" t="s">
        <v>71</v>
      </c>
      <c r="H311" s="1">
        <v>99</v>
      </c>
      <c r="I311" s="6" t="s">
        <v>22</v>
      </c>
      <c r="J311" s="1">
        <v>5</v>
      </c>
      <c r="K311" s="1">
        <v>83</v>
      </c>
      <c r="L311" s="1">
        <v>123</v>
      </c>
      <c r="M311" s="1">
        <v>130</v>
      </c>
      <c r="N311" s="1">
        <v>131</v>
      </c>
      <c r="O311" s="1">
        <v>128</v>
      </c>
      <c r="P311" s="1">
        <v>101</v>
      </c>
      <c r="Q311" s="1">
        <v>118</v>
      </c>
      <c r="R311" s="1">
        <v>121</v>
      </c>
      <c r="S311" s="1">
        <v>117</v>
      </c>
      <c r="T311" s="1">
        <v>119</v>
      </c>
      <c r="U311" s="1">
        <v>36</v>
      </c>
      <c r="V311" s="4">
        <f t="shared" si="53"/>
        <v>512</v>
      </c>
      <c r="W311" s="8">
        <f t="shared" si="54"/>
        <v>475</v>
      </c>
      <c r="X311" s="5" t="str">
        <f>Stat[[#This Row],[服装]]&amp;Stat[[#This Row],[名前]]&amp;Stat[[#This Row],[レアリティ]]</f>
        <v>カンフー宮侑ICONIC</v>
      </c>
      <c r="Y311" s="5" t="s">
        <v>346</v>
      </c>
      <c r="Z311" s="1" t="s">
        <v>1007</v>
      </c>
    </row>
    <row r="312" spans="1:26" ht="15.95" customHeight="1" x14ac:dyDescent="0.25">
      <c r="A312" s="1">
        <f t="shared" si="52"/>
        <v>311</v>
      </c>
      <c r="B312" s="1" t="s">
        <v>815</v>
      </c>
      <c r="C312" s="1" t="s">
        <v>186</v>
      </c>
      <c r="D312" s="1" t="s">
        <v>73</v>
      </c>
      <c r="E312" s="1" t="s">
        <v>74</v>
      </c>
      <c r="F312" s="1" t="s">
        <v>185</v>
      </c>
      <c r="G312" s="1" t="s">
        <v>71</v>
      </c>
      <c r="H312" s="1">
        <v>99</v>
      </c>
      <c r="I312" s="6" t="s">
        <v>22</v>
      </c>
      <c r="J312" s="1">
        <v>5</v>
      </c>
      <c r="K312" s="1">
        <v>84</v>
      </c>
      <c r="L312" s="1">
        <v>122</v>
      </c>
      <c r="M312" s="1">
        <v>134</v>
      </c>
      <c r="N312" s="1">
        <v>136</v>
      </c>
      <c r="O312" s="1">
        <v>132</v>
      </c>
      <c r="P312" s="1">
        <v>101</v>
      </c>
      <c r="Q312" s="1">
        <v>115</v>
      </c>
      <c r="R312" s="1">
        <v>121</v>
      </c>
      <c r="S312" s="1">
        <v>115</v>
      </c>
      <c r="T312" s="1">
        <v>120</v>
      </c>
      <c r="U312" s="1">
        <v>36</v>
      </c>
      <c r="V312" s="4">
        <f t="shared" si="53"/>
        <v>524</v>
      </c>
      <c r="W312" s="8">
        <f t="shared" si="54"/>
        <v>471</v>
      </c>
      <c r="X312" s="5" t="str">
        <f>Stat[[#This Row],[服装]]&amp;Stat[[#This Row],[名前]]&amp;Stat[[#This Row],[レアリティ]]</f>
        <v>新年2宮侑ICONIC</v>
      </c>
      <c r="Y312" s="5" t="s">
        <v>346</v>
      </c>
      <c r="Z312" s="1" t="s">
        <v>1001</v>
      </c>
    </row>
    <row r="313" spans="1:26" ht="15.95" customHeight="1" x14ac:dyDescent="0.25">
      <c r="A313" s="1">
        <f t="shared" si="52"/>
        <v>312</v>
      </c>
      <c r="B313" s="1" t="s">
        <v>951</v>
      </c>
      <c r="C313" s="1" t="s">
        <v>186</v>
      </c>
      <c r="D313" s="1" t="s">
        <v>90</v>
      </c>
      <c r="E313" s="1" t="s">
        <v>74</v>
      </c>
      <c r="F313" s="1" t="s">
        <v>185</v>
      </c>
      <c r="G313" s="1" t="s">
        <v>71</v>
      </c>
      <c r="H313" s="1">
        <v>99</v>
      </c>
      <c r="I313" s="6" t="s">
        <v>22</v>
      </c>
      <c r="J313" s="1">
        <v>5</v>
      </c>
      <c r="K313" s="1">
        <v>84</v>
      </c>
      <c r="L313" s="1">
        <v>122</v>
      </c>
      <c r="M313" s="1">
        <v>135</v>
      </c>
      <c r="N313" s="1">
        <v>133</v>
      </c>
      <c r="O313" s="1">
        <v>133</v>
      </c>
      <c r="P313" s="1">
        <v>101</v>
      </c>
      <c r="Q313" s="1">
        <v>115</v>
      </c>
      <c r="R313" s="1">
        <v>122</v>
      </c>
      <c r="S313" s="1">
        <v>116</v>
      </c>
      <c r="T313" s="1">
        <v>120</v>
      </c>
      <c r="U313" s="1">
        <v>36</v>
      </c>
      <c r="V313" s="4">
        <f t="shared" si="53"/>
        <v>523</v>
      </c>
      <c r="W313" s="8">
        <f t="shared" si="54"/>
        <v>473</v>
      </c>
      <c r="X313" s="5" t="str">
        <f>Stat[[#This Row],[服装]]&amp;Stat[[#This Row],[名前]]&amp;Stat[[#This Row],[レアリティ]]</f>
        <v>サバゲ2宮侑ICONIC</v>
      </c>
      <c r="Y313" s="5" t="s">
        <v>346</v>
      </c>
      <c r="Z313" s="1" t="s">
        <v>1000</v>
      </c>
    </row>
    <row r="314" spans="1:26" ht="15.95" customHeight="1" x14ac:dyDescent="0.25">
      <c r="A314" s="1">
        <f t="shared" si="52"/>
        <v>313</v>
      </c>
      <c r="B314" s="1" t="s">
        <v>149</v>
      </c>
      <c r="C314" s="1" t="s">
        <v>186</v>
      </c>
      <c r="D314" s="1" t="s">
        <v>77</v>
      </c>
      <c r="E314" s="1" t="s">
        <v>74</v>
      </c>
      <c r="F314" s="1" t="s">
        <v>185</v>
      </c>
      <c r="G314" s="1" t="s">
        <v>71</v>
      </c>
      <c r="H314" s="1">
        <v>99</v>
      </c>
      <c r="I314" s="6" t="s">
        <v>22</v>
      </c>
      <c r="J314" s="1">
        <v>5</v>
      </c>
      <c r="K314" s="1">
        <v>85</v>
      </c>
      <c r="L314" s="1">
        <v>123</v>
      </c>
      <c r="M314" s="1">
        <v>136</v>
      </c>
      <c r="N314" s="1">
        <v>138</v>
      </c>
      <c r="O314" s="1">
        <v>133</v>
      </c>
      <c r="P314" s="1">
        <v>101</v>
      </c>
      <c r="Q314" s="1">
        <v>116</v>
      </c>
      <c r="R314" s="1">
        <v>122</v>
      </c>
      <c r="S314" s="1">
        <v>116</v>
      </c>
      <c r="T314" s="1">
        <v>121</v>
      </c>
      <c r="U314" s="1">
        <v>36</v>
      </c>
      <c r="V314" s="4">
        <f t="shared" si="53"/>
        <v>530</v>
      </c>
      <c r="W314" s="8">
        <f t="shared" si="54"/>
        <v>475</v>
      </c>
      <c r="X314" s="5" t="str">
        <f>Stat[[#This Row],[服装]]&amp;Stat[[#This Row],[名前]]&amp;Stat[[#This Row],[レアリティ]]</f>
        <v>制服宮侑ICONIC</v>
      </c>
      <c r="Y314" s="5" t="s">
        <v>346</v>
      </c>
      <c r="Z314" s="1" t="s">
        <v>1007</v>
      </c>
    </row>
    <row r="315" spans="1:26" ht="15.95" customHeight="1" x14ac:dyDescent="0.25">
      <c r="A315" s="1">
        <f t="shared" si="52"/>
        <v>314</v>
      </c>
      <c r="B315" s="1" t="s">
        <v>1502</v>
      </c>
      <c r="C315" s="1" t="s">
        <v>186</v>
      </c>
      <c r="D315" s="1" t="s">
        <v>73</v>
      </c>
      <c r="E315" s="1" t="s">
        <v>74</v>
      </c>
      <c r="F315" s="1" t="s">
        <v>185</v>
      </c>
      <c r="G315" s="1" t="s">
        <v>71</v>
      </c>
      <c r="H315" s="1">
        <v>99</v>
      </c>
      <c r="I315" s="6" t="s">
        <v>22</v>
      </c>
      <c r="J315" s="1">
        <v>5</v>
      </c>
      <c r="K315" s="1">
        <v>86</v>
      </c>
      <c r="L315" s="1">
        <v>124</v>
      </c>
      <c r="M315" s="1">
        <v>137</v>
      </c>
      <c r="N315" s="1">
        <v>140</v>
      </c>
      <c r="O315" s="1">
        <v>135</v>
      </c>
      <c r="P315" s="1">
        <v>101</v>
      </c>
      <c r="Q315" s="1">
        <v>117</v>
      </c>
      <c r="R315" s="1">
        <v>123</v>
      </c>
      <c r="S315" s="1">
        <v>117</v>
      </c>
      <c r="T315" s="1">
        <v>122</v>
      </c>
      <c r="U315" s="1">
        <v>36</v>
      </c>
      <c r="V315" s="4">
        <f t="shared" si="53"/>
        <v>536</v>
      </c>
      <c r="W315" s="8">
        <f t="shared" si="54"/>
        <v>479</v>
      </c>
      <c r="X315" s="5" t="str">
        <f>Stat[[#This Row],[服装]]&amp;Stat[[#This Row],[名前]]&amp;Stat[[#This Row],[レアリティ]]</f>
        <v>3周年宮侑ICONIC</v>
      </c>
      <c r="Y315" s="5" t="s">
        <v>346</v>
      </c>
      <c r="Z315" s="1" t="s">
        <v>1007</v>
      </c>
    </row>
    <row r="316" spans="1:26" ht="15.95" customHeight="1" x14ac:dyDescent="0.25">
      <c r="A316" s="1">
        <f>ROW()-1</f>
        <v>315</v>
      </c>
      <c r="B316" s="1" t="s">
        <v>1674</v>
      </c>
      <c r="C316" s="1" t="s">
        <v>186</v>
      </c>
      <c r="D316" s="1" t="s">
        <v>90</v>
      </c>
      <c r="E316" s="1" t="s">
        <v>74</v>
      </c>
      <c r="F316" s="1" t="s">
        <v>185</v>
      </c>
      <c r="G316" s="1" t="s">
        <v>71</v>
      </c>
      <c r="H316" s="1">
        <v>99</v>
      </c>
      <c r="I316" s="6" t="s">
        <v>22</v>
      </c>
      <c r="J316" s="1">
        <v>5</v>
      </c>
      <c r="K316" s="1">
        <v>86</v>
      </c>
      <c r="L316" s="1">
        <v>125</v>
      </c>
      <c r="M316" s="1">
        <v>137</v>
      </c>
      <c r="N316" s="1">
        <v>139</v>
      </c>
      <c r="O316" s="1">
        <v>134</v>
      </c>
      <c r="P316" s="1">
        <v>101</v>
      </c>
      <c r="Q316" s="1">
        <v>118</v>
      </c>
      <c r="R316" s="1">
        <v>123</v>
      </c>
      <c r="S316" s="1">
        <v>118</v>
      </c>
      <c r="T316" s="1">
        <v>122</v>
      </c>
      <c r="U316" s="1">
        <v>36</v>
      </c>
      <c r="V316" s="4">
        <f>SUM(L316:O316)</f>
        <v>535</v>
      </c>
      <c r="W316" s="8">
        <f>SUM(Q316:T316)</f>
        <v>481</v>
      </c>
      <c r="X316" s="5" t="str">
        <f>Stat[[#This Row],[服装]]&amp;Stat[[#This Row],[名前]]&amp;Stat[[#This Row],[レアリティ]]</f>
        <v>思い出宮侑ICONIC</v>
      </c>
      <c r="Y316" s="5" t="s">
        <v>346</v>
      </c>
      <c r="Z316" s="1" t="s">
        <v>1001</v>
      </c>
    </row>
    <row r="317" spans="1:26" ht="15.95" customHeight="1" x14ac:dyDescent="0.25">
      <c r="A317" s="1">
        <f>ROW()-1</f>
        <v>316</v>
      </c>
      <c r="B317" s="1" t="s">
        <v>108</v>
      </c>
      <c r="C317" s="1" t="s">
        <v>187</v>
      </c>
      <c r="D317" s="1" t="s">
        <v>90</v>
      </c>
      <c r="E317" s="1" t="s">
        <v>78</v>
      </c>
      <c r="F317" s="1" t="s">
        <v>185</v>
      </c>
      <c r="G317" s="1" t="s">
        <v>71</v>
      </c>
      <c r="H317" s="1">
        <v>99</v>
      </c>
      <c r="I317" s="6" t="s">
        <v>22</v>
      </c>
      <c r="J317" s="1">
        <v>5</v>
      </c>
      <c r="K317" s="1">
        <v>82</v>
      </c>
      <c r="L317" s="1">
        <v>127</v>
      </c>
      <c r="M317" s="1">
        <v>120</v>
      </c>
      <c r="N317" s="1">
        <v>116</v>
      </c>
      <c r="O317" s="1">
        <v>121</v>
      </c>
      <c r="P317" s="1">
        <v>101</v>
      </c>
      <c r="Q317" s="1">
        <v>123</v>
      </c>
      <c r="R317" s="1">
        <v>119</v>
      </c>
      <c r="S317" s="1">
        <v>122</v>
      </c>
      <c r="T317" s="1">
        <v>119</v>
      </c>
      <c r="U317" s="1">
        <v>31</v>
      </c>
      <c r="V317" s="4">
        <f>SUM(L317:O317)</f>
        <v>484</v>
      </c>
      <c r="W317" s="8">
        <f>SUM(Q317:T317)</f>
        <v>483</v>
      </c>
      <c r="X317" s="5" t="str">
        <f>Stat[[#This Row],[服装]]&amp;Stat[[#This Row],[名前]]&amp;Stat[[#This Row],[レアリティ]]</f>
        <v>ユニフォーム宮治ICONIC</v>
      </c>
      <c r="Y317" s="5" t="s">
        <v>347</v>
      </c>
      <c r="Z317" s="1" t="s">
        <v>183</v>
      </c>
    </row>
    <row r="318" spans="1:26" ht="15.95" customHeight="1" x14ac:dyDescent="0.25">
      <c r="A318" s="1">
        <f t="shared" ref="A318:A323" si="55">ROW()-1</f>
        <v>317</v>
      </c>
      <c r="B318" s="1" t="s">
        <v>628</v>
      </c>
      <c r="C318" s="1" t="s">
        <v>187</v>
      </c>
      <c r="D318" s="1" t="s">
        <v>90</v>
      </c>
      <c r="E318" s="1" t="s">
        <v>78</v>
      </c>
      <c r="F318" s="1" t="s">
        <v>185</v>
      </c>
      <c r="G318" s="1" t="s">
        <v>71</v>
      </c>
      <c r="H318" s="1">
        <v>99</v>
      </c>
      <c r="I318" s="6" t="s">
        <v>22</v>
      </c>
      <c r="J318" s="1">
        <v>5</v>
      </c>
      <c r="K318" s="1">
        <v>83</v>
      </c>
      <c r="L318" s="1">
        <v>130</v>
      </c>
      <c r="M318" s="1">
        <v>123</v>
      </c>
      <c r="N318" s="1">
        <v>117</v>
      </c>
      <c r="O318" s="1">
        <v>122</v>
      </c>
      <c r="P318" s="1">
        <v>101</v>
      </c>
      <c r="Q318" s="1">
        <v>124</v>
      </c>
      <c r="R318" s="1">
        <v>120</v>
      </c>
      <c r="S318" s="1">
        <v>125</v>
      </c>
      <c r="T318" s="1">
        <v>120</v>
      </c>
      <c r="U318" s="1">
        <v>31</v>
      </c>
      <c r="V318" s="4">
        <f t="shared" ref="V318:V323" si="56">SUM(L318:O318)</f>
        <v>492</v>
      </c>
      <c r="W318" s="8">
        <f t="shared" ref="W318:W323" si="57">SUM(Q318:T318)</f>
        <v>489</v>
      </c>
      <c r="X318" s="5" t="str">
        <f>Stat[[#This Row],[服装]]&amp;Stat[[#This Row],[名前]]&amp;Stat[[#This Row],[レアリティ]]</f>
        <v>RPG宮治ICONIC</v>
      </c>
      <c r="Y318" s="5" t="s">
        <v>347</v>
      </c>
      <c r="Z318" s="1" t="s">
        <v>1000</v>
      </c>
    </row>
    <row r="319" spans="1:26" ht="15.95" customHeight="1" x14ac:dyDescent="0.25">
      <c r="A319" s="1">
        <f t="shared" si="55"/>
        <v>318</v>
      </c>
      <c r="B319" s="1" t="s">
        <v>729</v>
      </c>
      <c r="C319" s="1" t="s">
        <v>187</v>
      </c>
      <c r="D319" s="1" t="s">
        <v>73</v>
      </c>
      <c r="E319" s="1" t="s">
        <v>78</v>
      </c>
      <c r="F319" s="1" t="s">
        <v>185</v>
      </c>
      <c r="G319" s="1" t="s">
        <v>71</v>
      </c>
      <c r="H319" s="1">
        <v>99</v>
      </c>
      <c r="I319" s="6" t="s">
        <v>22</v>
      </c>
      <c r="J319" s="1">
        <v>5</v>
      </c>
      <c r="K319" s="1">
        <v>83</v>
      </c>
      <c r="L319" s="1">
        <v>131</v>
      </c>
      <c r="M319" s="1">
        <v>121</v>
      </c>
      <c r="N319" s="1">
        <v>120</v>
      </c>
      <c r="O319" s="1">
        <v>120</v>
      </c>
      <c r="P319" s="1">
        <v>101</v>
      </c>
      <c r="Q319" s="1">
        <v>122</v>
      </c>
      <c r="R319" s="1">
        <v>122</v>
      </c>
      <c r="S319" s="1">
        <v>125</v>
      </c>
      <c r="T319" s="1">
        <v>122</v>
      </c>
      <c r="U319" s="1">
        <v>31</v>
      </c>
      <c r="V319" s="4">
        <f t="shared" si="56"/>
        <v>492</v>
      </c>
      <c r="W319" s="8">
        <f t="shared" si="57"/>
        <v>491</v>
      </c>
      <c r="X319" s="5" t="str">
        <f>Stat[[#This Row],[服装]]&amp;Stat[[#This Row],[名前]]&amp;Stat[[#This Row],[レアリティ]]</f>
        <v>カンフー宮治ICONIC</v>
      </c>
      <c r="Y319" s="5" t="s">
        <v>347</v>
      </c>
      <c r="Z319" s="1" t="s">
        <v>1000</v>
      </c>
    </row>
    <row r="320" spans="1:26" ht="15.95" customHeight="1" x14ac:dyDescent="0.25">
      <c r="A320" s="1">
        <f t="shared" si="55"/>
        <v>319</v>
      </c>
      <c r="B320" s="1" t="s">
        <v>893</v>
      </c>
      <c r="C320" s="1" t="s">
        <v>187</v>
      </c>
      <c r="D320" s="1" t="s">
        <v>90</v>
      </c>
      <c r="E320" s="1" t="s">
        <v>78</v>
      </c>
      <c r="F320" s="1" t="s">
        <v>185</v>
      </c>
      <c r="G320" s="1" t="s">
        <v>71</v>
      </c>
      <c r="H320" s="1">
        <v>99</v>
      </c>
      <c r="I320" s="6" t="s">
        <v>22</v>
      </c>
      <c r="J320" s="1">
        <v>5</v>
      </c>
      <c r="K320" s="1">
        <v>83</v>
      </c>
      <c r="L320" s="1">
        <v>133</v>
      </c>
      <c r="M320" s="1">
        <v>121</v>
      </c>
      <c r="N320" s="1">
        <v>116</v>
      </c>
      <c r="O320" s="1">
        <v>120</v>
      </c>
      <c r="P320" s="1">
        <v>101</v>
      </c>
      <c r="Q320" s="1">
        <v>126</v>
      </c>
      <c r="R320" s="1">
        <v>121</v>
      </c>
      <c r="S320" s="1">
        <v>127</v>
      </c>
      <c r="T320" s="1">
        <v>120</v>
      </c>
      <c r="U320" s="1">
        <v>31</v>
      </c>
      <c r="V320" s="4">
        <f t="shared" si="56"/>
        <v>490</v>
      </c>
      <c r="W320" s="8">
        <f t="shared" si="57"/>
        <v>494</v>
      </c>
      <c r="X320" s="5" t="str">
        <f>Stat[[#This Row],[服装]]&amp;Stat[[#This Row],[名前]]&amp;Stat[[#This Row],[レアリティ]]</f>
        <v>遊園地宮治ICONIC</v>
      </c>
      <c r="Y320" s="5" t="s">
        <v>347</v>
      </c>
      <c r="Z320" s="1" t="s">
        <v>1002</v>
      </c>
    </row>
    <row r="321" spans="1:26" ht="15.95" customHeight="1" x14ac:dyDescent="0.25">
      <c r="A321" s="1">
        <f t="shared" si="55"/>
        <v>320</v>
      </c>
      <c r="B321" s="1" t="s">
        <v>960</v>
      </c>
      <c r="C321" s="1" t="s">
        <v>187</v>
      </c>
      <c r="D321" s="1" t="s">
        <v>77</v>
      </c>
      <c r="E321" s="1" t="s">
        <v>78</v>
      </c>
      <c r="F321" s="1" t="s">
        <v>185</v>
      </c>
      <c r="G321" s="1" t="s">
        <v>71</v>
      </c>
      <c r="H321" s="1">
        <v>99</v>
      </c>
      <c r="I321" s="6" t="s">
        <v>22</v>
      </c>
      <c r="J321" s="1">
        <v>5</v>
      </c>
      <c r="K321" s="1">
        <v>84</v>
      </c>
      <c r="L321" s="1">
        <v>134</v>
      </c>
      <c r="M321" s="1">
        <v>124</v>
      </c>
      <c r="N321" s="1">
        <v>117</v>
      </c>
      <c r="O321" s="1">
        <v>122</v>
      </c>
      <c r="P321" s="1">
        <v>101</v>
      </c>
      <c r="Q321" s="1">
        <v>125</v>
      </c>
      <c r="R321" s="1">
        <v>122</v>
      </c>
      <c r="S321" s="1">
        <v>127</v>
      </c>
      <c r="T321" s="1">
        <v>122</v>
      </c>
      <c r="U321" s="1">
        <v>31</v>
      </c>
      <c r="V321" s="4">
        <f t="shared" si="56"/>
        <v>497</v>
      </c>
      <c r="W321" s="8">
        <f t="shared" si="57"/>
        <v>496</v>
      </c>
      <c r="X321" s="5" t="str">
        <f>Stat[[#This Row],[服装]]&amp;Stat[[#This Row],[名前]]&amp;Stat[[#This Row],[レアリティ]]</f>
        <v>夏祭り2宮治ICONIC</v>
      </c>
      <c r="Y321" s="5" t="s">
        <v>347</v>
      </c>
      <c r="Z321" s="1" t="s">
        <v>1005</v>
      </c>
    </row>
    <row r="322" spans="1:26" ht="15.95" customHeight="1" x14ac:dyDescent="0.25">
      <c r="A322" s="1">
        <f t="shared" si="55"/>
        <v>321</v>
      </c>
      <c r="B322" s="1" t="s">
        <v>149</v>
      </c>
      <c r="C322" s="1" t="s">
        <v>187</v>
      </c>
      <c r="D322" s="1" t="s">
        <v>73</v>
      </c>
      <c r="E322" s="1" t="s">
        <v>78</v>
      </c>
      <c r="F322" s="1" t="s">
        <v>185</v>
      </c>
      <c r="G322" s="1" t="s">
        <v>71</v>
      </c>
      <c r="H322" s="1">
        <v>99</v>
      </c>
      <c r="I322" s="6" t="s">
        <v>22</v>
      </c>
      <c r="J322" s="1">
        <v>5</v>
      </c>
      <c r="K322" s="1">
        <v>84</v>
      </c>
      <c r="L322" s="1">
        <v>131</v>
      </c>
      <c r="M322" s="1">
        <v>127</v>
      </c>
      <c r="N322" s="1">
        <v>117</v>
      </c>
      <c r="O322" s="1">
        <v>125</v>
      </c>
      <c r="P322" s="1">
        <v>101</v>
      </c>
      <c r="Q322" s="1">
        <v>124</v>
      </c>
      <c r="R322" s="1">
        <v>122</v>
      </c>
      <c r="S322" s="1">
        <v>126</v>
      </c>
      <c r="T322" s="1">
        <v>123</v>
      </c>
      <c r="U322" s="1">
        <v>31</v>
      </c>
      <c r="V322" s="4">
        <f t="shared" si="56"/>
        <v>500</v>
      </c>
      <c r="W322" s="8">
        <f t="shared" si="57"/>
        <v>495</v>
      </c>
      <c r="X322" s="5" t="str">
        <f>Stat[[#This Row],[服装]]&amp;Stat[[#This Row],[名前]]&amp;Stat[[#This Row],[レアリティ]]</f>
        <v>制服宮治ICONIC</v>
      </c>
      <c r="Y322" s="5" t="s">
        <v>347</v>
      </c>
      <c r="Z322" s="1" t="s">
        <v>1006</v>
      </c>
    </row>
    <row r="323" spans="1:26" ht="15.95" customHeight="1" x14ac:dyDescent="0.25">
      <c r="A323" s="1">
        <f t="shared" si="55"/>
        <v>322</v>
      </c>
      <c r="B323" s="1" t="s">
        <v>1502</v>
      </c>
      <c r="C323" s="1" t="s">
        <v>187</v>
      </c>
      <c r="D323" s="1" t="s">
        <v>90</v>
      </c>
      <c r="E323" s="1" t="s">
        <v>78</v>
      </c>
      <c r="F323" s="1" t="s">
        <v>185</v>
      </c>
      <c r="G323" s="1" t="s">
        <v>71</v>
      </c>
      <c r="H323" s="1">
        <v>99</v>
      </c>
      <c r="I323" s="6" t="s">
        <v>22</v>
      </c>
      <c r="J323" s="1">
        <v>5</v>
      </c>
      <c r="K323" s="1">
        <v>85</v>
      </c>
      <c r="L323" s="1">
        <v>136</v>
      </c>
      <c r="M323" s="1">
        <v>125</v>
      </c>
      <c r="N323" s="1">
        <v>118</v>
      </c>
      <c r="O323" s="1">
        <v>123</v>
      </c>
      <c r="P323" s="1">
        <v>101</v>
      </c>
      <c r="Q323" s="1">
        <v>126</v>
      </c>
      <c r="R323" s="1">
        <v>123</v>
      </c>
      <c r="S323" s="1">
        <v>129</v>
      </c>
      <c r="T323" s="1">
        <v>123</v>
      </c>
      <c r="U323" s="1">
        <v>31</v>
      </c>
      <c r="V323" s="4">
        <f t="shared" si="56"/>
        <v>502</v>
      </c>
      <c r="W323" s="8">
        <f t="shared" si="57"/>
        <v>501</v>
      </c>
      <c r="X323" s="5" t="str">
        <f>Stat[[#This Row],[服装]]&amp;Stat[[#This Row],[名前]]&amp;Stat[[#This Row],[レアリティ]]</f>
        <v>3周年宮治ICONIC</v>
      </c>
      <c r="Y323" s="5" t="s">
        <v>347</v>
      </c>
      <c r="Z323" s="1" t="s">
        <v>1006</v>
      </c>
    </row>
    <row r="324" spans="1:26" ht="15.95" customHeight="1" x14ac:dyDescent="0.25">
      <c r="A324" s="1">
        <f>ROW()-1</f>
        <v>323</v>
      </c>
      <c r="B324" s="1" t="s">
        <v>1674</v>
      </c>
      <c r="C324" s="1" t="s">
        <v>187</v>
      </c>
      <c r="D324" s="1" t="s">
        <v>77</v>
      </c>
      <c r="E324" s="1" t="s">
        <v>78</v>
      </c>
      <c r="F324" s="1" t="s">
        <v>185</v>
      </c>
      <c r="G324" s="1" t="s">
        <v>71</v>
      </c>
      <c r="H324" s="1">
        <v>99</v>
      </c>
      <c r="I324" s="6" t="s">
        <v>22</v>
      </c>
      <c r="J324" s="1">
        <v>5</v>
      </c>
      <c r="K324" s="1">
        <v>86</v>
      </c>
      <c r="L324" s="1">
        <v>132</v>
      </c>
      <c r="M324" s="1">
        <v>129</v>
      </c>
      <c r="N324" s="1">
        <v>119</v>
      </c>
      <c r="O324" s="1">
        <v>126</v>
      </c>
      <c r="P324" s="1">
        <v>101</v>
      </c>
      <c r="Q324" s="1">
        <v>125</v>
      </c>
      <c r="R324" s="1">
        <v>123</v>
      </c>
      <c r="S324" s="1">
        <v>127</v>
      </c>
      <c r="T324" s="1">
        <v>124</v>
      </c>
      <c r="U324" s="1">
        <v>31</v>
      </c>
      <c r="V324" s="4">
        <f>SUM(L324:O324)</f>
        <v>506</v>
      </c>
      <c r="W324" s="8">
        <f>SUM(Q324:T324)</f>
        <v>499</v>
      </c>
      <c r="X324" s="5" t="str">
        <f>Stat[[#This Row],[服装]]&amp;Stat[[#This Row],[名前]]&amp;Stat[[#This Row],[レアリティ]]</f>
        <v>思い出宮治ICONIC</v>
      </c>
      <c r="Y324" s="5" t="s">
        <v>347</v>
      </c>
      <c r="Z324" s="1" t="s">
        <v>1002</v>
      </c>
    </row>
    <row r="325" spans="1:26" ht="15.95" customHeight="1" x14ac:dyDescent="0.25">
      <c r="A325" s="1">
        <f>ROW()-1</f>
        <v>324</v>
      </c>
      <c r="B325" s="1" t="s">
        <v>108</v>
      </c>
      <c r="C325" s="1" t="s">
        <v>188</v>
      </c>
      <c r="D325" s="1" t="s">
        <v>77</v>
      </c>
      <c r="E325" s="1" t="s">
        <v>82</v>
      </c>
      <c r="F325" s="1" t="s">
        <v>185</v>
      </c>
      <c r="G325" s="1" t="s">
        <v>71</v>
      </c>
      <c r="H325" s="1">
        <v>99</v>
      </c>
      <c r="I325" s="6" t="s">
        <v>22</v>
      </c>
      <c r="J325" s="1">
        <v>5</v>
      </c>
      <c r="K325" s="1">
        <v>80</v>
      </c>
      <c r="L325" s="1">
        <v>126</v>
      </c>
      <c r="M325" s="1">
        <v>118</v>
      </c>
      <c r="N325" s="1">
        <v>112</v>
      </c>
      <c r="O325" s="1">
        <v>121</v>
      </c>
      <c r="P325" s="1">
        <v>101</v>
      </c>
      <c r="Q325" s="1">
        <v>128</v>
      </c>
      <c r="R325" s="1">
        <v>114</v>
      </c>
      <c r="S325" s="1">
        <v>117</v>
      </c>
      <c r="T325" s="1">
        <v>117</v>
      </c>
      <c r="U325" s="1">
        <v>36</v>
      </c>
      <c r="V325" s="4">
        <f>SUM(L325:O325)</f>
        <v>477</v>
      </c>
      <c r="W325" s="8">
        <f>SUM(Q325:T325)</f>
        <v>476</v>
      </c>
      <c r="X325" s="5" t="str">
        <f>Stat[[#This Row],[服装]]&amp;Stat[[#This Row],[名前]]&amp;Stat[[#This Row],[レアリティ]]</f>
        <v>ユニフォーム角名倫太郎ICONIC</v>
      </c>
      <c r="Y325" s="5" t="s">
        <v>348</v>
      </c>
      <c r="Z325" s="1" t="s">
        <v>183</v>
      </c>
    </row>
    <row r="326" spans="1:26" ht="15.95" customHeight="1" x14ac:dyDescent="0.25">
      <c r="A326" s="1">
        <f t="shared" ref="A326:A331" si="58">ROW()-1</f>
        <v>325</v>
      </c>
      <c r="B326" s="1" t="s">
        <v>627</v>
      </c>
      <c r="C326" s="1" t="s">
        <v>188</v>
      </c>
      <c r="D326" s="1" t="s">
        <v>73</v>
      </c>
      <c r="E326" s="1" t="s">
        <v>82</v>
      </c>
      <c r="F326" s="1" t="s">
        <v>185</v>
      </c>
      <c r="G326" s="1" t="s">
        <v>71</v>
      </c>
      <c r="H326" s="1">
        <v>99</v>
      </c>
      <c r="I326" s="6" t="s">
        <v>22</v>
      </c>
      <c r="J326" s="1">
        <v>5</v>
      </c>
      <c r="K326" s="1">
        <v>81</v>
      </c>
      <c r="L326" s="1">
        <v>129</v>
      </c>
      <c r="M326" s="1">
        <v>119</v>
      </c>
      <c r="N326" s="1">
        <v>113</v>
      </c>
      <c r="O326" s="1">
        <v>122</v>
      </c>
      <c r="P326" s="1">
        <v>101</v>
      </c>
      <c r="Q326" s="1">
        <v>131</v>
      </c>
      <c r="R326" s="1">
        <v>115</v>
      </c>
      <c r="S326" s="1">
        <v>120</v>
      </c>
      <c r="T326" s="1">
        <v>118</v>
      </c>
      <c r="U326" s="1">
        <v>36</v>
      </c>
      <c r="V326" s="4">
        <f t="shared" ref="V326:V331" si="59">SUM(L326:O326)</f>
        <v>483</v>
      </c>
      <c r="W326" s="8">
        <f t="shared" ref="W326:W331" si="60">SUM(Q326:T326)</f>
        <v>484</v>
      </c>
      <c r="X326" s="5" t="str">
        <f>Stat[[#This Row],[服装]]&amp;Stat[[#This Row],[名前]]&amp;Stat[[#This Row],[レアリティ]]</f>
        <v>サバゲ角名倫太郎ICONIC</v>
      </c>
      <c r="Y326" s="5" t="s">
        <v>348</v>
      </c>
      <c r="Z326" s="1" t="s">
        <v>1001</v>
      </c>
    </row>
    <row r="327" spans="1:26" ht="15.95" customHeight="1" x14ac:dyDescent="0.25">
      <c r="A327" s="1">
        <f t="shared" si="58"/>
        <v>326</v>
      </c>
      <c r="B327" s="1" t="s">
        <v>701</v>
      </c>
      <c r="C327" s="1" t="s">
        <v>188</v>
      </c>
      <c r="D327" s="1" t="s">
        <v>90</v>
      </c>
      <c r="E327" s="1" t="s">
        <v>82</v>
      </c>
      <c r="F327" s="1" t="s">
        <v>185</v>
      </c>
      <c r="G327" s="1" t="s">
        <v>71</v>
      </c>
      <c r="H327" s="1">
        <v>99</v>
      </c>
      <c r="I327" s="6" t="s">
        <v>22</v>
      </c>
      <c r="J327" s="1">
        <v>5</v>
      </c>
      <c r="K327" s="1">
        <v>81</v>
      </c>
      <c r="L327" s="1">
        <v>131</v>
      </c>
      <c r="M327" s="1">
        <v>117</v>
      </c>
      <c r="N327" s="1">
        <v>111</v>
      </c>
      <c r="O327" s="1">
        <v>120</v>
      </c>
      <c r="P327" s="1">
        <v>101</v>
      </c>
      <c r="Q327" s="1">
        <v>134</v>
      </c>
      <c r="R327" s="1">
        <v>115</v>
      </c>
      <c r="S327" s="1">
        <v>122</v>
      </c>
      <c r="T327" s="1">
        <v>118</v>
      </c>
      <c r="U327" s="1">
        <v>36</v>
      </c>
      <c r="V327" s="4">
        <f t="shared" si="59"/>
        <v>479</v>
      </c>
      <c r="W327" s="8">
        <f t="shared" si="60"/>
        <v>489</v>
      </c>
      <c r="X327" s="5" t="str">
        <f>Stat[[#This Row],[服装]]&amp;Stat[[#This Row],[名前]]&amp;Stat[[#This Row],[レアリティ]]</f>
        <v>花火角名倫太郎ICONIC</v>
      </c>
      <c r="Y327" s="5" t="s">
        <v>348</v>
      </c>
      <c r="Z327" s="1" t="s">
        <v>1002</v>
      </c>
    </row>
    <row r="328" spans="1:26" ht="15.95" customHeight="1" x14ac:dyDescent="0.25">
      <c r="A328" s="1">
        <f t="shared" si="58"/>
        <v>327</v>
      </c>
      <c r="B328" s="1" t="s">
        <v>822</v>
      </c>
      <c r="C328" s="1" t="s">
        <v>188</v>
      </c>
      <c r="D328" s="1" t="s">
        <v>77</v>
      </c>
      <c r="E328" s="1" t="s">
        <v>82</v>
      </c>
      <c r="F328" s="1" t="s">
        <v>185</v>
      </c>
      <c r="G328" s="1" t="s">
        <v>71</v>
      </c>
      <c r="H328" s="1">
        <v>99</v>
      </c>
      <c r="I328" s="6" t="s">
        <v>22</v>
      </c>
      <c r="J328" s="1">
        <v>5</v>
      </c>
      <c r="K328" s="1">
        <v>81</v>
      </c>
      <c r="L328" s="1">
        <v>132</v>
      </c>
      <c r="M328" s="1">
        <v>122</v>
      </c>
      <c r="N328" s="1">
        <v>113</v>
      </c>
      <c r="O328" s="1">
        <v>124</v>
      </c>
      <c r="P328" s="1">
        <v>101</v>
      </c>
      <c r="Q328" s="1">
        <v>129</v>
      </c>
      <c r="R328" s="1">
        <v>113</v>
      </c>
      <c r="S328" s="1">
        <v>120</v>
      </c>
      <c r="T328" s="1">
        <v>116</v>
      </c>
      <c r="U328" s="1">
        <v>36</v>
      </c>
      <c r="V328" s="4">
        <f t="shared" si="59"/>
        <v>491</v>
      </c>
      <c r="W328" s="8">
        <f t="shared" si="60"/>
        <v>478</v>
      </c>
      <c r="X328" s="5" t="str">
        <f>Stat[[#This Row],[服装]]&amp;Stat[[#This Row],[名前]]&amp;Stat[[#This Row],[レアリティ]]</f>
        <v>路地裏2角名倫太郎ICONIC</v>
      </c>
      <c r="Y328" s="5" t="s">
        <v>348</v>
      </c>
      <c r="Z328" s="1" t="s">
        <v>1003</v>
      </c>
    </row>
    <row r="329" spans="1:26" ht="15.95" customHeight="1" x14ac:dyDescent="0.25">
      <c r="A329" s="1">
        <f t="shared" si="58"/>
        <v>328</v>
      </c>
      <c r="B329" s="1" t="s">
        <v>953</v>
      </c>
      <c r="C329" s="1" t="s">
        <v>188</v>
      </c>
      <c r="D329" s="1" t="s">
        <v>73</v>
      </c>
      <c r="E329" s="1" t="s">
        <v>82</v>
      </c>
      <c r="F329" s="1" t="s">
        <v>185</v>
      </c>
      <c r="G329" s="1" t="s">
        <v>71</v>
      </c>
      <c r="H329" s="1">
        <v>99</v>
      </c>
      <c r="I329" s="6" t="s">
        <v>22</v>
      </c>
      <c r="J329" s="1">
        <v>5</v>
      </c>
      <c r="K329" s="1">
        <v>82</v>
      </c>
      <c r="L329" s="1">
        <v>131</v>
      </c>
      <c r="M329" s="1">
        <v>119</v>
      </c>
      <c r="N329" s="1">
        <v>114</v>
      </c>
      <c r="O329" s="1">
        <v>122</v>
      </c>
      <c r="P329" s="1">
        <v>101</v>
      </c>
      <c r="Q329" s="1">
        <v>134</v>
      </c>
      <c r="R329" s="1">
        <v>116</v>
      </c>
      <c r="S329" s="1">
        <v>122</v>
      </c>
      <c r="T329" s="1">
        <v>119</v>
      </c>
      <c r="U329" s="1">
        <v>36</v>
      </c>
      <c r="V329" s="4">
        <f t="shared" si="59"/>
        <v>486</v>
      </c>
      <c r="W329" s="8">
        <f t="shared" si="60"/>
        <v>491</v>
      </c>
      <c r="X329" s="5" t="str">
        <f>Stat[[#This Row],[服装]]&amp;Stat[[#This Row],[名前]]&amp;Stat[[#This Row],[レアリティ]]</f>
        <v>水着2角名倫太郎ICONIC</v>
      </c>
      <c r="Y329" s="5" t="s">
        <v>348</v>
      </c>
      <c r="Z329" s="1" t="s">
        <v>1006</v>
      </c>
    </row>
    <row r="330" spans="1:26" ht="15.95" customHeight="1" x14ac:dyDescent="0.25">
      <c r="A330" s="1">
        <f t="shared" si="58"/>
        <v>329</v>
      </c>
      <c r="B330" s="1" t="s">
        <v>149</v>
      </c>
      <c r="C330" s="1" t="s">
        <v>188</v>
      </c>
      <c r="D330" s="1" t="s">
        <v>90</v>
      </c>
      <c r="E330" s="1" t="s">
        <v>82</v>
      </c>
      <c r="F330" s="1" t="s">
        <v>185</v>
      </c>
      <c r="G330" s="1" t="s">
        <v>71</v>
      </c>
      <c r="H330" s="1">
        <v>99</v>
      </c>
      <c r="I330" s="6" t="s">
        <v>22</v>
      </c>
      <c r="J330" s="1">
        <v>5</v>
      </c>
      <c r="K330" s="1">
        <v>82</v>
      </c>
      <c r="L330" s="1">
        <v>130</v>
      </c>
      <c r="M330" s="1">
        <v>122</v>
      </c>
      <c r="N330" s="1">
        <v>113</v>
      </c>
      <c r="O330" s="1">
        <v>125</v>
      </c>
      <c r="P330" s="1">
        <v>101</v>
      </c>
      <c r="Q330" s="1">
        <v>131</v>
      </c>
      <c r="R330" s="1">
        <v>117</v>
      </c>
      <c r="S330" s="1">
        <v>121</v>
      </c>
      <c r="T330" s="1">
        <v>120</v>
      </c>
      <c r="U330" s="1">
        <v>36</v>
      </c>
      <c r="V330" s="4">
        <f t="shared" si="59"/>
        <v>490</v>
      </c>
      <c r="W330" s="8">
        <f t="shared" si="60"/>
        <v>489</v>
      </c>
      <c r="X330" s="5" t="str">
        <f>Stat[[#This Row],[服装]]&amp;Stat[[#This Row],[名前]]&amp;Stat[[#This Row],[レアリティ]]</f>
        <v>制服角名倫太郎ICONIC</v>
      </c>
      <c r="Y330" s="5" t="s">
        <v>348</v>
      </c>
      <c r="Z330" s="1" t="s">
        <v>1005</v>
      </c>
    </row>
    <row r="331" spans="1:26" ht="15.95" customHeight="1" x14ac:dyDescent="0.25">
      <c r="A331" s="1">
        <f t="shared" si="58"/>
        <v>330</v>
      </c>
      <c r="B331" s="1" t="s">
        <v>1364</v>
      </c>
      <c r="C331" s="1" t="s">
        <v>188</v>
      </c>
      <c r="D331" s="1" t="s">
        <v>77</v>
      </c>
      <c r="E331" s="1" t="s">
        <v>82</v>
      </c>
      <c r="F331" s="1" t="s">
        <v>185</v>
      </c>
      <c r="G331" s="1" t="s">
        <v>71</v>
      </c>
      <c r="H331" s="1">
        <v>99</v>
      </c>
      <c r="I331" s="6" t="s">
        <v>22</v>
      </c>
      <c r="J331" s="1">
        <v>5</v>
      </c>
      <c r="K331" s="1">
        <v>83</v>
      </c>
      <c r="L331" s="1">
        <v>132</v>
      </c>
      <c r="M331" s="1">
        <v>120</v>
      </c>
      <c r="N331" s="1">
        <v>115</v>
      </c>
      <c r="O331" s="1">
        <v>123</v>
      </c>
      <c r="P331" s="1">
        <v>101</v>
      </c>
      <c r="Q331" s="1">
        <v>136</v>
      </c>
      <c r="R331" s="1">
        <v>117</v>
      </c>
      <c r="S331" s="1">
        <v>124</v>
      </c>
      <c r="T331" s="1">
        <v>120</v>
      </c>
      <c r="U331" s="1">
        <v>36</v>
      </c>
      <c r="V331" s="4">
        <f t="shared" si="59"/>
        <v>490</v>
      </c>
      <c r="W331" s="8">
        <f t="shared" si="60"/>
        <v>497</v>
      </c>
      <c r="X331" s="5" t="str">
        <f>Stat[[#This Row],[服装]]&amp;Stat[[#This Row],[名前]]&amp;Stat[[#This Row],[レアリティ]]</f>
        <v>寝正月角名倫太郎ICONIC</v>
      </c>
      <c r="Y331" s="5" t="s">
        <v>348</v>
      </c>
      <c r="Z331" s="1" t="s">
        <v>1000</v>
      </c>
    </row>
    <row r="332" spans="1:26" ht="15.95" customHeight="1" x14ac:dyDescent="0.25">
      <c r="A332" s="1">
        <f t="shared" ref="A332:A352" si="61">ROW()-1</f>
        <v>331</v>
      </c>
      <c r="B332" s="1" t="s">
        <v>1502</v>
      </c>
      <c r="C332" s="1" t="s">
        <v>188</v>
      </c>
      <c r="D332" s="1" t="s">
        <v>73</v>
      </c>
      <c r="E332" s="1" t="s">
        <v>82</v>
      </c>
      <c r="F332" s="1" t="s">
        <v>185</v>
      </c>
      <c r="G332" s="1" t="s">
        <v>71</v>
      </c>
      <c r="H332" s="1">
        <v>99</v>
      </c>
      <c r="I332" s="6" t="s">
        <v>22</v>
      </c>
      <c r="J332" s="1">
        <v>5</v>
      </c>
      <c r="K332" s="1">
        <v>83</v>
      </c>
      <c r="L332" s="1">
        <v>134</v>
      </c>
      <c r="M332" s="1">
        <v>120</v>
      </c>
      <c r="N332" s="1">
        <v>115</v>
      </c>
      <c r="O332" s="1">
        <v>123</v>
      </c>
      <c r="P332" s="1">
        <v>101</v>
      </c>
      <c r="Q332" s="1">
        <v>135</v>
      </c>
      <c r="R332" s="1">
        <v>117</v>
      </c>
      <c r="S332" s="1">
        <v>124</v>
      </c>
      <c r="T332" s="1">
        <v>120</v>
      </c>
      <c r="U332" s="1">
        <v>36</v>
      </c>
      <c r="V332" s="4">
        <f t="shared" ref="V332:V374" si="62">SUM(L332:O332)</f>
        <v>492</v>
      </c>
      <c r="W332" s="8">
        <f t="shared" ref="W332:W374" si="63">SUM(Q332:T332)</f>
        <v>496</v>
      </c>
      <c r="X332" s="5" t="str">
        <f>Stat[[#This Row],[服装]]&amp;Stat[[#This Row],[名前]]&amp;Stat[[#This Row],[レアリティ]]</f>
        <v>3周年角名倫太郎ICONIC</v>
      </c>
      <c r="Y332" s="5" t="s">
        <v>348</v>
      </c>
      <c r="Z332" s="1" t="s">
        <v>1000</v>
      </c>
    </row>
    <row r="333" spans="1:26" ht="15.95" customHeight="1" x14ac:dyDescent="0.25">
      <c r="A333" s="1">
        <f t="shared" si="61"/>
        <v>332</v>
      </c>
      <c r="B333" s="1" t="s">
        <v>108</v>
      </c>
      <c r="C333" s="1" t="s">
        <v>189</v>
      </c>
      <c r="D333" s="1" t="s">
        <v>77</v>
      </c>
      <c r="E333" s="1" t="s">
        <v>78</v>
      </c>
      <c r="F333" s="1" t="s">
        <v>185</v>
      </c>
      <c r="G333" s="1" t="s">
        <v>71</v>
      </c>
      <c r="H333" s="1">
        <v>99</v>
      </c>
      <c r="I333" s="6" t="s">
        <v>22</v>
      </c>
      <c r="J333" s="1">
        <v>5</v>
      </c>
      <c r="K333" s="1">
        <v>75</v>
      </c>
      <c r="L333" s="1">
        <v>125</v>
      </c>
      <c r="M333" s="1">
        <v>119</v>
      </c>
      <c r="N333" s="1">
        <v>115</v>
      </c>
      <c r="O333" s="1">
        <v>119</v>
      </c>
      <c r="P333" s="1">
        <v>97</v>
      </c>
      <c r="Q333" s="1">
        <v>118</v>
      </c>
      <c r="R333" s="1">
        <v>121</v>
      </c>
      <c r="S333" s="1">
        <v>120</v>
      </c>
      <c r="T333" s="1">
        <v>121</v>
      </c>
      <c r="U333" s="1">
        <v>36</v>
      </c>
      <c r="V333" s="4">
        <f t="shared" si="62"/>
        <v>478</v>
      </c>
      <c r="W333" s="8">
        <f t="shared" si="63"/>
        <v>480</v>
      </c>
      <c r="X333" s="5" t="str">
        <f>Stat[[#This Row],[服装]]&amp;Stat[[#This Row],[名前]]&amp;Stat[[#This Row],[レアリティ]]</f>
        <v>ユニフォーム北信介ICONIC</v>
      </c>
      <c r="Y333" s="5" t="s">
        <v>349</v>
      </c>
      <c r="Z333" s="1" t="s">
        <v>183</v>
      </c>
    </row>
    <row r="334" spans="1:26" ht="15.95" customHeight="1" x14ac:dyDescent="0.25">
      <c r="A334" s="1">
        <f t="shared" si="61"/>
        <v>333</v>
      </c>
      <c r="B334" s="1" t="s">
        <v>585</v>
      </c>
      <c r="C334" s="1" t="s">
        <v>189</v>
      </c>
      <c r="D334" s="1" t="s">
        <v>73</v>
      </c>
      <c r="E334" s="1" t="s">
        <v>78</v>
      </c>
      <c r="F334" s="1" t="s">
        <v>185</v>
      </c>
      <c r="G334" s="1" t="s">
        <v>71</v>
      </c>
      <c r="H334" s="1">
        <v>99</v>
      </c>
      <c r="I334" s="6" t="s">
        <v>22</v>
      </c>
      <c r="J334" s="1">
        <v>5</v>
      </c>
      <c r="K334" s="1">
        <v>76</v>
      </c>
      <c r="L334" s="1">
        <v>128</v>
      </c>
      <c r="M334" s="1">
        <v>122</v>
      </c>
      <c r="N334" s="1">
        <v>116</v>
      </c>
      <c r="O334" s="1">
        <v>120</v>
      </c>
      <c r="P334" s="1">
        <v>97</v>
      </c>
      <c r="Q334" s="1">
        <v>119</v>
      </c>
      <c r="R334" s="1">
        <v>122</v>
      </c>
      <c r="S334" s="1">
        <v>123</v>
      </c>
      <c r="T334" s="1">
        <v>122</v>
      </c>
      <c r="U334" s="1">
        <v>36</v>
      </c>
      <c r="V334" s="4">
        <f t="shared" si="62"/>
        <v>486</v>
      </c>
      <c r="W334" s="8">
        <f t="shared" si="63"/>
        <v>486</v>
      </c>
      <c r="X334" s="5" t="str">
        <f>Stat[[#This Row],[服装]]&amp;Stat[[#This Row],[名前]]&amp;Stat[[#This Row],[レアリティ]]</f>
        <v>Xmas北信介ICONIC</v>
      </c>
      <c r="Y334" s="5" t="s">
        <v>349</v>
      </c>
      <c r="Z334" s="1" t="s">
        <v>1003</v>
      </c>
    </row>
    <row r="335" spans="1:26" ht="15.95" customHeight="1" x14ac:dyDescent="0.25">
      <c r="A335" s="1">
        <f t="shared" si="61"/>
        <v>334</v>
      </c>
      <c r="B335" s="1" t="s">
        <v>727</v>
      </c>
      <c r="C335" s="1" t="s">
        <v>189</v>
      </c>
      <c r="D335" s="1" t="s">
        <v>90</v>
      </c>
      <c r="E335" s="1" t="s">
        <v>78</v>
      </c>
      <c r="F335" s="1" t="s">
        <v>185</v>
      </c>
      <c r="G335" s="1" t="s">
        <v>71</v>
      </c>
      <c r="H335" s="1">
        <v>99</v>
      </c>
      <c r="I335" s="6" t="s">
        <v>22</v>
      </c>
      <c r="J335" s="1">
        <v>5</v>
      </c>
      <c r="K335" s="1">
        <v>76</v>
      </c>
      <c r="L335" s="1">
        <v>128</v>
      </c>
      <c r="M335" s="1">
        <v>125</v>
      </c>
      <c r="N335" s="1">
        <v>114</v>
      </c>
      <c r="O335" s="1">
        <v>122</v>
      </c>
      <c r="P335" s="1">
        <v>97</v>
      </c>
      <c r="Q335" s="1">
        <v>117</v>
      </c>
      <c r="R335" s="1">
        <v>124</v>
      </c>
      <c r="S335" s="1">
        <v>121</v>
      </c>
      <c r="T335" s="1">
        <v>122</v>
      </c>
      <c r="U335" s="1">
        <v>36</v>
      </c>
      <c r="V335" s="4">
        <f t="shared" si="62"/>
        <v>489</v>
      </c>
      <c r="W335" s="8">
        <f t="shared" si="63"/>
        <v>484</v>
      </c>
      <c r="X335" s="5" t="str">
        <f>Stat[[#This Row],[服装]]&amp;Stat[[#This Row],[名前]]&amp;Stat[[#This Row],[レアリティ]]</f>
        <v>スパイ北信介ICONIC</v>
      </c>
      <c r="Y335" s="5" t="s">
        <v>349</v>
      </c>
      <c r="Z335" s="1" t="s">
        <v>1006</v>
      </c>
    </row>
    <row r="336" spans="1:26" ht="15.95" customHeight="1" x14ac:dyDescent="0.25">
      <c r="A336" s="1">
        <f t="shared" si="61"/>
        <v>335</v>
      </c>
      <c r="B336" s="1" t="s">
        <v>815</v>
      </c>
      <c r="C336" s="1" t="s">
        <v>189</v>
      </c>
      <c r="D336" s="1" t="s">
        <v>77</v>
      </c>
      <c r="E336" s="1" t="s">
        <v>78</v>
      </c>
      <c r="F336" s="1" t="s">
        <v>185</v>
      </c>
      <c r="G336" s="1" t="s">
        <v>71</v>
      </c>
      <c r="H336" s="1">
        <v>99</v>
      </c>
      <c r="I336" s="6" t="s">
        <v>22</v>
      </c>
      <c r="J336" s="1">
        <v>5</v>
      </c>
      <c r="K336" s="1">
        <v>76</v>
      </c>
      <c r="L336" s="1">
        <v>131</v>
      </c>
      <c r="M336" s="1">
        <v>120</v>
      </c>
      <c r="N336" s="1">
        <v>115</v>
      </c>
      <c r="O336" s="1">
        <v>118</v>
      </c>
      <c r="P336" s="1">
        <v>97</v>
      </c>
      <c r="Q336" s="1">
        <v>119</v>
      </c>
      <c r="R336" s="1">
        <v>124</v>
      </c>
      <c r="S336" s="1">
        <v>123</v>
      </c>
      <c r="T336" s="1">
        <v>124</v>
      </c>
      <c r="U336" s="1">
        <v>36</v>
      </c>
      <c r="V336" s="4">
        <f t="shared" si="62"/>
        <v>484</v>
      </c>
      <c r="W336" s="8">
        <f t="shared" si="63"/>
        <v>490</v>
      </c>
      <c r="X336" s="5" t="str">
        <f>Stat[[#This Row],[服装]]&amp;Stat[[#This Row],[名前]]&amp;Stat[[#This Row],[レアリティ]]</f>
        <v>新年2北信介ICONIC</v>
      </c>
      <c r="Y336" s="5" t="s">
        <v>349</v>
      </c>
      <c r="Z336" s="1" t="s">
        <v>1005</v>
      </c>
    </row>
    <row r="337" spans="1:26" ht="15.95" customHeight="1" x14ac:dyDescent="0.25">
      <c r="A337" s="1">
        <f t="shared" si="61"/>
        <v>336</v>
      </c>
      <c r="B337" s="1" t="s">
        <v>928</v>
      </c>
      <c r="C337" s="1" t="s">
        <v>189</v>
      </c>
      <c r="D337" s="1" t="s">
        <v>73</v>
      </c>
      <c r="E337" s="1" t="s">
        <v>78</v>
      </c>
      <c r="F337" s="1" t="s">
        <v>185</v>
      </c>
      <c r="G337" s="1" t="s">
        <v>71</v>
      </c>
      <c r="H337" s="1">
        <v>99</v>
      </c>
      <c r="I337" s="6" t="s">
        <v>22</v>
      </c>
      <c r="J337" s="1">
        <v>5</v>
      </c>
      <c r="K337" s="1">
        <v>77</v>
      </c>
      <c r="L337" s="1">
        <v>131</v>
      </c>
      <c r="M337" s="1">
        <v>122</v>
      </c>
      <c r="N337" s="1">
        <v>117</v>
      </c>
      <c r="O337" s="1">
        <v>120</v>
      </c>
      <c r="P337" s="1">
        <v>97</v>
      </c>
      <c r="Q337" s="1">
        <v>121</v>
      </c>
      <c r="R337" s="1">
        <v>123</v>
      </c>
      <c r="S337" s="1">
        <v>125</v>
      </c>
      <c r="T337" s="1">
        <v>123</v>
      </c>
      <c r="U337" s="1">
        <v>36</v>
      </c>
      <c r="V337" s="4">
        <f t="shared" si="62"/>
        <v>490</v>
      </c>
      <c r="W337" s="8">
        <f t="shared" si="63"/>
        <v>492</v>
      </c>
      <c r="X337" s="5" t="str">
        <f>Stat[[#This Row],[服装]]&amp;Stat[[#This Row],[名前]]&amp;Stat[[#This Row],[レアリティ]]</f>
        <v>職業体験2北信介ICONIC</v>
      </c>
      <c r="Y337" s="5" t="s">
        <v>349</v>
      </c>
      <c r="Z337" s="1" t="s">
        <v>1001</v>
      </c>
    </row>
    <row r="338" spans="1:26" ht="15.95" customHeight="1" x14ac:dyDescent="0.25">
      <c r="A338" s="1">
        <f t="shared" si="61"/>
        <v>337</v>
      </c>
      <c r="B338" s="1" t="s">
        <v>149</v>
      </c>
      <c r="C338" s="1" t="s">
        <v>189</v>
      </c>
      <c r="D338" s="1" t="s">
        <v>90</v>
      </c>
      <c r="E338" s="1" t="s">
        <v>78</v>
      </c>
      <c r="F338" s="1" t="s">
        <v>185</v>
      </c>
      <c r="G338" s="1" t="s">
        <v>71</v>
      </c>
      <c r="H338" s="1">
        <v>99</v>
      </c>
      <c r="I338" s="6" t="s">
        <v>22</v>
      </c>
      <c r="J338" s="1">
        <v>5</v>
      </c>
      <c r="K338" s="1">
        <v>77</v>
      </c>
      <c r="L338" s="1">
        <v>129</v>
      </c>
      <c r="M338" s="1">
        <v>125</v>
      </c>
      <c r="N338" s="1">
        <v>116</v>
      </c>
      <c r="O338" s="1">
        <v>123</v>
      </c>
      <c r="P338" s="1">
        <v>97</v>
      </c>
      <c r="Q338" s="1">
        <v>119</v>
      </c>
      <c r="R338" s="1">
        <v>124</v>
      </c>
      <c r="S338" s="1">
        <v>124</v>
      </c>
      <c r="T338" s="1">
        <v>124</v>
      </c>
      <c r="U338" s="1">
        <v>36</v>
      </c>
      <c r="V338" s="4">
        <f t="shared" si="62"/>
        <v>493</v>
      </c>
      <c r="W338" s="8">
        <f t="shared" si="63"/>
        <v>491</v>
      </c>
      <c r="X338" s="5" t="str">
        <f>Stat[[#This Row],[服装]]&amp;Stat[[#This Row],[名前]]&amp;Stat[[#This Row],[レアリティ]]</f>
        <v>制服北信介ICONIC</v>
      </c>
      <c r="Y338" s="5" t="s">
        <v>349</v>
      </c>
      <c r="Z338" s="1" t="s">
        <v>1004</v>
      </c>
    </row>
    <row r="339" spans="1:26" ht="15.95" customHeight="1" x14ac:dyDescent="0.25">
      <c r="A339" s="1">
        <f t="shared" si="61"/>
        <v>338</v>
      </c>
      <c r="B339" s="1" t="s">
        <v>1446</v>
      </c>
      <c r="C339" s="1" t="s">
        <v>189</v>
      </c>
      <c r="D339" s="1" t="s">
        <v>77</v>
      </c>
      <c r="E339" s="1" t="s">
        <v>78</v>
      </c>
      <c r="F339" s="1" t="s">
        <v>185</v>
      </c>
      <c r="G339" s="1" t="s">
        <v>71</v>
      </c>
      <c r="H339" s="1">
        <v>99</v>
      </c>
      <c r="I339" s="6" t="s">
        <v>22</v>
      </c>
      <c r="J339" s="1">
        <v>5</v>
      </c>
      <c r="K339" s="1">
        <v>78</v>
      </c>
      <c r="L339" s="1">
        <v>133</v>
      </c>
      <c r="M339" s="1">
        <v>123</v>
      </c>
      <c r="N339" s="1">
        <v>118</v>
      </c>
      <c r="O339" s="1">
        <v>121</v>
      </c>
      <c r="P339" s="1">
        <v>97</v>
      </c>
      <c r="Q339" s="1">
        <v>122</v>
      </c>
      <c r="R339" s="1">
        <v>124</v>
      </c>
      <c r="S339" s="1">
        <v>127</v>
      </c>
      <c r="T339" s="1">
        <v>124</v>
      </c>
      <c r="U339" s="1">
        <v>36</v>
      </c>
      <c r="V339" s="4">
        <f t="shared" si="62"/>
        <v>495</v>
      </c>
      <c r="W339" s="8">
        <f t="shared" si="63"/>
        <v>497</v>
      </c>
      <c r="X339" s="5" t="str">
        <f>Stat[[#This Row],[服装]]&amp;Stat[[#This Row],[名前]]&amp;Stat[[#This Row],[レアリティ]]</f>
        <v>和装体験北信介ICONIC</v>
      </c>
      <c r="Y339" s="5" t="s">
        <v>349</v>
      </c>
      <c r="Z339" s="1" t="s">
        <v>1000</v>
      </c>
    </row>
    <row r="340" spans="1:26" ht="15.95" customHeight="1" x14ac:dyDescent="0.25">
      <c r="A340" s="1">
        <f>ROW()-1</f>
        <v>339</v>
      </c>
      <c r="B340" s="1" t="s">
        <v>1674</v>
      </c>
      <c r="C340" s="1" t="s">
        <v>189</v>
      </c>
      <c r="D340" s="1" t="s">
        <v>73</v>
      </c>
      <c r="E340" s="1" t="s">
        <v>78</v>
      </c>
      <c r="F340" s="1" t="s">
        <v>185</v>
      </c>
      <c r="G340" s="1" t="s">
        <v>71</v>
      </c>
      <c r="H340" s="1">
        <v>99</v>
      </c>
      <c r="I340" s="6" t="s">
        <v>22</v>
      </c>
      <c r="J340" s="1">
        <v>5</v>
      </c>
      <c r="K340" s="1">
        <v>78</v>
      </c>
      <c r="L340" s="1">
        <v>130</v>
      </c>
      <c r="M340" s="1">
        <v>127</v>
      </c>
      <c r="N340" s="1">
        <v>117</v>
      </c>
      <c r="O340" s="1">
        <v>125</v>
      </c>
      <c r="P340" s="1">
        <v>97</v>
      </c>
      <c r="Q340" s="1">
        <v>120</v>
      </c>
      <c r="R340" s="1">
        <v>125</v>
      </c>
      <c r="S340" s="1">
        <v>125</v>
      </c>
      <c r="T340" s="1">
        <v>125</v>
      </c>
      <c r="U340" s="1">
        <v>36</v>
      </c>
      <c r="V340" s="4">
        <f>SUM(L340:O340)</f>
        <v>499</v>
      </c>
      <c r="W340" s="8">
        <f>SUM(Q340:T340)</f>
        <v>495</v>
      </c>
      <c r="X340" s="5" t="str">
        <f>Stat[[#This Row],[服装]]&amp;Stat[[#This Row],[名前]]&amp;Stat[[#This Row],[レアリティ]]</f>
        <v>思い出北信介ICONIC</v>
      </c>
      <c r="Y340" s="5" t="s">
        <v>349</v>
      </c>
      <c r="Z340" s="1" t="s">
        <v>1004</v>
      </c>
    </row>
    <row r="341" spans="1:26" ht="15.95" customHeight="1" x14ac:dyDescent="0.25">
      <c r="A341" s="1">
        <f t="shared" si="61"/>
        <v>340</v>
      </c>
      <c r="B341" s="1" t="s">
        <v>108</v>
      </c>
      <c r="C341" s="1" t="s">
        <v>522</v>
      </c>
      <c r="D341" s="1" t="s">
        <v>77</v>
      </c>
      <c r="E341" s="1" t="s">
        <v>78</v>
      </c>
      <c r="F341" s="1" t="s">
        <v>185</v>
      </c>
      <c r="G341" s="1" t="s">
        <v>71</v>
      </c>
      <c r="H341" s="1">
        <v>99</v>
      </c>
      <c r="I341" s="6" t="s">
        <v>22</v>
      </c>
      <c r="J341" s="1">
        <v>5</v>
      </c>
      <c r="K341" s="1">
        <v>77</v>
      </c>
      <c r="L341" s="1">
        <v>127</v>
      </c>
      <c r="M341" s="1">
        <v>122</v>
      </c>
      <c r="N341" s="1">
        <v>113</v>
      </c>
      <c r="O341" s="1">
        <v>117</v>
      </c>
      <c r="P341" s="1">
        <v>101</v>
      </c>
      <c r="Q341" s="1">
        <v>117</v>
      </c>
      <c r="R341" s="1">
        <v>115</v>
      </c>
      <c r="S341" s="1">
        <v>120</v>
      </c>
      <c r="T341" s="1">
        <v>115</v>
      </c>
      <c r="U341" s="1">
        <v>31</v>
      </c>
      <c r="V341" s="4">
        <f t="shared" si="62"/>
        <v>479</v>
      </c>
      <c r="W341" s="8">
        <f t="shared" si="63"/>
        <v>467</v>
      </c>
      <c r="X341" s="5" t="str">
        <f>Stat[[#This Row],[服装]]&amp;Stat[[#This Row],[名前]]&amp;Stat[[#This Row],[レアリティ]]</f>
        <v>ユニフォーム尾白アランICONIC</v>
      </c>
      <c r="Y341" s="5" t="s">
        <v>523</v>
      </c>
      <c r="Z341" s="1" t="s">
        <v>183</v>
      </c>
    </row>
    <row r="342" spans="1:26" ht="15.95" customHeight="1" x14ac:dyDescent="0.25">
      <c r="A342" s="1">
        <f t="shared" si="61"/>
        <v>341</v>
      </c>
      <c r="B342" s="1" t="s">
        <v>595</v>
      </c>
      <c r="C342" s="1" t="s">
        <v>522</v>
      </c>
      <c r="D342" s="1" t="s">
        <v>600</v>
      </c>
      <c r="E342" s="1" t="s">
        <v>78</v>
      </c>
      <c r="F342" s="1" t="s">
        <v>185</v>
      </c>
      <c r="G342" s="1" t="s">
        <v>71</v>
      </c>
      <c r="H342" s="1">
        <v>99</v>
      </c>
      <c r="I342" s="6" t="s">
        <v>22</v>
      </c>
      <c r="J342" s="1">
        <v>5</v>
      </c>
      <c r="K342" s="1">
        <v>78</v>
      </c>
      <c r="L342" s="1">
        <v>130</v>
      </c>
      <c r="M342" s="1">
        <v>125</v>
      </c>
      <c r="N342" s="1">
        <v>114</v>
      </c>
      <c r="O342" s="1">
        <v>118</v>
      </c>
      <c r="P342" s="1">
        <v>101</v>
      </c>
      <c r="Q342" s="1">
        <v>118</v>
      </c>
      <c r="R342" s="1">
        <v>116</v>
      </c>
      <c r="S342" s="1">
        <v>123</v>
      </c>
      <c r="T342" s="1">
        <v>116</v>
      </c>
      <c r="U342" s="1">
        <v>31</v>
      </c>
      <c r="V342" s="4">
        <f t="shared" si="62"/>
        <v>487</v>
      </c>
      <c r="W342" s="8">
        <f t="shared" si="63"/>
        <v>473</v>
      </c>
      <c r="X342" s="5" t="str">
        <f>Stat[[#This Row],[服装]]&amp;Stat[[#This Row],[名前]]&amp;Stat[[#This Row],[レアリティ]]</f>
        <v>雪遊び尾白アランICONIC</v>
      </c>
      <c r="Y342" s="5" t="s">
        <v>523</v>
      </c>
      <c r="Z342" s="1" t="s">
        <v>1000</v>
      </c>
    </row>
    <row r="343" spans="1:26" ht="15.95" customHeight="1" x14ac:dyDescent="0.25">
      <c r="A343" s="1">
        <f t="shared" si="61"/>
        <v>342</v>
      </c>
      <c r="B343" s="1" t="s">
        <v>960</v>
      </c>
      <c r="C343" s="1" t="s">
        <v>522</v>
      </c>
      <c r="D343" s="1" t="s">
        <v>73</v>
      </c>
      <c r="E343" s="1" t="s">
        <v>78</v>
      </c>
      <c r="F343" s="1" t="s">
        <v>185</v>
      </c>
      <c r="G343" s="1" t="s">
        <v>71</v>
      </c>
      <c r="H343" s="1">
        <v>99</v>
      </c>
      <c r="I343" s="6" t="s">
        <v>22</v>
      </c>
      <c r="J343" s="1">
        <v>5</v>
      </c>
      <c r="K343" s="1">
        <v>78</v>
      </c>
      <c r="L343" s="1">
        <v>130</v>
      </c>
      <c r="M343" s="1">
        <v>128</v>
      </c>
      <c r="N343" s="1">
        <v>112</v>
      </c>
      <c r="O343" s="1">
        <v>120</v>
      </c>
      <c r="P343" s="1">
        <v>101</v>
      </c>
      <c r="Q343" s="1">
        <v>116</v>
      </c>
      <c r="R343" s="1">
        <v>118</v>
      </c>
      <c r="S343" s="1">
        <v>121</v>
      </c>
      <c r="T343" s="1">
        <v>116</v>
      </c>
      <c r="U343" s="1">
        <v>31</v>
      </c>
      <c r="V343" s="4">
        <f t="shared" si="62"/>
        <v>490</v>
      </c>
      <c r="W343" s="8">
        <f t="shared" si="63"/>
        <v>471</v>
      </c>
      <c r="X343" s="5" t="str">
        <f>Stat[[#This Row],[服装]]&amp;Stat[[#This Row],[名前]]&amp;Stat[[#This Row],[レアリティ]]</f>
        <v>夏祭り2尾白アランICONIC</v>
      </c>
      <c r="Y343" s="5" t="s">
        <v>523</v>
      </c>
      <c r="Z343" s="1" t="s">
        <v>1006</v>
      </c>
    </row>
    <row r="344" spans="1:26" ht="15.95" customHeight="1" x14ac:dyDescent="0.25">
      <c r="A344" s="1">
        <f t="shared" si="61"/>
        <v>343</v>
      </c>
      <c r="B344" s="1" t="s">
        <v>108</v>
      </c>
      <c r="C344" s="1" t="s">
        <v>524</v>
      </c>
      <c r="D344" s="1" t="s">
        <v>77</v>
      </c>
      <c r="E344" s="1" t="s">
        <v>80</v>
      </c>
      <c r="F344" s="1" t="s">
        <v>185</v>
      </c>
      <c r="G344" s="1" t="s">
        <v>71</v>
      </c>
      <c r="H344" s="1">
        <v>99</v>
      </c>
      <c r="I344" s="6" t="s">
        <v>22</v>
      </c>
      <c r="J344" s="1">
        <v>5</v>
      </c>
      <c r="K344" s="1">
        <v>86</v>
      </c>
      <c r="L344" s="1">
        <v>116</v>
      </c>
      <c r="M344" s="1">
        <v>110</v>
      </c>
      <c r="N344" s="1">
        <v>116</v>
      </c>
      <c r="O344" s="1">
        <v>122</v>
      </c>
      <c r="P344" s="1">
        <v>101</v>
      </c>
      <c r="Q344" s="1">
        <v>110</v>
      </c>
      <c r="R344" s="1">
        <v>124</v>
      </c>
      <c r="S344" s="1">
        <v>118</v>
      </c>
      <c r="T344" s="1">
        <v>122</v>
      </c>
      <c r="U344" s="1">
        <v>41</v>
      </c>
      <c r="V344" s="4">
        <f t="shared" si="62"/>
        <v>464</v>
      </c>
      <c r="W344" s="8">
        <f t="shared" si="63"/>
        <v>474</v>
      </c>
      <c r="X344" s="5" t="str">
        <f>Stat[[#This Row],[服装]]&amp;Stat[[#This Row],[名前]]&amp;Stat[[#This Row],[レアリティ]]</f>
        <v>ユニフォーム赤木路成ICONIC</v>
      </c>
      <c r="Y344" s="5" t="s">
        <v>525</v>
      </c>
      <c r="Z344" s="1" t="s">
        <v>183</v>
      </c>
    </row>
    <row r="345" spans="1:26" ht="15.95" customHeight="1" x14ac:dyDescent="0.25">
      <c r="A345" s="1">
        <f t="shared" si="61"/>
        <v>344</v>
      </c>
      <c r="B345" s="1" t="s">
        <v>790</v>
      </c>
      <c r="C345" s="1" t="s">
        <v>524</v>
      </c>
      <c r="D345" s="1" t="s">
        <v>73</v>
      </c>
      <c r="E345" s="1" t="s">
        <v>80</v>
      </c>
      <c r="F345" s="1" t="s">
        <v>185</v>
      </c>
      <c r="G345" s="1" t="s">
        <v>71</v>
      </c>
      <c r="H345" s="1">
        <v>99</v>
      </c>
      <c r="I345" s="6" t="s">
        <v>22</v>
      </c>
      <c r="J345" s="1">
        <v>5</v>
      </c>
      <c r="K345" s="1">
        <v>87</v>
      </c>
      <c r="L345" s="1">
        <v>117</v>
      </c>
      <c r="M345" s="1">
        <v>111</v>
      </c>
      <c r="N345" s="1">
        <v>119</v>
      </c>
      <c r="O345" s="1">
        <v>123</v>
      </c>
      <c r="P345" s="1">
        <v>101</v>
      </c>
      <c r="Q345" s="1">
        <v>111</v>
      </c>
      <c r="R345" s="1">
        <v>127</v>
      </c>
      <c r="S345" s="1">
        <v>119</v>
      </c>
      <c r="T345" s="1">
        <v>125</v>
      </c>
      <c r="U345" s="1">
        <v>41</v>
      </c>
      <c r="V345" s="4">
        <f t="shared" si="62"/>
        <v>470</v>
      </c>
      <c r="W345" s="8">
        <f t="shared" si="63"/>
        <v>482</v>
      </c>
      <c r="X345" s="5" t="str">
        <f>Stat[[#This Row],[服装]]&amp;Stat[[#This Row],[名前]]&amp;Stat[[#This Row],[レアリティ]]</f>
        <v>Xmas2赤木路成ICONIC</v>
      </c>
      <c r="Y345" s="5" t="s">
        <v>525</v>
      </c>
      <c r="Z345" s="1" t="s">
        <v>1007</v>
      </c>
    </row>
    <row r="346" spans="1:26" ht="15.95" customHeight="1" x14ac:dyDescent="0.25">
      <c r="A346" s="1">
        <f t="shared" si="61"/>
        <v>345</v>
      </c>
      <c r="B346" s="1" t="s">
        <v>108</v>
      </c>
      <c r="C346" s="1" t="s">
        <v>526</v>
      </c>
      <c r="D346" s="1" t="s">
        <v>77</v>
      </c>
      <c r="E346" s="1" t="s">
        <v>82</v>
      </c>
      <c r="F346" s="1" t="s">
        <v>185</v>
      </c>
      <c r="G346" s="1" t="s">
        <v>71</v>
      </c>
      <c r="H346" s="1">
        <v>99</v>
      </c>
      <c r="I346" s="6" t="s">
        <v>22</v>
      </c>
      <c r="J346" s="1">
        <v>5</v>
      </c>
      <c r="K346" s="1">
        <v>75</v>
      </c>
      <c r="L346" s="1">
        <v>118</v>
      </c>
      <c r="M346" s="1">
        <v>114</v>
      </c>
      <c r="N346" s="1">
        <v>114</v>
      </c>
      <c r="O346" s="1">
        <v>120</v>
      </c>
      <c r="P346" s="1">
        <v>97</v>
      </c>
      <c r="Q346" s="1">
        <v>129</v>
      </c>
      <c r="R346" s="1">
        <v>115</v>
      </c>
      <c r="S346" s="1">
        <v>115</v>
      </c>
      <c r="T346" s="1">
        <v>117</v>
      </c>
      <c r="U346" s="1">
        <v>31</v>
      </c>
      <c r="V346" s="4">
        <f t="shared" si="62"/>
        <v>466</v>
      </c>
      <c r="W346" s="8">
        <f t="shared" si="63"/>
        <v>476</v>
      </c>
      <c r="X346" s="5" t="str">
        <f>Stat[[#This Row],[服装]]&amp;Stat[[#This Row],[名前]]&amp;Stat[[#This Row],[レアリティ]]</f>
        <v>ユニフォーム大耳練ICONIC</v>
      </c>
      <c r="Y346" s="5" t="s">
        <v>527</v>
      </c>
      <c r="Z346" s="1" t="s">
        <v>183</v>
      </c>
    </row>
    <row r="347" spans="1:26" ht="15.95" customHeight="1" x14ac:dyDescent="0.25">
      <c r="A347" s="1">
        <f t="shared" si="61"/>
        <v>346</v>
      </c>
      <c r="B347" s="1" t="s">
        <v>1446</v>
      </c>
      <c r="C347" s="1" t="s">
        <v>526</v>
      </c>
      <c r="D347" s="1" t="s">
        <v>73</v>
      </c>
      <c r="E347" s="1" t="s">
        <v>82</v>
      </c>
      <c r="F347" s="1" t="s">
        <v>185</v>
      </c>
      <c r="G347" s="1" t="s">
        <v>71</v>
      </c>
      <c r="H347" s="1">
        <v>99</v>
      </c>
      <c r="I347" s="6" t="s">
        <v>22</v>
      </c>
      <c r="J347" s="1">
        <v>5</v>
      </c>
      <c r="K347" s="1">
        <v>76</v>
      </c>
      <c r="L347" s="1">
        <v>121</v>
      </c>
      <c r="M347" s="1">
        <v>115</v>
      </c>
      <c r="N347" s="1">
        <v>115</v>
      </c>
      <c r="O347" s="1">
        <v>121</v>
      </c>
      <c r="P347" s="1">
        <v>97</v>
      </c>
      <c r="Q347" s="1">
        <v>132</v>
      </c>
      <c r="R347" s="1">
        <v>116</v>
      </c>
      <c r="S347" s="1">
        <v>118</v>
      </c>
      <c r="T347" s="1">
        <v>118</v>
      </c>
      <c r="U347" s="1">
        <v>31</v>
      </c>
      <c r="V347" s="4">
        <f t="shared" si="62"/>
        <v>472</v>
      </c>
      <c r="W347" s="8">
        <f t="shared" si="63"/>
        <v>484</v>
      </c>
      <c r="X347" s="5" t="str">
        <f>Stat[[#This Row],[服装]]&amp;Stat[[#This Row],[名前]]&amp;Stat[[#This Row],[レアリティ]]</f>
        <v>和装体験大耳練ICONIC</v>
      </c>
      <c r="Y347" s="5" t="s">
        <v>527</v>
      </c>
      <c r="Z347" s="1" t="s">
        <v>1007</v>
      </c>
    </row>
    <row r="348" spans="1:26" ht="15.95" customHeight="1" x14ac:dyDescent="0.25">
      <c r="A348" s="1">
        <f t="shared" si="61"/>
        <v>347</v>
      </c>
      <c r="B348" s="1" t="s">
        <v>108</v>
      </c>
      <c r="C348" s="1" t="s">
        <v>528</v>
      </c>
      <c r="D348" s="1" t="s">
        <v>77</v>
      </c>
      <c r="E348" s="1" t="s">
        <v>78</v>
      </c>
      <c r="F348" s="1" t="s">
        <v>185</v>
      </c>
      <c r="G348" s="1" t="s">
        <v>71</v>
      </c>
      <c r="H348" s="1">
        <v>99</v>
      </c>
      <c r="I348" s="6" t="s">
        <v>22</v>
      </c>
      <c r="J348" s="1">
        <v>5</v>
      </c>
      <c r="K348" s="1">
        <v>74</v>
      </c>
      <c r="L348" s="1">
        <v>121</v>
      </c>
      <c r="M348" s="1">
        <v>126</v>
      </c>
      <c r="N348" s="1">
        <v>112</v>
      </c>
      <c r="O348" s="1">
        <v>115</v>
      </c>
      <c r="P348" s="1">
        <v>97</v>
      </c>
      <c r="Q348" s="1">
        <v>115</v>
      </c>
      <c r="R348" s="1">
        <v>115</v>
      </c>
      <c r="S348" s="1">
        <v>118</v>
      </c>
      <c r="T348" s="1">
        <v>117</v>
      </c>
      <c r="U348" s="1">
        <v>31</v>
      </c>
      <c r="V348" s="4">
        <f t="shared" si="62"/>
        <v>474</v>
      </c>
      <c r="W348" s="8">
        <f t="shared" si="63"/>
        <v>465</v>
      </c>
      <c r="X348" s="5" t="str">
        <f>Stat[[#This Row],[服装]]&amp;Stat[[#This Row],[名前]]&amp;Stat[[#This Row],[レアリティ]]</f>
        <v>ユニフォーム理石平介ICONIC</v>
      </c>
      <c r="Y348" s="5" t="s">
        <v>529</v>
      </c>
      <c r="Z348" s="1" t="s">
        <v>183</v>
      </c>
    </row>
    <row r="349" spans="1:26" ht="15.95" customHeight="1" x14ac:dyDescent="0.25">
      <c r="A349" s="1">
        <f t="shared" si="61"/>
        <v>348</v>
      </c>
      <c r="B349" s="1" t="s">
        <v>108</v>
      </c>
      <c r="C349" s="1" t="s">
        <v>671</v>
      </c>
      <c r="D349" s="1" t="s">
        <v>77</v>
      </c>
      <c r="E349" s="1" t="s">
        <v>78</v>
      </c>
      <c r="F349" s="1" t="s">
        <v>185</v>
      </c>
      <c r="G349" s="1" t="s">
        <v>71</v>
      </c>
      <c r="H349" s="1">
        <v>99</v>
      </c>
      <c r="I349" s="6" t="s">
        <v>22</v>
      </c>
      <c r="J349" s="1">
        <v>5</v>
      </c>
      <c r="K349" s="1">
        <v>74</v>
      </c>
      <c r="L349" s="1">
        <v>122</v>
      </c>
      <c r="M349" s="1">
        <v>117</v>
      </c>
      <c r="N349" s="1">
        <v>113</v>
      </c>
      <c r="O349" s="1">
        <v>118</v>
      </c>
      <c r="P349" s="1">
        <v>101</v>
      </c>
      <c r="Q349" s="1">
        <v>117</v>
      </c>
      <c r="R349" s="1">
        <v>117</v>
      </c>
      <c r="S349" s="1">
        <v>117</v>
      </c>
      <c r="T349" s="1">
        <v>118</v>
      </c>
      <c r="U349" s="1">
        <v>36</v>
      </c>
      <c r="V349" s="4">
        <f t="shared" si="62"/>
        <v>470</v>
      </c>
      <c r="W349" s="8">
        <f t="shared" si="63"/>
        <v>469</v>
      </c>
      <c r="X349" s="5" t="str">
        <f>Stat[[#This Row],[服装]]&amp;Stat[[#This Row],[名前]]&amp;Stat[[#This Row],[レアリティ]]</f>
        <v>ユニフォーム銀島結ICONIC</v>
      </c>
      <c r="Y349" s="5" t="s">
        <v>673</v>
      </c>
      <c r="Z349" s="1" t="s">
        <v>183</v>
      </c>
    </row>
    <row r="350" spans="1:26" ht="15.95" customHeight="1" x14ac:dyDescent="0.25">
      <c r="A350" s="1">
        <f t="shared" si="61"/>
        <v>349</v>
      </c>
      <c r="B350" s="1" t="s">
        <v>790</v>
      </c>
      <c r="C350" s="1" t="s">
        <v>671</v>
      </c>
      <c r="D350" s="1" t="s">
        <v>73</v>
      </c>
      <c r="E350" s="1" t="s">
        <v>78</v>
      </c>
      <c r="F350" s="1" t="s">
        <v>185</v>
      </c>
      <c r="G350" s="1" t="s">
        <v>71</v>
      </c>
      <c r="H350" s="1">
        <v>99</v>
      </c>
      <c r="I350" s="6" t="s">
        <v>22</v>
      </c>
      <c r="J350" s="1">
        <v>5</v>
      </c>
      <c r="K350" s="1">
        <v>75</v>
      </c>
      <c r="L350" s="1">
        <v>125</v>
      </c>
      <c r="M350" s="1">
        <v>120</v>
      </c>
      <c r="N350" s="1">
        <v>114</v>
      </c>
      <c r="O350" s="1">
        <v>119</v>
      </c>
      <c r="P350" s="1">
        <v>101</v>
      </c>
      <c r="Q350" s="1">
        <v>118</v>
      </c>
      <c r="R350" s="1">
        <v>118</v>
      </c>
      <c r="S350" s="1">
        <v>120</v>
      </c>
      <c r="T350" s="1">
        <v>119</v>
      </c>
      <c r="U350" s="1">
        <v>36</v>
      </c>
      <c r="V350" s="4">
        <f t="shared" si="62"/>
        <v>478</v>
      </c>
      <c r="W350" s="8">
        <f t="shared" si="63"/>
        <v>475</v>
      </c>
      <c r="X350" s="5" t="str">
        <f>Stat[[#This Row],[服装]]&amp;Stat[[#This Row],[名前]]&amp;Stat[[#This Row],[レアリティ]]</f>
        <v>Xmas2銀島結ICONIC</v>
      </c>
      <c r="Y350" s="5" t="s">
        <v>673</v>
      </c>
      <c r="Z350" s="1" t="s">
        <v>1001</v>
      </c>
    </row>
    <row r="351" spans="1:26" ht="15.95" customHeight="1" x14ac:dyDescent="0.25">
      <c r="A351" s="1">
        <f t="shared" si="61"/>
        <v>350</v>
      </c>
      <c r="B351" s="1" t="s">
        <v>108</v>
      </c>
      <c r="C351" s="1" t="s">
        <v>122</v>
      </c>
      <c r="D351" s="1" t="s">
        <v>90</v>
      </c>
      <c r="E351" s="1" t="s">
        <v>78</v>
      </c>
      <c r="F351" s="1" t="s">
        <v>128</v>
      </c>
      <c r="G351" s="1" t="s">
        <v>71</v>
      </c>
      <c r="H351" s="1">
        <v>99</v>
      </c>
      <c r="I351" s="6" t="s">
        <v>22</v>
      </c>
      <c r="J351" s="1">
        <v>5</v>
      </c>
      <c r="K351" s="1">
        <v>82</v>
      </c>
      <c r="L351" s="1">
        <v>128</v>
      </c>
      <c r="M351" s="1">
        <v>127</v>
      </c>
      <c r="N351" s="1">
        <v>114</v>
      </c>
      <c r="O351" s="1">
        <v>119</v>
      </c>
      <c r="P351" s="1">
        <v>101</v>
      </c>
      <c r="Q351" s="1">
        <v>118</v>
      </c>
      <c r="R351" s="1">
        <v>121</v>
      </c>
      <c r="S351" s="1">
        <v>121</v>
      </c>
      <c r="T351" s="1">
        <v>121</v>
      </c>
      <c r="U351" s="1">
        <v>26</v>
      </c>
      <c r="V351" s="4">
        <f t="shared" si="62"/>
        <v>488</v>
      </c>
      <c r="W351" s="8">
        <f t="shared" si="63"/>
        <v>481</v>
      </c>
      <c r="X351" s="5" t="str">
        <f>Stat[[#This Row],[服装]]&amp;Stat[[#This Row],[名前]]&amp;Stat[[#This Row],[レアリティ]]</f>
        <v>ユニフォーム木兎光太郎ICONIC</v>
      </c>
      <c r="Y351" s="5" t="s">
        <v>350</v>
      </c>
      <c r="Z351" s="1" t="s">
        <v>183</v>
      </c>
    </row>
    <row r="352" spans="1:26" ht="15.95" customHeight="1" x14ac:dyDescent="0.25">
      <c r="A352" s="1">
        <f t="shared" si="61"/>
        <v>351</v>
      </c>
      <c r="B352" s="1" t="s">
        <v>150</v>
      </c>
      <c r="C352" s="1" t="s">
        <v>122</v>
      </c>
      <c r="D352" s="1" t="s">
        <v>77</v>
      </c>
      <c r="E352" s="1" t="s">
        <v>78</v>
      </c>
      <c r="F352" s="1" t="s">
        <v>128</v>
      </c>
      <c r="G352" s="1" t="s">
        <v>71</v>
      </c>
      <c r="H352" s="1">
        <v>99</v>
      </c>
      <c r="I352" s="6" t="s">
        <v>22</v>
      </c>
      <c r="J352" s="1">
        <v>5</v>
      </c>
      <c r="K352" s="1">
        <v>83</v>
      </c>
      <c r="L352" s="1">
        <v>131</v>
      </c>
      <c r="M352" s="1">
        <v>130</v>
      </c>
      <c r="N352" s="1">
        <v>115</v>
      </c>
      <c r="O352" s="1">
        <v>120</v>
      </c>
      <c r="P352" s="1">
        <v>101</v>
      </c>
      <c r="Q352" s="1">
        <v>119</v>
      </c>
      <c r="R352" s="1">
        <v>122</v>
      </c>
      <c r="S352" s="1">
        <v>124</v>
      </c>
      <c r="T352" s="1">
        <v>122</v>
      </c>
      <c r="U352" s="1">
        <v>26</v>
      </c>
      <c r="V352" s="4">
        <f t="shared" si="62"/>
        <v>496</v>
      </c>
      <c r="W352" s="8">
        <f t="shared" si="63"/>
        <v>487</v>
      </c>
      <c r="X352" s="5" t="str">
        <f>Stat[[#This Row],[服装]]&amp;Stat[[#This Row],[名前]]&amp;Stat[[#This Row],[レアリティ]]</f>
        <v>夏祭り木兎光太郎ICONIC</v>
      </c>
      <c r="Y352" s="5" t="s">
        <v>350</v>
      </c>
      <c r="Z352" s="1" t="s">
        <v>1006</v>
      </c>
    </row>
    <row r="353" spans="1:26" ht="15.95" customHeight="1" x14ac:dyDescent="0.25">
      <c r="A353" s="1">
        <f t="shared" ref="A353:A358" si="64">ROW()-1</f>
        <v>352</v>
      </c>
      <c r="B353" s="1" t="s">
        <v>585</v>
      </c>
      <c r="C353" s="1" t="s">
        <v>122</v>
      </c>
      <c r="D353" s="1" t="s">
        <v>73</v>
      </c>
      <c r="E353" s="1" t="s">
        <v>78</v>
      </c>
      <c r="F353" s="1" t="s">
        <v>128</v>
      </c>
      <c r="G353" s="1" t="s">
        <v>71</v>
      </c>
      <c r="H353" s="1">
        <v>99</v>
      </c>
      <c r="I353" s="6" t="s">
        <v>22</v>
      </c>
      <c r="J353" s="1">
        <v>5</v>
      </c>
      <c r="K353" s="1">
        <v>83</v>
      </c>
      <c r="L353" s="1">
        <v>133</v>
      </c>
      <c r="M353" s="1">
        <v>128</v>
      </c>
      <c r="N353" s="1">
        <v>115</v>
      </c>
      <c r="O353" s="1">
        <v>118</v>
      </c>
      <c r="P353" s="1">
        <v>101</v>
      </c>
      <c r="Q353" s="1">
        <v>121</v>
      </c>
      <c r="R353" s="1">
        <v>122</v>
      </c>
      <c r="S353" s="1">
        <v>126</v>
      </c>
      <c r="T353" s="1">
        <v>121</v>
      </c>
      <c r="U353" s="1">
        <v>26</v>
      </c>
      <c r="V353" s="4">
        <f t="shared" si="62"/>
        <v>494</v>
      </c>
      <c r="W353" s="8">
        <f t="shared" si="63"/>
        <v>490</v>
      </c>
      <c r="X353" s="5" t="str">
        <f>Stat[[#This Row],[服装]]&amp;Stat[[#This Row],[名前]]&amp;Stat[[#This Row],[レアリティ]]</f>
        <v>Xmas木兎光太郎ICONIC</v>
      </c>
      <c r="Y353" s="5" t="s">
        <v>350</v>
      </c>
      <c r="Z353" s="1" t="s">
        <v>1004</v>
      </c>
    </row>
    <row r="354" spans="1:26" ht="15.95" customHeight="1" x14ac:dyDescent="0.25">
      <c r="A354" s="1">
        <f t="shared" si="64"/>
        <v>353</v>
      </c>
      <c r="B354" s="1" t="s">
        <v>149</v>
      </c>
      <c r="C354" s="1" t="s">
        <v>122</v>
      </c>
      <c r="D354" s="1" t="s">
        <v>90</v>
      </c>
      <c r="E354" s="1" t="s">
        <v>78</v>
      </c>
      <c r="F354" s="1" t="s">
        <v>128</v>
      </c>
      <c r="G354" s="1" t="s">
        <v>71</v>
      </c>
      <c r="H354" s="1">
        <v>99</v>
      </c>
      <c r="I354" s="6" t="s">
        <v>22</v>
      </c>
      <c r="J354" s="1">
        <v>5</v>
      </c>
      <c r="K354" s="1">
        <v>83</v>
      </c>
      <c r="L354" s="1">
        <v>134</v>
      </c>
      <c r="M354" s="1">
        <v>127</v>
      </c>
      <c r="N354" s="1">
        <v>115</v>
      </c>
      <c r="O354" s="1">
        <v>117</v>
      </c>
      <c r="P354" s="1">
        <v>101</v>
      </c>
      <c r="Q354" s="1">
        <v>119</v>
      </c>
      <c r="R354" s="1">
        <v>125</v>
      </c>
      <c r="S354" s="1">
        <v>124</v>
      </c>
      <c r="T354" s="1">
        <v>124</v>
      </c>
      <c r="U354" s="1">
        <v>26</v>
      </c>
      <c r="V354" s="4">
        <f t="shared" si="62"/>
        <v>493</v>
      </c>
      <c r="W354" s="8">
        <f t="shared" si="63"/>
        <v>492</v>
      </c>
      <c r="X354" s="5" t="str">
        <f>Stat[[#This Row],[服装]]&amp;Stat[[#This Row],[名前]]&amp;Stat[[#This Row],[レアリティ]]</f>
        <v>制服木兎光太郎ICONIC</v>
      </c>
      <c r="Y354" s="5" t="s">
        <v>350</v>
      </c>
      <c r="Z354" s="1" t="s">
        <v>1005</v>
      </c>
    </row>
    <row r="355" spans="1:26" ht="15.95" customHeight="1" x14ac:dyDescent="0.25">
      <c r="A355" s="1">
        <f t="shared" si="64"/>
        <v>354</v>
      </c>
      <c r="B355" s="1" t="s">
        <v>677</v>
      </c>
      <c r="C355" s="1" t="s">
        <v>122</v>
      </c>
      <c r="D355" s="1" t="s">
        <v>77</v>
      </c>
      <c r="E355" s="1" t="s">
        <v>78</v>
      </c>
      <c r="F355" s="1" t="s">
        <v>128</v>
      </c>
      <c r="G355" s="1" t="s">
        <v>71</v>
      </c>
      <c r="H355" s="1">
        <v>99</v>
      </c>
      <c r="I355" s="6" t="s">
        <v>22</v>
      </c>
      <c r="J355" s="1">
        <v>5</v>
      </c>
      <c r="K355" s="1">
        <v>84</v>
      </c>
      <c r="L355" s="1">
        <v>134</v>
      </c>
      <c r="M355" s="1">
        <v>131</v>
      </c>
      <c r="N355" s="1">
        <v>115</v>
      </c>
      <c r="O355" s="1">
        <v>120</v>
      </c>
      <c r="P355" s="1">
        <v>101</v>
      </c>
      <c r="Q355" s="1">
        <v>121</v>
      </c>
      <c r="R355" s="1">
        <v>124</v>
      </c>
      <c r="S355" s="1">
        <v>125</v>
      </c>
      <c r="T355" s="1">
        <v>123</v>
      </c>
      <c r="U355" s="1">
        <v>26</v>
      </c>
      <c r="V355" s="4">
        <f t="shared" si="62"/>
        <v>500</v>
      </c>
      <c r="W355" s="8">
        <f t="shared" si="63"/>
        <v>493</v>
      </c>
      <c r="X355" s="5" t="str">
        <f>Stat[[#This Row],[服装]]&amp;Stat[[#This Row],[名前]]&amp;Stat[[#This Row],[レアリティ]]</f>
        <v>キャンプ木兎光太郎ICONIC</v>
      </c>
      <c r="Y355" s="5" t="s">
        <v>350</v>
      </c>
      <c r="Z355" s="1" t="s">
        <v>1005</v>
      </c>
    </row>
    <row r="356" spans="1:26" ht="15.95" customHeight="1" x14ac:dyDescent="0.25">
      <c r="A356" s="1">
        <f t="shared" si="64"/>
        <v>355</v>
      </c>
      <c r="B356" s="1" t="s">
        <v>871</v>
      </c>
      <c r="C356" s="1" t="s">
        <v>122</v>
      </c>
      <c r="D356" s="1" t="s">
        <v>73</v>
      </c>
      <c r="E356" s="1" t="s">
        <v>78</v>
      </c>
      <c r="F356" s="1" t="s">
        <v>128</v>
      </c>
      <c r="G356" s="1" t="s">
        <v>71</v>
      </c>
      <c r="H356" s="1">
        <v>99</v>
      </c>
      <c r="I356" s="6" t="s">
        <v>22</v>
      </c>
      <c r="J356" s="1">
        <v>5</v>
      </c>
      <c r="K356" s="1">
        <v>84</v>
      </c>
      <c r="L356" s="1">
        <v>132</v>
      </c>
      <c r="M356" s="1">
        <v>130</v>
      </c>
      <c r="N356" s="1">
        <v>115</v>
      </c>
      <c r="O356" s="1">
        <v>120</v>
      </c>
      <c r="P356" s="1">
        <v>101</v>
      </c>
      <c r="Q356" s="1">
        <v>122</v>
      </c>
      <c r="R356" s="1">
        <v>125</v>
      </c>
      <c r="S356" s="1">
        <v>126</v>
      </c>
      <c r="T356" s="1">
        <v>124</v>
      </c>
      <c r="U356" s="1">
        <v>26</v>
      </c>
      <c r="V356" s="4">
        <f t="shared" si="62"/>
        <v>497</v>
      </c>
      <c r="W356" s="8">
        <f t="shared" si="63"/>
        <v>497</v>
      </c>
      <c r="X356" s="5" t="str">
        <f>Stat[[#This Row],[服装]]&amp;Stat[[#This Row],[名前]]&amp;Stat[[#This Row],[レアリティ]]</f>
        <v>2周年木兎光太郎ICONIC</v>
      </c>
      <c r="Y356" s="5" t="s">
        <v>350</v>
      </c>
      <c r="Z356" s="1" t="s">
        <v>1003</v>
      </c>
    </row>
    <row r="357" spans="1:26" ht="15.95" customHeight="1" x14ac:dyDescent="0.25">
      <c r="A357" s="1">
        <f t="shared" si="64"/>
        <v>356</v>
      </c>
      <c r="B357" s="1" t="s">
        <v>1016</v>
      </c>
      <c r="C357" s="1" t="s">
        <v>122</v>
      </c>
      <c r="D357" s="1" t="s">
        <v>90</v>
      </c>
      <c r="E357" s="1" t="s">
        <v>78</v>
      </c>
      <c r="F357" s="1" t="s">
        <v>128</v>
      </c>
      <c r="G357" s="1" t="s">
        <v>71</v>
      </c>
      <c r="H357" s="1">
        <v>99</v>
      </c>
      <c r="I357" s="6" t="s">
        <v>22</v>
      </c>
      <c r="J357" s="1">
        <v>5</v>
      </c>
      <c r="K357" s="1">
        <v>85</v>
      </c>
      <c r="L357" s="1">
        <v>137</v>
      </c>
      <c r="M357" s="1">
        <v>132</v>
      </c>
      <c r="N357" s="1">
        <v>116</v>
      </c>
      <c r="O357" s="1">
        <v>121</v>
      </c>
      <c r="P357" s="1">
        <v>101</v>
      </c>
      <c r="Q357" s="1">
        <v>123</v>
      </c>
      <c r="R357" s="1">
        <v>125</v>
      </c>
      <c r="S357" s="1">
        <v>126</v>
      </c>
      <c r="T357" s="1">
        <v>124</v>
      </c>
      <c r="U357" s="1">
        <v>26</v>
      </c>
      <c r="V357" s="4">
        <f t="shared" si="62"/>
        <v>506</v>
      </c>
      <c r="W357" s="8">
        <f t="shared" si="63"/>
        <v>498</v>
      </c>
      <c r="X357" s="5" t="str">
        <f>Stat[[#This Row],[服装]]&amp;Stat[[#This Row],[名前]]&amp;Stat[[#This Row],[レアリティ]]</f>
        <v>焼き芋木兎光太郎ICONIC</v>
      </c>
      <c r="Y357" s="5" t="s">
        <v>350</v>
      </c>
      <c r="Z357" s="1" t="s">
        <v>1007</v>
      </c>
    </row>
    <row r="358" spans="1:26" ht="15.95" customHeight="1" x14ac:dyDescent="0.25">
      <c r="A358" s="1">
        <f t="shared" si="64"/>
        <v>357</v>
      </c>
      <c r="B358" s="1" t="s">
        <v>1502</v>
      </c>
      <c r="C358" s="1" t="s">
        <v>122</v>
      </c>
      <c r="D358" s="1" t="s">
        <v>77</v>
      </c>
      <c r="E358" s="1" t="s">
        <v>78</v>
      </c>
      <c r="F358" s="1" t="s">
        <v>128</v>
      </c>
      <c r="G358" s="1" t="s">
        <v>71</v>
      </c>
      <c r="H358" s="1">
        <v>99</v>
      </c>
      <c r="I358" s="6" t="s">
        <v>22</v>
      </c>
      <c r="J358" s="1">
        <v>5</v>
      </c>
      <c r="K358" s="1">
        <v>86</v>
      </c>
      <c r="L358" s="1">
        <v>140</v>
      </c>
      <c r="M358" s="1">
        <v>133</v>
      </c>
      <c r="N358" s="1">
        <v>117</v>
      </c>
      <c r="O358" s="1">
        <v>122</v>
      </c>
      <c r="P358" s="1">
        <v>101</v>
      </c>
      <c r="Q358" s="1">
        <v>124</v>
      </c>
      <c r="R358" s="1">
        <v>126</v>
      </c>
      <c r="S358" s="1">
        <v>127</v>
      </c>
      <c r="T358" s="1">
        <v>125</v>
      </c>
      <c r="U358" s="1">
        <v>26</v>
      </c>
      <c r="V358" s="4">
        <f t="shared" si="62"/>
        <v>512</v>
      </c>
      <c r="W358" s="8">
        <f t="shared" si="63"/>
        <v>502</v>
      </c>
      <c r="X358" s="5" t="str">
        <f>Stat[[#This Row],[服装]]&amp;Stat[[#This Row],[名前]]&amp;Stat[[#This Row],[レアリティ]]</f>
        <v>3周年木兎光太郎ICONIC</v>
      </c>
      <c r="Y358" s="5" t="s">
        <v>350</v>
      </c>
      <c r="Z358" s="1" t="s">
        <v>1001</v>
      </c>
    </row>
    <row r="359" spans="1:26" ht="15.95" customHeight="1" x14ac:dyDescent="0.25">
      <c r="A359" s="1">
        <f>ROW()-1</f>
        <v>358</v>
      </c>
      <c r="B359" s="1" t="s">
        <v>1719</v>
      </c>
      <c r="C359" s="1" t="s">
        <v>122</v>
      </c>
      <c r="D359" s="1" t="s">
        <v>73</v>
      </c>
      <c r="E359" s="1" t="s">
        <v>78</v>
      </c>
      <c r="F359" s="1" t="s">
        <v>128</v>
      </c>
      <c r="G359" s="1" t="s">
        <v>71</v>
      </c>
      <c r="H359" s="1">
        <v>99</v>
      </c>
      <c r="I359" s="6" t="s">
        <v>22</v>
      </c>
      <c r="J359" s="1">
        <v>5</v>
      </c>
      <c r="K359" s="1">
        <v>86</v>
      </c>
      <c r="L359" s="1">
        <v>138</v>
      </c>
      <c r="M359" s="1">
        <v>133</v>
      </c>
      <c r="N359" s="1">
        <v>117</v>
      </c>
      <c r="O359" s="1">
        <v>122</v>
      </c>
      <c r="P359" s="1">
        <v>101</v>
      </c>
      <c r="Q359" s="1">
        <v>125</v>
      </c>
      <c r="R359" s="1">
        <v>127</v>
      </c>
      <c r="S359" s="1">
        <v>128</v>
      </c>
      <c r="T359" s="1">
        <v>126</v>
      </c>
      <c r="U359" s="1">
        <v>26</v>
      </c>
      <c r="V359" s="4">
        <f>SUM(L359:O359)</f>
        <v>510</v>
      </c>
      <c r="W359" s="8">
        <f>SUM(Q359:T359)</f>
        <v>506</v>
      </c>
      <c r="X359" s="5" t="str">
        <f>Stat[[#This Row],[服装]]&amp;Stat[[#This Row],[名前]]&amp;Stat[[#This Row],[レアリティ]]</f>
        <v>梅雨2木兎光太郎ICONIC</v>
      </c>
      <c r="Y359" s="5" t="s">
        <v>350</v>
      </c>
      <c r="Z359" s="1" t="s">
        <v>1003</v>
      </c>
    </row>
    <row r="360" spans="1:26" ht="15.95" customHeight="1" x14ac:dyDescent="0.25">
      <c r="A360" s="1">
        <f t="shared" ref="A360:A374" si="65">ROW()-1</f>
        <v>359</v>
      </c>
      <c r="B360" s="1" t="s">
        <v>108</v>
      </c>
      <c r="C360" s="1" t="s">
        <v>123</v>
      </c>
      <c r="D360" s="1" t="s">
        <v>90</v>
      </c>
      <c r="E360" s="1" t="s">
        <v>78</v>
      </c>
      <c r="F360" s="1" t="s">
        <v>128</v>
      </c>
      <c r="G360" s="1" t="s">
        <v>71</v>
      </c>
      <c r="H360" s="1">
        <v>99</v>
      </c>
      <c r="I360" s="6" t="s">
        <v>22</v>
      </c>
      <c r="J360" s="1">
        <v>5</v>
      </c>
      <c r="K360" s="1">
        <v>76</v>
      </c>
      <c r="L360" s="1">
        <v>123</v>
      </c>
      <c r="M360" s="1">
        <v>117</v>
      </c>
      <c r="N360" s="1">
        <v>120</v>
      </c>
      <c r="O360" s="1">
        <v>123</v>
      </c>
      <c r="P360" s="1">
        <v>101</v>
      </c>
      <c r="Q360" s="1">
        <v>116</v>
      </c>
      <c r="R360" s="1">
        <v>121</v>
      </c>
      <c r="S360" s="1">
        <v>121</v>
      </c>
      <c r="T360" s="1">
        <v>121</v>
      </c>
      <c r="U360" s="1">
        <v>36</v>
      </c>
      <c r="V360" s="4">
        <f t="shared" si="62"/>
        <v>483</v>
      </c>
      <c r="W360" s="8">
        <f t="shared" si="63"/>
        <v>479</v>
      </c>
      <c r="X360" s="5" t="str">
        <f>Stat[[#This Row],[服装]]&amp;Stat[[#This Row],[名前]]&amp;Stat[[#This Row],[レアリティ]]</f>
        <v>ユニフォーム木葉秋紀ICONIC</v>
      </c>
      <c r="Y360" s="5" t="s">
        <v>351</v>
      </c>
      <c r="Z360" s="1" t="s">
        <v>183</v>
      </c>
    </row>
    <row r="361" spans="1:26" ht="15.95" customHeight="1" x14ac:dyDescent="0.25">
      <c r="A361" s="1">
        <f t="shared" si="65"/>
        <v>360</v>
      </c>
      <c r="B361" s="1" t="s">
        <v>363</v>
      </c>
      <c r="C361" s="1" t="s">
        <v>123</v>
      </c>
      <c r="D361" s="1" t="s">
        <v>77</v>
      </c>
      <c r="E361" s="1" t="s">
        <v>78</v>
      </c>
      <c r="F361" s="1" t="s">
        <v>128</v>
      </c>
      <c r="G361" s="1" t="s">
        <v>71</v>
      </c>
      <c r="H361" s="1">
        <v>99</v>
      </c>
      <c r="I361" s="6" t="s">
        <v>22</v>
      </c>
      <c r="J361" s="1">
        <v>5</v>
      </c>
      <c r="K361" s="1">
        <v>77</v>
      </c>
      <c r="L361" s="1">
        <v>126</v>
      </c>
      <c r="M361" s="1">
        <v>120</v>
      </c>
      <c r="N361" s="1">
        <v>121</v>
      </c>
      <c r="O361" s="1">
        <v>124</v>
      </c>
      <c r="P361" s="1">
        <v>101</v>
      </c>
      <c r="Q361" s="1">
        <v>117</v>
      </c>
      <c r="R361" s="1">
        <v>122</v>
      </c>
      <c r="S361" s="1">
        <v>124</v>
      </c>
      <c r="T361" s="1">
        <v>122</v>
      </c>
      <c r="U361" s="1">
        <v>36</v>
      </c>
      <c r="V361" s="4">
        <f t="shared" si="62"/>
        <v>491</v>
      </c>
      <c r="W361" s="8">
        <f t="shared" si="63"/>
        <v>485</v>
      </c>
      <c r="X361" s="5" t="str">
        <f>Stat[[#This Row],[服装]]&amp;Stat[[#This Row],[名前]]&amp;Stat[[#This Row],[レアリティ]]</f>
        <v>探偵木葉秋紀ICONIC</v>
      </c>
      <c r="Y361" s="5" t="s">
        <v>351</v>
      </c>
      <c r="Z361" s="1" t="s">
        <v>1003</v>
      </c>
    </row>
    <row r="362" spans="1:26" ht="15.95" customHeight="1" x14ac:dyDescent="0.25">
      <c r="A362" s="1">
        <f t="shared" si="65"/>
        <v>361</v>
      </c>
      <c r="B362" s="1" t="s">
        <v>675</v>
      </c>
      <c r="C362" s="1" t="s">
        <v>123</v>
      </c>
      <c r="D362" s="1" t="s">
        <v>73</v>
      </c>
      <c r="E362" s="1" t="s">
        <v>78</v>
      </c>
      <c r="F362" s="1" t="s">
        <v>128</v>
      </c>
      <c r="G362" s="1" t="s">
        <v>71</v>
      </c>
      <c r="H362" s="1">
        <v>99</v>
      </c>
      <c r="I362" s="6" t="s">
        <v>22</v>
      </c>
      <c r="J362" s="1">
        <v>5</v>
      </c>
      <c r="K362" s="1">
        <v>77</v>
      </c>
      <c r="L362" s="1">
        <v>127</v>
      </c>
      <c r="M362" s="1">
        <v>117</v>
      </c>
      <c r="N362" s="1">
        <v>123</v>
      </c>
      <c r="O362" s="1">
        <v>122</v>
      </c>
      <c r="P362" s="1">
        <v>101</v>
      </c>
      <c r="Q362" s="1">
        <v>117</v>
      </c>
      <c r="R362" s="1">
        <v>125</v>
      </c>
      <c r="S362" s="1">
        <v>122</v>
      </c>
      <c r="T362" s="1">
        <v>124</v>
      </c>
      <c r="U362" s="1">
        <v>36</v>
      </c>
      <c r="V362" s="4">
        <f t="shared" si="62"/>
        <v>489</v>
      </c>
      <c r="W362" s="8">
        <f t="shared" si="63"/>
        <v>488</v>
      </c>
      <c r="X362" s="5" t="str">
        <f>Stat[[#This Row],[服装]]&amp;Stat[[#This Row],[名前]]&amp;Stat[[#This Row],[レアリティ]]</f>
        <v>梅雨木葉秋紀ICONIC</v>
      </c>
      <c r="Y362" s="5" t="s">
        <v>351</v>
      </c>
      <c r="Z362" s="1" t="s">
        <v>1003</v>
      </c>
    </row>
    <row r="363" spans="1:26" ht="15.95" customHeight="1" x14ac:dyDescent="0.25">
      <c r="A363" s="1">
        <f t="shared" si="65"/>
        <v>362</v>
      </c>
      <c r="B363" s="1" t="s">
        <v>821</v>
      </c>
      <c r="C363" s="1" t="s">
        <v>123</v>
      </c>
      <c r="D363" s="1" t="s">
        <v>90</v>
      </c>
      <c r="E363" s="1" t="s">
        <v>78</v>
      </c>
      <c r="F363" s="1" t="s">
        <v>128</v>
      </c>
      <c r="G363" s="1" t="s">
        <v>71</v>
      </c>
      <c r="H363" s="1">
        <v>99</v>
      </c>
      <c r="I363" s="6" t="s">
        <v>22</v>
      </c>
      <c r="J363" s="1">
        <v>5</v>
      </c>
      <c r="K363" s="1">
        <v>77</v>
      </c>
      <c r="L363" s="1">
        <v>127</v>
      </c>
      <c r="M363" s="1">
        <v>117</v>
      </c>
      <c r="N363" s="1">
        <v>119</v>
      </c>
      <c r="O363" s="1">
        <v>122</v>
      </c>
      <c r="P363" s="1">
        <v>101</v>
      </c>
      <c r="Q363" s="1">
        <v>120</v>
      </c>
      <c r="R363" s="1">
        <v>124</v>
      </c>
      <c r="S363" s="1">
        <v>126</v>
      </c>
      <c r="T363" s="1">
        <v>123</v>
      </c>
      <c r="U363" s="1">
        <v>36</v>
      </c>
      <c r="V363" s="4">
        <f t="shared" si="62"/>
        <v>485</v>
      </c>
      <c r="W363" s="8">
        <f t="shared" si="63"/>
        <v>493</v>
      </c>
      <c r="X363" s="5" t="str">
        <f>Stat[[#This Row],[服装]]&amp;Stat[[#This Row],[名前]]&amp;Stat[[#This Row],[レアリティ]]</f>
        <v>路地裏2木葉秋紀ICONIC</v>
      </c>
      <c r="Y363" s="5" t="s">
        <v>351</v>
      </c>
      <c r="Z363" s="1" t="s">
        <v>1002</v>
      </c>
    </row>
    <row r="364" spans="1:26" ht="15.95" customHeight="1" x14ac:dyDescent="0.25">
      <c r="A364" s="1">
        <f t="shared" si="65"/>
        <v>363</v>
      </c>
      <c r="B364" s="1" t="s">
        <v>953</v>
      </c>
      <c r="C364" s="1" t="s">
        <v>123</v>
      </c>
      <c r="D364" s="1" t="s">
        <v>77</v>
      </c>
      <c r="E364" s="1" t="s">
        <v>78</v>
      </c>
      <c r="F364" s="1" t="s">
        <v>128</v>
      </c>
      <c r="G364" s="1" t="s">
        <v>71</v>
      </c>
      <c r="H364" s="1">
        <v>99</v>
      </c>
      <c r="I364" s="6" t="s">
        <v>22</v>
      </c>
      <c r="J364" s="1">
        <v>5</v>
      </c>
      <c r="K364" s="1">
        <v>78</v>
      </c>
      <c r="L364" s="1">
        <v>126</v>
      </c>
      <c r="M364" s="1">
        <v>120</v>
      </c>
      <c r="N364" s="1">
        <v>121</v>
      </c>
      <c r="O364" s="1">
        <v>124</v>
      </c>
      <c r="P364" s="1">
        <v>101</v>
      </c>
      <c r="Q364" s="1">
        <v>120</v>
      </c>
      <c r="R364" s="1">
        <v>125</v>
      </c>
      <c r="S364" s="1">
        <v>126</v>
      </c>
      <c r="T364" s="1">
        <v>124</v>
      </c>
      <c r="U364" s="1">
        <v>36</v>
      </c>
      <c r="V364" s="4">
        <f t="shared" si="62"/>
        <v>491</v>
      </c>
      <c r="W364" s="8">
        <f t="shared" si="63"/>
        <v>495</v>
      </c>
      <c r="X364" s="5" t="str">
        <f>Stat[[#This Row],[服装]]&amp;Stat[[#This Row],[名前]]&amp;Stat[[#This Row],[レアリティ]]</f>
        <v>水着2木葉秋紀ICONIC</v>
      </c>
      <c r="Y364" s="5" t="s">
        <v>351</v>
      </c>
      <c r="Z364" s="1" t="s">
        <v>1004</v>
      </c>
    </row>
    <row r="365" spans="1:26" ht="15.95" customHeight="1" x14ac:dyDescent="0.25">
      <c r="A365" s="1">
        <f t="shared" si="65"/>
        <v>364</v>
      </c>
      <c r="B365" s="1" t="s">
        <v>108</v>
      </c>
      <c r="C365" s="1" t="s">
        <v>124</v>
      </c>
      <c r="D365" s="1" t="s">
        <v>90</v>
      </c>
      <c r="E365" s="1" t="s">
        <v>78</v>
      </c>
      <c r="F365" s="1" t="s">
        <v>128</v>
      </c>
      <c r="G365" s="1" t="s">
        <v>71</v>
      </c>
      <c r="H365" s="1">
        <v>99</v>
      </c>
      <c r="I365" s="6" t="s">
        <v>22</v>
      </c>
      <c r="J365" s="1">
        <v>5</v>
      </c>
      <c r="K365" s="1">
        <v>75</v>
      </c>
      <c r="L365" s="1">
        <v>123</v>
      </c>
      <c r="M365" s="1">
        <v>119</v>
      </c>
      <c r="N365" s="1">
        <v>116</v>
      </c>
      <c r="O365" s="1">
        <v>121</v>
      </c>
      <c r="P365" s="1">
        <v>97</v>
      </c>
      <c r="Q365" s="1">
        <v>121</v>
      </c>
      <c r="R365" s="1">
        <v>121</v>
      </c>
      <c r="S365" s="1">
        <v>123</v>
      </c>
      <c r="T365" s="1">
        <v>118</v>
      </c>
      <c r="U365" s="1">
        <v>41</v>
      </c>
      <c r="V365" s="4">
        <f t="shared" si="62"/>
        <v>479</v>
      </c>
      <c r="W365" s="8">
        <f t="shared" si="63"/>
        <v>483</v>
      </c>
      <c r="X365" s="5" t="str">
        <f>Stat[[#This Row],[服装]]&amp;Stat[[#This Row],[名前]]&amp;Stat[[#This Row],[レアリティ]]</f>
        <v>ユニフォーム猿杙大和ICONIC</v>
      </c>
      <c r="Y365" s="5" t="s">
        <v>352</v>
      </c>
      <c r="Z365" s="1" t="s">
        <v>183</v>
      </c>
    </row>
    <row r="366" spans="1:26" ht="15.95" customHeight="1" x14ac:dyDescent="0.25">
      <c r="A366" s="1">
        <f t="shared" si="65"/>
        <v>365</v>
      </c>
      <c r="B366" s="1" t="s">
        <v>1031</v>
      </c>
      <c r="C366" s="1" t="s">
        <v>124</v>
      </c>
      <c r="D366" s="1" t="s">
        <v>77</v>
      </c>
      <c r="E366" s="1" t="s">
        <v>78</v>
      </c>
      <c r="F366" s="1" t="s">
        <v>128</v>
      </c>
      <c r="G366" s="1" t="s">
        <v>71</v>
      </c>
      <c r="H366" s="1">
        <v>99</v>
      </c>
      <c r="I366" s="6" t="s">
        <v>22</v>
      </c>
      <c r="J366" s="1">
        <v>5</v>
      </c>
      <c r="K366" s="1">
        <v>76</v>
      </c>
      <c r="L366" s="1">
        <v>126</v>
      </c>
      <c r="M366" s="1">
        <v>122</v>
      </c>
      <c r="N366" s="1">
        <v>117</v>
      </c>
      <c r="O366" s="1">
        <v>122</v>
      </c>
      <c r="P366" s="1">
        <v>97</v>
      </c>
      <c r="Q366" s="1">
        <v>122</v>
      </c>
      <c r="R366" s="1">
        <v>122</v>
      </c>
      <c r="S366" s="1">
        <v>126</v>
      </c>
      <c r="T366" s="1">
        <v>119</v>
      </c>
      <c r="U366" s="1">
        <v>41</v>
      </c>
      <c r="V366" s="4">
        <f t="shared" si="62"/>
        <v>487</v>
      </c>
      <c r="W366" s="8">
        <f t="shared" si="63"/>
        <v>489</v>
      </c>
      <c r="X366" s="5" t="str">
        <f>Stat[[#This Row],[服装]]&amp;Stat[[#This Row],[名前]]&amp;Stat[[#This Row],[レアリティ]]</f>
        <v>ハロウィン猿杙大和ICONIC</v>
      </c>
      <c r="Y366" s="5" t="s">
        <v>352</v>
      </c>
      <c r="Z366" s="1" t="s">
        <v>1002</v>
      </c>
    </row>
    <row r="367" spans="1:26" ht="15.95" customHeight="1" x14ac:dyDescent="0.25">
      <c r="A367" s="1">
        <f t="shared" si="65"/>
        <v>366</v>
      </c>
      <c r="B367" s="1" t="s">
        <v>108</v>
      </c>
      <c r="C367" s="1" t="s">
        <v>125</v>
      </c>
      <c r="D367" s="1" t="s">
        <v>90</v>
      </c>
      <c r="E367" s="1" t="s">
        <v>80</v>
      </c>
      <c r="F367" s="1" t="s">
        <v>128</v>
      </c>
      <c r="G367" s="1" t="s">
        <v>71</v>
      </c>
      <c r="H367" s="1">
        <v>99</v>
      </c>
      <c r="I367" s="6" t="s">
        <v>22</v>
      </c>
      <c r="J367" s="1">
        <v>5</v>
      </c>
      <c r="K367" s="1">
        <v>86</v>
      </c>
      <c r="L367" s="1">
        <v>113</v>
      </c>
      <c r="M367" s="1">
        <v>110</v>
      </c>
      <c r="N367" s="1">
        <v>113</v>
      </c>
      <c r="O367" s="1">
        <v>120</v>
      </c>
      <c r="P367" s="1">
        <v>101</v>
      </c>
      <c r="Q367" s="1">
        <v>110</v>
      </c>
      <c r="R367" s="1">
        <v>123</v>
      </c>
      <c r="S367" s="1">
        <v>119</v>
      </c>
      <c r="T367" s="1">
        <v>122</v>
      </c>
      <c r="U367" s="1">
        <v>41</v>
      </c>
      <c r="V367" s="4">
        <f t="shared" si="62"/>
        <v>456</v>
      </c>
      <c r="W367" s="8">
        <f t="shared" si="63"/>
        <v>474</v>
      </c>
      <c r="X367" s="5" t="str">
        <f>Stat[[#This Row],[服装]]&amp;Stat[[#This Row],[名前]]&amp;Stat[[#This Row],[レアリティ]]</f>
        <v>ユニフォーム小見春樹ICONIC</v>
      </c>
      <c r="Y367" s="5" t="s">
        <v>353</v>
      </c>
      <c r="Z367" s="1" t="s">
        <v>183</v>
      </c>
    </row>
    <row r="368" spans="1:26" ht="15.95" customHeight="1" x14ac:dyDescent="0.25">
      <c r="A368" s="1">
        <f t="shared" si="65"/>
        <v>367</v>
      </c>
      <c r="B368" s="1" t="s">
        <v>822</v>
      </c>
      <c r="C368" s="1" t="s">
        <v>125</v>
      </c>
      <c r="D368" s="1" t="s">
        <v>77</v>
      </c>
      <c r="E368" s="1" t="s">
        <v>80</v>
      </c>
      <c r="F368" s="1" t="s">
        <v>128</v>
      </c>
      <c r="G368" s="1" t="s">
        <v>71</v>
      </c>
      <c r="H368" s="1">
        <v>99</v>
      </c>
      <c r="I368" s="6" t="s">
        <v>22</v>
      </c>
      <c r="J368" s="1">
        <v>5</v>
      </c>
      <c r="K368" s="1">
        <v>87</v>
      </c>
      <c r="L368" s="1">
        <v>114</v>
      </c>
      <c r="M368" s="1">
        <v>111</v>
      </c>
      <c r="N368" s="1">
        <v>116</v>
      </c>
      <c r="O368" s="1">
        <v>121</v>
      </c>
      <c r="P368" s="1">
        <v>101</v>
      </c>
      <c r="Q368" s="1">
        <v>111</v>
      </c>
      <c r="R368" s="1">
        <v>126</v>
      </c>
      <c r="S368" s="1">
        <v>120</v>
      </c>
      <c r="T368" s="1">
        <v>125</v>
      </c>
      <c r="U368" s="1">
        <v>41</v>
      </c>
      <c r="V368" s="4">
        <f t="shared" si="62"/>
        <v>462</v>
      </c>
      <c r="W368" s="8">
        <f t="shared" si="63"/>
        <v>482</v>
      </c>
      <c r="X368" s="5" t="str">
        <f>Stat[[#This Row],[服装]]&amp;Stat[[#This Row],[名前]]&amp;Stat[[#This Row],[レアリティ]]</f>
        <v>路地裏2小見春樹ICONIC</v>
      </c>
      <c r="Y368" s="5" t="s">
        <v>353</v>
      </c>
      <c r="Z368" s="1" t="s">
        <v>1004</v>
      </c>
    </row>
    <row r="369" spans="1:26" ht="15.95" customHeight="1" x14ac:dyDescent="0.25">
      <c r="A369" s="1">
        <f t="shared" si="65"/>
        <v>368</v>
      </c>
      <c r="B369" s="1" t="s">
        <v>108</v>
      </c>
      <c r="C369" s="1" t="s">
        <v>126</v>
      </c>
      <c r="D369" s="1" t="s">
        <v>90</v>
      </c>
      <c r="E369" s="1" t="s">
        <v>82</v>
      </c>
      <c r="F369" s="1" t="s">
        <v>128</v>
      </c>
      <c r="G369" s="1" t="s">
        <v>71</v>
      </c>
      <c r="H369" s="1">
        <v>99</v>
      </c>
      <c r="I369" s="6" t="s">
        <v>22</v>
      </c>
      <c r="J369" s="1">
        <v>5</v>
      </c>
      <c r="K369" s="1">
        <v>75</v>
      </c>
      <c r="L369" s="1">
        <v>117</v>
      </c>
      <c r="M369" s="1">
        <v>117</v>
      </c>
      <c r="N369" s="1">
        <v>112</v>
      </c>
      <c r="O369" s="1">
        <v>116</v>
      </c>
      <c r="P369" s="1">
        <v>97</v>
      </c>
      <c r="Q369" s="1">
        <v>121</v>
      </c>
      <c r="R369" s="1">
        <v>113</v>
      </c>
      <c r="S369" s="1">
        <v>114</v>
      </c>
      <c r="T369" s="1">
        <v>115</v>
      </c>
      <c r="U369" s="1">
        <v>36</v>
      </c>
      <c r="V369" s="4">
        <f t="shared" si="62"/>
        <v>462</v>
      </c>
      <c r="W369" s="8">
        <f t="shared" si="63"/>
        <v>463</v>
      </c>
      <c r="X369" s="5" t="str">
        <f>Stat[[#This Row],[服装]]&amp;Stat[[#This Row],[名前]]&amp;Stat[[#This Row],[レアリティ]]</f>
        <v>ユニフォーム尾長渉ICONIC</v>
      </c>
      <c r="Y369" s="5" t="s">
        <v>354</v>
      </c>
      <c r="Z369" s="1" t="s">
        <v>183</v>
      </c>
    </row>
    <row r="370" spans="1:26" ht="15.95" customHeight="1" x14ac:dyDescent="0.25">
      <c r="A370" s="1">
        <f t="shared" si="65"/>
        <v>369</v>
      </c>
      <c r="B370" s="1" t="s">
        <v>108</v>
      </c>
      <c r="C370" s="1" t="s">
        <v>127</v>
      </c>
      <c r="D370" s="1" t="s">
        <v>90</v>
      </c>
      <c r="E370" s="1" t="s">
        <v>82</v>
      </c>
      <c r="F370" s="1" t="s">
        <v>128</v>
      </c>
      <c r="G370" s="1" t="s">
        <v>71</v>
      </c>
      <c r="H370" s="1">
        <v>99</v>
      </c>
      <c r="I370" s="6" t="s">
        <v>22</v>
      </c>
      <c r="J370" s="1">
        <v>5</v>
      </c>
      <c r="K370" s="1">
        <v>75</v>
      </c>
      <c r="L370" s="1">
        <v>121</v>
      </c>
      <c r="M370" s="1">
        <v>121</v>
      </c>
      <c r="N370" s="1">
        <v>112</v>
      </c>
      <c r="O370" s="1">
        <v>122</v>
      </c>
      <c r="P370" s="1">
        <v>97</v>
      </c>
      <c r="Q370" s="1">
        <v>125</v>
      </c>
      <c r="R370" s="1">
        <v>115</v>
      </c>
      <c r="S370" s="1">
        <v>116</v>
      </c>
      <c r="T370" s="1">
        <v>115</v>
      </c>
      <c r="U370" s="1">
        <v>36</v>
      </c>
      <c r="V370" s="4">
        <f t="shared" si="62"/>
        <v>476</v>
      </c>
      <c r="W370" s="8">
        <f t="shared" si="63"/>
        <v>471</v>
      </c>
      <c r="X370" s="5" t="str">
        <f>Stat[[#This Row],[服装]]&amp;Stat[[#This Row],[名前]]&amp;Stat[[#This Row],[レアリティ]]</f>
        <v>ユニフォーム鷲尾辰生ICONIC</v>
      </c>
      <c r="Y370" s="5" t="s">
        <v>355</v>
      </c>
      <c r="Z370" s="1" t="s">
        <v>183</v>
      </c>
    </row>
    <row r="371" spans="1:26" ht="15.95" customHeight="1" x14ac:dyDescent="0.25">
      <c r="A371" s="1">
        <f t="shared" si="65"/>
        <v>370</v>
      </c>
      <c r="B371" s="1" t="s">
        <v>1031</v>
      </c>
      <c r="C371" s="1" t="s">
        <v>127</v>
      </c>
      <c r="D371" s="1" t="s">
        <v>77</v>
      </c>
      <c r="E371" s="1" t="s">
        <v>82</v>
      </c>
      <c r="F371" s="1" t="s">
        <v>128</v>
      </c>
      <c r="G371" s="1" t="s">
        <v>71</v>
      </c>
      <c r="H371" s="1">
        <v>99</v>
      </c>
      <c r="I371" s="6" t="s">
        <v>22</v>
      </c>
      <c r="J371" s="1">
        <v>5</v>
      </c>
      <c r="K371" s="1">
        <v>76</v>
      </c>
      <c r="L371" s="1">
        <v>124</v>
      </c>
      <c r="M371" s="1">
        <v>122</v>
      </c>
      <c r="N371" s="1">
        <v>113</v>
      </c>
      <c r="O371" s="1">
        <v>123</v>
      </c>
      <c r="P371" s="1">
        <v>97</v>
      </c>
      <c r="Q371" s="1">
        <v>128</v>
      </c>
      <c r="R371" s="1">
        <v>116</v>
      </c>
      <c r="S371" s="1">
        <v>119</v>
      </c>
      <c r="T371" s="1">
        <v>116</v>
      </c>
      <c r="U371" s="1">
        <v>36</v>
      </c>
      <c r="V371" s="4">
        <f t="shared" si="62"/>
        <v>482</v>
      </c>
      <c r="W371" s="8">
        <f t="shared" si="63"/>
        <v>479</v>
      </c>
      <c r="X371" s="5" t="str">
        <f>Stat[[#This Row],[服装]]&amp;Stat[[#This Row],[名前]]&amp;Stat[[#This Row],[レアリティ]]</f>
        <v>ハロウィン鷲尾辰生ICONIC</v>
      </c>
      <c r="Y371" s="5" t="s">
        <v>355</v>
      </c>
      <c r="Z371" s="1" t="s">
        <v>1007</v>
      </c>
    </row>
    <row r="372" spans="1:26" ht="15.95" customHeight="1" x14ac:dyDescent="0.25">
      <c r="A372" s="1">
        <f t="shared" si="65"/>
        <v>371</v>
      </c>
      <c r="B372" s="1" t="s">
        <v>108</v>
      </c>
      <c r="C372" s="1" t="s">
        <v>129</v>
      </c>
      <c r="D372" s="1" t="s">
        <v>73</v>
      </c>
      <c r="E372" s="1" t="s">
        <v>74</v>
      </c>
      <c r="F372" s="1" t="s">
        <v>128</v>
      </c>
      <c r="G372" s="1" t="s">
        <v>71</v>
      </c>
      <c r="H372" s="1">
        <v>99</v>
      </c>
      <c r="I372" s="6" t="s">
        <v>22</v>
      </c>
      <c r="J372" s="1">
        <v>5</v>
      </c>
      <c r="K372" s="1">
        <v>78</v>
      </c>
      <c r="L372" s="1">
        <v>119</v>
      </c>
      <c r="M372" s="1">
        <v>121</v>
      </c>
      <c r="N372" s="1">
        <v>126</v>
      </c>
      <c r="O372" s="1">
        <v>126</v>
      </c>
      <c r="P372" s="1">
        <v>101</v>
      </c>
      <c r="Q372" s="1">
        <v>114</v>
      </c>
      <c r="R372" s="1">
        <v>121</v>
      </c>
      <c r="S372" s="1">
        <v>118</v>
      </c>
      <c r="T372" s="1">
        <v>119</v>
      </c>
      <c r="U372" s="1">
        <v>41</v>
      </c>
      <c r="V372" s="4">
        <f t="shared" si="62"/>
        <v>492</v>
      </c>
      <c r="W372" s="8">
        <f t="shared" si="63"/>
        <v>472</v>
      </c>
      <c r="X372" s="5" t="str">
        <f>Stat[[#This Row],[服装]]&amp;Stat[[#This Row],[名前]]&amp;Stat[[#This Row],[レアリティ]]</f>
        <v>ユニフォーム赤葦京治ICONIC</v>
      </c>
      <c r="Y372" s="5" t="s">
        <v>356</v>
      </c>
      <c r="Z372" s="1" t="s">
        <v>183</v>
      </c>
    </row>
    <row r="373" spans="1:26" ht="15.95" customHeight="1" x14ac:dyDescent="0.25">
      <c r="A373" s="1">
        <f t="shared" si="65"/>
        <v>372</v>
      </c>
      <c r="B373" s="1" t="s">
        <v>150</v>
      </c>
      <c r="C373" s="1" t="s">
        <v>129</v>
      </c>
      <c r="D373" s="1" t="s">
        <v>90</v>
      </c>
      <c r="E373" s="1" t="s">
        <v>74</v>
      </c>
      <c r="F373" s="1" t="s">
        <v>128</v>
      </c>
      <c r="G373" s="1" t="s">
        <v>71</v>
      </c>
      <c r="H373" s="1">
        <v>99</v>
      </c>
      <c r="I373" s="6" t="s">
        <v>22</v>
      </c>
      <c r="J373" s="1">
        <v>5</v>
      </c>
      <c r="K373" s="1">
        <v>79</v>
      </c>
      <c r="L373" s="1">
        <v>120</v>
      </c>
      <c r="M373" s="1">
        <v>124</v>
      </c>
      <c r="N373" s="1">
        <v>129</v>
      </c>
      <c r="O373" s="1">
        <v>129</v>
      </c>
      <c r="P373" s="1">
        <v>101</v>
      </c>
      <c r="Q373" s="1">
        <v>115</v>
      </c>
      <c r="R373" s="1">
        <v>122</v>
      </c>
      <c r="S373" s="1">
        <v>119</v>
      </c>
      <c r="T373" s="1">
        <v>120</v>
      </c>
      <c r="U373" s="1">
        <v>41</v>
      </c>
      <c r="V373" s="4">
        <f t="shared" si="62"/>
        <v>502</v>
      </c>
      <c r="W373" s="8">
        <f t="shared" si="63"/>
        <v>476</v>
      </c>
      <c r="X373" s="5" t="str">
        <f>Stat[[#This Row],[服装]]&amp;Stat[[#This Row],[名前]]&amp;Stat[[#This Row],[レアリティ]]</f>
        <v>夏祭り赤葦京治ICONIC</v>
      </c>
      <c r="Y373" s="5" t="s">
        <v>356</v>
      </c>
      <c r="Z373" s="1" t="s">
        <v>1007</v>
      </c>
    </row>
    <row r="374" spans="1:26" ht="15.95" customHeight="1" x14ac:dyDescent="0.25">
      <c r="A374" s="1">
        <f t="shared" si="65"/>
        <v>373</v>
      </c>
      <c r="B374" s="1" t="s">
        <v>149</v>
      </c>
      <c r="C374" s="1" t="s">
        <v>129</v>
      </c>
      <c r="D374" s="1" t="s">
        <v>77</v>
      </c>
      <c r="E374" s="1" t="s">
        <v>74</v>
      </c>
      <c r="F374" s="1" t="s">
        <v>128</v>
      </c>
      <c r="G374" s="1" t="s">
        <v>71</v>
      </c>
      <c r="H374" s="1">
        <v>99</v>
      </c>
      <c r="I374" s="6" t="s">
        <v>22</v>
      </c>
      <c r="J374" s="1">
        <v>5</v>
      </c>
      <c r="K374" s="1">
        <v>82</v>
      </c>
      <c r="L374" s="1">
        <v>118</v>
      </c>
      <c r="M374" s="1">
        <v>126</v>
      </c>
      <c r="N374" s="1">
        <v>132</v>
      </c>
      <c r="O374" s="1">
        <v>131</v>
      </c>
      <c r="P374" s="1">
        <v>101</v>
      </c>
      <c r="Q374" s="1">
        <v>112</v>
      </c>
      <c r="R374" s="1">
        <v>122</v>
      </c>
      <c r="S374" s="1">
        <v>117</v>
      </c>
      <c r="T374" s="1">
        <v>120</v>
      </c>
      <c r="U374" s="1">
        <v>41</v>
      </c>
      <c r="V374" s="4">
        <f t="shared" si="62"/>
        <v>507</v>
      </c>
      <c r="W374" s="8">
        <f t="shared" si="63"/>
        <v>471</v>
      </c>
      <c r="X374" s="5" t="str">
        <f>Stat[[#This Row],[服装]]&amp;Stat[[#This Row],[名前]]&amp;Stat[[#This Row],[レアリティ]]</f>
        <v>制服赤葦京治ICONIC</v>
      </c>
      <c r="Y374" s="5" t="s">
        <v>356</v>
      </c>
      <c r="Z374" s="1" t="s">
        <v>1006</v>
      </c>
    </row>
    <row r="375" spans="1:26" ht="15.95" customHeight="1" x14ac:dyDescent="0.25">
      <c r="A375" s="1">
        <f t="shared" ref="A375:A380" si="66">ROW()-1</f>
        <v>374</v>
      </c>
      <c r="B375" s="1" t="s">
        <v>669</v>
      </c>
      <c r="C375" s="1" t="s">
        <v>129</v>
      </c>
      <c r="D375" s="1" t="s">
        <v>73</v>
      </c>
      <c r="E375" s="1" t="s">
        <v>74</v>
      </c>
      <c r="F375" s="1" t="s">
        <v>128</v>
      </c>
      <c r="G375" s="1" t="s">
        <v>71</v>
      </c>
      <c r="H375" s="1">
        <v>99</v>
      </c>
      <c r="I375" s="6" t="s">
        <v>22</v>
      </c>
      <c r="J375" s="1">
        <v>5</v>
      </c>
      <c r="K375" s="1">
        <v>79</v>
      </c>
      <c r="L375" s="1">
        <v>118</v>
      </c>
      <c r="M375" s="1">
        <v>121</v>
      </c>
      <c r="N375" s="1">
        <v>131</v>
      </c>
      <c r="O375" s="1">
        <v>128</v>
      </c>
      <c r="P375" s="1">
        <v>101</v>
      </c>
      <c r="Q375" s="1">
        <v>118</v>
      </c>
      <c r="R375" s="1">
        <v>122</v>
      </c>
      <c r="S375" s="1">
        <v>121</v>
      </c>
      <c r="T375" s="1">
        <v>120</v>
      </c>
      <c r="U375" s="1">
        <v>41</v>
      </c>
      <c r="V375" s="4">
        <f t="shared" ref="V375:V380" si="67">SUM(L375:O375)</f>
        <v>498</v>
      </c>
      <c r="W375" s="8">
        <f t="shared" ref="W375:W380" si="68">SUM(Q375:T375)</f>
        <v>481</v>
      </c>
      <c r="X375" s="5" t="str">
        <f>Stat[[#This Row],[服装]]&amp;Stat[[#This Row],[名前]]&amp;Stat[[#This Row],[レアリティ]]</f>
        <v>バーガー赤葦京治ICONIC</v>
      </c>
      <c r="Y375" s="5" t="s">
        <v>356</v>
      </c>
      <c r="Z375" s="1" t="s">
        <v>1000</v>
      </c>
    </row>
    <row r="376" spans="1:26" ht="15.95" customHeight="1" x14ac:dyDescent="0.25">
      <c r="A376" s="1">
        <f t="shared" si="66"/>
        <v>375</v>
      </c>
      <c r="B376" s="1" t="s">
        <v>732</v>
      </c>
      <c r="C376" s="1" t="s">
        <v>129</v>
      </c>
      <c r="D376" s="1" t="s">
        <v>90</v>
      </c>
      <c r="E376" s="1" t="s">
        <v>74</v>
      </c>
      <c r="F376" s="1" t="s">
        <v>128</v>
      </c>
      <c r="G376" s="1" t="s">
        <v>71</v>
      </c>
      <c r="H376" s="1">
        <v>99</v>
      </c>
      <c r="I376" s="6" t="s">
        <v>22</v>
      </c>
      <c r="J376" s="1">
        <v>5</v>
      </c>
      <c r="K376" s="1">
        <v>80</v>
      </c>
      <c r="L376" s="1">
        <v>121</v>
      </c>
      <c r="M376" s="1">
        <v>126</v>
      </c>
      <c r="N376" s="1">
        <v>132</v>
      </c>
      <c r="O376" s="1">
        <v>131</v>
      </c>
      <c r="P376" s="1">
        <v>101</v>
      </c>
      <c r="Q376" s="1">
        <v>115</v>
      </c>
      <c r="R376" s="1">
        <v>123</v>
      </c>
      <c r="S376" s="1">
        <v>119</v>
      </c>
      <c r="T376" s="1">
        <v>121</v>
      </c>
      <c r="U376" s="1">
        <v>41</v>
      </c>
      <c r="V376" s="4">
        <f t="shared" si="67"/>
        <v>510</v>
      </c>
      <c r="W376" s="8">
        <f t="shared" si="68"/>
        <v>478</v>
      </c>
      <c r="X376" s="5" t="str">
        <f>Stat[[#This Row],[服装]]&amp;Stat[[#This Row],[名前]]&amp;Stat[[#This Row],[レアリティ]]</f>
        <v>仮装赤葦京治ICONIC</v>
      </c>
      <c r="Y376" s="5" t="s">
        <v>356</v>
      </c>
      <c r="Z376" s="1" t="s">
        <v>1001</v>
      </c>
    </row>
    <row r="377" spans="1:26" ht="15.95" customHeight="1" x14ac:dyDescent="0.25">
      <c r="A377" s="1">
        <f t="shared" si="66"/>
        <v>376</v>
      </c>
      <c r="B377" s="1" t="s">
        <v>902</v>
      </c>
      <c r="C377" s="1" t="s">
        <v>129</v>
      </c>
      <c r="D377" s="1" t="s">
        <v>77</v>
      </c>
      <c r="E377" s="1" t="s">
        <v>74</v>
      </c>
      <c r="F377" s="1" t="s">
        <v>128</v>
      </c>
      <c r="G377" s="1" t="s">
        <v>71</v>
      </c>
      <c r="H377" s="1">
        <v>99</v>
      </c>
      <c r="I377" s="6" t="s">
        <v>22</v>
      </c>
      <c r="J377" s="1">
        <v>5</v>
      </c>
      <c r="K377" s="1">
        <v>80</v>
      </c>
      <c r="L377" s="1">
        <v>121</v>
      </c>
      <c r="M377" s="1">
        <v>127</v>
      </c>
      <c r="N377" s="1">
        <v>129</v>
      </c>
      <c r="O377" s="1">
        <v>132</v>
      </c>
      <c r="P377" s="1">
        <v>101</v>
      </c>
      <c r="Q377" s="1">
        <v>115</v>
      </c>
      <c r="R377" s="1">
        <v>124</v>
      </c>
      <c r="S377" s="1">
        <v>120</v>
      </c>
      <c r="T377" s="1">
        <v>121</v>
      </c>
      <c r="U377" s="1">
        <v>41</v>
      </c>
      <c r="V377" s="4">
        <f t="shared" si="67"/>
        <v>509</v>
      </c>
      <c r="W377" s="8">
        <f t="shared" si="68"/>
        <v>480</v>
      </c>
      <c r="X377" s="5" t="str">
        <f>Stat[[#This Row],[服装]]&amp;Stat[[#This Row],[名前]]&amp;Stat[[#This Row],[レアリティ]]</f>
        <v>妖赤葦京治ICONIC</v>
      </c>
      <c r="Y377" s="5" t="s">
        <v>356</v>
      </c>
      <c r="Z377" s="1" t="s">
        <v>1001</v>
      </c>
    </row>
    <row r="378" spans="1:26" ht="15.95" customHeight="1" x14ac:dyDescent="0.25">
      <c r="A378" s="1">
        <f t="shared" si="66"/>
        <v>377</v>
      </c>
      <c r="B378" s="1" t="s">
        <v>1016</v>
      </c>
      <c r="C378" s="1" t="s">
        <v>129</v>
      </c>
      <c r="D378" s="1" t="s">
        <v>73</v>
      </c>
      <c r="E378" s="1" t="s">
        <v>74</v>
      </c>
      <c r="F378" s="1" t="s">
        <v>128</v>
      </c>
      <c r="G378" s="1" t="s">
        <v>71</v>
      </c>
      <c r="H378" s="1">
        <v>99</v>
      </c>
      <c r="I378" s="6" t="s">
        <v>22</v>
      </c>
      <c r="J378" s="1">
        <v>5</v>
      </c>
      <c r="K378" s="1">
        <v>81</v>
      </c>
      <c r="L378" s="1">
        <v>122</v>
      </c>
      <c r="M378" s="1">
        <v>128</v>
      </c>
      <c r="N378" s="1">
        <v>134</v>
      </c>
      <c r="O378" s="1">
        <v>132</v>
      </c>
      <c r="P378" s="1">
        <v>101</v>
      </c>
      <c r="Q378" s="1">
        <v>116</v>
      </c>
      <c r="R378" s="1">
        <v>124</v>
      </c>
      <c r="S378" s="1">
        <v>120</v>
      </c>
      <c r="T378" s="1">
        <v>122</v>
      </c>
      <c r="U378" s="1">
        <v>41</v>
      </c>
      <c r="V378" s="4">
        <f t="shared" si="67"/>
        <v>516</v>
      </c>
      <c r="W378" s="8">
        <f t="shared" si="68"/>
        <v>482</v>
      </c>
      <c r="X378" s="5" t="str">
        <f>Stat[[#This Row],[服装]]&amp;Stat[[#This Row],[名前]]&amp;Stat[[#This Row],[レアリティ]]</f>
        <v>焼き芋赤葦京治ICONIC</v>
      </c>
      <c r="Y378" s="5" t="s">
        <v>356</v>
      </c>
      <c r="Z378" s="1" t="s">
        <v>1000</v>
      </c>
    </row>
    <row r="379" spans="1:26" ht="15.95" customHeight="1" x14ac:dyDescent="0.25">
      <c r="A379" s="1">
        <f t="shared" si="66"/>
        <v>378</v>
      </c>
      <c r="B379" s="1" t="s">
        <v>1183</v>
      </c>
      <c r="C379" s="1" t="s">
        <v>129</v>
      </c>
      <c r="D379" s="1" t="s">
        <v>90</v>
      </c>
      <c r="E379" s="1" t="s">
        <v>74</v>
      </c>
      <c r="F379" s="1" t="s">
        <v>128</v>
      </c>
      <c r="G379" s="1" t="s">
        <v>71</v>
      </c>
      <c r="H379" s="1">
        <v>99</v>
      </c>
      <c r="I379" s="6" t="s">
        <v>22</v>
      </c>
      <c r="J379" s="1">
        <v>5</v>
      </c>
      <c r="K379" s="1">
        <v>81</v>
      </c>
      <c r="L379" s="1">
        <v>122</v>
      </c>
      <c r="M379" s="1">
        <v>128</v>
      </c>
      <c r="N379" s="1">
        <v>133</v>
      </c>
      <c r="O379" s="1">
        <v>133</v>
      </c>
      <c r="P379" s="1">
        <v>101</v>
      </c>
      <c r="Q379" s="1">
        <v>116</v>
      </c>
      <c r="R379" s="1">
        <v>125</v>
      </c>
      <c r="S379" s="1">
        <v>120</v>
      </c>
      <c r="T379" s="1">
        <v>122</v>
      </c>
      <c r="U379" s="1">
        <v>41</v>
      </c>
      <c r="V379" s="4">
        <f t="shared" si="67"/>
        <v>516</v>
      </c>
      <c r="W379" s="8">
        <f t="shared" si="68"/>
        <v>483</v>
      </c>
      <c r="X379" s="5" t="str">
        <f>Stat[[#This Row],[服装]]&amp;Stat[[#This Row],[名前]]&amp;Stat[[#This Row],[レアリティ]]</f>
        <v>Xmas3赤葦京治ICONIC</v>
      </c>
      <c r="Y379" s="5" t="s">
        <v>356</v>
      </c>
      <c r="Z379" s="1" t="s">
        <v>1001</v>
      </c>
    </row>
    <row r="380" spans="1:26" ht="15.95" customHeight="1" x14ac:dyDescent="0.25">
      <c r="A380" s="1">
        <f t="shared" si="66"/>
        <v>379</v>
      </c>
      <c r="B380" s="1" t="s">
        <v>1502</v>
      </c>
      <c r="C380" s="1" t="s">
        <v>129</v>
      </c>
      <c r="D380" s="1" t="s">
        <v>77</v>
      </c>
      <c r="E380" s="1" t="s">
        <v>74</v>
      </c>
      <c r="F380" s="1" t="s">
        <v>128</v>
      </c>
      <c r="G380" s="1" t="s">
        <v>71</v>
      </c>
      <c r="H380" s="1">
        <v>99</v>
      </c>
      <c r="I380" s="6" t="s">
        <v>22</v>
      </c>
      <c r="J380" s="1">
        <v>5</v>
      </c>
      <c r="K380" s="1">
        <v>82</v>
      </c>
      <c r="L380" s="1">
        <v>123</v>
      </c>
      <c r="M380" s="1">
        <v>129</v>
      </c>
      <c r="N380" s="1">
        <v>136</v>
      </c>
      <c r="O380" s="1">
        <v>133</v>
      </c>
      <c r="P380" s="1">
        <v>101</v>
      </c>
      <c r="Q380" s="1">
        <v>117</v>
      </c>
      <c r="R380" s="1">
        <v>126</v>
      </c>
      <c r="S380" s="1">
        <v>121</v>
      </c>
      <c r="T380" s="1">
        <v>123</v>
      </c>
      <c r="U380" s="1">
        <v>41</v>
      </c>
      <c r="V380" s="4">
        <f t="shared" si="67"/>
        <v>521</v>
      </c>
      <c r="W380" s="8">
        <f t="shared" si="68"/>
        <v>487</v>
      </c>
      <c r="X380" s="5" t="str">
        <f>Stat[[#This Row],[服装]]&amp;Stat[[#This Row],[名前]]&amp;Stat[[#This Row],[レアリティ]]</f>
        <v>3周年赤葦京治ICONIC</v>
      </c>
      <c r="Y380" s="5" t="s">
        <v>356</v>
      </c>
      <c r="Z380" s="1" t="s">
        <v>1002</v>
      </c>
    </row>
    <row r="381" spans="1:26" ht="15.95" customHeight="1" x14ac:dyDescent="0.25">
      <c r="A381" s="1">
        <f t="shared" ref="A381:A420" si="69">ROW()-1</f>
        <v>380</v>
      </c>
      <c r="B381" s="1" t="s">
        <v>108</v>
      </c>
      <c r="C381" s="1" t="s">
        <v>642</v>
      </c>
      <c r="D381" s="1" t="s">
        <v>90</v>
      </c>
      <c r="E381" s="1" t="s">
        <v>78</v>
      </c>
      <c r="F381" s="1" t="s">
        <v>633</v>
      </c>
      <c r="G381" s="1" t="s">
        <v>543</v>
      </c>
      <c r="H381" s="1">
        <v>99</v>
      </c>
      <c r="I381" s="6" t="s">
        <v>22</v>
      </c>
      <c r="J381" s="1">
        <v>5</v>
      </c>
      <c r="K381" s="1">
        <v>76</v>
      </c>
      <c r="L381" s="1">
        <v>118</v>
      </c>
      <c r="M381" s="1">
        <v>125</v>
      </c>
      <c r="N381" s="1">
        <v>115</v>
      </c>
      <c r="O381" s="1">
        <v>123</v>
      </c>
      <c r="P381" s="1">
        <v>101</v>
      </c>
      <c r="Q381" s="1">
        <v>114</v>
      </c>
      <c r="R381" s="1">
        <v>116</v>
      </c>
      <c r="S381" s="1">
        <v>115</v>
      </c>
      <c r="T381" s="1">
        <v>118</v>
      </c>
      <c r="U381" s="1">
        <v>31</v>
      </c>
      <c r="V381" s="4">
        <f t="shared" ref="V381:V420" si="70">SUM(L381:O381)</f>
        <v>481</v>
      </c>
      <c r="W381" s="8">
        <f t="shared" ref="W381:W420" si="71">SUM(Q381:T381)</f>
        <v>463</v>
      </c>
      <c r="X381" s="5" t="str">
        <f>Stat[[#This Row],[服装]]&amp;Stat[[#This Row],[名前]]&amp;Stat[[#This Row],[レアリティ]]</f>
        <v>ユニフォーム姫川葵ICONIC</v>
      </c>
      <c r="Y381" s="5" t="s">
        <v>644</v>
      </c>
      <c r="Z381" s="1" t="s">
        <v>183</v>
      </c>
    </row>
    <row r="382" spans="1:26" ht="15.95" customHeight="1" x14ac:dyDescent="0.25">
      <c r="A382" s="1">
        <f t="shared" si="69"/>
        <v>381</v>
      </c>
      <c r="B382" s="1" t="s">
        <v>701</v>
      </c>
      <c r="C382" s="1" t="s">
        <v>642</v>
      </c>
      <c r="D382" s="10" t="s">
        <v>77</v>
      </c>
      <c r="E382" s="1" t="s">
        <v>78</v>
      </c>
      <c r="F382" s="1" t="s">
        <v>633</v>
      </c>
      <c r="G382" s="1" t="s">
        <v>543</v>
      </c>
      <c r="H382" s="1">
        <v>99</v>
      </c>
      <c r="I382" s="6" t="s">
        <v>22</v>
      </c>
      <c r="J382" s="1">
        <v>5</v>
      </c>
      <c r="K382" s="1">
        <v>77</v>
      </c>
      <c r="L382" s="1">
        <v>121</v>
      </c>
      <c r="M382" s="1">
        <v>128</v>
      </c>
      <c r="N382" s="1">
        <v>116</v>
      </c>
      <c r="O382" s="1">
        <v>124</v>
      </c>
      <c r="P382" s="1">
        <v>101</v>
      </c>
      <c r="Q382" s="1">
        <v>115</v>
      </c>
      <c r="R382" s="1">
        <v>117</v>
      </c>
      <c r="S382" s="1">
        <v>118</v>
      </c>
      <c r="T382" s="1">
        <v>119</v>
      </c>
      <c r="U382" s="1">
        <v>31</v>
      </c>
      <c r="V382" s="4">
        <f t="shared" si="70"/>
        <v>489</v>
      </c>
      <c r="W382" s="8">
        <f t="shared" si="71"/>
        <v>469</v>
      </c>
      <c r="X382" s="5" t="str">
        <f>Stat[[#This Row],[服装]]&amp;Stat[[#This Row],[名前]]&amp;Stat[[#This Row],[レアリティ]]</f>
        <v>花火姫川葵ICONIC</v>
      </c>
      <c r="Y382" s="5" t="s">
        <v>644</v>
      </c>
      <c r="Z382" s="1" t="s">
        <v>1007</v>
      </c>
    </row>
    <row r="383" spans="1:26" ht="15.95" customHeight="1" x14ac:dyDescent="0.25">
      <c r="A383" s="1">
        <f t="shared" si="69"/>
        <v>382</v>
      </c>
      <c r="B383" s="1" t="s">
        <v>108</v>
      </c>
      <c r="C383" s="1" t="s">
        <v>648</v>
      </c>
      <c r="D383" s="1" t="s">
        <v>90</v>
      </c>
      <c r="E383" s="1" t="s">
        <v>82</v>
      </c>
      <c r="F383" s="1" t="s">
        <v>633</v>
      </c>
      <c r="G383" s="1" t="s">
        <v>71</v>
      </c>
      <c r="H383" s="1">
        <v>99</v>
      </c>
      <c r="I383" s="6" t="s">
        <v>22</v>
      </c>
      <c r="J383" s="1">
        <v>5</v>
      </c>
      <c r="K383" s="1">
        <v>75</v>
      </c>
      <c r="L383" s="1">
        <v>114</v>
      </c>
      <c r="M383" s="1">
        <v>113</v>
      </c>
      <c r="N383" s="1">
        <v>112</v>
      </c>
      <c r="O383" s="1">
        <v>118</v>
      </c>
      <c r="P383" s="1">
        <v>97</v>
      </c>
      <c r="Q383" s="1">
        <v>123</v>
      </c>
      <c r="R383" s="1">
        <v>113</v>
      </c>
      <c r="S383" s="1">
        <v>116</v>
      </c>
      <c r="T383" s="1">
        <v>117</v>
      </c>
      <c r="U383" s="1">
        <v>31</v>
      </c>
      <c r="V383" s="4">
        <f t="shared" si="70"/>
        <v>457</v>
      </c>
      <c r="W383" s="8">
        <f t="shared" si="71"/>
        <v>469</v>
      </c>
      <c r="X383" s="5" t="str">
        <f>Stat[[#This Row],[服装]]&amp;Stat[[#This Row],[名前]]&amp;Stat[[#This Row],[レアリティ]]</f>
        <v>ユニフォーム当間義友ICONIC</v>
      </c>
      <c r="Y383" s="5" t="s">
        <v>650</v>
      </c>
      <c r="Z383" s="1" t="s">
        <v>183</v>
      </c>
    </row>
    <row r="384" spans="1:26" ht="15.95" customHeight="1" x14ac:dyDescent="0.25">
      <c r="A384" s="1">
        <f t="shared" si="69"/>
        <v>383</v>
      </c>
      <c r="B384" s="1" t="s">
        <v>108</v>
      </c>
      <c r="C384" s="1" t="s">
        <v>631</v>
      </c>
      <c r="D384" s="1" t="s">
        <v>90</v>
      </c>
      <c r="E384" s="1" t="s">
        <v>74</v>
      </c>
      <c r="F384" s="1" t="s">
        <v>633</v>
      </c>
      <c r="G384" s="1" t="s">
        <v>71</v>
      </c>
      <c r="H384" s="1">
        <v>99</v>
      </c>
      <c r="I384" s="6" t="s">
        <v>22</v>
      </c>
      <c r="J384" s="1">
        <v>5</v>
      </c>
      <c r="K384" s="1">
        <v>78</v>
      </c>
      <c r="L384" s="1">
        <v>118</v>
      </c>
      <c r="M384" s="1">
        <v>120</v>
      </c>
      <c r="N384" s="1">
        <v>125</v>
      </c>
      <c r="O384" s="1">
        <v>126</v>
      </c>
      <c r="P384" s="1">
        <v>101</v>
      </c>
      <c r="Q384" s="1">
        <v>114</v>
      </c>
      <c r="R384" s="1">
        <v>119</v>
      </c>
      <c r="S384" s="1">
        <v>118</v>
      </c>
      <c r="T384" s="1">
        <v>117</v>
      </c>
      <c r="U384" s="1">
        <v>41</v>
      </c>
      <c r="V384" s="4">
        <f t="shared" si="70"/>
        <v>489</v>
      </c>
      <c r="W384" s="8">
        <f t="shared" si="71"/>
        <v>468</v>
      </c>
      <c r="X384" s="5" t="str">
        <f>Stat[[#This Row],[服装]]&amp;Stat[[#This Row],[名前]]&amp;Stat[[#This Row],[レアリティ]]</f>
        <v>ユニフォーム越後栄ICONIC</v>
      </c>
      <c r="Y384" s="5" t="s">
        <v>635</v>
      </c>
      <c r="Z384" s="1" t="s">
        <v>183</v>
      </c>
    </row>
    <row r="385" spans="1:26" ht="15.95" customHeight="1" x14ac:dyDescent="0.25">
      <c r="A385" s="1">
        <f t="shared" si="69"/>
        <v>384</v>
      </c>
      <c r="B385" s="1" t="s">
        <v>108</v>
      </c>
      <c r="C385" s="1" t="s">
        <v>652</v>
      </c>
      <c r="D385" s="1" t="s">
        <v>90</v>
      </c>
      <c r="E385" s="1" t="s">
        <v>80</v>
      </c>
      <c r="F385" s="1" t="s">
        <v>633</v>
      </c>
      <c r="G385" s="1" t="s">
        <v>71</v>
      </c>
      <c r="H385" s="1">
        <v>99</v>
      </c>
      <c r="I385" s="6" t="s">
        <v>22</v>
      </c>
      <c r="J385" s="1">
        <v>5</v>
      </c>
      <c r="K385" s="1">
        <v>86</v>
      </c>
      <c r="L385" s="1">
        <v>113</v>
      </c>
      <c r="M385" s="1">
        <v>110</v>
      </c>
      <c r="N385" s="1">
        <v>112</v>
      </c>
      <c r="O385" s="1">
        <v>121</v>
      </c>
      <c r="P385" s="1">
        <v>101</v>
      </c>
      <c r="Q385" s="1">
        <v>110</v>
      </c>
      <c r="R385" s="1">
        <v>123</v>
      </c>
      <c r="S385" s="1">
        <v>119</v>
      </c>
      <c r="T385" s="1">
        <v>121</v>
      </c>
      <c r="U385" s="1">
        <v>41</v>
      </c>
      <c r="V385" s="4">
        <f t="shared" si="70"/>
        <v>456</v>
      </c>
      <c r="W385" s="8">
        <f t="shared" si="71"/>
        <v>473</v>
      </c>
      <c r="X385" s="5" t="str">
        <f>Stat[[#This Row],[服装]]&amp;Stat[[#This Row],[名前]]&amp;Stat[[#This Row],[レアリティ]]</f>
        <v>ユニフォーム貝掛亮文ICONIC</v>
      </c>
      <c r="Y385" s="5" t="s">
        <v>654</v>
      </c>
      <c r="Z385" s="1" t="s">
        <v>183</v>
      </c>
    </row>
    <row r="386" spans="1:26" ht="15.95" customHeight="1" x14ac:dyDescent="0.25">
      <c r="A386" s="1">
        <f t="shared" si="69"/>
        <v>385</v>
      </c>
      <c r="B386" s="1" t="s">
        <v>108</v>
      </c>
      <c r="C386" s="1" t="s">
        <v>657</v>
      </c>
      <c r="D386" s="1" t="s">
        <v>73</v>
      </c>
      <c r="E386" s="1" t="s">
        <v>78</v>
      </c>
      <c r="F386" s="1" t="s">
        <v>633</v>
      </c>
      <c r="G386" s="1" t="s">
        <v>71</v>
      </c>
      <c r="H386" s="1">
        <v>99</v>
      </c>
      <c r="I386" s="6" t="s">
        <v>22</v>
      </c>
      <c r="J386" s="1">
        <v>5</v>
      </c>
      <c r="K386" s="1">
        <v>77</v>
      </c>
      <c r="L386" s="1">
        <v>120</v>
      </c>
      <c r="M386" s="1">
        <v>117</v>
      </c>
      <c r="N386" s="1">
        <v>113</v>
      </c>
      <c r="O386" s="1">
        <v>119</v>
      </c>
      <c r="P386" s="1">
        <v>101</v>
      </c>
      <c r="Q386" s="1">
        <v>119</v>
      </c>
      <c r="R386" s="1">
        <v>117</v>
      </c>
      <c r="S386" s="1">
        <v>118</v>
      </c>
      <c r="T386" s="1">
        <v>117</v>
      </c>
      <c r="U386" s="1">
        <v>36</v>
      </c>
      <c r="V386" s="4">
        <f t="shared" si="70"/>
        <v>469</v>
      </c>
      <c r="W386" s="8">
        <f t="shared" si="71"/>
        <v>471</v>
      </c>
      <c r="X386" s="5" t="str">
        <f>Stat[[#This Row],[服装]]&amp;Stat[[#This Row],[名前]]&amp;Stat[[#This Row],[レアリティ]]</f>
        <v>ユニフォーム丸山一喜ICONIC</v>
      </c>
      <c r="Y386" s="5" t="s">
        <v>659</v>
      </c>
      <c r="Z386" s="1" t="s">
        <v>183</v>
      </c>
    </row>
    <row r="387" spans="1:26" ht="15.95" customHeight="1" x14ac:dyDescent="0.25">
      <c r="A387" s="1">
        <f t="shared" si="69"/>
        <v>386</v>
      </c>
      <c r="B387" s="1" t="s">
        <v>108</v>
      </c>
      <c r="C387" s="1" t="s">
        <v>660</v>
      </c>
      <c r="D387" s="1" t="s">
        <v>90</v>
      </c>
      <c r="E387" s="1" t="s">
        <v>78</v>
      </c>
      <c r="F387" s="1" t="s">
        <v>633</v>
      </c>
      <c r="G387" s="1" t="s">
        <v>71</v>
      </c>
      <c r="H387" s="1">
        <v>99</v>
      </c>
      <c r="I387" s="6" t="s">
        <v>22</v>
      </c>
      <c r="J387" s="1">
        <v>5</v>
      </c>
      <c r="K387" s="1">
        <v>76</v>
      </c>
      <c r="L387" s="1">
        <v>120</v>
      </c>
      <c r="M387" s="1">
        <v>113</v>
      </c>
      <c r="N387" s="1">
        <v>112</v>
      </c>
      <c r="O387" s="1">
        <v>119</v>
      </c>
      <c r="P387" s="1">
        <v>97</v>
      </c>
      <c r="Q387" s="1">
        <v>118</v>
      </c>
      <c r="R387" s="1">
        <v>118</v>
      </c>
      <c r="S387" s="1">
        <v>117</v>
      </c>
      <c r="T387" s="1">
        <v>117</v>
      </c>
      <c r="U387" s="1">
        <v>41</v>
      </c>
      <c r="V387" s="4">
        <f t="shared" si="70"/>
        <v>464</v>
      </c>
      <c r="W387" s="8">
        <f t="shared" si="71"/>
        <v>470</v>
      </c>
      <c r="X387" s="5" t="str">
        <f>Stat[[#This Row],[服装]]&amp;Stat[[#This Row],[名前]]&amp;Stat[[#This Row],[レアリティ]]</f>
        <v>ユニフォーム舞子侑志ICONIC</v>
      </c>
      <c r="Y387" s="5" t="s">
        <v>661</v>
      </c>
      <c r="Z387" s="1" t="s">
        <v>183</v>
      </c>
    </row>
    <row r="388" spans="1:26" ht="15.95" customHeight="1" x14ac:dyDescent="0.25">
      <c r="A388" s="1">
        <f t="shared" si="69"/>
        <v>387</v>
      </c>
      <c r="B388" s="1" t="s">
        <v>108</v>
      </c>
      <c r="C388" s="1" t="s">
        <v>638</v>
      </c>
      <c r="D388" s="1" t="s">
        <v>90</v>
      </c>
      <c r="E388" s="1" t="s">
        <v>78</v>
      </c>
      <c r="F388" s="1" t="s">
        <v>633</v>
      </c>
      <c r="G388" s="1" t="s">
        <v>71</v>
      </c>
      <c r="H388" s="1">
        <v>99</v>
      </c>
      <c r="I388" s="6" t="s">
        <v>22</v>
      </c>
      <c r="J388" s="1">
        <v>5</v>
      </c>
      <c r="K388" s="1">
        <v>75</v>
      </c>
      <c r="L388" s="1">
        <v>127</v>
      </c>
      <c r="M388" s="1">
        <v>116</v>
      </c>
      <c r="N388" s="1">
        <v>112</v>
      </c>
      <c r="O388" s="1">
        <v>119</v>
      </c>
      <c r="P388" s="1">
        <v>97</v>
      </c>
      <c r="Q388" s="1">
        <v>117</v>
      </c>
      <c r="R388" s="1">
        <v>114</v>
      </c>
      <c r="S388" s="1">
        <v>118</v>
      </c>
      <c r="T388" s="1">
        <v>116</v>
      </c>
      <c r="U388" s="1">
        <v>36</v>
      </c>
      <c r="V388" s="4">
        <f t="shared" si="70"/>
        <v>474</v>
      </c>
      <c r="W388" s="8">
        <f t="shared" si="71"/>
        <v>465</v>
      </c>
      <c r="X388" s="5" t="str">
        <f>Stat[[#This Row],[服装]]&amp;Stat[[#This Row],[名前]]&amp;Stat[[#This Row],[レアリティ]]</f>
        <v>ユニフォーム寺泊基希ICONIC</v>
      </c>
      <c r="Y388" s="5" t="s">
        <v>640</v>
      </c>
      <c r="Z388" s="1" t="s">
        <v>183</v>
      </c>
    </row>
    <row r="389" spans="1:26" ht="15.95" customHeight="1" x14ac:dyDescent="0.25">
      <c r="A389" s="1">
        <f t="shared" si="69"/>
        <v>388</v>
      </c>
      <c r="B389" s="1" t="s">
        <v>108</v>
      </c>
      <c r="C389" s="1" t="s">
        <v>263</v>
      </c>
      <c r="D389" s="1" t="s">
        <v>77</v>
      </c>
      <c r="E389" s="1" t="s">
        <v>78</v>
      </c>
      <c r="F389" s="1" t="s">
        <v>134</v>
      </c>
      <c r="G389" s="1" t="s">
        <v>71</v>
      </c>
      <c r="H389" s="1">
        <v>99</v>
      </c>
      <c r="I389" s="6" t="s">
        <v>22</v>
      </c>
      <c r="J389" s="1">
        <v>5</v>
      </c>
      <c r="K389" s="1">
        <v>83</v>
      </c>
      <c r="L389" s="1">
        <v>130</v>
      </c>
      <c r="M389" s="1">
        <v>125</v>
      </c>
      <c r="N389" s="1">
        <v>115</v>
      </c>
      <c r="O389" s="1">
        <v>121</v>
      </c>
      <c r="P389" s="1">
        <v>101</v>
      </c>
      <c r="Q389" s="1">
        <v>118</v>
      </c>
      <c r="R389" s="1">
        <v>118</v>
      </c>
      <c r="S389" s="1">
        <v>126</v>
      </c>
      <c r="T389" s="1">
        <v>121</v>
      </c>
      <c r="U389" s="1">
        <v>36</v>
      </c>
      <c r="V389" s="4">
        <f t="shared" si="70"/>
        <v>491</v>
      </c>
      <c r="W389" s="8">
        <f t="shared" si="71"/>
        <v>483</v>
      </c>
      <c r="X389" s="5" t="str">
        <f>Stat[[#This Row],[服装]]&amp;Stat[[#This Row],[名前]]&amp;Stat[[#This Row],[レアリティ]]</f>
        <v>ユニフォーム星海光来ICONIC</v>
      </c>
      <c r="Y389" s="5" t="s">
        <v>357</v>
      </c>
      <c r="Z389" s="1" t="s">
        <v>183</v>
      </c>
    </row>
    <row r="390" spans="1:26" ht="15.95" customHeight="1" x14ac:dyDescent="0.25">
      <c r="A390" s="1">
        <f t="shared" si="69"/>
        <v>389</v>
      </c>
      <c r="B390" s="1" t="s">
        <v>580</v>
      </c>
      <c r="C390" s="1" t="s">
        <v>263</v>
      </c>
      <c r="D390" s="1" t="s">
        <v>73</v>
      </c>
      <c r="E390" s="1" t="s">
        <v>78</v>
      </c>
      <c r="F390" s="1" t="s">
        <v>134</v>
      </c>
      <c r="G390" s="1" t="s">
        <v>71</v>
      </c>
      <c r="H390" s="1">
        <v>99</v>
      </c>
      <c r="I390" s="6" t="s">
        <v>22</v>
      </c>
      <c r="J390" s="1">
        <v>5</v>
      </c>
      <c r="K390" s="1">
        <v>84</v>
      </c>
      <c r="L390" s="1">
        <v>133</v>
      </c>
      <c r="M390" s="1">
        <v>128</v>
      </c>
      <c r="N390" s="1">
        <v>116</v>
      </c>
      <c r="O390" s="1">
        <v>122</v>
      </c>
      <c r="P390" s="1">
        <v>101</v>
      </c>
      <c r="Q390" s="1">
        <v>119</v>
      </c>
      <c r="R390" s="1">
        <v>119</v>
      </c>
      <c r="S390" s="1">
        <v>129</v>
      </c>
      <c r="T390" s="1">
        <v>122</v>
      </c>
      <c r="U390" s="1">
        <v>36</v>
      </c>
      <c r="V390" s="4">
        <f t="shared" si="70"/>
        <v>499</v>
      </c>
      <c r="W390" s="8">
        <f t="shared" si="71"/>
        <v>489</v>
      </c>
      <c r="X390" s="5" t="str">
        <f>Stat[[#This Row],[服装]]&amp;Stat[[#This Row],[名前]]&amp;Stat[[#This Row],[レアリティ]]</f>
        <v>文化祭星海光来ICONIC</v>
      </c>
      <c r="Y390" s="5" t="s">
        <v>357</v>
      </c>
      <c r="Z390" s="1" t="s">
        <v>1000</v>
      </c>
    </row>
    <row r="391" spans="1:26" ht="15.95" customHeight="1" x14ac:dyDescent="0.25">
      <c r="A391" s="1">
        <f t="shared" si="69"/>
        <v>390</v>
      </c>
      <c r="B391" s="1" t="s">
        <v>627</v>
      </c>
      <c r="C391" s="1" t="s">
        <v>263</v>
      </c>
      <c r="D391" s="1" t="s">
        <v>90</v>
      </c>
      <c r="E391" s="1" t="s">
        <v>78</v>
      </c>
      <c r="F391" s="1" t="s">
        <v>134</v>
      </c>
      <c r="G391" s="1" t="s">
        <v>71</v>
      </c>
      <c r="H391" s="1">
        <v>99</v>
      </c>
      <c r="I391" s="6" t="s">
        <v>22</v>
      </c>
      <c r="J391" s="1">
        <v>5</v>
      </c>
      <c r="K391" s="1">
        <v>84</v>
      </c>
      <c r="L391" s="1">
        <v>132</v>
      </c>
      <c r="M391" s="1">
        <v>130</v>
      </c>
      <c r="N391" s="1">
        <v>115</v>
      </c>
      <c r="O391" s="1">
        <v>123</v>
      </c>
      <c r="P391" s="1">
        <v>101</v>
      </c>
      <c r="Q391" s="1">
        <v>117</v>
      </c>
      <c r="R391" s="1">
        <v>121</v>
      </c>
      <c r="S391" s="1">
        <v>128</v>
      </c>
      <c r="T391" s="1">
        <v>123</v>
      </c>
      <c r="U391" s="1">
        <v>36</v>
      </c>
      <c r="V391" s="4">
        <f t="shared" si="70"/>
        <v>500</v>
      </c>
      <c r="W391" s="8">
        <f t="shared" si="71"/>
        <v>489</v>
      </c>
      <c r="X391" s="5" t="str">
        <f>Stat[[#This Row],[服装]]&amp;Stat[[#This Row],[名前]]&amp;Stat[[#This Row],[レアリティ]]</f>
        <v>サバゲ星海光来ICONIC</v>
      </c>
      <c r="Y391" s="5" t="s">
        <v>357</v>
      </c>
      <c r="Z391" s="1" t="s">
        <v>1002</v>
      </c>
    </row>
    <row r="392" spans="1:26" ht="15.95" customHeight="1" x14ac:dyDescent="0.25">
      <c r="A392" s="1">
        <f t="shared" si="69"/>
        <v>391</v>
      </c>
      <c r="B392" s="1" t="s">
        <v>701</v>
      </c>
      <c r="C392" s="1" t="s">
        <v>263</v>
      </c>
      <c r="D392" s="1" t="s">
        <v>77</v>
      </c>
      <c r="E392" s="1" t="s">
        <v>78</v>
      </c>
      <c r="F392" s="1" t="s">
        <v>134</v>
      </c>
      <c r="G392" s="1" t="s">
        <v>71</v>
      </c>
      <c r="H392" s="1">
        <v>99</v>
      </c>
      <c r="I392" s="6" t="s">
        <v>22</v>
      </c>
      <c r="J392" s="1">
        <v>5</v>
      </c>
      <c r="K392" s="1">
        <v>84</v>
      </c>
      <c r="L392" s="1">
        <v>133</v>
      </c>
      <c r="M392" s="1">
        <v>125</v>
      </c>
      <c r="N392" s="1">
        <v>115</v>
      </c>
      <c r="O392" s="1">
        <v>120</v>
      </c>
      <c r="P392" s="1">
        <v>101</v>
      </c>
      <c r="Q392" s="1">
        <v>122</v>
      </c>
      <c r="R392" s="1">
        <v>121</v>
      </c>
      <c r="S392" s="1">
        <v>131</v>
      </c>
      <c r="T392" s="1">
        <v>123</v>
      </c>
      <c r="U392" s="1">
        <v>36</v>
      </c>
      <c r="V392" s="4">
        <f t="shared" si="70"/>
        <v>493</v>
      </c>
      <c r="W392" s="8">
        <f t="shared" si="71"/>
        <v>497</v>
      </c>
      <c r="X392" s="5" t="str">
        <f>Stat[[#This Row],[服装]]&amp;Stat[[#This Row],[名前]]&amp;Stat[[#This Row],[レアリティ]]</f>
        <v>花火星海光来ICONIC</v>
      </c>
      <c r="Y392" s="5" t="s">
        <v>357</v>
      </c>
      <c r="Z392" s="1" t="s">
        <v>1000</v>
      </c>
    </row>
    <row r="393" spans="1:26" ht="15.95" customHeight="1" x14ac:dyDescent="0.25">
      <c r="A393" s="1">
        <f t="shared" si="69"/>
        <v>392</v>
      </c>
      <c r="B393" s="1" t="s">
        <v>815</v>
      </c>
      <c r="C393" s="1" t="s">
        <v>263</v>
      </c>
      <c r="D393" s="1" t="s">
        <v>73</v>
      </c>
      <c r="E393" s="1" t="s">
        <v>78</v>
      </c>
      <c r="F393" s="1" t="s">
        <v>134</v>
      </c>
      <c r="G393" s="1" t="s">
        <v>71</v>
      </c>
      <c r="H393" s="1">
        <v>99</v>
      </c>
      <c r="I393" s="6" t="s">
        <v>22</v>
      </c>
      <c r="J393" s="1">
        <v>5</v>
      </c>
      <c r="K393" s="1">
        <v>84</v>
      </c>
      <c r="L393" s="1">
        <v>136</v>
      </c>
      <c r="M393" s="1">
        <v>126</v>
      </c>
      <c r="N393" s="1">
        <v>116</v>
      </c>
      <c r="O393" s="1">
        <v>120</v>
      </c>
      <c r="P393" s="1">
        <v>101</v>
      </c>
      <c r="Q393" s="1">
        <v>121</v>
      </c>
      <c r="R393" s="1">
        <v>119</v>
      </c>
      <c r="S393" s="1">
        <v>131</v>
      </c>
      <c r="T393" s="1">
        <v>122</v>
      </c>
      <c r="U393" s="1">
        <v>36</v>
      </c>
      <c r="V393" s="4">
        <f t="shared" si="70"/>
        <v>498</v>
      </c>
      <c r="W393" s="8">
        <f t="shared" si="71"/>
        <v>493</v>
      </c>
      <c r="X393" s="5" t="str">
        <f>Stat[[#This Row],[服装]]&amp;Stat[[#This Row],[名前]]&amp;Stat[[#This Row],[レアリティ]]</f>
        <v>新年2星海光来ICONIC</v>
      </c>
      <c r="Y393" s="5" t="s">
        <v>357</v>
      </c>
      <c r="Z393" s="1" t="s">
        <v>1007</v>
      </c>
    </row>
    <row r="394" spans="1:26" ht="15.95" customHeight="1" x14ac:dyDescent="0.25">
      <c r="A394" s="1">
        <f t="shared" si="69"/>
        <v>393</v>
      </c>
      <c r="B394" s="1" t="s">
        <v>1559</v>
      </c>
      <c r="C394" s="1" t="s">
        <v>263</v>
      </c>
      <c r="D394" s="1" t="s">
        <v>90</v>
      </c>
      <c r="E394" s="1" t="s">
        <v>78</v>
      </c>
      <c r="F394" s="1" t="s">
        <v>134</v>
      </c>
      <c r="G394" s="1" t="s">
        <v>71</v>
      </c>
      <c r="H394" s="1">
        <v>99</v>
      </c>
      <c r="I394" s="6" t="s">
        <v>22</v>
      </c>
      <c r="J394" s="1">
        <v>5</v>
      </c>
      <c r="K394" s="1">
        <v>85</v>
      </c>
      <c r="L394" s="1">
        <v>134</v>
      </c>
      <c r="M394" s="1">
        <v>131</v>
      </c>
      <c r="N394" s="1">
        <v>116</v>
      </c>
      <c r="O394" s="1">
        <v>125</v>
      </c>
      <c r="P394" s="1">
        <v>101</v>
      </c>
      <c r="Q394" s="1">
        <v>119</v>
      </c>
      <c r="R394" s="1">
        <v>121</v>
      </c>
      <c r="S394" s="1">
        <v>130</v>
      </c>
      <c r="T394" s="1">
        <v>123</v>
      </c>
      <c r="U394" s="1">
        <v>36</v>
      </c>
      <c r="V394" s="4">
        <f t="shared" si="70"/>
        <v>506</v>
      </c>
      <c r="W394" s="8">
        <f t="shared" si="71"/>
        <v>493</v>
      </c>
      <c r="X394" s="5" t="str">
        <f>Stat[[#This Row],[服装]]&amp;Stat[[#This Row],[名前]]&amp;Stat[[#This Row],[レアリティ]]</f>
        <v>格ゲー星海光来ICONIC</v>
      </c>
      <c r="Y394" s="5" t="s">
        <v>357</v>
      </c>
      <c r="Z394" s="1" t="s">
        <v>1006</v>
      </c>
    </row>
    <row r="395" spans="1:26" ht="15.95" customHeight="1" x14ac:dyDescent="0.25">
      <c r="A395" s="1">
        <f t="shared" si="69"/>
        <v>394</v>
      </c>
      <c r="B395" s="1" t="s">
        <v>108</v>
      </c>
      <c r="C395" s="1" t="s">
        <v>133</v>
      </c>
      <c r="D395" s="1" t="s">
        <v>77</v>
      </c>
      <c r="E395" s="1" t="s">
        <v>82</v>
      </c>
      <c r="F395" s="1" t="s">
        <v>134</v>
      </c>
      <c r="G395" s="1" t="s">
        <v>71</v>
      </c>
      <c r="H395" s="1">
        <v>99</v>
      </c>
      <c r="I395" s="6" t="s">
        <v>22</v>
      </c>
      <c r="J395" s="1">
        <v>5</v>
      </c>
      <c r="K395" s="1">
        <v>75</v>
      </c>
      <c r="L395" s="1">
        <v>125</v>
      </c>
      <c r="M395" s="1">
        <v>122</v>
      </c>
      <c r="N395" s="1">
        <v>112</v>
      </c>
      <c r="O395" s="1">
        <v>121</v>
      </c>
      <c r="P395" s="1">
        <v>101</v>
      </c>
      <c r="Q395" s="1">
        <v>131</v>
      </c>
      <c r="R395" s="1">
        <v>115</v>
      </c>
      <c r="S395" s="1">
        <v>115</v>
      </c>
      <c r="T395" s="1">
        <v>117</v>
      </c>
      <c r="U395" s="1">
        <v>41</v>
      </c>
      <c r="V395" s="4">
        <f t="shared" si="70"/>
        <v>480</v>
      </c>
      <c r="W395" s="8">
        <f t="shared" si="71"/>
        <v>478</v>
      </c>
      <c r="X395" s="5" t="str">
        <f>Stat[[#This Row],[服装]]&amp;Stat[[#This Row],[名前]]&amp;Stat[[#This Row],[レアリティ]]</f>
        <v>ユニフォーム昼神幸郎ICONIC</v>
      </c>
      <c r="Y395" s="5" t="s">
        <v>360</v>
      </c>
      <c r="Z395" s="1" t="s">
        <v>183</v>
      </c>
    </row>
    <row r="396" spans="1:26" ht="15.95" customHeight="1" x14ac:dyDescent="0.25">
      <c r="A396" s="1">
        <f t="shared" si="69"/>
        <v>395</v>
      </c>
      <c r="B396" s="1" t="s">
        <v>585</v>
      </c>
      <c r="C396" s="1" t="s">
        <v>133</v>
      </c>
      <c r="D396" s="1" t="s">
        <v>73</v>
      </c>
      <c r="E396" s="1" t="s">
        <v>82</v>
      </c>
      <c r="F396" s="1" t="s">
        <v>134</v>
      </c>
      <c r="G396" s="1" t="s">
        <v>71</v>
      </c>
      <c r="H396" s="1">
        <v>99</v>
      </c>
      <c r="I396" s="6" t="s">
        <v>22</v>
      </c>
      <c r="J396" s="1">
        <v>5</v>
      </c>
      <c r="K396" s="1">
        <v>76</v>
      </c>
      <c r="L396" s="1">
        <v>128</v>
      </c>
      <c r="M396" s="1">
        <v>123</v>
      </c>
      <c r="N396" s="1">
        <v>113</v>
      </c>
      <c r="O396" s="1">
        <v>122</v>
      </c>
      <c r="P396" s="1">
        <v>101</v>
      </c>
      <c r="Q396" s="1">
        <v>134</v>
      </c>
      <c r="R396" s="1">
        <v>116</v>
      </c>
      <c r="S396" s="1">
        <v>118</v>
      </c>
      <c r="T396" s="1">
        <v>118</v>
      </c>
      <c r="U396" s="1">
        <v>41</v>
      </c>
      <c r="V396" s="4">
        <f t="shared" si="70"/>
        <v>486</v>
      </c>
      <c r="W396" s="8">
        <f t="shared" si="71"/>
        <v>486</v>
      </c>
      <c r="X396" s="5" t="str">
        <f>Stat[[#This Row],[服装]]&amp;Stat[[#This Row],[名前]]&amp;Stat[[#This Row],[レアリティ]]</f>
        <v>Xmas昼神幸郎ICONIC</v>
      </c>
      <c r="Y396" s="5" t="s">
        <v>360</v>
      </c>
      <c r="Z396" s="1" t="s">
        <v>1005</v>
      </c>
    </row>
    <row r="397" spans="1:26" ht="15.95" customHeight="1" x14ac:dyDescent="0.25">
      <c r="A397" s="1">
        <f t="shared" si="69"/>
        <v>396</v>
      </c>
      <c r="B397" s="1" t="s">
        <v>928</v>
      </c>
      <c r="C397" s="1" t="s">
        <v>133</v>
      </c>
      <c r="D397" s="1" t="s">
        <v>90</v>
      </c>
      <c r="E397" s="1" t="s">
        <v>82</v>
      </c>
      <c r="F397" s="1" t="s">
        <v>134</v>
      </c>
      <c r="G397" s="1" t="s">
        <v>71</v>
      </c>
      <c r="H397" s="1">
        <v>99</v>
      </c>
      <c r="I397" s="6" t="s">
        <v>22</v>
      </c>
      <c r="J397" s="1">
        <v>5</v>
      </c>
      <c r="K397" s="1">
        <v>76</v>
      </c>
      <c r="L397" s="1">
        <v>129</v>
      </c>
      <c r="M397" s="1">
        <v>121</v>
      </c>
      <c r="N397" s="1">
        <v>113</v>
      </c>
      <c r="O397" s="1">
        <v>120</v>
      </c>
      <c r="P397" s="1">
        <v>101</v>
      </c>
      <c r="Q397" s="1">
        <v>137</v>
      </c>
      <c r="R397" s="1">
        <v>115</v>
      </c>
      <c r="S397" s="1">
        <v>121</v>
      </c>
      <c r="T397" s="1">
        <v>118</v>
      </c>
      <c r="U397" s="1">
        <v>41</v>
      </c>
      <c r="V397" s="4">
        <f t="shared" si="70"/>
        <v>483</v>
      </c>
      <c r="W397" s="8">
        <f t="shared" si="71"/>
        <v>491</v>
      </c>
      <c r="X397" s="5" t="str">
        <f>Stat[[#This Row],[服装]]&amp;Stat[[#This Row],[名前]]&amp;Stat[[#This Row],[レアリティ]]</f>
        <v>職業体験2昼神幸郎ICONIC</v>
      </c>
      <c r="Y397" s="5" t="s">
        <v>360</v>
      </c>
      <c r="Z397" s="1" t="s">
        <v>1007</v>
      </c>
    </row>
    <row r="398" spans="1:26" ht="15.95" customHeight="1" x14ac:dyDescent="0.25">
      <c r="A398" s="1">
        <f t="shared" si="69"/>
        <v>397</v>
      </c>
      <c r="B398" s="1" t="s">
        <v>1364</v>
      </c>
      <c r="C398" s="1" t="s">
        <v>133</v>
      </c>
      <c r="D398" s="1" t="s">
        <v>77</v>
      </c>
      <c r="E398" s="1" t="s">
        <v>82</v>
      </c>
      <c r="F398" s="1" t="s">
        <v>134</v>
      </c>
      <c r="G398" s="1" t="s">
        <v>71</v>
      </c>
      <c r="H398" s="1">
        <v>99</v>
      </c>
      <c r="I398" s="6" t="s">
        <v>22</v>
      </c>
      <c r="J398" s="1">
        <v>5</v>
      </c>
      <c r="K398" s="1">
        <v>76</v>
      </c>
      <c r="L398" s="1">
        <v>129</v>
      </c>
      <c r="M398" s="1">
        <v>123</v>
      </c>
      <c r="N398" s="1">
        <v>113</v>
      </c>
      <c r="O398" s="1">
        <v>122</v>
      </c>
      <c r="P398" s="1">
        <v>101</v>
      </c>
      <c r="Q398" s="1">
        <v>137</v>
      </c>
      <c r="R398" s="1">
        <v>118</v>
      </c>
      <c r="S398" s="1">
        <v>120</v>
      </c>
      <c r="T398" s="1">
        <v>119</v>
      </c>
      <c r="U398" s="1">
        <v>41</v>
      </c>
      <c r="V398" s="4">
        <f t="shared" si="70"/>
        <v>487</v>
      </c>
      <c r="W398" s="8">
        <f t="shared" si="71"/>
        <v>494</v>
      </c>
      <c r="X398" s="5" t="str">
        <f>Stat[[#This Row],[服装]]&amp;Stat[[#This Row],[名前]]&amp;Stat[[#This Row],[レアリティ]]</f>
        <v>寝正月昼神幸郎ICONIC</v>
      </c>
      <c r="Y398" s="5" t="s">
        <v>360</v>
      </c>
      <c r="Z398" s="1" t="s">
        <v>1006</v>
      </c>
    </row>
    <row r="399" spans="1:26" ht="15.95" customHeight="1" x14ac:dyDescent="0.25">
      <c r="A399" s="1">
        <f t="shared" si="69"/>
        <v>398</v>
      </c>
      <c r="B399" s="1" t="s">
        <v>108</v>
      </c>
      <c r="C399" s="1" t="s">
        <v>131</v>
      </c>
      <c r="D399" s="1" t="s">
        <v>77</v>
      </c>
      <c r="E399" s="1" t="s">
        <v>78</v>
      </c>
      <c r="F399" s="1" t="s">
        <v>135</v>
      </c>
      <c r="G399" s="1" t="s">
        <v>71</v>
      </c>
      <c r="H399" s="1">
        <v>99</v>
      </c>
      <c r="I399" s="6" t="s">
        <v>22</v>
      </c>
      <c r="J399" s="1">
        <v>5</v>
      </c>
      <c r="K399" s="1">
        <v>82</v>
      </c>
      <c r="L399" s="1">
        <v>129</v>
      </c>
      <c r="M399" s="1">
        <v>126</v>
      </c>
      <c r="N399" s="1">
        <v>114</v>
      </c>
      <c r="O399" s="1">
        <v>121</v>
      </c>
      <c r="P399" s="1">
        <v>101</v>
      </c>
      <c r="Q399" s="1">
        <v>118</v>
      </c>
      <c r="R399" s="1">
        <v>123</v>
      </c>
      <c r="S399" s="1">
        <v>119</v>
      </c>
      <c r="T399" s="1">
        <v>120</v>
      </c>
      <c r="U399" s="1">
        <v>41</v>
      </c>
      <c r="V399" s="4">
        <f t="shared" si="70"/>
        <v>490</v>
      </c>
      <c r="W399" s="8">
        <f t="shared" si="71"/>
        <v>480</v>
      </c>
      <c r="X399" s="5" t="str">
        <f>Stat[[#This Row],[服装]]&amp;Stat[[#This Row],[名前]]&amp;Stat[[#This Row],[レアリティ]]</f>
        <v>ユニフォーム佐久早聖臣ICONIC</v>
      </c>
      <c r="Y399" s="5" t="s">
        <v>358</v>
      </c>
      <c r="Z399" s="1" t="s">
        <v>183</v>
      </c>
    </row>
    <row r="400" spans="1:26" ht="15.95" customHeight="1" x14ac:dyDescent="0.25">
      <c r="A400" s="1">
        <f t="shared" si="69"/>
        <v>399</v>
      </c>
      <c r="B400" s="1" t="s">
        <v>627</v>
      </c>
      <c r="C400" s="1" t="s">
        <v>131</v>
      </c>
      <c r="D400" s="1" t="s">
        <v>73</v>
      </c>
      <c r="E400" s="1" t="s">
        <v>78</v>
      </c>
      <c r="F400" s="1" t="s">
        <v>135</v>
      </c>
      <c r="G400" s="1" t="s">
        <v>71</v>
      </c>
      <c r="H400" s="1">
        <v>99</v>
      </c>
      <c r="I400" s="6" t="s">
        <v>22</v>
      </c>
      <c r="J400" s="1">
        <v>5</v>
      </c>
      <c r="K400" s="1">
        <v>83</v>
      </c>
      <c r="L400" s="1">
        <v>132</v>
      </c>
      <c r="M400" s="1">
        <v>129</v>
      </c>
      <c r="N400" s="1">
        <v>115</v>
      </c>
      <c r="O400" s="1">
        <v>122</v>
      </c>
      <c r="P400" s="1">
        <v>101</v>
      </c>
      <c r="Q400" s="1">
        <v>119</v>
      </c>
      <c r="R400" s="1">
        <v>124</v>
      </c>
      <c r="S400" s="1">
        <v>122</v>
      </c>
      <c r="T400" s="1">
        <v>121</v>
      </c>
      <c r="U400" s="1">
        <v>41</v>
      </c>
      <c r="V400" s="4">
        <f t="shared" si="70"/>
        <v>498</v>
      </c>
      <c r="W400" s="8">
        <f t="shared" si="71"/>
        <v>486</v>
      </c>
      <c r="X400" s="5" t="str">
        <f>Stat[[#This Row],[服装]]&amp;Stat[[#This Row],[名前]]&amp;Stat[[#This Row],[レアリティ]]</f>
        <v>サバゲ佐久早聖臣ICONIC</v>
      </c>
      <c r="Y400" s="5" t="s">
        <v>358</v>
      </c>
      <c r="Z400" s="1" t="s">
        <v>1003</v>
      </c>
    </row>
    <row r="401" spans="1:26" ht="15.95" customHeight="1" x14ac:dyDescent="0.25">
      <c r="A401" s="1">
        <f t="shared" si="69"/>
        <v>400</v>
      </c>
      <c r="B401" s="1" t="s">
        <v>815</v>
      </c>
      <c r="C401" s="1" t="s">
        <v>131</v>
      </c>
      <c r="D401" s="1" t="s">
        <v>90</v>
      </c>
      <c r="E401" s="1" t="s">
        <v>78</v>
      </c>
      <c r="F401" s="1" t="s">
        <v>135</v>
      </c>
      <c r="G401" s="1" t="s">
        <v>71</v>
      </c>
      <c r="H401" s="1">
        <v>99</v>
      </c>
      <c r="I401" s="6" t="s">
        <v>22</v>
      </c>
      <c r="J401" s="1">
        <v>5</v>
      </c>
      <c r="K401" s="1">
        <v>83</v>
      </c>
      <c r="L401" s="1">
        <v>135</v>
      </c>
      <c r="M401" s="1">
        <v>127</v>
      </c>
      <c r="N401" s="1">
        <v>115</v>
      </c>
      <c r="O401" s="1">
        <v>120</v>
      </c>
      <c r="P401" s="1">
        <v>101</v>
      </c>
      <c r="Q401" s="1">
        <v>121</v>
      </c>
      <c r="R401" s="1">
        <v>123</v>
      </c>
      <c r="S401" s="1">
        <v>124</v>
      </c>
      <c r="T401" s="1">
        <v>120</v>
      </c>
      <c r="U401" s="1">
        <v>41</v>
      </c>
      <c r="V401" s="4">
        <f t="shared" si="70"/>
        <v>497</v>
      </c>
      <c r="W401" s="8">
        <f t="shared" si="71"/>
        <v>488</v>
      </c>
      <c r="X401" s="5" t="str">
        <f>Stat[[#This Row],[服装]]&amp;Stat[[#This Row],[名前]]&amp;Stat[[#This Row],[レアリティ]]</f>
        <v>新年2佐久早聖臣ICONIC</v>
      </c>
      <c r="Y401" s="5" t="s">
        <v>358</v>
      </c>
      <c r="Z401" s="1" t="s">
        <v>1000</v>
      </c>
    </row>
    <row r="402" spans="1:26" ht="15.95" customHeight="1" x14ac:dyDescent="0.25">
      <c r="A402" s="1">
        <f t="shared" si="69"/>
        <v>401</v>
      </c>
      <c r="B402" s="1" t="s">
        <v>1446</v>
      </c>
      <c r="C402" s="1" t="s">
        <v>131</v>
      </c>
      <c r="D402" s="1" t="s">
        <v>77</v>
      </c>
      <c r="E402" s="1" t="s">
        <v>78</v>
      </c>
      <c r="F402" s="1" t="s">
        <v>135</v>
      </c>
      <c r="G402" s="1" t="s">
        <v>71</v>
      </c>
      <c r="H402" s="1">
        <v>99</v>
      </c>
      <c r="I402" s="6" t="s">
        <v>22</v>
      </c>
      <c r="J402" s="1">
        <v>5</v>
      </c>
      <c r="K402" s="1">
        <v>84</v>
      </c>
      <c r="L402" s="1">
        <v>136</v>
      </c>
      <c r="M402" s="1">
        <v>130</v>
      </c>
      <c r="N402" s="1">
        <v>115</v>
      </c>
      <c r="O402" s="1">
        <v>122</v>
      </c>
      <c r="P402" s="1">
        <v>101</v>
      </c>
      <c r="Q402" s="1">
        <v>121</v>
      </c>
      <c r="R402" s="1">
        <v>126</v>
      </c>
      <c r="S402" s="1">
        <v>123</v>
      </c>
      <c r="T402" s="1">
        <v>122</v>
      </c>
      <c r="U402" s="1">
        <v>41</v>
      </c>
      <c r="V402" s="4">
        <f t="shared" si="70"/>
        <v>503</v>
      </c>
      <c r="W402" s="8">
        <f t="shared" si="71"/>
        <v>492</v>
      </c>
      <c r="X402" s="5" t="str">
        <f>Stat[[#This Row],[服装]]&amp;Stat[[#This Row],[名前]]&amp;Stat[[#This Row],[レアリティ]]</f>
        <v>和装体験佐久早聖臣ICONIC</v>
      </c>
      <c r="Y402" s="5" t="s">
        <v>358</v>
      </c>
      <c r="Z402" s="1" t="s">
        <v>1004</v>
      </c>
    </row>
    <row r="403" spans="1:26" ht="15.95" customHeight="1" x14ac:dyDescent="0.25">
      <c r="A403" s="1">
        <f t="shared" si="69"/>
        <v>402</v>
      </c>
      <c r="B403" s="1" t="s">
        <v>108</v>
      </c>
      <c r="C403" s="1" t="s">
        <v>132</v>
      </c>
      <c r="D403" s="1" t="s">
        <v>77</v>
      </c>
      <c r="E403" s="1" t="s">
        <v>80</v>
      </c>
      <c r="F403" s="1" t="s">
        <v>135</v>
      </c>
      <c r="G403" s="1" t="s">
        <v>71</v>
      </c>
      <c r="H403" s="1">
        <v>99</v>
      </c>
      <c r="I403" s="6" t="s">
        <v>22</v>
      </c>
      <c r="J403" s="1">
        <v>5</v>
      </c>
      <c r="K403" s="1">
        <v>86</v>
      </c>
      <c r="L403" s="1">
        <v>115</v>
      </c>
      <c r="M403" s="1">
        <v>111</v>
      </c>
      <c r="N403" s="1">
        <v>119</v>
      </c>
      <c r="O403" s="1">
        <v>124</v>
      </c>
      <c r="P403" s="1">
        <v>101</v>
      </c>
      <c r="Q403" s="1">
        <v>110</v>
      </c>
      <c r="R403" s="1">
        <v>131</v>
      </c>
      <c r="S403" s="1">
        <v>116</v>
      </c>
      <c r="T403" s="1">
        <v>121</v>
      </c>
      <c r="U403" s="1">
        <v>36</v>
      </c>
      <c r="V403" s="4">
        <f t="shared" si="70"/>
        <v>469</v>
      </c>
      <c r="W403" s="8">
        <f t="shared" si="71"/>
        <v>478</v>
      </c>
      <c r="X403" s="5" t="str">
        <f>Stat[[#This Row],[服装]]&amp;Stat[[#This Row],[名前]]&amp;Stat[[#This Row],[レアリティ]]</f>
        <v>ユニフォーム小森元也ICONIC</v>
      </c>
      <c r="Y403" s="5" t="s">
        <v>359</v>
      </c>
      <c r="Z403" s="1" t="s">
        <v>183</v>
      </c>
    </row>
    <row r="404" spans="1:26" ht="15.95" customHeight="1" x14ac:dyDescent="0.25">
      <c r="A404" s="1">
        <f t="shared" si="69"/>
        <v>403</v>
      </c>
      <c r="B404" s="1" t="s">
        <v>677</v>
      </c>
      <c r="C404" s="1" t="s">
        <v>132</v>
      </c>
      <c r="D404" s="1" t="s">
        <v>73</v>
      </c>
      <c r="E404" s="1" t="s">
        <v>80</v>
      </c>
      <c r="F404" s="1" t="s">
        <v>135</v>
      </c>
      <c r="G404" s="1" t="s">
        <v>71</v>
      </c>
      <c r="H404" s="1">
        <v>99</v>
      </c>
      <c r="I404" s="6" t="s">
        <v>22</v>
      </c>
      <c r="J404" s="1">
        <v>5</v>
      </c>
      <c r="K404" s="1">
        <v>87</v>
      </c>
      <c r="L404" s="1">
        <v>116</v>
      </c>
      <c r="M404" s="1">
        <v>112</v>
      </c>
      <c r="N404" s="1">
        <v>122</v>
      </c>
      <c r="O404" s="1">
        <v>125</v>
      </c>
      <c r="P404" s="1">
        <v>101</v>
      </c>
      <c r="Q404" s="1">
        <v>111</v>
      </c>
      <c r="R404" s="1">
        <v>134</v>
      </c>
      <c r="S404" s="1">
        <v>117</v>
      </c>
      <c r="T404" s="1">
        <v>124</v>
      </c>
      <c r="U404" s="1">
        <v>36</v>
      </c>
      <c r="V404" s="4">
        <f t="shared" si="70"/>
        <v>475</v>
      </c>
      <c r="W404" s="8">
        <f t="shared" si="71"/>
        <v>486</v>
      </c>
      <c r="X404" s="5" t="str">
        <f>Stat[[#This Row],[服装]]&amp;Stat[[#This Row],[名前]]&amp;Stat[[#This Row],[レアリティ]]</f>
        <v>キャンプ小森元也ICONIC</v>
      </c>
      <c r="Y404" s="5" t="s">
        <v>359</v>
      </c>
      <c r="Z404" s="1" t="s">
        <v>1003</v>
      </c>
    </row>
    <row r="405" spans="1:26" ht="15.95" customHeight="1" x14ac:dyDescent="0.25">
      <c r="A405" s="1">
        <f t="shared" si="69"/>
        <v>404</v>
      </c>
      <c r="B405" s="1" t="s">
        <v>1031</v>
      </c>
      <c r="C405" s="1" t="s">
        <v>132</v>
      </c>
      <c r="D405" s="1" t="s">
        <v>90</v>
      </c>
      <c r="E405" s="1" t="s">
        <v>80</v>
      </c>
      <c r="F405" s="1" t="s">
        <v>135</v>
      </c>
      <c r="G405" s="1" t="s">
        <v>71</v>
      </c>
      <c r="H405" s="1">
        <v>99</v>
      </c>
      <c r="I405" s="6" t="s">
        <v>22</v>
      </c>
      <c r="J405" s="1">
        <v>5</v>
      </c>
      <c r="K405" s="1">
        <v>87</v>
      </c>
      <c r="L405" s="1">
        <v>114</v>
      </c>
      <c r="M405" s="1">
        <v>110</v>
      </c>
      <c r="N405" s="1">
        <v>123</v>
      </c>
      <c r="O405" s="1">
        <v>124</v>
      </c>
      <c r="P405" s="1">
        <v>101</v>
      </c>
      <c r="Q405" s="1">
        <v>111</v>
      </c>
      <c r="R405" s="1">
        <v>137</v>
      </c>
      <c r="S405" s="1">
        <v>117</v>
      </c>
      <c r="T405" s="1">
        <v>126</v>
      </c>
      <c r="U405" s="1">
        <v>36</v>
      </c>
      <c r="V405" s="4">
        <f t="shared" si="70"/>
        <v>471</v>
      </c>
      <c r="W405" s="8">
        <f t="shared" si="71"/>
        <v>491</v>
      </c>
      <c r="X405" s="5" t="str">
        <f>Stat[[#This Row],[服装]]&amp;Stat[[#This Row],[名前]]&amp;Stat[[#This Row],[レアリティ]]</f>
        <v>ハロウィン小森元也ICONIC</v>
      </c>
      <c r="Y405" s="5" t="s">
        <v>359</v>
      </c>
      <c r="Z405" s="1" t="s">
        <v>1000</v>
      </c>
    </row>
    <row r="406" spans="1:26" ht="15.95" customHeight="1" x14ac:dyDescent="0.25">
      <c r="A406" s="1">
        <f t="shared" si="69"/>
        <v>405</v>
      </c>
      <c r="B406" s="1" t="s">
        <v>108</v>
      </c>
      <c r="C406" s="1" t="s">
        <v>540</v>
      </c>
      <c r="D406" s="1" t="s">
        <v>90</v>
      </c>
      <c r="E406" s="1" t="s">
        <v>78</v>
      </c>
      <c r="F406" s="1" t="s">
        <v>542</v>
      </c>
      <c r="G406" s="1" t="s">
        <v>543</v>
      </c>
      <c r="H406" s="1">
        <v>99</v>
      </c>
      <c r="I406" s="6" t="s">
        <v>22</v>
      </c>
      <c r="J406" s="1">
        <v>5</v>
      </c>
      <c r="K406" s="1">
        <v>76</v>
      </c>
      <c r="L406" s="1">
        <v>123</v>
      </c>
      <c r="M406" s="1">
        <v>119</v>
      </c>
      <c r="N406" s="1">
        <v>118</v>
      </c>
      <c r="O406" s="1">
        <v>123</v>
      </c>
      <c r="P406" s="1">
        <v>101</v>
      </c>
      <c r="Q406" s="1">
        <v>116</v>
      </c>
      <c r="R406" s="1">
        <v>122</v>
      </c>
      <c r="S406" s="1">
        <v>123</v>
      </c>
      <c r="T406" s="1">
        <v>118</v>
      </c>
      <c r="U406" s="1">
        <v>36</v>
      </c>
      <c r="V406" s="4">
        <f t="shared" si="70"/>
        <v>483</v>
      </c>
      <c r="W406" s="8">
        <f t="shared" si="71"/>
        <v>479</v>
      </c>
      <c r="X406" s="5" t="str">
        <f>Stat[[#This Row],[服装]]&amp;Stat[[#This Row],[名前]]&amp;Stat[[#This Row],[レアリティ]]</f>
        <v>ユニフォーム大将優ICONIC</v>
      </c>
      <c r="Y406" s="5" t="s">
        <v>547</v>
      </c>
      <c r="Z406" s="1" t="s">
        <v>183</v>
      </c>
    </row>
    <row r="407" spans="1:26" ht="15.95" customHeight="1" x14ac:dyDescent="0.25">
      <c r="A407" s="1">
        <f t="shared" si="69"/>
        <v>406</v>
      </c>
      <c r="B407" s="1" t="s">
        <v>589</v>
      </c>
      <c r="C407" s="1" t="s">
        <v>540</v>
      </c>
      <c r="D407" s="1" t="s">
        <v>77</v>
      </c>
      <c r="E407" s="1" t="s">
        <v>78</v>
      </c>
      <c r="F407" s="1" t="s">
        <v>542</v>
      </c>
      <c r="G407" s="1" t="s">
        <v>543</v>
      </c>
      <c r="H407" s="1">
        <v>99</v>
      </c>
      <c r="I407" s="6" t="s">
        <v>22</v>
      </c>
      <c r="J407" s="1">
        <v>5</v>
      </c>
      <c r="K407" s="1">
        <v>77</v>
      </c>
      <c r="L407" s="1">
        <v>126</v>
      </c>
      <c r="M407" s="1">
        <v>122</v>
      </c>
      <c r="N407" s="1">
        <v>119</v>
      </c>
      <c r="O407" s="1">
        <v>124</v>
      </c>
      <c r="P407" s="1">
        <v>101</v>
      </c>
      <c r="Q407" s="1">
        <v>117</v>
      </c>
      <c r="R407" s="1">
        <v>123</v>
      </c>
      <c r="S407" s="1">
        <v>126</v>
      </c>
      <c r="T407" s="1">
        <v>119</v>
      </c>
      <c r="U407" s="1">
        <v>36</v>
      </c>
      <c r="V407" s="4">
        <f t="shared" si="70"/>
        <v>491</v>
      </c>
      <c r="W407" s="8">
        <f t="shared" si="71"/>
        <v>485</v>
      </c>
      <c r="X407" s="5" t="str">
        <f>Stat[[#This Row],[服装]]&amp;Stat[[#This Row],[名前]]&amp;Stat[[#This Row],[レアリティ]]</f>
        <v>新年大将優ICONIC</v>
      </c>
      <c r="Y407" s="5" t="s">
        <v>547</v>
      </c>
      <c r="Z407" s="1" t="s">
        <v>1002</v>
      </c>
    </row>
    <row r="408" spans="1:26" ht="15.95" customHeight="1" x14ac:dyDescent="0.25">
      <c r="A408" s="1">
        <f t="shared" si="69"/>
        <v>407</v>
      </c>
      <c r="B408" s="1" t="s">
        <v>729</v>
      </c>
      <c r="C408" s="1" t="s">
        <v>540</v>
      </c>
      <c r="D408" s="1" t="s">
        <v>73</v>
      </c>
      <c r="E408" s="1" t="s">
        <v>78</v>
      </c>
      <c r="F408" s="1" t="s">
        <v>542</v>
      </c>
      <c r="G408" s="1" t="s">
        <v>543</v>
      </c>
      <c r="H408" s="1">
        <v>99</v>
      </c>
      <c r="I408" s="6" t="s">
        <v>22</v>
      </c>
      <c r="J408" s="1">
        <v>5</v>
      </c>
      <c r="K408" s="1">
        <v>77</v>
      </c>
      <c r="L408" s="1">
        <v>126</v>
      </c>
      <c r="M408" s="1">
        <v>125</v>
      </c>
      <c r="N408" s="1">
        <v>117</v>
      </c>
      <c r="O408" s="1">
        <v>126</v>
      </c>
      <c r="P408" s="1">
        <v>101</v>
      </c>
      <c r="Q408" s="1">
        <v>115</v>
      </c>
      <c r="R408" s="1">
        <v>125</v>
      </c>
      <c r="S408" s="1">
        <v>124</v>
      </c>
      <c r="T408" s="1">
        <v>119</v>
      </c>
      <c r="U408" s="1">
        <v>36</v>
      </c>
      <c r="V408" s="4">
        <f t="shared" si="70"/>
        <v>494</v>
      </c>
      <c r="W408" s="8">
        <f t="shared" si="71"/>
        <v>483</v>
      </c>
      <c r="X408" s="5" t="str">
        <f>Stat[[#This Row],[服装]]&amp;Stat[[#This Row],[名前]]&amp;Stat[[#This Row],[レアリティ]]</f>
        <v>カンフー大将優ICONIC</v>
      </c>
      <c r="Y408" s="5" t="s">
        <v>547</v>
      </c>
      <c r="Z408" s="1" t="s">
        <v>1004</v>
      </c>
    </row>
    <row r="409" spans="1:26" ht="15.95" customHeight="1" x14ac:dyDescent="0.25">
      <c r="A409" s="1">
        <f t="shared" si="69"/>
        <v>408</v>
      </c>
      <c r="B409" s="1" t="s">
        <v>902</v>
      </c>
      <c r="C409" s="1" t="s">
        <v>540</v>
      </c>
      <c r="D409" s="1" t="s">
        <v>90</v>
      </c>
      <c r="E409" s="1" t="s">
        <v>78</v>
      </c>
      <c r="F409" s="1" t="s">
        <v>542</v>
      </c>
      <c r="G409" s="1" t="s">
        <v>543</v>
      </c>
      <c r="H409" s="1">
        <v>99</v>
      </c>
      <c r="I409" s="6" t="s">
        <v>22</v>
      </c>
      <c r="J409" s="1">
        <v>5</v>
      </c>
      <c r="K409" s="1">
        <v>77</v>
      </c>
      <c r="L409" s="1">
        <v>129</v>
      </c>
      <c r="M409" s="1">
        <v>119</v>
      </c>
      <c r="N409" s="1">
        <v>117</v>
      </c>
      <c r="O409" s="1">
        <v>122</v>
      </c>
      <c r="P409" s="1">
        <v>101</v>
      </c>
      <c r="Q409" s="1">
        <v>119</v>
      </c>
      <c r="R409" s="1">
        <v>125</v>
      </c>
      <c r="S409" s="1">
        <v>127</v>
      </c>
      <c r="T409" s="1">
        <v>120</v>
      </c>
      <c r="U409" s="1">
        <v>36</v>
      </c>
      <c r="V409" s="4">
        <f t="shared" si="70"/>
        <v>487</v>
      </c>
      <c r="W409" s="8">
        <f t="shared" si="71"/>
        <v>491</v>
      </c>
      <c r="X409" s="5" t="str">
        <f>Stat[[#This Row],[服装]]&amp;Stat[[#This Row],[名前]]&amp;Stat[[#This Row],[レアリティ]]</f>
        <v>妖大将優ICONIC</v>
      </c>
      <c r="Y409" s="5" t="s">
        <v>547</v>
      </c>
      <c r="Z409" s="1" t="s">
        <v>1003</v>
      </c>
    </row>
    <row r="410" spans="1:26" ht="15.95" customHeight="1" x14ac:dyDescent="0.25">
      <c r="A410" s="1">
        <f>ROW()-1</f>
        <v>409</v>
      </c>
      <c r="B410" s="1" t="s">
        <v>1705</v>
      </c>
      <c r="C410" s="1" t="s">
        <v>539</v>
      </c>
      <c r="D410" s="1" t="s">
        <v>28</v>
      </c>
      <c r="E410" s="1" t="s">
        <v>25</v>
      </c>
      <c r="F410" s="1" t="s">
        <v>541</v>
      </c>
      <c r="G410" s="1" t="s">
        <v>71</v>
      </c>
      <c r="H410" s="1">
        <v>99</v>
      </c>
      <c r="I410" s="6" t="s">
        <v>22</v>
      </c>
      <c r="J410" s="1">
        <v>5</v>
      </c>
      <c r="K410" s="1">
        <v>78</v>
      </c>
      <c r="L410" s="1">
        <v>130</v>
      </c>
      <c r="M410" s="1">
        <v>122</v>
      </c>
      <c r="N410" s="1">
        <v>120</v>
      </c>
      <c r="O410" s="1">
        <v>124</v>
      </c>
      <c r="P410" s="1">
        <v>101</v>
      </c>
      <c r="Q410" s="1">
        <v>119</v>
      </c>
      <c r="R410" s="1">
        <v>124</v>
      </c>
      <c r="S410" s="1">
        <v>128</v>
      </c>
      <c r="T410" s="1">
        <v>121</v>
      </c>
      <c r="U410" s="1">
        <v>36</v>
      </c>
      <c r="V410" s="4">
        <f>SUM(L410:O410)</f>
        <v>496</v>
      </c>
      <c r="W410" s="8">
        <f>SUM(Q410:T410)</f>
        <v>492</v>
      </c>
      <c r="X410" s="5" t="str">
        <f>Stat[[#This Row],[服装]]&amp;Stat[[#This Row],[名前]]&amp;Stat[[#This Row],[レアリティ]]</f>
        <v>梅雨2大将優ICONIC</v>
      </c>
      <c r="Y410" s="5" t="s">
        <v>546</v>
      </c>
      <c r="Z410" s="1" t="s">
        <v>1728</v>
      </c>
    </row>
    <row r="411" spans="1:26" ht="15.95" customHeight="1" x14ac:dyDescent="0.25">
      <c r="A411" s="1">
        <f t="shared" si="69"/>
        <v>410</v>
      </c>
      <c r="B411" s="1" t="s">
        <v>108</v>
      </c>
      <c r="C411" s="1" t="s">
        <v>545</v>
      </c>
      <c r="D411" s="1" t="s">
        <v>90</v>
      </c>
      <c r="E411" s="1" t="s">
        <v>78</v>
      </c>
      <c r="F411" s="1" t="s">
        <v>542</v>
      </c>
      <c r="G411" s="1" t="s">
        <v>543</v>
      </c>
      <c r="H411" s="1">
        <v>99</v>
      </c>
      <c r="I411" s="6" t="s">
        <v>22</v>
      </c>
      <c r="J411" s="1">
        <v>5</v>
      </c>
      <c r="K411" s="1">
        <v>75</v>
      </c>
      <c r="L411" s="1">
        <v>125</v>
      </c>
      <c r="M411" s="1">
        <v>119</v>
      </c>
      <c r="N411" s="1">
        <v>116</v>
      </c>
      <c r="O411" s="1">
        <v>119</v>
      </c>
      <c r="P411" s="1">
        <v>97</v>
      </c>
      <c r="Q411" s="1">
        <v>118</v>
      </c>
      <c r="R411" s="1">
        <v>119</v>
      </c>
      <c r="S411" s="1">
        <v>121</v>
      </c>
      <c r="T411" s="1">
        <v>119</v>
      </c>
      <c r="U411" s="1">
        <v>36</v>
      </c>
      <c r="V411" s="4">
        <f t="shared" si="70"/>
        <v>479</v>
      </c>
      <c r="W411" s="8">
        <f t="shared" si="71"/>
        <v>477</v>
      </c>
      <c r="X411" s="5" t="str">
        <f>Stat[[#This Row],[服装]]&amp;Stat[[#This Row],[名前]]&amp;Stat[[#This Row],[レアリティ]]</f>
        <v>ユニフォーム沼井和馬ICONIC</v>
      </c>
      <c r="Y411" s="5" t="s">
        <v>549</v>
      </c>
      <c r="Z411" s="1" t="s">
        <v>183</v>
      </c>
    </row>
    <row r="412" spans="1:26" ht="15.95" customHeight="1" x14ac:dyDescent="0.25">
      <c r="A412" s="1">
        <f t="shared" si="69"/>
        <v>411</v>
      </c>
      <c r="B412" s="1" t="s">
        <v>108</v>
      </c>
      <c r="C412" s="1" t="s">
        <v>556</v>
      </c>
      <c r="D412" s="1" t="s">
        <v>90</v>
      </c>
      <c r="E412" s="1" t="s">
        <v>78</v>
      </c>
      <c r="F412" s="1" t="s">
        <v>542</v>
      </c>
      <c r="G412" s="1" t="s">
        <v>543</v>
      </c>
      <c r="H412" s="1">
        <v>99</v>
      </c>
      <c r="I412" s="6" t="s">
        <v>22</v>
      </c>
      <c r="J412" s="1">
        <v>5</v>
      </c>
      <c r="K412" s="1">
        <v>75</v>
      </c>
      <c r="L412" s="1">
        <v>123</v>
      </c>
      <c r="M412" s="1">
        <v>118</v>
      </c>
      <c r="N412" s="1">
        <v>114</v>
      </c>
      <c r="O412" s="1">
        <v>121</v>
      </c>
      <c r="P412" s="1">
        <v>97</v>
      </c>
      <c r="Q412" s="1">
        <v>117</v>
      </c>
      <c r="R412" s="1">
        <v>115</v>
      </c>
      <c r="S412" s="1">
        <v>120</v>
      </c>
      <c r="T412" s="1">
        <v>117</v>
      </c>
      <c r="U412" s="1">
        <v>31</v>
      </c>
      <c r="V412" s="4">
        <f t="shared" si="70"/>
        <v>476</v>
      </c>
      <c r="W412" s="8">
        <f t="shared" si="71"/>
        <v>469</v>
      </c>
      <c r="X412" s="5" t="str">
        <f>Stat[[#This Row],[服装]]&amp;Stat[[#This Row],[名前]]&amp;Stat[[#This Row],[レアリティ]]</f>
        <v>ユニフォーム潜尚保ICONIC</v>
      </c>
      <c r="Y412" s="5" t="s">
        <v>568</v>
      </c>
      <c r="Z412" s="1" t="s">
        <v>183</v>
      </c>
    </row>
    <row r="413" spans="1:26" ht="15.95" customHeight="1" x14ac:dyDescent="0.25">
      <c r="A413" s="1">
        <f t="shared" si="69"/>
        <v>412</v>
      </c>
      <c r="B413" s="1" t="s">
        <v>669</v>
      </c>
      <c r="C413" s="1" t="s">
        <v>556</v>
      </c>
      <c r="D413" s="1" t="s">
        <v>77</v>
      </c>
      <c r="E413" s="1" t="s">
        <v>78</v>
      </c>
      <c r="F413" s="1" t="s">
        <v>542</v>
      </c>
      <c r="G413" s="1" t="s">
        <v>543</v>
      </c>
      <c r="H413" s="1">
        <v>99</v>
      </c>
      <c r="I413" s="6" t="s">
        <v>22</v>
      </c>
      <c r="J413" s="1">
        <v>5</v>
      </c>
      <c r="K413" s="1">
        <v>76</v>
      </c>
      <c r="L413" s="1">
        <v>126</v>
      </c>
      <c r="M413" s="1">
        <v>121</v>
      </c>
      <c r="N413" s="1">
        <v>115</v>
      </c>
      <c r="O413" s="1">
        <v>122</v>
      </c>
      <c r="P413" s="1">
        <v>97</v>
      </c>
      <c r="Q413" s="1">
        <v>118</v>
      </c>
      <c r="R413" s="1">
        <v>116</v>
      </c>
      <c r="S413" s="1">
        <v>123</v>
      </c>
      <c r="T413" s="1">
        <v>118</v>
      </c>
      <c r="U413" s="1">
        <v>31</v>
      </c>
      <c r="V413" s="4">
        <f t="shared" si="70"/>
        <v>484</v>
      </c>
      <c r="W413" s="8">
        <f t="shared" si="71"/>
        <v>475</v>
      </c>
      <c r="X413" s="5" t="str">
        <f>Stat[[#This Row],[服装]]&amp;Stat[[#This Row],[名前]]&amp;Stat[[#This Row],[レアリティ]]</f>
        <v>バーガー潜尚保ICONIC</v>
      </c>
      <c r="Y413" s="5" t="s">
        <v>568</v>
      </c>
      <c r="Z413" s="1" t="s">
        <v>1007</v>
      </c>
    </row>
    <row r="414" spans="1:26" ht="15.95" customHeight="1" x14ac:dyDescent="0.25">
      <c r="A414" s="1">
        <f t="shared" si="69"/>
        <v>413</v>
      </c>
      <c r="B414" s="1" t="s">
        <v>1364</v>
      </c>
      <c r="C414" s="1" t="s">
        <v>556</v>
      </c>
      <c r="D414" s="1" t="s">
        <v>73</v>
      </c>
      <c r="E414" s="1" t="s">
        <v>78</v>
      </c>
      <c r="F414" s="1" t="s">
        <v>542</v>
      </c>
      <c r="G414" s="1" t="s">
        <v>543</v>
      </c>
      <c r="H414" s="1">
        <v>99</v>
      </c>
      <c r="I414" s="6" t="s">
        <v>22</v>
      </c>
      <c r="J414" s="1">
        <v>5</v>
      </c>
      <c r="K414" s="1">
        <v>77</v>
      </c>
      <c r="L414" s="1">
        <v>129</v>
      </c>
      <c r="M414" s="1">
        <v>121</v>
      </c>
      <c r="N414" s="1">
        <v>116</v>
      </c>
      <c r="O414" s="1">
        <v>122</v>
      </c>
      <c r="P414" s="1">
        <v>97</v>
      </c>
      <c r="Q414" s="1">
        <v>120</v>
      </c>
      <c r="R414" s="1">
        <v>117</v>
      </c>
      <c r="S414" s="1">
        <v>125</v>
      </c>
      <c r="T414" s="1">
        <v>120</v>
      </c>
      <c r="U414" s="1">
        <v>31</v>
      </c>
      <c r="V414" s="4">
        <f t="shared" si="70"/>
        <v>488</v>
      </c>
      <c r="W414" s="8">
        <f t="shared" si="71"/>
        <v>482</v>
      </c>
      <c r="X414" s="5" t="str">
        <f>Stat[[#This Row],[服装]]&amp;Stat[[#This Row],[名前]]&amp;Stat[[#This Row],[レアリティ]]</f>
        <v>寝正月潜尚保ICONIC</v>
      </c>
      <c r="Y414" s="5" t="s">
        <v>568</v>
      </c>
      <c r="Z414" s="1" t="s">
        <v>1002</v>
      </c>
    </row>
    <row r="415" spans="1:26" ht="15.95" customHeight="1" x14ac:dyDescent="0.25">
      <c r="A415" s="1">
        <f t="shared" si="69"/>
        <v>414</v>
      </c>
      <c r="B415" s="1" t="s">
        <v>108</v>
      </c>
      <c r="C415" s="1" t="s">
        <v>558</v>
      </c>
      <c r="D415" s="1" t="s">
        <v>90</v>
      </c>
      <c r="E415" s="1" t="s">
        <v>78</v>
      </c>
      <c r="F415" s="1" t="s">
        <v>542</v>
      </c>
      <c r="G415" s="1" t="s">
        <v>543</v>
      </c>
      <c r="H415" s="1">
        <v>99</v>
      </c>
      <c r="I415" s="6" t="s">
        <v>22</v>
      </c>
      <c r="J415" s="1">
        <v>5</v>
      </c>
      <c r="K415" s="1">
        <v>74</v>
      </c>
      <c r="L415" s="1">
        <v>121</v>
      </c>
      <c r="M415" s="1">
        <v>120</v>
      </c>
      <c r="N415" s="1">
        <v>114</v>
      </c>
      <c r="O415" s="1">
        <v>121</v>
      </c>
      <c r="P415" s="1">
        <v>101</v>
      </c>
      <c r="Q415" s="1">
        <v>116</v>
      </c>
      <c r="R415" s="1">
        <v>116</v>
      </c>
      <c r="S415" s="1">
        <v>118</v>
      </c>
      <c r="T415" s="1">
        <v>115</v>
      </c>
      <c r="U415" s="1">
        <v>36</v>
      </c>
      <c r="V415" s="4">
        <f t="shared" si="70"/>
        <v>476</v>
      </c>
      <c r="W415" s="8">
        <f t="shared" si="71"/>
        <v>465</v>
      </c>
      <c r="X415" s="5" t="str">
        <f>Stat[[#This Row],[服装]]&amp;Stat[[#This Row],[名前]]&amp;Stat[[#This Row],[レアリティ]]</f>
        <v>ユニフォーム高千穂恵也ICONIC</v>
      </c>
      <c r="Y415" s="5" t="s">
        <v>570</v>
      </c>
      <c r="Z415" s="1" t="s">
        <v>183</v>
      </c>
    </row>
    <row r="416" spans="1:26" ht="15.95" customHeight="1" x14ac:dyDescent="0.25">
      <c r="A416" s="1">
        <f t="shared" si="69"/>
        <v>415</v>
      </c>
      <c r="B416" s="1" t="s">
        <v>108</v>
      </c>
      <c r="C416" s="1" t="s">
        <v>560</v>
      </c>
      <c r="D416" s="1" t="s">
        <v>90</v>
      </c>
      <c r="E416" s="1" t="s">
        <v>82</v>
      </c>
      <c r="F416" s="1" t="s">
        <v>542</v>
      </c>
      <c r="G416" s="1" t="s">
        <v>543</v>
      </c>
      <c r="H416" s="1">
        <v>99</v>
      </c>
      <c r="I416" s="6" t="s">
        <v>22</v>
      </c>
      <c r="J416" s="1">
        <v>5</v>
      </c>
      <c r="K416" s="1">
        <v>74</v>
      </c>
      <c r="L416" s="1">
        <v>116</v>
      </c>
      <c r="M416" s="1">
        <v>112</v>
      </c>
      <c r="N416" s="1">
        <v>112</v>
      </c>
      <c r="O416" s="1">
        <v>126</v>
      </c>
      <c r="P416" s="1">
        <v>97</v>
      </c>
      <c r="Q416" s="1">
        <v>121</v>
      </c>
      <c r="R416" s="1">
        <v>115</v>
      </c>
      <c r="S416" s="1">
        <v>116</v>
      </c>
      <c r="T416" s="1">
        <v>116</v>
      </c>
      <c r="U416" s="1">
        <v>31</v>
      </c>
      <c r="V416" s="4">
        <f t="shared" si="70"/>
        <v>466</v>
      </c>
      <c r="W416" s="8">
        <f t="shared" si="71"/>
        <v>468</v>
      </c>
      <c r="X416" s="5" t="str">
        <f>Stat[[#This Row],[服装]]&amp;Stat[[#This Row],[名前]]&amp;Stat[[#This Row],[レアリティ]]</f>
        <v>ユニフォーム広尾倖児ICONIC</v>
      </c>
      <c r="Y416" s="5" t="s">
        <v>572</v>
      </c>
      <c r="Z416" s="1" t="s">
        <v>183</v>
      </c>
    </row>
    <row r="417" spans="1:26" ht="15.95" customHeight="1" x14ac:dyDescent="0.25">
      <c r="A417" s="1">
        <f t="shared" si="69"/>
        <v>416</v>
      </c>
      <c r="B417" s="1" t="s">
        <v>729</v>
      </c>
      <c r="C417" s="1" t="s">
        <v>560</v>
      </c>
      <c r="D417" s="1" t="s">
        <v>77</v>
      </c>
      <c r="E417" s="1" t="s">
        <v>82</v>
      </c>
      <c r="F417" s="1" t="s">
        <v>542</v>
      </c>
      <c r="G417" s="1" t="s">
        <v>543</v>
      </c>
      <c r="H417" s="1">
        <v>99</v>
      </c>
      <c r="I417" s="6" t="s">
        <v>22</v>
      </c>
      <c r="J417" s="1">
        <v>5</v>
      </c>
      <c r="K417" s="1">
        <v>75</v>
      </c>
      <c r="L417" s="1">
        <v>119</v>
      </c>
      <c r="M417" s="1">
        <v>113</v>
      </c>
      <c r="N417" s="1">
        <v>113</v>
      </c>
      <c r="O417" s="1">
        <v>127</v>
      </c>
      <c r="P417" s="1">
        <v>97</v>
      </c>
      <c r="Q417" s="1">
        <v>124</v>
      </c>
      <c r="R417" s="1">
        <v>116</v>
      </c>
      <c r="S417" s="1">
        <v>119</v>
      </c>
      <c r="T417" s="1">
        <v>117</v>
      </c>
      <c r="U417" s="1">
        <v>31</v>
      </c>
      <c r="V417" s="4">
        <f t="shared" si="70"/>
        <v>472</v>
      </c>
      <c r="W417" s="8">
        <f t="shared" si="71"/>
        <v>476</v>
      </c>
      <c r="X417" s="5" t="str">
        <f>Stat[[#This Row],[服装]]&amp;Stat[[#This Row],[名前]]&amp;Stat[[#This Row],[レアリティ]]</f>
        <v>カンフー広尾倖児ICONIC</v>
      </c>
      <c r="Y417" s="5" t="s">
        <v>572</v>
      </c>
      <c r="Z417" s="1" t="s">
        <v>1003</v>
      </c>
    </row>
    <row r="418" spans="1:26" ht="15.95" customHeight="1" x14ac:dyDescent="0.25">
      <c r="A418" s="1">
        <f t="shared" si="69"/>
        <v>417</v>
      </c>
      <c r="B418" s="1" t="s">
        <v>108</v>
      </c>
      <c r="C418" s="1" t="s">
        <v>562</v>
      </c>
      <c r="D418" s="1" t="s">
        <v>90</v>
      </c>
      <c r="E418" s="1" t="s">
        <v>74</v>
      </c>
      <c r="F418" s="1" t="s">
        <v>542</v>
      </c>
      <c r="G418" s="1" t="s">
        <v>543</v>
      </c>
      <c r="H418" s="1">
        <v>99</v>
      </c>
      <c r="I418" s="6" t="s">
        <v>22</v>
      </c>
      <c r="J418" s="1">
        <v>5</v>
      </c>
      <c r="K418" s="1">
        <v>73</v>
      </c>
      <c r="L418" s="1">
        <v>115</v>
      </c>
      <c r="M418" s="1">
        <v>116</v>
      </c>
      <c r="N418" s="1">
        <v>120</v>
      </c>
      <c r="O418" s="1">
        <v>120</v>
      </c>
      <c r="P418" s="1">
        <v>97</v>
      </c>
      <c r="Q418" s="1">
        <v>115</v>
      </c>
      <c r="R418" s="1">
        <v>114</v>
      </c>
      <c r="S418" s="1">
        <v>116</v>
      </c>
      <c r="T418" s="1">
        <v>117</v>
      </c>
      <c r="U418" s="1">
        <v>41</v>
      </c>
      <c r="V418" s="4">
        <f t="shared" si="70"/>
        <v>471</v>
      </c>
      <c r="W418" s="8">
        <f t="shared" si="71"/>
        <v>462</v>
      </c>
      <c r="X418" s="5" t="str">
        <f>Stat[[#This Row],[服装]]&amp;Stat[[#This Row],[名前]]&amp;Stat[[#This Row],[レアリティ]]</f>
        <v>ユニフォーム先島伊澄ICONIC</v>
      </c>
      <c r="Y418" s="5" t="s">
        <v>574</v>
      </c>
      <c r="Z418" s="1" t="s">
        <v>183</v>
      </c>
    </row>
    <row r="419" spans="1:26" ht="15.95" customHeight="1" x14ac:dyDescent="0.25">
      <c r="A419" s="1">
        <f t="shared" si="69"/>
        <v>418</v>
      </c>
      <c r="B419" s="1" t="s">
        <v>108</v>
      </c>
      <c r="C419" s="1" t="s">
        <v>564</v>
      </c>
      <c r="D419" s="1" t="s">
        <v>90</v>
      </c>
      <c r="E419" s="1" t="s">
        <v>82</v>
      </c>
      <c r="F419" s="1" t="s">
        <v>542</v>
      </c>
      <c r="G419" s="1" t="s">
        <v>543</v>
      </c>
      <c r="H419" s="1">
        <v>99</v>
      </c>
      <c r="I419" s="6" t="s">
        <v>22</v>
      </c>
      <c r="J419" s="1">
        <v>5</v>
      </c>
      <c r="K419" s="1">
        <v>72</v>
      </c>
      <c r="L419" s="1">
        <v>117</v>
      </c>
      <c r="M419" s="1">
        <v>113</v>
      </c>
      <c r="N419" s="1">
        <v>112</v>
      </c>
      <c r="O419" s="1">
        <v>116</v>
      </c>
      <c r="P419" s="1">
        <v>97</v>
      </c>
      <c r="Q419" s="1">
        <v>121</v>
      </c>
      <c r="R419" s="1">
        <v>115</v>
      </c>
      <c r="S419" s="1">
        <v>116</v>
      </c>
      <c r="T419" s="1">
        <v>115</v>
      </c>
      <c r="U419" s="1">
        <v>31</v>
      </c>
      <c r="V419" s="4">
        <f t="shared" si="70"/>
        <v>458</v>
      </c>
      <c r="W419" s="8">
        <f t="shared" si="71"/>
        <v>467</v>
      </c>
      <c r="X419" s="5" t="str">
        <f>Stat[[#This Row],[服装]]&amp;Stat[[#This Row],[名前]]&amp;Stat[[#This Row],[レアリティ]]</f>
        <v>ユニフォーム背黒晃彦ICONIC</v>
      </c>
      <c r="Y419" s="5" t="s">
        <v>576</v>
      </c>
      <c r="Z419" s="1" t="s">
        <v>183</v>
      </c>
    </row>
    <row r="420" spans="1:26" ht="15.95" customHeight="1" x14ac:dyDescent="0.25">
      <c r="A420" s="1">
        <f t="shared" si="69"/>
        <v>419</v>
      </c>
      <c r="B420" s="1" t="s">
        <v>108</v>
      </c>
      <c r="C420" s="1" t="s">
        <v>566</v>
      </c>
      <c r="D420" s="1" t="s">
        <v>90</v>
      </c>
      <c r="E420" s="1" t="s">
        <v>80</v>
      </c>
      <c r="F420" s="1" t="s">
        <v>542</v>
      </c>
      <c r="G420" s="1" t="s">
        <v>543</v>
      </c>
      <c r="H420" s="1">
        <v>99</v>
      </c>
      <c r="I420" s="6" t="s">
        <v>22</v>
      </c>
      <c r="J420" s="1">
        <v>5</v>
      </c>
      <c r="K420" s="1">
        <v>86</v>
      </c>
      <c r="L420" s="1">
        <v>112</v>
      </c>
      <c r="M420" s="1">
        <v>110</v>
      </c>
      <c r="N420" s="1">
        <v>114</v>
      </c>
      <c r="O420" s="1">
        <v>120</v>
      </c>
      <c r="P420" s="1">
        <v>101</v>
      </c>
      <c r="Q420" s="1">
        <v>110</v>
      </c>
      <c r="R420" s="1">
        <v>121</v>
      </c>
      <c r="S420" s="1">
        <v>119</v>
      </c>
      <c r="T420" s="1">
        <v>120</v>
      </c>
      <c r="U420" s="1">
        <v>41</v>
      </c>
      <c r="V420" s="4">
        <f t="shared" si="70"/>
        <v>456</v>
      </c>
      <c r="W420" s="8">
        <f t="shared" si="71"/>
        <v>470</v>
      </c>
      <c r="X420" s="5" t="str">
        <f>Stat[[#This Row],[服装]]&amp;Stat[[#This Row],[名前]]&amp;Stat[[#This Row],[レアリティ]]</f>
        <v>ユニフォーム赤間颯ICONIC</v>
      </c>
      <c r="Y420" s="5" t="s">
        <v>578</v>
      </c>
      <c r="Z420" s="1" t="s">
        <v>183</v>
      </c>
    </row>
    <row r="421" spans="1:26" ht="15.95" customHeight="1" x14ac:dyDescent="0.25">
      <c r="A421" s="1">
        <f t="shared" ref="A421:A426" si="72">ROW()-1</f>
        <v>420</v>
      </c>
      <c r="B421" s="1" t="s">
        <v>108</v>
      </c>
      <c r="C421" s="1" t="s">
        <v>1032</v>
      </c>
      <c r="D421" s="1" t="s">
        <v>77</v>
      </c>
      <c r="E421" s="1" t="s">
        <v>74</v>
      </c>
      <c r="F421" s="1" t="s">
        <v>1033</v>
      </c>
      <c r="G421" s="1" t="s">
        <v>543</v>
      </c>
      <c r="H421" s="1">
        <v>99</v>
      </c>
      <c r="I421" s="6" t="s">
        <v>22</v>
      </c>
      <c r="J421" s="1">
        <v>5</v>
      </c>
      <c r="K421" s="1">
        <v>78</v>
      </c>
      <c r="L421" s="1">
        <v>117</v>
      </c>
      <c r="M421" s="1">
        <v>121</v>
      </c>
      <c r="N421" s="1">
        <v>123</v>
      </c>
      <c r="O421" s="1">
        <v>121</v>
      </c>
      <c r="P421" s="1">
        <v>101</v>
      </c>
      <c r="Q421" s="1">
        <v>119</v>
      </c>
      <c r="R421" s="1">
        <v>119</v>
      </c>
      <c r="S421" s="1">
        <v>118</v>
      </c>
      <c r="T421" s="1">
        <v>117</v>
      </c>
      <c r="U421" s="1">
        <v>41</v>
      </c>
      <c r="V421" s="4">
        <f t="shared" ref="V421:V426" si="73">SUM(L421:O421)</f>
        <v>482</v>
      </c>
      <c r="W421" s="8">
        <f t="shared" ref="W421:W426" si="74">SUM(Q421:T421)</f>
        <v>473</v>
      </c>
      <c r="X421" s="5" t="str">
        <f>Stat[[#This Row],[服装]]&amp;Stat[[#This Row],[名前]]&amp;Stat[[#This Row],[レアリティ]]</f>
        <v>ユニフォーム白峰周ICONIC</v>
      </c>
      <c r="Y421" s="5" t="s">
        <v>1034</v>
      </c>
      <c r="Z421" s="1" t="s">
        <v>183</v>
      </c>
    </row>
    <row r="422" spans="1:26" ht="15.95" customHeight="1" x14ac:dyDescent="0.25">
      <c r="A422" s="1">
        <f t="shared" si="72"/>
        <v>421</v>
      </c>
      <c r="B422" s="1" t="s">
        <v>108</v>
      </c>
      <c r="C422" s="1" t="s">
        <v>1042</v>
      </c>
      <c r="D422" s="1" t="s">
        <v>77</v>
      </c>
      <c r="E422" s="1" t="s">
        <v>82</v>
      </c>
      <c r="F422" s="1" t="s">
        <v>1033</v>
      </c>
      <c r="G422" s="1" t="s">
        <v>543</v>
      </c>
      <c r="H422" s="1">
        <v>99</v>
      </c>
      <c r="I422" s="6" t="s">
        <v>22</v>
      </c>
      <c r="J422" s="1">
        <v>5</v>
      </c>
      <c r="K422" s="1">
        <v>75</v>
      </c>
      <c r="L422" s="1">
        <v>115</v>
      </c>
      <c r="M422" s="1">
        <v>116</v>
      </c>
      <c r="N422" s="1">
        <v>112</v>
      </c>
      <c r="O422" s="1">
        <v>122</v>
      </c>
      <c r="P422" s="1">
        <v>97</v>
      </c>
      <c r="Q422" s="1">
        <v>121</v>
      </c>
      <c r="R422" s="1">
        <v>116</v>
      </c>
      <c r="S422" s="1">
        <v>116</v>
      </c>
      <c r="T422" s="1">
        <v>116</v>
      </c>
      <c r="U422" s="1">
        <v>36</v>
      </c>
      <c r="V422" s="4">
        <f t="shared" si="73"/>
        <v>465</v>
      </c>
      <c r="W422" s="8">
        <f t="shared" si="74"/>
        <v>469</v>
      </c>
      <c r="X422" s="5" t="str">
        <f>Stat[[#This Row],[服装]]&amp;Stat[[#This Row],[名前]]&amp;Stat[[#This Row],[レアリティ]]</f>
        <v>ユニフォーム和倉久彦ICONIC</v>
      </c>
      <c r="Y422" s="5" t="s">
        <v>1043</v>
      </c>
      <c r="Z422" s="1" t="s">
        <v>183</v>
      </c>
    </row>
    <row r="423" spans="1:26" ht="15.95" customHeight="1" x14ac:dyDescent="0.25">
      <c r="A423" s="1">
        <f t="shared" si="72"/>
        <v>422</v>
      </c>
      <c r="B423" s="1" t="s">
        <v>108</v>
      </c>
      <c r="C423" s="1" t="s">
        <v>1046</v>
      </c>
      <c r="D423" s="1" t="s">
        <v>77</v>
      </c>
      <c r="E423" s="1" t="s">
        <v>78</v>
      </c>
      <c r="F423" s="1" t="s">
        <v>1033</v>
      </c>
      <c r="G423" s="1" t="s">
        <v>543</v>
      </c>
      <c r="H423" s="1">
        <v>99</v>
      </c>
      <c r="I423" s="6" t="s">
        <v>22</v>
      </c>
      <c r="J423" s="1">
        <v>5</v>
      </c>
      <c r="K423" s="1">
        <v>72</v>
      </c>
      <c r="L423" s="1">
        <v>121</v>
      </c>
      <c r="M423" s="1">
        <v>119</v>
      </c>
      <c r="N423" s="1">
        <v>112</v>
      </c>
      <c r="O423" s="1">
        <v>119</v>
      </c>
      <c r="P423" s="1">
        <v>99</v>
      </c>
      <c r="Q423" s="1">
        <v>121</v>
      </c>
      <c r="R423" s="1">
        <v>114</v>
      </c>
      <c r="S423" s="1">
        <v>119</v>
      </c>
      <c r="T423" s="1">
        <v>115</v>
      </c>
      <c r="U423" s="1">
        <v>41</v>
      </c>
      <c r="V423" s="4">
        <f t="shared" si="73"/>
        <v>471</v>
      </c>
      <c r="W423" s="8">
        <f t="shared" si="74"/>
        <v>469</v>
      </c>
      <c r="X423" s="5" t="str">
        <f>Stat[[#This Row],[服装]]&amp;Stat[[#This Row],[名前]]&amp;Stat[[#This Row],[レアリティ]]</f>
        <v>ユニフォーム金沢伊織ICONIC</v>
      </c>
      <c r="Y423" s="5" t="s">
        <v>1047</v>
      </c>
      <c r="Z423" s="1" t="s">
        <v>183</v>
      </c>
    </row>
    <row r="424" spans="1:26" ht="15.95" customHeight="1" x14ac:dyDescent="0.25">
      <c r="A424" s="1">
        <f t="shared" si="72"/>
        <v>423</v>
      </c>
      <c r="B424" s="1" t="s">
        <v>108</v>
      </c>
      <c r="C424" s="1" t="s">
        <v>1050</v>
      </c>
      <c r="D424" s="1" t="s">
        <v>77</v>
      </c>
      <c r="E424" s="1" t="s">
        <v>82</v>
      </c>
      <c r="F424" s="1" t="s">
        <v>1033</v>
      </c>
      <c r="G424" s="1" t="s">
        <v>543</v>
      </c>
      <c r="H424" s="1">
        <v>99</v>
      </c>
      <c r="I424" s="6" t="s">
        <v>22</v>
      </c>
      <c r="J424" s="1">
        <v>5</v>
      </c>
      <c r="K424" s="1">
        <v>74</v>
      </c>
      <c r="L424" s="1">
        <v>118</v>
      </c>
      <c r="M424" s="1">
        <v>115</v>
      </c>
      <c r="N424" s="1">
        <v>112</v>
      </c>
      <c r="O424" s="1">
        <v>117</v>
      </c>
      <c r="P424" s="1">
        <v>97</v>
      </c>
      <c r="Q424" s="1">
        <v>119</v>
      </c>
      <c r="R424" s="1">
        <v>114</v>
      </c>
      <c r="S424" s="1">
        <v>115</v>
      </c>
      <c r="T424" s="1">
        <v>114</v>
      </c>
      <c r="U424" s="1">
        <v>36</v>
      </c>
      <c r="V424" s="4">
        <f t="shared" si="73"/>
        <v>462</v>
      </c>
      <c r="W424" s="8">
        <f t="shared" si="74"/>
        <v>462</v>
      </c>
      <c r="X424" s="5" t="str">
        <f>Stat[[#This Row],[服装]]&amp;Stat[[#This Row],[名前]]&amp;Stat[[#This Row],[レアリティ]]</f>
        <v>ユニフォーム志賀智也ICONIC</v>
      </c>
      <c r="Y424" s="5" t="s">
        <v>1051</v>
      </c>
      <c r="Z424" s="1" t="s">
        <v>183</v>
      </c>
    </row>
    <row r="425" spans="1:26" ht="15.95" customHeight="1" x14ac:dyDescent="0.25">
      <c r="A425" s="1">
        <f t="shared" si="72"/>
        <v>424</v>
      </c>
      <c r="B425" s="1" t="s">
        <v>108</v>
      </c>
      <c r="C425" s="1" t="s">
        <v>1063</v>
      </c>
      <c r="D425" s="1" t="s">
        <v>77</v>
      </c>
      <c r="E425" s="1" t="s">
        <v>80</v>
      </c>
      <c r="F425" s="1" t="s">
        <v>1033</v>
      </c>
      <c r="G425" s="1" t="s">
        <v>543</v>
      </c>
      <c r="H425" s="1">
        <v>99</v>
      </c>
      <c r="I425" s="6" t="s">
        <v>22</v>
      </c>
      <c r="J425" s="1">
        <v>5</v>
      </c>
      <c r="K425" s="1">
        <v>86</v>
      </c>
      <c r="L425" s="1">
        <v>113</v>
      </c>
      <c r="M425" s="1">
        <v>110</v>
      </c>
      <c r="N425" s="1">
        <v>119</v>
      </c>
      <c r="O425" s="1">
        <v>122</v>
      </c>
      <c r="P425" s="1">
        <v>101</v>
      </c>
      <c r="Q425" s="1">
        <v>110</v>
      </c>
      <c r="R425" s="1">
        <v>123</v>
      </c>
      <c r="S425" s="1">
        <v>119</v>
      </c>
      <c r="T425" s="1">
        <v>122</v>
      </c>
      <c r="U425" s="1">
        <v>41</v>
      </c>
      <c r="V425" s="4">
        <f t="shared" si="73"/>
        <v>464</v>
      </c>
      <c r="W425" s="8">
        <f t="shared" si="74"/>
        <v>474</v>
      </c>
      <c r="X425" s="5" t="str">
        <f>Stat[[#This Row],[服装]]&amp;Stat[[#This Row],[名前]]&amp;Stat[[#This Row],[レアリティ]]</f>
        <v>ユニフォーム輪島友和ICONIC</v>
      </c>
      <c r="Y425" s="5" t="s">
        <v>1064</v>
      </c>
      <c r="Z425" s="1" t="s">
        <v>183</v>
      </c>
    </row>
    <row r="426" spans="1:26" ht="15.95" customHeight="1" x14ac:dyDescent="0.25">
      <c r="A426" s="1">
        <f t="shared" si="72"/>
        <v>425</v>
      </c>
      <c r="B426" s="1" t="s">
        <v>108</v>
      </c>
      <c r="C426" s="1" t="s">
        <v>1079</v>
      </c>
      <c r="D426" s="1" t="s">
        <v>77</v>
      </c>
      <c r="E426" s="1" t="s">
        <v>78</v>
      </c>
      <c r="F426" s="1" t="s">
        <v>1033</v>
      </c>
      <c r="G426" s="1" t="s">
        <v>543</v>
      </c>
      <c r="H426" s="1">
        <v>99</v>
      </c>
      <c r="I426" s="6" t="s">
        <v>22</v>
      </c>
      <c r="J426" s="1">
        <v>5</v>
      </c>
      <c r="K426" s="1">
        <v>78</v>
      </c>
      <c r="L426" s="1">
        <v>123</v>
      </c>
      <c r="M426" s="1">
        <v>117</v>
      </c>
      <c r="N426" s="1">
        <v>113</v>
      </c>
      <c r="O426" s="1">
        <v>116</v>
      </c>
      <c r="P426" s="1">
        <v>99</v>
      </c>
      <c r="Q426" s="1">
        <v>119</v>
      </c>
      <c r="R426" s="1">
        <v>118</v>
      </c>
      <c r="S426" s="1">
        <v>120</v>
      </c>
      <c r="T426" s="1">
        <v>120</v>
      </c>
      <c r="U426" s="1">
        <v>41</v>
      </c>
      <c r="V426" s="4">
        <f t="shared" si="73"/>
        <v>469</v>
      </c>
      <c r="W426" s="8">
        <f t="shared" si="74"/>
        <v>477</v>
      </c>
      <c r="X426" s="5" t="str">
        <f>Stat[[#This Row],[服装]]&amp;Stat[[#This Row],[名前]]&amp;Stat[[#This Row],[レアリティ]]</f>
        <v>ユニフォーム深谷謙朗ICONIC</v>
      </c>
      <c r="Y426" s="5" t="s">
        <v>1080</v>
      </c>
      <c r="Z426" s="1" t="s">
        <v>183</v>
      </c>
    </row>
    <row r="427" spans="1:26" ht="15.95" customHeight="1" x14ac:dyDescent="0.25">
      <c r="A427" s="1">
        <f>ROW()-1</f>
        <v>426</v>
      </c>
      <c r="B427" s="1" t="s">
        <v>108</v>
      </c>
      <c r="C427" s="1" t="s">
        <v>1089</v>
      </c>
      <c r="D427" s="1" t="s">
        <v>77</v>
      </c>
      <c r="E427" s="1" t="s">
        <v>78</v>
      </c>
      <c r="F427" s="1" t="s">
        <v>1033</v>
      </c>
      <c r="G427" s="1" t="s">
        <v>543</v>
      </c>
      <c r="H427" s="1">
        <v>99</v>
      </c>
      <c r="I427" s="6" t="s">
        <v>22</v>
      </c>
      <c r="J427" s="1">
        <v>5</v>
      </c>
      <c r="K427" s="1">
        <v>76</v>
      </c>
      <c r="L427" s="1">
        <v>120</v>
      </c>
      <c r="M427" s="1">
        <v>116</v>
      </c>
      <c r="N427" s="1">
        <v>116</v>
      </c>
      <c r="O427" s="1">
        <v>118</v>
      </c>
      <c r="P427" s="1">
        <v>97</v>
      </c>
      <c r="Q427" s="1">
        <v>117</v>
      </c>
      <c r="R427" s="1">
        <v>114</v>
      </c>
      <c r="S427" s="1">
        <v>117</v>
      </c>
      <c r="T427" s="1">
        <v>115</v>
      </c>
      <c r="U427" s="1">
        <v>36</v>
      </c>
      <c r="V427" s="4">
        <f>SUM(L427:O427)</f>
        <v>470</v>
      </c>
      <c r="W427" s="8">
        <f>SUM(Q427:T427)</f>
        <v>463</v>
      </c>
      <c r="X427" s="5" t="str">
        <f>Stat[[#This Row],[服装]]&amp;Stat[[#This Row],[名前]]&amp;Stat[[#This Row],[レアリティ]]</f>
        <v>ユニフォーム山代総司ICONIC</v>
      </c>
      <c r="Y427" s="5" t="s">
        <v>1090</v>
      </c>
      <c r="Z427" s="1" t="s">
        <v>183</v>
      </c>
    </row>
  </sheetData>
  <phoneticPr fontId="1"/>
  <pageMargins left="0.7" right="0.7" top="0.75" bottom="0.75" header="0.3" footer="0.3"/>
  <pageSetup paperSize="9" orientation="portrait" horizontalDpi="4294967293" verticalDpi="0" r:id="rId1"/>
  <ignoredErrors>
    <ignoredError sqref="V137:W137 U88:W88 V89:W136 V411:W427 V2:W87 V138:W409" formulaRange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17C4-5457-42C5-80AE-947606FE8F9F}">
  <sheetPr codeName="Sheet9"/>
  <dimension ref="A1:X517"/>
  <sheetViews>
    <sheetView topLeftCell="A334" zoomScaleNormal="100" workbookViewId="0">
      <selection activeCell="O364" sqref="O364"/>
    </sheetView>
  </sheetViews>
  <sheetFormatPr defaultRowHeight="14.25" x14ac:dyDescent="0.25"/>
  <cols>
    <col min="1" max="1" width="5.140625" customWidth="1"/>
    <col min="2" max="2" width="4.42578125" customWidth="1"/>
    <col min="3" max="3" width="9.85546875" bestFit="1" customWidth="1"/>
    <col min="4" max="4" width="12.42578125" bestFit="1" customWidth="1"/>
    <col min="5" max="5" width="10.7109375" bestFit="1" customWidth="1"/>
    <col min="6" max="6" width="10.42578125" bestFit="1" customWidth="1"/>
    <col min="7" max="7" width="7.28515625" bestFit="1" customWidth="1"/>
    <col min="8" max="8" width="10.28515625" bestFit="1" customWidth="1"/>
    <col min="9" max="9" width="2.5703125" customWidth="1"/>
    <col min="10" max="10" width="9" bestFit="1" customWidth="1"/>
    <col min="11" max="11" width="11.7109375" bestFit="1" customWidth="1"/>
    <col min="12" max="12" width="3.5703125" customWidth="1"/>
    <col min="13" max="13" width="6" customWidth="1"/>
    <col min="14" max="15" width="7.28515625" bestFit="1" customWidth="1"/>
    <col min="16" max="16" width="10.7109375" bestFit="1" customWidth="1"/>
    <col min="17" max="17" width="15.7109375" customWidth="1"/>
    <col min="18" max="18" width="24.5703125" customWidth="1"/>
    <col min="19" max="19" width="15.5703125" bestFit="1" customWidth="1"/>
    <col min="20" max="21" width="16.42578125" customWidth="1"/>
    <col min="22" max="22" width="24.5703125" bestFit="1" customWidth="1"/>
    <col min="23" max="23" width="28.28515625" customWidth="1"/>
    <col min="24" max="24" width="10" hidden="1" customWidth="1"/>
  </cols>
  <sheetData>
    <row r="1" spans="1:24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t="s">
        <v>261</v>
      </c>
      <c r="R1" t="s">
        <v>203</v>
      </c>
      <c r="S1" s="1" t="s">
        <v>202</v>
      </c>
      <c r="T1" s="1" t="s">
        <v>1590</v>
      </c>
      <c r="U1" s="1" t="s">
        <v>1589</v>
      </c>
      <c r="V1" s="1" t="s">
        <v>1591</v>
      </c>
      <c r="W1" s="1" t="s">
        <v>1052</v>
      </c>
      <c r="X1" t="s">
        <v>226</v>
      </c>
    </row>
    <row r="2" spans="1:24" x14ac:dyDescent="0.25">
      <c r="A2">
        <f>VLOOKUP(Serve[[#This Row],[No用]],SetNo[[No.用]:[vlookup 用]],2,FALSE)</f>
        <v>1</v>
      </c>
      <c r="B2">
        <f>IF(ROW()=2,1,IF(A1&lt;&gt;Serve[[#This Row],[No]],1,B1+1))</f>
        <v>1</v>
      </c>
      <c r="C2" t="str">
        <f>IFERROR(Stat[[#This Row],[服装]],"-")</f>
        <v>ユニフォーム</v>
      </c>
      <c r="D2" t="str">
        <f>IFERROR(Stat[[#This Row],[名前]],"-")</f>
        <v>日向翔陽</v>
      </c>
      <c r="E2" t="str">
        <f>IFERROR(Stat[[#This Row],[じゃんけん]],"-")</f>
        <v>チョキ</v>
      </c>
      <c r="F2" t="str">
        <f>IFERROR(Stat[[#This Row],[ポジション]],"-")</f>
        <v>MB</v>
      </c>
      <c r="G2" t="str">
        <f>IFERROR(Stat[[#This Row],[高校]],"-")</f>
        <v>烏野</v>
      </c>
      <c r="H2" t="str">
        <f>IFERROR(Stat[[#This Row],[レアリティ]],"-")</f>
        <v>ICONIC</v>
      </c>
      <c r="I2">
        <v>1</v>
      </c>
      <c r="J2" t="s">
        <v>204</v>
      </c>
      <c r="K2" t="s">
        <v>222</v>
      </c>
      <c r="L2" t="s">
        <v>162</v>
      </c>
      <c r="M2">
        <v>21</v>
      </c>
      <c r="N2">
        <v>0</v>
      </c>
      <c r="O2">
        <v>0</v>
      </c>
      <c r="P2">
        <v>0</v>
      </c>
      <c r="X2" t="str">
        <f>Serve[[#This Row],[服装]]&amp;Serve[[#This Row],[名前]]&amp;Serve[[#This Row],[レアリティ]]</f>
        <v>ユニフォーム日向翔陽ICONIC</v>
      </c>
    </row>
    <row r="3" spans="1:24" x14ac:dyDescent="0.25">
      <c r="A3">
        <f>VLOOKUP(Serve[[#This Row],[No用]],SetNo[[No.用]:[vlookup 用]],2,FALSE)</f>
        <v>2</v>
      </c>
      <c r="B3">
        <f>IF(ROW()=2,1,IF(A2&lt;&gt;Serve[[#This Row],[No]],1,B2+1))</f>
        <v>1</v>
      </c>
      <c r="C3" t="str">
        <f>IFERROR(Stat[[#This Row],[服装]],"-")</f>
        <v>制服</v>
      </c>
      <c r="D3" t="str">
        <f>IFERROR(Stat[[#This Row],[名前]],"-")</f>
        <v>日向翔陽</v>
      </c>
      <c r="E3" t="str">
        <f>IFERROR(Stat[[#This Row],[じゃんけん]],"-")</f>
        <v>チョキ</v>
      </c>
      <c r="F3" t="str">
        <f>IFERROR(Stat[[#This Row],[ポジション]],"-")</f>
        <v>MB</v>
      </c>
      <c r="G3" t="str">
        <f>IFERROR(Stat[[#This Row],[高校]],"-")</f>
        <v>烏野</v>
      </c>
      <c r="H3" t="str">
        <f>IFERROR(Stat[[#This Row],[レアリティ]],"-")</f>
        <v>ICONIC</v>
      </c>
      <c r="I3">
        <v>1</v>
      </c>
      <c r="J3" t="s">
        <v>204</v>
      </c>
      <c r="K3" t="s">
        <v>222</v>
      </c>
      <c r="L3" t="s">
        <v>162</v>
      </c>
      <c r="M3">
        <v>21</v>
      </c>
      <c r="N3">
        <v>0</v>
      </c>
      <c r="O3">
        <v>0</v>
      </c>
      <c r="P3">
        <v>0</v>
      </c>
      <c r="X3" t="str">
        <f>Serve[[#This Row],[服装]]&amp;Serve[[#This Row],[名前]]&amp;Serve[[#This Row],[レアリティ]]</f>
        <v>制服日向翔陽ICONIC</v>
      </c>
    </row>
    <row r="4" spans="1:24" x14ac:dyDescent="0.25">
      <c r="A4">
        <f>VLOOKUP(Serve[[#This Row],[No用]],SetNo[[No.用]:[vlookup 用]],2,FALSE)</f>
        <v>3</v>
      </c>
      <c r="B4">
        <f>IF(ROW()=2,1,IF(A3&lt;&gt;Serve[[#This Row],[No]],1,B3+1))</f>
        <v>1</v>
      </c>
      <c r="C4" t="str">
        <f>IFERROR(Stat[[#This Row],[服装]],"-")</f>
        <v>夏祭り</v>
      </c>
      <c r="D4" t="str">
        <f>IFERROR(Stat[[#This Row],[名前]],"-")</f>
        <v>日向翔陽</v>
      </c>
      <c r="E4" t="str">
        <f>IFERROR(Stat[[#This Row],[じゃんけん]],"-")</f>
        <v>グー</v>
      </c>
      <c r="F4" t="str">
        <f>IFERROR(Stat[[#This Row],[ポジション]],"-")</f>
        <v>MB</v>
      </c>
      <c r="G4" t="str">
        <f>IFERROR(Stat[[#This Row],[高校]],"-")</f>
        <v>烏野</v>
      </c>
      <c r="H4" t="str">
        <f>IFERROR(Stat[[#This Row],[レアリティ]],"-")</f>
        <v>ICONIC</v>
      </c>
      <c r="I4">
        <v>1</v>
      </c>
      <c r="J4" t="s">
        <v>204</v>
      </c>
      <c r="K4" t="s">
        <v>222</v>
      </c>
      <c r="L4" t="s">
        <v>162</v>
      </c>
      <c r="M4">
        <v>21</v>
      </c>
      <c r="N4">
        <v>0</v>
      </c>
      <c r="O4">
        <v>0</v>
      </c>
      <c r="P4">
        <v>0</v>
      </c>
      <c r="X4" t="str">
        <f>Serve[[#This Row],[服装]]&amp;Serve[[#This Row],[名前]]&amp;Serve[[#This Row],[レアリティ]]</f>
        <v>夏祭り日向翔陽ICONIC</v>
      </c>
    </row>
    <row r="5" spans="1:24" x14ac:dyDescent="0.25">
      <c r="A5">
        <f>VLOOKUP(Serve[[#This Row],[No用]],SetNo[[No.用]:[vlookup 用]],2,FALSE)</f>
        <v>4</v>
      </c>
      <c r="B5">
        <f>IF(ROW()=2,1,IF(A4&lt;&gt;Serve[[#This Row],[No]],1,B4+1))</f>
        <v>1</v>
      </c>
      <c r="C5" s="1" t="s">
        <v>604</v>
      </c>
      <c r="D5" s="1" t="s">
        <v>137</v>
      </c>
      <c r="E5" s="1" t="s">
        <v>90</v>
      </c>
      <c r="F5" s="1" t="s">
        <v>82</v>
      </c>
      <c r="G5" s="1" t="s">
        <v>136</v>
      </c>
      <c r="H5" s="1" t="s">
        <v>71</v>
      </c>
      <c r="I5">
        <v>1</v>
      </c>
      <c r="J5" t="s">
        <v>204</v>
      </c>
      <c r="K5" t="s">
        <v>222</v>
      </c>
      <c r="L5" t="s">
        <v>162</v>
      </c>
      <c r="M5">
        <v>21</v>
      </c>
      <c r="N5">
        <v>0</v>
      </c>
      <c r="O5">
        <v>0</v>
      </c>
      <c r="P5">
        <v>0</v>
      </c>
      <c r="X5" t="str">
        <f>Serve[[#This Row],[服装]]&amp;Serve[[#This Row],[名前]]&amp;Serve[[#This Row],[レアリティ]]</f>
        <v>1周年日向翔陽ICONIC</v>
      </c>
    </row>
    <row r="6" spans="1:24" x14ac:dyDescent="0.25">
      <c r="A6">
        <f>VLOOKUP(Serve[[#This Row],[No用]],SetNo[[No.用]:[vlookup 用]],2,FALSE)</f>
        <v>5</v>
      </c>
      <c r="B6">
        <f>IF(ROW()=2,1,IF(A5&lt;&gt;Serve[[#This Row],[No]],1,B5+1))</f>
        <v>1</v>
      </c>
      <c r="C6" s="1" t="s">
        <v>703</v>
      </c>
      <c r="D6" s="1" t="s">
        <v>678</v>
      </c>
      <c r="E6" s="1" t="s">
        <v>77</v>
      </c>
      <c r="F6" s="1" t="s">
        <v>82</v>
      </c>
      <c r="G6" s="1" t="s">
        <v>136</v>
      </c>
      <c r="H6" s="1" t="s">
        <v>71</v>
      </c>
      <c r="I6">
        <v>1</v>
      </c>
      <c r="J6" t="s">
        <v>204</v>
      </c>
      <c r="K6" t="s">
        <v>222</v>
      </c>
      <c r="L6" t="s">
        <v>162</v>
      </c>
      <c r="M6">
        <v>21</v>
      </c>
      <c r="N6">
        <v>0</v>
      </c>
      <c r="O6">
        <v>0</v>
      </c>
      <c r="P6">
        <v>0</v>
      </c>
      <c r="X6" t="str">
        <f>Serve[[#This Row],[服装]]&amp;Serve[[#This Row],[名前]]&amp;Serve[[#This Row],[レアリティ]]</f>
        <v>王冠日向翔陽ICONIC</v>
      </c>
    </row>
    <row r="7" spans="1:24" x14ac:dyDescent="0.25">
      <c r="A7">
        <f>VLOOKUP(Serve[[#This Row],[No用]],SetNo[[No.用]:[vlookup 用]],2,FALSE)</f>
        <v>6</v>
      </c>
      <c r="B7">
        <f>IF(ROW()=2,1,IF(A6&lt;&gt;Serve[[#This Row],[No]],1,B6+1))</f>
        <v>1</v>
      </c>
      <c r="C7" s="1" t="s">
        <v>771</v>
      </c>
      <c r="D7" s="1" t="s">
        <v>678</v>
      </c>
      <c r="E7" s="1" t="s">
        <v>73</v>
      </c>
      <c r="F7" s="1" t="s">
        <v>82</v>
      </c>
      <c r="G7" s="1" t="s">
        <v>136</v>
      </c>
      <c r="H7" s="1" t="s">
        <v>71</v>
      </c>
      <c r="I7">
        <v>1</v>
      </c>
      <c r="J7" t="s">
        <v>204</v>
      </c>
      <c r="K7" t="s">
        <v>222</v>
      </c>
      <c r="L7" t="s">
        <v>162</v>
      </c>
      <c r="M7">
        <v>21</v>
      </c>
      <c r="N7">
        <v>0</v>
      </c>
      <c r="O7">
        <v>0</v>
      </c>
      <c r="P7">
        <v>0</v>
      </c>
      <c r="X7" t="str">
        <f>Serve[[#This Row],[服装]]&amp;Serve[[#This Row],[名前]]&amp;Serve[[#This Row],[レアリティ]]</f>
        <v>ジャージ日向翔陽ICONIC</v>
      </c>
    </row>
    <row r="8" spans="1:24" x14ac:dyDescent="0.25">
      <c r="A8">
        <f>VLOOKUP(Serve[[#This Row],[No用]],SetNo[[No.用]:[vlookup 用]],2,FALSE)</f>
        <v>7</v>
      </c>
      <c r="B8">
        <f>IF(ROW()=2,1,IF(A7&lt;&gt;Serve[[#This Row],[No]],1,B7+1))</f>
        <v>1</v>
      </c>
      <c r="C8" s="1" t="s">
        <v>893</v>
      </c>
      <c r="D8" s="1" t="s">
        <v>678</v>
      </c>
      <c r="E8" s="1" t="s">
        <v>90</v>
      </c>
      <c r="F8" s="1" t="s">
        <v>82</v>
      </c>
      <c r="G8" s="1" t="s">
        <v>136</v>
      </c>
      <c r="H8" s="1" t="s">
        <v>71</v>
      </c>
      <c r="I8">
        <v>1</v>
      </c>
      <c r="J8" t="s">
        <v>204</v>
      </c>
      <c r="K8" t="s">
        <v>222</v>
      </c>
      <c r="L8" t="s">
        <v>162</v>
      </c>
      <c r="M8">
        <v>21</v>
      </c>
      <c r="N8">
        <v>0</v>
      </c>
      <c r="O8">
        <v>0</v>
      </c>
      <c r="P8">
        <v>0</v>
      </c>
      <c r="X8" t="str">
        <f>Serve[[#This Row],[服装]]&amp;Serve[[#This Row],[名前]]&amp;Serve[[#This Row],[レアリティ]]</f>
        <v>遊園地日向翔陽ICONIC</v>
      </c>
    </row>
    <row r="9" spans="1:24" x14ac:dyDescent="0.25">
      <c r="A9">
        <f>VLOOKUP(Serve[[#This Row],[No用]],SetNo[[No.用]:[vlookup 用]],2,FALSE)</f>
        <v>8</v>
      </c>
      <c r="B9">
        <f>IF(ROW()=2,1,IF(A8&lt;&gt;Serve[[#This Row],[No]],1,B8+1))</f>
        <v>1</v>
      </c>
      <c r="C9" s="1" t="s">
        <v>1031</v>
      </c>
      <c r="D9" s="1" t="s">
        <v>678</v>
      </c>
      <c r="E9" s="1" t="s">
        <v>77</v>
      </c>
      <c r="F9" s="1" t="s">
        <v>82</v>
      </c>
      <c r="G9" s="1" t="s">
        <v>136</v>
      </c>
      <c r="H9" s="1" t="s">
        <v>71</v>
      </c>
      <c r="I9">
        <v>1</v>
      </c>
      <c r="J9" t="s">
        <v>204</v>
      </c>
      <c r="K9" t="s">
        <v>222</v>
      </c>
      <c r="L9" t="s">
        <v>162</v>
      </c>
      <c r="M9">
        <v>21</v>
      </c>
      <c r="N9">
        <v>0</v>
      </c>
      <c r="O9">
        <v>0</v>
      </c>
      <c r="P9">
        <v>0</v>
      </c>
      <c r="X9" t="str">
        <f>Serve[[#This Row],[服装]]&amp;Serve[[#This Row],[名前]]&amp;Serve[[#This Row],[レアリティ]]</f>
        <v>ハロウィン日向翔陽ICONIC</v>
      </c>
    </row>
    <row r="10" spans="1:24" x14ac:dyDescent="0.25">
      <c r="A10">
        <f>VLOOKUP(Serve[[#This Row],[No用]],SetNo[[No.用]:[vlookup 用]],2,FALSE)</f>
        <v>9</v>
      </c>
      <c r="B10">
        <f>IF(ROW()=2,1,IF(A9&lt;&gt;Serve[[#This Row],[No]],1,B9+1))</f>
        <v>1</v>
      </c>
      <c r="C10" s="1" t="s">
        <v>1446</v>
      </c>
      <c r="D10" s="1" t="s">
        <v>678</v>
      </c>
      <c r="E10" s="1" t="s">
        <v>73</v>
      </c>
      <c r="F10" s="1" t="s">
        <v>82</v>
      </c>
      <c r="G10" s="1" t="s">
        <v>136</v>
      </c>
      <c r="H10" s="1" t="s">
        <v>71</v>
      </c>
      <c r="I10">
        <v>1</v>
      </c>
      <c r="J10" t="s">
        <v>204</v>
      </c>
      <c r="K10" t="s">
        <v>222</v>
      </c>
      <c r="L10" t="s">
        <v>162</v>
      </c>
      <c r="M10">
        <v>21</v>
      </c>
      <c r="N10">
        <v>0</v>
      </c>
      <c r="O10">
        <v>0</v>
      </c>
      <c r="P10">
        <v>0</v>
      </c>
      <c r="X10" t="str">
        <f>Serve[[#This Row],[服装]]&amp;Serve[[#This Row],[名前]]&amp;Serve[[#This Row],[レアリティ]]</f>
        <v>和装体験日向翔陽ICONIC</v>
      </c>
    </row>
    <row r="11" spans="1:24" x14ac:dyDescent="0.25">
      <c r="A11">
        <f>VLOOKUP(Serve[[#This Row],[No用]],SetNo[[No.用]:[vlookup 用]],2,FALSE)</f>
        <v>10</v>
      </c>
      <c r="B11">
        <f>IF(ROW()=2,1,IF(A10&lt;&gt;Serve[[#This Row],[No]],1,B10+1))</f>
        <v>1</v>
      </c>
      <c r="C11" s="1" t="s">
        <v>1559</v>
      </c>
      <c r="D11" s="1" t="s">
        <v>678</v>
      </c>
      <c r="E11" s="1" t="s">
        <v>90</v>
      </c>
      <c r="F11" s="1" t="s">
        <v>82</v>
      </c>
      <c r="G11" s="1" t="s">
        <v>136</v>
      </c>
      <c r="H11" s="1" t="s">
        <v>71</v>
      </c>
      <c r="I11">
        <v>1</v>
      </c>
      <c r="J11" t="s">
        <v>204</v>
      </c>
      <c r="K11" t="s">
        <v>222</v>
      </c>
      <c r="L11" t="s">
        <v>162</v>
      </c>
      <c r="M11">
        <v>22</v>
      </c>
      <c r="N11">
        <v>0</v>
      </c>
      <c r="O11">
        <v>0</v>
      </c>
      <c r="P11">
        <v>0</v>
      </c>
      <c r="X11" t="str">
        <f>Serve[[#This Row],[服装]]&amp;Serve[[#This Row],[名前]]&amp;Serve[[#This Row],[レアリティ]]</f>
        <v>格ゲー日向翔陽ICONIC</v>
      </c>
    </row>
    <row r="12" spans="1:24" x14ac:dyDescent="0.25">
      <c r="A12">
        <f>VLOOKUP(Serve[[#This Row],[No用]],SetNo[[No.用]:[vlookup 用]],2,FALSE)</f>
        <v>11</v>
      </c>
      <c r="B12">
        <f>IF(ROW()=2,1,IF(A9&lt;&gt;Serve[[#This Row],[No]],1,B9+1))</f>
        <v>1</v>
      </c>
      <c r="C12" t="s">
        <v>205</v>
      </c>
      <c r="D12" t="s">
        <v>206</v>
      </c>
      <c r="E12" t="s">
        <v>28</v>
      </c>
      <c r="F12" t="s">
        <v>31</v>
      </c>
      <c r="G12" t="s">
        <v>153</v>
      </c>
      <c r="H12" t="s">
        <v>71</v>
      </c>
      <c r="I12">
        <v>1</v>
      </c>
      <c r="J12" t="s">
        <v>204</v>
      </c>
      <c r="K12" t="s">
        <v>184</v>
      </c>
      <c r="L12" t="s">
        <v>178</v>
      </c>
      <c r="M12">
        <v>35</v>
      </c>
      <c r="N12">
        <v>0</v>
      </c>
      <c r="O12">
        <v>0</v>
      </c>
      <c r="P12">
        <v>0</v>
      </c>
      <c r="X12" t="str">
        <f>Serve[[#This Row],[服装]]&amp;Serve[[#This Row],[名前]]&amp;Serve[[#This Row],[レアリティ]]</f>
        <v>ユニフォーム影山飛雄ICONIC</v>
      </c>
    </row>
    <row r="13" spans="1:24" x14ac:dyDescent="0.25">
      <c r="A13">
        <f>VLOOKUP(Serve[[#This Row],[No用]],SetNo[[No.用]:[vlookup 用]],2,FALSE)</f>
        <v>12</v>
      </c>
      <c r="B13">
        <f>IF(ROW()=2,1,IF(A12&lt;&gt;Serve[[#This Row],[No]],1,B12+1))</f>
        <v>1</v>
      </c>
      <c r="C13" t="s">
        <v>207</v>
      </c>
      <c r="D13" t="s">
        <v>206</v>
      </c>
      <c r="E13" t="s">
        <v>28</v>
      </c>
      <c r="F13" t="s">
        <v>31</v>
      </c>
      <c r="G13" t="s">
        <v>153</v>
      </c>
      <c r="H13" t="s">
        <v>71</v>
      </c>
      <c r="I13">
        <v>1</v>
      </c>
      <c r="J13" t="s">
        <v>204</v>
      </c>
      <c r="K13" t="s">
        <v>184</v>
      </c>
      <c r="L13" t="s">
        <v>178</v>
      </c>
      <c r="M13">
        <v>35</v>
      </c>
      <c r="N13">
        <v>0</v>
      </c>
      <c r="O13">
        <v>0</v>
      </c>
      <c r="P13">
        <v>0</v>
      </c>
      <c r="X13" t="str">
        <f>Serve[[#This Row],[服装]]&amp;Serve[[#This Row],[名前]]&amp;Serve[[#This Row],[レアリティ]]</f>
        <v>制服影山飛雄ICONIC</v>
      </c>
    </row>
    <row r="14" spans="1:24" x14ac:dyDescent="0.25">
      <c r="A14">
        <f>VLOOKUP(Serve[[#This Row],[No用]],SetNo[[No.用]:[vlookup 用]],2,FALSE)</f>
        <v>13</v>
      </c>
      <c r="B14">
        <f>IF(ROW()=2,1,IF(A13&lt;&gt;Serve[[#This Row],[No]],1,B13+1))</f>
        <v>1</v>
      </c>
      <c r="C14" t="s">
        <v>208</v>
      </c>
      <c r="D14" t="s">
        <v>206</v>
      </c>
      <c r="E14" t="s">
        <v>23</v>
      </c>
      <c r="F14" t="s">
        <v>31</v>
      </c>
      <c r="G14" t="s">
        <v>153</v>
      </c>
      <c r="H14" t="s">
        <v>71</v>
      </c>
      <c r="I14">
        <v>1</v>
      </c>
      <c r="J14" t="s">
        <v>204</v>
      </c>
      <c r="K14" t="s">
        <v>184</v>
      </c>
      <c r="L14" t="s">
        <v>173</v>
      </c>
      <c r="M14">
        <v>38</v>
      </c>
      <c r="N14">
        <v>0</v>
      </c>
      <c r="O14">
        <v>0</v>
      </c>
      <c r="P14">
        <v>0</v>
      </c>
      <c r="X14" t="str">
        <f>Serve[[#This Row],[服装]]&amp;Serve[[#This Row],[名前]]&amp;Serve[[#This Row],[レアリティ]]</f>
        <v>夏祭り影山飛雄ICONIC</v>
      </c>
    </row>
    <row r="15" spans="1:24" x14ac:dyDescent="0.25">
      <c r="A15">
        <f>VLOOKUP(Serve[[#This Row],[No用]],SetNo[[No.用]:[vlookup 用]],2,FALSE)</f>
        <v>13</v>
      </c>
      <c r="B15">
        <f>IF(ROW()=2,1,IF(A14&lt;&gt;Serve[[#This Row],[No]],1,B14+1))</f>
        <v>2</v>
      </c>
      <c r="C15" t="s">
        <v>208</v>
      </c>
      <c r="D15" t="s">
        <v>206</v>
      </c>
      <c r="E15" t="s">
        <v>23</v>
      </c>
      <c r="F15" t="s">
        <v>31</v>
      </c>
      <c r="G15" t="s">
        <v>153</v>
      </c>
      <c r="H15" t="s">
        <v>71</v>
      </c>
      <c r="I15">
        <v>1</v>
      </c>
      <c r="J15" t="s">
        <v>204</v>
      </c>
      <c r="K15" t="s">
        <v>184</v>
      </c>
      <c r="L15" t="s">
        <v>224</v>
      </c>
      <c r="M15">
        <v>54</v>
      </c>
      <c r="N15">
        <v>5</v>
      </c>
      <c r="O15">
        <v>61</v>
      </c>
      <c r="P15">
        <v>7</v>
      </c>
      <c r="W15" s="1" t="s">
        <v>1157</v>
      </c>
      <c r="X15" t="str">
        <f>Serve[[#This Row],[服装]]&amp;Serve[[#This Row],[名前]]&amp;Serve[[#This Row],[レアリティ]]</f>
        <v>夏祭り影山飛雄ICONIC</v>
      </c>
    </row>
    <row r="16" spans="1:24" x14ac:dyDescent="0.25">
      <c r="A16">
        <f>VLOOKUP(Serve[[#This Row],[No用]],SetNo[[No.用]:[vlookup 用]],2,FALSE)</f>
        <v>14</v>
      </c>
      <c r="B16">
        <f>IF(ROW()=2,1,IF(A15&lt;&gt;Serve[[#This Row],[No]],1,B15+1))</f>
        <v>1</v>
      </c>
      <c r="C16" s="1" t="s">
        <v>585</v>
      </c>
      <c r="D16" t="s">
        <v>138</v>
      </c>
      <c r="E16" s="1" t="s">
        <v>90</v>
      </c>
      <c r="F16" t="s">
        <v>74</v>
      </c>
      <c r="G16" t="s">
        <v>136</v>
      </c>
      <c r="H16" t="s">
        <v>71</v>
      </c>
      <c r="I16">
        <v>1</v>
      </c>
      <c r="J16" t="s">
        <v>204</v>
      </c>
      <c r="K16" s="1" t="s">
        <v>184</v>
      </c>
      <c r="L16" s="1" t="s">
        <v>178</v>
      </c>
      <c r="M16">
        <v>35</v>
      </c>
      <c r="N16">
        <v>0</v>
      </c>
      <c r="O16">
        <v>0</v>
      </c>
      <c r="P16">
        <v>0</v>
      </c>
      <c r="X16" t="str">
        <f>Serve[[#This Row],[服装]]&amp;Serve[[#This Row],[名前]]&amp;Serve[[#This Row],[レアリティ]]</f>
        <v>Xmas影山飛雄ICONIC</v>
      </c>
    </row>
    <row r="17" spans="1:24" x14ac:dyDescent="0.25">
      <c r="A17">
        <f>VLOOKUP(Serve[[#This Row],[No用]],SetNo[[No.用]:[vlookup 用]],2,FALSE)</f>
        <v>15</v>
      </c>
      <c r="B17">
        <f>IF(ROW()=2,1,IF(A16&lt;&gt;Serve[[#This Row],[No]],1,B16+1))</f>
        <v>1</v>
      </c>
      <c r="C17" s="1" t="s">
        <v>604</v>
      </c>
      <c r="D17" s="1" t="s">
        <v>138</v>
      </c>
      <c r="E17" s="1" t="s">
        <v>77</v>
      </c>
      <c r="F17" s="1" t="s">
        <v>74</v>
      </c>
      <c r="G17" s="1" t="s">
        <v>136</v>
      </c>
      <c r="H17" s="1" t="s">
        <v>71</v>
      </c>
      <c r="I17">
        <v>1</v>
      </c>
      <c r="J17" t="s">
        <v>204</v>
      </c>
      <c r="K17" s="1" t="s">
        <v>184</v>
      </c>
      <c r="L17" s="1" t="s">
        <v>178</v>
      </c>
      <c r="M17">
        <v>35</v>
      </c>
      <c r="N17">
        <v>0</v>
      </c>
      <c r="O17">
        <v>0</v>
      </c>
      <c r="P17">
        <v>0</v>
      </c>
      <c r="X17" t="str">
        <f>Serve[[#This Row],[服装]]&amp;Serve[[#This Row],[名前]]&amp;Serve[[#This Row],[レアリティ]]</f>
        <v>1周年影山飛雄ICONIC</v>
      </c>
    </row>
    <row r="18" spans="1:24" x14ac:dyDescent="0.25">
      <c r="A18">
        <f>VLOOKUP(Serve[[#This Row],[No用]],SetNo[[No.用]:[vlookup 用]],2,FALSE)</f>
        <v>16</v>
      </c>
      <c r="B18">
        <f>IF(ROW()=2,1,IF(A17&lt;&gt;Serve[[#This Row],[No]],1,B17+1))</f>
        <v>1</v>
      </c>
      <c r="C18" s="1" t="s">
        <v>703</v>
      </c>
      <c r="D18" s="1" t="s">
        <v>138</v>
      </c>
      <c r="E18" s="1" t="s">
        <v>73</v>
      </c>
      <c r="F18" s="1" t="s">
        <v>74</v>
      </c>
      <c r="G18" s="1" t="s">
        <v>136</v>
      </c>
      <c r="H18" s="1" t="s">
        <v>71</v>
      </c>
      <c r="I18">
        <v>1</v>
      </c>
      <c r="J18" t="s">
        <v>204</v>
      </c>
      <c r="K18" s="1" t="s">
        <v>184</v>
      </c>
      <c r="L18" s="1" t="s">
        <v>173</v>
      </c>
      <c r="M18">
        <v>38</v>
      </c>
      <c r="N18">
        <v>0</v>
      </c>
      <c r="O18">
        <v>0</v>
      </c>
      <c r="P18">
        <v>0</v>
      </c>
      <c r="X18" t="str">
        <f>Serve[[#This Row],[服装]]&amp;Serve[[#This Row],[名前]]&amp;Serve[[#This Row],[レアリティ]]</f>
        <v>王冠影山飛雄ICONIC</v>
      </c>
    </row>
    <row r="19" spans="1:24" x14ac:dyDescent="0.25">
      <c r="A19">
        <f>VLOOKUP(Serve[[#This Row],[No用]],SetNo[[No.用]:[vlookup 用]],2,FALSE)</f>
        <v>16</v>
      </c>
      <c r="B19">
        <f>IF(ROW()=2,1,IF(A18&lt;&gt;Serve[[#This Row],[No]],1,B18+1))</f>
        <v>2</v>
      </c>
      <c r="C19" s="1" t="s">
        <v>703</v>
      </c>
      <c r="D19" s="1" t="s">
        <v>138</v>
      </c>
      <c r="E19" s="1" t="s">
        <v>73</v>
      </c>
      <c r="F19" s="1" t="s">
        <v>74</v>
      </c>
      <c r="G19" s="1" t="s">
        <v>136</v>
      </c>
      <c r="H19" s="1" t="s">
        <v>71</v>
      </c>
      <c r="I19">
        <v>1</v>
      </c>
      <c r="J19" t="s">
        <v>204</v>
      </c>
      <c r="K19" t="s">
        <v>184</v>
      </c>
      <c r="L19" t="s">
        <v>224</v>
      </c>
      <c r="M19">
        <v>54</v>
      </c>
      <c r="N19">
        <v>5</v>
      </c>
      <c r="O19">
        <v>61</v>
      </c>
      <c r="P19">
        <v>7</v>
      </c>
      <c r="W19" s="1" t="s">
        <v>1157</v>
      </c>
      <c r="X19" t="str">
        <f>Serve[[#This Row],[服装]]&amp;Serve[[#This Row],[名前]]&amp;Serve[[#This Row],[レアリティ]]</f>
        <v>王冠影山飛雄ICONIC</v>
      </c>
    </row>
    <row r="20" spans="1:24" x14ac:dyDescent="0.25">
      <c r="A20">
        <f>VLOOKUP(Serve[[#This Row],[No用]],SetNo[[No.用]:[vlookup 用]],2,FALSE)</f>
        <v>17</v>
      </c>
      <c r="B20">
        <f>IF(ROW()=2,1,IF(A19&lt;&gt;Serve[[#This Row],[No]],1,B19+1))</f>
        <v>1</v>
      </c>
      <c r="C20" s="1" t="s">
        <v>771</v>
      </c>
      <c r="D20" s="1" t="s">
        <v>138</v>
      </c>
      <c r="E20" s="1" t="s">
        <v>90</v>
      </c>
      <c r="F20" s="1" t="s">
        <v>74</v>
      </c>
      <c r="G20" s="1" t="s">
        <v>136</v>
      </c>
      <c r="H20" s="1" t="s">
        <v>71</v>
      </c>
      <c r="I20">
        <v>1</v>
      </c>
      <c r="J20" t="s">
        <v>204</v>
      </c>
      <c r="K20" s="1" t="s">
        <v>184</v>
      </c>
      <c r="L20" s="1" t="s">
        <v>178</v>
      </c>
      <c r="M20">
        <v>35</v>
      </c>
      <c r="N20">
        <v>0</v>
      </c>
      <c r="O20">
        <v>0</v>
      </c>
      <c r="P20">
        <v>0</v>
      </c>
      <c r="X20" t="str">
        <f>Serve[[#This Row],[服装]]&amp;Serve[[#This Row],[名前]]&amp;Serve[[#This Row],[レアリティ]]</f>
        <v>ジャージ影山飛雄ICONIC</v>
      </c>
    </row>
    <row r="21" spans="1:24" x14ac:dyDescent="0.25">
      <c r="A21">
        <f>VLOOKUP(Serve[[#This Row],[No用]],SetNo[[No.用]:[vlookup 用]],2,FALSE)</f>
        <v>18</v>
      </c>
      <c r="B21">
        <f>IF(ROW()=2,1,IF(A20&lt;&gt;Serve[[#This Row],[No]],1,B20+1))</f>
        <v>1</v>
      </c>
      <c r="C21" s="1" t="s">
        <v>871</v>
      </c>
      <c r="D21" s="1" t="s">
        <v>138</v>
      </c>
      <c r="E21" s="1" t="s">
        <v>77</v>
      </c>
      <c r="F21" s="1" t="s">
        <v>74</v>
      </c>
      <c r="G21" s="1" t="s">
        <v>136</v>
      </c>
      <c r="H21" s="1" t="s">
        <v>71</v>
      </c>
      <c r="I21">
        <v>1</v>
      </c>
      <c r="J21" t="s">
        <v>204</v>
      </c>
      <c r="K21" s="1" t="s">
        <v>184</v>
      </c>
      <c r="L21" s="1" t="s">
        <v>173</v>
      </c>
      <c r="M21">
        <v>39</v>
      </c>
      <c r="N21">
        <v>0</v>
      </c>
      <c r="O21">
        <v>0</v>
      </c>
      <c r="P21">
        <v>0</v>
      </c>
      <c r="X21" t="str">
        <f>Serve[[#This Row],[服装]]&amp;Serve[[#This Row],[名前]]&amp;Serve[[#This Row],[レアリティ]]</f>
        <v>2周年影山飛雄ICONIC</v>
      </c>
    </row>
    <row r="22" spans="1:24" x14ac:dyDescent="0.25">
      <c r="A22">
        <f>VLOOKUP(Serve[[#This Row],[No用]],SetNo[[No.用]:[vlookup 用]],2,FALSE)</f>
        <v>18</v>
      </c>
      <c r="B22">
        <f>IF(ROW()=2,1,IF(A21&lt;&gt;Serve[[#This Row],[No]],1,B21+1))</f>
        <v>2</v>
      </c>
      <c r="C22" s="1" t="s">
        <v>871</v>
      </c>
      <c r="D22" s="1" t="s">
        <v>138</v>
      </c>
      <c r="E22" s="1" t="s">
        <v>77</v>
      </c>
      <c r="F22" s="1" t="s">
        <v>74</v>
      </c>
      <c r="G22" s="1" t="s">
        <v>136</v>
      </c>
      <c r="H22" s="1" t="s">
        <v>71</v>
      </c>
      <c r="I22">
        <v>1</v>
      </c>
      <c r="J22" t="s">
        <v>204</v>
      </c>
      <c r="K22" t="s">
        <v>184</v>
      </c>
      <c r="L22" t="s">
        <v>224</v>
      </c>
      <c r="M22">
        <v>54</v>
      </c>
      <c r="N22">
        <v>5</v>
      </c>
      <c r="O22">
        <v>64</v>
      </c>
      <c r="P22">
        <v>7</v>
      </c>
      <c r="R22" t="s">
        <v>1305</v>
      </c>
      <c r="W22" s="1" t="s">
        <v>1304</v>
      </c>
      <c r="X22" t="str">
        <f>Serve[[#This Row],[服装]]&amp;Serve[[#This Row],[名前]]&amp;Serve[[#This Row],[レアリティ]]</f>
        <v>2周年影山飛雄ICONIC</v>
      </c>
    </row>
    <row r="23" spans="1:24" x14ac:dyDescent="0.25">
      <c r="A23">
        <f>VLOOKUP(Serve[[#This Row],[No用]],SetNo[[No.用]:[vlookup 用]],2,FALSE)</f>
        <v>19</v>
      </c>
      <c r="B23">
        <f>IF(ROW()=2,1,IF(A22&lt;&gt;Serve[[#This Row],[No]],1,B22+1))</f>
        <v>1</v>
      </c>
      <c r="C23" s="1" t="s">
        <v>911</v>
      </c>
      <c r="D23" s="1" t="s">
        <v>138</v>
      </c>
      <c r="E23" s="1" t="s">
        <v>73</v>
      </c>
      <c r="F23" s="1" t="s">
        <v>74</v>
      </c>
      <c r="G23" s="1" t="s">
        <v>136</v>
      </c>
      <c r="H23" s="1" t="s">
        <v>71</v>
      </c>
      <c r="I23">
        <v>1</v>
      </c>
      <c r="J23" t="s">
        <v>204</v>
      </c>
      <c r="K23" s="1" t="s">
        <v>184</v>
      </c>
      <c r="L23" s="1" t="s">
        <v>162</v>
      </c>
      <c r="M23">
        <v>32</v>
      </c>
      <c r="N23">
        <v>0</v>
      </c>
      <c r="O23">
        <v>0</v>
      </c>
      <c r="P23">
        <v>0</v>
      </c>
      <c r="X23" t="str">
        <f>Serve[[#This Row],[服装]]&amp;Serve[[#This Row],[名前]]&amp;Serve[[#This Row],[レアリティ]]</f>
        <v>中学生影山飛雄ICONIC</v>
      </c>
    </row>
    <row r="24" spans="1:24" x14ac:dyDescent="0.25">
      <c r="A24">
        <f>VLOOKUP(Serve[[#This Row],[No用]],SetNo[[No.用]:[vlookup 用]],2,FALSE)</f>
        <v>20</v>
      </c>
      <c r="B24">
        <f>IF(ROW()=2,1,IF(A23&lt;&gt;Serve[[#This Row],[No]],1,B23+1))</f>
        <v>1</v>
      </c>
      <c r="C24" s="1" t="s">
        <v>1113</v>
      </c>
      <c r="D24" s="1" t="s">
        <v>138</v>
      </c>
      <c r="E24" s="1" t="s">
        <v>90</v>
      </c>
      <c r="F24" s="1" t="s">
        <v>74</v>
      </c>
      <c r="G24" s="1" t="s">
        <v>136</v>
      </c>
      <c r="H24" s="1" t="s">
        <v>71</v>
      </c>
      <c r="I24">
        <v>1</v>
      </c>
      <c r="J24" t="s">
        <v>204</v>
      </c>
      <c r="K24" s="1" t="s">
        <v>184</v>
      </c>
      <c r="L24" s="1" t="s">
        <v>178</v>
      </c>
      <c r="M24">
        <v>36</v>
      </c>
      <c r="N24">
        <v>0</v>
      </c>
      <c r="O24">
        <v>0</v>
      </c>
      <c r="P24">
        <v>0</v>
      </c>
      <c r="X24" t="str">
        <f>Serve[[#This Row],[服装]]&amp;Serve[[#This Row],[名前]]&amp;Serve[[#This Row],[レアリティ]]</f>
        <v>文化祭3影山飛雄ICONIC</v>
      </c>
    </row>
    <row r="25" spans="1:24" x14ac:dyDescent="0.25">
      <c r="A25">
        <f>VLOOKUP(Serve[[#This Row],[No用]],SetNo[[No.用]:[vlookup 用]],2,FALSE)</f>
        <v>21</v>
      </c>
      <c r="B25">
        <f>IF(ROW()=2,1,IF(A24&lt;&gt;Serve[[#This Row],[No]],1,B24+1))</f>
        <v>1</v>
      </c>
      <c r="C25" s="1" t="s">
        <v>1559</v>
      </c>
      <c r="D25" s="1" t="s">
        <v>138</v>
      </c>
      <c r="E25" s="1" t="s">
        <v>77</v>
      </c>
      <c r="F25" s="1" t="s">
        <v>74</v>
      </c>
      <c r="G25" s="1" t="s">
        <v>136</v>
      </c>
      <c r="H25" s="1" t="s">
        <v>71</v>
      </c>
      <c r="I25">
        <v>1</v>
      </c>
      <c r="J25" t="s">
        <v>204</v>
      </c>
      <c r="K25" s="1" t="s">
        <v>184</v>
      </c>
      <c r="L25" s="1" t="s">
        <v>173</v>
      </c>
      <c r="M25">
        <v>41</v>
      </c>
      <c r="N25">
        <v>0</v>
      </c>
      <c r="O25">
        <v>0</v>
      </c>
      <c r="P25">
        <v>0</v>
      </c>
      <c r="X25" t="str">
        <f>Serve[[#This Row],[服装]]&amp;Serve[[#This Row],[名前]]&amp;Serve[[#This Row],[レアリティ]]</f>
        <v>格ゲー影山飛雄ICONIC</v>
      </c>
    </row>
    <row r="26" spans="1:24" x14ac:dyDescent="0.25">
      <c r="A26">
        <f>VLOOKUP(Serve[[#This Row],[No用]],SetNo[[No.用]:[vlookup 用]],2,FALSE)</f>
        <v>21</v>
      </c>
      <c r="B26">
        <f>IF(ROW()=2,1,IF(A25&lt;&gt;Serve[[#This Row],[No]],1,B25+1))</f>
        <v>2</v>
      </c>
      <c r="C26" s="1" t="s">
        <v>1559</v>
      </c>
      <c r="D26" s="1" t="s">
        <v>138</v>
      </c>
      <c r="E26" s="1" t="s">
        <v>77</v>
      </c>
      <c r="F26" s="1" t="s">
        <v>74</v>
      </c>
      <c r="G26" s="1" t="s">
        <v>136</v>
      </c>
      <c r="H26" s="1" t="s">
        <v>71</v>
      </c>
      <c r="I26">
        <v>1</v>
      </c>
      <c r="J26" t="s">
        <v>204</v>
      </c>
      <c r="K26" s="1" t="s">
        <v>184</v>
      </c>
      <c r="L26" s="1" t="s">
        <v>224</v>
      </c>
      <c r="M26">
        <v>55</v>
      </c>
      <c r="N26">
        <v>5</v>
      </c>
      <c r="O26">
        <v>65</v>
      </c>
      <c r="P26">
        <v>7</v>
      </c>
      <c r="R26" s="1" t="s">
        <v>1309</v>
      </c>
      <c r="W26" s="1" t="s">
        <v>1304</v>
      </c>
      <c r="X26" t="str">
        <f>Serve[[#This Row],[服装]]&amp;Serve[[#This Row],[名前]]&amp;Serve[[#This Row],[レアリティ]]</f>
        <v>格ゲー影山飛雄ICONIC</v>
      </c>
    </row>
    <row r="27" spans="1:24" x14ac:dyDescent="0.25">
      <c r="A27">
        <f>VLOOKUP(Serve[[#This Row],[No用]],SetNo[[No.用]:[vlookup 用]],2,FALSE)</f>
        <v>22</v>
      </c>
      <c r="B27">
        <f>IF(ROW()=2,1,IF(A24&lt;&gt;Serve[[#This Row],[No]],1,B24+1))</f>
        <v>1</v>
      </c>
      <c r="C27" t="s">
        <v>205</v>
      </c>
      <c r="D27" t="s">
        <v>209</v>
      </c>
      <c r="E27" t="s">
        <v>28</v>
      </c>
      <c r="F27" t="s">
        <v>26</v>
      </c>
      <c r="G27" t="s">
        <v>153</v>
      </c>
      <c r="H27" t="s">
        <v>71</v>
      </c>
      <c r="I27">
        <v>1</v>
      </c>
      <c r="J27" t="s">
        <v>204</v>
      </c>
      <c r="K27" t="s">
        <v>225</v>
      </c>
      <c r="L27" t="s">
        <v>162</v>
      </c>
      <c r="M27">
        <v>21</v>
      </c>
      <c r="N27">
        <v>0</v>
      </c>
      <c r="O27">
        <v>0</v>
      </c>
      <c r="P27">
        <v>0</v>
      </c>
      <c r="X27" t="str">
        <f>Serve[[#This Row],[服装]]&amp;Serve[[#This Row],[名前]]&amp;Serve[[#This Row],[レアリティ]]</f>
        <v>ユニフォーム月島蛍ICONIC</v>
      </c>
    </row>
    <row r="28" spans="1:24" x14ac:dyDescent="0.25">
      <c r="A28">
        <f>VLOOKUP(Serve[[#This Row],[No用]],SetNo[[No.用]:[vlookup 用]],2,FALSE)</f>
        <v>23</v>
      </c>
      <c r="B28">
        <f>IF(ROW()=2,1,IF(A27&lt;&gt;Serve[[#This Row],[No]],1,B27+1))</f>
        <v>1</v>
      </c>
      <c r="C28" t="s">
        <v>210</v>
      </c>
      <c r="D28" t="s">
        <v>209</v>
      </c>
      <c r="E28" t="s">
        <v>23</v>
      </c>
      <c r="F28" t="s">
        <v>26</v>
      </c>
      <c r="G28" t="s">
        <v>153</v>
      </c>
      <c r="H28" t="s">
        <v>71</v>
      </c>
      <c r="I28">
        <v>1</v>
      </c>
      <c r="J28" t="s">
        <v>204</v>
      </c>
      <c r="K28" t="s">
        <v>225</v>
      </c>
      <c r="L28" t="s">
        <v>162</v>
      </c>
      <c r="M28">
        <v>21</v>
      </c>
      <c r="N28">
        <v>0</v>
      </c>
      <c r="O28">
        <v>0</v>
      </c>
      <c r="P28">
        <v>0</v>
      </c>
      <c r="X28" t="str">
        <f>Serve[[#This Row],[服装]]&amp;Serve[[#This Row],[名前]]&amp;Serve[[#This Row],[レアリティ]]</f>
        <v>水着月島蛍ICONIC</v>
      </c>
    </row>
    <row r="29" spans="1:24" x14ac:dyDescent="0.25">
      <c r="A29">
        <f>VLOOKUP(Serve[[#This Row],[No用]],SetNo[[No.用]:[vlookup 用]],2,FALSE)</f>
        <v>24</v>
      </c>
      <c r="B29">
        <f>IF(ROW()=2,1,IF(A28&lt;&gt;Serve[[#This Row],[No]],1,B28+1))</f>
        <v>1</v>
      </c>
      <c r="C29" s="1" t="s">
        <v>552</v>
      </c>
      <c r="D29" t="s">
        <v>139</v>
      </c>
      <c r="E29" s="1" t="s">
        <v>90</v>
      </c>
      <c r="F29" t="s">
        <v>82</v>
      </c>
      <c r="G29" t="s">
        <v>136</v>
      </c>
      <c r="H29" t="s">
        <v>71</v>
      </c>
      <c r="I29">
        <v>1</v>
      </c>
      <c r="J29" t="s">
        <v>204</v>
      </c>
      <c r="K29" t="s">
        <v>225</v>
      </c>
      <c r="L29" t="s">
        <v>162</v>
      </c>
      <c r="M29">
        <v>21</v>
      </c>
      <c r="N29">
        <v>0</v>
      </c>
      <c r="O29">
        <v>0</v>
      </c>
      <c r="P29">
        <v>0</v>
      </c>
      <c r="X29" t="str">
        <f>Serve[[#This Row],[服装]]&amp;Serve[[#This Row],[名前]]&amp;Serve[[#This Row],[レアリティ]]</f>
        <v>職業体験月島蛍ICONIC</v>
      </c>
    </row>
    <row r="30" spans="1:24" x14ac:dyDescent="0.25">
      <c r="A30">
        <f>VLOOKUP(Serve[[#This Row],[No用]],SetNo[[No.用]:[vlookup 用]],2,FALSE)</f>
        <v>25</v>
      </c>
      <c r="B30">
        <f>IF(ROW()=2,1,IF(A29&lt;&gt;Serve[[#This Row],[No]],1,B29+1))</f>
        <v>1</v>
      </c>
      <c r="C30" s="1" t="s">
        <v>604</v>
      </c>
      <c r="D30" s="1" t="s">
        <v>139</v>
      </c>
      <c r="E30" s="1" t="s">
        <v>90</v>
      </c>
      <c r="F30" s="1" t="s">
        <v>82</v>
      </c>
      <c r="G30" s="1" t="s">
        <v>136</v>
      </c>
      <c r="H30" s="1" t="s">
        <v>71</v>
      </c>
      <c r="I30">
        <v>1</v>
      </c>
      <c r="J30" t="s">
        <v>204</v>
      </c>
      <c r="K30" t="s">
        <v>225</v>
      </c>
      <c r="L30" t="s">
        <v>162</v>
      </c>
      <c r="M30">
        <v>21</v>
      </c>
      <c r="N30">
        <v>0</v>
      </c>
      <c r="O30">
        <v>0</v>
      </c>
      <c r="P30">
        <v>0</v>
      </c>
      <c r="X30" t="str">
        <f>Serve[[#This Row],[服装]]&amp;Serve[[#This Row],[名前]]&amp;Serve[[#This Row],[レアリティ]]</f>
        <v>1周年月島蛍ICONIC</v>
      </c>
    </row>
    <row r="31" spans="1:24" x14ac:dyDescent="0.25">
      <c r="A31">
        <f>VLOOKUP(Serve[[#This Row],[No用]],SetNo[[No.用]:[vlookup 用]],2,FALSE)</f>
        <v>26</v>
      </c>
      <c r="B31">
        <f>IF(ROW()=2,1,IF(A30&lt;&gt;Serve[[#This Row],[No]],1,B30+1))</f>
        <v>1</v>
      </c>
      <c r="C31" s="1" t="s">
        <v>701</v>
      </c>
      <c r="D31" s="1" t="s">
        <v>139</v>
      </c>
      <c r="E31" s="1" t="s">
        <v>73</v>
      </c>
      <c r="F31" s="1" t="s">
        <v>82</v>
      </c>
      <c r="G31" s="1" t="s">
        <v>136</v>
      </c>
      <c r="H31" s="1" t="s">
        <v>71</v>
      </c>
      <c r="I31">
        <v>1</v>
      </c>
      <c r="J31" t="s">
        <v>204</v>
      </c>
      <c r="K31" t="s">
        <v>225</v>
      </c>
      <c r="L31" t="s">
        <v>162</v>
      </c>
      <c r="M31">
        <v>21</v>
      </c>
      <c r="N31">
        <v>0</v>
      </c>
      <c r="O31">
        <v>0</v>
      </c>
      <c r="P31">
        <v>0</v>
      </c>
      <c r="X31" t="str">
        <f>Serve[[#This Row],[服装]]&amp;Serve[[#This Row],[名前]]&amp;Serve[[#This Row],[レアリティ]]</f>
        <v>花火月島蛍ICONIC</v>
      </c>
    </row>
    <row r="32" spans="1:24" x14ac:dyDescent="0.25">
      <c r="A32">
        <f>VLOOKUP(Serve[[#This Row],[No用]],SetNo[[No.用]:[vlookup 用]],2,FALSE)</f>
        <v>27</v>
      </c>
      <c r="B32">
        <f>IF(ROW()=2,1,IF(A31&lt;&gt;Serve[[#This Row],[No]],1,B31+1))</f>
        <v>1</v>
      </c>
      <c r="C32" s="1" t="s">
        <v>771</v>
      </c>
      <c r="D32" s="1" t="s">
        <v>139</v>
      </c>
      <c r="E32" s="1" t="s">
        <v>90</v>
      </c>
      <c r="F32" s="1" t="s">
        <v>82</v>
      </c>
      <c r="G32" s="1" t="s">
        <v>136</v>
      </c>
      <c r="H32" s="1" t="s">
        <v>71</v>
      </c>
      <c r="I32">
        <v>1</v>
      </c>
      <c r="J32" t="s">
        <v>204</v>
      </c>
      <c r="K32" t="s">
        <v>225</v>
      </c>
      <c r="L32" t="s">
        <v>162</v>
      </c>
      <c r="M32">
        <v>21</v>
      </c>
      <c r="N32">
        <v>0</v>
      </c>
      <c r="O32">
        <v>0</v>
      </c>
      <c r="P32">
        <v>0</v>
      </c>
      <c r="X32" t="str">
        <f>Serve[[#This Row],[服装]]&amp;Serve[[#This Row],[名前]]&amp;Serve[[#This Row],[レアリティ]]</f>
        <v>ジャージ月島蛍ICONIC</v>
      </c>
    </row>
    <row r="33" spans="1:24" x14ac:dyDescent="0.25">
      <c r="A33">
        <f>VLOOKUP(Serve[[#This Row],[No用]],SetNo[[No.用]:[vlookup 用]],2,FALSE)</f>
        <v>28</v>
      </c>
      <c r="B33">
        <f>IF(ROW()=2,1,IF(A32&lt;&gt;Serve[[#This Row],[No]],1,B32+1))</f>
        <v>1</v>
      </c>
      <c r="C33" s="1" t="s">
        <v>871</v>
      </c>
      <c r="D33" s="1" t="s">
        <v>139</v>
      </c>
      <c r="E33" s="1" t="s">
        <v>77</v>
      </c>
      <c r="F33" s="1" t="s">
        <v>82</v>
      </c>
      <c r="G33" s="1" t="s">
        <v>136</v>
      </c>
      <c r="H33" s="1" t="s">
        <v>71</v>
      </c>
      <c r="I33">
        <v>1</v>
      </c>
      <c r="J33" t="s">
        <v>204</v>
      </c>
      <c r="K33" t="s">
        <v>225</v>
      </c>
      <c r="L33" t="s">
        <v>162</v>
      </c>
      <c r="M33">
        <v>21</v>
      </c>
      <c r="N33">
        <v>0</v>
      </c>
      <c r="O33">
        <v>0</v>
      </c>
      <c r="P33">
        <v>0</v>
      </c>
      <c r="X33" t="str">
        <f>Serve[[#This Row],[服装]]&amp;Serve[[#This Row],[名前]]&amp;Serve[[#This Row],[レアリティ]]</f>
        <v>2周年月島蛍ICONIC</v>
      </c>
    </row>
    <row r="34" spans="1:24" x14ac:dyDescent="0.25">
      <c r="A34">
        <f>VLOOKUP(Serve[[#This Row],[No用]],SetNo[[No.用]:[vlookup 用]],2,FALSE)</f>
        <v>29</v>
      </c>
      <c r="B34">
        <f>IF(ROW()=2,1,IF(A33&lt;&gt;Serve[[#This Row],[No]],1,B33+1))</f>
        <v>1</v>
      </c>
      <c r="C34" s="1" t="s">
        <v>944</v>
      </c>
      <c r="D34" s="1" t="s">
        <v>139</v>
      </c>
      <c r="E34" s="1" t="s">
        <v>73</v>
      </c>
      <c r="F34" s="1" t="s">
        <v>82</v>
      </c>
      <c r="G34" s="1" t="s">
        <v>136</v>
      </c>
      <c r="H34" s="1" t="s">
        <v>71</v>
      </c>
      <c r="I34">
        <v>1</v>
      </c>
      <c r="J34" t="s">
        <v>204</v>
      </c>
      <c r="K34" t="s">
        <v>225</v>
      </c>
      <c r="L34" t="s">
        <v>162</v>
      </c>
      <c r="M34">
        <v>21</v>
      </c>
      <c r="N34">
        <v>0</v>
      </c>
      <c r="O34">
        <v>0</v>
      </c>
      <c r="P34">
        <v>0</v>
      </c>
      <c r="X34" t="str">
        <f>Serve[[#This Row],[服装]]&amp;Serve[[#This Row],[名前]]&amp;Serve[[#This Row],[レアリティ]]</f>
        <v>アート2月島蛍ICONIC</v>
      </c>
    </row>
    <row r="35" spans="1:24" x14ac:dyDescent="0.25">
      <c r="A35">
        <f>VLOOKUP(Serve[[#This Row],[No用]],SetNo[[No.用]:[vlookup 用]],2,FALSE)</f>
        <v>30</v>
      </c>
      <c r="B35">
        <f>IF(ROW()=2,1,IF(A34&lt;&gt;Serve[[#This Row],[No]],1,B34+1))</f>
        <v>1</v>
      </c>
      <c r="C35" s="1" t="s">
        <v>1016</v>
      </c>
      <c r="D35" s="1" t="s">
        <v>139</v>
      </c>
      <c r="E35" s="1" t="s">
        <v>90</v>
      </c>
      <c r="F35" s="1" t="s">
        <v>82</v>
      </c>
      <c r="G35" s="1" t="s">
        <v>136</v>
      </c>
      <c r="H35" s="1" t="s">
        <v>71</v>
      </c>
      <c r="I35">
        <v>1</v>
      </c>
      <c r="J35" t="s">
        <v>204</v>
      </c>
      <c r="K35" t="s">
        <v>225</v>
      </c>
      <c r="L35" t="s">
        <v>162</v>
      </c>
      <c r="M35">
        <v>22</v>
      </c>
      <c r="N35">
        <v>0</v>
      </c>
      <c r="O35">
        <v>0</v>
      </c>
      <c r="P35">
        <v>0</v>
      </c>
      <c r="X35" t="str">
        <f>Serve[[#This Row],[服装]]&amp;Serve[[#This Row],[名前]]&amp;Serve[[#This Row],[レアリティ]]</f>
        <v>焼き芋月島蛍ICONIC</v>
      </c>
    </row>
    <row r="36" spans="1:24" x14ac:dyDescent="0.25">
      <c r="A36">
        <f>VLOOKUP(Serve[[#This Row],[No用]],SetNo[[No.用]:[vlookup 用]],2,FALSE)</f>
        <v>31</v>
      </c>
      <c r="B36">
        <f>IF(ROW()=2,1,IF(A35&lt;&gt;Serve[[#This Row],[No]],1,B35+1))</f>
        <v>1</v>
      </c>
      <c r="C36" s="1" t="s">
        <v>1364</v>
      </c>
      <c r="D36" s="1" t="s">
        <v>139</v>
      </c>
      <c r="E36" s="1" t="s">
        <v>77</v>
      </c>
      <c r="F36" s="1" t="s">
        <v>82</v>
      </c>
      <c r="G36" s="1" t="s">
        <v>136</v>
      </c>
      <c r="H36" s="1" t="s">
        <v>71</v>
      </c>
      <c r="I36">
        <v>1</v>
      </c>
      <c r="J36" t="s">
        <v>204</v>
      </c>
      <c r="K36" s="1" t="s">
        <v>225</v>
      </c>
      <c r="L36" s="1" t="s">
        <v>178</v>
      </c>
      <c r="M36">
        <v>25</v>
      </c>
      <c r="N36">
        <v>0</v>
      </c>
      <c r="O36">
        <v>0</v>
      </c>
      <c r="P36">
        <v>0</v>
      </c>
      <c r="X36" t="str">
        <f>Serve[[#This Row],[服装]]&amp;Serve[[#This Row],[名前]]&amp;Serve[[#This Row],[レアリティ]]</f>
        <v>寝正月月島蛍ICONIC</v>
      </c>
    </row>
    <row r="37" spans="1:24" x14ac:dyDescent="0.25">
      <c r="A37">
        <f>VLOOKUP(Serve[[#This Row],[No用]],SetNo[[No.用]:[vlookup 用]],2,FALSE)</f>
        <v>32</v>
      </c>
      <c r="B37">
        <f>IF(ROW()=2,1,IF(A36&lt;&gt;Serve[[#This Row],[No]],1,B36+1))</f>
        <v>1</v>
      </c>
      <c r="C37" s="1" t="s">
        <v>1674</v>
      </c>
      <c r="D37" s="1" t="s">
        <v>139</v>
      </c>
      <c r="E37" s="1" t="s">
        <v>73</v>
      </c>
      <c r="F37" s="1" t="s">
        <v>82</v>
      </c>
      <c r="G37" s="1" t="s">
        <v>136</v>
      </c>
      <c r="H37" s="1" t="s">
        <v>71</v>
      </c>
      <c r="I37">
        <v>1</v>
      </c>
      <c r="J37" t="s">
        <v>204</v>
      </c>
      <c r="K37" s="1" t="s">
        <v>225</v>
      </c>
      <c r="L37" s="1" t="s">
        <v>173</v>
      </c>
      <c r="M37">
        <v>28</v>
      </c>
      <c r="N37">
        <v>0</v>
      </c>
      <c r="O37">
        <v>0</v>
      </c>
      <c r="P37">
        <v>0</v>
      </c>
      <c r="X37" t="str">
        <f>Serve[[#This Row],[服装]]&amp;Serve[[#This Row],[名前]]&amp;Serve[[#This Row],[レアリティ]]</f>
        <v>思い出月島蛍ICONIC</v>
      </c>
    </row>
    <row r="38" spans="1:24" x14ac:dyDescent="0.25">
      <c r="A38">
        <f>VLOOKUP(Serve[[#This Row],[No用]],SetNo[[No.用]:[vlookup 用]],2,FALSE)</f>
        <v>32</v>
      </c>
      <c r="B38">
        <f>IF(ROW()=2,1,IF(A37&lt;&gt;Serve[[#This Row],[No]],1,B37+1))</f>
        <v>2</v>
      </c>
      <c r="C38" s="1" t="s">
        <v>1674</v>
      </c>
      <c r="D38" s="1" t="s">
        <v>139</v>
      </c>
      <c r="E38" s="1" t="s">
        <v>73</v>
      </c>
      <c r="F38" s="1" t="s">
        <v>82</v>
      </c>
      <c r="G38" s="1" t="s">
        <v>136</v>
      </c>
      <c r="H38" s="1" t="s">
        <v>71</v>
      </c>
      <c r="I38">
        <v>1</v>
      </c>
      <c r="J38" t="s">
        <v>204</v>
      </c>
      <c r="K38" s="1" t="s">
        <v>225</v>
      </c>
      <c r="L38" s="1" t="s">
        <v>224</v>
      </c>
      <c r="M38">
        <v>42</v>
      </c>
      <c r="N38">
        <v>5</v>
      </c>
      <c r="O38">
        <v>52</v>
      </c>
      <c r="P38">
        <v>7</v>
      </c>
      <c r="R38" s="1" t="s">
        <v>1309</v>
      </c>
      <c r="W38" s="1" t="s">
        <v>1694</v>
      </c>
      <c r="X38" t="str">
        <f>Serve[[#This Row],[服装]]&amp;Serve[[#This Row],[名前]]&amp;Serve[[#This Row],[レアリティ]]</f>
        <v>思い出月島蛍ICONIC</v>
      </c>
    </row>
    <row r="39" spans="1:24" x14ac:dyDescent="0.25">
      <c r="A39">
        <f>VLOOKUP(Serve[[#This Row],[No用]],SetNo[[No.用]:[vlookup 用]],2,FALSE)</f>
        <v>33</v>
      </c>
      <c r="B39">
        <f>IF(ROW()=2,1,IF(A35&lt;&gt;Serve[[#This Row],[No]],1,B35+1))</f>
        <v>1</v>
      </c>
      <c r="C39" t="s">
        <v>205</v>
      </c>
      <c r="D39" t="s">
        <v>211</v>
      </c>
      <c r="E39" t="s">
        <v>24</v>
      </c>
      <c r="F39" t="s">
        <v>26</v>
      </c>
      <c r="G39" t="s">
        <v>153</v>
      </c>
      <c r="H39" t="s">
        <v>71</v>
      </c>
      <c r="I39">
        <v>1</v>
      </c>
      <c r="J39" t="s">
        <v>204</v>
      </c>
      <c r="K39" t="s">
        <v>193</v>
      </c>
      <c r="L39" t="s">
        <v>173</v>
      </c>
      <c r="M39">
        <v>31</v>
      </c>
      <c r="N39">
        <v>0</v>
      </c>
      <c r="O39">
        <v>0</v>
      </c>
      <c r="P39">
        <v>0</v>
      </c>
      <c r="X39" t="str">
        <f>Serve[[#This Row],[服装]]&amp;Serve[[#This Row],[名前]]&amp;Serve[[#This Row],[レアリティ]]</f>
        <v>ユニフォーム山口忠ICONIC</v>
      </c>
    </row>
    <row r="40" spans="1:24" x14ac:dyDescent="0.25">
      <c r="A40">
        <f>VLOOKUP(Serve[[#This Row],[No用]],SetNo[[No.用]:[vlookup 用]],2,FALSE)</f>
        <v>33</v>
      </c>
      <c r="B40">
        <f>IF(ROW()=2,1,IF(A39&lt;&gt;Serve[[#This Row],[No]],1,B39+1))</f>
        <v>2</v>
      </c>
      <c r="C40" t="s">
        <v>205</v>
      </c>
      <c r="D40" t="s">
        <v>211</v>
      </c>
      <c r="E40" t="s">
        <v>24</v>
      </c>
      <c r="F40" t="s">
        <v>26</v>
      </c>
      <c r="G40" t="s">
        <v>153</v>
      </c>
      <c r="H40" t="s">
        <v>71</v>
      </c>
      <c r="I40">
        <v>1</v>
      </c>
      <c r="J40" t="s">
        <v>204</v>
      </c>
      <c r="K40" t="s">
        <v>193</v>
      </c>
      <c r="L40" t="s">
        <v>224</v>
      </c>
      <c r="M40">
        <v>35</v>
      </c>
      <c r="N40">
        <v>0</v>
      </c>
      <c r="O40">
        <v>45</v>
      </c>
      <c r="P40">
        <v>0</v>
      </c>
      <c r="X40" t="str">
        <f>Serve[[#This Row],[服装]]&amp;Serve[[#This Row],[名前]]&amp;Serve[[#This Row],[レアリティ]]</f>
        <v>ユニフォーム山口忠ICONIC</v>
      </c>
    </row>
    <row r="41" spans="1:24" x14ac:dyDescent="0.25">
      <c r="A41">
        <f>VLOOKUP(Serve[[#This Row],[No用]],SetNo[[No.用]:[vlookup 用]],2,FALSE)</f>
        <v>34</v>
      </c>
      <c r="B41">
        <f>IF(ROW()=2,1,IF(A40&lt;&gt;Serve[[#This Row],[No]],1,B40+1))</f>
        <v>1</v>
      </c>
      <c r="C41" t="s">
        <v>210</v>
      </c>
      <c r="D41" t="s">
        <v>211</v>
      </c>
      <c r="E41" t="s">
        <v>28</v>
      </c>
      <c r="F41" t="s">
        <v>26</v>
      </c>
      <c r="G41" t="s">
        <v>153</v>
      </c>
      <c r="H41" t="s">
        <v>71</v>
      </c>
      <c r="I41">
        <v>1</v>
      </c>
      <c r="J41" t="s">
        <v>204</v>
      </c>
      <c r="K41" t="s">
        <v>193</v>
      </c>
      <c r="L41" t="s">
        <v>173</v>
      </c>
      <c r="M41">
        <v>31</v>
      </c>
      <c r="N41">
        <v>0</v>
      </c>
      <c r="O41">
        <v>0</v>
      </c>
      <c r="P41">
        <v>0</v>
      </c>
      <c r="X41" t="str">
        <f>Serve[[#This Row],[服装]]&amp;Serve[[#This Row],[名前]]&amp;Serve[[#This Row],[レアリティ]]</f>
        <v>水着山口忠ICONIC</v>
      </c>
    </row>
    <row r="42" spans="1:24" x14ac:dyDescent="0.25">
      <c r="A42">
        <f>VLOOKUP(Serve[[#This Row],[No用]],SetNo[[No.用]:[vlookup 用]],2,FALSE)</f>
        <v>34</v>
      </c>
      <c r="B42">
        <f>IF(ROW()=2,1,IF(A41&lt;&gt;Serve[[#This Row],[No]],1,B41+1))</f>
        <v>2</v>
      </c>
      <c r="C42" t="s">
        <v>210</v>
      </c>
      <c r="D42" t="s">
        <v>211</v>
      </c>
      <c r="E42" t="s">
        <v>28</v>
      </c>
      <c r="F42" t="s">
        <v>26</v>
      </c>
      <c r="G42" t="s">
        <v>153</v>
      </c>
      <c r="H42" t="s">
        <v>71</v>
      </c>
      <c r="I42">
        <v>1</v>
      </c>
      <c r="J42" t="s">
        <v>204</v>
      </c>
      <c r="K42" t="s">
        <v>193</v>
      </c>
      <c r="L42" t="s">
        <v>224</v>
      </c>
      <c r="M42">
        <v>35</v>
      </c>
      <c r="N42">
        <v>0</v>
      </c>
      <c r="O42">
        <v>45</v>
      </c>
      <c r="P42">
        <v>0</v>
      </c>
      <c r="X42" t="str">
        <f>Serve[[#This Row],[服装]]&amp;Serve[[#This Row],[名前]]&amp;Serve[[#This Row],[レアリティ]]</f>
        <v>水着山口忠ICONIC</v>
      </c>
    </row>
    <row r="43" spans="1:24" x14ac:dyDescent="0.25">
      <c r="A43">
        <f>VLOOKUP(Serve[[#This Row],[No用]],SetNo[[No.用]:[vlookup 用]],2,FALSE)</f>
        <v>35</v>
      </c>
      <c r="B43">
        <f>IF(ROW()=2,1,IF(A42&lt;&gt;Serve[[#This Row],[No]],1,B42+1))</f>
        <v>1</v>
      </c>
      <c r="C43" s="1" t="s">
        <v>595</v>
      </c>
      <c r="D43" t="s">
        <v>140</v>
      </c>
      <c r="E43" s="1" t="s">
        <v>73</v>
      </c>
      <c r="F43" t="s">
        <v>82</v>
      </c>
      <c r="G43" t="s">
        <v>136</v>
      </c>
      <c r="H43" t="s">
        <v>71</v>
      </c>
      <c r="I43">
        <v>1</v>
      </c>
      <c r="J43" t="s">
        <v>204</v>
      </c>
      <c r="K43" t="s">
        <v>193</v>
      </c>
      <c r="L43" t="s">
        <v>173</v>
      </c>
      <c r="M43">
        <v>31</v>
      </c>
      <c r="N43">
        <v>0</v>
      </c>
      <c r="O43">
        <v>0</v>
      </c>
      <c r="P43">
        <v>0</v>
      </c>
      <c r="X43" t="str">
        <f>Serve[[#This Row],[服装]]&amp;Serve[[#This Row],[名前]]&amp;Serve[[#This Row],[レアリティ]]</f>
        <v>雪遊び山口忠ICONIC</v>
      </c>
    </row>
    <row r="44" spans="1:24" x14ac:dyDescent="0.25">
      <c r="A44">
        <f>VLOOKUP(Serve[[#This Row],[No用]],SetNo[[No.用]:[vlookup 用]],2,FALSE)</f>
        <v>35</v>
      </c>
      <c r="B44">
        <f>IF(ROW()=2,1,IF(A43&lt;&gt;Serve[[#This Row],[No]],1,B43+1))</f>
        <v>2</v>
      </c>
      <c r="C44" s="1" t="s">
        <v>595</v>
      </c>
      <c r="D44" t="s">
        <v>140</v>
      </c>
      <c r="E44" s="1" t="s">
        <v>73</v>
      </c>
      <c r="F44" t="s">
        <v>82</v>
      </c>
      <c r="G44" t="s">
        <v>136</v>
      </c>
      <c r="H44" t="s">
        <v>71</v>
      </c>
      <c r="I44">
        <v>1</v>
      </c>
      <c r="J44" t="s">
        <v>204</v>
      </c>
      <c r="K44" t="s">
        <v>193</v>
      </c>
      <c r="L44" t="s">
        <v>224</v>
      </c>
      <c r="M44">
        <v>35</v>
      </c>
      <c r="N44">
        <v>0</v>
      </c>
      <c r="O44">
        <v>45</v>
      </c>
      <c r="P44">
        <v>0</v>
      </c>
      <c r="X44" t="str">
        <f>Serve[[#This Row],[服装]]&amp;Serve[[#This Row],[名前]]&amp;Serve[[#This Row],[レアリティ]]</f>
        <v>雪遊び山口忠ICONIC</v>
      </c>
    </row>
    <row r="45" spans="1:24" x14ac:dyDescent="0.25">
      <c r="A45">
        <f>VLOOKUP(Serve[[#This Row],[No用]],SetNo[[No.用]:[vlookup 用]],2,FALSE)</f>
        <v>36</v>
      </c>
      <c r="B45">
        <f>IF(ROW()=2,1,IF(A44&lt;&gt;Serve[[#This Row],[No]],1,B44+1))</f>
        <v>1</v>
      </c>
      <c r="C45" s="1" t="s">
        <v>727</v>
      </c>
      <c r="D45" s="1" t="s">
        <v>140</v>
      </c>
      <c r="E45" s="1" t="s">
        <v>90</v>
      </c>
      <c r="F45" s="1" t="s">
        <v>82</v>
      </c>
      <c r="G45" s="1" t="s">
        <v>136</v>
      </c>
      <c r="H45" s="1" t="s">
        <v>71</v>
      </c>
      <c r="I45">
        <v>1</v>
      </c>
      <c r="J45" t="s">
        <v>204</v>
      </c>
      <c r="K45" t="s">
        <v>193</v>
      </c>
      <c r="L45" t="s">
        <v>173</v>
      </c>
      <c r="M45">
        <v>32</v>
      </c>
      <c r="N45">
        <v>0</v>
      </c>
      <c r="O45">
        <v>0</v>
      </c>
      <c r="P45">
        <v>0</v>
      </c>
      <c r="X45" t="str">
        <f>Serve[[#This Row],[服装]]&amp;Serve[[#This Row],[名前]]&amp;Serve[[#This Row],[レアリティ]]</f>
        <v>スパイ山口忠ICONIC</v>
      </c>
    </row>
    <row r="46" spans="1:24" x14ac:dyDescent="0.25">
      <c r="A46">
        <f>VLOOKUP(Serve[[#This Row],[No用]],SetNo[[No.用]:[vlookup 用]],2,FALSE)</f>
        <v>36</v>
      </c>
      <c r="B46">
        <f>IF(ROW()=2,1,IF(A45&lt;&gt;Serve[[#This Row],[No]],1,B45+1))</f>
        <v>2</v>
      </c>
      <c r="C46" s="1" t="s">
        <v>727</v>
      </c>
      <c r="D46" s="1" t="s">
        <v>140</v>
      </c>
      <c r="E46" s="1" t="s">
        <v>90</v>
      </c>
      <c r="F46" s="1" t="s">
        <v>82</v>
      </c>
      <c r="G46" s="1" t="s">
        <v>136</v>
      </c>
      <c r="H46" s="1" t="s">
        <v>71</v>
      </c>
      <c r="I46">
        <v>1</v>
      </c>
      <c r="J46" t="s">
        <v>204</v>
      </c>
      <c r="K46" t="s">
        <v>193</v>
      </c>
      <c r="L46" t="s">
        <v>224</v>
      </c>
      <c r="M46">
        <v>35</v>
      </c>
      <c r="N46">
        <v>0</v>
      </c>
      <c r="O46">
        <v>45</v>
      </c>
      <c r="P46">
        <v>0</v>
      </c>
      <c r="X46" t="str">
        <f>Serve[[#This Row],[服装]]&amp;Serve[[#This Row],[名前]]&amp;Serve[[#This Row],[レアリティ]]</f>
        <v>スパイ山口忠ICONIC</v>
      </c>
    </row>
    <row r="47" spans="1:24" x14ac:dyDescent="0.25">
      <c r="A47">
        <f>VLOOKUP(Serve[[#This Row],[No用]],SetNo[[No.用]:[vlookup 用]],2,FALSE)</f>
        <v>37</v>
      </c>
      <c r="B47">
        <f>IF(ROW()=2,1,IF(A46&lt;&gt;Serve[[#This Row],[No]],1,B46+1))</f>
        <v>1</v>
      </c>
      <c r="C47" s="1" t="s">
        <v>771</v>
      </c>
      <c r="D47" s="1" t="s">
        <v>140</v>
      </c>
      <c r="E47" s="1" t="s">
        <v>77</v>
      </c>
      <c r="F47" s="1" t="s">
        <v>82</v>
      </c>
      <c r="G47" s="1" t="s">
        <v>136</v>
      </c>
      <c r="H47" s="1" t="s">
        <v>71</v>
      </c>
      <c r="I47">
        <v>1</v>
      </c>
      <c r="J47" t="s">
        <v>204</v>
      </c>
      <c r="K47" t="s">
        <v>193</v>
      </c>
      <c r="L47" s="1" t="s">
        <v>173</v>
      </c>
      <c r="M47">
        <v>31</v>
      </c>
      <c r="N47">
        <v>0</v>
      </c>
      <c r="O47">
        <v>0</v>
      </c>
      <c r="P47">
        <v>0</v>
      </c>
      <c r="X47" t="str">
        <f>Serve[[#This Row],[服装]]&amp;Serve[[#This Row],[名前]]&amp;Serve[[#This Row],[レアリティ]]</f>
        <v>ジャージ山口忠ICONIC</v>
      </c>
    </row>
    <row r="48" spans="1:24" x14ac:dyDescent="0.25">
      <c r="A48">
        <f>VLOOKUP(Serve[[#This Row],[No用]],SetNo[[No.用]:[vlookup 用]],2,FALSE)</f>
        <v>38</v>
      </c>
      <c r="B48">
        <f>IF(ROW()=2,1,IF(A47&lt;&gt;Serve[[#This Row],[No]],1,B47+1))</f>
        <v>1</v>
      </c>
      <c r="C48" s="1" t="s">
        <v>1016</v>
      </c>
      <c r="D48" s="1" t="s">
        <v>140</v>
      </c>
      <c r="E48" s="1" t="s">
        <v>73</v>
      </c>
      <c r="F48" s="1" t="s">
        <v>82</v>
      </c>
      <c r="G48" s="1" t="s">
        <v>136</v>
      </c>
      <c r="H48" s="1" t="s">
        <v>71</v>
      </c>
      <c r="I48">
        <v>1</v>
      </c>
      <c r="J48" t="s">
        <v>204</v>
      </c>
      <c r="K48" s="1" t="s">
        <v>193</v>
      </c>
      <c r="L48" s="1" t="s">
        <v>173</v>
      </c>
      <c r="M48">
        <v>33</v>
      </c>
      <c r="N48">
        <v>0</v>
      </c>
      <c r="O48">
        <v>0</v>
      </c>
      <c r="P48">
        <v>0</v>
      </c>
      <c r="X48" t="str">
        <f>Serve[[#This Row],[服装]]&amp;Serve[[#This Row],[名前]]&amp;Serve[[#This Row],[レアリティ]]</f>
        <v>焼き芋山口忠ICONIC</v>
      </c>
    </row>
    <row r="49" spans="1:24" x14ac:dyDescent="0.25">
      <c r="A49">
        <f>VLOOKUP(Serve[[#This Row],[No用]],SetNo[[No.用]:[vlookup 用]],2,FALSE)</f>
        <v>38</v>
      </c>
      <c r="B49">
        <f>IF(ROW()=2,1,IF(A48&lt;&gt;Serve[[#This Row],[No]],1,B48+1))</f>
        <v>2</v>
      </c>
      <c r="C49" s="1" t="s">
        <v>1016</v>
      </c>
      <c r="D49" s="1" t="s">
        <v>140</v>
      </c>
      <c r="E49" s="1" t="s">
        <v>73</v>
      </c>
      <c r="F49" s="1" t="s">
        <v>82</v>
      </c>
      <c r="G49" s="1" t="s">
        <v>136</v>
      </c>
      <c r="H49" s="1" t="s">
        <v>71</v>
      </c>
      <c r="I49">
        <v>1</v>
      </c>
      <c r="J49" t="s">
        <v>204</v>
      </c>
      <c r="K49" s="1" t="s">
        <v>193</v>
      </c>
      <c r="L49" s="1" t="s">
        <v>224</v>
      </c>
      <c r="M49">
        <v>36</v>
      </c>
      <c r="N49">
        <v>0</v>
      </c>
      <c r="O49">
        <v>46</v>
      </c>
      <c r="P49">
        <v>0</v>
      </c>
      <c r="X49" t="str">
        <f>Serve[[#This Row],[服装]]&amp;Serve[[#This Row],[名前]]&amp;Serve[[#This Row],[レアリティ]]</f>
        <v>焼き芋山口忠ICONIC</v>
      </c>
    </row>
    <row r="50" spans="1:24" x14ac:dyDescent="0.25">
      <c r="A50">
        <f>VLOOKUP(Serve[[#This Row],[No用]],SetNo[[No.用]:[vlookup 用]],2,FALSE)</f>
        <v>39</v>
      </c>
      <c r="B50">
        <f>IF(ROW()=2,1,IF(A49&lt;&gt;Serve[[#This Row],[No]],1,B49+1))</f>
        <v>1</v>
      </c>
      <c r="C50" s="1" t="s">
        <v>1674</v>
      </c>
      <c r="D50" s="1" t="s">
        <v>140</v>
      </c>
      <c r="E50" s="1" t="s">
        <v>90</v>
      </c>
      <c r="F50" s="1" t="s">
        <v>82</v>
      </c>
      <c r="G50" s="1" t="s">
        <v>136</v>
      </c>
      <c r="H50" s="1" t="s">
        <v>71</v>
      </c>
      <c r="I50">
        <v>1</v>
      </c>
      <c r="J50" t="s">
        <v>204</v>
      </c>
      <c r="K50" s="1" t="s">
        <v>225</v>
      </c>
      <c r="L50" s="1" t="s">
        <v>173</v>
      </c>
      <c r="M50">
        <v>35</v>
      </c>
      <c r="N50">
        <v>0</v>
      </c>
      <c r="O50">
        <v>0</v>
      </c>
      <c r="P50">
        <v>0</v>
      </c>
      <c r="X50" t="str">
        <f>Serve[[#This Row],[服装]]&amp;Serve[[#This Row],[名前]]&amp;Serve[[#This Row],[レアリティ]]</f>
        <v>思い出山口忠ICONIC</v>
      </c>
    </row>
    <row r="51" spans="1:24" x14ac:dyDescent="0.25">
      <c r="A51">
        <f>VLOOKUP(Serve[[#This Row],[No用]],SetNo[[No.用]:[vlookup 用]],2,FALSE)</f>
        <v>39</v>
      </c>
      <c r="B51">
        <f>IF(ROW()=2,1,IF(A50&lt;&gt;Serve[[#This Row],[No]],1,B50+1))</f>
        <v>2</v>
      </c>
      <c r="C51" s="1" t="s">
        <v>1674</v>
      </c>
      <c r="D51" s="1" t="s">
        <v>140</v>
      </c>
      <c r="E51" s="1" t="s">
        <v>90</v>
      </c>
      <c r="F51" s="1" t="s">
        <v>82</v>
      </c>
      <c r="G51" s="1" t="s">
        <v>136</v>
      </c>
      <c r="H51" s="1" t="s">
        <v>71</v>
      </c>
      <c r="I51">
        <v>1</v>
      </c>
      <c r="J51" t="s">
        <v>204</v>
      </c>
      <c r="K51" s="1" t="s">
        <v>225</v>
      </c>
      <c r="L51" s="1" t="s">
        <v>224</v>
      </c>
      <c r="M51">
        <v>37</v>
      </c>
      <c r="N51">
        <v>0</v>
      </c>
      <c r="O51">
        <v>37</v>
      </c>
      <c r="P51">
        <v>0</v>
      </c>
      <c r="R51" s="1" t="s">
        <v>1309</v>
      </c>
      <c r="W51" s="1" t="s">
        <v>1696</v>
      </c>
      <c r="X51" t="str">
        <f>Serve[[#This Row],[服装]]&amp;Serve[[#This Row],[名前]]&amp;Serve[[#This Row],[レアリティ]]</f>
        <v>思い出山口忠ICONIC</v>
      </c>
    </row>
    <row r="52" spans="1:24" x14ac:dyDescent="0.25">
      <c r="A52">
        <f>VLOOKUP(Serve[[#This Row],[No用]],SetNo[[No.用]:[vlookup 用]],2,FALSE)</f>
        <v>40</v>
      </c>
      <c r="B52">
        <f>IF(ROW()=2,1,IF(A49&lt;&gt;Serve[[#This Row],[No]],1,B49+1))</f>
        <v>1</v>
      </c>
      <c r="C52" t="s">
        <v>205</v>
      </c>
      <c r="D52" t="s">
        <v>212</v>
      </c>
      <c r="E52" t="s">
        <v>28</v>
      </c>
      <c r="F52" t="s">
        <v>21</v>
      </c>
      <c r="G52" t="s">
        <v>153</v>
      </c>
      <c r="H52" t="s">
        <v>71</v>
      </c>
      <c r="I52">
        <v>0</v>
      </c>
      <c r="J52" t="s">
        <v>204</v>
      </c>
      <c r="M52">
        <v>0</v>
      </c>
      <c r="N52">
        <v>0</v>
      </c>
      <c r="O52">
        <v>0</v>
      </c>
      <c r="P52">
        <v>0</v>
      </c>
      <c r="X52" t="str">
        <f>Serve[[#This Row],[服装]]&amp;Serve[[#This Row],[名前]]&amp;Serve[[#This Row],[レアリティ]]</f>
        <v>ユニフォーム西谷夕ICONIC</v>
      </c>
    </row>
    <row r="53" spans="1:24" x14ac:dyDescent="0.25">
      <c r="A53">
        <f>VLOOKUP(Serve[[#This Row],[No用]],SetNo[[No.用]:[vlookup 用]],2,FALSE)</f>
        <v>41</v>
      </c>
      <c r="B53">
        <f>IF(ROW()=2,1,IF(A52&lt;&gt;Serve[[#This Row],[No]],1,B52+1))</f>
        <v>1</v>
      </c>
      <c r="C53" t="s">
        <v>207</v>
      </c>
      <c r="D53" t="s">
        <v>212</v>
      </c>
      <c r="E53" t="s">
        <v>23</v>
      </c>
      <c r="F53" t="s">
        <v>21</v>
      </c>
      <c r="G53" t="s">
        <v>153</v>
      </c>
      <c r="H53" t="s">
        <v>71</v>
      </c>
      <c r="I53">
        <v>0</v>
      </c>
      <c r="J53" t="s">
        <v>204</v>
      </c>
      <c r="M53">
        <v>0</v>
      </c>
      <c r="N53">
        <v>0</v>
      </c>
      <c r="O53">
        <v>0</v>
      </c>
      <c r="P53">
        <v>0</v>
      </c>
      <c r="X53" t="str">
        <f>Serve[[#This Row],[服装]]&amp;Serve[[#This Row],[名前]]&amp;Serve[[#This Row],[レアリティ]]</f>
        <v>制服西谷夕ICONIC</v>
      </c>
    </row>
    <row r="54" spans="1:24" x14ac:dyDescent="0.25">
      <c r="A54">
        <f>VLOOKUP(Serve[[#This Row],[No用]],SetNo[[No.用]:[vlookup 用]],2,FALSE)</f>
        <v>42</v>
      </c>
      <c r="B54">
        <f>IF(ROW()=2,1,IF(A53&lt;&gt;Serve[[#This Row],[No]],1,B53+1))</f>
        <v>1</v>
      </c>
      <c r="C54" s="1" t="s">
        <v>585</v>
      </c>
      <c r="D54" t="s">
        <v>141</v>
      </c>
      <c r="E54" t="s">
        <v>73</v>
      </c>
      <c r="F54" t="s">
        <v>80</v>
      </c>
      <c r="G54" t="s">
        <v>136</v>
      </c>
      <c r="H54" t="s">
        <v>71</v>
      </c>
      <c r="I54">
        <v>0</v>
      </c>
      <c r="J54" t="s">
        <v>204</v>
      </c>
      <c r="M54">
        <v>0</v>
      </c>
      <c r="N54">
        <v>0</v>
      </c>
      <c r="O54">
        <v>0</v>
      </c>
      <c r="P54">
        <v>0</v>
      </c>
      <c r="X54" t="str">
        <f>Serve[[#This Row],[服装]]&amp;Serve[[#This Row],[名前]]&amp;Serve[[#This Row],[レアリティ]]</f>
        <v>Xmas西谷夕ICONIC</v>
      </c>
    </row>
    <row r="55" spans="1:24" x14ac:dyDescent="0.25">
      <c r="A55">
        <f>VLOOKUP(Serve[[#This Row],[No用]],SetNo[[No.用]:[vlookup 用]],2,FALSE)</f>
        <v>43</v>
      </c>
      <c r="B55">
        <f>IF(ROW()=2,1,IF(A54&lt;&gt;Serve[[#This Row],[No]],1,B54+1))</f>
        <v>1</v>
      </c>
      <c r="C55" s="1" t="s">
        <v>669</v>
      </c>
      <c r="D55" s="1" t="s">
        <v>141</v>
      </c>
      <c r="E55" s="1" t="s">
        <v>90</v>
      </c>
      <c r="F55" s="1" t="s">
        <v>80</v>
      </c>
      <c r="G55" s="1" t="s">
        <v>136</v>
      </c>
      <c r="H55" s="1" t="s">
        <v>71</v>
      </c>
      <c r="I55">
        <v>0</v>
      </c>
      <c r="J55" t="s">
        <v>204</v>
      </c>
      <c r="M55">
        <v>0</v>
      </c>
      <c r="N55">
        <v>0</v>
      </c>
      <c r="O55">
        <v>0</v>
      </c>
      <c r="P55">
        <v>0</v>
      </c>
      <c r="X55" t="str">
        <f>Serve[[#This Row],[服装]]&amp;Serve[[#This Row],[名前]]&amp;Serve[[#This Row],[レアリティ]]</f>
        <v>バーガー西谷夕ICONIC</v>
      </c>
    </row>
    <row r="56" spans="1:24" x14ac:dyDescent="0.25">
      <c r="A56">
        <f>VLOOKUP(Serve[[#This Row],[No用]],SetNo[[No.用]:[vlookup 用]],2,FALSE)</f>
        <v>44</v>
      </c>
      <c r="B56">
        <f>IF(ROW()=2,1,IF(A55&lt;&gt;Serve[[#This Row],[No]],1,B55+1))</f>
        <v>1</v>
      </c>
      <c r="C56" s="1" t="s">
        <v>759</v>
      </c>
      <c r="D56" s="1" t="s">
        <v>141</v>
      </c>
      <c r="E56" s="1" t="s">
        <v>77</v>
      </c>
      <c r="F56" s="1" t="s">
        <v>80</v>
      </c>
      <c r="G56" s="1" t="s">
        <v>136</v>
      </c>
      <c r="H56" s="1" t="s">
        <v>71</v>
      </c>
      <c r="I56">
        <v>0</v>
      </c>
      <c r="J56" t="s">
        <v>204</v>
      </c>
      <c r="M56">
        <v>0</v>
      </c>
      <c r="N56">
        <v>0</v>
      </c>
      <c r="O56">
        <v>0</v>
      </c>
      <c r="P56">
        <v>0</v>
      </c>
      <c r="X56" t="str">
        <f>Serve[[#This Row],[服装]]&amp;Serve[[#This Row],[名前]]&amp;Serve[[#This Row],[レアリティ]]</f>
        <v>文化祭2西谷夕ICONIC</v>
      </c>
    </row>
    <row r="57" spans="1:24" x14ac:dyDescent="0.25">
      <c r="A57">
        <f>VLOOKUP(Serve[[#This Row],[No用]],SetNo[[No.用]:[vlookup 用]],2,FALSE)</f>
        <v>45</v>
      </c>
      <c r="B57">
        <f>IF(ROW()=2,1,IF(A56&lt;&gt;Serve[[#This Row],[No]],1,B56+1))</f>
        <v>1</v>
      </c>
      <c r="C57" s="1" t="s">
        <v>871</v>
      </c>
      <c r="D57" s="1" t="s">
        <v>141</v>
      </c>
      <c r="E57" s="1" t="s">
        <v>73</v>
      </c>
      <c r="F57" s="1" t="s">
        <v>80</v>
      </c>
      <c r="G57" s="1" t="s">
        <v>136</v>
      </c>
      <c r="H57" s="1" t="s">
        <v>71</v>
      </c>
      <c r="I57">
        <v>0</v>
      </c>
      <c r="J57" t="s">
        <v>204</v>
      </c>
      <c r="M57">
        <v>0</v>
      </c>
      <c r="N57">
        <v>0</v>
      </c>
      <c r="O57">
        <v>0</v>
      </c>
      <c r="P57">
        <v>0</v>
      </c>
      <c r="X57" t="str">
        <f>Serve[[#This Row],[服装]]&amp;Serve[[#This Row],[名前]]&amp;Serve[[#This Row],[レアリティ]]</f>
        <v>2周年西谷夕ICONIC</v>
      </c>
    </row>
    <row r="58" spans="1:24" x14ac:dyDescent="0.25">
      <c r="A58">
        <f>VLOOKUP(Serve[[#This Row],[No用]],SetNo[[No.用]:[vlookup 用]],2,FALSE)</f>
        <v>46</v>
      </c>
      <c r="B58">
        <f>IF(ROW()=2,1,IF(A57&lt;&gt;Serve[[#This Row],[No]],1,B57+1))</f>
        <v>1</v>
      </c>
      <c r="C58" s="1" t="s">
        <v>1031</v>
      </c>
      <c r="D58" s="1" t="s">
        <v>141</v>
      </c>
      <c r="E58" s="1" t="s">
        <v>90</v>
      </c>
      <c r="F58" s="1" t="s">
        <v>80</v>
      </c>
      <c r="G58" s="1" t="s">
        <v>136</v>
      </c>
      <c r="H58" s="1" t="s">
        <v>71</v>
      </c>
      <c r="I58">
        <v>0</v>
      </c>
      <c r="J58" t="s">
        <v>204</v>
      </c>
      <c r="M58">
        <v>0</v>
      </c>
      <c r="N58">
        <v>0</v>
      </c>
      <c r="O58">
        <v>0</v>
      </c>
      <c r="P58">
        <v>0</v>
      </c>
      <c r="X58" t="str">
        <f>Serve[[#This Row],[服装]]&amp;Serve[[#This Row],[名前]]&amp;Serve[[#This Row],[レアリティ]]</f>
        <v>ハロウィン西谷夕ICONIC</v>
      </c>
    </row>
    <row r="59" spans="1:24" x14ac:dyDescent="0.25">
      <c r="A59">
        <f>VLOOKUP(Serve[[#This Row],[No用]],SetNo[[No.用]:[vlookup 用]],2,FALSE)</f>
        <v>47</v>
      </c>
      <c r="B59">
        <f>IF(ROW()=2,1,IF(A58&lt;&gt;Serve[[#This Row],[No]],1,B58+1))</f>
        <v>1</v>
      </c>
      <c r="C59" s="1" t="s">
        <v>1674</v>
      </c>
      <c r="D59" s="1" t="s">
        <v>141</v>
      </c>
      <c r="E59" s="1" t="s">
        <v>77</v>
      </c>
      <c r="F59" s="1" t="s">
        <v>80</v>
      </c>
      <c r="G59" s="1" t="s">
        <v>136</v>
      </c>
      <c r="H59" s="1" t="s">
        <v>71</v>
      </c>
      <c r="I59">
        <v>0</v>
      </c>
      <c r="J59" t="s">
        <v>204</v>
      </c>
      <c r="M59">
        <v>0</v>
      </c>
      <c r="N59">
        <v>0</v>
      </c>
      <c r="O59">
        <v>0</v>
      </c>
      <c r="P59">
        <v>0</v>
      </c>
      <c r="X59" t="str">
        <f>Serve[[#This Row],[服装]]&amp;Serve[[#This Row],[名前]]&amp;Serve[[#This Row],[レアリティ]]</f>
        <v>思い出西谷夕ICONIC</v>
      </c>
    </row>
    <row r="60" spans="1:24" x14ac:dyDescent="0.25">
      <c r="A60">
        <f>VLOOKUP(Serve[[#This Row],[No用]],SetNo[[No.用]:[vlookup 用]],2,FALSE)</f>
        <v>48</v>
      </c>
      <c r="B60">
        <f>IF(ROW()=2,1,IF(A58&lt;&gt;Serve[[#This Row],[No]],1,B58+1))</f>
        <v>1</v>
      </c>
      <c r="C60" t="s">
        <v>205</v>
      </c>
      <c r="D60" t="s">
        <v>213</v>
      </c>
      <c r="E60" t="s">
        <v>24</v>
      </c>
      <c r="F60" t="s">
        <v>25</v>
      </c>
      <c r="G60" t="s">
        <v>153</v>
      </c>
      <c r="H60" t="s">
        <v>71</v>
      </c>
      <c r="I60">
        <v>1</v>
      </c>
      <c r="J60" t="s">
        <v>204</v>
      </c>
      <c r="K60" t="s">
        <v>222</v>
      </c>
      <c r="L60" t="s">
        <v>162</v>
      </c>
      <c r="M60">
        <v>22</v>
      </c>
      <c r="N60">
        <v>0</v>
      </c>
      <c r="O60">
        <v>0</v>
      </c>
      <c r="P60">
        <v>0</v>
      </c>
      <c r="X60" t="str">
        <f>Serve[[#This Row],[服装]]&amp;Serve[[#This Row],[名前]]&amp;Serve[[#This Row],[レアリティ]]</f>
        <v>ユニフォーム田中龍之介ICONIC</v>
      </c>
    </row>
    <row r="61" spans="1:24" x14ac:dyDescent="0.25">
      <c r="A61">
        <f>VLOOKUP(Serve[[#This Row],[No用]],SetNo[[No.用]:[vlookup 用]],2,FALSE)</f>
        <v>49</v>
      </c>
      <c r="B61">
        <f>IF(ROW()=2,1,IF(A60&lt;&gt;Serve[[#This Row],[No]],1,B60+1))</f>
        <v>1</v>
      </c>
      <c r="C61" t="s">
        <v>207</v>
      </c>
      <c r="D61" t="s">
        <v>213</v>
      </c>
      <c r="E61" t="s">
        <v>28</v>
      </c>
      <c r="F61" t="s">
        <v>25</v>
      </c>
      <c r="G61" t="s">
        <v>153</v>
      </c>
      <c r="H61" t="s">
        <v>71</v>
      </c>
      <c r="I61">
        <v>1</v>
      </c>
      <c r="J61" t="s">
        <v>204</v>
      </c>
      <c r="K61" t="s">
        <v>222</v>
      </c>
      <c r="L61" t="s">
        <v>162</v>
      </c>
      <c r="M61">
        <v>22</v>
      </c>
      <c r="N61">
        <v>0</v>
      </c>
      <c r="O61">
        <v>0</v>
      </c>
      <c r="P61">
        <v>0</v>
      </c>
      <c r="X61" t="str">
        <f>Serve[[#This Row],[服装]]&amp;Serve[[#This Row],[名前]]&amp;Serve[[#This Row],[レアリティ]]</f>
        <v>制服田中龍之介ICONIC</v>
      </c>
    </row>
    <row r="62" spans="1:24" x14ac:dyDescent="0.25">
      <c r="A62">
        <f>VLOOKUP(Serve[[#This Row],[No用]],SetNo[[No.用]:[vlookup 用]],2,FALSE)</f>
        <v>50</v>
      </c>
      <c r="B62">
        <f>IF(ROW()=2,1,IF(A61&lt;&gt;Serve[[#This Row],[No]],1,B61+1))</f>
        <v>1</v>
      </c>
      <c r="C62" s="1" t="s">
        <v>589</v>
      </c>
      <c r="D62" s="1" t="s">
        <v>142</v>
      </c>
      <c r="E62" s="1" t="s">
        <v>73</v>
      </c>
      <c r="F62" t="s">
        <v>78</v>
      </c>
      <c r="G62" t="s">
        <v>136</v>
      </c>
      <c r="H62" t="s">
        <v>71</v>
      </c>
      <c r="I62">
        <v>1</v>
      </c>
      <c r="J62" t="s">
        <v>204</v>
      </c>
      <c r="K62" t="s">
        <v>222</v>
      </c>
      <c r="L62" t="s">
        <v>162</v>
      </c>
      <c r="M62">
        <v>22</v>
      </c>
      <c r="N62">
        <v>0</v>
      </c>
      <c r="O62">
        <v>0</v>
      </c>
      <c r="P62">
        <v>0</v>
      </c>
      <c r="X62" t="str">
        <f>Serve[[#This Row],[服装]]&amp;Serve[[#This Row],[名前]]&amp;Serve[[#This Row],[レアリティ]]</f>
        <v>新年田中龍之介ICONIC</v>
      </c>
    </row>
    <row r="63" spans="1:24" x14ac:dyDescent="0.25">
      <c r="A63">
        <f>VLOOKUP(Serve[[#This Row],[No用]],SetNo[[No.用]:[vlookup 用]],2,FALSE)</f>
        <v>51</v>
      </c>
      <c r="B63">
        <f>IF(ROW()=2,1,IF(A62&lt;&gt;Serve[[#This Row],[No]],1,B62+1))</f>
        <v>1</v>
      </c>
      <c r="C63" s="1" t="s">
        <v>628</v>
      </c>
      <c r="D63" s="1" t="s">
        <v>142</v>
      </c>
      <c r="E63" s="1" t="s">
        <v>90</v>
      </c>
      <c r="F63" s="1" t="s">
        <v>78</v>
      </c>
      <c r="G63" s="1" t="s">
        <v>136</v>
      </c>
      <c r="H63" s="1" t="s">
        <v>71</v>
      </c>
      <c r="I63">
        <v>1</v>
      </c>
      <c r="J63" t="s">
        <v>204</v>
      </c>
      <c r="K63" t="s">
        <v>222</v>
      </c>
      <c r="L63" t="s">
        <v>162</v>
      </c>
      <c r="M63">
        <v>22</v>
      </c>
      <c r="N63">
        <v>0</v>
      </c>
      <c r="O63">
        <v>0</v>
      </c>
      <c r="P63">
        <v>0</v>
      </c>
      <c r="X63" t="str">
        <f>Serve[[#This Row],[服装]]&amp;Serve[[#This Row],[名前]]&amp;Serve[[#This Row],[レアリティ]]</f>
        <v>RPG田中龍之介ICONIC</v>
      </c>
    </row>
    <row r="64" spans="1:24" x14ac:dyDescent="0.25">
      <c r="A64">
        <f>VLOOKUP(Serve[[#This Row],[No用]],SetNo[[No.用]:[vlookup 用]],2,FALSE)</f>
        <v>52</v>
      </c>
      <c r="B64">
        <f>IF(ROW()=2,1,IF(A63&lt;&gt;Serve[[#This Row],[No]],1,B63+1))</f>
        <v>1</v>
      </c>
      <c r="C64" s="1" t="s">
        <v>732</v>
      </c>
      <c r="D64" s="1" t="s">
        <v>142</v>
      </c>
      <c r="E64" s="1" t="s">
        <v>90</v>
      </c>
      <c r="F64" s="1" t="s">
        <v>78</v>
      </c>
      <c r="G64" s="1" t="s">
        <v>136</v>
      </c>
      <c r="H64" s="1" t="s">
        <v>71</v>
      </c>
      <c r="I64">
        <v>1</v>
      </c>
      <c r="J64" t="s">
        <v>204</v>
      </c>
      <c r="K64" t="s">
        <v>222</v>
      </c>
      <c r="L64" t="s">
        <v>162</v>
      </c>
      <c r="M64">
        <v>22</v>
      </c>
      <c r="N64">
        <v>0</v>
      </c>
      <c r="O64">
        <v>0</v>
      </c>
      <c r="P64">
        <v>0</v>
      </c>
      <c r="X64" t="str">
        <f>Serve[[#This Row],[服装]]&amp;Serve[[#This Row],[名前]]&amp;Serve[[#This Row],[レアリティ]]</f>
        <v>仮装田中龍之介ICONIC</v>
      </c>
    </row>
    <row r="65" spans="1:24" x14ac:dyDescent="0.25">
      <c r="A65">
        <f>VLOOKUP(Serve[[#This Row],[No用]],SetNo[[No.用]:[vlookup 用]],2,FALSE)</f>
        <v>53</v>
      </c>
      <c r="B65">
        <f>IF(ROW()=2,1,IF(A64&lt;&gt;Serve[[#This Row],[No]],1,B64+1))</f>
        <v>1</v>
      </c>
      <c r="C65" s="1" t="s">
        <v>1183</v>
      </c>
      <c r="D65" s="1" t="s">
        <v>142</v>
      </c>
      <c r="E65" s="1" t="s">
        <v>73</v>
      </c>
      <c r="F65" s="1" t="s">
        <v>78</v>
      </c>
      <c r="G65" s="1" t="s">
        <v>136</v>
      </c>
      <c r="H65" s="1" t="s">
        <v>71</v>
      </c>
      <c r="I65">
        <v>1</v>
      </c>
      <c r="J65" t="s">
        <v>204</v>
      </c>
      <c r="K65" t="s">
        <v>222</v>
      </c>
      <c r="L65" t="s">
        <v>162</v>
      </c>
      <c r="M65">
        <v>22</v>
      </c>
      <c r="N65">
        <v>0</v>
      </c>
      <c r="O65">
        <v>0</v>
      </c>
      <c r="P65">
        <v>0</v>
      </c>
      <c r="X65" t="str">
        <f>Serve[[#This Row],[服装]]&amp;Serve[[#This Row],[名前]]&amp;Serve[[#This Row],[レアリティ]]</f>
        <v>Xmas3田中龍之介ICONIC</v>
      </c>
    </row>
    <row r="66" spans="1:24" x14ac:dyDescent="0.25">
      <c r="A66">
        <f>VLOOKUP(Serve[[#This Row],[No用]],SetNo[[No.用]:[vlookup 用]],2,FALSE)</f>
        <v>54</v>
      </c>
      <c r="B66">
        <f>IF(ROW()=2,1,IF(A65&lt;&gt;Serve[[#This Row],[No]],1,B65+1))</f>
        <v>1</v>
      </c>
      <c r="C66" t="s">
        <v>205</v>
      </c>
      <c r="D66" t="s">
        <v>214</v>
      </c>
      <c r="E66" t="s">
        <v>28</v>
      </c>
      <c r="F66" t="s">
        <v>25</v>
      </c>
      <c r="G66" t="s">
        <v>153</v>
      </c>
      <c r="H66" t="s">
        <v>71</v>
      </c>
      <c r="I66">
        <v>1</v>
      </c>
      <c r="J66" t="s">
        <v>204</v>
      </c>
      <c r="K66" t="s">
        <v>222</v>
      </c>
      <c r="L66" t="s">
        <v>162</v>
      </c>
      <c r="M66">
        <v>24</v>
      </c>
      <c r="N66">
        <v>0</v>
      </c>
      <c r="O66">
        <v>0</v>
      </c>
      <c r="P66">
        <v>0</v>
      </c>
      <c r="X66" t="str">
        <f>Serve[[#This Row],[服装]]&amp;Serve[[#This Row],[名前]]&amp;Serve[[#This Row],[レアリティ]]</f>
        <v>ユニフォーム澤村大地ICONIC</v>
      </c>
    </row>
    <row r="67" spans="1:24" x14ac:dyDescent="0.25">
      <c r="A67">
        <f>VLOOKUP(Serve[[#This Row],[No用]],SetNo[[No.用]:[vlookup 用]],2,FALSE)</f>
        <v>55</v>
      </c>
      <c r="B67">
        <f>IF(ROW()=2,1,IF(A66&lt;&gt;Serve[[#This Row],[No]],1,B66+1))</f>
        <v>1</v>
      </c>
      <c r="C67" t="s">
        <v>215</v>
      </c>
      <c r="D67" t="s">
        <v>214</v>
      </c>
      <c r="E67" t="s">
        <v>23</v>
      </c>
      <c r="F67" t="s">
        <v>25</v>
      </c>
      <c r="G67" t="s">
        <v>153</v>
      </c>
      <c r="H67" t="s">
        <v>71</v>
      </c>
      <c r="I67">
        <v>1</v>
      </c>
      <c r="J67" t="s">
        <v>204</v>
      </c>
      <c r="K67" t="s">
        <v>222</v>
      </c>
      <c r="L67" t="s">
        <v>162</v>
      </c>
      <c r="M67">
        <v>24</v>
      </c>
      <c r="N67">
        <v>0</v>
      </c>
      <c r="O67">
        <v>0</v>
      </c>
      <c r="P67">
        <v>0</v>
      </c>
      <c r="X67" t="str">
        <f>Serve[[#This Row],[服装]]&amp;Serve[[#This Row],[名前]]&amp;Serve[[#This Row],[レアリティ]]</f>
        <v>プール掃除澤村大地ICONIC</v>
      </c>
    </row>
    <row r="68" spans="1:24" x14ac:dyDescent="0.25">
      <c r="A68">
        <f>VLOOKUP(Serve[[#This Row],[No用]],SetNo[[No.用]:[vlookup 用]],2,FALSE)</f>
        <v>56</v>
      </c>
      <c r="B68">
        <f>IF(ROW()=2,1,IF(A67&lt;&gt;Serve[[#This Row],[No]],1,B67+1))</f>
        <v>1</v>
      </c>
      <c r="C68" s="1" t="s">
        <v>580</v>
      </c>
      <c r="D68" t="s">
        <v>143</v>
      </c>
      <c r="E68" s="1" t="s">
        <v>90</v>
      </c>
      <c r="F68" t="s">
        <v>78</v>
      </c>
      <c r="G68" t="s">
        <v>136</v>
      </c>
      <c r="H68" t="s">
        <v>71</v>
      </c>
      <c r="I68">
        <v>1</v>
      </c>
      <c r="J68" t="s">
        <v>204</v>
      </c>
      <c r="K68" t="s">
        <v>222</v>
      </c>
      <c r="L68" t="s">
        <v>162</v>
      </c>
      <c r="M68">
        <v>24</v>
      </c>
      <c r="N68">
        <v>0</v>
      </c>
      <c r="O68">
        <v>0</v>
      </c>
      <c r="P68">
        <v>0</v>
      </c>
      <c r="X68" t="str">
        <f>Serve[[#This Row],[服装]]&amp;Serve[[#This Row],[名前]]&amp;Serve[[#This Row],[レアリティ]]</f>
        <v>文化祭澤村大地ICONIC</v>
      </c>
    </row>
    <row r="69" spans="1:24" x14ac:dyDescent="0.25">
      <c r="A69">
        <f>VLOOKUP(Serve[[#This Row],[No用]],SetNo[[No.用]:[vlookup 用]],2,FALSE)</f>
        <v>57</v>
      </c>
      <c r="B69">
        <f>IF(ROW()=2,1,IF(A68&lt;&gt;Serve[[#This Row],[No]],1,B68+1))</f>
        <v>1</v>
      </c>
      <c r="C69" s="1" t="s">
        <v>628</v>
      </c>
      <c r="D69" s="1" t="s">
        <v>143</v>
      </c>
      <c r="E69" s="1" t="s">
        <v>77</v>
      </c>
      <c r="F69" s="1" t="s">
        <v>78</v>
      </c>
      <c r="G69" s="1" t="s">
        <v>136</v>
      </c>
      <c r="H69" s="1" t="s">
        <v>71</v>
      </c>
      <c r="I69">
        <v>1</v>
      </c>
      <c r="J69" t="s">
        <v>204</v>
      </c>
      <c r="K69" t="s">
        <v>222</v>
      </c>
      <c r="L69" s="1" t="s">
        <v>173</v>
      </c>
      <c r="M69">
        <v>30</v>
      </c>
      <c r="N69">
        <v>0</v>
      </c>
      <c r="O69">
        <v>0</v>
      </c>
      <c r="P69">
        <v>0</v>
      </c>
      <c r="X69" t="str">
        <f>Serve[[#This Row],[服装]]&amp;Serve[[#This Row],[名前]]&amp;Serve[[#This Row],[レアリティ]]</f>
        <v>RPG澤村大地ICONIC</v>
      </c>
    </row>
    <row r="70" spans="1:24" x14ac:dyDescent="0.25">
      <c r="A70">
        <f>VLOOKUP(Serve[[#This Row],[No用]],SetNo[[No.用]:[vlookup 用]],2,FALSE)</f>
        <v>57</v>
      </c>
      <c r="B70">
        <f>IF(ROW()=2,1,IF(A69&lt;&gt;Serve[[#This Row],[No]],1,B69+1))</f>
        <v>2</v>
      </c>
      <c r="C70" s="1" t="s">
        <v>628</v>
      </c>
      <c r="D70" s="1" t="s">
        <v>143</v>
      </c>
      <c r="E70" s="1" t="s">
        <v>77</v>
      </c>
      <c r="F70" s="1" t="s">
        <v>78</v>
      </c>
      <c r="G70" s="1" t="s">
        <v>136</v>
      </c>
      <c r="H70" s="1" t="s">
        <v>71</v>
      </c>
      <c r="I70">
        <v>1</v>
      </c>
      <c r="J70" t="s">
        <v>204</v>
      </c>
      <c r="K70" t="s">
        <v>222</v>
      </c>
      <c r="L70" s="1" t="s">
        <v>224</v>
      </c>
      <c r="M70">
        <v>43</v>
      </c>
      <c r="N70">
        <v>0</v>
      </c>
      <c r="O70">
        <v>53</v>
      </c>
      <c r="P70">
        <v>0</v>
      </c>
      <c r="W70" s="1" t="s">
        <v>1244</v>
      </c>
      <c r="X70" t="str">
        <f>Serve[[#This Row],[服装]]&amp;Serve[[#This Row],[名前]]&amp;Serve[[#This Row],[レアリティ]]</f>
        <v>RPG澤村大地ICONIC</v>
      </c>
    </row>
    <row r="71" spans="1:24" x14ac:dyDescent="0.25">
      <c r="A71">
        <f>VLOOKUP(Serve[[#This Row],[No用]],SetNo[[No.用]:[vlookup 用]],2,FALSE)</f>
        <v>58</v>
      </c>
      <c r="B71">
        <f>IF(ROW()=2,1,IF(A70&lt;&gt;Serve[[#This Row],[No]],1,B70+1))</f>
        <v>1</v>
      </c>
      <c r="C71" s="1" t="s">
        <v>815</v>
      </c>
      <c r="D71" s="1" t="s">
        <v>143</v>
      </c>
      <c r="E71" s="1" t="s">
        <v>73</v>
      </c>
      <c r="F71" s="1" t="s">
        <v>78</v>
      </c>
      <c r="G71" s="1" t="s">
        <v>136</v>
      </c>
      <c r="H71" s="1" t="s">
        <v>71</v>
      </c>
      <c r="I71">
        <v>1</v>
      </c>
      <c r="J71" t="s">
        <v>204</v>
      </c>
      <c r="K71" s="1" t="s">
        <v>222</v>
      </c>
      <c r="L71" s="1" t="s">
        <v>162</v>
      </c>
      <c r="M71">
        <v>24</v>
      </c>
      <c r="N71">
        <v>0</v>
      </c>
      <c r="O71">
        <v>0</v>
      </c>
      <c r="P71">
        <v>0</v>
      </c>
      <c r="X71" t="str">
        <f>Serve[[#This Row],[服装]]&amp;Serve[[#This Row],[名前]]&amp;Serve[[#This Row],[レアリティ]]</f>
        <v>新年2澤村大地ICONIC</v>
      </c>
    </row>
    <row r="72" spans="1:24" x14ac:dyDescent="0.25">
      <c r="A72">
        <f>VLOOKUP(Serve[[#This Row],[No用]],SetNo[[No.用]:[vlookup 用]],2,FALSE)</f>
        <v>59</v>
      </c>
      <c r="B72">
        <f>IF(ROW()=2,1,IF(A71&lt;&gt;Serve[[#This Row],[No]],1,B71+1))</f>
        <v>1</v>
      </c>
      <c r="C72" s="1" t="s">
        <v>1183</v>
      </c>
      <c r="D72" s="1" t="s">
        <v>143</v>
      </c>
      <c r="E72" s="1" t="s">
        <v>90</v>
      </c>
      <c r="F72" s="1" t="s">
        <v>78</v>
      </c>
      <c r="G72" s="1" t="s">
        <v>136</v>
      </c>
      <c r="H72" s="1" t="s">
        <v>71</v>
      </c>
      <c r="I72">
        <v>1</v>
      </c>
      <c r="J72" t="s">
        <v>204</v>
      </c>
      <c r="K72" s="1" t="s">
        <v>222</v>
      </c>
      <c r="L72" s="1" t="s">
        <v>173</v>
      </c>
      <c r="M72">
        <v>31</v>
      </c>
      <c r="N72">
        <v>0</v>
      </c>
      <c r="O72">
        <v>0</v>
      </c>
      <c r="P72">
        <v>0</v>
      </c>
      <c r="X72" t="str">
        <f>Serve[[#This Row],[服装]]&amp;Serve[[#This Row],[名前]]&amp;Serve[[#This Row],[レアリティ]]</f>
        <v>Xmas3澤村大地ICONIC</v>
      </c>
    </row>
    <row r="73" spans="1:24" x14ac:dyDescent="0.25">
      <c r="A73">
        <f>VLOOKUP(Serve[[#This Row],[No用]],SetNo[[No.用]:[vlookup 用]],2,FALSE)</f>
        <v>59</v>
      </c>
      <c r="B73">
        <f>IF(ROW()=2,1,IF(A72&lt;&gt;Serve[[#This Row],[No]],1,B72+1))</f>
        <v>2</v>
      </c>
      <c r="C73" s="1" t="s">
        <v>1183</v>
      </c>
      <c r="D73" s="1" t="s">
        <v>143</v>
      </c>
      <c r="E73" s="1" t="s">
        <v>90</v>
      </c>
      <c r="F73" s="1" t="s">
        <v>78</v>
      </c>
      <c r="G73" s="1" t="s">
        <v>136</v>
      </c>
      <c r="H73" s="1" t="s">
        <v>71</v>
      </c>
      <c r="I73">
        <v>1</v>
      </c>
      <c r="J73" t="s">
        <v>204</v>
      </c>
      <c r="K73" s="1" t="s">
        <v>222</v>
      </c>
      <c r="L73" s="1" t="s">
        <v>224</v>
      </c>
      <c r="M73">
        <v>44</v>
      </c>
      <c r="N73">
        <v>0</v>
      </c>
      <c r="O73">
        <v>54</v>
      </c>
      <c r="P73">
        <v>0</v>
      </c>
      <c r="R73" s="1" t="s">
        <v>1232</v>
      </c>
      <c r="W73" s="1" t="s">
        <v>1233</v>
      </c>
      <c r="X73" t="str">
        <f>Serve[[#This Row],[服装]]&amp;Serve[[#This Row],[名前]]&amp;Serve[[#This Row],[レアリティ]]</f>
        <v>Xmas3澤村大地ICONIC</v>
      </c>
    </row>
    <row r="74" spans="1:24" x14ac:dyDescent="0.25">
      <c r="A74">
        <f>VLOOKUP(Serve[[#This Row],[No用]],SetNo[[No.用]:[vlookup 用]],2,FALSE)</f>
        <v>60</v>
      </c>
      <c r="B74">
        <f>IF(ROW()=2,1,IF(A71&lt;&gt;Serve[[#This Row],[No]],1,B71+1))</f>
        <v>1</v>
      </c>
      <c r="C74" t="s">
        <v>205</v>
      </c>
      <c r="D74" t="s">
        <v>216</v>
      </c>
      <c r="E74" t="s">
        <v>24</v>
      </c>
      <c r="F74" t="s">
        <v>31</v>
      </c>
      <c r="G74" t="s">
        <v>153</v>
      </c>
      <c r="H74" t="s">
        <v>71</v>
      </c>
      <c r="I74">
        <v>1</v>
      </c>
      <c r="J74" t="s">
        <v>204</v>
      </c>
      <c r="K74" t="s">
        <v>222</v>
      </c>
      <c r="L74" t="s">
        <v>162</v>
      </c>
      <c r="M74">
        <v>24</v>
      </c>
      <c r="N74">
        <v>0</v>
      </c>
      <c r="O74">
        <v>0</v>
      </c>
      <c r="P74">
        <v>0</v>
      </c>
      <c r="X74" t="str">
        <f>Serve[[#This Row],[服装]]&amp;Serve[[#This Row],[名前]]&amp;Serve[[#This Row],[レアリティ]]</f>
        <v>ユニフォーム菅原考支ICONIC</v>
      </c>
    </row>
    <row r="75" spans="1:24" x14ac:dyDescent="0.25">
      <c r="A75">
        <f>VLOOKUP(Serve[[#This Row],[No用]],SetNo[[No.用]:[vlookup 用]],2,FALSE)</f>
        <v>61</v>
      </c>
      <c r="B75">
        <f>IF(ROW()=2,1,IF(A74&lt;&gt;Serve[[#This Row],[No]],1,B74+1))</f>
        <v>1</v>
      </c>
      <c r="C75" t="s">
        <v>215</v>
      </c>
      <c r="D75" t="s">
        <v>216</v>
      </c>
      <c r="E75" t="s">
        <v>28</v>
      </c>
      <c r="F75" t="s">
        <v>31</v>
      </c>
      <c r="G75" t="s">
        <v>153</v>
      </c>
      <c r="H75" t="s">
        <v>71</v>
      </c>
      <c r="I75">
        <v>1</v>
      </c>
      <c r="J75" t="s">
        <v>204</v>
      </c>
      <c r="K75" t="s">
        <v>222</v>
      </c>
      <c r="L75" t="s">
        <v>178</v>
      </c>
      <c r="M75">
        <v>27</v>
      </c>
      <c r="N75">
        <v>0</v>
      </c>
      <c r="O75">
        <v>0</v>
      </c>
      <c r="P75">
        <v>0</v>
      </c>
      <c r="X75" t="str">
        <f>Serve[[#This Row],[服装]]&amp;Serve[[#This Row],[名前]]&amp;Serve[[#This Row],[レアリティ]]</f>
        <v>プール掃除菅原考支ICONIC</v>
      </c>
    </row>
    <row r="76" spans="1:24" x14ac:dyDescent="0.25">
      <c r="A76">
        <f>VLOOKUP(Serve[[#This Row],[No用]],SetNo[[No.用]:[vlookup 用]],2,FALSE)</f>
        <v>62</v>
      </c>
      <c r="B76">
        <f>IF(ROW()=2,1,IF(A75&lt;&gt;Serve[[#This Row],[No]],1,B75+1))</f>
        <v>1</v>
      </c>
      <c r="C76" s="1" t="s">
        <v>580</v>
      </c>
      <c r="D76" t="s">
        <v>144</v>
      </c>
      <c r="E76" s="1" t="s">
        <v>73</v>
      </c>
      <c r="F76" s="1" t="s">
        <v>74</v>
      </c>
      <c r="G76" t="s">
        <v>136</v>
      </c>
      <c r="H76" t="s">
        <v>71</v>
      </c>
      <c r="I76">
        <v>1</v>
      </c>
      <c r="J76" t="s">
        <v>204</v>
      </c>
      <c r="K76" s="1" t="s">
        <v>222</v>
      </c>
      <c r="L76" s="1" t="s">
        <v>173</v>
      </c>
      <c r="M76">
        <v>30</v>
      </c>
      <c r="N76">
        <v>0</v>
      </c>
      <c r="O76">
        <v>0</v>
      </c>
      <c r="P76">
        <v>0</v>
      </c>
      <c r="X76" t="str">
        <f>Serve[[#This Row],[服装]]&amp;Serve[[#This Row],[名前]]&amp;Serve[[#This Row],[レアリティ]]</f>
        <v>文化祭菅原考支ICONIC</v>
      </c>
    </row>
    <row r="77" spans="1:24" x14ac:dyDescent="0.25">
      <c r="A77">
        <f>VLOOKUP(Serve[[#This Row],[No用]],SetNo[[No.用]:[vlookup 用]],2,FALSE)</f>
        <v>62</v>
      </c>
      <c r="B77">
        <f>IF(ROW()=2,1,IF(A76&lt;&gt;Serve[[#This Row],[No]],1,B76+1))</f>
        <v>2</v>
      </c>
      <c r="C77" s="1" t="s">
        <v>580</v>
      </c>
      <c r="D77" t="s">
        <v>144</v>
      </c>
      <c r="E77" s="1" t="s">
        <v>73</v>
      </c>
      <c r="F77" s="1" t="s">
        <v>74</v>
      </c>
      <c r="G77" t="s">
        <v>153</v>
      </c>
      <c r="H77" t="s">
        <v>71</v>
      </c>
      <c r="I77">
        <v>1</v>
      </c>
      <c r="J77" t="s">
        <v>204</v>
      </c>
      <c r="K77" s="1" t="s">
        <v>222</v>
      </c>
      <c r="L77" s="1" t="s">
        <v>224</v>
      </c>
      <c r="M77">
        <v>38</v>
      </c>
      <c r="N77">
        <v>0</v>
      </c>
      <c r="O77">
        <v>48</v>
      </c>
      <c r="P77">
        <v>0</v>
      </c>
      <c r="X77" t="str">
        <f>Serve[[#This Row],[服装]]&amp;Serve[[#This Row],[名前]]&amp;Serve[[#This Row],[レアリティ]]</f>
        <v>文化祭菅原考支ICONIC</v>
      </c>
    </row>
    <row r="78" spans="1:24" x14ac:dyDescent="0.25">
      <c r="A78">
        <f>VLOOKUP(Serve[[#This Row],[No用]],SetNo[[No.用]:[vlookup 用]],2,FALSE)</f>
        <v>63</v>
      </c>
      <c r="B78">
        <f>IF(ROW()=2,1,IF(A77&lt;&gt;Serve[[#This Row],[No]],1,B77+1))</f>
        <v>1</v>
      </c>
      <c r="C78" s="1" t="s">
        <v>675</v>
      </c>
      <c r="D78" s="1" t="s">
        <v>144</v>
      </c>
      <c r="E78" s="1" t="s">
        <v>90</v>
      </c>
      <c r="F78" s="1" t="s">
        <v>74</v>
      </c>
      <c r="G78" s="1" t="s">
        <v>136</v>
      </c>
      <c r="H78" s="1" t="s">
        <v>71</v>
      </c>
      <c r="I78">
        <v>1</v>
      </c>
      <c r="J78" t="s">
        <v>204</v>
      </c>
      <c r="K78" s="1" t="s">
        <v>222</v>
      </c>
      <c r="L78" s="1" t="s">
        <v>162</v>
      </c>
      <c r="M78">
        <v>24</v>
      </c>
      <c r="N78">
        <v>0</v>
      </c>
      <c r="O78">
        <v>0</v>
      </c>
      <c r="P78">
        <v>0</v>
      </c>
      <c r="X78" t="str">
        <f>Serve[[#This Row],[服装]]&amp;Serve[[#This Row],[名前]]&amp;Serve[[#This Row],[レアリティ]]</f>
        <v>梅雨菅原考支ICONIC</v>
      </c>
    </row>
    <row r="79" spans="1:24" x14ac:dyDescent="0.25">
      <c r="A79">
        <f>VLOOKUP(Serve[[#This Row],[No用]],SetNo[[No.用]:[vlookup 用]],2,FALSE)</f>
        <v>64</v>
      </c>
      <c r="B79">
        <f>IF(ROW()=2,1,IF(A78&lt;&gt;Serve[[#This Row],[No]],1,B78+1))</f>
        <v>1</v>
      </c>
      <c r="C79" s="1" t="s">
        <v>790</v>
      </c>
      <c r="D79" s="1" t="s">
        <v>144</v>
      </c>
      <c r="E79" s="1" t="s">
        <v>77</v>
      </c>
      <c r="F79" s="1" t="s">
        <v>74</v>
      </c>
      <c r="G79" s="1" t="s">
        <v>136</v>
      </c>
      <c r="H79" s="1" t="s">
        <v>71</v>
      </c>
      <c r="I79">
        <v>1</v>
      </c>
      <c r="J79" t="s">
        <v>204</v>
      </c>
      <c r="K79" s="1" t="s">
        <v>222</v>
      </c>
      <c r="L79" s="1" t="s">
        <v>162</v>
      </c>
      <c r="M79">
        <v>24</v>
      </c>
      <c r="N79">
        <v>0</v>
      </c>
      <c r="O79">
        <v>0</v>
      </c>
      <c r="P79">
        <v>0</v>
      </c>
      <c r="X79" t="str">
        <f>Serve[[#This Row],[服装]]&amp;Serve[[#This Row],[名前]]&amp;Serve[[#This Row],[レアリティ]]</f>
        <v>Xmas2菅原考支ICONIC</v>
      </c>
    </row>
    <row r="80" spans="1:24" x14ac:dyDescent="0.25">
      <c r="A80">
        <f>VLOOKUP(Serve[[#This Row],[No用]],SetNo[[No.用]:[vlookup 用]],2,FALSE)</f>
        <v>65</v>
      </c>
      <c r="B80">
        <f>IF(ROW()=2,1,IF(A79&lt;&gt;Serve[[#This Row],[No]],1,B79+1))</f>
        <v>1</v>
      </c>
      <c r="C80" s="1" t="s">
        <v>960</v>
      </c>
      <c r="D80" s="1" t="s">
        <v>144</v>
      </c>
      <c r="E80" s="1" t="s">
        <v>73</v>
      </c>
      <c r="F80" s="1" t="s">
        <v>74</v>
      </c>
      <c r="G80" s="1" t="s">
        <v>136</v>
      </c>
      <c r="H80" s="1" t="s">
        <v>71</v>
      </c>
      <c r="I80">
        <v>1</v>
      </c>
      <c r="J80" t="s">
        <v>204</v>
      </c>
      <c r="K80" s="1" t="s">
        <v>222</v>
      </c>
      <c r="L80" s="1" t="s">
        <v>162</v>
      </c>
      <c r="M80">
        <v>24</v>
      </c>
      <c r="N80">
        <v>0</v>
      </c>
      <c r="O80">
        <v>0</v>
      </c>
      <c r="P80">
        <v>0</v>
      </c>
      <c r="X80" t="str">
        <f>Serve[[#This Row],[服装]]&amp;Serve[[#This Row],[名前]]&amp;Serve[[#This Row],[レアリティ]]</f>
        <v>夏祭り2菅原考支ICONIC</v>
      </c>
    </row>
    <row r="81" spans="1:24" x14ac:dyDescent="0.25">
      <c r="A81">
        <f>VLOOKUP(Serve[[#This Row],[No用]],SetNo[[No.用]:[vlookup 用]],2,FALSE)</f>
        <v>66</v>
      </c>
      <c r="B81">
        <f>IF(ROW()=2,1,IF(A80&lt;&gt;Serve[[#This Row],[No]],1,B80+1))</f>
        <v>1</v>
      </c>
      <c r="C81" t="s">
        <v>205</v>
      </c>
      <c r="D81" t="s">
        <v>217</v>
      </c>
      <c r="E81" t="s">
        <v>28</v>
      </c>
      <c r="F81" t="s">
        <v>25</v>
      </c>
      <c r="G81" t="s">
        <v>153</v>
      </c>
      <c r="H81" t="s">
        <v>71</v>
      </c>
      <c r="I81">
        <v>1</v>
      </c>
      <c r="J81" t="s">
        <v>204</v>
      </c>
      <c r="K81" t="s">
        <v>184</v>
      </c>
      <c r="L81" t="s">
        <v>173</v>
      </c>
      <c r="M81">
        <v>29</v>
      </c>
      <c r="N81">
        <v>0</v>
      </c>
      <c r="O81">
        <v>0</v>
      </c>
      <c r="P81">
        <v>0</v>
      </c>
      <c r="X81" t="str">
        <f>Serve[[#This Row],[服装]]&amp;Serve[[#This Row],[名前]]&amp;Serve[[#This Row],[レアリティ]]</f>
        <v>ユニフォーム東峰旭ICONIC</v>
      </c>
    </row>
    <row r="82" spans="1:24" x14ac:dyDescent="0.25">
      <c r="A82">
        <f>VLOOKUP(Serve[[#This Row],[No用]],SetNo[[No.用]:[vlookup 用]],2,FALSE)</f>
        <v>67</v>
      </c>
      <c r="B82">
        <f>IF(ROW()=2,1,IF(A81&lt;&gt;Serve[[#This Row],[No]],1,B81+1))</f>
        <v>1</v>
      </c>
      <c r="C82" t="s">
        <v>215</v>
      </c>
      <c r="D82" t="s">
        <v>217</v>
      </c>
      <c r="E82" t="s">
        <v>23</v>
      </c>
      <c r="F82" t="s">
        <v>25</v>
      </c>
      <c r="G82" t="s">
        <v>153</v>
      </c>
      <c r="H82" t="s">
        <v>71</v>
      </c>
      <c r="I82">
        <v>1</v>
      </c>
      <c r="J82" t="s">
        <v>204</v>
      </c>
      <c r="K82" t="s">
        <v>184</v>
      </c>
      <c r="L82" t="s">
        <v>173</v>
      </c>
      <c r="M82">
        <v>29</v>
      </c>
      <c r="N82">
        <v>0</v>
      </c>
      <c r="O82">
        <v>0</v>
      </c>
      <c r="P82">
        <v>0</v>
      </c>
      <c r="X82" t="str">
        <f>Serve[[#This Row],[服装]]&amp;Serve[[#This Row],[名前]]&amp;Serve[[#This Row],[レアリティ]]</f>
        <v>プール掃除東峰旭ICONIC</v>
      </c>
    </row>
    <row r="83" spans="1:24" x14ac:dyDescent="0.25">
      <c r="A83">
        <f>VLOOKUP(Serve[[#This Row],[No用]],SetNo[[No.用]:[vlookup 用]],2,FALSE)</f>
        <v>67</v>
      </c>
      <c r="B83">
        <f>IF(ROW()=2,1,IF(A82&lt;&gt;Serve[[#This Row],[No]],1,B82+1))</f>
        <v>2</v>
      </c>
      <c r="C83" t="s">
        <v>215</v>
      </c>
      <c r="D83" t="s">
        <v>217</v>
      </c>
      <c r="E83" t="s">
        <v>23</v>
      </c>
      <c r="F83" t="s">
        <v>25</v>
      </c>
      <c r="G83" t="s">
        <v>153</v>
      </c>
      <c r="H83" t="s">
        <v>71</v>
      </c>
      <c r="I83">
        <v>1</v>
      </c>
      <c r="J83" t="s">
        <v>204</v>
      </c>
      <c r="K83" t="s">
        <v>184</v>
      </c>
      <c r="L83" t="s">
        <v>224</v>
      </c>
      <c r="M83">
        <v>39</v>
      </c>
      <c r="N83">
        <v>0</v>
      </c>
      <c r="O83">
        <v>49</v>
      </c>
      <c r="P83">
        <v>0</v>
      </c>
      <c r="W83" s="1" t="s">
        <v>1455</v>
      </c>
      <c r="X83" t="str">
        <f>Serve[[#This Row],[服装]]&amp;Serve[[#This Row],[名前]]&amp;Serve[[#This Row],[レアリティ]]</f>
        <v>プール掃除東峰旭ICONIC</v>
      </c>
    </row>
    <row r="84" spans="1:24" x14ac:dyDescent="0.25">
      <c r="A84">
        <f>VLOOKUP(Serve[[#This Row],[No用]],SetNo[[No.用]:[vlookup 用]],2,FALSE)</f>
        <v>68</v>
      </c>
      <c r="B84">
        <f>IF(ROW()=2,1,IF(A83&lt;&gt;Serve[[#This Row],[No]],1,B83+1))</f>
        <v>1</v>
      </c>
      <c r="C84" s="1" t="s">
        <v>627</v>
      </c>
      <c r="D84" s="1" t="s">
        <v>145</v>
      </c>
      <c r="E84" s="1" t="s">
        <v>90</v>
      </c>
      <c r="F84" s="1" t="s">
        <v>78</v>
      </c>
      <c r="G84" s="1" t="s">
        <v>136</v>
      </c>
      <c r="H84" s="1" t="s">
        <v>71</v>
      </c>
      <c r="I84">
        <v>1</v>
      </c>
      <c r="J84" t="s">
        <v>204</v>
      </c>
      <c r="K84" s="1" t="s">
        <v>184</v>
      </c>
      <c r="L84" s="1" t="s">
        <v>178</v>
      </c>
      <c r="M84">
        <v>26</v>
      </c>
      <c r="N84">
        <v>0</v>
      </c>
      <c r="O84">
        <v>0</v>
      </c>
      <c r="P84">
        <v>0</v>
      </c>
      <c r="X84" t="str">
        <f>Serve[[#This Row],[服装]]&amp;Serve[[#This Row],[名前]]&amp;Serve[[#This Row],[レアリティ]]</f>
        <v>サバゲ東峰旭ICONIC</v>
      </c>
    </row>
    <row r="85" spans="1:24" x14ac:dyDescent="0.25">
      <c r="A85">
        <f>VLOOKUP(Serve[[#This Row],[No用]],SetNo[[No.用]:[vlookup 用]],2,FALSE)</f>
        <v>69</v>
      </c>
      <c r="B85">
        <f>IF(ROW()=2,1,IF(A84&lt;&gt;Serve[[#This Row],[No]],1,B84+1))</f>
        <v>1</v>
      </c>
      <c r="C85" s="1" t="s">
        <v>992</v>
      </c>
      <c r="D85" s="1" t="s">
        <v>145</v>
      </c>
      <c r="E85" s="1" t="s">
        <v>77</v>
      </c>
      <c r="F85" s="1" t="s">
        <v>78</v>
      </c>
      <c r="G85" s="1" t="s">
        <v>136</v>
      </c>
      <c r="H85" s="1" t="s">
        <v>71</v>
      </c>
      <c r="I85">
        <v>1</v>
      </c>
      <c r="J85" t="s">
        <v>204</v>
      </c>
      <c r="K85" s="1" t="s">
        <v>184</v>
      </c>
      <c r="L85" s="1" t="s">
        <v>162</v>
      </c>
      <c r="M85">
        <v>25</v>
      </c>
      <c r="N85">
        <v>0</v>
      </c>
      <c r="O85">
        <v>0</v>
      </c>
      <c r="P85">
        <v>0</v>
      </c>
      <c r="X85" t="str">
        <f>Serve[[#This Row],[服装]]&amp;Serve[[#This Row],[名前]]&amp;Serve[[#This Row],[レアリティ]]</f>
        <v>夏祭り2東峰旭ICONIC</v>
      </c>
    </row>
    <row r="86" spans="1:24" x14ac:dyDescent="0.25">
      <c r="A86">
        <f>VLOOKUP(Serve[[#This Row],[No用]],SetNo[[No.用]:[vlookup 用]],2,FALSE)</f>
        <v>70</v>
      </c>
      <c r="B86">
        <f>IF(ROW()=2,1,IF(A85&lt;&gt;Serve[[#This Row],[No]],1,B85+1))</f>
        <v>1</v>
      </c>
      <c r="C86" s="1" t="s">
        <v>1446</v>
      </c>
      <c r="D86" s="1" t="s">
        <v>145</v>
      </c>
      <c r="E86" s="1" t="s">
        <v>73</v>
      </c>
      <c r="F86" s="1" t="s">
        <v>78</v>
      </c>
      <c r="G86" s="1" t="s">
        <v>136</v>
      </c>
      <c r="H86" s="1" t="s">
        <v>71</v>
      </c>
      <c r="I86">
        <v>1</v>
      </c>
      <c r="J86" t="s">
        <v>204</v>
      </c>
      <c r="K86" s="1" t="s">
        <v>184</v>
      </c>
      <c r="L86" s="1" t="s">
        <v>178</v>
      </c>
      <c r="M86">
        <v>25</v>
      </c>
      <c r="N86">
        <v>0</v>
      </c>
      <c r="O86">
        <v>0</v>
      </c>
      <c r="P86">
        <v>0</v>
      </c>
      <c r="X86" t="str">
        <f>Serve[[#This Row],[服装]]&amp;Serve[[#This Row],[名前]]&amp;Serve[[#This Row],[レアリティ]]</f>
        <v>和装体験東峰旭ICONIC</v>
      </c>
    </row>
    <row r="87" spans="1:24" x14ac:dyDescent="0.25">
      <c r="A87">
        <f>VLOOKUP(Serve[[#This Row],[No用]],SetNo[[No.用]:[vlookup 用]],2,FALSE)</f>
        <v>71</v>
      </c>
      <c r="B87">
        <f>IF(ROW()=2,1,IF(A85&lt;&gt;Serve[[#This Row],[No]],1,B85+1))</f>
        <v>1</v>
      </c>
      <c r="C87" t="s">
        <v>205</v>
      </c>
      <c r="D87" t="s">
        <v>217</v>
      </c>
      <c r="E87" t="s">
        <v>28</v>
      </c>
      <c r="F87" t="s">
        <v>25</v>
      </c>
      <c r="G87" t="s">
        <v>153</v>
      </c>
      <c r="H87" t="s">
        <v>218</v>
      </c>
      <c r="I87">
        <v>1</v>
      </c>
      <c r="J87" t="s">
        <v>204</v>
      </c>
      <c r="K87" t="s">
        <v>184</v>
      </c>
      <c r="L87" t="s">
        <v>173</v>
      </c>
      <c r="M87">
        <v>32</v>
      </c>
      <c r="N87">
        <v>0</v>
      </c>
      <c r="O87">
        <v>0</v>
      </c>
      <c r="P87">
        <v>0</v>
      </c>
      <c r="X87" t="str">
        <f>Serve[[#This Row],[服装]]&amp;Serve[[#This Row],[名前]]&amp;Serve[[#This Row],[レアリティ]]</f>
        <v>ユニフォーム東峰旭YELL</v>
      </c>
    </row>
    <row r="88" spans="1:24" x14ac:dyDescent="0.25">
      <c r="A88">
        <f>VLOOKUP(Serve[[#This Row],[No用]],SetNo[[No.用]:[vlookup 用]],2,FALSE)</f>
        <v>72</v>
      </c>
      <c r="B88">
        <f>IF(ROW()=2,1,IF(A87&lt;&gt;Serve[[#This Row],[No]],1,B87+1))</f>
        <v>1</v>
      </c>
      <c r="C88" t="s">
        <v>205</v>
      </c>
      <c r="D88" t="s">
        <v>219</v>
      </c>
      <c r="E88" t="s">
        <v>24</v>
      </c>
      <c r="F88" t="s">
        <v>25</v>
      </c>
      <c r="G88" t="s">
        <v>153</v>
      </c>
      <c r="H88" t="s">
        <v>71</v>
      </c>
      <c r="I88">
        <v>1</v>
      </c>
      <c r="J88" t="s">
        <v>204</v>
      </c>
      <c r="K88" t="s">
        <v>222</v>
      </c>
      <c r="L88" t="s">
        <v>162</v>
      </c>
      <c r="M88">
        <v>22</v>
      </c>
      <c r="N88">
        <v>0</v>
      </c>
      <c r="O88">
        <v>0</v>
      </c>
      <c r="P88">
        <v>0</v>
      </c>
      <c r="X88" t="str">
        <f>Serve[[#This Row],[服装]]&amp;Serve[[#This Row],[名前]]&amp;Serve[[#This Row],[レアリティ]]</f>
        <v>ユニフォーム縁下力ICONIC</v>
      </c>
    </row>
    <row r="89" spans="1:24" x14ac:dyDescent="0.25">
      <c r="A89">
        <f>VLOOKUP(Serve[[#This Row],[No用]],SetNo[[No.用]:[vlookup 用]],2,FALSE)</f>
        <v>73</v>
      </c>
      <c r="B89">
        <f>IF(ROW()=2,1,IF(A88&lt;&gt;Serve[[#This Row],[No]],1,B88+1))</f>
        <v>1</v>
      </c>
      <c r="C89" t="s">
        <v>363</v>
      </c>
      <c r="D89" t="s">
        <v>146</v>
      </c>
      <c r="E89" t="s">
        <v>28</v>
      </c>
      <c r="F89" t="s">
        <v>25</v>
      </c>
      <c r="G89" t="s">
        <v>136</v>
      </c>
      <c r="H89" t="s">
        <v>71</v>
      </c>
      <c r="I89">
        <v>1</v>
      </c>
      <c r="J89" s="1" t="s">
        <v>204</v>
      </c>
      <c r="K89" s="1" t="s">
        <v>222</v>
      </c>
      <c r="L89" s="1" t="s">
        <v>162</v>
      </c>
      <c r="M89">
        <v>22</v>
      </c>
      <c r="N89">
        <v>0</v>
      </c>
      <c r="O89">
        <v>0</v>
      </c>
      <c r="P89">
        <v>0</v>
      </c>
      <c r="X89" t="str">
        <f>Serve[[#This Row],[服装]]&amp;Serve[[#This Row],[名前]]&amp;Serve[[#This Row],[レアリティ]]</f>
        <v>探偵縁下力ICONIC</v>
      </c>
    </row>
    <row r="90" spans="1:24" x14ac:dyDescent="0.25">
      <c r="A90">
        <f>VLOOKUP(Serve[[#This Row],[No用]],SetNo[[No.用]:[vlookup 用]],2,FALSE)</f>
        <v>74</v>
      </c>
      <c r="B90">
        <f>IF(ROW()=2,1,IF(A89&lt;&gt;Serve[[#This Row],[No]],1,B89+1))</f>
        <v>1</v>
      </c>
      <c r="C90" s="1" t="s">
        <v>628</v>
      </c>
      <c r="D90" s="1" t="s">
        <v>146</v>
      </c>
      <c r="E90" s="1" t="s">
        <v>73</v>
      </c>
      <c r="F90" s="1" t="s">
        <v>78</v>
      </c>
      <c r="G90" s="1" t="s">
        <v>136</v>
      </c>
      <c r="H90" s="1" t="s">
        <v>71</v>
      </c>
      <c r="I90">
        <v>1</v>
      </c>
      <c r="J90" t="s">
        <v>204</v>
      </c>
      <c r="K90" s="1" t="s">
        <v>222</v>
      </c>
      <c r="L90" s="1" t="s">
        <v>178</v>
      </c>
      <c r="M90">
        <v>25</v>
      </c>
      <c r="N90">
        <v>0</v>
      </c>
      <c r="O90">
        <v>0</v>
      </c>
      <c r="P90">
        <v>0</v>
      </c>
      <c r="X90" t="str">
        <f>Serve[[#This Row],[服装]]&amp;Serve[[#This Row],[名前]]&amp;Serve[[#This Row],[レアリティ]]</f>
        <v>RPG縁下力ICONIC</v>
      </c>
    </row>
    <row r="91" spans="1:24" x14ac:dyDescent="0.25">
      <c r="A91">
        <f>VLOOKUP(Serve[[#This Row],[No用]],SetNo[[No.用]:[vlookup 用]],2,FALSE)</f>
        <v>74</v>
      </c>
      <c r="B91">
        <f>IF(ROW()=2,1,IF(A90&lt;&gt;Serve[[#This Row],[No]],1,B90+1))</f>
        <v>2</v>
      </c>
      <c r="C91" s="1" t="s">
        <v>628</v>
      </c>
      <c r="D91" s="1" t="s">
        <v>146</v>
      </c>
      <c r="E91" s="1" t="s">
        <v>73</v>
      </c>
      <c r="F91" s="1" t="s">
        <v>78</v>
      </c>
      <c r="G91" s="1" t="s">
        <v>136</v>
      </c>
      <c r="H91" s="1" t="s">
        <v>71</v>
      </c>
      <c r="I91">
        <v>1</v>
      </c>
      <c r="J91" s="1" t="s">
        <v>204</v>
      </c>
      <c r="K91" s="1" t="s">
        <v>222</v>
      </c>
      <c r="L91" s="1" t="s">
        <v>224</v>
      </c>
      <c r="M91">
        <v>42</v>
      </c>
      <c r="N91">
        <v>0</v>
      </c>
      <c r="O91">
        <v>52</v>
      </c>
      <c r="P91">
        <v>0</v>
      </c>
      <c r="X91" t="str">
        <f>Serve[[#This Row],[服装]]&amp;Serve[[#This Row],[名前]]&amp;Serve[[#This Row],[レアリティ]]</f>
        <v>RPG縁下力ICONIC</v>
      </c>
    </row>
    <row r="92" spans="1:24" x14ac:dyDescent="0.25">
      <c r="A92">
        <f>VLOOKUP(Serve[[#This Row],[No用]],SetNo[[No.用]:[vlookup 用]],2,FALSE)</f>
        <v>75</v>
      </c>
      <c r="B92">
        <f>IF(ROW()=2,1,IF(A91&lt;&gt;Serve[[#This Row],[No]],1,B91+1))</f>
        <v>1</v>
      </c>
      <c r="C92" s="1" t="s">
        <v>701</v>
      </c>
      <c r="D92" s="1" t="s">
        <v>146</v>
      </c>
      <c r="E92" s="1" t="s">
        <v>90</v>
      </c>
      <c r="F92" s="1" t="s">
        <v>78</v>
      </c>
      <c r="G92" s="1" t="s">
        <v>136</v>
      </c>
      <c r="H92" s="1" t="s">
        <v>71</v>
      </c>
      <c r="I92">
        <v>1</v>
      </c>
      <c r="J92" s="1" t="s">
        <v>204</v>
      </c>
      <c r="K92" s="1" t="s">
        <v>222</v>
      </c>
      <c r="L92" s="1" t="s">
        <v>162</v>
      </c>
      <c r="M92">
        <v>22</v>
      </c>
      <c r="N92">
        <v>0</v>
      </c>
      <c r="O92">
        <v>0</v>
      </c>
      <c r="P92">
        <v>0</v>
      </c>
      <c r="X92" t="str">
        <f>Serve[[#This Row],[服装]]&amp;Serve[[#This Row],[名前]]&amp;Serve[[#This Row],[レアリティ]]</f>
        <v>花火縁下力ICONIC</v>
      </c>
    </row>
    <row r="93" spans="1:24" x14ac:dyDescent="0.25">
      <c r="A93">
        <f>VLOOKUP(Serve[[#This Row],[No用]],SetNo[[No.用]:[vlookup 用]],2,FALSE)</f>
        <v>76</v>
      </c>
      <c r="B93">
        <f>IF(ROW()=2,1,IF(A92&lt;&gt;Serve[[#This Row],[No]],1,B92+1))</f>
        <v>1</v>
      </c>
      <c r="C93" t="s">
        <v>205</v>
      </c>
      <c r="D93" t="s">
        <v>220</v>
      </c>
      <c r="E93" t="s">
        <v>24</v>
      </c>
      <c r="F93" t="s">
        <v>25</v>
      </c>
      <c r="G93" t="s">
        <v>153</v>
      </c>
      <c r="H93" t="s">
        <v>71</v>
      </c>
      <c r="I93">
        <v>1</v>
      </c>
      <c r="J93" t="s">
        <v>204</v>
      </c>
      <c r="K93" t="s">
        <v>193</v>
      </c>
      <c r="L93" t="s">
        <v>173</v>
      </c>
      <c r="M93">
        <v>28</v>
      </c>
      <c r="N93">
        <v>0</v>
      </c>
      <c r="O93">
        <v>0</v>
      </c>
      <c r="P93">
        <v>0</v>
      </c>
      <c r="X93" t="str">
        <f>Serve[[#This Row],[服装]]&amp;Serve[[#This Row],[名前]]&amp;Serve[[#This Row],[レアリティ]]</f>
        <v>ユニフォーム木下久志ICONIC</v>
      </c>
    </row>
    <row r="94" spans="1:24" x14ac:dyDescent="0.25">
      <c r="A94">
        <f>VLOOKUP(Serve[[#This Row],[No用]],SetNo[[No.用]:[vlookup 用]],2,FALSE)</f>
        <v>76</v>
      </c>
      <c r="B94">
        <f>IF(ROW()=2,1,IF(A93&lt;&gt;Serve[[#This Row],[No]],1,B93+1))</f>
        <v>2</v>
      </c>
      <c r="C94" t="s">
        <v>205</v>
      </c>
      <c r="D94" t="s">
        <v>220</v>
      </c>
      <c r="E94" t="s">
        <v>24</v>
      </c>
      <c r="F94" t="s">
        <v>25</v>
      </c>
      <c r="G94" t="s">
        <v>153</v>
      </c>
      <c r="H94" t="s">
        <v>71</v>
      </c>
      <c r="I94">
        <v>1</v>
      </c>
      <c r="J94" t="s">
        <v>204</v>
      </c>
      <c r="K94" t="s">
        <v>193</v>
      </c>
      <c r="L94" t="s">
        <v>224</v>
      </c>
      <c r="M94">
        <v>35</v>
      </c>
      <c r="N94">
        <v>5</v>
      </c>
      <c r="O94">
        <v>45</v>
      </c>
      <c r="P94">
        <v>7</v>
      </c>
      <c r="X94" t="str">
        <f>Serve[[#This Row],[服装]]&amp;Serve[[#This Row],[名前]]&amp;Serve[[#This Row],[レアリティ]]</f>
        <v>ユニフォーム木下久志ICONIC</v>
      </c>
    </row>
    <row r="95" spans="1:24" x14ac:dyDescent="0.25">
      <c r="A95">
        <f>VLOOKUP(Serve[[#This Row],[No用]],SetNo[[No.用]:[vlookup 用]],2,FALSE)</f>
        <v>77</v>
      </c>
      <c r="B95">
        <f>IF(ROW()=2,1,IF(A94&lt;&gt;Serve[[#This Row],[No]],1,B94+1))</f>
        <v>1</v>
      </c>
      <c r="C95" s="1" t="s">
        <v>902</v>
      </c>
      <c r="D95" s="1" t="s">
        <v>147</v>
      </c>
      <c r="E95" s="1" t="s">
        <v>77</v>
      </c>
      <c r="F95" s="1" t="s">
        <v>78</v>
      </c>
      <c r="G95" s="1" t="s">
        <v>136</v>
      </c>
      <c r="H95" s="1" t="s">
        <v>71</v>
      </c>
      <c r="I95">
        <v>1</v>
      </c>
      <c r="J95" t="s">
        <v>204</v>
      </c>
      <c r="K95" t="s">
        <v>193</v>
      </c>
      <c r="L95" t="s">
        <v>173</v>
      </c>
      <c r="M95">
        <v>28</v>
      </c>
      <c r="N95">
        <v>0</v>
      </c>
      <c r="O95">
        <v>0</v>
      </c>
      <c r="P95">
        <v>0</v>
      </c>
      <c r="X95" t="str">
        <f>Serve[[#This Row],[服装]]&amp;Serve[[#This Row],[名前]]&amp;Serve[[#This Row],[レアリティ]]</f>
        <v>妖木下久志ICONIC</v>
      </c>
    </row>
    <row r="96" spans="1:24" x14ac:dyDescent="0.25">
      <c r="A96">
        <f>VLOOKUP(Serve[[#This Row],[No用]],SetNo[[No.用]:[vlookup 用]],2,FALSE)</f>
        <v>77</v>
      </c>
      <c r="B96">
        <f>IF(ROW()=2,1,IF(A95&lt;&gt;Serve[[#This Row],[No]],1,B95+1))</f>
        <v>2</v>
      </c>
      <c r="C96" s="1" t="s">
        <v>902</v>
      </c>
      <c r="D96" s="1" t="s">
        <v>147</v>
      </c>
      <c r="E96" s="1" t="s">
        <v>77</v>
      </c>
      <c r="F96" s="1" t="s">
        <v>78</v>
      </c>
      <c r="G96" s="1" t="s">
        <v>136</v>
      </c>
      <c r="H96" s="1" t="s">
        <v>71</v>
      </c>
      <c r="I96">
        <v>1</v>
      </c>
      <c r="J96" t="s">
        <v>204</v>
      </c>
      <c r="K96" t="s">
        <v>193</v>
      </c>
      <c r="L96" t="s">
        <v>224</v>
      </c>
      <c r="M96">
        <v>35</v>
      </c>
      <c r="N96">
        <v>5</v>
      </c>
      <c r="O96">
        <v>45</v>
      </c>
      <c r="P96">
        <v>7</v>
      </c>
      <c r="X96" t="str">
        <f>Serve[[#This Row],[服装]]&amp;Serve[[#This Row],[名前]]&amp;Serve[[#This Row],[レアリティ]]</f>
        <v>妖木下久志ICONIC</v>
      </c>
    </row>
    <row r="97" spans="1:24" x14ac:dyDescent="0.25">
      <c r="A97">
        <f>VLOOKUP(Serve[[#This Row],[No用]],SetNo[[No.用]:[vlookup 用]],2,FALSE)</f>
        <v>78</v>
      </c>
      <c r="B97">
        <f>IF(ROW()=2,1,IF(A96&lt;&gt;Serve[[#This Row],[No]],1,B96+1))</f>
        <v>1</v>
      </c>
      <c r="C97" t="s">
        <v>205</v>
      </c>
      <c r="D97" t="s">
        <v>221</v>
      </c>
      <c r="E97" t="s">
        <v>24</v>
      </c>
      <c r="F97" t="s">
        <v>26</v>
      </c>
      <c r="G97" t="s">
        <v>153</v>
      </c>
      <c r="H97" t="s">
        <v>71</v>
      </c>
      <c r="I97">
        <v>1</v>
      </c>
      <c r="J97" t="s">
        <v>204</v>
      </c>
      <c r="K97" t="s">
        <v>222</v>
      </c>
      <c r="L97" t="s">
        <v>162</v>
      </c>
      <c r="M97">
        <v>21</v>
      </c>
      <c r="N97">
        <v>0</v>
      </c>
      <c r="O97">
        <v>0</v>
      </c>
      <c r="P97">
        <v>0</v>
      </c>
      <c r="X97" t="str">
        <f>Serve[[#This Row],[服装]]&amp;Serve[[#This Row],[名前]]&amp;Serve[[#This Row],[レアリティ]]</f>
        <v>ユニフォーム成田一仁ICONIC</v>
      </c>
    </row>
    <row r="98" spans="1:24" x14ac:dyDescent="0.25">
      <c r="A98">
        <f>VLOOKUP(Serve[[#This Row],[No用]],SetNo[[No.用]:[vlookup 用]],2,FALSE)</f>
        <v>79</v>
      </c>
      <c r="B98">
        <f>IF(ROW()=2,1,IF(A97&lt;&gt;Serve[[#This Row],[No]],1,B97+1))</f>
        <v>1</v>
      </c>
      <c r="C98" s="1" t="s">
        <v>1559</v>
      </c>
      <c r="D98" s="1" t="s">
        <v>1575</v>
      </c>
      <c r="E98" s="1" t="s">
        <v>73</v>
      </c>
      <c r="F98" s="1" t="s">
        <v>74</v>
      </c>
      <c r="G98" s="1" t="s">
        <v>136</v>
      </c>
      <c r="H98" s="1" t="s">
        <v>71</v>
      </c>
      <c r="I98">
        <v>1</v>
      </c>
      <c r="J98" t="s">
        <v>204</v>
      </c>
      <c r="K98" s="1" t="s">
        <v>225</v>
      </c>
      <c r="L98" s="1" t="s">
        <v>173</v>
      </c>
      <c r="M98">
        <v>34</v>
      </c>
      <c r="N98">
        <v>0</v>
      </c>
      <c r="O98">
        <v>0</v>
      </c>
      <c r="P98">
        <v>0</v>
      </c>
      <c r="X98" t="str">
        <f>Serve[[#This Row],[服装]]&amp;Serve[[#This Row],[名前]]&amp;Serve[[#This Row],[レアリティ]]</f>
        <v>格ゲー清水潔子ICONIC</v>
      </c>
    </row>
    <row r="99" spans="1:24" x14ac:dyDescent="0.25">
      <c r="A99">
        <f>VLOOKUP(Serve[[#This Row],[No用]],SetNo[[No.用]:[vlookup 用]],2,FALSE)</f>
        <v>79</v>
      </c>
      <c r="B99">
        <f>IF(ROW()=2,1,IF(A98&lt;&gt;Serve[[#This Row],[No]],1,B98+1))</f>
        <v>2</v>
      </c>
      <c r="C99" s="1" t="s">
        <v>1559</v>
      </c>
      <c r="D99" s="1" t="s">
        <v>1575</v>
      </c>
      <c r="E99" s="1" t="s">
        <v>73</v>
      </c>
      <c r="F99" s="1" t="s">
        <v>74</v>
      </c>
      <c r="G99" s="1" t="s">
        <v>136</v>
      </c>
      <c r="H99" s="1" t="s">
        <v>71</v>
      </c>
      <c r="I99">
        <v>1</v>
      </c>
      <c r="J99" t="s">
        <v>204</v>
      </c>
      <c r="K99" s="1" t="s">
        <v>225</v>
      </c>
      <c r="L99" s="1" t="s">
        <v>224</v>
      </c>
      <c r="M99">
        <v>46</v>
      </c>
      <c r="N99">
        <v>0</v>
      </c>
      <c r="O99">
        <v>56</v>
      </c>
      <c r="P99">
        <v>0</v>
      </c>
      <c r="R99" s="1" t="s">
        <v>1568</v>
      </c>
      <c r="S99" s="1">
        <v>3.35</v>
      </c>
      <c r="T99" s="1">
        <v>20.010000000000002</v>
      </c>
      <c r="U99" s="1">
        <v>5</v>
      </c>
      <c r="V99" s="1">
        <v>30.48</v>
      </c>
      <c r="W99" s="1" t="s">
        <v>1567</v>
      </c>
      <c r="X99" t="str">
        <f>Serve[[#This Row],[服装]]&amp;Serve[[#This Row],[名前]]&amp;Serve[[#This Row],[レアリティ]]</f>
        <v>格ゲー清水潔子ICONIC</v>
      </c>
    </row>
    <row r="100" spans="1:24" x14ac:dyDescent="0.25">
      <c r="A100">
        <f>VLOOKUP(Serve[[#This Row],[No用]],SetNo[[No.用]:[vlookup 用]],2,FALSE)</f>
        <v>80</v>
      </c>
      <c r="B100">
        <f>IF(ROW()=2,1,IF(A99&lt;&gt;Serve[[#This Row],[No]],1,B99+1))</f>
        <v>1</v>
      </c>
      <c r="C100" s="1" t="s">
        <v>1559</v>
      </c>
      <c r="D100" s="1" t="s">
        <v>1563</v>
      </c>
      <c r="E100" s="1" t="s">
        <v>73</v>
      </c>
      <c r="F100" s="1" t="s">
        <v>82</v>
      </c>
      <c r="G100" s="1" t="s">
        <v>136</v>
      </c>
      <c r="H100" s="1" t="s">
        <v>71</v>
      </c>
      <c r="I100">
        <v>1</v>
      </c>
      <c r="J100" t="s">
        <v>204</v>
      </c>
      <c r="K100" s="1" t="s">
        <v>225</v>
      </c>
      <c r="L100" s="1" t="s">
        <v>178</v>
      </c>
      <c r="M100">
        <v>29</v>
      </c>
      <c r="N100">
        <v>0</v>
      </c>
      <c r="O100">
        <v>0</v>
      </c>
      <c r="P100">
        <v>0</v>
      </c>
      <c r="R100" s="1"/>
      <c r="S100" s="1"/>
      <c r="T100" s="1"/>
      <c r="U100" s="1"/>
      <c r="V100" s="1"/>
      <c r="W100" s="1"/>
      <c r="X100" t="str">
        <f>Serve[[#This Row],[服装]]&amp;Serve[[#This Row],[名前]]&amp;Serve[[#This Row],[レアリティ]]</f>
        <v>格ゲー谷地仁花ICONIC</v>
      </c>
    </row>
    <row r="101" spans="1:24" x14ac:dyDescent="0.25">
      <c r="A101">
        <f>VLOOKUP(Serve[[#This Row],[No用]],SetNo[[No.用]:[vlookup 用]],2,FALSE)</f>
        <v>80</v>
      </c>
      <c r="B101">
        <f>IF(ROW()=2,1,IF(A100&lt;&gt;Serve[[#This Row],[No]],1,B100+1))</f>
        <v>2</v>
      </c>
      <c r="C101" s="1" t="s">
        <v>1559</v>
      </c>
      <c r="D101" s="1" t="s">
        <v>1563</v>
      </c>
      <c r="E101" s="1" t="s">
        <v>73</v>
      </c>
      <c r="F101" s="1" t="s">
        <v>82</v>
      </c>
      <c r="G101" s="1" t="s">
        <v>136</v>
      </c>
      <c r="H101" s="1" t="s">
        <v>71</v>
      </c>
      <c r="I101">
        <v>1</v>
      </c>
      <c r="J101" t="s">
        <v>204</v>
      </c>
      <c r="K101" s="1" t="s">
        <v>225</v>
      </c>
      <c r="L101" s="1" t="s">
        <v>224</v>
      </c>
      <c r="M101">
        <v>47</v>
      </c>
      <c r="N101">
        <v>0</v>
      </c>
      <c r="O101">
        <v>57</v>
      </c>
      <c r="P101">
        <v>0</v>
      </c>
      <c r="R101" s="1" t="s">
        <v>1568</v>
      </c>
      <c r="S101" s="1">
        <v>3.35</v>
      </c>
      <c r="T101" s="1">
        <v>20.010000000000002</v>
      </c>
      <c r="U101" s="1">
        <v>5</v>
      </c>
      <c r="V101" s="1">
        <v>30.48</v>
      </c>
      <c r="W101" s="1" t="s">
        <v>1577</v>
      </c>
      <c r="X101" t="str">
        <f>Serve[[#This Row],[服装]]&amp;Serve[[#This Row],[名前]]&amp;Serve[[#This Row],[レアリティ]]</f>
        <v>格ゲー谷地仁花ICONIC</v>
      </c>
    </row>
    <row r="102" spans="1:24" x14ac:dyDescent="0.25">
      <c r="A102">
        <f>VLOOKUP(Serve[[#This Row],[No用]],SetNo[[No.用]:[vlookup 用]],2,FALSE)</f>
        <v>81</v>
      </c>
      <c r="B102">
        <f>IF(ROW()=2,1,IF(A97&lt;&gt;Serve[[#This Row],[No]],1,B97+1))</f>
        <v>1</v>
      </c>
      <c r="C102" t="s">
        <v>108</v>
      </c>
      <c r="D102" t="s">
        <v>39</v>
      </c>
      <c r="E102" t="s">
        <v>24</v>
      </c>
      <c r="F102" t="s">
        <v>31</v>
      </c>
      <c r="G102" t="s">
        <v>27</v>
      </c>
      <c r="H102" t="s">
        <v>71</v>
      </c>
      <c r="I102">
        <v>1</v>
      </c>
      <c r="J102" t="s">
        <v>204</v>
      </c>
      <c r="K102" t="s">
        <v>225</v>
      </c>
      <c r="L102" t="s">
        <v>162</v>
      </c>
      <c r="M102">
        <v>24</v>
      </c>
      <c r="N102">
        <v>0</v>
      </c>
      <c r="O102">
        <v>0</v>
      </c>
      <c r="P102">
        <v>0</v>
      </c>
      <c r="X102" t="str">
        <f>Serve[[#This Row],[服装]]&amp;Serve[[#This Row],[名前]]&amp;Serve[[#This Row],[レアリティ]]</f>
        <v>ユニフォーム孤爪研磨ICONIC</v>
      </c>
    </row>
    <row r="103" spans="1:24" x14ac:dyDescent="0.25">
      <c r="A103">
        <f>VLOOKUP(Serve[[#This Row],[No用]],SetNo[[No.用]:[vlookup 用]],2,FALSE)</f>
        <v>82</v>
      </c>
      <c r="B103">
        <f>IF(ROW()=2,1,IF(A102&lt;&gt;Serve[[#This Row],[No]],1,B102+1))</f>
        <v>1</v>
      </c>
      <c r="C103" t="s">
        <v>149</v>
      </c>
      <c r="D103" t="s">
        <v>39</v>
      </c>
      <c r="E103" t="s">
        <v>90</v>
      </c>
      <c r="F103" t="s">
        <v>31</v>
      </c>
      <c r="G103" t="s">
        <v>27</v>
      </c>
      <c r="H103" t="s">
        <v>71</v>
      </c>
      <c r="I103">
        <v>1</v>
      </c>
      <c r="J103" t="s">
        <v>204</v>
      </c>
      <c r="K103" t="s">
        <v>225</v>
      </c>
      <c r="L103" t="s">
        <v>162</v>
      </c>
      <c r="M103">
        <v>24</v>
      </c>
      <c r="N103">
        <v>0</v>
      </c>
      <c r="O103">
        <v>0</v>
      </c>
      <c r="P103">
        <v>0</v>
      </c>
      <c r="X103" t="str">
        <f>Serve[[#This Row],[服装]]&amp;Serve[[#This Row],[名前]]&amp;Serve[[#This Row],[レアリティ]]</f>
        <v>制服孤爪研磨ICONIC</v>
      </c>
    </row>
    <row r="104" spans="1:24" x14ac:dyDescent="0.25">
      <c r="A104">
        <f>VLOOKUP(Serve[[#This Row],[No用]],SetNo[[No.用]:[vlookup 用]],2,FALSE)</f>
        <v>83</v>
      </c>
      <c r="B104">
        <f>IF(ROW()=2,1,IF(A103&lt;&gt;Serve[[#This Row],[No]],1,B103+1))</f>
        <v>1</v>
      </c>
      <c r="C104" t="s">
        <v>150</v>
      </c>
      <c r="D104" t="s">
        <v>39</v>
      </c>
      <c r="E104" t="s">
        <v>77</v>
      </c>
      <c r="F104" t="s">
        <v>31</v>
      </c>
      <c r="G104" t="s">
        <v>27</v>
      </c>
      <c r="H104" t="s">
        <v>71</v>
      </c>
      <c r="I104">
        <v>1</v>
      </c>
      <c r="J104" t="s">
        <v>204</v>
      </c>
      <c r="K104" t="s">
        <v>225</v>
      </c>
      <c r="L104" t="s">
        <v>173</v>
      </c>
      <c r="M104">
        <v>29</v>
      </c>
      <c r="N104">
        <v>0</v>
      </c>
      <c r="O104">
        <v>0</v>
      </c>
      <c r="P104">
        <v>0</v>
      </c>
      <c r="X104" t="str">
        <f>Serve[[#This Row],[服装]]&amp;Serve[[#This Row],[名前]]&amp;Serve[[#This Row],[レアリティ]]</f>
        <v>夏祭り孤爪研磨ICONIC</v>
      </c>
    </row>
    <row r="105" spans="1:24" x14ac:dyDescent="0.25">
      <c r="A105">
        <f>VLOOKUP(Serve[[#This Row],[No用]],SetNo[[No.用]:[vlookup 用]],2,FALSE)</f>
        <v>84</v>
      </c>
      <c r="B105">
        <f>IF(ROW()=2,1,IF(A104&lt;&gt;Serve[[#This Row],[No]],1,B104+1))</f>
        <v>1</v>
      </c>
      <c r="C105" s="1" t="s">
        <v>604</v>
      </c>
      <c r="D105" s="1" t="s">
        <v>39</v>
      </c>
      <c r="E105" s="1" t="s">
        <v>73</v>
      </c>
      <c r="F105" s="1" t="s">
        <v>31</v>
      </c>
      <c r="G105" s="1" t="s">
        <v>27</v>
      </c>
      <c r="H105" s="1" t="s">
        <v>71</v>
      </c>
      <c r="I105">
        <v>1</v>
      </c>
      <c r="J105" t="s">
        <v>204</v>
      </c>
      <c r="K105" t="s">
        <v>225</v>
      </c>
      <c r="L105" s="1" t="s">
        <v>162</v>
      </c>
      <c r="M105">
        <v>24</v>
      </c>
      <c r="N105">
        <v>0</v>
      </c>
      <c r="O105">
        <v>0</v>
      </c>
      <c r="P105">
        <v>0</v>
      </c>
      <c r="X105" t="str">
        <f>Serve[[#This Row],[服装]]&amp;Serve[[#This Row],[名前]]&amp;Serve[[#This Row],[レアリティ]]</f>
        <v>1周年孤爪研磨ICONIC</v>
      </c>
    </row>
    <row r="106" spans="1:24" x14ac:dyDescent="0.25">
      <c r="A106">
        <f>VLOOKUP(Serve[[#This Row],[No用]],SetNo[[No.用]:[vlookup 用]],2,FALSE)</f>
        <v>85</v>
      </c>
      <c r="B106">
        <f>IF(ROW()=2,1,IF(A105&lt;&gt;Serve[[#This Row],[No]],1,B105+1))</f>
        <v>1</v>
      </c>
      <c r="C106" s="1" t="s">
        <v>727</v>
      </c>
      <c r="D106" s="1" t="s">
        <v>39</v>
      </c>
      <c r="E106" s="1" t="s">
        <v>90</v>
      </c>
      <c r="F106" s="1" t="s">
        <v>31</v>
      </c>
      <c r="G106" s="1" t="s">
        <v>27</v>
      </c>
      <c r="H106" s="1" t="s">
        <v>71</v>
      </c>
      <c r="I106">
        <v>1</v>
      </c>
      <c r="J106" t="s">
        <v>204</v>
      </c>
      <c r="K106" s="1" t="s">
        <v>225</v>
      </c>
      <c r="L106" s="1" t="s">
        <v>173</v>
      </c>
      <c r="M106">
        <v>30</v>
      </c>
      <c r="N106">
        <v>0</v>
      </c>
      <c r="O106">
        <v>0</v>
      </c>
      <c r="P106">
        <v>0</v>
      </c>
      <c r="X106" t="str">
        <f>Serve[[#This Row],[服装]]&amp;Serve[[#This Row],[名前]]&amp;Serve[[#This Row],[レアリティ]]</f>
        <v>スパイ孤爪研磨ICONIC</v>
      </c>
    </row>
    <row r="107" spans="1:24" x14ac:dyDescent="0.25">
      <c r="A107">
        <f>VLOOKUP(Serve[[#This Row],[No用]],SetNo[[No.用]:[vlookup 用]],2,FALSE)</f>
        <v>85</v>
      </c>
      <c r="B107">
        <f>IF(ROW()=2,1,IF(A106&lt;&gt;Serve[[#This Row],[No]],1,B106+1))</f>
        <v>2</v>
      </c>
      <c r="C107" s="1" t="s">
        <v>727</v>
      </c>
      <c r="D107" s="1" t="s">
        <v>39</v>
      </c>
      <c r="E107" s="1" t="s">
        <v>90</v>
      </c>
      <c r="F107" s="1" t="s">
        <v>31</v>
      </c>
      <c r="G107" s="1" t="s">
        <v>27</v>
      </c>
      <c r="H107" s="1" t="s">
        <v>71</v>
      </c>
      <c r="I107">
        <v>1</v>
      </c>
      <c r="J107" t="s">
        <v>204</v>
      </c>
      <c r="K107" s="1" t="s">
        <v>222</v>
      </c>
      <c r="L107" s="1" t="s">
        <v>224</v>
      </c>
      <c r="M107">
        <v>43</v>
      </c>
      <c r="N107">
        <v>0</v>
      </c>
      <c r="O107">
        <v>53</v>
      </c>
      <c r="P107">
        <v>0</v>
      </c>
      <c r="R107" s="1" t="s">
        <v>1309</v>
      </c>
      <c r="W107" s="1" t="s">
        <v>1378</v>
      </c>
      <c r="X107" t="str">
        <f>Serve[[#This Row],[服装]]&amp;Serve[[#This Row],[名前]]&amp;Serve[[#This Row],[レアリティ]]</f>
        <v>スパイ孤爪研磨ICONIC</v>
      </c>
    </row>
    <row r="108" spans="1:24" x14ac:dyDescent="0.25">
      <c r="A108">
        <f>VLOOKUP(Serve[[#This Row],[No用]],SetNo[[No.用]:[vlookup 用]],2,FALSE)</f>
        <v>86</v>
      </c>
      <c r="B108">
        <f>IF(ROW()=2,1,IF(A107&lt;&gt;Serve[[#This Row],[No]],1,B107+1))</f>
        <v>1</v>
      </c>
      <c r="C108" s="1" t="s">
        <v>790</v>
      </c>
      <c r="D108" s="1" t="s">
        <v>39</v>
      </c>
      <c r="E108" s="1" t="s">
        <v>77</v>
      </c>
      <c r="F108" s="1" t="s">
        <v>31</v>
      </c>
      <c r="G108" s="1" t="s">
        <v>27</v>
      </c>
      <c r="H108" s="1" t="s">
        <v>71</v>
      </c>
      <c r="I108">
        <v>1</v>
      </c>
      <c r="J108" t="s">
        <v>204</v>
      </c>
      <c r="K108" s="1" t="s">
        <v>225</v>
      </c>
      <c r="L108" s="1" t="s">
        <v>162</v>
      </c>
      <c r="M108">
        <v>24</v>
      </c>
      <c r="N108">
        <v>0</v>
      </c>
      <c r="O108">
        <v>0</v>
      </c>
      <c r="P108">
        <v>0</v>
      </c>
      <c r="X108" t="str">
        <f>Serve[[#This Row],[服装]]&amp;Serve[[#This Row],[名前]]&amp;Serve[[#This Row],[レアリティ]]</f>
        <v>Xmas2孤爪研磨ICONIC</v>
      </c>
    </row>
    <row r="109" spans="1:24" x14ac:dyDescent="0.25">
      <c r="A109">
        <f>VLOOKUP(Serve[[#This Row],[No用]],SetNo[[No.用]:[vlookup 用]],2,FALSE)</f>
        <v>87</v>
      </c>
      <c r="B109">
        <f>IF(ROW()=2,1,IF(A108&lt;&gt;Serve[[#This Row],[No]],1,B108+1))</f>
        <v>1</v>
      </c>
      <c r="C109" s="1" t="s">
        <v>911</v>
      </c>
      <c r="D109" s="1" t="s">
        <v>39</v>
      </c>
      <c r="E109" s="1" t="s">
        <v>73</v>
      </c>
      <c r="F109" s="1" t="s">
        <v>31</v>
      </c>
      <c r="G109" s="1" t="s">
        <v>27</v>
      </c>
      <c r="H109" s="1" t="s">
        <v>71</v>
      </c>
      <c r="I109">
        <v>1</v>
      </c>
      <c r="J109" t="s">
        <v>204</v>
      </c>
      <c r="K109" s="1" t="s">
        <v>225</v>
      </c>
      <c r="L109" s="1" t="s">
        <v>162</v>
      </c>
      <c r="M109">
        <v>24</v>
      </c>
      <c r="N109">
        <v>0</v>
      </c>
      <c r="O109">
        <v>0</v>
      </c>
      <c r="P109">
        <v>0</v>
      </c>
      <c r="X109" t="str">
        <f>Serve[[#This Row],[服装]]&amp;Serve[[#This Row],[名前]]&amp;Serve[[#This Row],[レアリティ]]</f>
        <v>中学生孤爪研磨ICONIC</v>
      </c>
    </row>
    <row r="110" spans="1:24" x14ac:dyDescent="0.25">
      <c r="A110">
        <f>VLOOKUP(Serve[[#This Row],[No用]],SetNo[[No.用]:[vlookup 用]],2,FALSE)</f>
        <v>88</v>
      </c>
      <c r="B110">
        <f>IF(ROW()=2,1,IF(A109&lt;&gt;Serve[[#This Row],[No]],1,B109+1))</f>
        <v>1</v>
      </c>
      <c r="C110" s="1" t="s">
        <v>1031</v>
      </c>
      <c r="D110" s="1" t="s">
        <v>39</v>
      </c>
      <c r="E110" s="1" t="s">
        <v>90</v>
      </c>
      <c r="F110" s="1" t="s">
        <v>31</v>
      </c>
      <c r="G110" s="1" t="s">
        <v>27</v>
      </c>
      <c r="H110" s="1" t="s">
        <v>71</v>
      </c>
      <c r="I110">
        <v>1</v>
      </c>
      <c r="J110" t="s">
        <v>204</v>
      </c>
      <c r="K110" s="1" t="s">
        <v>225</v>
      </c>
      <c r="L110" s="1" t="s">
        <v>173</v>
      </c>
      <c r="M110">
        <v>31</v>
      </c>
      <c r="N110">
        <v>0</v>
      </c>
      <c r="O110">
        <v>0</v>
      </c>
      <c r="P110">
        <v>0</v>
      </c>
      <c r="X110" t="str">
        <f>Serve[[#This Row],[服装]]&amp;Serve[[#This Row],[名前]]&amp;Serve[[#This Row],[レアリティ]]</f>
        <v>ハロウィン孤爪研磨ICONIC</v>
      </c>
    </row>
    <row r="111" spans="1:24" x14ac:dyDescent="0.25">
      <c r="A111">
        <f>VLOOKUP(Serve[[#This Row],[No用]],SetNo[[No.用]:[vlookup 用]],2,FALSE)</f>
        <v>88</v>
      </c>
      <c r="B111">
        <f>IF(ROW()=2,1,IF(A110&lt;&gt;Serve[[#This Row],[No]],1,B110+1))</f>
        <v>2</v>
      </c>
      <c r="C111" s="1" t="s">
        <v>1031</v>
      </c>
      <c r="D111" s="1" t="s">
        <v>39</v>
      </c>
      <c r="E111" s="1" t="s">
        <v>90</v>
      </c>
      <c r="F111" s="1" t="s">
        <v>31</v>
      </c>
      <c r="G111" s="1" t="s">
        <v>27</v>
      </c>
      <c r="H111" s="1" t="s">
        <v>71</v>
      </c>
      <c r="I111">
        <v>1</v>
      </c>
      <c r="J111" t="s">
        <v>204</v>
      </c>
      <c r="K111" s="1" t="s">
        <v>225</v>
      </c>
      <c r="L111" s="1" t="s">
        <v>224</v>
      </c>
      <c r="M111">
        <v>44</v>
      </c>
      <c r="N111">
        <v>0</v>
      </c>
      <c r="O111">
        <v>54</v>
      </c>
      <c r="P111">
        <v>0</v>
      </c>
      <c r="R111" s="1" t="s">
        <v>1309</v>
      </c>
      <c r="W111" s="1" t="s">
        <v>1384</v>
      </c>
      <c r="X111" t="str">
        <f>Serve[[#This Row],[服装]]&amp;Serve[[#This Row],[名前]]&amp;Serve[[#This Row],[レアリティ]]</f>
        <v>ハロウィン孤爪研磨ICONIC</v>
      </c>
    </row>
    <row r="112" spans="1:24" x14ac:dyDescent="0.25">
      <c r="A112">
        <f>VLOOKUP(Serve[[#This Row],[No用]],SetNo[[No.用]:[vlookup 用]],2,FALSE)</f>
        <v>89</v>
      </c>
      <c r="B112">
        <f>IF(ROW()=2,1,IF(A111&lt;&gt;Serve[[#This Row],[No]],1,B111+1))</f>
        <v>1</v>
      </c>
      <c r="C112" s="1" t="s">
        <v>1364</v>
      </c>
      <c r="D112" s="1" t="s">
        <v>39</v>
      </c>
      <c r="E112" s="1" t="s">
        <v>77</v>
      </c>
      <c r="F112" s="1" t="s">
        <v>31</v>
      </c>
      <c r="G112" s="1" t="s">
        <v>27</v>
      </c>
      <c r="H112" s="1" t="s">
        <v>71</v>
      </c>
      <c r="I112">
        <v>1</v>
      </c>
      <c r="J112" t="s">
        <v>204</v>
      </c>
      <c r="K112" s="1" t="s">
        <v>225</v>
      </c>
      <c r="L112" s="1" t="s">
        <v>162</v>
      </c>
      <c r="M112">
        <v>25</v>
      </c>
      <c r="N112">
        <v>0</v>
      </c>
      <c r="O112">
        <v>0</v>
      </c>
      <c r="P112">
        <v>0</v>
      </c>
      <c r="X112" t="str">
        <f>Serve[[#This Row],[服装]]&amp;Serve[[#This Row],[名前]]&amp;Serve[[#This Row],[レアリティ]]</f>
        <v>寝正月孤爪研磨ICONIC</v>
      </c>
    </row>
    <row r="113" spans="1:24" x14ac:dyDescent="0.25">
      <c r="A113">
        <f>VLOOKUP(Serve[[#This Row],[No用]],SetNo[[No.用]:[vlookup 用]],2,FALSE)</f>
        <v>90</v>
      </c>
      <c r="B113">
        <f>IF(ROW()=2,1,IF(A112&lt;&gt;Serve[[#This Row],[No]],1,B112+1))</f>
        <v>1</v>
      </c>
      <c r="C113" s="1" t="s">
        <v>1674</v>
      </c>
      <c r="D113" s="1" t="s">
        <v>39</v>
      </c>
      <c r="E113" s="1" t="s">
        <v>73</v>
      </c>
      <c r="F113" s="1" t="s">
        <v>31</v>
      </c>
      <c r="G113" s="1" t="s">
        <v>27</v>
      </c>
      <c r="H113" s="1" t="s">
        <v>71</v>
      </c>
      <c r="I113">
        <v>1</v>
      </c>
      <c r="J113" t="s">
        <v>204</v>
      </c>
      <c r="K113" s="1" t="s">
        <v>225</v>
      </c>
      <c r="L113" s="1" t="s">
        <v>173</v>
      </c>
      <c r="M113">
        <v>33</v>
      </c>
      <c r="N113">
        <v>0</v>
      </c>
      <c r="O113">
        <v>0</v>
      </c>
      <c r="P113">
        <v>0</v>
      </c>
      <c r="X113" t="str">
        <f>Serve[[#This Row],[服装]]&amp;Serve[[#This Row],[名前]]&amp;Serve[[#This Row],[レアリティ]]</f>
        <v>思い出孤爪研磨ICONIC</v>
      </c>
    </row>
    <row r="114" spans="1:24" x14ac:dyDescent="0.25">
      <c r="A114">
        <f>VLOOKUP(Serve[[#This Row],[No用]],SetNo[[No.用]:[vlookup 用]],2,FALSE)</f>
        <v>90</v>
      </c>
      <c r="B114">
        <f>IF(ROW()=2,1,IF(A113&lt;&gt;Serve[[#This Row],[No]],1,B113+1))</f>
        <v>2</v>
      </c>
      <c r="C114" s="1" t="s">
        <v>1674</v>
      </c>
      <c r="D114" s="1" t="s">
        <v>39</v>
      </c>
      <c r="E114" s="1" t="s">
        <v>73</v>
      </c>
      <c r="F114" s="1" t="s">
        <v>31</v>
      </c>
      <c r="G114" s="1" t="s">
        <v>27</v>
      </c>
      <c r="H114" s="1" t="s">
        <v>71</v>
      </c>
      <c r="I114">
        <v>1</v>
      </c>
      <c r="J114" t="s">
        <v>204</v>
      </c>
      <c r="K114" s="1" t="s">
        <v>225</v>
      </c>
      <c r="L114" s="1" t="s">
        <v>224</v>
      </c>
      <c r="M114">
        <v>45</v>
      </c>
      <c r="N114">
        <v>0</v>
      </c>
      <c r="O114">
        <v>55</v>
      </c>
      <c r="P114">
        <v>0</v>
      </c>
      <c r="R114" s="1" t="s">
        <v>1309</v>
      </c>
      <c r="W114" s="1" t="s">
        <v>1384</v>
      </c>
      <c r="X114" t="str">
        <f>Serve[[#This Row],[服装]]&amp;Serve[[#This Row],[名前]]&amp;Serve[[#This Row],[レアリティ]]</f>
        <v>思い出孤爪研磨ICONIC</v>
      </c>
    </row>
    <row r="115" spans="1:24" x14ac:dyDescent="0.25">
      <c r="A115">
        <f>VLOOKUP(Serve[[#This Row],[No用]],SetNo[[No.用]:[vlookup 用]],2,FALSE)</f>
        <v>91</v>
      </c>
      <c r="B115">
        <f>IF(ROW()=2,1,IF(A112&lt;&gt;Serve[[#This Row],[No]],1,B112+1))</f>
        <v>1</v>
      </c>
      <c r="C115" t="s">
        <v>108</v>
      </c>
      <c r="D115" t="s">
        <v>40</v>
      </c>
      <c r="E115" t="s">
        <v>23</v>
      </c>
      <c r="F115" t="s">
        <v>26</v>
      </c>
      <c r="G115" t="s">
        <v>27</v>
      </c>
      <c r="H115" t="s">
        <v>71</v>
      </c>
      <c r="I115">
        <v>1</v>
      </c>
      <c r="J115" t="s">
        <v>204</v>
      </c>
      <c r="K115" t="s">
        <v>184</v>
      </c>
      <c r="L115" t="s">
        <v>173</v>
      </c>
      <c r="M115">
        <v>33</v>
      </c>
      <c r="N115">
        <v>0</v>
      </c>
      <c r="O115">
        <v>0</v>
      </c>
      <c r="P115">
        <v>0</v>
      </c>
      <c r="X115" t="str">
        <f>Serve[[#This Row],[服装]]&amp;Serve[[#This Row],[名前]]&amp;Serve[[#This Row],[レアリティ]]</f>
        <v>ユニフォーム黒尾鉄朗ICONIC</v>
      </c>
    </row>
    <row r="116" spans="1:24" x14ac:dyDescent="0.25">
      <c r="A116">
        <f>VLOOKUP(Serve[[#This Row],[No用]],SetNo[[No.用]:[vlookup 用]],2,FALSE)</f>
        <v>92</v>
      </c>
      <c r="B116">
        <f>IF(ROW()=2,1,IF(A115&lt;&gt;Serve[[#This Row],[No]],1,B115+1))</f>
        <v>1</v>
      </c>
      <c r="C116" t="s">
        <v>149</v>
      </c>
      <c r="D116" t="s">
        <v>40</v>
      </c>
      <c r="E116" t="s">
        <v>73</v>
      </c>
      <c r="F116" t="s">
        <v>26</v>
      </c>
      <c r="G116" t="s">
        <v>27</v>
      </c>
      <c r="H116" t="s">
        <v>71</v>
      </c>
      <c r="I116">
        <v>1</v>
      </c>
      <c r="J116" t="s">
        <v>204</v>
      </c>
      <c r="K116" t="s">
        <v>184</v>
      </c>
      <c r="L116" t="s">
        <v>173</v>
      </c>
      <c r="M116">
        <v>33</v>
      </c>
      <c r="N116">
        <v>0</v>
      </c>
      <c r="O116">
        <v>0</v>
      </c>
      <c r="P116">
        <v>0</v>
      </c>
      <c r="X116" t="str">
        <f>Serve[[#This Row],[服装]]&amp;Serve[[#This Row],[名前]]&amp;Serve[[#This Row],[レアリティ]]</f>
        <v>制服黒尾鉄朗ICONIC</v>
      </c>
    </row>
    <row r="117" spans="1:24" x14ac:dyDescent="0.25">
      <c r="A117">
        <f>VLOOKUP(Serve[[#This Row],[No用]],SetNo[[No.用]:[vlookup 用]],2,FALSE)</f>
        <v>93</v>
      </c>
      <c r="B117">
        <f>IF(ROW()=2,1,IF(A116&lt;&gt;Serve[[#This Row],[No]],1,B116+1))</f>
        <v>1</v>
      </c>
      <c r="C117" t="s">
        <v>150</v>
      </c>
      <c r="D117" t="s">
        <v>40</v>
      </c>
      <c r="E117" t="s">
        <v>90</v>
      </c>
      <c r="F117" t="s">
        <v>26</v>
      </c>
      <c r="G117" t="s">
        <v>27</v>
      </c>
      <c r="H117" t="s">
        <v>71</v>
      </c>
      <c r="I117">
        <v>1</v>
      </c>
      <c r="J117" t="s">
        <v>204</v>
      </c>
      <c r="K117" t="s">
        <v>184</v>
      </c>
      <c r="L117" t="s">
        <v>173</v>
      </c>
      <c r="M117">
        <v>33</v>
      </c>
      <c r="N117">
        <v>0</v>
      </c>
      <c r="O117">
        <v>0</v>
      </c>
      <c r="P117">
        <v>0</v>
      </c>
      <c r="X117" t="str">
        <f>Serve[[#This Row],[服装]]&amp;Serve[[#This Row],[名前]]&amp;Serve[[#This Row],[レアリティ]]</f>
        <v>夏祭り黒尾鉄朗ICONIC</v>
      </c>
    </row>
    <row r="118" spans="1:24" x14ac:dyDescent="0.25">
      <c r="A118">
        <f>VLOOKUP(Serve[[#This Row],[No用]],SetNo[[No.用]:[vlookup 用]],2,FALSE)</f>
        <v>93</v>
      </c>
      <c r="B118">
        <f>IF(ROW()=2,1,IF(A117&lt;&gt;Serve[[#This Row],[No]],1,B117+1))</f>
        <v>2</v>
      </c>
      <c r="C118" t="s">
        <v>150</v>
      </c>
      <c r="D118" t="s">
        <v>40</v>
      </c>
      <c r="E118" t="s">
        <v>90</v>
      </c>
      <c r="F118" t="s">
        <v>26</v>
      </c>
      <c r="G118" t="s">
        <v>27</v>
      </c>
      <c r="H118" t="s">
        <v>71</v>
      </c>
      <c r="I118">
        <v>1</v>
      </c>
      <c r="J118" t="s">
        <v>204</v>
      </c>
      <c r="K118" t="s">
        <v>184</v>
      </c>
      <c r="L118" t="s">
        <v>224</v>
      </c>
      <c r="M118">
        <v>44</v>
      </c>
      <c r="N118">
        <v>0</v>
      </c>
      <c r="O118">
        <v>54</v>
      </c>
      <c r="P118">
        <v>0</v>
      </c>
      <c r="W118" s="1" t="s">
        <v>1682</v>
      </c>
      <c r="X118" t="str">
        <f>Serve[[#This Row],[服装]]&amp;Serve[[#This Row],[名前]]&amp;Serve[[#This Row],[レアリティ]]</f>
        <v>夏祭り黒尾鉄朗ICONIC</v>
      </c>
    </row>
    <row r="119" spans="1:24" x14ac:dyDescent="0.25">
      <c r="A119">
        <f>VLOOKUP(Serve[[#This Row],[No用]],SetNo[[No.用]:[vlookup 用]],2,FALSE)</f>
        <v>94</v>
      </c>
      <c r="B119">
        <f>IF(ROW()=2,1,IF(A118&lt;&gt;Serve[[#This Row],[No]],1,B118+1))</f>
        <v>1</v>
      </c>
      <c r="C119" s="1" t="s">
        <v>604</v>
      </c>
      <c r="D119" s="1" t="s">
        <v>40</v>
      </c>
      <c r="E119" s="1" t="s">
        <v>77</v>
      </c>
      <c r="F119" s="1" t="s">
        <v>26</v>
      </c>
      <c r="G119" s="1" t="s">
        <v>27</v>
      </c>
      <c r="H119" s="1" t="s">
        <v>71</v>
      </c>
      <c r="I119">
        <v>1</v>
      </c>
      <c r="J119" t="s">
        <v>204</v>
      </c>
      <c r="K119" t="s">
        <v>184</v>
      </c>
      <c r="L119" s="1" t="s">
        <v>162</v>
      </c>
      <c r="M119">
        <v>27</v>
      </c>
      <c r="N119">
        <v>0</v>
      </c>
      <c r="O119">
        <v>0</v>
      </c>
      <c r="P119">
        <v>0</v>
      </c>
      <c r="X119" t="str">
        <f>Serve[[#This Row],[服装]]&amp;Serve[[#This Row],[名前]]&amp;Serve[[#This Row],[レアリティ]]</f>
        <v>1周年黒尾鉄朗ICONIC</v>
      </c>
    </row>
    <row r="120" spans="1:24" x14ac:dyDescent="0.25">
      <c r="A120">
        <f>VLOOKUP(Serve[[#This Row],[No用]],SetNo[[No.用]:[vlookup 用]],2,FALSE)</f>
        <v>95</v>
      </c>
      <c r="B120">
        <f>IF(ROW()=2,1,IF(A119&lt;&gt;Serve[[#This Row],[No]],1,B119+1))</f>
        <v>1</v>
      </c>
      <c r="C120" s="1" t="s">
        <v>677</v>
      </c>
      <c r="D120" s="1" t="s">
        <v>40</v>
      </c>
      <c r="E120" s="1" t="s">
        <v>73</v>
      </c>
      <c r="F120" s="1" t="s">
        <v>26</v>
      </c>
      <c r="G120" s="1" t="s">
        <v>27</v>
      </c>
      <c r="H120" s="1" t="s">
        <v>71</v>
      </c>
      <c r="I120">
        <v>1</v>
      </c>
      <c r="J120" t="s">
        <v>204</v>
      </c>
      <c r="K120" t="s">
        <v>184</v>
      </c>
      <c r="L120" s="1" t="s">
        <v>173</v>
      </c>
      <c r="M120">
        <v>33</v>
      </c>
      <c r="N120">
        <v>0</v>
      </c>
      <c r="O120">
        <v>0</v>
      </c>
      <c r="P120">
        <v>0</v>
      </c>
      <c r="X120" t="str">
        <f>Serve[[#This Row],[服装]]&amp;Serve[[#This Row],[名前]]&amp;Serve[[#This Row],[レアリティ]]</f>
        <v>キャンプ黒尾鉄朗ICONIC</v>
      </c>
    </row>
    <row r="121" spans="1:24" x14ac:dyDescent="0.25">
      <c r="A121">
        <f>VLOOKUP(Serve[[#This Row],[No用]],SetNo[[No.用]:[vlookup 用]],2,FALSE)</f>
        <v>96</v>
      </c>
      <c r="B121">
        <f>IF(ROW()=2,1,IF(A120&lt;&gt;Serve[[#This Row],[No]],1,B120+1))</f>
        <v>1</v>
      </c>
      <c r="C121" s="1" t="s">
        <v>759</v>
      </c>
      <c r="D121" s="1" t="s">
        <v>40</v>
      </c>
      <c r="E121" s="1" t="s">
        <v>90</v>
      </c>
      <c r="F121" s="1" t="s">
        <v>26</v>
      </c>
      <c r="G121" s="1" t="s">
        <v>27</v>
      </c>
      <c r="H121" s="1" t="s">
        <v>71</v>
      </c>
      <c r="I121">
        <v>1</v>
      </c>
      <c r="J121" t="s">
        <v>204</v>
      </c>
      <c r="K121" t="s">
        <v>184</v>
      </c>
      <c r="L121" s="1" t="s">
        <v>178</v>
      </c>
      <c r="M121">
        <v>30</v>
      </c>
      <c r="N121">
        <v>0</v>
      </c>
      <c r="O121">
        <v>0</v>
      </c>
      <c r="P121">
        <v>0</v>
      </c>
      <c r="X121" t="str">
        <f>Serve[[#This Row],[服装]]&amp;Serve[[#This Row],[名前]]&amp;Serve[[#This Row],[レアリティ]]</f>
        <v>文化祭2黒尾鉄朗ICONIC</v>
      </c>
    </row>
    <row r="122" spans="1:24" x14ac:dyDescent="0.25">
      <c r="A122">
        <f>VLOOKUP(Serve[[#This Row],[No用]],SetNo[[No.用]:[vlookup 用]],2,FALSE)</f>
        <v>97</v>
      </c>
      <c r="B122">
        <f>IF(ROW()=2,1,IF(A121&lt;&gt;Serve[[#This Row],[No]],1,B121+1))</f>
        <v>1</v>
      </c>
      <c r="C122" s="1" t="s">
        <v>911</v>
      </c>
      <c r="D122" s="1" t="s">
        <v>40</v>
      </c>
      <c r="E122" s="1" t="s">
        <v>77</v>
      </c>
      <c r="F122" s="1" t="s">
        <v>26</v>
      </c>
      <c r="G122" s="1" t="s">
        <v>27</v>
      </c>
      <c r="H122" s="1" t="s">
        <v>71</v>
      </c>
      <c r="I122">
        <v>1</v>
      </c>
      <c r="J122" t="s">
        <v>204</v>
      </c>
      <c r="K122" t="s">
        <v>184</v>
      </c>
      <c r="L122" s="1" t="s">
        <v>162</v>
      </c>
      <c r="M122">
        <v>27</v>
      </c>
      <c r="N122">
        <v>0</v>
      </c>
      <c r="O122">
        <v>0</v>
      </c>
      <c r="P122">
        <v>0</v>
      </c>
      <c r="X122" t="str">
        <f>Serve[[#This Row],[服装]]&amp;Serve[[#This Row],[名前]]&amp;Serve[[#This Row],[レアリティ]]</f>
        <v>中学生黒尾鉄朗ICONIC</v>
      </c>
    </row>
    <row r="123" spans="1:24" x14ac:dyDescent="0.25">
      <c r="A123">
        <f>VLOOKUP(Serve[[#This Row],[No用]],SetNo[[No.用]:[vlookup 用]],2,FALSE)</f>
        <v>98</v>
      </c>
      <c r="B123">
        <f>IF(ROW()=2,1,IF(A122&lt;&gt;Serve[[#This Row],[No]],1,B122+1))</f>
        <v>1</v>
      </c>
      <c r="C123" s="1" t="s">
        <v>1031</v>
      </c>
      <c r="D123" s="1" t="s">
        <v>40</v>
      </c>
      <c r="E123" s="1" t="s">
        <v>73</v>
      </c>
      <c r="F123" s="1" t="s">
        <v>26</v>
      </c>
      <c r="G123" s="1" t="s">
        <v>27</v>
      </c>
      <c r="H123" s="1" t="s">
        <v>71</v>
      </c>
      <c r="I123">
        <v>1</v>
      </c>
      <c r="J123" t="s">
        <v>204</v>
      </c>
      <c r="K123" t="s">
        <v>184</v>
      </c>
      <c r="L123" s="1" t="s">
        <v>162</v>
      </c>
      <c r="M123">
        <v>27</v>
      </c>
      <c r="N123">
        <v>0</v>
      </c>
      <c r="O123">
        <v>0</v>
      </c>
      <c r="P123">
        <v>0</v>
      </c>
      <c r="X123" t="str">
        <f>Serve[[#This Row],[服装]]&amp;Serve[[#This Row],[名前]]&amp;Serve[[#This Row],[レアリティ]]</f>
        <v>ハロウィン黒尾鉄朗ICONIC</v>
      </c>
    </row>
    <row r="124" spans="1:24" x14ac:dyDescent="0.25">
      <c r="A124">
        <f>VLOOKUP(Serve[[#This Row],[No用]],SetNo[[No.用]:[vlookup 用]],2,FALSE)</f>
        <v>99</v>
      </c>
      <c r="B124">
        <f>IF(ROW()=2,1,IF(A123&lt;&gt;Serve[[#This Row],[No]],1,B123+1))</f>
        <v>1</v>
      </c>
      <c r="C124" s="1" t="s">
        <v>1446</v>
      </c>
      <c r="D124" s="1" t="s">
        <v>40</v>
      </c>
      <c r="E124" s="1" t="s">
        <v>90</v>
      </c>
      <c r="F124" s="1" t="s">
        <v>26</v>
      </c>
      <c r="G124" s="1" t="s">
        <v>27</v>
      </c>
      <c r="H124" s="1" t="s">
        <v>71</v>
      </c>
      <c r="I124">
        <v>1</v>
      </c>
      <c r="J124" t="s">
        <v>204</v>
      </c>
      <c r="K124" t="s">
        <v>184</v>
      </c>
      <c r="L124" s="1" t="s">
        <v>162</v>
      </c>
      <c r="M124">
        <v>27</v>
      </c>
      <c r="N124">
        <v>0</v>
      </c>
      <c r="O124">
        <v>0</v>
      </c>
      <c r="P124">
        <v>0</v>
      </c>
      <c r="X124" t="str">
        <f>Serve[[#This Row],[服装]]&amp;Serve[[#This Row],[名前]]&amp;Serve[[#This Row],[レアリティ]]</f>
        <v>和装体験黒尾鉄朗ICONIC</v>
      </c>
    </row>
    <row r="125" spans="1:24" x14ac:dyDescent="0.25">
      <c r="A125">
        <f>VLOOKUP(Serve[[#This Row],[No用]],SetNo[[No.用]:[vlookup 用]],2,FALSE)</f>
        <v>100</v>
      </c>
      <c r="B125">
        <f>IF(ROW()=2,1,IF(A124&lt;&gt;Serve[[#This Row],[No]],1,B124+1))</f>
        <v>1</v>
      </c>
      <c r="C125" s="1" t="s">
        <v>1674</v>
      </c>
      <c r="D125" s="1" t="s">
        <v>40</v>
      </c>
      <c r="E125" s="1" t="s">
        <v>77</v>
      </c>
      <c r="F125" s="1" t="s">
        <v>26</v>
      </c>
      <c r="G125" s="1" t="s">
        <v>27</v>
      </c>
      <c r="H125" s="1" t="s">
        <v>71</v>
      </c>
      <c r="I125">
        <v>1</v>
      </c>
      <c r="J125" t="s">
        <v>204</v>
      </c>
      <c r="K125" s="1" t="s">
        <v>222</v>
      </c>
      <c r="L125" s="1" t="s">
        <v>162</v>
      </c>
      <c r="M125">
        <v>28</v>
      </c>
      <c r="N125">
        <v>0</v>
      </c>
      <c r="O125">
        <v>0</v>
      </c>
      <c r="P125">
        <v>0</v>
      </c>
      <c r="X125" t="str">
        <f>Serve[[#This Row],[服装]]&amp;Serve[[#This Row],[名前]]&amp;Serve[[#This Row],[レアリティ]]</f>
        <v>思い出黒尾鉄朗ICONIC</v>
      </c>
    </row>
    <row r="126" spans="1:24" x14ac:dyDescent="0.25">
      <c r="A126">
        <f>VLOOKUP(Serve[[#This Row],[No用]],SetNo[[No.用]:[vlookup 用]],2,FALSE)</f>
        <v>101</v>
      </c>
      <c r="B126">
        <f>IF(ROW()=2,1,IF(A123&lt;&gt;Serve[[#This Row],[No]],1,B123+1))</f>
        <v>1</v>
      </c>
      <c r="C126" t="s">
        <v>108</v>
      </c>
      <c r="D126" t="s">
        <v>41</v>
      </c>
      <c r="E126" t="s">
        <v>23</v>
      </c>
      <c r="F126" t="s">
        <v>26</v>
      </c>
      <c r="G126" t="s">
        <v>27</v>
      </c>
      <c r="H126" t="s">
        <v>71</v>
      </c>
      <c r="I126">
        <v>1</v>
      </c>
      <c r="J126" t="s">
        <v>204</v>
      </c>
      <c r="K126" t="s">
        <v>222</v>
      </c>
      <c r="L126" t="s">
        <v>162</v>
      </c>
      <c r="M126">
        <v>25</v>
      </c>
      <c r="N126">
        <v>0</v>
      </c>
      <c r="O126">
        <v>0</v>
      </c>
      <c r="P126">
        <v>0</v>
      </c>
      <c r="X126" t="str">
        <f>Serve[[#This Row],[服装]]&amp;Serve[[#This Row],[名前]]&amp;Serve[[#This Row],[レアリティ]]</f>
        <v>ユニフォーム灰羽リエーフICONIC</v>
      </c>
    </row>
    <row r="127" spans="1:24" x14ac:dyDescent="0.25">
      <c r="A127">
        <f>VLOOKUP(Serve[[#This Row],[No用]],SetNo[[No.用]:[vlookup 用]],2,FALSE)</f>
        <v>102</v>
      </c>
      <c r="B127">
        <f>IF(ROW()=2,1,IF(A126&lt;&gt;Serve[[#This Row],[No]],1,B126+1))</f>
        <v>1</v>
      </c>
      <c r="C127" t="s">
        <v>363</v>
      </c>
      <c r="D127" t="s">
        <v>41</v>
      </c>
      <c r="E127" t="s">
        <v>24</v>
      </c>
      <c r="F127" t="s">
        <v>26</v>
      </c>
      <c r="G127" t="s">
        <v>27</v>
      </c>
      <c r="H127" t="s">
        <v>71</v>
      </c>
      <c r="I127">
        <v>1</v>
      </c>
      <c r="J127" t="s">
        <v>204</v>
      </c>
      <c r="K127" t="s">
        <v>222</v>
      </c>
      <c r="L127" t="s">
        <v>162</v>
      </c>
      <c r="M127">
        <v>25</v>
      </c>
      <c r="N127">
        <v>0</v>
      </c>
      <c r="O127">
        <v>0</v>
      </c>
      <c r="P127">
        <v>0</v>
      </c>
      <c r="X127" t="str">
        <f>Serve[[#This Row],[服装]]&amp;Serve[[#This Row],[名前]]&amp;Serve[[#This Row],[レアリティ]]</f>
        <v>探偵灰羽リエーフICONIC</v>
      </c>
    </row>
    <row r="128" spans="1:24" x14ac:dyDescent="0.25">
      <c r="A128">
        <f>VLOOKUP(Serve[[#This Row],[No用]],SetNo[[No.用]:[vlookup 用]],2,FALSE)</f>
        <v>103</v>
      </c>
      <c r="B128">
        <f>IF(ROW()=2,1,IF(A127&lt;&gt;Serve[[#This Row],[No]],1,B127+1))</f>
        <v>1</v>
      </c>
      <c r="C128" s="1" t="s">
        <v>646</v>
      </c>
      <c r="D128" s="1" t="s">
        <v>41</v>
      </c>
      <c r="E128" s="1" t="s">
        <v>77</v>
      </c>
      <c r="F128" s="1" t="s">
        <v>26</v>
      </c>
      <c r="G128" s="1" t="s">
        <v>27</v>
      </c>
      <c r="H128" s="1" t="s">
        <v>71</v>
      </c>
      <c r="I128">
        <v>1</v>
      </c>
      <c r="J128" t="s">
        <v>204</v>
      </c>
      <c r="K128" t="s">
        <v>222</v>
      </c>
      <c r="L128" t="s">
        <v>162</v>
      </c>
      <c r="M128">
        <v>25</v>
      </c>
      <c r="N128">
        <v>0</v>
      </c>
      <c r="O128">
        <v>0</v>
      </c>
      <c r="P128">
        <v>0</v>
      </c>
      <c r="X128" t="str">
        <f>Serve[[#This Row],[服装]]&amp;Serve[[#This Row],[名前]]&amp;Serve[[#This Row],[レアリティ]]</f>
        <v>路地裏灰羽リエーフICONIC</v>
      </c>
    </row>
    <row r="129" spans="1:24" x14ac:dyDescent="0.25">
      <c r="A129">
        <f>VLOOKUP(Serve[[#This Row],[No用]],SetNo[[No.用]:[vlookup 用]],2,FALSE)</f>
        <v>104</v>
      </c>
      <c r="B129">
        <f>IF(ROW()=2,1,IF(A128&lt;&gt;Serve[[#This Row],[No]],1,B128+1))</f>
        <v>1</v>
      </c>
      <c r="C129" s="1" t="s">
        <v>759</v>
      </c>
      <c r="D129" s="1" t="s">
        <v>41</v>
      </c>
      <c r="E129" s="1" t="s">
        <v>73</v>
      </c>
      <c r="F129" s="1" t="s">
        <v>26</v>
      </c>
      <c r="G129" s="1" t="s">
        <v>27</v>
      </c>
      <c r="H129" s="1" t="s">
        <v>71</v>
      </c>
      <c r="I129">
        <v>1</v>
      </c>
      <c r="J129" t="s">
        <v>204</v>
      </c>
      <c r="K129" t="s">
        <v>222</v>
      </c>
      <c r="L129" t="s">
        <v>162</v>
      </c>
      <c r="M129">
        <v>25</v>
      </c>
      <c r="N129">
        <v>0</v>
      </c>
      <c r="O129">
        <v>0</v>
      </c>
      <c r="P129">
        <v>0</v>
      </c>
      <c r="X129" t="str">
        <f>Serve[[#This Row],[服装]]&amp;Serve[[#This Row],[名前]]&amp;Serve[[#This Row],[レアリティ]]</f>
        <v>文化祭2灰羽リエーフICONIC</v>
      </c>
    </row>
    <row r="130" spans="1:24" x14ac:dyDescent="0.25">
      <c r="A130">
        <f>VLOOKUP(Serve[[#This Row],[No用]],SetNo[[No.用]:[vlookup 用]],2,FALSE)</f>
        <v>105</v>
      </c>
      <c r="B130">
        <f>IF(ROW()=2,1,IF(A129&lt;&gt;Serve[[#This Row],[No]],1,B129+1))</f>
        <v>1</v>
      </c>
      <c r="C130" s="1" t="s">
        <v>951</v>
      </c>
      <c r="D130" s="1" t="s">
        <v>41</v>
      </c>
      <c r="E130" s="1" t="s">
        <v>90</v>
      </c>
      <c r="F130" s="1" t="s">
        <v>82</v>
      </c>
      <c r="G130" s="1" t="s">
        <v>27</v>
      </c>
      <c r="H130" s="1" t="s">
        <v>71</v>
      </c>
      <c r="I130">
        <v>1</v>
      </c>
      <c r="J130" t="s">
        <v>204</v>
      </c>
      <c r="K130" t="s">
        <v>222</v>
      </c>
      <c r="L130" t="s">
        <v>162</v>
      </c>
      <c r="M130">
        <v>25</v>
      </c>
      <c r="N130">
        <v>0</v>
      </c>
      <c r="O130">
        <v>0</v>
      </c>
      <c r="P130">
        <v>0</v>
      </c>
      <c r="X130" t="str">
        <f>Serve[[#This Row],[服装]]&amp;Serve[[#This Row],[名前]]&amp;Serve[[#This Row],[レアリティ]]</f>
        <v>サバゲ2灰羽リエーフICONIC</v>
      </c>
    </row>
    <row r="131" spans="1:24" x14ac:dyDescent="0.25">
      <c r="A131">
        <f>VLOOKUP(Serve[[#This Row],[No用]],SetNo[[No.用]:[vlookup 用]],2,FALSE)</f>
        <v>106</v>
      </c>
      <c r="B131">
        <f>IF(ROW()=2,1,IF(A130&lt;&gt;Serve[[#This Row],[No]],1,B130+1))</f>
        <v>1</v>
      </c>
      <c r="C131" t="s">
        <v>108</v>
      </c>
      <c r="D131" t="s">
        <v>42</v>
      </c>
      <c r="E131" t="s">
        <v>24</v>
      </c>
      <c r="F131" t="s">
        <v>21</v>
      </c>
      <c r="G131" t="s">
        <v>27</v>
      </c>
      <c r="H131" t="s">
        <v>71</v>
      </c>
      <c r="I131">
        <v>0</v>
      </c>
      <c r="J131" t="s">
        <v>204</v>
      </c>
      <c r="M131">
        <v>0</v>
      </c>
      <c r="N131">
        <v>0</v>
      </c>
      <c r="O131">
        <v>0</v>
      </c>
      <c r="P131">
        <v>0</v>
      </c>
      <c r="X131" t="str">
        <f>Serve[[#This Row],[服装]]&amp;Serve[[#This Row],[名前]]&amp;Serve[[#This Row],[レアリティ]]</f>
        <v>ユニフォーム夜久衛輔ICONIC</v>
      </c>
    </row>
    <row r="132" spans="1:24" x14ac:dyDescent="0.25">
      <c r="A132">
        <f>VLOOKUP(Serve[[#This Row],[No用]],SetNo[[No.用]:[vlookup 用]],2,FALSE)</f>
        <v>107</v>
      </c>
      <c r="B132">
        <f>IF(ROW()=2,1,IF(A131&lt;&gt;Serve[[#This Row],[No]],1,B131+1))</f>
        <v>1</v>
      </c>
      <c r="C132" s="1" t="s">
        <v>604</v>
      </c>
      <c r="D132" s="1" t="s">
        <v>42</v>
      </c>
      <c r="E132" s="1" t="s">
        <v>77</v>
      </c>
      <c r="F132" s="1" t="s">
        <v>21</v>
      </c>
      <c r="G132" s="1" t="s">
        <v>27</v>
      </c>
      <c r="H132" s="1" t="s">
        <v>71</v>
      </c>
      <c r="I132">
        <v>0</v>
      </c>
      <c r="J132" t="s">
        <v>204</v>
      </c>
      <c r="M132">
        <v>0</v>
      </c>
      <c r="N132">
        <v>0</v>
      </c>
      <c r="O132">
        <v>0</v>
      </c>
      <c r="P132">
        <v>0</v>
      </c>
      <c r="X132" t="str">
        <f>Serve[[#This Row],[服装]]&amp;Serve[[#This Row],[名前]]&amp;Serve[[#This Row],[レアリティ]]</f>
        <v>1周年夜久衛輔ICONIC</v>
      </c>
    </row>
    <row r="133" spans="1:24" x14ac:dyDescent="0.25">
      <c r="A133">
        <f>VLOOKUP(Serve[[#This Row],[No用]],SetNo[[No.用]:[vlookup 用]],2,FALSE)</f>
        <v>108</v>
      </c>
      <c r="B133">
        <f>IF(ROW()=2,1,IF(A132&lt;&gt;Serve[[#This Row],[No]],1,B132+1))</f>
        <v>1</v>
      </c>
      <c r="C133" s="1" t="s">
        <v>701</v>
      </c>
      <c r="D133" s="1" t="s">
        <v>42</v>
      </c>
      <c r="E133" s="1" t="s">
        <v>73</v>
      </c>
      <c r="F133" s="1" t="s">
        <v>21</v>
      </c>
      <c r="G133" s="1" t="s">
        <v>27</v>
      </c>
      <c r="H133" s="1" t="s">
        <v>71</v>
      </c>
      <c r="I133">
        <v>0</v>
      </c>
      <c r="J133" t="s">
        <v>204</v>
      </c>
      <c r="M133">
        <v>0</v>
      </c>
      <c r="N133">
        <v>0</v>
      </c>
      <c r="O133">
        <v>0</v>
      </c>
      <c r="P133">
        <v>0</v>
      </c>
      <c r="X133" t="str">
        <f>Serve[[#This Row],[服装]]&amp;Serve[[#This Row],[名前]]&amp;Serve[[#This Row],[レアリティ]]</f>
        <v>花火夜久衛輔ICONIC</v>
      </c>
    </row>
    <row r="134" spans="1:24" x14ac:dyDescent="0.25">
      <c r="A134">
        <f>VLOOKUP(Serve[[#This Row],[No用]],SetNo[[No.用]:[vlookup 用]],2,FALSE)</f>
        <v>109</v>
      </c>
      <c r="B134">
        <f>IF(ROW()=2,1,IF(A133&lt;&gt;Serve[[#This Row],[No]],1,B133+1))</f>
        <v>1</v>
      </c>
      <c r="C134" s="1" t="s">
        <v>871</v>
      </c>
      <c r="D134" s="1" t="s">
        <v>42</v>
      </c>
      <c r="E134" s="1" t="s">
        <v>90</v>
      </c>
      <c r="F134" s="1" t="s">
        <v>80</v>
      </c>
      <c r="G134" s="1" t="s">
        <v>27</v>
      </c>
      <c r="H134" s="1" t="s">
        <v>71</v>
      </c>
      <c r="I134">
        <v>0</v>
      </c>
      <c r="J134" t="s">
        <v>204</v>
      </c>
      <c r="M134">
        <v>0</v>
      </c>
      <c r="N134">
        <v>0</v>
      </c>
      <c r="O134">
        <v>0</v>
      </c>
      <c r="P134">
        <v>0</v>
      </c>
      <c r="X134" t="str">
        <f>Serve[[#This Row],[服装]]&amp;Serve[[#This Row],[名前]]&amp;Serve[[#This Row],[レアリティ]]</f>
        <v>2周年夜久衛輔ICONIC</v>
      </c>
    </row>
    <row r="135" spans="1:24" x14ac:dyDescent="0.25">
      <c r="A135">
        <f>VLOOKUP(Serve[[#This Row],[No用]],SetNo[[No.用]:[vlookup 用]],2,FALSE)</f>
        <v>110</v>
      </c>
      <c r="B135">
        <f>IF(ROW()=2,1,IF(A134&lt;&gt;Serve[[#This Row],[No]],1,B134+1))</f>
        <v>1</v>
      </c>
      <c r="C135" s="1" t="s">
        <v>953</v>
      </c>
      <c r="D135" s="1" t="s">
        <v>42</v>
      </c>
      <c r="E135" s="1" t="s">
        <v>77</v>
      </c>
      <c r="F135" s="1" t="s">
        <v>21</v>
      </c>
      <c r="G135" s="1" t="s">
        <v>27</v>
      </c>
      <c r="H135" s="1" t="s">
        <v>71</v>
      </c>
      <c r="I135">
        <v>0</v>
      </c>
      <c r="J135" t="s">
        <v>204</v>
      </c>
      <c r="M135">
        <v>0</v>
      </c>
      <c r="N135">
        <v>0</v>
      </c>
      <c r="O135">
        <v>0</v>
      </c>
      <c r="P135">
        <v>0</v>
      </c>
      <c r="X135" t="str">
        <f>Serve[[#This Row],[服装]]&amp;Serve[[#This Row],[名前]]&amp;Serve[[#This Row],[レアリティ]]</f>
        <v>水着2夜久衛輔ICONIC</v>
      </c>
    </row>
    <row r="136" spans="1:24" x14ac:dyDescent="0.25">
      <c r="A136">
        <f>VLOOKUP(Serve[[#This Row],[No用]],SetNo[[No.用]:[vlookup 用]],2,FALSE)</f>
        <v>111</v>
      </c>
      <c r="B136">
        <f>IF(ROW()=2,1,IF(A135&lt;&gt;Serve[[#This Row],[No]],1,B135+1))</f>
        <v>1</v>
      </c>
      <c r="C136" s="1" t="s">
        <v>1183</v>
      </c>
      <c r="D136" s="1" t="s">
        <v>42</v>
      </c>
      <c r="E136" s="1" t="s">
        <v>73</v>
      </c>
      <c r="F136" s="1" t="s">
        <v>80</v>
      </c>
      <c r="G136" s="1" t="s">
        <v>27</v>
      </c>
      <c r="H136" s="1" t="s">
        <v>71</v>
      </c>
      <c r="I136">
        <v>0</v>
      </c>
      <c r="J136" t="s">
        <v>204</v>
      </c>
      <c r="M136">
        <v>0</v>
      </c>
      <c r="N136">
        <v>0</v>
      </c>
      <c r="O136">
        <v>0</v>
      </c>
      <c r="P136">
        <v>0</v>
      </c>
      <c r="X136" t="str">
        <f>Serve[[#This Row],[服装]]&amp;Serve[[#This Row],[名前]]&amp;Serve[[#This Row],[レアリティ]]</f>
        <v>Xmas3夜久衛輔ICONIC</v>
      </c>
    </row>
    <row r="137" spans="1:24" x14ac:dyDescent="0.25">
      <c r="A137">
        <f>VLOOKUP(Serve[[#This Row],[No用]],SetNo[[No.用]:[vlookup 用]],2,FALSE)</f>
        <v>112</v>
      </c>
      <c r="B137">
        <f>IF(ROW()=2,1,IF(A136&lt;&gt;Serve[[#This Row],[No]],1,B136+1))</f>
        <v>1</v>
      </c>
      <c r="C137" t="s">
        <v>108</v>
      </c>
      <c r="D137" t="s">
        <v>43</v>
      </c>
      <c r="E137" t="s">
        <v>24</v>
      </c>
      <c r="F137" t="s">
        <v>25</v>
      </c>
      <c r="G137" t="s">
        <v>27</v>
      </c>
      <c r="H137" t="s">
        <v>71</v>
      </c>
      <c r="I137">
        <v>1</v>
      </c>
      <c r="J137" t="s">
        <v>204</v>
      </c>
      <c r="K137" t="s">
        <v>225</v>
      </c>
      <c r="L137" t="s">
        <v>162</v>
      </c>
      <c r="M137">
        <v>27</v>
      </c>
      <c r="N137">
        <v>0</v>
      </c>
      <c r="O137">
        <v>0</v>
      </c>
      <c r="P137">
        <v>0</v>
      </c>
      <c r="X137" t="str">
        <f>Serve[[#This Row],[服装]]&amp;Serve[[#This Row],[名前]]&amp;Serve[[#This Row],[レアリティ]]</f>
        <v>ユニフォーム福永招平ICONIC</v>
      </c>
    </row>
    <row r="138" spans="1:24" x14ac:dyDescent="0.25">
      <c r="A138">
        <f>VLOOKUP(Serve[[#This Row],[No用]],SetNo[[No.用]:[vlookup 用]],2,FALSE)</f>
        <v>113</v>
      </c>
      <c r="B138">
        <f>IF(ROW()=2,1,IF(A137&lt;&gt;Serve[[#This Row],[No]],1,B137+1))</f>
        <v>1</v>
      </c>
      <c r="C138" s="1" t="s">
        <v>669</v>
      </c>
      <c r="D138" s="1" t="s">
        <v>43</v>
      </c>
      <c r="E138" s="1" t="s">
        <v>77</v>
      </c>
      <c r="F138" s="1" t="s">
        <v>25</v>
      </c>
      <c r="G138" s="1" t="s">
        <v>27</v>
      </c>
      <c r="H138" s="1" t="s">
        <v>71</v>
      </c>
      <c r="I138">
        <v>1</v>
      </c>
      <c r="J138" t="s">
        <v>204</v>
      </c>
      <c r="K138" t="s">
        <v>225</v>
      </c>
      <c r="L138" t="s">
        <v>162</v>
      </c>
      <c r="M138">
        <v>27</v>
      </c>
      <c r="N138">
        <v>0</v>
      </c>
      <c r="O138">
        <v>0</v>
      </c>
      <c r="P138">
        <v>0</v>
      </c>
      <c r="X138" t="str">
        <f>Serve[[#This Row],[服装]]&amp;Serve[[#This Row],[名前]]&amp;Serve[[#This Row],[レアリティ]]</f>
        <v>バーガー福永招平ICONIC</v>
      </c>
    </row>
    <row r="139" spans="1:24" x14ac:dyDescent="0.25">
      <c r="A139">
        <f>VLOOKUP(Serve[[#This Row],[No用]],SetNo[[No.用]:[vlookup 用]],2,FALSE)</f>
        <v>114</v>
      </c>
      <c r="B139">
        <f>IF(ROW()=2,1,IF(A138&lt;&gt;Serve[[#This Row],[No]],1,B138+1))</f>
        <v>1</v>
      </c>
      <c r="C139" s="1" t="s">
        <v>944</v>
      </c>
      <c r="D139" s="1" t="s">
        <v>43</v>
      </c>
      <c r="E139" s="1" t="s">
        <v>73</v>
      </c>
      <c r="F139" s="1" t="s">
        <v>25</v>
      </c>
      <c r="G139" s="1" t="s">
        <v>27</v>
      </c>
      <c r="H139" s="1" t="s">
        <v>71</v>
      </c>
      <c r="I139">
        <v>1</v>
      </c>
      <c r="J139" t="s">
        <v>204</v>
      </c>
      <c r="K139" t="s">
        <v>225</v>
      </c>
      <c r="L139" t="s">
        <v>162</v>
      </c>
      <c r="M139">
        <v>27</v>
      </c>
      <c r="N139">
        <v>0</v>
      </c>
      <c r="O139">
        <v>0</v>
      </c>
      <c r="P139">
        <v>0</v>
      </c>
      <c r="X139" t="str">
        <f>Serve[[#This Row],[服装]]&amp;Serve[[#This Row],[名前]]&amp;Serve[[#This Row],[レアリティ]]</f>
        <v>アート2福永招平ICONIC</v>
      </c>
    </row>
    <row r="140" spans="1:24" x14ac:dyDescent="0.25">
      <c r="A140">
        <f>VLOOKUP(Serve[[#This Row],[No用]],SetNo[[No.用]:[vlookup 用]],2,FALSE)</f>
        <v>115</v>
      </c>
      <c r="B140">
        <f>IF(ROW()=2,1,IF(A139&lt;&gt;Serve[[#This Row],[No]],1,B139+1))</f>
        <v>1</v>
      </c>
      <c r="C140" t="s">
        <v>108</v>
      </c>
      <c r="D140" t="s">
        <v>44</v>
      </c>
      <c r="E140" t="s">
        <v>24</v>
      </c>
      <c r="F140" t="s">
        <v>26</v>
      </c>
      <c r="G140" t="s">
        <v>27</v>
      </c>
      <c r="H140" t="s">
        <v>71</v>
      </c>
      <c r="I140">
        <v>1</v>
      </c>
      <c r="J140" t="s">
        <v>204</v>
      </c>
      <c r="K140" t="s">
        <v>225</v>
      </c>
      <c r="L140" t="s">
        <v>162</v>
      </c>
      <c r="M140">
        <v>24</v>
      </c>
      <c r="N140">
        <v>0</v>
      </c>
      <c r="O140">
        <v>0</v>
      </c>
      <c r="P140">
        <v>0</v>
      </c>
      <c r="X140" t="str">
        <f>Serve[[#This Row],[服装]]&amp;Serve[[#This Row],[名前]]&amp;Serve[[#This Row],[レアリティ]]</f>
        <v>ユニフォーム犬岡走ICONIC</v>
      </c>
    </row>
    <row r="141" spans="1:24" x14ac:dyDescent="0.25">
      <c r="A141">
        <f>VLOOKUP(Serve[[#This Row],[No用]],SetNo[[No.用]:[vlookup 用]],2,FALSE)</f>
        <v>116</v>
      </c>
      <c r="B141">
        <f>IF(ROW()=2,1,IF(A140&lt;&gt;Serve[[#This Row],[No]],1,B140+1))</f>
        <v>1</v>
      </c>
      <c r="C141" s="1" t="s">
        <v>589</v>
      </c>
      <c r="D141" t="s">
        <v>44</v>
      </c>
      <c r="E141" s="1" t="s">
        <v>77</v>
      </c>
      <c r="F141" t="s">
        <v>26</v>
      </c>
      <c r="G141" t="s">
        <v>27</v>
      </c>
      <c r="H141" t="s">
        <v>71</v>
      </c>
      <c r="I141">
        <v>1</v>
      </c>
      <c r="J141" t="s">
        <v>204</v>
      </c>
      <c r="K141" t="s">
        <v>225</v>
      </c>
      <c r="L141" t="s">
        <v>162</v>
      </c>
      <c r="M141">
        <v>24</v>
      </c>
      <c r="N141">
        <v>0</v>
      </c>
      <c r="O141">
        <v>0</v>
      </c>
      <c r="P141">
        <v>0</v>
      </c>
      <c r="X141" t="str">
        <f>Serve[[#This Row],[服装]]&amp;Serve[[#This Row],[名前]]&amp;Serve[[#This Row],[レアリティ]]</f>
        <v>新年犬岡走ICONIC</v>
      </c>
    </row>
    <row r="142" spans="1:24" x14ac:dyDescent="0.25">
      <c r="A142">
        <f>VLOOKUP(Serve[[#This Row],[No用]],SetNo[[No.用]:[vlookup 用]],2,FALSE)</f>
        <v>117</v>
      </c>
      <c r="B142">
        <f>IF(ROW()=2,1,IF(A141&lt;&gt;Serve[[#This Row],[No]],1,B141+1))</f>
        <v>1</v>
      </c>
      <c r="C142" t="s">
        <v>108</v>
      </c>
      <c r="D142" t="s">
        <v>45</v>
      </c>
      <c r="E142" t="s">
        <v>24</v>
      </c>
      <c r="F142" t="s">
        <v>25</v>
      </c>
      <c r="G142" t="s">
        <v>27</v>
      </c>
      <c r="H142" t="s">
        <v>71</v>
      </c>
      <c r="I142">
        <v>1</v>
      </c>
      <c r="J142" t="s">
        <v>204</v>
      </c>
      <c r="K142" t="s">
        <v>184</v>
      </c>
      <c r="L142" t="s">
        <v>162</v>
      </c>
      <c r="M142">
        <v>34</v>
      </c>
      <c r="N142">
        <v>0</v>
      </c>
      <c r="O142">
        <v>0</v>
      </c>
      <c r="P142">
        <v>0</v>
      </c>
      <c r="X142" t="str">
        <f>Serve[[#This Row],[服装]]&amp;Serve[[#This Row],[名前]]&amp;Serve[[#This Row],[レアリティ]]</f>
        <v>ユニフォーム山本猛虎ICONIC</v>
      </c>
    </row>
    <row r="143" spans="1:24" x14ac:dyDescent="0.25">
      <c r="A143">
        <f>VLOOKUP(Serve[[#This Row],[No用]],SetNo[[No.用]:[vlookup 用]],2,FALSE)</f>
        <v>118</v>
      </c>
      <c r="B143">
        <f>IF(ROW()=2,1,IF(A142&lt;&gt;Serve[[#This Row],[No]],1,B142+1))</f>
        <v>1</v>
      </c>
      <c r="C143" s="1" t="s">
        <v>589</v>
      </c>
      <c r="D143" t="s">
        <v>45</v>
      </c>
      <c r="E143" s="1" t="s">
        <v>77</v>
      </c>
      <c r="F143" t="s">
        <v>25</v>
      </c>
      <c r="G143" t="s">
        <v>27</v>
      </c>
      <c r="H143" t="s">
        <v>71</v>
      </c>
      <c r="I143">
        <v>1</v>
      </c>
      <c r="J143" t="s">
        <v>204</v>
      </c>
      <c r="K143" t="s">
        <v>184</v>
      </c>
      <c r="L143" t="s">
        <v>162</v>
      </c>
      <c r="M143">
        <v>34</v>
      </c>
      <c r="N143">
        <v>0</v>
      </c>
      <c r="O143">
        <v>0</v>
      </c>
      <c r="P143">
        <v>0</v>
      </c>
      <c r="X143" t="str">
        <f>Serve[[#This Row],[服装]]&amp;Serve[[#This Row],[名前]]&amp;Serve[[#This Row],[レアリティ]]</f>
        <v>新年山本猛虎ICONIC</v>
      </c>
    </row>
    <row r="144" spans="1:24" x14ac:dyDescent="0.25">
      <c r="A144">
        <f>VLOOKUP(Serve[[#This Row],[No用]],SetNo[[No.用]:[vlookup 用]],2,FALSE)</f>
        <v>119</v>
      </c>
      <c r="B144">
        <f>IF(ROW()=2,1,IF(A143&lt;&gt;Serve[[#This Row],[No]],1,B143+1))</f>
        <v>1</v>
      </c>
      <c r="C144" s="1" t="s">
        <v>1446</v>
      </c>
      <c r="D144" s="1" t="s">
        <v>45</v>
      </c>
      <c r="E144" s="1" t="s">
        <v>73</v>
      </c>
      <c r="F144" s="1" t="s">
        <v>25</v>
      </c>
      <c r="G144" s="1" t="s">
        <v>27</v>
      </c>
      <c r="H144" s="1" t="s">
        <v>71</v>
      </c>
      <c r="I144">
        <v>1</v>
      </c>
      <c r="J144" t="s">
        <v>204</v>
      </c>
      <c r="K144" t="s">
        <v>184</v>
      </c>
      <c r="L144" t="s">
        <v>162</v>
      </c>
      <c r="M144">
        <v>34</v>
      </c>
      <c r="N144">
        <v>0</v>
      </c>
      <c r="O144">
        <v>0</v>
      </c>
      <c r="P144">
        <v>0</v>
      </c>
      <c r="X144" t="str">
        <f>Serve[[#This Row],[服装]]&amp;Serve[[#This Row],[名前]]&amp;Serve[[#This Row],[レアリティ]]</f>
        <v>和装体験山本猛虎ICONIC</v>
      </c>
    </row>
    <row r="145" spans="1:24" x14ac:dyDescent="0.25">
      <c r="A145">
        <f>VLOOKUP(Serve[[#This Row],[No用]],SetNo[[No.用]:[vlookup 用]],2,FALSE)</f>
        <v>120</v>
      </c>
      <c r="B145">
        <f>IF(ROW()=2,1,IF(A143&lt;&gt;Serve[[#This Row],[No]],1,B143+1))</f>
        <v>1</v>
      </c>
      <c r="C145" t="s">
        <v>108</v>
      </c>
      <c r="D145" t="s">
        <v>46</v>
      </c>
      <c r="E145" t="s">
        <v>24</v>
      </c>
      <c r="F145" t="s">
        <v>21</v>
      </c>
      <c r="G145" t="s">
        <v>27</v>
      </c>
      <c r="H145" t="s">
        <v>71</v>
      </c>
      <c r="I145">
        <v>0</v>
      </c>
      <c r="J145" t="s">
        <v>204</v>
      </c>
      <c r="M145">
        <v>0</v>
      </c>
      <c r="N145">
        <v>0</v>
      </c>
      <c r="O145">
        <v>0</v>
      </c>
      <c r="P145">
        <v>0</v>
      </c>
      <c r="X145" t="str">
        <f>Serve[[#This Row],[服装]]&amp;Serve[[#This Row],[名前]]&amp;Serve[[#This Row],[レアリティ]]</f>
        <v>ユニフォーム芝山優生ICONIC</v>
      </c>
    </row>
    <row r="146" spans="1:24" x14ac:dyDescent="0.25">
      <c r="A146">
        <f>VLOOKUP(Serve[[#This Row],[No用]],SetNo[[No.用]:[vlookup 用]],2,FALSE)</f>
        <v>121</v>
      </c>
      <c r="B146">
        <f>IF(ROW()=2,1,IF(A145&lt;&gt;Serve[[#This Row],[No]],1,B145+1))</f>
        <v>1</v>
      </c>
      <c r="C146" s="1" t="s">
        <v>1016</v>
      </c>
      <c r="D146" s="1" t="s">
        <v>46</v>
      </c>
      <c r="E146" s="1" t="s">
        <v>77</v>
      </c>
      <c r="F146" s="1" t="s">
        <v>21</v>
      </c>
      <c r="G146" s="1" t="s">
        <v>27</v>
      </c>
      <c r="H146" s="1" t="s">
        <v>71</v>
      </c>
      <c r="I146">
        <v>0</v>
      </c>
      <c r="J146" t="s">
        <v>204</v>
      </c>
      <c r="M146">
        <v>0</v>
      </c>
      <c r="N146">
        <v>0</v>
      </c>
      <c r="O146">
        <v>0</v>
      </c>
      <c r="P146">
        <v>0</v>
      </c>
      <c r="X146" t="str">
        <f>Serve[[#This Row],[服装]]&amp;Serve[[#This Row],[名前]]&amp;Serve[[#This Row],[レアリティ]]</f>
        <v>焼き芋芝山優生ICONIC</v>
      </c>
    </row>
    <row r="147" spans="1:24" x14ac:dyDescent="0.25">
      <c r="A147">
        <f>VLOOKUP(Serve[[#This Row],[No用]],SetNo[[No.用]:[vlookup 用]],2,FALSE)</f>
        <v>122</v>
      </c>
      <c r="B147">
        <f>IF(ROW()=2,1,IF(A146&lt;&gt;Serve[[#This Row],[No]],1,B146+1))</f>
        <v>1</v>
      </c>
      <c r="C147" t="s">
        <v>108</v>
      </c>
      <c r="D147" t="s">
        <v>47</v>
      </c>
      <c r="E147" t="s">
        <v>24</v>
      </c>
      <c r="F147" t="s">
        <v>25</v>
      </c>
      <c r="G147" t="s">
        <v>27</v>
      </c>
      <c r="H147" t="s">
        <v>71</v>
      </c>
      <c r="I147">
        <v>1</v>
      </c>
      <c r="J147" t="s">
        <v>204</v>
      </c>
      <c r="K147" t="s">
        <v>225</v>
      </c>
      <c r="L147" t="s">
        <v>162</v>
      </c>
      <c r="M147">
        <v>26</v>
      </c>
      <c r="N147">
        <v>0</v>
      </c>
      <c r="O147">
        <v>0</v>
      </c>
      <c r="P147">
        <v>0</v>
      </c>
      <c r="X147" t="str">
        <f>Serve[[#This Row],[服装]]&amp;Serve[[#This Row],[名前]]&amp;Serve[[#This Row],[レアリティ]]</f>
        <v>ユニフォーム海信之ICONIC</v>
      </c>
    </row>
    <row r="148" spans="1:24" x14ac:dyDescent="0.25">
      <c r="A148">
        <f>VLOOKUP(Serve[[#This Row],[No用]],SetNo[[No.用]:[vlookup 用]],2,FALSE)</f>
        <v>123</v>
      </c>
      <c r="B148">
        <f>IF(ROW()=2,1,IF(A147&lt;&gt;Serve[[#This Row],[No]],1,B147+1))</f>
        <v>1</v>
      </c>
      <c r="C148" s="1" t="s">
        <v>893</v>
      </c>
      <c r="D148" s="1" t="s">
        <v>47</v>
      </c>
      <c r="E148" s="1" t="s">
        <v>77</v>
      </c>
      <c r="F148" s="1" t="s">
        <v>25</v>
      </c>
      <c r="G148" s="1" t="s">
        <v>27</v>
      </c>
      <c r="H148" s="1" t="s">
        <v>71</v>
      </c>
      <c r="I148">
        <v>1</v>
      </c>
      <c r="J148" t="s">
        <v>204</v>
      </c>
      <c r="K148" t="s">
        <v>225</v>
      </c>
      <c r="L148" t="s">
        <v>162</v>
      </c>
      <c r="M148">
        <v>26</v>
      </c>
      <c r="N148">
        <v>0</v>
      </c>
      <c r="O148">
        <v>0</v>
      </c>
      <c r="P148">
        <v>0</v>
      </c>
      <c r="X148" t="str">
        <f>Serve[[#This Row],[服装]]&amp;Serve[[#This Row],[名前]]&amp;Serve[[#This Row],[レアリティ]]</f>
        <v>遊園地海信之ICONIC</v>
      </c>
    </row>
    <row r="149" spans="1:24" x14ac:dyDescent="0.25">
      <c r="A149">
        <f>VLOOKUP(Serve[[#This Row],[No用]],SetNo[[No.用]:[vlookup 用]],2,FALSE)</f>
        <v>124</v>
      </c>
      <c r="B149">
        <f>IF(ROW()=2,1,IF(A148&lt;&gt;Serve[[#This Row],[No]],1,B148+1))</f>
        <v>1</v>
      </c>
      <c r="C149" t="s">
        <v>108</v>
      </c>
      <c r="D149" t="s">
        <v>47</v>
      </c>
      <c r="E149" t="s">
        <v>90</v>
      </c>
      <c r="F149" t="s">
        <v>78</v>
      </c>
      <c r="G149" t="s">
        <v>27</v>
      </c>
      <c r="H149" t="s">
        <v>151</v>
      </c>
      <c r="I149">
        <v>1</v>
      </c>
      <c r="J149" t="s">
        <v>204</v>
      </c>
      <c r="K149" t="s">
        <v>225</v>
      </c>
      <c r="L149" t="s">
        <v>162</v>
      </c>
      <c r="M149">
        <v>26</v>
      </c>
      <c r="N149">
        <v>0</v>
      </c>
      <c r="O149">
        <v>0</v>
      </c>
      <c r="P149">
        <v>0</v>
      </c>
      <c r="X149" t="str">
        <f>Serve[[#This Row],[服装]]&amp;Serve[[#This Row],[名前]]&amp;Serve[[#This Row],[レアリティ]]</f>
        <v>ユニフォーム海信之YELL</v>
      </c>
    </row>
    <row r="150" spans="1:24" x14ac:dyDescent="0.25">
      <c r="A150">
        <f>VLOOKUP(Serve[[#This Row],[No用]],SetNo[[No.用]:[vlookup 用]],2,FALSE)</f>
        <v>125</v>
      </c>
      <c r="B150">
        <f>IF(ROW()=2,1,IF(A149&lt;&gt;Serve[[#This Row],[No]],1,B149+1))</f>
        <v>1</v>
      </c>
      <c r="C150" s="1" t="s">
        <v>108</v>
      </c>
      <c r="D150" s="1" t="s">
        <v>681</v>
      </c>
      <c r="E150" s="1" t="s">
        <v>90</v>
      </c>
      <c r="F150" s="1" t="s">
        <v>74</v>
      </c>
      <c r="G150" s="1" t="s">
        <v>27</v>
      </c>
      <c r="H150" s="1" t="s">
        <v>543</v>
      </c>
      <c r="I150">
        <v>1</v>
      </c>
      <c r="J150" t="s">
        <v>204</v>
      </c>
      <c r="K150" t="s">
        <v>225</v>
      </c>
      <c r="L150" s="1" t="s">
        <v>173</v>
      </c>
      <c r="M150">
        <v>34</v>
      </c>
      <c r="N150">
        <v>0</v>
      </c>
      <c r="O150">
        <v>0</v>
      </c>
      <c r="P150">
        <v>0</v>
      </c>
      <c r="X150" t="str">
        <f>Serve[[#This Row],[服装]]&amp;Serve[[#This Row],[名前]]&amp;Serve[[#This Row],[レアリティ]]</f>
        <v>ユニフォーム手白球彦ICONIC</v>
      </c>
    </row>
    <row r="151" spans="1:24" x14ac:dyDescent="0.25">
      <c r="A151">
        <f>VLOOKUP(Serve[[#This Row],[No用]],SetNo[[No.用]:[vlookup 用]],2,FALSE)</f>
        <v>126</v>
      </c>
      <c r="B151">
        <f>IF(ROW()=2,1,IF(A150&lt;&gt;Serve[[#This Row],[No]],1,B150+1))</f>
        <v>1</v>
      </c>
      <c r="C151" t="s">
        <v>205</v>
      </c>
      <c r="D151" t="s">
        <v>48</v>
      </c>
      <c r="E151" t="s">
        <v>23</v>
      </c>
      <c r="F151" t="s">
        <v>26</v>
      </c>
      <c r="G151" t="s">
        <v>49</v>
      </c>
      <c r="H151" t="s">
        <v>71</v>
      </c>
      <c r="I151">
        <v>1</v>
      </c>
      <c r="J151" t="s">
        <v>204</v>
      </c>
      <c r="K151" t="s">
        <v>225</v>
      </c>
      <c r="L151" t="s">
        <v>162</v>
      </c>
      <c r="M151">
        <v>24</v>
      </c>
      <c r="N151">
        <v>0</v>
      </c>
      <c r="O151">
        <v>0</v>
      </c>
      <c r="P151">
        <v>0</v>
      </c>
      <c r="X151" t="str">
        <f>Serve[[#This Row],[服装]]&amp;Serve[[#This Row],[名前]]&amp;Serve[[#This Row],[レアリティ]]</f>
        <v>ユニフォーム青根高伸ICONIC</v>
      </c>
    </row>
    <row r="152" spans="1:24" x14ac:dyDescent="0.25">
      <c r="A152">
        <f>VLOOKUP(Serve[[#This Row],[No用]],SetNo[[No.用]:[vlookup 用]],2,FALSE)</f>
        <v>127</v>
      </c>
      <c r="B152">
        <f>IF(ROW()=2,1,IF(A151&lt;&gt;Serve[[#This Row],[No]],1,B151+1))</f>
        <v>1</v>
      </c>
      <c r="C152" t="s">
        <v>149</v>
      </c>
      <c r="D152" t="s">
        <v>48</v>
      </c>
      <c r="E152" t="s">
        <v>23</v>
      </c>
      <c r="F152" t="s">
        <v>26</v>
      </c>
      <c r="G152" t="s">
        <v>49</v>
      </c>
      <c r="H152" t="s">
        <v>71</v>
      </c>
      <c r="I152">
        <v>1</v>
      </c>
      <c r="J152" t="s">
        <v>204</v>
      </c>
      <c r="K152" t="s">
        <v>225</v>
      </c>
      <c r="L152" t="s">
        <v>162</v>
      </c>
      <c r="M152">
        <v>24</v>
      </c>
      <c r="N152">
        <v>0</v>
      </c>
      <c r="O152">
        <v>0</v>
      </c>
      <c r="P152">
        <v>0</v>
      </c>
      <c r="X152" t="str">
        <f>Serve[[#This Row],[服装]]&amp;Serve[[#This Row],[名前]]&amp;Serve[[#This Row],[レアリティ]]</f>
        <v>制服青根高伸ICONIC</v>
      </c>
    </row>
    <row r="153" spans="1:24" x14ac:dyDescent="0.25">
      <c r="A153">
        <f>VLOOKUP(Serve[[#This Row],[No用]],SetNo[[No.用]:[vlookup 用]],2,FALSE)</f>
        <v>128</v>
      </c>
      <c r="B153">
        <f>IF(ROW()=2,1,IF(A152&lt;&gt;Serve[[#This Row],[No]],1,B152+1))</f>
        <v>1</v>
      </c>
      <c r="C153" t="s">
        <v>117</v>
      </c>
      <c r="D153" t="s">
        <v>48</v>
      </c>
      <c r="E153" t="s">
        <v>24</v>
      </c>
      <c r="F153" t="s">
        <v>26</v>
      </c>
      <c r="G153" t="s">
        <v>49</v>
      </c>
      <c r="H153" t="s">
        <v>71</v>
      </c>
      <c r="I153">
        <v>1</v>
      </c>
      <c r="J153" t="s">
        <v>204</v>
      </c>
      <c r="K153" t="s">
        <v>225</v>
      </c>
      <c r="L153" t="s">
        <v>162</v>
      </c>
      <c r="M153">
        <v>24</v>
      </c>
      <c r="N153">
        <v>0</v>
      </c>
      <c r="O153">
        <v>0</v>
      </c>
      <c r="P153">
        <v>0</v>
      </c>
      <c r="X153" t="str">
        <f>Serve[[#This Row],[服装]]&amp;Serve[[#This Row],[名前]]&amp;Serve[[#This Row],[レアリティ]]</f>
        <v>プール掃除青根高伸ICONIC</v>
      </c>
    </row>
    <row r="154" spans="1:24" x14ac:dyDescent="0.25">
      <c r="A154">
        <f>VLOOKUP(Serve[[#This Row],[No用]],SetNo[[No.用]:[vlookup 用]],2,FALSE)</f>
        <v>129</v>
      </c>
      <c r="B154">
        <f>IF(ROW()=2,1,IF(A153&lt;&gt;Serve[[#This Row],[No]],1,B153+1))</f>
        <v>1</v>
      </c>
      <c r="C154" s="1" t="s">
        <v>677</v>
      </c>
      <c r="D154" s="1" t="s">
        <v>48</v>
      </c>
      <c r="E154" s="1" t="s">
        <v>77</v>
      </c>
      <c r="F154" s="1" t="s">
        <v>26</v>
      </c>
      <c r="G154" s="1" t="s">
        <v>49</v>
      </c>
      <c r="H154" s="1" t="s">
        <v>71</v>
      </c>
      <c r="I154">
        <v>1</v>
      </c>
      <c r="J154" t="s">
        <v>204</v>
      </c>
      <c r="K154" t="s">
        <v>225</v>
      </c>
      <c r="L154" t="s">
        <v>162</v>
      </c>
      <c r="M154">
        <v>24</v>
      </c>
      <c r="N154">
        <v>0</v>
      </c>
      <c r="O154">
        <v>0</v>
      </c>
      <c r="P154">
        <v>0</v>
      </c>
      <c r="X154" t="str">
        <f>Serve[[#This Row],[服装]]&amp;Serve[[#This Row],[名前]]&amp;Serve[[#This Row],[レアリティ]]</f>
        <v>キャンプ青根高伸ICONIC</v>
      </c>
    </row>
    <row r="155" spans="1:24" x14ac:dyDescent="0.25">
      <c r="A155">
        <f>VLOOKUP(Serve[[#This Row],[No用]],SetNo[[No.用]:[vlookup 用]],2,FALSE)</f>
        <v>130</v>
      </c>
      <c r="B155">
        <f>IF(ROW()=2,1,IF(A154&lt;&gt;Serve[[#This Row],[No]],1,B154+1))</f>
        <v>1</v>
      </c>
      <c r="C155" s="1" t="s">
        <v>755</v>
      </c>
      <c r="D155" s="1" t="s">
        <v>48</v>
      </c>
      <c r="E155" s="1" t="s">
        <v>90</v>
      </c>
      <c r="F155" s="1" t="s">
        <v>26</v>
      </c>
      <c r="G155" s="1" t="s">
        <v>49</v>
      </c>
      <c r="H155" s="1" t="s">
        <v>71</v>
      </c>
      <c r="I155">
        <v>1</v>
      </c>
      <c r="J155" t="s">
        <v>204</v>
      </c>
      <c r="K155" t="s">
        <v>225</v>
      </c>
      <c r="L155" t="s">
        <v>162</v>
      </c>
      <c r="M155">
        <v>24</v>
      </c>
      <c r="N155">
        <v>0</v>
      </c>
      <c r="O155">
        <v>0</v>
      </c>
      <c r="P155">
        <v>0</v>
      </c>
      <c r="X155" t="str">
        <f>Serve[[#This Row],[服装]]&amp;Serve[[#This Row],[名前]]&amp;Serve[[#This Row],[レアリティ]]</f>
        <v>甲冑青根高伸ICONIC</v>
      </c>
    </row>
    <row r="156" spans="1:24" x14ac:dyDescent="0.25">
      <c r="A156">
        <f>VLOOKUP(Serve[[#This Row],[No用]],SetNo[[No.用]:[vlookup 用]],2,FALSE)</f>
        <v>131</v>
      </c>
      <c r="B156">
        <f>IF(ROW()=2,1,IF(A155&lt;&gt;Serve[[#This Row],[No]],1,B155+1))</f>
        <v>1</v>
      </c>
      <c r="C156" s="1" t="s">
        <v>1183</v>
      </c>
      <c r="D156" s="1" t="s">
        <v>48</v>
      </c>
      <c r="E156" s="1" t="s">
        <v>73</v>
      </c>
      <c r="F156" s="1" t="s">
        <v>82</v>
      </c>
      <c r="G156" s="1" t="s">
        <v>49</v>
      </c>
      <c r="H156" s="1" t="s">
        <v>71</v>
      </c>
      <c r="I156">
        <v>1</v>
      </c>
      <c r="J156" t="s">
        <v>204</v>
      </c>
      <c r="K156" t="s">
        <v>225</v>
      </c>
      <c r="L156" t="s">
        <v>162</v>
      </c>
      <c r="M156">
        <v>24</v>
      </c>
      <c r="N156">
        <v>0</v>
      </c>
      <c r="O156">
        <v>0</v>
      </c>
      <c r="P156">
        <v>0</v>
      </c>
      <c r="X156" t="str">
        <f>Serve[[#This Row],[服装]]&amp;Serve[[#This Row],[名前]]&amp;Serve[[#This Row],[レアリティ]]</f>
        <v>Xmas3青根高伸ICONIC</v>
      </c>
    </row>
    <row r="157" spans="1:24" x14ac:dyDescent="0.25">
      <c r="A157">
        <f>VLOOKUP(Serve[[#This Row],[No用]],SetNo[[No.用]:[vlookup 用]],2,FALSE)</f>
        <v>132</v>
      </c>
      <c r="B157">
        <f>IF(ROW()=2,1,IF(A156&lt;&gt;Serve[[#This Row],[No]],1,B156+1))</f>
        <v>1</v>
      </c>
      <c r="C157" t="s">
        <v>205</v>
      </c>
      <c r="D157" t="s">
        <v>50</v>
      </c>
      <c r="E157" t="s">
        <v>28</v>
      </c>
      <c r="F157" t="s">
        <v>25</v>
      </c>
      <c r="G157" t="s">
        <v>49</v>
      </c>
      <c r="H157" t="s">
        <v>71</v>
      </c>
      <c r="I157">
        <v>1</v>
      </c>
      <c r="J157" t="s">
        <v>204</v>
      </c>
      <c r="K157" t="s">
        <v>184</v>
      </c>
      <c r="L157" t="s">
        <v>162</v>
      </c>
      <c r="M157">
        <v>34</v>
      </c>
      <c r="N157">
        <v>0</v>
      </c>
      <c r="O157">
        <v>0</v>
      </c>
      <c r="P157">
        <v>0</v>
      </c>
      <c r="X157" t="str">
        <f>Serve[[#This Row],[服装]]&amp;Serve[[#This Row],[名前]]&amp;Serve[[#This Row],[レアリティ]]</f>
        <v>ユニフォーム二口堅治ICONIC</v>
      </c>
    </row>
    <row r="158" spans="1:24" x14ac:dyDescent="0.25">
      <c r="A158">
        <f>VLOOKUP(Serve[[#This Row],[No用]],SetNo[[No.用]:[vlookup 用]],2,FALSE)</f>
        <v>133</v>
      </c>
      <c r="B158">
        <f>IF(ROW()=2,1,IF(A157&lt;&gt;Serve[[#This Row],[No]],1,B157+1))</f>
        <v>1</v>
      </c>
      <c r="C158" t="s">
        <v>149</v>
      </c>
      <c r="D158" t="s">
        <v>50</v>
      </c>
      <c r="E158" t="s">
        <v>28</v>
      </c>
      <c r="F158" t="s">
        <v>25</v>
      </c>
      <c r="G158" t="s">
        <v>49</v>
      </c>
      <c r="H158" t="s">
        <v>71</v>
      </c>
      <c r="I158">
        <v>1</v>
      </c>
      <c r="J158" t="s">
        <v>204</v>
      </c>
      <c r="K158" t="s">
        <v>184</v>
      </c>
      <c r="L158" t="s">
        <v>162</v>
      </c>
      <c r="M158">
        <v>34</v>
      </c>
      <c r="N158">
        <v>0</v>
      </c>
      <c r="O158">
        <v>0</v>
      </c>
      <c r="P158">
        <v>0</v>
      </c>
      <c r="X158" t="str">
        <f>Serve[[#This Row],[服装]]&amp;Serve[[#This Row],[名前]]&amp;Serve[[#This Row],[レアリティ]]</f>
        <v>制服二口堅治ICONIC</v>
      </c>
    </row>
    <row r="159" spans="1:24" x14ac:dyDescent="0.25">
      <c r="A159">
        <f>VLOOKUP(Serve[[#This Row],[No用]],SetNo[[No.用]:[vlookup 用]],2,FALSE)</f>
        <v>134</v>
      </c>
      <c r="B159">
        <f>IF(ROW()=2,1,IF(A158&lt;&gt;Serve[[#This Row],[No]],1,B158+1))</f>
        <v>1</v>
      </c>
      <c r="C159" t="s">
        <v>117</v>
      </c>
      <c r="D159" t="s">
        <v>50</v>
      </c>
      <c r="E159" t="s">
        <v>23</v>
      </c>
      <c r="F159" t="s">
        <v>25</v>
      </c>
      <c r="G159" t="s">
        <v>49</v>
      </c>
      <c r="H159" t="s">
        <v>71</v>
      </c>
      <c r="I159">
        <v>1</v>
      </c>
      <c r="J159" t="s">
        <v>204</v>
      </c>
      <c r="K159" t="s">
        <v>184</v>
      </c>
      <c r="L159" t="s">
        <v>162</v>
      </c>
      <c r="M159">
        <v>34</v>
      </c>
      <c r="N159">
        <v>0</v>
      </c>
      <c r="O159">
        <v>0</v>
      </c>
      <c r="P159">
        <v>0</v>
      </c>
      <c r="X159" t="str">
        <f>Serve[[#This Row],[服装]]&amp;Serve[[#This Row],[名前]]&amp;Serve[[#This Row],[レアリティ]]</f>
        <v>プール掃除二口堅治ICONIC</v>
      </c>
    </row>
    <row r="160" spans="1:24" x14ac:dyDescent="0.25">
      <c r="A160">
        <f>VLOOKUP(Serve[[#This Row],[No用]],SetNo[[No.用]:[vlookup 用]],2,FALSE)</f>
        <v>135</v>
      </c>
      <c r="B160">
        <f>IF(ROW()=2,1,IF(A159&lt;&gt;Serve[[#This Row],[No]],1,B159+1))</f>
        <v>1</v>
      </c>
      <c r="C160" s="1" t="s">
        <v>646</v>
      </c>
      <c r="D160" s="1" t="s">
        <v>50</v>
      </c>
      <c r="E160" s="1" t="s">
        <v>90</v>
      </c>
      <c r="F160" s="1" t="s">
        <v>25</v>
      </c>
      <c r="G160" s="1" t="s">
        <v>49</v>
      </c>
      <c r="H160" s="1" t="s">
        <v>71</v>
      </c>
      <c r="I160">
        <v>1</v>
      </c>
      <c r="J160" t="s">
        <v>204</v>
      </c>
      <c r="K160" t="s">
        <v>184</v>
      </c>
      <c r="L160" t="s">
        <v>162</v>
      </c>
      <c r="M160">
        <v>34</v>
      </c>
      <c r="N160">
        <v>0</v>
      </c>
      <c r="O160">
        <v>0</v>
      </c>
      <c r="P160">
        <v>0</v>
      </c>
      <c r="X160" t="str">
        <f>Serve[[#This Row],[服装]]&amp;Serve[[#This Row],[名前]]&amp;Serve[[#This Row],[レアリティ]]</f>
        <v>路地裏二口堅治ICONIC</v>
      </c>
    </row>
    <row r="161" spans="1:24" x14ac:dyDescent="0.25">
      <c r="A161">
        <f>VLOOKUP(Serve[[#This Row],[No用]],SetNo[[No.用]:[vlookup 用]],2,FALSE)</f>
        <v>136</v>
      </c>
      <c r="B161">
        <f>IF(ROW()=2,1,IF(A160&lt;&gt;Serve[[#This Row],[No]],1,B160+1))</f>
        <v>1</v>
      </c>
      <c r="C161" s="1" t="s">
        <v>752</v>
      </c>
      <c r="D161" s="1" t="s">
        <v>50</v>
      </c>
      <c r="E161" s="1" t="s">
        <v>77</v>
      </c>
      <c r="F161" s="1" t="s">
        <v>25</v>
      </c>
      <c r="G161" s="1" t="s">
        <v>49</v>
      </c>
      <c r="H161" s="1" t="s">
        <v>71</v>
      </c>
      <c r="I161">
        <v>1</v>
      </c>
      <c r="J161" t="s">
        <v>204</v>
      </c>
      <c r="K161" t="s">
        <v>184</v>
      </c>
      <c r="L161" s="1" t="s">
        <v>173</v>
      </c>
      <c r="M161">
        <v>41</v>
      </c>
      <c r="N161">
        <v>0</v>
      </c>
      <c r="O161">
        <v>0</v>
      </c>
      <c r="P161">
        <v>0</v>
      </c>
      <c r="X161" t="str">
        <f>Serve[[#This Row],[服装]]&amp;Serve[[#This Row],[名前]]&amp;Serve[[#This Row],[レアリティ]]</f>
        <v>甲冑二口堅治ICONIC</v>
      </c>
    </row>
    <row r="162" spans="1:24" x14ac:dyDescent="0.25">
      <c r="A162">
        <f>VLOOKUP(Serve[[#This Row],[No用]],SetNo[[No.用]:[vlookup 用]],2,FALSE)</f>
        <v>136</v>
      </c>
      <c r="B162">
        <f>IF(ROW()=2,1,IF(A161&lt;&gt;Serve[[#This Row],[No]],1,B161+1))</f>
        <v>2</v>
      </c>
      <c r="C162" s="1" t="s">
        <v>752</v>
      </c>
      <c r="D162" s="1" t="s">
        <v>50</v>
      </c>
      <c r="E162" s="1" t="s">
        <v>77</v>
      </c>
      <c r="F162" s="1" t="s">
        <v>25</v>
      </c>
      <c r="G162" s="1" t="s">
        <v>49</v>
      </c>
      <c r="H162" s="1" t="s">
        <v>71</v>
      </c>
      <c r="I162">
        <v>1</v>
      </c>
      <c r="J162" t="s">
        <v>204</v>
      </c>
      <c r="K162" t="s">
        <v>184</v>
      </c>
      <c r="L162" s="1" t="s">
        <v>224</v>
      </c>
      <c r="M162">
        <v>42</v>
      </c>
      <c r="N162">
        <v>0</v>
      </c>
      <c r="O162">
        <v>52</v>
      </c>
      <c r="P162">
        <v>0</v>
      </c>
      <c r="W162" s="1" t="s">
        <v>1319</v>
      </c>
      <c r="X162" t="str">
        <f>Serve[[#This Row],[服装]]&amp;Serve[[#This Row],[名前]]&amp;Serve[[#This Row],[レアリティ]]</f>
        <v>甲冑二口堅治ICONIC</v>
      </c>
    </row>
    <row r="163" spans="1:24" x14ac:dyDescent="0.25">
      <c r="A163">
        <f>VLOOKUP(Serve[[#This Row],[No用]],SetNo[[No.用]:[vlookup 用]],2,FALSE)</f>
        <v>137</v>
      </c>
      <c r="B163">
        <f>IF(ROW()=2,1,IF(A162&lt;&gt;Serve[[#This Row],[No]],1,B162+1))</f>
        <v>1</v>
      </c>
      <c r="C163" s="1" t="s">
        <v>871</v>
      </c>
      <c r="D163" s="1" t="s">
        <v>50</v>
      </c>
      <c r="E163" s="1" t="s">
        <v>73</v>
      </c>
      <c r="F163" s="1" t="s">
        <v>25</v>
      </c>
      <c r="G163" s="1" t="s">
        <v>49</v>
      </c>
      <c r="H163" s="1" t="s">
        <v>71</v>
      </c>
      <c r="I163">
        <v>1</v>
      </c>
      <c r="J163" t="s">
        <v>204</v>
      </c>
      <c r="K163" t="s">
        <v>184</v>
      </c>
      <c r="L163" t="s">
        <v>162</v>
      </c>
      <c r="M163">
        <v>34</v>
      </c>
      <c r="N163">
        <v>0</v>
      </c>
      <c r="O163">
        <v>0</v>
      </c>
      <c r="P163">
        <v>0</v>
      </c>
      <c r="X163" t="str">
        <f>Serve[[#This Row],[服装]]&amp;Serve[[#This Row],[名前]]&amp;Serve[[#This Row],[レアリティ]]</f>
        <v>2周年二口堅治ICONIC</v>
      </c>
    </row>
    <row r="164" spans="1:24" x14ac:dyDescent="0.25">
      <c r="A164">
        <f>VLOOKUP(Serve[[#This Row],[No用]],SetNo[[No.用]:[vlookup 用]],2,FALSE)</f>
        <v>138</v>
      </c>
      <c r="B164">
        <f>IF(ROW()=2,1,IF(A163&lt;&gt;Serve[[#This Row],[No]],1,B163+1))</f>
        <v>1</v>
      </c>
      <c r="C164" s="1" t="s">
        <v>944</v>
      </c>
      <c r="D164" s="1" t="s">
        <v>50</v>
      </c>
      <c r="E164" s="1" t="s">
        <v>90</v>
      </c>
      <c r="F164" s="1" t="s">
        <v>25</v>
      </c>
      <c r="G164" s="1" t="s">
        <v>49</v>
      </c>
      <c r="H164" s="1" t="s">
        <v>71</v>
      </c>
      <c r="I164">
        <v>1</v>
      </c>
      <c r="J164" t="s">
        <v>204</v>
      </c>
      <c r="K164" t="s">
        <v>184</v>
      </c>
      <c r="L164" t="s">
        <v>162</v>
      </c>
      <c r="M164">
        <v>34</v>
      </c>
      <c r="N164">
        <v>0</v>
      </c>
      <c r="O164">
        <v>0</v>
      </c>
      <c r="P164">
        <v>0</v>
      </c>
      <c r="X164" t="str">
        <f>Serve[[#This Row],[服装]]&amp;Serve[[#This Row],[名前]]&amp;Serve[[#This Row],[レアリティ]]</f>
        <v>アート2二口堅治ICONIC</v>
      </c>
    </row>
    <row r="165" spans="1:24" x14ac:dyDescent="0.25">
      <c r="A165">
        <f>VLOOKUP(Serve[[#This Row],[No用]],SetNo[[No.用]:[vlookup 用]],2,FALSE)</f>
        <v>139</v>
      </c>
      <c r="B165">
        <f>IF(ROW()=2,1,IF(A164&lt;&gt;Serve[[#This Row],[No]],1,B164+1))</f>
        <v>1</v>
      </c>
      <c r="C165" s="1" t="s">
        <v>1183</v>
      </c>
      <c r="D165" s="1" t="s">
        <v>50</v>
      </c>
      <c r="E165" s="1" t="s">
        <v>77</v>
      </c>
      <c r="F165" s="1" t="s">
        <v>25</v>
      </c>
      <c r="G165" s="1" t="s">
        <v>49</v>
      </c>
      <c r="H165" s="1" t="s">
        <v>71</v>
      </c>
      <c r="I165">
        <v>1</v>
      </c>
      <c r="J165" t="s">
        <v>204</v>
      </c>
      <c r="K165" t="s">
        <v>184</v>
      </c>
      <c r="L165" s="1" t="s">
        <v>173</v>
      </c>
      <c r="M165">
        <v>42</v>
      </c>
      <c r="N165">
        <v>0</v>
      </c>
      <c r="O165">
        <v>0</v>
      </c>
      <c r="P165">
        <v>0</v>
      </c>
      <c r="X165" t="str">
        <f>Serve[[#This Row],[服装]]&amp;Serve[[#This Row],[名前]]&amp;Serve[[#This Row],[レアリティ]]</f>
        <v>Xmas3二口堅治ICONIC</v>
      </c>
    </row>
    <row r="166" spans="1:24" x14ac:dyDescent="0.25">
      <c r="A166">
        <f>VLOOKUP(Serve[[#This Row],[No用]],SetNo[[No.用]:[vlookup 用]],2,FALSE)</f>
        <v>139</v>
      </c>
      <c r="B166">
        <f>IF(ROW()=2,1,IF(A165&lt;&gt;Serve[[#This Row],[No]],1,B165+1))</f>
        <v>2</v>
      </c>
      <c r="C166" s="1" t="s">
        <v>1183</v>
      </c>
      <c r="D166" s="1" t="s">
        <v>50</v>
      </c>
      <c r="E166" s="1" t="s">
        <v>77</v>
      </c>
      <c r="F166" s="1" t="s">
        <v>25</v>
      </c>
      <c r="G166" s="1" t="s">
        <v>49</v>
      </c>
      <c r="H166" s="1" t="s">
        <v>71</v>
      </c>
      <c r="I166">
        <v>1</v>
      </c>
      <c r="J166" t="s">
        <v>204</v>
      </c>
      <c r="K166" t="s">
        <v>184</v>
      </c>
      <c r="L166" s="1" t="s">
        <v>224</v>
      </c>
      <c r="M166">
        <v>43</v>
      </c>
      <c r="N166">
        <v>0</v>
      </c>
      <c r="O166">
        <v>53</v>
      </c>
      <c r="P166">
        <v>0</v>
      </c>
      <c r="R166" s="1" t="s">
        <v>1309</v>
      </c>
      <c r="W166" s="1" t="s">
        <v>1310</v>
      </c>
      <c r="X166" t="str">
        <f>Serve[[#This Row],[服装]]&amp;Serve[[#This Row],[名前]]&amp;Serve[[#This Row],[レアリティ]]</f>
        <v>Xmas3二口堅治ICONIC</v>
      </c>
    </row>
    <row r="167" spans="1:24" x14ac:dyDescent="0.25">
      <c r="A167">
        <f>VLOOKUP(Serve[[#This Row],[No用]],SetNo[[No.用]:[vlookup 用]],2,FALSE)</f>
        <v>140</v>
      </c>
      <c r="B167">
        <f>IF(ROW()=2,1,IF(A166&lt;&gt;Serve[[#This Row],[No]],1,B166+1))</f>
        <v>1</v>
      </c>
      <c r="C167" t="s">
        <v>205</v>
      </c>
      <c r="D167" t="s">
        <v>361</v>
      </c>
      <c r="E167" t="s">
        <v>23</v>
      </c>
      <c r="F167" t="s">
        <v>31</v>
      </c>
      <c r="G167" t="s">
        <v>49</v>
      </c>
      <c r="H167" t="s">
        <v>71</v>
      </c>
      <c r="I167">
        <v>1</v>
      </c>
      <c r="J167" t="s">
        <v>204</v>
      </c>
      <c r="K167" s="1" t="s">
        <v>222</v>
      </c>
      <c r="L167" s="1" t="s">
        <v>162</v>
      </c>
      <c r="M167">
        <v>25</v>
      </c>
      <c r="N167">
        <v>0</v>
      </c>
      <c r="O167">
        <v>0</v>
      </c>
      <c r="P167">
        <v>0</v>
      </c>
      <c r="X167" t="str">
        <f>Serve[[#This Row],[服装]]&amp;Serve[[#This Row],[名前]]&amp;Serve[[#This Row],[レアリティ]]</f>
        <v>ユニフォーム黄金川貫至ICONIC</v>
      </c>
    </row>
    <row r="168" spans="1:24" x14ac:dyDescent="0.25">
      <c r="A168">
        <f>VLOOKUP(Serve[[#This Row],[No用]],SetNo[[No.用]:[vlookup 用]],2,FALSE)</f>
        <v>141</v>
      </c>
      <c r="B168">
        <f>IF(ROW()=2,1,IF(A167&lt;&gt;Serve[[#This Row],[No]],1,B167+1))</f>
        <v>1</v>
      </c>
      <c r="C168" t="s">
        <v>149</v>
      </c>
      <c r="D168" t="s">
        <v>361</v>
      </c>
      <c r="E168" t="s">
        <v>23</v>
      </c>
      <c r="F168" t="s">
        <v>31</v>
      </c>
      <c r="G168" t="s">
        <v>49</v>
      </c>
      <c r="H168" t="s">
        <v>71</v>
      </c>
      <c r="I168">
        <v>1</v>
      </c>
      <c r="J168" t="s">
        <v>204</v>
      </c>
      <c r="K168" s="1" t="s">
        <v>222</v>
      </c>
      <c r="L168" s="1" t="s">
        <v>162</v>
      </c>
      <c r="M168">
        <v>25</v>
      </c>
      <c r="N168">
        <v>0</v>
      </c>
      <c r="O168">
        <v>0</v>
      </c>
      <c r="P168">
        <v>0</v>
      </c>
      <c r="X168" t="str">
        <f>Serve[[#This Row],[服装]]&amp;Serve[[#This Row],[名前]]&amp;Serve[[#This Row],[レアリティ]]</f>
        <v>制服黄金川貫至ICONIC</v>
      </c>
    </row>
    <row r="169" spans="1:24" x14ac:dyDescent="0.25">
      <c r="A169">
        <f>VLOOKUP(Serve[[#This Row],[No用]],SetNo[[No.用]:[vlookup 用]],2,FALSE)</f>
        <v>142</v>
      </c>
      <c r="B169">
        <f>IF(ROW()=2,1,IF(A168&lt;&gt;Serve[[#This Row],[No]],1,B168+1))</f>
        <v>1</v>
      </c>
      <c r="C169" s="1" t="s">
        <v>552</v>
      </c>
      <c r="D169" t="s">
        <v>361</v>
      </c>
      <c r="E169" s="1" t="s">
        <v>90</v>
      </c>
      <c r="F169" t="s">
        <v>31</v>
      </c>
      <c r="G169" t="s">
        <v>49</v>
      </c>
      <c r="H169" t="s">
        <v>71</v>
      </c>
      <c r="I169">
        <v>1</v>
      </c>
      <c r="J169" t="s">
        <v>204</v>
      </c>
      <c r="K169" s="1" t="s">
        <v>222</v>
      </c>
      <c r="L169" s="1" t="s">
        <v>162</v>
      </c>
      <c r="M169">
        <v>25</v>
      </c>
      <c r="N169">
        <v>0</v>
      </c>
      <c r="O169">
        <v>0</v>
      </c>
      <c r="P169">
        <v>0</v>
      </c>
      <c r="X169" t="str">
        <f>Serve[[#This Row],[服装]]&amp;Serve[[#This Row],[名前]]&amp;Serve[[#This Row],[レアリティ]]</f>
        <v>職業体験黄金川貫至ICONIC</v>
      </c>
    </row>
    <row r="170" spans="1:24" x14ac:dyDescent="0.25">
      <c r="A170">
        <f>VLOOKUP(Serve[[#This Row],[No用]],SetNo[[No.用]:[vlookup 用]],2,FALSE)</f>
        <v>143</v>
      </c>
      <c r="B170">
        <f>IF(ROW()=2,1,IF(A169&lt;&gt;Serve[[#This Row],[No]],1,B169+1))</f>
        <v>1</v>
      </c>
      <c r="C170" s="1" t="s">
        <v>727</v>
      </c>
      <c r="D170" s="1" t="s">
        <v>361</v>
      </c>
      <c r="E170" s="1" t="s">
        <v>77</v>
      </c>
      <c r="F170" s="1" t="s">
        <v>31</v>
      </c>
      <c r="G170" s="1" t="s">
        <v>49</v>
      </c>
      <c r="H170" s="1" t="s">
        <v>71</v>
      </c>
      <c r="I170">
        <v>1</v>
      </c>
      <c r="J170" t="s">
        <v>204</v>
      </c>
      <c r="K170" s="1" t="s">
        <v>222</v>
      </c>
      <c r="L170" s="1" t="s">
        <v>162</v>
      </c>
      <c r="M170">
        <v>25</v>
      </c>
      <c r="N170">
        <v>0</v>
      </c>
      <c r="O170">
        <v>0</v>
      </c>
      <c r="P170">
        <v>0</v>
      </c>
      <c r="X170" t="str">
        <f>Serve[[#This Row],[服装]]&amp;Serve[[#This Row],[名前]]&amp;Serve[[#This Row],[レアリティ]]</f>
        <v>スパイ黄金川貫至ICONIC</v>
      </c>
    </row>
    <row r="171" spans="1:24" x14ac:dyDescent="0.25">
      <c r="A171">
        <f>VLOOKUP(Serve[[#This Row],[No用]],SetNo[[No.用]:[vlookup 用]],2,FALSE)</f>
        <v>144</v>
      </c>
      <c r="B171">
        <f>IF(ROW()=2,1,IF(A170&lt;&gt;Serve[[#This Row],[No]],1,B170+1))</f>
        <v>1</v>
      </c>
      <c r="C171" s="1" t="s">
        <v>1016</v>
      </c>
      <c r="D171" s="1" t="s">
        <v>361</v>
      </c>
      <c r="E171" s="1" t="s">
        <v>73</v>
      </c>
      <c r="F171" s="1" t="s">
        <v>31</v>
      </c>
      <c r="G171" s="1" t="s">
        <v>49</v>
      </c>
      <c r="H171" s="1" t="s">
        <v>71</v>
      </c>
      <c r="I171">
        <v>1</v>
      </c>
      <c r="J171" t="s">
        <v>204</v>
      </c>
      <c r="K171" s="1" t="s">
        <v>222</v>
      </c>
      <c r="L171" s="1" t="s">
        <v>162</v>
      </c>
      <c r="M171">
        <v>25</v>
      </c>
      <c r="N171">
        <v>0</v>
      </c>
      <c r="O171">
        <v>0</v>
      </c>
      <c r="P171">
        <v>0</v>
      </c>
      <c r="X171" t="str">
        <f>Serve[[#This Row],[服装]]&amp;Serve[[#This Row],[名前]]&amp;Serve[[#This Row],[レアリティ]]</f>
        <v>焼き芋黄金川貫至ICONIC</v>
      </c>
    </row>
    <row r="172" spans="1:24" x14ac:dyDescent="0.25">
      <c r="A172">
        <f>VLOOKUP(Serve[[#This Row],[No用]],SetNo[[No.用]:[vlookup 用]],2,FALSE)</f>
        <v>145</v>
      </c>
      <c r="B172">
        <f>IF(ROW()=2,1,IF(A171&lt;&gt;Serve[[#This Row],[No]],1,B171+1))</f>
        <v>1</v>
      </c>
      <c r="C172" s="1" t="s">
        <v>1559</v>
      </c>
      <c r="D172" s="1" t="s">
        <v>361</v>
      </c>
      <c r="E172" s="1" t="s">
        <v>90</v>
      </c>
      <c r="F172" s="1" t="s">
        <v>31</v>
      </c>
      <c r="G172" s="1" t="s">
        <v>49</v>
      </c>
      <c r="H172" s="1" t="s">
        <v>71</v>
      </c>
      <c r="I172">
        <v>1</v>
      </c>
      <c r="J172" t="s">
        <v>204</v>
      </c>
      <c r="K172" s="1" t="s">
        <v>222</v>
      </c>
      <c r="L172" s="1" t="s">
        <v>162</v>
      </c>
      <c r="M172">
        <v>25</v>
      </c>
      <c r="N172">
        <v>0</v>
      </c>
      <c r="O172">
        <v>0</v>
      </c>
      <c r="P172">
        <v>0</v>
      </c>
      <c r="X172" t="str">
        <f>Serve[[#This Row],[服装]]&amp;Serve[[#This Row],[名前]]&amp;Serve[[#This Row],[レアリティ]]</f>
        <v>格ゲー黄金川貫至ICONIC</v>
      </c>
    </row>
    <row r="173" spans="1:24" x14ac:dyDescent="0.25">
      <c r="A173">
        <f>VLOOKUP(Serve[[#This Row],[No用]],SetNo[[No.用]:[vlookup 用]],2,FALSE)</f>
        <v>146</v>
      </c>
      <c r="B173">
        <f>IF(ROW()=2,1,IF(A171&lt;&gt;Serve[[#This Row],[No]],1,B171+1))</f>
        <v>1</v>
      </c>
      <c r="C173" t="s">
        <v>205</v>
      </c>
      <c r="D173" t="s">
        <v>51</v>
      </c>
      <c r="E173" t="s">
        <v>23</v>
      </c>
      <c r="F173" t="s">
        <v>25</v>
      </c>
      <c r="G173" t="s">
        <v>49</v>
      </c>
      <c r="H173" t="s">
        <v>71</v>
      </c>
      <c r="I173">
        <v>1</v>
      </c>
      <c r="J173" t="s">
        <v>204</v>
      </c>
      <c r="K173" s="1" t="s">
        <v>364</v>
      </c>
      <c r="L173" s="1" t="s">
        <v>162</v>
      </c>
      <c r="M173">
        <v>31</v>
      </c>
      <c r="N173">
        <v>0</v>
      </c>
      <c r="O173">
        <v>0</v>
      </c>
      <c r="P173">
        <v>0</v>
      </c>
      <c r="X173" t="str">
        <f>Serve[[#This Row],[服装]]&amp;Serve[[#This Row],[名前]]&amp;Serve[[#This Row],[レアリティ]]</f>
        <v>ユニフォーム小原豊ICONIC</v>
      </c>
    </row>
    <row r="174" spans="1:24" x14ac:dyDescent="0.25">
      <c r="A174">
        <f>VLOOKUP(Serve[[#This Row],[No用]],SetNo[[No.用]:[vlookup 用]],2,FALSE)</f>
        <v>147</v>
      </c>
      <c r="B174">
        <f>IF(ROW()=2,1,IF(A173&lt;&gt;Serve[[#This Row],[No]],1,B173+1))</f>
        <v>1</v>
      </c>
      <c r="C174" t="s">
        <v>205</v>
      </c>
      <c r="D174" t="s">
        <v>52</v>
      </c>
      <c r="E174" t="s">
        <v>23</v>
      </c>
      <c r="F174" t="s">
        <v>25</v>
      </c>
      <c r="G174" t="s">
        <v>49</v>
      </c>
      <c r="H174" t="s">
        <v>71</v>
      </c>
      <c r="I174">
        <v>1</v>
      </c>
      <c r="J174" t="s">
        <v>204</v>
      </c>
      <c r="K174" s="1" t="s">
        <v>225</v>
      </c>
      <c r="L174" s="1" t="s">
        <v>173</v>
      </c>
      <c r="M174">
        <v>29</v>
      </c>
      <c r="N174">
        <v>0</v>
      </c>
      <c r="O174">
        <v>0</v>
      </c>
      <c r="P174">
        <v>0</v>
      </c>
      <c r="X174" t="str">
        <f>Serve[[#This Row],[服装]]&amp;Serve[[#This Row],[名前]]&amp;Serve[[#This Row],[レアリティ]]</f>
        <v>ユニフォーム女川太郎ICONIC</v>
      </c>
    </row>
    <row r="175" spans="1:24" x14ac:dyDescent="0.25">
      <c r="A175">
        <f>VLOOKUP(Serve[[#This Row],[No用]],SetNo[[No.用]:[vlookup 用]],2,FALSE)</f>
        <v>148</v>
      </c>
      <c r="B175">
        <f>IF(ROW()=2,1,IF(A174&lt;&gt;Serve[[#This Row],[No]],1,B174+1))</f>
        <v>1</v>
      </c>
      <c r="C175" s="1" t="s">
        <v>953</v>
      </c>
      <c r="D175" s="1" t="s">
        <v>52</v>
      </c>
      <c r="E175" s="1" t="s">
        <v>90</v>
      </c>
      <c r="F175" s="1" t="s">
        <v>25</v>
      </c>
      <c r="G175" s="1" t="s">
        <v>49</v>
      </c>
      <c r="H175" s="1" t="s">
        <v>71</v>
      </c>
      <c r="I175">
        <v>1</v>
      </c>
      <c r="J175" t="s">
        <v>204</v>
      </c>
      <c r="K175" s="1" t="s">
        <v>222</v>
      </c>
      <c r="L175" s="1" t="s">
        <v>173</v>
      </c>
      <c r="M175">
        <v>29</v>
      </c>
      <c r="N175">
        <v>0</v>
      </c>
      <c r="O175">
        <v>0</v>
      </c>
      <c r="P175">
        <v>0</v>
      </c>
      <c r="X175" t="str">
        <f>Serve[[#This Row],[服装]]&amp;Serve[[#This Row],[名前]]&amp;Serve[[#This Row],[レアリティ]]</f>
        <v>水着2女川太郎ICONIC</v>
      </c>
    </row>
    <row r="176" spans="1:24" x14ac:dyDescent="0.25">
      <c r="A176">
        <f>VLOOKUP(Serve[[#This Row],[No用]],SetNo[[No.用]:[vlookup 用]],2,FALSE)</f>
        <v>148</v>
      </c>
      <c r="B176">
        <f>IF(ROW()=2,1,IF(A175&lt;&gt;Serve[[#This Row],[No]],1,B175+1))</f>
        <v>2</v>
      </c>
      <c r="C176" s="1" t="s">
        <v>953</v>
      </c>
      <c r="D176" s="1" t="s">
        <v>52</v>
      </c>
      <c r="E176" s="1" t="s">
        <v>90</v>
      </c>
      <c r="F176" s="1" t="s">
        <v>25</v>
      </c>
      <c r="G176" s="1" t="s">
        <v>49</v>
      </c>
      <c r="H176" s="1" t="s">
        <v>71</v>
      </c>
      <c r="I176">
        <v>1</v>
      </c>
      <c r="J176" t="s">
        <v>204</v>
      </c>
      <c r="K176" s="1" t="s">
        <v>222</v>
      </c>
      <c r="L176" s="1" t="s">
        <v>224</v>
      </c>
      <c r="M176">
        <v>43</v>
      </c>
      <c r="N176">
        <v>0</v>
      </c>
      <c r="O176">
        <v>53</v>
      </c>
      <c r="P176">
        <v>0</v>
      </c>
      <c r="X176" t="str">
        <f>Serve[[#This Row],[服装]]&amp;Serve[[#This Row],[名前]]&amp;Serve[[#This Row],[レアリティ]]</f>
        <v>水着2女川太郎ICONIC</v>
      </c>
    </row>
    <row r="177" spans="1:24" x14ac:dyDescent="0.25">
      <c r="A177">
        <f>VLOOKUP(Serve[[#This Row],[No用]],SetNo[[No.用]:[vlookup 用]],2,FALSE)</f>
        <v>149</v>
      </c>
      <c r="B177">
        <f>IF(ROW()=2,1,IF(A176&lt;&gt;Serve[[#This Row],[No]],1,B176+1))</f>
        <v>1</v>
      </c>
      <c r="C177" t="s">
        <v>205</v>
      </c>
      <c r="D177" t="s">
        <v>53</v>
      </c>
      <c r="E177" t="s">
        <v>23</v>
      </c>
      <c r="F177" t="s">
        <v>21</v>
      </c>
      <c r="G177" t="s">
        <v>49</v>
      </c>
      <c r="H177" t="s">
        <v>71</v>
      </c>
      <c r="I177">
        <v>0</v>
      </c>
      <c r="J177" t="s">
        <v>204</v>
      </c>
      <c r="M177">
        <v>0</v>
      </c>
      <c r="N177">
        <v>0</v>
      </c>
      <c r="O177">
        <v>0</v>
      </c>
      <c r="P177">
        <v>0</v>
      </c>
      <c r="X177" t="str">
        <f>Serve[[#This Row],[服装]]&amp;Serve[[#This Row],[名前]]&amp;Serve[[#This Row],[レアリティ]]</f>
        <v>ユニフォーム作並浩輔ICONIC</v>
      </c>
    </row>
    <row r="178" spans="1:24" x14ac:dyDescent="0.25">
      <c r="A178">
        <f>VLOOKUP(Serve[[#This Row],[No用]],SetNo[[No.用]:[vlookup 用]],2,FALSE)</f>
        <v>150</v>
      </c>
      <c r="B178">
        <f>IF(ROW()=2,1,IF(A177&lt;&gt;Serve[[#This Row],[No]],1,B177+1))</f>
        <v>1</v>
      </c>
      <c r="C178" s="1" t="s">
        <v>928</v>
      </c>
      <c r="D178" s="1" t="s">
        <v>53</v>
      </c>
      <c r="E178" s="1" t="s">
        <v>90</v>
      </c>
      <c r="F178" s="1" t="s">
        <v>21</v>
      </c>
      <c r="G178" s="1" t="s">
        <v>49</v>
      </c>
      <c r="H178" s="1" t="s">
        <v>71</v>
      </c>
      <c r="I178">
        <v>0</v>
      </c>
      <c r="J178" t="s">
        <v>204</v>
      </c>
      <c r="M178">
        <v>0</v>
      </c>
      <c r="N178">
        <v>0</v>
      </c>
      <c r="O178">
        <v>0</v>
      </c>
      <c r="P178">
        <v>0</v>
      </c>
      <c r="X178" t="str">
        <f>Serve[[#This Row],[服装]]&amp;Serve[[#This Row],[名前]]&amp;Serve[[#This Row],[レアリティ]]</f>
        <v>職業体験2作並浩輔ICONIC</v>
      </c>
    </row>
    <row r="179" spans="1:24" x14ac:dyDescent="0.25">
      <c r="A179">
        <f>VLOOKUP(Serve[[#This Row],[No用]],SetNo[[No.用]:[vlookup 用]],2,FALSE)</f>
        <v>151</v>
      </c>
      <c r="B179">
        <f>IF(ROW()=2,1,IF(A178&lt;&gt;Serve[[#This Row],[No]],1,B178+1))</f>
        <v>1</v>
      </c>
      <c r="C179" t="s">
        <v>205</v>
      </c>
      <c r="D179" t="s">
        <v>54</v>
      </c>
      <c r="E179" t="s">
        <v>23</v>
      </c>
      <c r="F179" t="s">
        <v>26</v>
      </c>
      <c r="G179" t="s">
        <v>49</v>
      </c>
      <c r="H179" t="s">
        <v>71</v>
      </c>
      <c r="I179">
        <v>1</v>
      </c>
      <c r="J179" t="s">
        <v>204</v>
      </c>
      <c r="K179" s="1" t="s">
        <v>222</v>
      </c>
      <c r="L179" s="1" t="s">
        <v>162</v>
      </c>
      <c r="M179">
        <v>26</v>
      </c>
      <c r="N179">
        <v>0</v>
      </c>
      <c r="O179">
        <v>0</v>
      </c>
      <c r="P179">
        <v>0</v>
      </c>
      <c r="X179" t="str">
        <f>Serve[[#This Row],[服装]]&amp;Serve[[#This Row],[名前]]&amp;Serve[[#This Row],[レアリティ]]</f>
        <v>ユニフォーム吹上仁悟ICONIC</v>
      </c>
    </row>
    <row r="180" spans="1:24" x14ac:dyDescent="0.25">
      <c r="A180">
        <f>VLOOKUP(Serve[[#This Row],[No用]],SetNo[[No.用]:[vlookup 用]],2,FALSE)</f>
        <v>152</v>
      </c>
      <c r="B180">
        <f>IF(ROW()=2,1,IF(A179&lt;&gt;Serve[[#This Row],[No]],1,B179+1))</f>
        <v>1</v>
      </c>
      <c r="C180" s="1" t="s">
        <v>108</v>
      </c>
      <c r="D180" s="1" t="s">
        <v>610</v>
      </c>
      <c r="E180" s="1" t="s">
        <v>23</v>
      </c>
      <c r="F180" s="1" t="s">
        <v>74</v>
      </c>
      <c r="G180" s="1" t="s">
        <v>49</v>
      </c>
      <c r="H180" s="1" t="s">
        <v>71</v>
      </c>
      <c r="I180">
        <v>1</v>
      </c>
      <c r="J180" t="s">
        <v>204</v>
      </c>
      <c r="K180" s="1" t="s">
        <v>222</v>
      </c>
      <c r="L180" s="1" t="s">
        <v>178</v>
      </c>
      <c r="M180">
        <v>31</v>
      </c>
      <c r="N180">
        <v>0</v>
      </c>
      <c r="O180">
        <v>0</v>
      </c>
      <c r="P180">
        <v>0</v>
      </c>
      <c r="X180" t="str">
        <f>Serve[[#This Row],[服装]]&amp;Serve[[#This Row],[名前]]&amp;Serve[[#This Row],[レアリティ]]</f>
        <v>ユニフォーム茂庭要ICONIC</v>
      </c>
    </row>
    <row r="181" spans="1:24" x14ac:dyDescent="0.25">
      <c r="A181">
        <f>VLOOKUP(Serve[[#This Row],[No用]],SetNo[[No.用]:[vlookup 用]],2,FALSE)</f>
        <v>153</v>
      </c>
      <c r="B181">
        <f>IF(ROW()=2,1,IF(A180&lt;&gt;Serve[[#This Row],[No]],1,B180+1))</f>
        <v>1</v>
      </c>
      <c r="C181" s="1" t="s">
        <v>1364</v>
      </c>
      <c r="D181" s="1" t="s">
        <v>610</v>
      </c>
      <c r="E181" s="1" t="s">
        <v>90</v>
      </c>
      <c r="F181" s="1" t="s">
        <v>74</v>
      </c>
      <c r="G181" s="1" t="s">
        <v>49</v>
      </c>
      <c r="H181" s="1" t="s">
        <v>71</v>
      </c>
      <c r="I181">
        <v>1</v>
      </c>
      <c r="J181" t="s">
        <v>204</v>
      </c>
      <c r="K181" s="1" t="s">
        <v>222</v>
      </c>
      <c r="L181" s="1" t="s">
        <v>162</v>
      </c>
      <c r="M181">
        <v>28</v>
      </c>
      <c r="N181">
        <v>0</v>
      </c>
      <c r="O181">
        <v>0</v>
      </c>
      <c r="P181">
        <v>0</v>
      </c>
      <c r="X181" t="str">
        <f>Serve[[#This Row],[服装]]&amp;Serve[[#This Row],[名前]]&amp;Serve[[#This Row],[レアリティ]]</f>
        <v>寝正月茂庭要ICONIC</v>
      </c>
    </row>
    <row r="182" spans="1:24" x14ac:dyDescent="0.25">
      <c r="A182">
        <f>VLOOKUP(Serve[[#This Row],[No用]],SetNo[[No.用]:[vlookup 用]],2,FALSE)</f>
        <v>154</v>
      </c>
      <c r="B182">
        <f>IF(ROW()=2,1,IF(A180&lt;&gt;Serve[[#This Row],[No]],1,B180+1))</f>
        <v>1</v>
      </c>
      <c r="C182" s="1" t="s">
        <v>108</v>
      </c>
      <c r="D182" s="1" t="s">
        <v>612</v>
      </c>
      <c r="E182" s="1" t="s">
        <v>23</v>
      </c>
      <c r="F182" s="1" t="s">
        <v>82</v>
      </c>
      <c r="G182" s="1" t="s">
        <v>49</v>
      </c>
      <c r="H182" s="1" t="s">
        <v>71</v>
      </c>
      <c r="I182">
        <v>1</v>
      </c>
      <c r="J182" t="s">
        <v>204</v>
      </c>
      <c r="K182" s="1" t="s">
        <v>184</v>
      </c>
      <c r="L182" s="1" t="s">
        <v>178</v>
      </c>
      <c r="M182">
        <v>32</v>
      </c>
      <c r="N182">
        <v>0</v>
      </c>
      <c r="O182">
        <v>0</v>
      </c>
      <c r="P182">
        <v>0</v>
      </c>
      <c r="X182" t="str">
        <f>Serve[[#This Row],[服装]]&amp;Serve[[#This Row],[名前]]&amp;Serve[[#This Row],[レアリティ]]</f>
        <v>ユニフォーム鎌先靖志ICONIC</v>
      </c>
    </row>
    <row r="183" spans="1:24" x14ac:dyDescent="0.25">
      <c r="A183">
        <f>VLOOKUP(Serve[[#This Row],[No用]],SetNo[[No.用]:[vlookup 用]],2,FALSE)</f>
        <v>155</v>
      </c>
      <c r="B183">
        <f>IF(ROW()=2,1,IF(A182&lt;&gt;Serve[[#This Row],[No]],1,B182+1))</f>
        <v>1</v>
      </c>
      <c r="C183" s="1" t="s">
        <v>752</v>
      </c>
      <c r="D183" s="1" t="s">
        <v>612</v>
      </c>
      <c r="E183" s="1" t="s">
        <v>90</v>
      </c>
      <c r="F183" s="1" t="s">
        <v>82</v>
      </c>
      <c r="G183" s="1" t="s">
        <v>49</v>
      </c>
      <c r="H183" s="1" t="s">
        <v>71</v>
      </c>
      <c r="I183">
        <v>1</v>
      </c>
      <c r="J183" t="s">
        <v>204</v>
      </c>
      <c r="K183" s="1" t="s">
        <v>184</v>
      </c>
      <c r="L183" s="1" t="s">
        <v>173</v>
      </c>
      <c r="M183">
        <v>35</v>
      </c>
      <c r="N183">
        <v>0</v>
      </c>
      <c r="O183">
        <v>0</v>
      </c>
      <c r="P183">
        <v>0</v>
      </c>
      <c r="X183" t="str">
        <f>Serve[[#This Row],[服装]]&amp;Serve[[#This Row],[名前]]&amp;Serve[[#This Row],[レアリティ]]</f>
        <v>甲冑鎌先靖志ICONIC</v>
      </c>
    </row>
    <row r="184" spans="1:24" x14ac:dyDescent="0.25">
      <c r="A184">
        <f>VLOOKUP(Serve[[#This Row],[No用]],SetNo[[No.用]:[vlookup 用]],2,FALSE)</f>
        <v>155</v>
      </c>
      <c r="B184">
        <f>IF(ROW()=2,1,IF(A183&lt;&gt;Serve[[#This Row],[No]],1,B183+1))</f>
        <v>2</v>
      </c>
      <c r="C184" s="1" t="s">
        <v>752</v>
      </c>
      <c r="D184" s="1" t="s">
        <v>612</v>
      </c>
      <c r="E184" s="1" t="s">
        <v>90</v>
      </c>
      <c r="F184" s="1" t="s">
        <v>82</v>
      </c>
      <c r="G184" s="1" t="s">
        <v>49</v>
      </c>
      <c r="H184" s="1" t="s">
        <v>71</v>
      </c>
      <c r="I184">
        <v>1</v>
      </c>
      <c r="J184" t="s">
        <v>204</v>
      </c>
      <c r="K184" s="1" t="s">
        <v>184</v>
      </c>
      <c r="L184" s="1" t="s">
        <v>224</v>
      </c>
      <c r="M184">
        <v>46</v>
      </c>
      <c r="N184">
        <v>0</v>
      </c>
      <c r="O184">
        <v>56</v>
      </c>
      <c r="P184">
        <v>0</v>
      </c>
      <c r="X184" t="str">
        <f>Serve[[#This Row],[服装]]&amp;Serve[[#This Row],[名前]]&amp;Serve[[#This Row],[レアリティ]]</f>
        <v>甲冑鎌先靖志ICONIC</v>
      </c>
    </row>
    <row r="185" spans="1:24" x14ac:dyDescent="0.25">
      <c r="A185">
        <f>VLOOKUP(Serve[[#This Row],[No用]],SetNo[[No.用]:[vlookup 用]],2,FALSE)</f>
        <v>156</v>
      </c>
      <c r="B185">
        <f>IF(ROW()=2,1,IF(A184&lt;&gt;Serve[[#This Row],[No]],1,B184+1))</f>
        <v>1</v>
      </c>
      <c r="C185" s="1" t="s">
        <v>108</v>
      </c>
      <c r="D185" s="1" t="s">
        <v>614</v>
      </c>
      <c r="E185" s="1" t="s">
        <v>23</v>
      </c>
      <c r="F185" s="1" t="s">
        <v>78</v>
      </c>
      <c r="G185" s="1" t="s">
        <v>49</v>
      </c>
      <c r="H185" s="1" t="s">
        <v>71</v>
      </c>
      <c r="I185">
        <v>1</v>
      </c>
      <c r="J185" t="s">
        <v>204</v>
      </c>
      <c r="K185" s="1" t="s">
        <v>222</v>
      </c>
      <c r="L185" s="1" t="s">
        <v>162</v>
      </c>
      <c r="M185">
        <v>27</v>
      </c>
      <c r="N185">
        <v>0</v>
      </c>
      <c r="O185">
        <v>0</v>
      </c>
      <c r="P185">
        <v>0</v>
      </c>
      <c r="X185" t="str">
        <f>Serve[[#This Row],[服装]]&amp;Serve[[#This Row],[名前]]&amp;Serve[[#This Row],[レアリティ]]</f>
        <v>ユニフォーム笹谷武仁ICONIC</v>
      </c>
    </row>
    <row r="186" spans="1:24" x14ac:dyDescent="0.25">
      <c r="A186">
        <f>VLOOKUP(Serve[[#This Row],[No用]],SetNo[[No.用]:[vlookup 用]],2,FALSE)</f>
        <v>157</v>
      </c>
      <c r="B186">
        <f>IF(ROW()=2,1,IF(A185&lt;&gt;Serve[[#This Row],[No]],1,B185+1))</f>
        <v>1</v>
      </c>
      <c r="C186" t="s">
        <v>205</v>
      </c>
      <c r="D186" t="s">
        <v>30</v>
      </c>
      <c r="E186" t="s">
        <v>23</v>
      </c>
      <c r="F186" t="s">
        <v>31</v>
      </c>
      <c r="G186" t="s">
        <v>20</v>
      </c>
      <c r="H186" t="s">
        <v>71</v>
      </c>
      <c r="I186">
        <v>1</v>
      </c>
      <c r="J186" t="s">
        <v>204</v>
      </c>
      <c r="K186" s="1" t="s">
        <v>184</v>
      </c>
      <c r="L186" s="1" t="s">
        <v>173</v>
      </c>
      <c r="M186">
        <v>37</v>
      </c>
      <c r="N186">
        <v>0</v>
      </c>
      <c r="O186">
        <v>0</v>
      </c>
      <c r="P186">
        <v>0</v>
      </c>
      <c r="X186" t="str">
        <f>Serve[[#This Row],[服装]]&amp;Serve[[#This Row],[名前]]&amp;Serve[[#This Row],[レアリティ]]</f>
        <v>ユニフォーム及川徹ICONIC</v>
      </c>
    </row>
    <row r="187" spans="1:24" x14ac:dyDescent="0.25">
      <c r="A187">
        <f>VLOOKUP(Serve[[#This Row],[No用]],SetNo[[No.用]:[vlookup 用]],2,FALSE)</f>
        <v>157</v>
      </c>
      <c r="B187">
        <f>IF(ROW()=2,1,IF(A186&lt;&gt;Serve[[#This Row],[No]],1,B186+1))</f>
        <v>2</v>
      </c>
      <c r="C187" t="s">
        <v>205</v>
      </c>
      <c r="D187" t="s">
        <v>30</v>
      </c>
      <c r="E187" t="s">
        <v>23</v>
      </c>
      <c r="F187" t="s">
        <v>31</v>
      </c>
      <c r="G187" t="s">
        <v>20</v>
      </c>
      <c r="H187" t="s">
        <v>71</v>
      </c>
      <c r="I187">
        <v>1</v>
      </c>
      <c r="J187" t="s">
        <v>204</v>
      </c>
      <c r="K187" s="1" t="s">
        <v>184</v>
      </c>
      <c r="L187" s="1" t="s">
        <v>224</v>
      </c>
      <c r="M187">
        <v>51</v>
      </c>
      <c r="N187">
        <v>0</v>
      </c>
      <c r="O187">
        <v>61</v>
      </c>
      <c r="P187">
        <v>0</v>
      </c>
      <c r="W187" s="1" t="s">
        <v>1279</v>
      </c>
      <c r="X187" t="str">
        <f>Serve[[#This Row],[服装]]&amp;Serve[[#This Row],[名前]]&amp;Serve[[#This Row],[レアリティ]]</f>
        <v>ユニフォーム及川徹ICONIC</v>
      </c>
    </row>
    <row r="188" spans="1:24" x14ac:dyDescent="0.25">
      <c r="A188">
        <f>VLOOKUP(Serve[[#This Row],[No用]],SetNo[[No.用]:[vlookup 用]],2,FALSE)</f>
        <v>158</v>
      </c>
      <c r="B188">
        <f>IF(ROW()=2,1,IF(A187&lt;&gt;Serve[[#This Row],[No]],1,B187+1))</f>
        <v>1</v>
      </c>
      <c r="C188" t="s">
        <v>117</v>
      </c>
      <c r="D188" t="s">
        <v>30</v>
      </c>
      <c r="E188" t="s">
        <v>24</v>
      </c>
      <c r="F188" t="s">
        <v>31</v>
      </c>
      <c r="G188" t="s">
        <v>20</v>
      </c>
      <c r="H188" t="s">
        <v>71</v>
      </c>
      <c r="I188">
        <v>1</v>
      </c>
      <c r="J188" t="s">
        <v>204</v>
      </c>
      <c r="K188" s="1" t="s">
        <v>184</v>
      </c>
      <c r="L188" s="1" t="s">
        <v>173</v>
      </c>
      <c r="M188">
        <v>37</v>
      </c>
      <c r="N188">
        <v>0</v>
      </c>
      <c r="O188">
        <v>0</v>
      </c>
      <c r="P188">
        <v>0</v>
      </c>
      <c r="X188" t="str">
        <f>Serve[[#This Row],[服装]]&amp;Serve[[#This Row],[名前]]&amp;Serve[[#This Row],[レアリティ]]</f>
        <v>プール掃除及川徹ICONIC</v>
      </c>
    </row>
    <row r="189" spans="1:24" x14ac:dyDescent="0.25">
      <c r="A189">
        <f>VLOOKUP(Serve[[#This Row],[No用]],SetNo[[No.用]:[vlookup 用]],2,FALSE)</f>
        <v>159</v>
      </c>
      <c r="B189">
        <f>IF(ROW()=2,1,IF(A188&lt;&gt;Serve[[#This Row],[No]],1,B188+1))</f>
        <v>1</v>
      </c>
      <c r="C189" s="1" t="s">
        <v>585</v>
      </c>
      <c r="D189" t="s">
        <v>30</v>
      </c>
      <c r="E189" s="1" t="s">
        <v>77</v>
      </c>
      <c r="F189" t="s">
        <v>31</v>
      </c>
      <c r="G189" t="s">
        <v>20</v>
      </c>
      <c r="H189" t="s">
        <v>71</v>
      </c>
      <c r="I189">
        <v>1</v>
      </c>
      <c r="J189" t="s">
        <v>204</v>
      </c>
      <c r="K189" s="1" t="s">
        <v>184</v>
      </c>
      <c r="L189" s="1" t="s">
        <v>173</v>
      </c>
      <c r="M189">
        <v>37</v>
      </c>
      <c r="N189">
        <v>0</v>
      </c>
      <c r="O189">
        <v>0</v>
      </c>
      <c r="P189">
        <v>0</v>
      </c>
      <c r="X189" t="str">
        <f>Serve[[#This Row],[服装]]&amp;Serve[[#This Row],[名前]]&amp;Serve[[#This Row],[レアリティ]]</f>
        <v>Xmas及川徹ICONIC</v>
      </c>
    </row>
    <row r="190" spans="1:24" x14ac:dyDescent="0.25">
      <c r="A190">
        <f>VLOOKUP(Serve[[#This Row],[No用]],SetNo[[No.用]:[vlookup 用]],2,FALSE)</f>
        <v>160</v>
      </c>
      <c r="B190">
        <f>IF(ROW()=2,1,IF(A189&lt;&gt;Serve[[#This Row],[No]],1,B189+1))</f>
        <v>1</v>
      </c>
      <c r="C190" s="1" t="s">
        <v>149</v>
      </c>
      <c r="D190" t="s">
        <v>30</v>
      </c>
      <c r="E190" s="1" t="s">
        <v>73</v>
      </c>
      <c r="F190" t="s">
        <v>31</v>
      </c>
      <c r="G190" t="s">
        <v>20</v>
      </c>
      <c r="H190" t="s">
        <v>71</v>
      </c>
      <c r="I190">
        <v>1</v>
      </c>
      <c r="J190" t="s">
        <v>204</v>
      </c>
      <c r="K190" s="1" t="s">
        <v>184</v>
      </c>
      <c r="L190" s="1" t="s">
        <v>173</v>
      </c>
      <c r="M190">
        <v>37</v>
      </c>
      <c r="N190">
        <v>0</v>
      </c>
      <c r="O190">
        <v>0</v>
      </c>
      <c r="P190">
        <v>0</v>
      </c>
      <c r="X190" t="str">
        <f>Serve[[#This Row],[服装]]&amp;Serve[[#This Row],[名前]]&amp;Serve[[#This Row],[レアリティ]]</f>
        <v>制服及川徹ICONIC</v>
      </c>
    </row>
    <row r="191" spans="1:24" x14ac:dyDescent="0.25">
      <c r="A191">
        <f>VLOOKUP(Serve[[#This Row],[No用]],SetNo[[No.用]:[vlookup 用]],2,FALSE)</f>
        <v>161</v>
      </c>
      <c r="B191">
        <f>IF(ROW()=2,1,IF(A190&lt;&gt;Serve[[#This Row],[No]],1,B190+1))</f>
        <v>1</v>
      </c>
      <c r="C191" s="1" t="s">
        <v>646</v>
      </c>
      <c r="D191" s="1" t="s">
        <v>30</v>
      </c>
      <c r="E191" s="1" t="s">
        <v>90</v>
      </c>
      <c r="F191" s="1" t="s">
        <v>31</v>
      </c>
      <c r="G191" s="1" t="s">
        <v>20</v>
      </c>
      <c r="H191" s="1" t="s">
        <v>71</v>
      </c>
      <c r="I191">
        <v>1</v>
      </c>
      <c r="J191" t="s">
        <v>204</v>
      </c>
      <c r="K191" s="1" t="s">
        <v>184</v>
      </c>
      <c r="L191" s="1" t="s">
        <v>173</v>
      </c>
      <c r="M191">
        <v>37</v>
      </c>
      <c r="N191">
        <v>0</v>
      </c>
      <c r="O191">
        <v>0</v>
      </c>
      <c r="P191">
        <v>0</v>
      </c>
      <c r="X191" t="str">
        <f>Serve[[#This Row],[服装]]&amp;Serve[[#This Row],[名前]]&amp;Serve[[#This Row],[レアリティ]]</f>
        <v>路地裏及川徹ICONIC</v>
      </c>
    </row>
    <row r="192" spans="1:24" x14ac:dyDescent="0.25">
      <c r="A192">
        <f>VLOOKUP(Serve[[#This Row],[No用]],SetNo[[No.用]:[vlookup 用]],2,FALSE)</f>
        <v>161</v>
      </c>
      <c r="B192">
        <f>IF(ROW()=2,1,IF(A191&lt;&gt;Serve[[#This Row],[No]],1,B191+1))</f>
        <v>2</v>
      </c>
      <c r="C192" s="1" t="s">
        <v>646</v>
      </c>
      <c r="D192" s="1" t="s">
        <v>30</v>
      </c>
      <c r="E192" s="1" t="s">
        <v>90</v>
      </c>
      <c r="F192" s="1" t="s">
        <v>31</v>
      </c>
      <c r="G192" s="1" t="s">
        <v>20</v>
      </c>
      <c r="H192" s="1" t="s">
        <v>71</v>
      </c>
      <c r="I192">
        <v>1</v>
      </c>
      <c r="J192" t="s">
        <v>204</v>
      </c>
      <c r="K192" s="1" t="s">
        <v>184</v>
      </c>
      <c r="L192" s="1" t="s">
        <v>224</v>
      </c>
      <c r="M192">
        <v>52</v>
      </c>
      <c r="N192">
        <v>0</v>
      </c>
      <c r="O192">
        <v>62</v>
      </c>
      <c r="P192">
        <v>0</v>
      </c>
      <c r="W192" s="1" t="s">
        <v>1279</v>
      </c>
      <c r="X192" t="str">
        <f>Serve[[#This Row],[服装]]&amp;Serve[[#This Row],[名前]]&amp;Serve[[#This Row],[レアリティ]]</f>
        <v>路地裏及川徹ICONIC</v>
      </c>
    </row>
    <row r="193" spans="1:24" x14ac:dyDescent="0.25">
      <c r="A193">
        <f>VLOOKUP(Serve[[#This Row],[No用]],SetNo[[No.用]:[vlookup 用]],2,FALSE)</f>
        <v>162</v>
      </c>
      <c r="B193">
        <f>IF(ROW()=2,1,IF(A192&lt;&gt;Serve[[#This Row],[No]],1,B192+1))</f>
        <v>1</v>
      </c>
      <c r="C193" s="1" t="s">
        <v>705</v>
      </c>
      <c r="D193" s="1" t="s">
        <v>30</v>
      </c>
      <c r="E193" s="1" t="s">
        <v>77</v>
      </c>
      <c r="F193" s="1" t="s">
        <v>31</v>
      </c>
      <c r="G193" s="1" t="s">
        <v>20</v>
      </c>
      <c r="H193" s="1" t="s">
        <v>71</v>
      </c>
      <c r="I193">
        <v>1</v>
      </c>
      <c r="J193" t="s">
        <v>204</v>
      </c>
      <c r="K193" s="1" t="s">
        <v>184</v>
      </c>
      <c r="L193" s="1" t="s">
        <v>178</v>
      </c>
      <c r="M193">
        <v>35</v>
      </c>
      <c r="N193">
        <v>0</v>
      </c>
      <c r="O193">
        <v>0</v>
      </c>
      <c r="P193">
        <v>0</v>
      </c>
      <c r="X193" t="str">
        <f>Serve[[#This Row],[服装]]&amp;Serve[[#This Row],[名前]]&amp;Serve[[#This Row],[レアリティ]]</f>
        <v>バカンス及川徹ICONIC</v>
      </c>
    </row>
    <row r="194" spans="1:24" x14ac:dyDescent="0.25">
      <c r="A194">
        <f>VLOOKUP(Serve[[#This Row],[No用]],SetNo[[No.用]:[vlookup 用]],2,FALSE)</f>
        <v>163</v>
      </c>
      <c r="B194">
        <f>IF(ROW()=2,1,IF(A193&lt;&gt;Serve[[#This Row],[No]],1,B193+1))</f>
        <v>1</v>
      </c>
      <c r="C194" s="1" t="s">
        <v>871</v>
      </c>
      <c r="D194" s="1" t="s">
        <v>30</v>
      </c>
      <c r="E194" s="1" t="s">
        <v>73</v>
      </c>
      <c r="F194" s="1" t="s">
        <v>31</v>
      </c>
      <c r="G194" s="1" t="s">
        <v>20</v>
      </c>
      <c r="H194" s="1" t="s">
        <v>71</v>
      </c>
      <c r="I194">
        <v>1</v>
      </c>
      <c r="J194" t="s">
        <v>204</v>
      </c>
      <c r="K194" s="1" t="s">
        <v>184</v>
      </c>
      <c r="L194" s="1" t="s">
        <v>162</v>
      </c>
      <c r="M194">
        <v>31</v>
      </c>
      <c r="N194">
        <v>0</v>
      </c>
      <c r="O194">
        <v>0</v>
      </c>
      <c r="P194">
        <v>0</v>
      </c>
      <c r="X194" t="str">
        <f>Serve[[#This Row],[服装]]&amp;Serve[[#This Row],[名前]]&amp;Serve[[#This Row],[レアリティ]]</f>
        <v>2周年及川徹ICONIC</v>
      </c>
    </row>
    <row r="195" spans="1:24" x14ac:dyDescent="0.25">
      <c r="A195">
        <f>VLOOKUP(Serve[[#This Row],[No用]],SetNo[[No.用]:[vlookup 用]],2,FALSE)</f>
        <v>164</v>
      </c>
      <c r="B195">
        <f>IF(ROW()=2,1,IF(A194&lt;&gt;Serve[[#This Row],[No]],1,B194+1))</f>
        <v>1</v>
      </c>
      <c r="C195" s="1" t="s">
        <v>992</v>
      </c>
      <c r="D195" s="1" t="s">
        <v>30</v>
      </c>
      <c r="E195" s="1" t="s">
        <v>90</v>
      </c>
      <c r="F195" s="1" t="s">
        <v>31</v>
      </c>
      <c r="G195" s="1" t="s">
        <v>20</v>
      </c>
      <c r="H195" s="1" t="s">
        <v>71</v>
      </c>
      <c r="I195">
        <v>1</v>
      </c>
      <c r="J195" t="s">
        <v>204</v>
      </c>
      <c r="K195" s="1" t="s">
        <v>184</v>
      </c>
      <c r="L195" s="1" t="s">
        <v>173</v>
      </c>
      <c r="M195">
        <v>38</v>
      </c>
      <c r="N195">
        <v>0</v>
      </c>
      <c r="O195">
        <v>0</v>
      </c>
      <c r="P195">
        <v>0</v>
      </c>
      <c r="X195" t="str">
        <f>Serve[[#This Row],[服装]]&amp;Serve[[#This Row],[名前]]&amp;Serve[[#This Row],[レアリティ]]</f>
        <v>夏祭り2及川徹ICONIC</v>
      </c>
    </row>
    <row r="196" spans="1:24" x14ac:dyDescent="0.25">
      <c r="A196">
        <f>VLOOKUP(Serve[[#This Row],[No用]],SetNo[[No.用]:[vlookup 用]],2,FALSE)</f>
        <v>164</v>
      </c>
      <c r="B196">
        <f>IF(ROW()=2,1,IF(A195&lt;&gt;Serve[[#This Row],[No]],1,B195+1))</f>
        <v>2</v>
      </c>
      <c r="C196" s="1" t="s">
        <v>992</v>
      </c>
      <c r="D196" s="1" t="s">
        <v>30</v>
      </c>
      <c r="E196" s="1" t="s">
        <v>90</v>
      </c>
      <c r="F196" s="1" t="s">
        <v>31</v>
      </c>
      <c r="G196" s="1" t="s">
        <v>20</v>
      </c>
      <c r="H196" s="1" t="s">
        <v>71</v>
      </c>
      <c r="I196">
        <v>1</v>
      </c>
      <c r="J196" t="s">
        <v>204</v>
      </c>
      <c r="K196" s="1" t="s">
        <v>184</v>
      </c>
      <c r="L196" s="1" t="s">
        <v>224</v>
      </c>
      <c r="M196">
        <v>52</v>
      </c>
      <c r="N196">
        <v>0</v>
      </c>
      <c r="O196">
        <v>62</v>
      </c>
      <c r="P196">
        <v>0</v>
      </c>
      <c r="W196" s="1" t="s">
        <v>1279</v>
      </c>
      <c r="X196" t="str">
        <f>Serve[[#This Row],[服装]]&amp;Serve[[#This Row],[名前]]&amp;Serve[[#This Row],[レアリティ]]</f>
        <v>夏祭り2及川徹ICONIC</v>
      </c>
    </row>
    <row r="197" spans="1:24" x14ac:dyDescent="0.25">
      <c r="A197">
        <f>VLOOKUP(Serve[[#This Row],[No用]],SetNo[[No.用]:[vlookup 用]],2,FALSE)</f>
        <v>165</v>
      </c>
      <c r="B197">
        <f>IF(ROW()=2,1,IF(A196&lt;&gt;Serve[[#This Row],[No]],1,B196+1))</f>
        <v>1</v>
      </c>
      <c r="C197" s="1" t="s">
        <v>1446</v>
      </c>
      <c r="D197" s="1" t="s">
        <v>30</v>
      </c>
      <c r="E197" s="1" t="s">
        <v>77</v>
      </c>
      <c r="F197" s="1" t="s">
        <v>31</v>
      </c>
      <c r="G197" s="1" t="s">
        <v>20</v>
      </c>
      <c r="H197" s="1" t="s">
        <v>71</v>
      </c>
      <c r="I197">
        <v>1</v>
      </c>
      <c r="J197" t="s">
        <v>204</v>
      </c>
      <c r="K197" s="1" t="s">
        <v>184</v>
      </c>
      <c r="L197" s="1" t="s">
        <v>173</v>
      </c>
      <c r="M197">
        <v>40</v>
      </c>
      <c r="N197">
        <v>0</v>
      </c>
      <c r="O197">
        <v>0</v>
      </c>
      <c r="P197">
        <v>0</v>
      </c>
      <c r="W197" s="1"/>
      <c r="X197" t="str">
        <f>Serve[[#This Row],[服装]]&amp;Serve[[#This Row],[名前]]&amp;Serve[[#This Row],[レアリティ]]</f>
        <v>和装体験及川徹ICONIC</v>
      </c>
    </row>
    <row r="198" spans="1:24" x14ac:dyDescent="0.25">
      <c r="A198">
        <f>VLOOKUP(Serve[[#This Row],[No用]],SetNo[[No.用]:[vlookup 用]],2,FALSE)</f>
        <v>165</v>
      </c>
      <c r="B198">
        <f>IF(ROW()=2,1,IF(A197&lt;&gt;Serve[[#This Row],[No]],1,B197+1))</f>
        <v>2</v>
      </c>
      <c r="C198" s="1" t="s">
        <v>1446</v>
      </c>
      <c r="D198" s="1" t="s">
        <v>30</v>
      </c>
      <c r="E198" s="1" t="s">
        <v>77</v>
      </c>
      <c r="F198" s="1" t="s">
        <v>31</v>
      </c>
      <c r="G198" s="1" t="s">
        <v>20</v>
      </c>
      <c r="H198" s="1" t="s">
        <v>71</v>
      </c>
      <c r="I198">
        <v>1</v>
      </c>
      <c r="J198" t="s">
        <v>204</v>
      </c>
      <c r="K198" s="1" t="s">
        <v>184</v>
      </c>
      <c r="L198" s="1" t="s">
        <v>224</v>
      </c>
      <c r="M198">
        <v>53</v>
      </c>
      <c r="N198">
        <v>0</v>
      </c>
      <c r="O198">
        <v>63</v>
      </c>
      <c r="P198">
        <v>0</v>
      </c>
      <c r="W198" s="1" t="s">
        <v>1490</v>
      </c>
      <c r="X198" t="str">
        <f>Serve[[#This Row],[服装]]&amp;Serve[[#This Row],[名前]]&amp;Serve[[#This Row],[レアリティ]]</f>
        <v>和装体験及川徹ICONIC</v>
      </c>
    </row>
    <row r="199" spans="1:24" x14ac:dyDescent="0.25">
      <c r="A199">
        <f>VLOOKUP(Serve[[#This Row],[No用]],SetNo[[No.用]:[vlookup 用]],2,FALSE)</f>
        <v>166</v>
      </c>
      <c r="B199">
        <f>IF(ROW()=2,1,IF(A198&lt;&gt;Serve[[#This Row],[No]],1,B198+1))</f>
        <v>1</v>
      </c>
      <c r="C199" s="1" t="s">
        <v>1559</v>
      </c>
      <c r="D199" s="1" t="s">
        <v>30</v>
      </c>
      <c r="E199" s="1" t="s">
        <v>73</v>
      </c>
      <c r="F199" s="1" t="s">
        <v>31</v>
      </c>
      <c r="G199" s="1" t="s">
        <v>20</v>
      </c>
      <c r="H199" s="1" t="s">
        <v>71</v>
      </c>
      <c r="I199">
        <v>1</v>
      </c>
      <c r="J199" t="s">
        <v>204</v>
      </c>
      <c r="K199" s="1" t="s">
        <v>184</v>
      </c>
      <c r="L199" s="1" t="s">
        <v>173</v>
      </c>
      <c r="M199">
        <v>39</v>
      </c>
      <c r="N199">
        <v>0</v>
      </c>
      <c r="O199">
        <v>0</v>
      </c>
      <c r="P199">
        <v>0</v>
      </c>
      <c r="W199" s="1"/>
      <c r="X199" t="str">
        <f>Serve[[#This Row],[服装]]&amp;Serve[[#This Row],[名前]]&amp;Serve[[#This Row],[レアリティ]]</f>
        <v>格ゲー及川徹ICONIC</v>
      </c>
    </row>
    <row r="200" spans="1:24" x14ac:dyDescent="0.25">
      <c r="A200">
        <f>VLOOKUP(Serve[[#This Row],[No用]],SetNo[[No.用]:[vlookup 用]],2,FALSE)</f>
        <v>167</v>
      </c>
      <c r="B200">
        <f>IF(ROW()=2,1,IF(A196&lt;&gt;Serve[[#This Row],[No]],1,B196+1))</f>
        <v>1</v>
      </c>
      <c r="C200" t="s">
        <v>205</v>
      </c>
      <c r="D200" t="s">
        <v>32</v>
      </c>
      <c r="E200" t="s">
        <v>28</v>
      </c>
      <c r="F200" t="s">
        <v>25</v>
      </c>
      <c r="G200" t="s">
        <v>20</v>
      </c>
      <c r="H200" t="s">
        <v>71</v>
      </c>
      <c r="I200">
        <v>1</v>
      </c>
      <c r="J200" t="s">
        <v>204</v>
      </c>
      <c r="K200" s="1" t="s">
        <v>184</v>
      </c>
      <c r="L200" s="1" t="s">
        <v>162</v>
      </c>
      <c r="M200">
        <v>32</v>
      </c>
      <c r="N200">
        <v>0</v>
      </c>
      <c r="O200">
        <v>0</v>
      </c>
      <c r="P200">
        <v>0</v>
      </c>
      <c r="X200" t="str">
        <f>Serve[[#This Row],[服装]]&amp;Serve[[#This Row],[名前]]&amp;Serve[[#This Row],[レアリティ]]</f>
        <v>ユニフォーム岩泉一ICONIC</v>
      </c>
    </row>
    <row r="201" spans="1:24" x14ac:dyDescent="0.25">
      <c r="A201">
        <f>VLOOKUP(Serve[[#This Row],[No用]],SetNo[[No.用]:[vlookup 用]],2,FALSE)</f>
        <v>168</v>
      </c>
      <c r="B201">
        <f>IF(ROW()=2,1,IF(A200&lt;&gt;Serve[[#This Row],[No]],1,B200+1))</f>
        <v>1</v>
      </c>
      <c r="C201" t="s">
        <v>117</v>
      </c>
      <c r="D201" t="s">
        <v>32</v>
      </c>
      <c r="E201" t="s">
        <v>23</v>
      </c>
      <c r="F201" t="s">
        <v>25</v>
      </c>
      <c r="G201" t="s">
        <v>20</v>
      </c>
      <c r="H201" t="s">
        <v>71</v>
      </c>
      <c r="I201">
        <v>1</v>
      </c>
      <c r="J201" t="s">
        <v>204</v>
      </c>
      <c r="K201" s="1" t="s">
        <v>184</v>
      </c>
      <c r="L201" s="1" t="s">
        <v>162</v>
      </c>
      <c r="M201">
        <v>32</v>
      </c>
      <c r="N201">
        <v>0</v>
      </c>
      <c r="O201">
        <v>0</v>
      </c>
      <c r="P201">
        <v>0</v>
      </c>
      <c r="X201" t="str">
        <f>Serve[[#This Row],[服装]]&amp;Serve[[#This Row],[名前]]&amp;Serve[[#This Row],[レアリティ]]</f>
        <v>プール掃除岩泉一ICONIC</v>
      </c>
    </row>
    <row r="202" spans="1:24" x14ac:dyDescent="0.25">
      <c r="A202">
        <f>VLOOKUP(Serve[[#This Row],[No用]],SetNo[[No.用]:[vlookup 用]],2,FALSE)</f>
        <v>169</v>
      </c>
      <c r="B202">
        <f>IF(ROW()=2,1,IF(A201&lt;&gt;Serve[[#This Row],[No]],1,B201+1))</f>
        <v>1</v>
      </c>
      <c r="C202" s="1" t="s">
        <v>149</v>
      </c>
      <c r="D202" t="s">
        <v>32</v>
      </c>
      <c r="E202" s="1" t="s">
        <v>90</v>
      </c>
      <c r="F202" t="s">
        <v>25</v>
      </c>
      <c r="G202" t="s">
        <v>20</v>
      </c>
      <c r="H202" t="s">
        <v>71</v>
      </c>
      <c r="I202">
        <v>1</v>
      </c>
      <c r="J202" t="s">
        <v>204</v>
      </c>
      <c r="K202" s="1" t="s">
        <v>184</v>
      </c>
      <c r="L202" s="1" t="s">
        <v>178</v>
      </c>
      <c r="M202">
        <v>35</v>
      </c>
      <c r="N202">
        <v>0</v>
      </c>
      <c r="O202">
        <v>0</v>
      </c>
      <c r="P202">
        <v>0</v>
      </c>
      <c r="X202" t="str">
        <f>Serve[[#This Row],[服装]]&amp;Serve[[#This Row],[名前]]&amp;Serve[[#This Row],[レアリティ]]</f>
        <v>制服岩泉一ICONIC</v>
      </c>
    </row>
    <row r="203" spans="1:24" x14ac:dyDescent="0.25">
      <c r="A203">
        <f>VLOOKUP(Serve[[#This Row],[No用]],SetNo[[No.用]:[vlookup 用]],2,FALSE)</f>
        <v>169</v>
      </c>
      <c r="B203">
        <f>IF(ROW()=2,1,IF(A202&lt;&gt;Serve[[#This Row],[No]],1,B202+1))</f>
        <v>2</v>
      </c>
      <c r="C203" s="1" t="s">
        <v>149</v>
      </c>
      <c r="D203" t="s">
        <v>32</v>
      </c>
      <c r="E203" s="1" t="s">
        <v>90</v>
      </c>
      <c r="F203" t="s">
        <v>25</v>
      </c>
      <c r="G203" t="s">
        <v>20</v>
      </c>
      <c r="H203" t="s">
        <v>71</v>
      </c>
      <c r="I203">
        <v>1</v>
      </c>
      <c r="J203" t="s">
        <v>204</v>
      </c>
      <c r="K203" s="1" t="s">
        <v>184</v>
      </c>
      <c r="L203" s="1" t="s">
        <v>224</v>
      </c>
      <c r="M203">
        <v>47</v>
      </c>
      <c r="N203">
        <v>0</v>
      </c>
      <c r="O203">
        <v>57</v>
      </c>
      <c r="P203">
        <v>0</v>
      </c>
      <c r="W203" s="1" t="s">
        <v>1273</v>
      </c>
      <c r="X203" t="str">
        <f>Serve[[#This Row],[服装]]&amp;Serve[[#This Row],[名前]]&amp;Serve[[#This Row],[レアリティ]]</f>
        <v>制服岩泉一ICONIC</v>
      </c>
    </row>
    <row r="204" spans="1:24" x14ac:dyDescent="0.25">
      <c r="A204">
        <f>VLOOKUP(Serve[[#This Row],[No用]],SetNo[[No.用]:[vlookup 用]],2,FALSE)</f>
        <v>170</v>
      </c>
      <c r="B204">
        <f>IF(ROW()=2,1,IF(A203&lt;&gt;Serve[[#This Row],[No]],1,B203+1))</f>
        <v>1</v>
      </c>
      <c r="C204" s="1" t="s">
        <v>627</v>
      </c>
      <c r="D204" s="1" t="s">
        <v>32</v>
      </c>
      <c r="E204" s="1" t="s">
        <v>77</v>
      </c>
      <c r="F204" s="1" t="s">
        <v>25</v>
      </c>
      <c r="G204" s="1" t="s">
        <v>20</v>
      </c>
      <c r="H204" s="1" t="s">
        <v>71</v>
      </c>
      <c r="I204">
        <v>1</v>
      </c>
      <c r="J204" t="s">
        <v>204</v>
      </c>
      <c r="K204" s="1" t="s">
        <v>184</v>
      </c>
      <c r="L204" s="1" t="s">
        <v>162</v>
      </c>
      <c r="M204">
        <v>32</v>
      </c>
      <c r="N204">
        <v>0</v>
      </c>
      <c r="O204">
        <v>0</v>
      </c>
      <c r="P204">
        <v>0</v>
      </c>
      <c r="X204" t="str">
        <f>Serve[[#This Row],[服装]]&amp;Serve[[#This Row],[名前]]&amp;Serve[[#This Row],[レアリティ]]</f>
        <v>サバゲ岩泉一ICONIC</v>
      </c>
    </row>
    <row r="205" spans="1:24" x14ac:dyDescent="0.25">
      <c r="A205">
        <f>VLOOKUP(Serve[[#This Row],[No用]],SetNo[[No.用]:[vlookup 用]],2,FALSE)</f>
        <v>171</v>
      </c>
      <c r="B205">
        <f>IF(ROW()=2,1,IF(A204&lt;&gt;Serve[[#This Row],[No]],1,B204+1))</f>
        <v>1</v>
      </c>
      <c r="C205" s="1" t="s">
        <v>705</v>
      </c>
      <c r="D205" s="1" t="s">
        <v>32</v>
      </c>
      <c r="E205" s="1" t="s">
        <v>73</v>
      </c>
      <c r="F205" s="1" t="s">
        <v>25</v>
      </c>
      <c r="G205" s="1" t="s">
        <v>20</v>
      </c>
      <c r="H205" s="1" t="s">
        <v>71</v>
      </c>
      <c r="I205">
        <v>1</v>
      </c>
      <c r="J205" t="s">
        <v>204</v>
      </c>
      <c r="K205" s="1" t="s">
        <v>184</v>
      </c>
      <c r="L205" s="1" t="s">
        <v>162</v>
      </c>
      <c r="M205">
        <v>32</v>
      </c>
      <c r="N205">
        <v>0</v>
      </c>
      <c r="O205">
        <v>0</v>
      </c>
      <c r="P205">
        <v>0</v>
      </c>
      <c r="X205" t="str">
        <f>Serve[[#This Row],[服装]]&amp;Serve[[#This Row],[名前]]&amp;Serve[[#This Row],[レアリティ]]</f>
        <v>バカンス岩泉一ICONIC</v>
      </c>
    </row>
    <row r="206" spans="1:24" x14ac:dyDescent="0.25">
      <c r="A206">
        <f>VLOOKUP(Serve[[#This Row],[No用]],SetNo[[No.用]:[vlookup 用]],2,FALSE)</f>
        <v>172</v>
      </c>
      <c r="B206">
        <f>IF(ROW()=2,1,IF(A205&lt;&gt;Serve[[#This Row],[No]],1,B205+1))</f>
        <v>1</v>
      </c>
      <c r="C206" s="1" t="s">
        <v>822</v>
      </c>
      <c r="D206" s="1" t="s">
        <v>32</v>
      </c>
      <c r="E206" s="1" t="s">
        <v>90</v>
      </c>
      <c r="F206" s="1" t="s">
        <v>25</v>
      </c>
      <c r="G206" s="1" t="s">
        <v>20</v>
      </c>
      <c r="H206" s="1" t="s">
        <v>71</v>
      </c>
      <c r="I206">
        <v>1</v>
      </c>
      <c r="J206" t="s">
        <v>204</v>
      </c>
      <c r="K206" s="1" t="s">
        <v>184</v>
      </c>
      <c r="L206" s="1" t="s">
        <v>162</v>
      </c>
      <c r="M206">
        <v>32</v>
      </c>
      <c r="N206">
        <v>0</v>
      </c>
      <c r="O206">
        <v>0</v>
      </c>
      <c r="P206">
        <v>0</v>
      </c>
      <c r="X206" t="str">
        <f>Serve[[#This Row],[服装]]&amp;Serve[[#This Row],[名前]]&amp;Serve[[#This Row],[レアリティ]]</f>
        <v>路地裏2岩泉一ICONIC</v>
      </c>
    </row>
    <row r="207" spans="1:24" x14ac:dyDescent="0.25">
      <c r="A207">
        <f>VLOOKUP(Serve[[#This Row],[No用]],SetNo[[No.用]:[vlookup 用]],2,FALSE)</f>
        <v>173</v>
      </c>
      <c r="B207">
        <f>IF(ROW()=2,1,IF(A206&lt;&gt;Serve[[#This Row],[No]],1,B206+1))</f>
        <v>1</v>
      </c>
      <c r="C207" s="1" t="s">
        <v>992</v>
      </c>
      <c r="D207" s="1" t="s">
        <v>32</v>
      </c>
      <c r="E207" s="1" t="s">
        <v>77</v>
      </c>
      <c r="F207" s="1" t="s">
        <v>25</v>
      </c>
      <c r="G207" s="1" t="s">
        <v>20</v>
      </c>
      <c r="H207" s="1" t="s">
        <v>71</v>
      </c>
      <c r="I207">
        <v>1</v>
      </c>
      <c r="J207" t="s">
        <v>204</v>
      </c>
      <c r="K207" s="1" t="s">
        <v>184</v>
      </c>
      <c r="L207" s="1" t="s">
        <v>162</v>
      </c>
      <c r="M207">
        <v>32</v>
      </c>
      <c r="N207">
        <v>0</v>
      </c>
      <c r="O207">
        <v>0</v>
      </c>
      <c r="P207">
        <v>0</v>
      </c>
      <c r="X207" t="str">
        <f>Serve[[#This Row],[服装]]&amp;Serve[[#This Row],[名前]]&amp;Serve[[#This Row],[レアリティ]]</f>
        <v>夏祭り2岩泉一ICONIC</v>
      </c>
    </row>
    <row r="208" spans="1:24" x14ac:dyDescent="0.25">
      <c r="A208">
        <f>VLOOKUP(Serve[[#This Row],[No用]],SetNo[[No.用]:[vlookup 用]],2,FALSE)</f>
        <v>174</v>
      </c>
      <c r="B208">
        <f>IF(ROW()=2,1,IF(A207&lt;&gt;Serve[[#This Row],[No]],1,B207+1))</f>
        <v>1</v>
      </c>
      <c r="C208" s="1" t="s">
        <v>1183</v>
      </c>
      <c r="D208" s="1" t="s">
        <v>32</v>
      </c>
      <c r="E208" s="1" t="s">
        <v>73</v>
      </c>
      <c r="F208" s="1" t="s">
        <v>25</v>
      </c>
      <c r="G208" s="1" t="s">
        <v>20</v>
      </c>
      <c r="H208" s="1" t="s">
        <v>71</v>
      </c>
      <c r="I208">
        <v>1</v>
      </c>
      <c r="J208" t="s">
        <v>204</v>
      </c>
      <c r="K208" s="1" t="s">
        <v>184</v>
      </c>
      <c r="L208" s="1" t="s">
        <v>162</v>
      </c>
      <c r="M208">
        <v>32</v>
      </c>
      <c r="N208">
        <v>0</v>
      </c>
      <c r="O208">
        <v>0</v>
      </c>
      <c r="P208">
        <v>0</v>
      </c>
      <c r="X208" t="str">
        <f>Serve[[#This Row],[服装]]&amp;Serve[[#This Row],[名前]]&amp;Serve[[#This Row],[レアリティ]]</f>
        <v>Xmas3岩泉一ICONIC</v>
      </c>
    </row>
    <row r="209" spans="1:24" x14ac:dyDescent="0.25">
      <c r="A209">
        <f>VLOOKUP(Serve[[#This Row],[No用]],SetNo[[No.用]:[vlookup 用]],2,FALSE)</f>
        <v>175</v>
      </c>
      <c r="B209">
        <f>IF(ROW()=2,1,IF(A208&lt;&gt;Serve[[#This Row],[No]],1,B208+1))</f>
        <v>1</v>
      </c>
      <c r="C209" t="s">
        <v>205</v>
      </c>
      <c r="D209" t="s">
        <v>33</v>
      </c>
      <c r="E209" t="s">
        <v>24</v>
      </c>
      <c r="F209" t="s">
        <v>26</v>
      </c>
      <c r="G209" t="s">
        <v>20</v>
      </c>
      <c r="H209" t="s">
        <v>71</v>
      </c>
      <c r="I209">
        <v>1</v>
      </c>
      <c r="J209" t="s">
        <v>204</v>
      </c>
      <c r="K209" s="1" t="s">
        <v>222</v>
      </c>
      <c r="L209" s="1" t="s">
        <v>162</v>
      </c>
      <c r="M209">
        <v>26</v>
      </c>
      <c r="N209">
        <v>0</v>
      </c>
      <c r="O209">
        <v>0</v>
      </c>
      <c r="P209">
        <v>0</v>
      </c>
      <c r="X209" t="str">
        <f>Serve[[#This Row],[服装]]&amp;Serve[[#This Row],[名前]]&amp;Serve[[#This Row],[レアリティ]]</f>
        <v>ユニフォーム金田一勇太郎ICONIC</v>
      </c>
    </row>
    <row r="210" spans="1:24" x14ac:dyDescent="0.25">
      <c r="A210">
        <f>VLOOKUP(Serve[[#This Row],[No用]],SetNo[[No.用]:[vlookup 用]],2,FALSE)</f>
        <v>176</v>
      </c>
      <c r="B210">
        <f>IF(ROW()=2,1,IF(A209&lt;&gt;Serve[[#This Row],[No]],1,B209+1))</f>
        <v>1</v>
      </c>
      <c r="C210" s="1" t="s">
        <v>595</v>
      </c>
      <c r="D210" t="s">
        <v>33</v>
      </c>
      <c r="E210" s="1" t="s">
        <v>77</v>
      </c>
      <c r="F210" t="s">
        <v>26</v>
      </c>
      <c r="G210" t="s">
        <v>20</v>
      </c>
      <c r="H210" t="s">
        <v>71</v>
      </c>
      <c r="I210">
        <v>1</v>
      </c>
      <c r="J210" t="s">
        <v>204</v>
      </c>
      <c r="K210" s="1" t="s">
        <v>222</v>
      </c>
      <c r="L210" s="1" t="s">
        <v>162</v>
      </c>
      <c r="M210">
        <v>26</v>
      </c>
      <c r="N210">
        <v>0</v>
      </c>
      <c r="O210">
        <v>0</v>
      </c>
      <c r="P210">
        <v>0</v>
      </c>
      <c r="X210" t="str">
        <f>Serve[[#This Row],[服装]]&amp;Serve[[#This Row],[名前]]&amp;Serve[[#This Row],[レアリティ]]</f>
        <v>雪遊び金田一勇太郎ICONIC</v>
      </c>
    </row>
    <row r="211" spans="1:24" x14ac:dyDescent="0.25">
      <c r="A211">
        <f>VLOOKUP(Serve[[#This Row],[No用]],SetNo[[No.用]:[vlookup 用]],2,FALSE)</f>
        <v>177</v>
      </c>
      <c r="B211">
        <f>IF(ROW()=2,1,IF(A210&lt;&gt;Serve[[#This Row],[No]],1,B210+1))</f>
        <v>1</v>
      </c>
      <c r="C211" s="1" t="s">
        <v>729</v>
      </c>
      <c r="D211" s="1" t="s">
        <v>33</v>
      </c>
      <c r="E211" s="1" t="s">
        <v>77</v>
      </c>
      <c r="F211" s="1" t="s">
        <v>26</v>
      </c>
      <c r="G211" s="1" t="s">
        <v>20</v>
      </c>
      <c r="H211" s="1" t="s">
        <v>71</v>
      </c>
      <c r="I211">
        <v>1</v>
      </c>
      <c r="J211" t="s">
        <v>204</v>
      </c>
      <c r="K211" s="1" t="s">
        <v>222</v>
      </c>
      <c r="L211" s="1" t="s">
        <v>173</v>
      </c>
      <c r="M211">
        <v>33</v>
      </c>
      <c r="N211">
        <v>0</v>
      </c>
      <c r="O211">
        <v>0</v>
      </c>
      <c r="P211">
        <v>0</v>
      </c>
      <c r="X211" t="str">
        <f>Serve[[#This Row],[服装]]&amp;Serve[[#This Row],[名前]]&amp;Serve[[#This Row],[レアリティ]]</f>
        <v>カンフー金田一勇太郎ICONIC</v>
      </c>
    </row>
    <row r="212" spans="1:24" x14ac:dyDescent="0.25">
      <c r="A212">
        <f>VLOOKUP(Serve[[#This Row],[No用]],SetNo[[No.用]:[vlookup 用]],2,FALSE)</f>
        <v>177</v>
      </c>
      <c r="B212">
        <f>IF(ROW()=2,1,IF(A211&lt;&gt;Serve[[#This Row],[No]],1,B211+1))</f>
        <v>2</v>
      </c>
      <c r="C212" s="1" t="s">
        <v>729</v>
      </c>
      <c r="D212" s="1" t="s">
        <v>33</v>
      </c>
      <c r="E212" s="1" t="s">
        <v>77</v>
      </c>
      <c r="F212" s="1" t="s">
        <v>26</v>
      </c>
      <c r="G212" s="1" t="s">
        <v>20</v>
      </c>
      <c r="H212" s="1" t="s">
        <v>71</v>
      </c>
      <c r="I212">
        <v>1</v>
      </c>
      <c r="J212" t="s">
        <v>204</v>
      </c>
      <c r="K212" s="1" t="s">
        <v>222</v>
      </c>
      <c r="L212" s="1" t="s">
        <v>224</v>
      </c>
      <c r="M212">
        <v>43</v>
      </c>
      <c r="N212">
        <v>0</v>
      </c>
      <c r="O212">
        <v>53</v>
      </c>
      <c r="P212">
        <v>0</v>
      </c>
      <c r="X212" t="str">
        <f>Serve[[#This Row],[服装]]&amp;Serve[[#This Row],[名前]]&amp;Serve[[#This Row],[レアリティ]]</f>
        <v>カンフー金田一勇太郎ICONIC</v>
      </c>
    </row>
    <row r="213" spans="1:24" x14ac:dyDescent="0.25">
      <c r="A213">
        <f>VLOOKUP(Serve[[#This Row],[No用]],SetNo[[No.用]:[vlookup 用]],2,FALSE)</f>
        <v>178</v>
      </c>
      <c r="B213">
        <f>IF(ROW()=2,1,IF(A212&lt;&gt;Serve[[#This Row],[No]],1,B212+1))</f>
        <v>1</v>
      </c>
      <c r="C213" s="1" t="s">
        <v>911</v>
      </c>
      <c r="D213" s="1" t="s">
        <v>33</v>
      </c>
      <c r="E213" s="1" t="s">
        <v>90</v>
      </c>
      <c r="F213" s="1" t="s">
        <v>26</v>
      </c>
      <c r="G213" s="1" t="s">
        <v>20</v>
      </c>
      <c r="H213" s="1" t="s">
        <v>71</v>
      </c>
      <c r="I213">
        <v>1</v>
      </c>
      <c r="J213" t="s">
        <v>204</v>
      </c>
      <c r="K213" s="1" t="s">
        <v>222</v>
      </c>
      <c r="L213" s="1" t="s">
        <v>162</v>
      </c>
      <c r="M213">
        <v>26</v>
      </c>
      <c r="N213">
        <v>0</v>
      </c>
      <c r="O213">
        <v>0</v>
      </c>
      <c r="P213">
        <v>0</v>
      </c>
      <c r="X213" t="str">
        <f>Serve[[#This Row],[服装]]&amp;Serve[[#This Row],[名前]]&amp;Serve[[#This Row],[レアリティ]]</f>
        <v>中学生金田一勇太郎ICONIC</v>
      </c>
    </row>
    <row r="214" spans="1:24" x14ac:dyDescent="0.25">
      <c r="A214">
        <f>VLOOKUP(Serve[[#This Row],[No用]],SetNo[[No.用]:[vlookup 用]],2,FALSE)</f>
        <v>179</v>
      </c>
      <c r="B214">
        <f>IF(ROW()=2,1,IF(A213&lt;&gt;Serve[[#This Row],[No]],1,B213+1))</f>
        <v>1</v>
      </c>
      <c r="C214" t="s">
        <v>205</v>
      </c>
      <c r="D214" t="s">
        <v>34</v>
      </c>
      <c r="E214" t="s">
        <v>28</v>
      </c>
      <c r="F214" t="s">
        <v>25</v>
      </c>
      <c r="G214" t="s">
        <v>20</v>
      </c>
      <c r="H214" t="s">
        <v>71</v>
      </c>
      <c r="I214">
        <v>1</v>
      </c>
      <c r="J214" t="s">
        <v>204</v>
      </c>
      <c r="K214" s="1" t="s">
        <v>184</v>
      </c>
      <c r="L214" s="1" t="s">
        <v>162</v>
      </c>
      <c r="M214">
        <v>36</v>
      </c>
      <c r="N214">
        <v>0</v>
      </c>
      <c r="O214">
        <v>0</v>
      </c>
      <c r="P214">
        <v>0</v>
      </c>
      <c r="X214" t="str">
        <f>Serve[[#This Row],[服装]]&amp;Serve[[#This Row],[名前]]&amp;Serve[[#This Row],[レアリティ]]</f>
        <v>ユニフォーム京谷賢太郎ICONIC</v>
      </c>
    </row>
    <row r="215" spans="1:24" x14ac:dyDescent="0.25">
      <c r="A215">
        <f>VLOOKUP(Serve[[#This Row],[No用]],SetNo[[No.用]:[vlookup 用]],2,FALSE)</f>
        <v>180</v>
      </c>
      <c r="B215">
        <f>IF(ROW()=2,1,IF(A214&lt;&gt;Serve[[#This Row],[No]],1,B214+1))</f>
        <v>1</v>
      </c>
      <c r="C215" s="1" t="s">
        <v>675</v>
      </c>
      <c r="D215" s="1" t="s">
        <v>34</v>
      </c>
      <c r="E215" s="1" t="s">
        <v>73</v>
      </c>
      <c r="F215" s="1" t="s">
        <v>25</v>
      </c>
      <c r="G215" s="1" t="s">
        <v>20</v>
      </c>
      <c r="H215" s="1" t="s">
        <v>71</v>
      </c>
      <c r="I215">
        <v>1</v>
      </c>
      <c r="J215" t="s">
        <v>204</v>
      </c>
      <c r="K215" s="1" t="s">
        <v>184</v>
      </c>
      <c r="L215" s="1" t="s">
        <v>178</v>
      </c>
      <c r="M215">
        <v>39</v>
      </c>
      <c r="N215">
        <v>0</v>
      </c>
      <c r="O215">
        <v>0</v>
      </c>
      <c r="P215">
        <v>0</v>
      </c>
      <c r="X215" t="str">
        <f>Serve[[#This Row],[服装]]&amp;Serve[[#This Row],[名前]]&amp;Serve[[#This Row],[レアリティ]]</f>
        <v>梅雨京谷賢太郎ICONIC</v>
      </c>
    </row>
    <row r="216" spans="1:24" x14ac:dyDescent="0.25">
      <c r="A216">
        <f>VLOOKUP(Serve[[#This Row],[No用]],SetNo[[No.用]:[vlookup 用]],2,FALSE)</f>
        <v>180</v>
      </c>
      <c r="B216">
        <f>IF(ROW()=2,1,IF(A215&lt;&gt;Serve[[#This Row],[No]],1,B215+1))</f>
        <v>2</v>
      </c>
      <c r="C216" s="1" t="s">
        <v>675</v>
      </c>
      <c r="D216" s="1" t="s">
        <v>34</v>
      </c>
      <c r="E216" s="1" t="s">
        <v>73</v>
      </c>
      <c r="F216" s="1" t="s">
        <v>25</v>
      </c>
      <c r="G216" s="1" t="s">
        <v>20</v>
      </c>
      <c r="H216" s="1" t="s">
        <v>71</v>
      </c>
      <c r="I216">
        <v>1</v>
      </c>
      <c r="J216" t="s">
        <v>204</v>
      </c>
      <c r="K216" s="1" t="s">
        <v>184</v>
      </c>
      <c r="L216" s="1" t="s">
        <v>224</v>
      </c>
      <c r="M216">
        <v>49</v>
      </c>
      <c r="N216">
        <v>0</v>
      </c>
      <c r="O216">
        <v>59</v>
      </c>
      <c r="P216">
        <v>0</v>
      </c>
      <c r="X216" t="str">
        <f>Serve[[#This Row],[服装]]&amp;Serve[[#This Row],[名前]]&amp;Serve[[#This Row],[レアリティ]]</f>
        <v>梅雨京谷賢太郎ICONIC</v>
      </c>
    </row>
    <row r="217" spans="1:24" x14ac:dyDescent="0.25">
      <c r="A217">
        <f>VLOOKUP(Serve[[#This Row],[No用]],SetNo[[No.用]:[vlookup 用]],2,FALSE)</f>
        <v>181</v>
      </c>
      <c r="B217">
        <f>IF(ROW()=2,1,IF(A216&lt;&gt;Serve[[#This Row],[No]],1,B216+1))</f>
        <v>1</v>
      </c>
      <c r="C217" s="1" t="s">
        <v>953</v>
      </c>
      <c r="D217" s="1" t="s">
        <v>34</v>
      </c>
      <c r="E217" s="1" t="s">
        <v>90</v>
      </c>
      <c r="F217" s="1" t="s">
        <v>25</v>
      </c>
      <c r="G217" s="1" t="s">
        <v>20</v>
      </c>
      <c r="H217" s="1" t="s">
        <v>71</v>
      </c>
      <c r="I217">
        <v>1</v>
      </c>
      <c r="J217" t="s">
        <v>204</v>
      </c>
      <c r="K217" s="1" t="s">
        <v>184</v>
      </c>
      <c r="L217" s="1" t="s">
        <v>162</v>
      </c>
      <c r="M217">
        <v>36</v>
      </c>
      <c r="N217">
        <v>0</v>
      </c>
      <c r="O217">
        <v>0</v>
      </c>
      <c r="P217">
        <v>0</v>
      </c>
      <c r="X217" t="str">
        <f>Serve[[#This Row],[服装]]&amp;Serve[[#This Row],[名前]]&amp;Serve[[#This Row],[レアリティ]]</f>
        <v>水着2京谷賢太郎ICONIC</v>
      </c>
    </row>
    <row r="218" spans="1:24" x14ac:dyDescent="0.25">
      <c r="A218">
        <f>VLOOKUP(Serve[[#This Row],[No用]],SetNo[[No.用]:[vlookup 用]],2,FALSE)</f>
        <v>182</v>
      </c>
      <c r="B218">
        <f>IF(ROW()=2,1,IF(A217&lt;&gt;Serve[[#This Row],[No]],1,B217+1))</f>
        <v>1</v>
      </c>
      <c r="C218" t="s">
        <v>205</v>
      </c>
      <c r="D218" t="s">
        <v>35</v>
      </c>
      <c r="E218" t="s">
        <v>23</v>
      </c>
      <c r="F218" t="s">
        <v>25</v>
      </c>
      <c r="G218" t="s">
        <v>20</v>
      </c>
      <c r="H218" t="s">
        <v>71</v>
      </c>
      <c r="I218">
        <v>1</v>
      </c>
      <c r="J218" t="s">
        <v>204</v>
      </c>
      <c r="K218" s="1" t="s">
        <v>225</v>
      </c>
      <c r="L218" s="1" t="s">
        <v>162</v>
      </c>
      <c r="M218">
        <v>26</v>
      </c>
      <c r="N218">
        <v>0</v>
      </c>
      <c r="O218">
        <v>0</v>
      </c>
      <c r="P218">
        <v>0</v>
      </c>
      <c r="X218" t="str">
        <f>Serve[[#This Row],[服装]]&amp;Serve[[#This Row],[名前]]&amp;Serve[[#This Row],[レアリティ]]</f>
        <v>ユニフォーム国見英ICONIC</v>
      </c>
    </row>
    <row r="219" spans="1:24" x14ac:dyDescent="0.25">
      <c r="A219">
        <f>VLOOKUP(Serve[[#This Row],[No用]],SetNo[[No.用]:[vlookup 用]],2,FALSE)</f>
        <v>183</v>
      </c>
      <c r="B219">
        <f>IF(ROW()=2,1,IF(A218&lt;&gt;Serve[[#This Row],[No]],1,B218+1))</f>
        <v>1</v>
      </c>
      <c r="C219" s="1" t="s">
        <v>552</v>
      </c>
      <c r="D219" t="s">
        <v>35</v>
      </c>
      <c r="E219" s="1" t="s">
        <v>90</v>
      </c>
      <c r="F219" t="s">
        <v>25</v>
      </c>
      <c r="G219" t="s">
        <v>20</v>
      </c>
      <c r="H219" t="s">
        <v>71</v>
      </c>
      <c r="I219">
        <v>1</v>
      </c>
      <c r="J219" t="s">
        <v>204</v>
      </c>
      <c r="K219" s="1" t="s">
        <v>225</v>
      </c>
      <c r="L219" s="1" t="s">
        <v>162</v>
      </c>
      <c r="M219">
        <v>26</v>
      </c>
      <c r="N219">
        <v>0</v>
      </c>
      <c r="O219">
        <v>0</v>
      </c>
      <c r="P219">
        <v>0</v>
      </c>
      <c r="X219" t="str">
        <f>Serve[[#This Row],[服装]]&amp;Serve[[#This Row],[名前]]&amp;Serve[[#This Row],[レアリティ]]</f>
        <v>職業体験国見英ICONIC</v>
      </c>
    </row>
    <row r="220" spans="1:24" x14ac:dyDescent="0.25">
      <c r="A220">
        <f>VLOOKUP(Serve[[#This Row],[No用]],SetNo[[No.用]:[vlookup 用]],2,FALSE)</f>
        <v>184</v>
      </c>
      <c r="B220">
        <f>IF(ROW()=2,1,IF(A219&lt;&gt;Serve[[#This Row],[No]],1,B219+1))</f>
        <v>1</v>
      </c>
      <c r="C220" s="1" t="s">
        <v>646</v>
      </c>
      <c r="D220" s="1" t="s">
        <v>35</v>
      </c>
      <c r="E220" s="1" t="s">
        <v>77</v>
      </c>
      <c r="F220" s="1" t="s">
        <v>25</v>
      </c>
      <c r="G220" s="1" t="s">
        <v>20</v>
      </c>
      <c r="H220" s="1" t="s">
        <v>71</v>
      </c>
      <c r="I220">
        <v>1</v>
      </c>
      <c r="J220" t="s">
        <v>204</v>
      </c>
      <c r="K220" s="1" t="s">
        <v>225</v>
      </c>
      <c r="L220" s="1" t="s">
        <v>162</v>
      </c>
      <c r="M220">
        <v>26</v>
      </c>
      <c r="N220">
        <v>0</v>
      </c>
      <c r="O220">
        <v>0</v>
      </c>
      <c r="P220">
        <v>0</v>
      </c>
      <c r="X220" t="str">
        <f>Serve[[#This Row],[服装]]&amp;Serve[[#This Row],[名前]]&amp;Serve[[#This Row],[レアリティ]]</f>
        <v>路地裏国見英ICONIC</v>
      </c>
    </row>
    <row r="221" spans="1:24" x14ac:dyDescent="0.25">
      <c r="A221">
        <f>VLOOKUP(Serve[[#This Row],[No用]],SetNo[[No.用]:[vlookup 用]],2,FALSE)</f>
        <v>185</v>
      </c>
      <c r="B221">
        <f>IF(ROW()=2,1,IF(A220&lt;&gt;Serve[[#This Row],[No]],1,B220+1))</f>
        <v>1</v>
      </c>
      <c r="C221" s="1" t="s">
        <v>729</v>
      </c>
      <c r="D221" s="1" t="s">
        <v>35</v>
      </c>
      <c r="E221" s="1" t="s">
        <v>73</v>
      </c>
      <c r="F221" s="1" t="s">
        <v>25</v>
      </c>
      <c r="G221" s="1" t="s">
        <v>20</v>
      </c>
      <c r="H221" s="1" t="s">
        <v>71</v>
      </c>
      <c r="I221">
        <v>1</v>
      </c>
      <c r="J221" t="s">
        <v>204</v>
      </c>
      <c r="K221" s="1" t="s">
        <v>225</v>
      </c>
      <c r="L221" s="1" t="s">
        <v>162</v>
      </c>
      <c r="M221">
        <v>26</v>
      </c>
      <c r="N221">
        <v>0</v>
      </c>
      <c r="O221">
        <v>0</v>
      </c>
      <c r="P221">
        <v>0</v>
      </c>
      <c r="X221" t="str">
        <f>Serve[[#This Row],[服装]]&amp;Serve[[#This Row],[名前]]&amp;Serve[[#This Row],[レアリティ]]</f>
        <v>カンフー国見英ICONIC</v>
      </c>
    </row>
    <row r="222" spans="1:24" x14ac:dyDescent="0.25">
      <c r="A222">
        <f>VLOOKUP(Serve[[#This Row],[No用]],SetNo[[No.用]:[vlookup 用]],2,FALSE)</f>
        <v>186</v>
      </c>
      <c r="B222">
        <f>IF(ROW()=2,1,IF(A221&lt;&gt;Serve[[#This Row],[No]],1,B221+1))</f>
        <v>1</v>
      </c>
      <c r="C222" s="1" t="s">
        <v>911</v>
      </c>
      <c r="D222" s="1" t="s">
        <v>35</v>
      </c>
      <c r="E222" s="1" t="s">
        <v>90</v>
      </c>
      <c r="F222" s="1" t="s">
        <v>25</v>
      </c>
      <c r="G222" s="1" t="s">
        <v>20</v>
      </c>
      <c r="H222" s="1" t="s">
        <v>71</v>
      </c>
      <c r="I222">
        <v>1</v>
      </c>
      <c r="J222" t="s">
        <v>204</v>
      </c>
      <c r="K222" s="1" t="s">
        <v>225</v>
      </c>
      <c r="L222" s="1" t="s">
        <v>162</v>
      </c>
      <c r="M222">
        <v>26</v>
      </c>
      <c r="N222">
        <v>0</v>
      </c>
      <c r="O222">
        <v>0</v>
      </c>
      <c r="P222">
        <v>0</v>
      </c>
      <c r="X222" t="str">
        <f>Serve[[#This Row],[服装]]&amp;Serve[[#This Row],[名前]]&amp;Serve[[#This Row],[レアリティ]]</f>
        <v>中学生国見英ICONIC</v>
      </c>
    </row>
    <row r="223" spans="1:24" x14ac:dyDescent="0.25">
      <c r="A223">
        <f>VLOOKUP(Serve[[#This Row],[No用]],SetNo[[No.用]:[vlookup 用]],2,FALSE)</f>
        <v>187</v>
      </c>
      <c r="B223">
        <f>IF(ROW()=2,1,IF(A222&lt;&gt;Serve[[#This Row],[No]],1,B222+1))</f>
        <v>1</v>
      </c>
      <c r="C223" s="1" t="s">
        <v>1364</v>
      </c>
      <c r="D223" s="1" t="s">
        <v>35</v>
      </c>
      <c r="E223" s="1" t="s">
        <v>77</v>
      </c>
      <c r="F223" s="1" t="s">
        <v>25</v>
      </c>
      <c r="G223" s="1" t="s">
        <v>20</v>
      </c>
      <c r="H223" s="1" t="s">
        <v>71</v>
      </c>
      <c r="I223">
        <v>1</v>
      </c>
      <c r="J223" t="s">
        <v>204</v>
      </c>
      <c r="K223" s="1" t="s">
        <v>225</v>
      </c>
      <c r="L223" s="1" t="s">
        <v>162</v>
      </c>
      <c r="M223">
        <v>26</v>
      </c>
      <c r="N223">
        <v>0</v>
      </c>
      <c r="O223">
        <v>0</v>
      </c>
      <c r="P223">
        <v>0</v>
      </c>
      <c r="X223" t="str">
        <f>Serve[[#This Row],[服装]]&amp;Serve[[#This Row],[名前]]&amp;Serve[[#This Row],[レアリティ]]</f>
        <v>寝正月国見英ICONIC</v>
      </c>
    </row>
    <row r="224" spans="1:24" x14ac:dyDescent="0.25">
      <c r="A224">
        <f>VLOOKUP(Serve[[#This Row],[No用]],SetNo[[No.用]:[vlookup 用]],2,FALSE)</f>
        <v>188</v>
      </c>
      <c r="B224">
        <f>IF(ROW()=2,1,IF(A222&lt;&gt;Serve[[#This Row],[No]],1,B222+1))</f>
        <v>1</v>
      </c>
      <c r="C224" t="s">
        <v>205</v>
      </c>
      <c r="D224" t="s">
        <v>36</v>
      </c>
      <c r="E224" t="s">
        <v>23</v>
      </c>
      <c r="F224" t="s">
        <v>21</v>
      </c>
      <c r="G224" t="s">
        <v>20</v>
      </c>
      <c r="H224" t="s">
        <v>71</v>
      </c>
      <c r="I224">
        <v>0</v>
      </c>
      <c r="J224" t="s">
        <v>204</v>
      </c>
      <c r="M224">
        <v>0</v>
      </c>
      <c r="N224">
        <v>0</v>
      </c>
      <c r="O224">
        <v>0</v>
      </c>
      <c r="P224">
        <v>0</v>
      </c>
      <c r="X224" t="str">
        <f>Serve[[#This Row],[服装]]&amp;Serve[[#This Row],[名前]]&amp;Serve[[#This Row],[レアリティ]]</f>
        <v>ユニフォーム渡親治ICONIC</v>
      </c>
    </row>
    <row r="225" spans="1:24" x14ac:dyDescent="0.25">
      <c r="A225">
        <f>VLOOKUP(Serve[[#This Row],[No用]],SetNo[[No.用]:[vlookup 用]],2,FALSE)</f>
        <v>189</v>
      </c>
      <c r="B225">
        <f>IF(ROW()=2,1,IF(A224&lt;&gt;Serve[[#This Row],[No]],1,B224+1))</f>
        <v>1</v>
      </c>
      <c r="C225" t="s">
        <v>205</v>
      </c>
      <c r="D225" t="s">
        <v>37</v>
      </c>
      <c r="E225" t="s">
        <v>23</v>
      </c>
      <c r="F225" t="s">
        <v>26</v>
      </c>
      <c r="G225" t="s">
        <v>20</v>
      </c>
      <c r="H225" t="s">
        <v>71</v>
      </c>
      <c r="I225">
        <v>1</v>
      </c>
      <c r="J225" t="s">
        <v>204</v>
      </c>
      <c r="K225" s="1" t="s">
        <v>222</v>
      </c>
      <c r="L225" s="1" t="s">
        <v>162</v>
      </c>
      <c r="M225">
        <v>26</v>
      </c>
      <c r="N225">
        <v>0</v>
      </c>
      <c r="O225">
        <v>0</v>
      </c>
      <c r="P225">
        <v>0</v>
      </c>
      <c r="X225" t="str">
        <f>Serve[[#This Row],[服装]]&amp;Serve[[#This Row],[名前]]&amp;Serve[[#This Row],[レアリティ]]</f>
        <v>ユニフォーム松川一静ICONIC</v>
      </c>
    </row>
    <row r="226" spans="1:24" x14ac:dyDescent="0.25">
      <c r="A226">
        <f>VLOOKUP(Serve[[#This Row],[No用]],SetNo[[No.用]:[vlookup 用]],2,FALSE)</f>
        <v>190</v>
      </c>
      <c r="B226">
        <f>IF(ROW()=2,1,IF(A225&lt;&gt;Serve[[#This Row],[No]],1,B225+1))</f>
        <v>1</v>
      </c>
      <c r="C226" s="1" t="s">
        <v>582</v>
      </c>
      <c r="D226" t="s">
        <v>37</v>
      </c>
      <c r="E226" s="1" t="s">
        <v>90</v>
      </c>
      <c r="F226" t="s">
        <v>82</v>
      </c>
      <c r="G226" t="s">
        <v>20</v>
      </c>
      <c r="H226" t="s">
        <v>71</v>
      </c>
      <c r="I226">
        <v>1</v>
      </c>
      <c r="J226" t="s">
        <v>204</v>
      </c>
      <c r="K226" s="1" t="s">
        <v>222</v>
      </c>
      <c r="L226" s="1" t="s">
        <v>162</v>
      </c>
      <c r="M226">
        <v>26</v>
      </c>
      <c r="N226">
        <v>0</v>
      </c>
      <c r="O226">
        <v>0</v>
      </c>
      <c r="P226">
        <v>0</v>
      </c>
      <c r="X226" t="str">
        <f>Serve[[#This Row],[服装]]&amp;Serve[[#This Row],[名前]]&amp;Serve[[#This Row],[レアリティ]]</f>
        <v>アート松川一静ICONIC</v>
      </c>
    </row>
    <row r="227" spans="1:24" x14ac:dyDescent="0.25">
      <c r="A227">
        <f>VLOOKUP(Serve[[#This Row],[No用]],SetNo[[No.用]:[vlookup 用]],2,FALSE)</f>
        <v>191</v>
      </c>
      <c r="B227">
        <f>IF(ROW()=2,1,IF(A226&lt;&gt;Serve[[#This Row],[No]],1,B226+1))</f>
        <v>1</v>
      </c>
      <c r="C227" s="1" t="s">
        <v>705</v>
      </c>
      <c r="D227" s="1" t="s">
        <v>37</v>
      </c>
      <c r="E227" s="1" t="s">
        <v>77</v>
      </c>
      <c r="F227" s="1" t="s">
        <v>82</v>
      </c>
      <c r="G227" s="1" t="s">
        <v>20</v>
      </c>
      <c r="H227" s="1" t="s">
        <v>71</v>
      </c>
      <c r="I227">
        <v>1</v>
      </c>
      <c r="J227" t="s">
        <v>204</v>
      </c>
      <c r="K227" s="1" t="s">
        <v>222</v>
      </c>
      <c r="L227" s="1" t="s">
        <v>173</v>
      </c>
      <c r="M227">
        <v>32</v>
      </c>
      <c r="N227">
        <v>0</v>
      </c>
      <c r="O227">
        <v>0</v>
      </c>
      <c r="P227">
        <v>0</v>
      </c>
      <c r="X227" t="str">
        <f>Serve[[#This Row],[服装]]&amp;Serve[[#This Row],[名前]]&amp;Serve[[#This Row],[レアリティ]]</f>
        <v>バカンス松川一静ICONIC</v>
      </c>
    </row>
    <row r="228" spans="1:24" x14ac:dyDescent="0.25">
      <c r="A228">
        <f>VLOOKUP(Serve[[#This Row],[No用]],SetNo[[No.用]:[vlookup 用]],2,FALSE)</f>
        <v>191</v>
      </c>
      <c r="B228">
        <f>IF(ROW()=2,1,IF(A227&lt;&gt;Serve[[#This Row],[No]],1,B227+1))</f>
        <v>2</v>
      </c>
      <c r="C228" s="1" t="s">
        <v>705</v>
      </c>
      <c r="D228" s="1" t="s">
        <v>37</v>
      </c>
      <c r="E228" s="1" t="s">
        <v>77</v>
      </c>
      <c r="F228" s="1" t="s">
        <v>82</v>
      </c>
      <c r="G228" s="1" t="s">
        <v>20</v>
      </c>
      <c r="H228" s="1" t="s">
        <v>71</v>
      </c>
      <c r="I228">
        <v>1</v>
      </c>
      <c r="J228" t="s">
        <v>204</v>
      </c>
      <c r="K228" s="1" t="s">
        <v>222</v>
      </c>
      <c r="L228" s="1" t="s">
        <v>224</v>
      </c>
      <c r="M228">
        <v>49</v>
      </c>
      <c r="N228">
        <v>0</v>
      </c>
      <c r="O228">
        <v>59</v>
      </c>
      <c r="P228">
        <v>0</v>
      </c>
      <c r="X228" t="str">
        <f>Serve[[#This Row],[服装]]&amp;Serve[[#This Row],[名前]]&amp;Serve[[#This Row],[レアリティ]]</f>
        <v>バカンス松川一静ICONIC</v>
      </c>
    </row>
    <row r="229" spans="1:24" x14ac:dyDescent="0.25">
      <c r="A229">
        <f>VLOOKUP(Serve[[#This Row],[No用]],SetNo[[No.用]:[vlookup 用]],2,FALSE)</f>
        <v>192</v>
      </c>
      <c r="B229">
        <f>IF(ROW()=2,1,IF(A228&lt;&gt;Serve[[#This Row],[No]],1,B228+1))</f>
        <v>1</v>
      </c>
      <c r="C229" s="1" t="s">
        <v>1016</v>
      </c>
      <c r="D229" s="1" t="s">
        <v>37</v>
      </c>
      <c r="E229" s="1" t="s">
        <v>73</v>
      </c>
      <c r="F229" s="1" t="s">
        <v>82</v>
      </c>
      <c r="G229" s="1" t="s">
        <v>20</v>
      </c>
      <c r="H229" s="1" t="s">
        <v>71</v>
      </c>
      <c r="I229">
        <v>1</v>
      </c>
      <c r="J229" t="s">
        <v>204</v>
      </c>
      <c r="K229" s="1" t="s">
        <v>222</v>
      </c>
      <c r="L229" s="1" t="s">
        <v>162</v>
      </c>
      <c r="M229">
        <v>26</v>
      </c>
      <c r="N229">
        <v>0</v>
      </c>
      <c r="O229">
        <v>0</v>
      </c>
      <c r="P229">
        <v>0</v>
      </c>
      <c r="X229" t="str">
        <f>Serve[[#This Row],[服装]]&amp;Serve[[#This Row],[名前]]&amp;Serve[[#This Row],[レアリティ]]</f>
        <v>焼き芋松川一静ICONIC</v>
      </c>
    </row>
    <row r="230" spans="1:24" x14ac:dyDescent="0.25">
      <c r="A230">
        <f>VLOOKUP(Serve[[#This Row],[No用]],SetNo[[No.用]:[vlookup 用]],2,FALSE)</f>
        <v>193</v>
      </c>
      <c r="B230">
        <f>IF(ROW()=2,1,IF(A229&lt;&gt;Serve[[#This Row],[No]],1,B229+1))</f>
        <v>1</v>
      </c>
      <c r="C230" t="s">
        <v>205</v>
      </c>
      <c r="D230" t="s">
        <v>38</v>
      </c>
      <c r="E230" t="s">
        <v>23</v>
      </c>
      <c r="F230" t="s">
        <v>25</v>
      </c>
      <c r="G230" t="s">
        <v>20</v>
      </c>
      <c r="H230" t="s">
        <v>71</v>
      </c>
      <c r="I230">
        <v>1</v>
      </c>
      <c r="J230" t="s">
        <v>204</v>
      </c>
      <c r="K230" s="1" t="s">
        <v>225</v>
      </c>
      <c r="L230" s="1" t="s">
        <v>162</v>
      </c>
      <c r="M230">
        <v>26</v>
      </c>
      <c r="N230">
        <v>0</v>
      </c>
      <c r="O230">
        <v>0</v>
      </c>
      <c r="P230">
        <v>0</v>
      </c>
      <c r="X230" t="str">
        <f>Serve[[#This Row],[服装]]&amp;Serve[[#This Row],[名前]]&amp;Serve[[#This Row],[レアリティ]]</f>
        <v>ユニフォーム花巻貴大ICONIC</v>
      </c>
    </row>
    <row r="231" spans="1:24" x14ac:dyDescent="0.25">
      <c r="A231">
        <f>VLOOKUP(Serve[[#This Row],[No用]],SetNo[[No.用]:[vlookup 用]],2,FALSE)</f>
        <v>194</v>
      </c>
      <c r="B231">
        <f>IF(ROW()=2,1,IF(A230&lt;&gt;Serve[[#This Row],[No]],1,B230+1))</f>
        <v>1</v>
      </c>
      <c r="C231" s="1" t="s">
        <v>582</v>
      </c>
      <c r="D231" t="s">
        <v>38</v>
      </c>
      <c r="E231" s="1" t="s">
        <v>90</v>
      </c>
      <c r="F231" t="s">
        <v>25</v>
      </c>
      <c r="G231" t="s">
        <v>20</v>
      </c>
      <c r="H231" t="s">
        <v>71</v>
      </c>
      <c r="I231">
        <v>1</v>
      </c>
      <c r="J231" t="s">
        <v>204</v>
      </c>
      <c r="K231" s="1" t="s">
        <v>225</v>
      </c>
      <c r="L231" s="1" t="s">
        <v>162</v>
      </c>
      <c r="M231">
        <v>26</v>
      </c>
      <c r="N231">
        <v>0</v>
      </c>
      <c r="O231">
        <v>0</v>
      </c>
      <c r="P231">
        <v>0</v>
      </c>
      <c r="X231" t="str">
        <f>Serve[[#This Row],[服装]]&amp;Serve[[#This Row],[名前]]&amp;Serve[[#This Row],[レアリティ]]</f>
        <v>アート花巻貴大ICONIC</v>
      </c>
    </row>
    <row r="232" spans="1:24" x14ac:dyDescent="0.25">
      <c r="A232">
        <f>VLOOKUP(Serve[[#This Row],[No用]],SetNo[[No.用]:[vlookup 用]],2,FALSE)</f>
        <v>195</v>
      </c>
      <c r="B232">
        <f>IF(ROW()=2,1,IF(A231&lt;&gt;Serve[[#This Row],[No]],1,B231+1))</f>
        <v>1</v>
      </c>
      <c r="C232" s="1" t="s">
        <v>669</v>
      </c>
      <c r="D232" s="1" t="s">
        <v>38</v>
      </c>
      <c r="E232" s="1" t="s">
        <v>77</v>
      </c>
      <c r="F232" s="1" t="s">
        <v>25</v>
      </c>
      <c r="G232" s="1" t="s">
        <v>20</v>
      </c>
      <c r="H232" s="1" t="s">
        <v>71</v>
      </c>
      <c r="I232">
        <v>1</v>
      </c>
      <c r="J232" t="s">
        <v>204</v>
      </c>
      <c r="K232" s="1" t="s">
        <v>225</v>
      </c>
      <c r="L232" s="1" t="s">
        <v>162</v>
      </c>
      <c r="M232">
        <v>26</v>
      </c>
      <c r="N232">
        <v>0</v>
      </c>
      <c r="O232">
        <v>0</v>
      </c>
      <c r="P232">
        <v>0</v>
      </c>
      <c r="X232" t="str">
        <f>Serve[[#This Row],[服装]]&amp;Serve[[#This Row],[名前]]&amp;Serve[[#This Row],[レアリティ]]</f>
        <v>バーガー花巻貴大ICONIC</v>
      </c>
    </row>
    <row r="233" spans="1:24" x14ac:dyDescent="0.25">
      <c r="A233">
        <f>VLOOKUP(Serve[[#This Row],[No用]],SetNo[[No.用]:[vlookup 用]],2,FALSE)</f>
        <v>196</v>
      </c>
      <c r="B233">
        <f>IF(ROW()=2,1,IF(A232&lt;&gt;Serve[[#This Row],[No]],1,B232+1))</f>
        <v>1</v>
      </c>
      <c r="C233" s="1" t="s">
        <v>902</v>
      </c>
      <c r="D233" s="1" t="s">
        <v>38</v>
      </c>
      <c r="E233" s="1" t="s">
        <v>73</v>
      </c>
      <c r="F233" s="1" t="s">
        <v>25</v>
      </c>
      <c r="G233" s="1" t="s">
        <v>20</v>
      </c>
      <c r="H233" s="1" t="s">
        <v>71</v>
      </c>
      <c r="I233">
        <v>1</v>
      </c>
      <c r="J233" t="s">
        <v>204</v>
      </c>
      <c r="K233" s="1" t="s">
        <v>184</v>
      </c>
      <c r="L233" s="1" t="s">
        <v>173</v>
      </c>
      <c r="M233">
        <v>32</v>
      </c>
      <c r="N233">
        <v>0</v>
      </c>
      <c r="O233">
        <v>0</v>
      </c>
      <c r="P233">
        <v>0</v>
      </c>
      <c r="X233" t="str">
        <f>Serve[[#This Row],[服装]]&amp;Serve[[#This Row],[名前]]&amp;Serve[[#This Row],[レアリティ]]</f>
        <v>妖花巻貴大ICONIC</v>
      </c>
    </row>
    <row r="234" spans="1:24" x14ac:dyDescent="0.25">
      <c r="A234">
        <f>VLOOKUP(Serve[[#This Row],[No用]],SetNo[[No.用]:[vlookup 用]],2,FALSE)</f>
        <v>196</v>
      </c>
      <c r="B234">
        <f>IF(ROW()=2,1,IF(A233&lt;&gt;Serve[[#This Row],[No]],1,B233+1))</f>
        <v>2</v>
      </c>
      <c r="C234" s="1" t="s">
        <v>902</v>
      </c>
      <c r="D234" s="1" t="s">
        <v>38</v>
      </c>
      <c r="E234" s="1" t="s">
        <v>73</v>
      </c>
      <c r="F234" s="1" t="s">
        <v>25</v>
      </c>
      <c r="G234" s="1" t="s">
        <v>20</v>
      </c>
      <c r="H234" s="1" t="s">
        <v>71</v>
      </c>
      <c r="I234">
        <v>1</v>
      </c>
      <c r="J234" t="s">
        <v>204</v>
      </c>
      <c r="K234" s="1" t="s">
        <v>184</v>
      </c>
      <c r="L234" s="1" t="s">
        <v>224</v>
      </c>
      <c r="M234">
        <v>49</v>
      </c>
      <c r="N234">
        <v>0</v>
      </c>
      <c r="O234">
        <v>59</v>
      </c>
      <c r="P234">
        <v>0</v>
      </c>
      <c r="X234" t="str">
        <f>Serve[[#This Row],[服装]]&amp;Serve[[#This Row],[名前]]&amp;Serve[[#This Row],[レアリティ]]</f>
        <v>妖花巻貴大ICONIC</v>
      </c>
    </row>
    <row r="235" spans="1:24" x14ac:dyDescent="0.25">
      <c r="A235">
        <f>VLOOKUP(Serve[[#This Row],[No用]],SetNo[[No.用]:[vlookup 用]],2,FALSE)</f>
        <v>197</v>
      </c>
      <c r="B235">
        <f>IF(ROW()=2,1,IF(A234&lt;&gt;Serve[[#This Row],[No]],1,B234+1))</f>
        <v>1</v>
      </c>
      <c r="C235" s="1" t="s">
        <v>1016</v>
      </c>
      <c r="D235" s="1" t="s">
        <v>38</v>
      </c>
      <c r="E235" s="1" t="s">
        <v>90</v>
      </c>
      <c r="F235" s="1" t="s">
        <v>25</v>
      </c>
      <c r="G235" s="1" t="s">
        <v>20</v>
      </c>
      <c r="H235" s="1" t="s">
        <v>71</v>
      </c>
      <c r="I235">
        <v>1</v>
      </c>
      <c r="J235" t="s">
        <v>204</v>
      </c>
      <c r="K235" s="1" t="s">
        <v>225</v>
      </c>
      <c r="L235" s="1" t="s">
        <v>162</v>
      </c>
      <c r="M235">
        <v>26</v>
      </c>
      <c r="N235">
        <v>0</v>
      </c>
      <c r="O235">
        <v>0</v>
      </c>
      <c r="P235">
        <v>0</v>
      </c>
      <c r="X235" t="str">
        <f>Serve[[#This Row],[服装]]&amp;Serve[[#This Row],[名前]]&amp;Serve[[#This Row],[レアリティ]]</f>
        <v>焼き芋花巻貴大ICONIC</v>
      </c>
    </row>
    <row r="236" spans="1:24" x14ac:dyDescent="0.25">
      <c r="A236">
        <f>VLOOKUP(Serve[[#This Row],[No用]],SetNo[[No.用]:[vlookup 用]],2,FALSE)</f>
        <v>198</v>
      </c>
      <c r="B236">
        <f>IF(ROW()=2,1,IF(A235&lt;&gt;Serve[[#This Row],[No]],1,B235+1))</f>
        <v>1</v>
      </c>
      <c r="C236" s="1" t="s">
        <v>108</v>
      </c>
      <c r="D236" s="1" t="s">
        <v>623</v>
      </c>
      <c r="E236" s="1" t="s">
        <v>73</v>
      </c>
      <c r="F236" s="1" t="s">
        <v>74</v>
      </c>
      <c r="G236" s="1" t="s">
        <v>20</v>
      </c>
      <c r="H236" s="1" t="s">
        <v>71</v>
      </c>
      <c r="I236">
        <v>1</v>
      </c>
      <c r="J236" t="s">
        <v>204</v>
      </c>
      <c r="K236" s="1" t="s">
        <v>184</v>
      </c>
      <c r="L236" s="1" t="s">
        <v>178</v>
      </c>
      <c r="M236">
        <v>33</v>
      </c>
      <c r="N236">
        <v>0</v>
      </c>
      <c r="O236">
        <v>0</v>
      </c>
      <c r="P236">
        <v>0</v>
      </c>
      <c r="X236" t="str">
        <f>Serve[[#This Row],[服装]]&amp;Serve[[#This Row],[名前]]&amp;Serve[[#This Row],[レアリティ]]</f>
        <v>ユニフォーム矢巾秀ICONIC</v>
      </c>
    </row>
    <row r="237" spans="1:24" x14ac:dyDescent="0.25">
      <c r="A237">
        <f>VLOOKUP(Serve[[#This Row],[No用]],SetNo[[No.用]:[vlookup 用]],2,FALSE)</f>
        <v>198</v>
      </c>
      <c r="B237">
        <f>IF(ROW()=2,1,IF(A236&lt;&gt;Serve[[#This Row],[No]],1,B236+1))</f>
        <v>2</v>
      </c>
      <c r="C237" s="1" t="s">
        <v>108</v>
      </c>
      <c r="D237" s="1" t="s">
        <v>623</v>
      </c>
      <c r="E237" s="1" t="s">
        <v>73</v>
      </c>
      <c r="F237" s="1" t="s">
        <v>74</v>
      </c>
      <c r="G237" s="1" t="s">
        <v>20</v>
      </c>
      <c r="H237" s="1" t="s">
        <v>71</v>
      </c>
      <c r="I237">
        <v>1</v>
      </c>
      <c r="J237" t="s">
        <v>204</v>
      </c>
      <c r="K237" s="1" t="s">
        <v>184</v>
      </c>
      <c r="L237" s="1" t="s">
        <v>224</v>
      </c>
      <c r="M237">
        <v>49</v>
      </c>
      <c r="N237">
        <v>0</v>
      </c>
      <c r="O237">
        <v>59</v>
      </c>
      <c r="P237">
        <v>0</v>
      </c>
      <c r="X237" t="str">
        <f>Serve[[#This Row],[服装]]&amp;Serve[[#This Row],[名前]]&amp;Serve[[#This Row],[レアリティ]]</f>
        <v>ユニフォーム矢巾秀ICONIC</v>
      </c>
    </row>
    <row r="238" spans="1:24" x14ac:dyDescent="0.25">
      <c r="A238">
        <f>VLOOKUP(Serve[[#This Row],[No用]],SetNo[[No.用]:[vlookup 用]],2,FALSE)</f>
        <v>199</v>
      </c>
      <c r="B238">
        <f>IF(ROW()=2,1,IF(A237&lt;&gt;Serve[[#This Row],[No]],1,B237+1))</f>
        <v>1</v>
      </c>
      <c r="C238" s="1" t="s">
        <v>677</v>
      </c>
      <c r="D238" s="1" t="s">
        <v>623</v>
      </c>
      <c r="E238" s="1" t="s">
        <v>90</v>
      </c>
      <c r="F238" s="1" t="s">
        <v>74</v>
      </c>
      <c r="G238" s="1" t="s">
        <v>20</v>
      </c>
      <c r="H238" s="1" t="s">
        <v>71</v>
      </c>
      <c r="I238">
        <v>1</v>
      </c>
      <c r="J238" t="s">
        <v>204</v>
      </c>
      <c r="K238" s="1" t="s">
        <v>184</v>
      </c>
      <c r="L238" s="1" t="s">
        <v>173</v>
      </c>
      <c r="M238">
        <v>36</v>
      </c>
      <c r="N238">
        <v>0</v>
      </c>
      <c r="O238">
        <v>0</v>
      </c>
      <c r="P238">
        <v>0</v>
      </c>
      <c r="X238" t="str">
        <f>Serve[[#This Row],[服装]]&amp;Serve[[#This Row],[名前]]&amp;Serve[[#This Row],[レアリティ]]</f>
        <v>キャンプ矢巾秀ICONIC</v>
      </c>
    </row>
    <row r="239" spans="1:24" x14ac:dyDescent="0.25">
      <c r="A239">
        <f>VLOOKUP(Serve[[#This Row],[No用]],SetNo[[No.用]:[vlookup 用]],2,FALSE)</f>
        <v>199</v>
      </c>
      <c r="B239">
        <f>IF(ROW()=2,1,IF(A238&lt;&gt;Serve[[#This Row],[No]],1,B238+1))</f>
        <v>2</v>
      </c>
      <c r="C239" s="1" t="s">
        <v>677</v>
      </c>
      <c r="D239" s="1" t="s">
        <v>623</v>
      </c>
      <c r="E239" s="1" t="s">
        <v>90</v>
      </c>
      <c r="F239" s="1" t="s">
        <v>74</v>
      </c>
      <c r="G239" s="1" t="s">
        <v>20</v>
      </c>
      <c r="H239" s="1" t="s">
        <v>71</v>
      </c>
      <c r="I239">
        <v>1</v>
      </c>
      <c r="J239" t="s">
        <v>204</v>
      </c>
      <c r="K239" s="1" t="s">
        <v>184</v>
      </c>
      <c r="L239" s="1" t="s">
        <v>224</v>
      </c>
      <c r="M239">
        <v>49</v>
      </c>
      <c r="N239">
        <v>0</v>
      </c>
      <c r="O239">
        <v>59</v>
      </c>
      <c r="P239">
        <v>0</v>
      </c>
      <c r="X239" t="str">
        <f>Serve[[#This Row],[服装]]&amp;Serve[[#This Row],[名前]]&amp;Serve[[#This Row],[レアリティ]]</f>
        <v>キャンプ矢巾秀ICONIC</v>
      </c>
    </row>
    <row r="240" spans="1:24" x14ac:dyDescent="0.25">
      <c r="A240">
        <f>VLOOKUP(Serve[[#This Row],[No用]],SetNo[[No.用]:[vlookup 用]],2,FALSE)</f>
        <v>200</v>
      </c>
      <c r="B240">
        <f>IF(ROW()=2,1,IF(A239&lt;&gt;Serve[[#This Row],[No]],1,B239+1))</f>
        <v>1</v>
      </c>
      <c r="C240" t="s">
        <v>205</v>
      </c>
      <c r="D240" t="s">
        <v>55</v>
      </c>
      <c r="E240" t="s">
        <v>23</v>
      </c>
      <c r="F240" t="s">
        <v>25</v>
      </c>
      <c r="G240" t="s">
        <v>56</v>
      </c>
      <c r="H240" t="s">
        <v>71</v>
      </c>
      <c r="I240">
        <v>1</v>
      </c>
      <c r="J240" t="s">
        <v>204</v>
      </c>
      <c r="K240" s="1" t="s">
        <v>222</v>
      </c>
      <c r="L240" s="1" t="s">
        <v>162</v>
      </c>
      <c r="M240">
        <v>25</v>
      </c>
      <c r="N240">
        <v>0</v>
      </c>
      <c r="O240">
        <v>0</v>
      </c>
      <c r="P240">
        <v>0</v>
      </c>
      <c r="X240" t="str">
        <f>Serve[[#This Row],[服装]]&amp;Serve[[#This Row],[名前]]&amp;Serve[[#This Row],[レアリティ]]</f>
        <v>ユニフォーム駒木輝ICONIC</v>
      </c>
    </row>
    <row r="241" spans="1:24" x14ac:dyDescent="0.25">
      <c r="A241">
        <f>VLOOKUP(Serve[[#This Row],[No用]],SetNo[[No.用]:[vlookup 用]],2,FALSE)</f>
        <v>201</v>
      </c>
      <c r="B241">
        <f>IF(ROW()=2,1,IF(A240&lt;&gt;Serve[[#This Row],[No]],1,B240+1))</f>
        <v>1</v>
      </c>
      <c r="C241" t="s">
        <v>205</v>
      </c>
      <c r="D241" t="s">
        <v>57</v>
      </c>
      <c r="E241" t="s">
        <v>24</v>
      </c>
      <c r="F241" t="s">
        <v>26</v>
      </c>
      <c r="G241" t="s">
        <v>56</v>
      </c>
      <c r="H241" t="s">
        <v>71</v>
      </c>
      <c r="I241">
        <v>1</v>
      </c>
      <c r="J241" t="s">
        <v>204</v>
      </c>
      <c r="K241" s="1" t="s">
        <v>225</v>
      </c>
      <c r="L241" s="1" t="s">
        <v>162</v>
      </c>
      <c r="M241">
        <v>24</v>
      </c>
      <c r="N241">
        <v>0</v>
      </c>
      <c r="O241">
        <v>0</v>
      </c>
      <c r="P241">
        <v>0</v>
      </c>
      <c r="X241" t="str">
        <f>Serve[[#This Row],[服装]]&amp;Serve[[#This Row],[名前]]&amp;Serve[[#This Row],[レアリティ]]</f>
        <v>ユニフォーム茶屋和馬ICONIC</v>
      </c>
    </row>
    <row r="242" spans="1:24" x14ac:dyDescent="0.25">
      <c r="A242">
        <f>VLOOKUP(Serve[[#This Row],[No用]],SetNo[[No.用]:[vlookup 用]],2,FALSE)</f>
        <v>202</v>
      </c>
      <c r="B242">
        <f>IF(ROW()=2,1,IF(A241&lt;&gt;Serve[[#This Row],[No]],1,B241+1))</f>
        <v>1</v>
      </c>
      <c r="C242" t="s">
        <v>205</v>
      </c>
      <c r="D242" t="s">
        <v>58</v>
      </c>
      <c r="E242" t="s">
        <v>24</v>
      </c>
      <c r="F242" t="s">
        <v>25</v>
      </c>
      <c r="G242" t="s">
        <v>56</v>
      </c>
      <c r="H242" t="s">
        <v>71</v>
      </c>
      <c r="I242">
        <v>1</v>
      </c>
      <c r="J242" t="s">
        <v>204</v>
      </c>
      <c r="K242" s="1" t="s">
        <v>225</v>
      </c>
      <c r="L242" s="1" t="s">
        <v>162</v>
      </c>
      <c r="M242">
        <v>25</v>
      </c>
      <c r="N242">
        <v>0</v>
      </c>
      <c r="O242">
        <v>0</v>
      </c>
      <c r="P242">
        <v>0</v>
      </c>
      <c r="X242" t="str">
        <f>Serve[[#This Row],[服装]]&amp;Serve[[#This Row],[名前]]&amp;Serve[[#This Row],[レアリティ]]</f>
        <v>ユニフォーム玉川弘樹ICONIC</v>
      </c>
    </row>
    <row r="243" spans="1:24" x14ac:dyDescent="0.25">
      <c r="A243">
        <f>VLOOKUP(Serve[[#This Row],[No用]],SetNo[[No.用]:[vlookup 用]],2,FALSE)</f>
        <v>203</v>
      </c>
      <c r="B243">
        <f>IF(ROW()=2,1,IF(A242&lt;&gt;Serve[[#This Row],[No]],1,B242+1))</f>
        <v>1</v>
      </c>
      <c r="C243" t="s">
        <v>205</v>
      </c>
      <c r="D243" t="s">
        <v>59</v>
      </c>
      <c r="E243" t="s">
        <v>24</v>
      </c>
      <c r="F243" t="s">
        <v>21</v>
      </c>
      <c r="G243" t="s">
        <v>56</v>
      </c>
      <c r="H243" t="s">
        <v>71</v>
      </c>
      <c r="I243">
        <v>0</v>
      </c>
      <c r="J243" t="s">
        <v>204</v>
      </c>
      <c r="M243">
        <v>0</v>
      </c>
      <c r="N243">
        <v>0</v>
      </c>
      <c r="O243">
        <v>0</v>
      </c>
      <c r="P243">
        <v>0</v>
      </c>
      <c r="X243" t="str">
        <f>Serve[[#This Row],[服装]]&amp;Serve[[#This Row],[名前]]&amp;Serve[[#This Row],[レアリティ]]</f>
        <v>ユニフォーム桜井大河ICONIC</v>
      </c>
    </row>
    <row r="244" spans="1:24" x14ac:dyDescent="0.25">
      <c r="A244">
        <f>VLOOKUP(Serve[[#This Row],[No用]],SetNo[[No.用]:[vlookup 用]],2,FALSE)</f>
        <v>204</v>
      </c>
      <c r="B244">
        <f>IF(ROW()=2,1,IF(A243&lt;&gt;Serve[[#This Row],[No]],1,B243+1))</f>
        <v>1</v>
      </c>
      <c r="C244" t="s">
        <v>205</v>
      </c>
      <c r="D244" t="s">
        <v>60</v>
      </c>
      <c r="E244" t="s">
        <v>24</v>
      </c>
      <c r="F244" t="s">
        <v>31</v>
      </c>
      <c r="G244" t="s">
        <v>56</v>
      </c>
      <c r="H244" t="s">
        <v>71</v>
      </c>
      <c r="I244">
        <v>1</v>
      </c>
      <c r="J244" t="s">
        <v>204</v>
      </c>
      <c r="K244" s="1" t="s">
        <v>225</v>
      </c>
      <c r="L244" s="1" t="s">
        <v>162</v>
      </c>
      <c r="M244">
        <v>27</v>
      </c>
      <c r="N244">
        <v>0</v>
      </c>
      <c r="O244">
        <v>0</v>
      </c>
      <c r="P244">
        <v>0</v>
      </c>
      <c r="X244" t="str">
        <f>Serve[[#This Row],[服装]]&amp;Serve[[#This Row],[名前]]&amp;Serve[[#This Row],[レアリティ]]</f>
        <v>ユニフォーム芳賀良治ICONIC</v>
      </c>
    </row>
    <row r="245" spans="1:24" x14ac:dyDescent="0.25">
      <c r="A245">
        <f>VLOOKUP(Serve[[#This Row],[No用]],SetNo[[No.用]:[vlookup 用]],2,FALSE)</f>
        <v>205</v>
      </c>
      <c r="B245">
        <f>IF(ROW()=2,1,IF(A244&lt;&gt;Serve[[#This Row],[No]],1,B244+1))</f>
        <v>1</v>
      </c>
      <c r="C245" t="s">
        <v>205</v>
      </c>
      <c r="D245" t="s">
        <v>61</v>
      </c>
      <c r="E245" t="s">
        <v>24</v>
      </c>
      <c r="F245" t="s">
        <v>26</v>
      </c>
      <c r="G245" t="s">
        <v>56</v>
      </c>
      <c r="H245" t="s">
        <v>71</v>
      </c>
      <c r="I245">
        <v>1</v>
      </c>
      <c r="J245" t="s">
        <v>204</v>
      </c>
      <c r="K245" s="1" t="s">
        <v>222</v>
      </c>
      <c r="L245" s="1" t="s">
        <v>162</v>
      </c>
      <c r="M245">
        <v>25</v>
      </c>
      <c r="N245">
        <v>0</v>
      </c>
      <c r="O245">
        <v>0</v>
      </c>
      <c r="P245">
        <v>0</v>
      </c>
      <c r="X245" t="str">
        <f>Serve[[#This Row],[服装]]&amp;Serve[[#This Row],[名前]]&amp;Serve[[#This Row],[レアリティ]]</f>
        <v>ユニフォーム渋谷陸斗ICONIC</v>
      </c>
    </row>
    <row r="246" spans="1:24" x14ac:dyDescent="0.25">
      <c r="A246">
        <f>VLOOKUP(Serve[[#This Row],[No用]],SetNo[[No.用]:[vlookup 用]],2,FALSE)</f>
        <v>206</v>
      </c>
      <c r="B246">
        <f>IF(ROW()=2,1,IF(A245&lt;&gt;Serve[[#This Row],[No]],1,B245+1))</f>
        <v>1</v>
      </c>
      <c r="C246" t="s">
        <v>205</v>
      </c>
      <c r="D246" t="s">
        <v>62</v>
      </c>
      <c r="E246" t="s">
        <v>24</v>
      </c>
      <c r="F246" t="s">
        <v>25</v>
      </c>
      <c r="G246" t="s">
        <v>56</v>
      </c>
      <c r="H246" t="s">
        <v>71</v>
      </c>
      <c r="I246">
        <v>1</v>
      </c>
      <c r="J246" t="s">
        <v>204</v>
      </c>
      <c r="K246" s="1" t="s">
        <v>225</v>
      </c>
      <c r="L246" s="1" t="s">
        <v>162</v>
      </c>
      <c r="M246">
        <v>26</v>
      </c>
      <c r="N246">
        <v>0</v>
      </c>
      <c r="O246">
        <v>0</v>
      </c>
      <c r="P246">
        <v>0</v>
      </c>
      <c r="X246" t="str">
        <f>Serve[[#This Row],[服装]]&amp;Serve[[#This Row],[名前]]&amp;Serve[[#This Row],[レアリティ]]</f>
        <v>ユニフォーム池尻隼人ICONIC</v>
      </c>
    </row>
    <row r="247" spans="1:24" x14ac:dyDescent="0.25">
      <c r="A247">
        <f>VLOOKUP(Serve[[#This Row],[No用]],SetNo[[No.用]:[vlookup 用]],2,FALSE)</f>
        <v>207</v>
      </c>
      <c r="B247">
        <f>IF(ROW()=2,1,IF(A246&lt;&gt;Serve[[#This Row],[No]],1,B246+1))</f>
        <v>1</v>
      </c>
      <c r="C247" s="1" t="s">
        <v>759</v>
      </c>
      <c r="D247" s="1" t="s">
        <v>62</v>
      </c>
      <c r="E247" s="1" t="s">
        <v>77</v>
      </c>
      <c r="F247" s="1" t="s">
        <v>25</v>
      </c>
      <c r="G247" s="1" t="s">
        <v>56</v>
      </c>
      <c r="H247" s="1" t="s">
        <v>71</v>
      </c>
      <c r="I247">
        <v>1</v>
      </c>
      <c r="J247" t="s">
        <v>204</v>
      </c>
      <c r="K247" s="1" t="s">
        <v>225</v>
      </c>
      <c r="L247" s="1" t="s">
        <v>162</v>
      </c>
      <c r="M247">
        <v>26</v>
      </c>
      <c r="N247">
        <v>0</v>
      </c>
      <c r="O247">
        <v>0</v>
      </c>
      <c r="P247">
        <v>0</v>
      </c>
      <c r="X247" t="str">
        <f>Serve[[#This Row],[服装]]&amp;Serve[[#This Row],[名前]]&amp;Serve[[#This Row],[レアリティ]]</f>
        <v>文化祭2池尻隼人ICONIC</v>
      </c>
    </row>
    <row r="248" spans="1:24" x14ac:dyDescent="0.25">
      <c r="A248">
        <f>VLOOKUP(Serve[[#This Row],[No用]],SetNo[[No.用]:[vlookup 用]],2,FALSE)</f>
        <v>208</v>
      </c>
      <c r="B248">
        <f>IF(ROW()=2,1,IF(A247&lt;&gt;Serve[[#This Row],[No]],1,B247+1))</f>
        <v>1</v>
      </c>
      <c r="C248" s="1" t="s">
        <v>893</v>
      </c>
      <c r="D248" s="1" t="s">
        <v>62</v>
      </c>
      <c r="E248" s="1" t="s">
        <v>73</v>
      </c>
      <c r="F248" s="1" t="s">
        <v>25</v>
      </c>
      <c r="G248" s="1" t="s">
        <v>56</v>
      </c>
      <c r="H248" s="1" t="s">
        <v>71</v>
      </c>
      <c r="I248">
        <v>1</v>
      </c>
      <c r="J248" t="s">
        <v>204</v>
      </c>
      <c r="K248" s="1" t="s">
        <v>225</v>
      </c>
      <c r="L248" s="1" t="s">
        <v>173</v>
      </c>
      <c r="M248">
        <v>33</v>
      </c>
      <c r="N248">
        <v>0</v>
      </c>
      <c r="O248">
        <v>0</v>
      </c>
      <c r="P248">
        <v>0</v>
      </c>
      <c r="X248" t="str">
        <f>Serve[[#This Row],[服装]]&amp;Serve[[#This Row],[名前]]&amp;Serve[[#This Row],[レアリティ]]</f>
        <v>遊園地池尻隼人ICONIC</v>
      </c>
    </row>
    <row r="249" spans="1:24" x14ac:dyDescent="0.25">
      <c r="A249">
        <f>VLOOKUP(Serve[[#This Row],[No用]],SetNo[[No.用]:[vlookup 用]],2,FALSE)</f>
        <v>208</v>
      </c>
      <c r="B249">
        <f>IF(ROW()=2,1,IF(A248&lt;&gt;Serve[[#This Row],[No]],1,B248+1))</f>
        <v>2</v>
      </c>
      <c r="C249" s="1" t="s">
        <v>893</v>
      </c>
      <c r="D249" s="1" t="s">
        <v>62</v>
      </c>
      <c r="E249" s="1" t="s">
        <v>73</v>
      </c>
      <c r="F249" s="1" t="s">
        <v>25</v>
      </c>
      <c r="G249" s="1" t="s">
        <v>56</v>
      </c>
      <c r="H249" s="1" t="s">
        <v>71</v>
      </c>
      <c r="I249">
        <v>1</v>
      </c>
      <c r="J249" t="s">
        <v>204</v>
      </c>
      <c r="K249" s="1" t="s">
        <v>225</v>
      </c>
      <c r="L249" s="1" t="s">
        <v>224</v>
      </c>
      <c r="M249">
        <v>45</v>
      </c>
      <c r="N249">
        <v>0</v>
      </c>
      <c r="O249">
        <v>55</v>
      </c>
      <c r="P249">
        <v>0</v>
      </c>
      <c r="X249" t="str">
        <f>Serve[[#This Row],[服装]]&amp;Serve[[#This Row],[名前]]&amp;Serve[[#This Row],[レアリティ]]</f>
        <v>遊園地池尻隼人ICONIC</v>
      </c>
    </row>
    <row r="250" spans="1:24" x14ac:dyDescent="0.25">
      <c r="A250">
        <f>VLOOKUP(Serve[[#This Row],[No用]],SetNo[[No.用]:[vlookup 用]],2,FALSE)</f>
        <v>209</v>
      </c>
      <c r="B250">
        <f>IF(ROW()=2,1,IF(A249&lt;&gt;Serve[[#This Row],[No]],1,B249+1))</f>
        <v>1</v>
      </c>
      <c r="C250" t="s">
        <v>205</v>
      </c>
      <c r="D250" t="s">
        <v>63</v>
      </c>
      <c r="E250" t="s">
        <v>28</v>
      </c>
      <c r="F250" t="s">
        <v>25</v>
      </c>
      <c r="G250" t="s">
        <v>64</v>
      </c>
      <c r="H250" t="s">
        <v>71</v>
      </c>
      <c r="I250">
        <v>1</v>
      </c>
      <c r="J250" t="s">
        <v>204</v>
      </c>
      <c r="K250" s="1" t="s">
        <v>222</v>
      </c>
      <c r="L250" s="1" t="s">
        <v>162</v>
      </c>
      <c r="M250">
        <v>26</v>
      </c>
      <c r="N250">
        <v>0</v>
      </c>
      <c r="O250">
        <v>0</v>
      </c>
      <c r="P250">
        <v>0</v>
      </c>
      <c r="X250" t="str">
        <f>Serve[[#This Row],[服装]]&amp;Serve[[#This Row],[名前]]&amp;Serve[[#This Row],[レアリティ]]</f>
        <v>ユニフォーム十和田良樹ICONIC</v>
      </c>
    </row>
    <row r="251" spans="1:24" x14ac:dyDescent="0.25">
      <c r="A251">
        <f>VLOOKUP(Serve[[#This Row],[No用]],SetNo[[No.用]:[vlookup 用]],2,FALSE)</f>
        <v>210</v>
      </c>
      <c r="B251">
        <f>IF(ROW()=2,1,IF(A250&lt;&gt;Serve[[#This Row],[No]],1,B250+1))</f>
        <v>1</v>
      </c>
      <c r="C251" t="s">
        <v>205</v>
      </c>
      <c r="D251" t="s">
        <v>65</v>
      </c>
      <c r="E251" t="s">
        <v>28</v>
      </c>
      <c r="F251" t="s">
        <v>26</v>
      </c>
      <c r="G251" t="s">
        <v>64</v>
      </c>
      <c r="H251" t="s">
        <v>71</v>
      </c>
      <c r="I251">
        <v>1</v>
      </c>
      <c r="J251" t="s">
        <v>204</v>
      </c>
      <c r="K251" s="1" t="s">
        <v>222</v>
      </c>
      <c r="L251" s="1" t="s">
        <v>162</v>
      </c>
      <c r="M251">
        <v>25</v>
      </c>
      <c r="N251">
        <v>0</v>
      </c>
      <c r="O251">
        <v>0</v>
      </c>
      <c r="P251">
        <v>0</v>
      </c>
      <c r="X251" t="str">
        <f>Serve[[#This Row],[服装]]&amp;Serve[[#This Row],[名前]]&amp;Serve[[#This Row],[レアリティ]]</f>
        <v>ユニフォーム森岳歩ICONIC</v>
      </c>
    </row>
    <row r="252" spans="1:24" x14ac:dyDescent="0.25">
      <c r="A252">
        <f>VLOOKUP(Serve[[#This Row],[No用]],SetNo[[No.用]:[vlookup 用]],2,FALSE)</f>
        <v>211</v>
      </c>
      <c r="B252">
        <f>IF(ROW()=2,1,IF(A251&lt;&gt;Serve[[#This Row],[No]],1,B251+1))</f>
        <v>1</v>
      </c>
      <c r="C252" t="s">
        <v>205</v>
      </c>
      <c r="D252" t="s">
        <v>66</v>
      </c>
      <c r="E252" t="s">
        <v>24</v>
      </c>
      <c r="F252" t="s">
        <v>25</v>
      </c>
      <c r="G252" t="s">
        <v>64</v>
      </c>
      <c r="H252" t="s">
        <v>71</v>
      </c>
      <c r="I252">
        <v>1</v>
      </c>
      <c r="J252" t="s">
        <v>204</v>
      </c>
      <c r="K252" s="1" t="s">
        <v>222</v>
      </c>
      <c r="L252" s="1" t="s">
        <v>162</v>
      </c>
      <c r="M252">
        <v>26</v>
      </c>
      <c r="N252">
        <v>0</v>
      </c>
      <c r="O252">
        <v>0</v>
      </c>
      <c r="P252">
        <v>0</v>
      </c>
      <c r="X252" t="str">
        <f>Serve[[#This Row],[服装]]&amp;Serve[[#This Row],[名前]]&amp;Serve[[#This Row],[レアリティ]]</f>
        <v>ユニフォーム唐松拓巳ICONIC</v>
      </c>
    </row>
    <row r="253" spans="1:24" x14ac:dyDescent="0.25">
      <c r="A253">
        <f>VLOOKUP(Serve[[#This Row],[No用]],SetNo[[No.用]:[vlookup 用]],2,FALSE)</f>
        <v>212</v>
      </c>
      <c r="B253">
        <f>IF(ROW()=2,1,IF(A252&lt;&gt;Serve[[#This Row],[No]],1,B252+1))</f>
        <v>1</v>
      </c>
      <c r="C253" t="s">
        <v>205</v>
      </c>
      <c r="D253" t="s">
        <v>67</v>
      </c>
      <c r="E253" t="s">
        <v>28</v>
      </c>
      <c r="F253" t="s">
        <v>25</v>
      </c>
      <c r="G253" t="s">
        <v>64</v>
      </c>
      <c r="H253" t="s">
        <v>71</v>
      </c>
      <c r="I253">
        <v>1</v>
      </c>
      <c r="J253" t="s">
        <v>204</v>
      </c>
      <c r="K253" s="1" t="s">
        <v>225</v>
      </c>
      <c r="L253" s="1" t="s">
        <v>162</v>
      </c>
      <c r="M253">
        <v>26</v>
      </c>
      <c r="N253">
        <v>0</v>
      </c>
      <c r="O253">
        <v>0</v>
      </c>
      <c r="P253">
        <v>0</v>
      </c>
      <c r="X253" t="str">
        <f>Serve[[#This Row],[服装]]&amp;Serve[[#This Row],[名前]]&amp;Serve[[#This Row],[レアリティ]]</f>
        <v>ユニフォーム田沢裕樹ICONIC</v>
      </c>
    </row>
    <row r="254" spans="1:24" x14ac:dyDescent="0.25">
      <c r="A254">
        <f>VLOOKUP(Serve[[#This Row],[No用]],SetNo[[No.用]:[vlookup 用]],2,FALSE)</f>
        <v>213</v>
      </c>
      <c r="B254">
        <f>IF(ROW()=2,1,IF(A253&lt;&gt;Serve[[#This Row],[No]],1,B253+1))</f>
        <v>1</v>
      </c>
      <c r="C254" t="s">
        <v>205</v>
      </c>
      <c r="D254" t="s">
        <v>68</v>
      </c>
      <c r="E254" t="s">
        <v>28</v>
      </c>
      <c r="F254" t="s">
        <v>26</v>
      </c>
      <c r="G254" t="s">
        <v>64</v>
      </c>
      <c r="H254" t="s">
        <v>71</v>
      </c>
      <c r="I254">
        <v>1</v>
      </c>
      <c r="J254" t="s">
        <v>204</v>
      </c>
      <c r="K254" s="1" t="s">
        <v>225</v>
      </c>
      <c r="L254" s="1" t="s">
        <v>162</v>
      </c>
      <c r="M254">
        <v>26</v>
      </c>
      <c r="N254">
        <v>0</v>
      </c>
      <c r="O254">
        <v>0</v>
      </c>
      <c r="P254">
        <v>0</v>
      </c>
      <c r="X254" t="str">
        <f>Serve[[#This Row],[服装]]&amp;Serve[[#This Row],[名前]]&amp;Serve[[#This Row],[レアリティ]]</f>
        <v>ユニフォーム子安颯真ICONIC</v>
      </c>
    </row>
    <row r="255" spans="1:24" x14ac:dyDescent="0.25">
      <c r="A255">
        <f>VLOOKUP(Serve[[#This Row],[No用]],SetNo[[No.用]:[vlookup 用]],2,FALSE)</f>
        <v>214</v>
      </c>
      <c r="B255">
        <f>IF(ROW()=2,1,IF(A254&lt;&gt;Serve[[#This Row],[No]],1,B254+1))</f>
        <v>1</v>
      </c>
      <c r="C255" s="1" t="s">
        <v>951</v>
      </c>
      <c r="D255" s="1" t="s">
        <v>68</v>
      </c>
      <c r="E255" s="1" t="s">
        <v>73</v>
      </c>
      <c r="F255" s="1" t="s">
        <v>26</v>
      </c>
      <c r="G255" s="1" t="s">
        <v>64</v>
      </c>
      <c r="H255" s="1" t="s">
        <v>71</v>
      </c>
      <c r="I255">
        <v>1</v>
      </c>
      <c r="J255" t="s">
        <v>204</v>
      </c>
      <c r="K255" s="1" t="s">
        <v>225</v>
      </c>
      <c r="L255" s="1" t="s">
        <v>162</v>
      </c>
      <c r="M255">
        <v>26</v>
      </c>
      <c r="N255">
        <v>0</v>
      </c>
      <c r="O255">
        <v>0</v>
      </c>
      <c r="P255">
        <v>0</v>
      </c>
      <c r="X255" t="str">
        <f>Serve[[#This Row],[服装]]&amp;Serve[[#This Row],[名前]]&amp;Serve[[#This Row],[レアリティ]]</f>
        <v>サバゲ2子安颯真ICONIC</v>
      </c>
    </row>
    <row r="256" spans="1:24" x14ac:dyDescent="0.25">
      <c r="A256">
        <f>VLOOKUP(Serve[[#This Row],[No用]],SetNo[[No.用]:[vlookup 用]],2,FALSE)</f>
        <v>215</v>
      </c>
      <c r="B256">
        <f>IF(ROW()=2,1,IF(A255&lt;&gt;Serve[[#This Row],[No]],1,B255+1))</f>
        <v>1</v>
      </c>
      <c r="C256" t="s">
        <v>205</v>
      </c>
      <c r="D256" t="s">
        <v>69</v>
      </c>
      <c r="E256" t="s">
        <v>28</v>
      </c>
      <c r="F256" t="s">
        <v>21</v>
      </c>
      <c r="G256" t="s">
        <v>64</v>
      </c>
      <c r="H256" t="s">
        <v>71</v>
      </c>
      <c r="I256">
        <v>0</v>
      </c>
      <c r="J256" t="s">
        <v>204</v>
      </c>
      <c r="M256">
        <v>0</v>
      </c>
      <c r="N256">
        <v>0</v>
      </c>
      <c r="O256">
        <v>0</v>
      </c>
      <c r="P256">
        <v>0</v>
      </c>
      <c r="X256" t="str">
        <f>Serve[[#This Row],[服装]]&amp;Serve[[#This Row],[名前]]&amp;Serve[[#This Row],[レアリティ]]</f>
        <v>ユニフォーム横手駿ICONIC</v>
      </c>
    </row>
    <row r="257" spans="1:24" x14ac:dyDescent="0.25">
      <c r="A257">
        <f>VLOOKUP(Serve[[#This Row],[No用]],SetNo[[No.用]:[vlookup 用]],2,FALSE)</f>
        <v>216</v>
      </c>
      <c r="B257">
        <f>IF(ROW()=2,1,IF(A256&lt;&gt;Serve[[#This Row],[No]],1,B256+1))</f>
        <v>1</v>
      </c>
      <c r="C257" t="s">
        <v>205</v>
      </c>
      <c r="D257" t="s">
        <v>70</v>
      </c>
      <c r="E257" t="s">
        <v>28</v>
      </c>
      <c r="F257" t="s">
        <v>31</v>
      </c>
      <c r="G257" t="s">
        <v>64</v>
      </c>
      <c r="H257" t="s">
        <v>71</v>
      </c>
      <c r="I257">
        <v>1</v>
      </c>
      <c r="J257" t="s">
        <v>204</v>
      </c>
      <c r="K257" s="1" t="s">
        <v>225</v>
      </c>
      <c r="L257" s="1" t="s">
        <v>162</v>
      </c>
      <c r="M257">
        <v>28</v>
      </c>
      <c r="N257">
        <v>0</v>
      </c>
      <c r="O257">
        <v>0</v>
      </c>
      <c r="P257">
        <v>0</v>
      </c>
      <c r="X257" t="str">
        <f>Serve[[#This Row],[服装]]&amp;Serve[[#This Row],[名前]]&amp;Serve[[#This Row],[レアリティ]]</f>
        <v>ユニフォーム夏瀬伊吹ICONIC</v>
      </c>
    </row>
    <row r="258" spans="1:24" x14ac:dyDescent="0.25">
      <c r="A258">
        <f>VLOOKUP(Serve[[#This Row],[No用]],SetNo[[No.用]:[vlookup 用]],2,FALSE)</f>
        <v>217</v>
      </c>
      <c r="B258">
        <f>IF(ROW()=2,1,IF(A257&lt;&gt;Serve[[#This Row],[No]],1,B257+1))</f>
        <v>1</v>
      </c>
      <c r="C258" s="1" t="s">
        <v>108</v>
      </c>
      <c r="D258" s="1" t="s">
        <v>665</v>
      </c>
      <c r="E258" s="1" t="s">
        <v>28</v>
      </c>
      <c r="F258" s="1" t="s">
        <v>31</v>
      </c>
      <c r="G258" s="1" t="s">
        <v>64</v>
      </c>
      <c r="H258" s="1" t="s">
        <v>71</v>
      </c>
      <c r="I258">
        <v>1</v>
      </c>
      <c r="J258" t="s">
        <v>204</v>
      </c>
      <c r="K258" s="1" t="s">
        <v>222</v>
      </c>
      <c r="L258" s="1" t="s">
        <v>162</v>
      </c>
      <c r="M258">
        <v>26</v>
      </c>
      <c r="N258">
        <v>0</v>
      </c>
      <c r="O258">
        <v>0</v>
      </c>
      <c r="P258">
        <v>0</v>
      </c>
      <c r="X258" t="str">
        <f>Serve[[#This Row],[服装]]&amp;Serve[[#This Row],[名前]]&amp;Serve[[#This Row],[レアリティ]]</f>
        <v>ユニフォーム秋宮昇ICONIC</v>
      </c>
    </row>
    <row r="259" spans="1:24" x14ac:dyDescent="0.25">
      <c r="A259">
        <f>VLOOKUP(Serve[[#This Row],[No用]],SetNo[[No.用]:[vlookup 用]],2,FALSE)</f>
        <v>218</v>
      </c>
      <c r="B259">
        <f>IF(ROW()=2,1,IF(A258&lt;&gt;Serve[[#This Row],[No]],1,B258+1))</f>
        <v>1</v>
      </c>
      <c r="C259" t="s">
        <v>205</v>
      </c>
      <c r="D259" t="s">
        <v>72</v>
      </c>
      <c r="E259" t="s">
        <v>23</v>
      </c>
      <c r="F259" t="s">
        <v>31</v>
      </c>
      <c r="G259" t="s">
        <v>75</v>
      </c>
      <c r="H259" t="s">
        <v>71</v>
      </c>
      <c r="I259">
        <v>1</v>
      </c>
      <c r="J259" t="s">
        <v>204</v>
      </c>
      <c r="K259" s="1" t="s">
        <v>222</v>
      </c>
      <c r="L259" s="1" t="s">
        <v>162</v>
      </c>
      <c r="M259">
        <v>28</v>
      </c>
      <c r="N259">
        <v>0</v>
      </c>
      <c r="O259">
        <v>0</v>
      </c>
      <c r="P259">
        <v>0</v>
      </c>
      <c r="X259" t="str">
        <f>Serve[[#This Row],[服装]]&amp;Serve[[#This Row],[名前]]&amp;Serve[[#This Row],[レアリティ]]</f>
        <v>ユニフォーム古牧譲ICONIC</v>
      </c>
    </row>
    <row r="260" spans="1:24" x14ac:dyDescent="0.25">
      <c r="A260">
        <f>VLOOKUP(Serve[[#This Row],[No用]],SetNo[[No.用]:[vlookup 用]],2,FALSE)</f>
        <v>219</v>
      </c>
      <c r="B260">
        <f>IF(ROW()=2,1,IF(A259&lt;&gt;Serve[[#This Row],[No]],1,B259+1))</f>
        <v>1</v>
      </c>
      <c r="C260" s="1" t="s">
        <v>595</v>
      </c>
      <c r="D260" t="s">
        <v>72</v>
      </c>
      <c r="E260" s="1" t="s">
        <v>90</v>
      </c>
      <c r="F260" t="s">
        <v>74</v>
      </c>
      <c r="G260" t="s">
        <v>75</v>
      </c>
      <c r="H260" t="s">
        <v>71</v>
      </c>
      <c r="I260">
        <v>1</v>
      </c>
      <c r="J260" t="s">
        <v>204</v>
      </c>
      <c r="K260" s="1" t="s">
        <v>222</v>
      </c>
      <c r="L260" s="1" t="s">
        <v>178</v>
      </c>
      <c r="M260">
        <v>31</v>
      </c>
      <c r="N260">
        <v>0</v>
      </c>
      <c r="O260">
        <v>0</v>
      </c>
      <c r="P260">
        <v>0</v>
      </c>
      <c r="X260" t="str">
        <f>Serve[[#This Row],[服装]]&amp;Serve[[#This Row],[名前]]&amp;Serve[[#This Row],[レアリティ]]</f>
        <v>雪遊び古牧譲ICONIC</v>
      </c>
    </row>
    <row r="261" spans="1:24" x14ac:dyDescent="0.25">
      <c r="A261">
        <f>VLOOKUP(Serve[[#This Row],[No用]],SetNo[[No.用]:[vlookup 用]],2,FALSE)</f>
        <v>220</v>
      </c>
      <c r="B261">
        <f>IF(ROW()=2,1,IF(A260&lt;&gt;Serve[[#This Row],[No]],1,B260+1))</f>
        <v>1</v>
      </c>
      <c r="C261" t="s">
        <v>205</v>
      </c>
      <c r="D261" t="s">
        <v>76</v>
      </c>
      <c r="E261" t="s">
        <v>28</v>
      </c>
      <c r="F261" t="s">
        <v>25</v>
      </c>
      <c r="G261" t="s">
        <v>75</v>
      </c>
      <c r="H261" t="s">
        <v>71</v>
      </c>
      <c r="I261">
        <v>1</v>
      </c>
      <c r="J261" t="s">
        <v>204</v>
      </c>
      <c r="K261" s="1" t="s">
        <v>222</v>
      </c>
      <c r="L261" s="1" t="s">
        <v>162</v>
      </c>
      <c r="M261">
        <v>27</v>
      </c>
      <c r="N261">
        <v>0</v>
      </c>
      <c r="O261">
        <v>0</v>
      </c>
      <c r="P261">
        <v>0</v>
      </c>
      <c r="X261" t="str">
        <f>Serve[[#This Row],[服装]]&amp;Serve[[#This Row],[名前]]&amp;Serve[[#This Row],[レアリティ]]</f>
        <v>ユニフォーム浅虫快人ICONIC</v>
      </c>
    </row>
    <row r="262" spans="1:24" x14ac:dyDescent="0.25">
      <c r="A262">
        <f>VLOOKUP(Serve[[#This Row],[No用]],SetNo[[No.用]:[vlookup 用]],2,FALSE)</f>
        <v>221</v>
      </c>
      <c r="B262">
        <f>IF(ROW()=2,1,IF(A261&lt;&gt;Serve[[#This Row],[No]],1,B261+1))</f>
        <v>1</v>
      </c>
      <c r="C262" t="s">
        <v>205</v>
      </c>
      <c r="D262" t="s">
        <v>79</v>
      </c>
      <c r="E262" t="s">
        <v>23</v>
      </c>
      <c r="F262" t="s">
        <v>21</v>
      </c>
      <c r="G262" t="s">
        <v>75</v>
      </c>
      <c r="H262" t="s">
        <v>71</v>
      </c>
      <c r="I262">
        <v>0</v>
      </c>
      <c r="J262" t="s">
        <v>204</v>
      </c>
      <c r="K262" s="1"/>
      <c r="L262" s="1"/>
      <c r="M262">
        <v>0</v>
      </c>
      <c r="N262">
        <v>0</v>
      </c>
      <c r="O262">
        <v>0</v>
      </c>
      <c r="P262">
        <v>0</v>
      </c>
      <c r="X262" t="str">
        <f>Serve[[#This Row],[服装]]&amp;Serve[[#This Row],[名前]]&amp;Serve[[#This Row],[レアリティ]]</f>
        <v>ユニフォーム南田大志ICONIC</v>
      </c>
    </row>
    <row r="263" spans="1:24" x14ac:dyDescent="0.25">
      <c r="A263">
        <f>VLOOKUP(Serve[[#This Row],[No用]],SetNo[[No.用]:[vlookup 用]],2,FALSE)</f>
        <v>222</v>
      </c>
      <c r="B263">
        <f>IF(ROW()=2,1,IF(A262&lt;&gt;Serve[[#This Row],[No]],1,B262+1))</f>
        <v>1</v>
      </c>
      <c r="C263" t="s">
        <v>205</v>
      </c>
      <c r="D263" t="s">
        <v>81</v>
      </c>
      <c r="E263" t="s">
        <v>23</v>
      </c>
      <c r="F263" t="s">
        <v>26</v>
      </c>
      <c r="G263" t="s">
        <v>75</v>
      </c>
      <c r="H263" t="s">
        <v>71</v>
      </c>
      <c r="I263">
        <v>1</v>
      </c>
      <c r="J263" t="s">
        <v>204</v>
      </c>
      <c r="K263" s="1" t="s">
        <v>222</v>
      </c>
      <c r="L263" s="1" t="s">
        <v>162</v>
      </c>
      <c r="M263">
        <v>26</v>
      </c>
      <c r="N263">
        <v>0</v>
      </c>
      <c r="O263">
        <v>0</v>
      </c>
      <c r="P263">
        <v>0</v>
      </c>
      <c r="X263" t="str">
        <f>Serve[[#This Row],[服装]]&amp;Serve[[#This Row],[名前]]&amp;Serve[[#This Row],[レアリティ]]</f>
        <v>ユニフォーム湯川良明ICONIC</v>
      </c>
    </row>
    <row r="264" spans="1:24" x14ac:dyDescent="0.25">
      <c r="A264">
        <f>VLOOKUP(Serve[[#This Row],[No用]],SetNo[[No.用]:[vlookup 用]],2,FALSE)</f>
        <v>223</v>
      </c>
      <c r="B264">
        <f>IF(ROW()=2,1,IF(A263&lt;&gt;Serve[[#This Row],[No]],1,B263+1))</f>
        <v>1</v>
      </c>
      <c r="C264" t="s">
        <v>205</v>
      </c>
      <c r="D264" t="s">
        <v>83</v>
      </c>
      <c r="E264" t="s">
        <v>23</v>
      </c>
      <c r="F264" t="s">
        <v>25</v>
      </c>
      <c r="G264" t="s">
        <v>75</v>
      </c>
      <c r="H264" t="s">
        <v>71</v>
      </c>
      <c r="I264">
        <v>1</v>
      </c>
      <c r="J264" t="s">
        <v>204</v>
      </c>
      <c r="K264" s="1" t="s">
        <v>225</v>
      </c>
      <c r="L264" s="1" t="s">
        <v>162</v>
      </c>
      <c r="M264">
        <v>27</v>
      </c>
      <c r="N264">
        <v>0</v>
      </c>
      <c r="O264">
        <v>0</v>
      </c>
      <c r="P264">
        <v>0</v>
      </c>
      <c r="X264" t="str">
        <f>Serve[[#This Row],[服装]]&amp;Serve[[#This Row],[名前]]&amp;Serve[[#This Row],[レアリティ]]</f>
        <v>ユニフォーム稲垣功ICONIC</v>
      </c>
    </row>
    <row r="265" spans="1:24" x14ac:dyDescent="0.25">
      <c r="A265">
        <f>VLOOKUP(Serve[[#This Row],[No用]],SetNo[[No.用]:[vlookup 用]],2,FALSE)</f>
        <v>224</v>
      </c>
      <c r="B265">
        <f>IF(ROW()=2,1,IF(A264&lt;&gt;Serve[[#This Row],[No]],1,B264+1))</f>
        <v>1</v>
      </c>
      <c r="C265" t="s">
        <v>205</v>
      </c>
      <c r="D265" t="s">
        <v>86</v>
      </c>
      <c r="E265" t="s">
        <v>23</v>
      </c>
      <c r="F265" t="s">
        <v>26</v>
      </c>
      <c r="G265" t="s">
        <v>75</v>
      </c>
      <c r="H265" t="s">
        <v>71</v>
      </c>
      <c r="I265">
        <v>1</v>
      </c>
      <c r="J265" t="s">
        <v>204</v>
      </c>
      <c r="K265" s="1" t="s">
        <v>222</v>
      </c>
      <c r="L265" s="1" t="s">
        <v>162</v>
      </c>
      <c r="M265">
        <v>26</v>
      </c>
      <c r="N265">
        <v>0</v>
      </c>
      <c r="O265">
        <v>0</v>
      </c>
      <c r="P265">
        <v>0</v>
      </c>
      <c r="X265" t="str">
        <f>Serve[[#This Row],[服装]]&amp;Serve[[#This Row],[名前]]&amp;Serve[[#This Row],[レアリティ]]</f>
        <v>ユニフォーム馬門英治ICONIC</v>
      </c>
    </row>
    <row r="266" spans="1:24" x14ac:dyDescent="0.25">
      <c r="A266">
        <f>VLOOKUP(Serve[[#This Row],[No用]],SetNo[[No.用]:[vlookup 用]],2,FALSE)</f>
        <v>225</v>
      </c>
      <c r="B266">
        <f>IF(ROW()=2,1,IF(A265&lt;&gt;Serve[[#This Row],[No]],1,B265+1))</f>
        <v>1</v>
      </c>
      <c r="C266" t="s">
        <v>205</v>
      </c>
      <c r="D266" t="s">
        <v>88</v>
      </c>
      <c r="E266" t="s">
        <v>23</v>
      </c>
      <c r="F266" t="s">
        <v>25</v>
      </c>
      <c r="G266" t="s">
        <v>75</v>
      </c>
      <c r="H266" t="s">
        <v>71</v>
      </c>
      <c r="I266">
        <v>1</v>
      </c>
      <c r="J266" t="s">
        <v>204</v>
      </c>
      <c r="K266" s="1" t="s">
        <v>222</v>
      </c>
      <c r="L266" s="1" t="s">
        <v>162</v>
      </c>
      <c r="M266">
        <v>25</v>
      </c>
      <c r="N266">
        <v>0</v>
      </c>
      <c r="O266">
        <v>0</v>
      </c>
      <c r="P266">
        <v>0</v>
      </c>
      <c r="X266" t="str">
        <f>Serve[[#This Row],[服装]]&amp;Serve[[#This Row],[名前]]&amp;Serve[[#This Row],[レアリティ]]</f>
        <v>ユニフォーム百沢雄大ICONIC</v>
      </c>
    </row>
    <row r="267" spans="1:24" x14ac:dyDescent="0.25">
      <c r="A267">
        <f>VLOOKUP(Serve[[#This Row],[No用]],SetNo[[No.用]:[vlookup 用]],2,FALSE)</f>
        <v>226</v>
      </c>
      <c r="B267">
        <f>IF(ROW()=2,1,IF(A266&lt;&gt;Serve[[#This Row],[No]],1,B266+1))</f>
        <v>1</v>
      </c>
      <c r="C267" s="1" t="s">
        <v>552</v>
      </c>
      <c r="D267" t="s">
        <v>88</v>
      </c>
      <c r="E267" s="1" t="s">
        <v>90</v>
      </c>
      <c r="F267" t="s">
        <v>78</v>
      </c>
      <c r="G267" t="s">
        <v>75</v>
      </c>
      <c r="H267" t="s">
        <v>71</v>
      </c>
      <c r="I267">
        <v>1</v>
      </c>
      <c r="J267" t="s">
        <v>204</v>
      </c>
      <c r="K267" s="1" t="s">
        <v>222</v>
      </c>
      <c r="L267" s="1" t="s">
        <v>162</v>
      </c>
      <c r="M267">
        <v>25</v>
      </c>
      <c r="N267">
        <v>0</v>
      </c>
      <c r="O267">
        <v>0</v>
      </c>
      <c r="P267">
        <v>0</v>
      </c>
      <c r="X267" t="str">
        <f>Serve[[#This Row],[服装]]&amp;Serve[[#This Row],[名前]]&amp;Serve[[#This Row],[レアリティ]]</f>
        <v>職業体験百沢雄大ICONIC</v>
      </c>
    </row>
    <row r="268" spans="1:24" x14ac:dyDescent="0.25">
      <c r="A268">
        <f>VLOOKUP(Serve[[#This Row],[No用]],SetNo[[No.用]:[vlookup 用]],2,FALSE)</f>
        <v>227</v>
      </c>
      <c r="B268">
        <f>IF(ROW()=2,1,IF(A267&lt;&gt;Serve[[#This Row],[No]],1,B267+1))</f>
        <v>1</v>
      </c>
      <c r="C268" t="s">
        <v>108</v>
      </c>
      <c r="D268" t="s">
        <v>89</v>
      </c>
      <c r="E268" t="s">
        <v>90</v>
      </c>
      <c r="F268" t="s">
        <v>78</v>
      </c>
      <c r="G268" t="s">
        <v>91</v>
      </c>
      <c r="H268" t="s">
        <v>71</v>
      </c>
      <c r="I268">
        <v>1</v>
      </c>
      <c r="J268" t="s">
        <v>204</v>
      </c>
      <c r="K268" s="1" t="s">
        <v>184</v>
      </c>
      <c r="L268" s="1" t="s">
        <v>173</v>
      </c>
      <c r="M268">
        <v>41</v>
      </c>
      <c r="N268">
        <v>0</v>
      </c>
      <c r="O268">
        <v>0</v>
      </c>
      <c r="P268">
        <v>0</v>
      </c>
      <c r="X268" t="str">
        <f>Serve[[#This Row],[服装]]&amp;Serve[[#This Row],[名前]]&amp;Serve[[#This Row],[レアリティ]]</f>
        <v>ユニフォーム照島游児ICONIC</v>
      </c>
    </row>
    <row r="269" spans="1:24" x14ac:dyDescent="0.25">
      <c r="A269">
        <f>VLOOKUP(Serve[[#This Row],[No用]],SetNo[[No.用]:[vlookup 用]],2,FALSE)</f>
        <v>227</v>
      </c>
      <c r="B269">
        <f>IF(ROW()=2,1,IF(A268&lt;&gt;Serve[[#This Row],[No]],1,B268+1))</f>
        <v>2</v>
      </c>
      <c r="C269" t="s">
        <v>108</v>
      </c>
      <c r="D269" t="s">
        <v>89</v>
      </c>
      <c r="E269" t="s">
        <v>90</v>
      </c>
      <c r="F269" t="s">
        <v>78</v>
      </c>
      <c r="G269" t="s">
        <v>91</v>
      </c>
      <c r="H269" t="s">
        <v>71</v>
      </c>
      <c r="I269">
        <v>1</v>
      </c>
      <c r="J269" t="s">
        <v>204</v>
      </c>
      <c r="K269" s="1" t="s">
        <v>184</v>
      </c>
      <c r="L269" s="1" t="s">
        <v>224</v>
      </c>
      <c r="M269">
        <v>51</v>
      </c>
      <c r="N269">
        <v>0</v>
      </c>
      <c r="O269">
        <v>61</v>
      </c>
      <c r="P269">
        <v>0</v>
      </c>
      <c r="W269" s="1" t="s">
        <v>1661</v>
      </c>
      <c r="X269" t="str">
        <f>Serve[[#This Row],[服装]]&amp;Serve[[#This Row],[名前]]&amp;Serve[[#This Row],[レアリティ]]</f>
        <v>ユニフォーム照島游児ICONIC</v>
      </c>
    </row>
    <row r="270" spans="1:24" x14ac:dyDescent="0.25">
      <c r="A270">
        <f>VLOOKUP(Serve[[#This Row],[No用]],SetNo[[No.用]:[vlookup 用]],2,FALSE)</f>
        <v>228</v>
      </c>
      <c r="B270">
        <f>IF(ROW()=2,1,IF(A269&lt;&gt;Serve[[#This Row],[No]],1,B269+1))</f>
        <v>1</v>
      </c>
      <c r="C270" t="s">
        <v>149</v>
      </c>
      <c r="D270" t="s">
        <v>89</v>
      </c>
      <c r="E270" t="s">
        <v>77</v>
      </c>
      <c r="F270" t="s">
        <v>78</v>
      </c>
      <c r="G270" t="s">
        <v>91</v>
      </c>
      <c r="H270" t="s">
        <v>71</v>
      </c>
      <c r="I270">
        <v>1</v>
      </c>
      <c r="J270" t="s">
        <v>204</v>
      </c>
      <c r="K270" s="1" t="s">
        <v>184</v>
      </c>
      <c r="L270" s="1" t="s">
        <v>173</v>
      </c>
      <c r="M270">
        <v>41</v>
      </c>
      <c r="N270">
        <v>0</v>
      </c>
      <c r="O270">
        <v>0</v>
      </c>
      <c r="P270">
        <v>0</v>
      </c>
      <c r="X270" t="str">
        <f>Serve[[#This Row],[服装]]&amp;Serve[[#This Row],[名前]]&amp;Serve[[#This Row],[レアリティ]]</f>
        <v>制服照島游児ICONIC</v>
      </c>
    </row>
    <row r="271" spans="1:24" x14ac:dyDescent="0.25">
      <c r="A271">
        <f>VLOOKUP(Serve[[#This Row],[No用]],SetNo[[No.用]:[vlookup 用]],2,FALSE)</f>
        <v>228</v>
      </c>
      <c r="B271">
        <f>IF(ROW()=2,1,IF(A270&lt;&gt;Serve[[#This Row],[No]],1,B270+1))</f>
        <v>2</v>
      </c>
      <c r="C271" t="s">
        <v>149</v>
      </c>
      <c r="D271" t="s">
        <v>89</v>
      </c>
      <c r="E271" t="s">
        <v>77</v>
      </c>
      <c r="F271" t="s">
        <v>78</v>
      </c>
      <c r="G271" t="s">
        <v>91</v>
      </c>
      <c r="H271" t="s">
        <v>71</v>
      </c>
      <c r="I271">
        <v>1</v>
      </c>
      <c r="J271" t="s">
        <v>204</v>
      </c>
      <c r="K271" s="1" t="s">
        <v>184</v>
      </c>
      <c r="L271" s="1" t="s">
        <v>224</v>
      </c>
      <c r="M271">
        <v>51</v>
      </c>
      <c r="N271">
        <v>0</v>
      </c>
      <c r="O271">
        <v>61</v>
      </c>
      <c r="P271">
        <v>0</v>
      </c>
      <c r="W271" s="1" t="s">
        <v>1661</v>
      </c>
      <c r="X271" t="str">
        <f>Serve[[#This Row],[服装]]&amp;Serve[[#This Row],[名前]]&amp;Serve[[#This Row],[レアリティ]]</f>
        <v>制服照島游児ICONIC</v>
      </c>
    </row>
    <row r="272" spans="1:24" x14ac:dyDescent="0.25">
      <c r="A272">
        <f>VLOOKUP(Serve[[#This Row],[No用]],SetNo[[No.用]:[vlookup 用]],2,FALSE)</f>
        <v>229</v>
      </c>
      <c r="B272">
        <f>IF(ROW()=2,1,IF(A271&lt;&gt;Serve[[#This Row],[No]],1,B271+1))</f>
        <v>1</v>
      </c>
      <c r="C272" s="1" t="s">
        <v>595</v>
      </c>
      <c r="D272" t="s">
        <v>89</v>
      </c>
      <c r="E272" s="1" t="s">
        <v>596</v>
      </c>
      <c r="F272" t="s">
        <v>78</v>
      </c>
      <c r="G272" t="s">
        <v>91</v>
      </c>
      <c r="H272" t="s">
        <v>71</v>
      </c>
      <c r="I272">
        <v>1</v>
      </c>
      <c r="J272" t="s">
        <v>204</v>
      </c>
      <c r="K272" s="1" t="s">
        <v>184</v>
      </c>
      <c r="L272" s="1" t="s">
        <v>173</v>
      </c>
      <c r="M272">
        <v>41</v>
      </c>
      <c r="N272">
        <v>0</v>
      </c>
      <c r="O272">
        <v>0</v>
      </c>
      <c r="P272">
        <v>0</v>
      </c>
      <c r="X272" t="str">
        <f>Serve[[#This Row],[服装]]&amp;Serve[[#This Row],[名前]]&amp;Serve[[#This Row],[レアリティ]]</f>
        <v>雪遊び照島游児ICONIC</v>
      </c>
    </row>
    <row r="273" spans="1:24" x14ac:dyDescent="0.25">
      <c r="A273">
        <f>VLOOKUP(Serve[[#This Row],[No用]],SetNo[[No.用]:[vlookup 用]],2,FALSE)</f>
        <v>230</v>
      </c>
      <c r="B273">
        <f>IF(ROW()=2,1,IF(A272&lt;&gt;Serve[[#This Row],[No]],1,B272+1))</f>
        <v>1</v>
      </c>
      <c r="C273" s="1" t="s">
        <v>727</v>
      </c>
      <c r="D273" s="1" t="s">
        <v>89</v>
      </c>
      <c r="E273" s="1" t="s">
        <v>90</v>
      </c>
      <c r="F273" s="1" t="s">
        <v>78</v>
      </c>
      <c r="G273" s="1" t="s">
        <v>91</v>
      </c>
      <c r="H273" s="1" t="s">
        <v>71</v>
      </c>
      <c r="I273">
        <v>1</v>
      </c>
      <c r="J273" t="s">
        <v>204</v>
      </c>
      <c r="K273" s="1" t="s">
        <v>184</v>
      </c>
      <c r="L273" s="1" t="s">
        <v>173</v>
      </c>
      <c r="M273">
        <v>42</v>
      </c>
      <c r="N273">
        <v>0</v>
      </c>
      <c r="O273">
        <v>0</v>
      </c>
      <c r="P273">
        <v>0</v>
      </c>
      <c r="X273" t="str">
        <f>Serve[[#This Row],[服装]]&amp;Serve[[#This Row],[名前]]&amp;Serve[[#This Row],[レアリティ]]</f>
        <v>スパイ照島游児ICONIC</v>
      </c>
    </row>
    <row r="274" spans="1:24" x14ac:dyDescent="0.25">
      <c r="A274">
        <f>VLOOKUP(Serve[[#This Row],[No用]],SetNo[[No.用]:[vlookup 用]],2,FALSE)</f>
        <v>230</v>
      </c>
      <c r="B274">
        <f>IF(ROW()=2,1,IF(A273&lt;&gt;Serve[[#This Row],[No]],1,B273+1))</f>
        <v>2</v>
      </c>
      <c r="C274" s="1" t="s">
        <v>727</v>
      </c>
      <c r="D274" s="1" t="s">
        <v>89</v>
      </c>
      <c r="E274" s="1" t="s">
        <v>90</v>
      </c>
      <c r="F274" s="1" t="s">
        <v>78</v>
      </c>
      <c r="G274" s="1" t="s">
        <v>91</v>
      </c>
      <c r="H274" s="1" t="s">
        <v>71</v>
      </c>
      <c r="I274">
        <v>1</v>
      </c>
      <c r="J274" t="s">
        <v>204</v>
      </c>
      <c r="K274" s="1" t="s">
        <v>184</v>
      </c>
      <c r="L274" s="1" t="s">
        <v>224</v>
      </c>
      <c r="M274">
        <v>51</v>
      </c>
      <c r="N274">
        <v>0</v>
      </c>
      <c r="O274">
        <v>61</v>
      </c>
      <c r="P274">
        <v>0</v>
      </c>
      <c r="W274" s="1" t="s">
        <v>1661</v>
      </c>
      <c r="X274" t="str">
        <f>Serve[[#This Row],[服装]]&amp;Serve[[#This Row],[名前]]&amp;Serve[[#This Row],[レアリティ]]</f>
        <v>スパイ照島游児ICONIC</v>
      </c>
    </row>
    <row r="275" spans="1:24" x14ac:dyDescent="0.25">
      <c r="A275">
        <f>VLOOKUP(Serve[[#This Row],[No用]],SetNo[[No.用]:[vlookup 用]],2,FALSE)</f>
        <v>231</v>
      </c>
      <c r="B275">
        <f>IF(ROW()=2,1,IF(A274&lt;&gt;Serve[[#This Row],[No]],1,B274+1))</f>
        <v>1</v>
      </c>
      <c r="C275" s="1" t="s">
        <v>902</v>
      </c>
      <c r="D275" s="1" t="s">
        <v>89</v>
      </c>
      <c r="E275" s="1" t="s">
        <v>77</v>
      </c>
      <c r="F275" s="1" t="s">
        <v>78</v>
      </c>
      <c r="G275" s="1" t="s">
        <v>91</v>
      </c>
      <c r="H275" s="1" t="s">
        <v>71</v>
      </c>
      <c r="I275">
        <v>1</v>
      </c>
      <c r="J275" t="s">
        <v>204</v>
      </c>
      <c r="K275" s="1" t="s">
        <v>184</v>
      </c>
      <c r="L275" s="1" t="s">
        <v>162</v>
      </c>
      <c r="M275">
        <v>35</v>
      </c>
      <c r="N275">
        <v>0</v>
      </c>
      <c r="O275">
        <v>0</v>
      </c>
      <c r="P275">
        <v>0</v>
      </c>
      <c r="X275" t="str">
        <f>Serve[[#This Row],[服装]]&amp;Serve[[#This Row],[名前]]&amp;Serve[[#This Row],[レアリティ]]</f>
        <v>妖照島游児ICONIC</v>
      </c>
    </row>
    <row r="276" spans="1:24" x14ac:dyDescent="0.25">
      <c r="A276">
        <f>VLOOKUP(Serve[[#This Row],[No用]],SetNo[[No.用]:[vlookup 用]],2,FALSE)</f>
        <v>232</v>
      </c>
      <c r="B276">
        <f>IF(ROW()=2,1,IF(A275&lt;&gt;Serve[[#This Row],[No]],1,B275+1))</f>
        <v>1</v>
      </c>
      <c r="C276" s="1" t="s">
        <v>1559</v>
      </c>
      <c r="D276" s="1" t="s">
        <v>89</v>
      </c>
      <c r="E276" s="1" t="s">
        <v>73</v>
      </c>
      <c r="F276" s="1" t="s">
        <v>78</v>
      </c>
      <c r="G276" s="1" t="s">
        <v>91</v>
      </c>
      <c r="H276" s="1" t="s">
        <v>71</v>
      </c>
      <c r="I276">
        <v>1</v>
      </c>
      <c r="J276" t="s">
        <v>204</v>
      </c>
      <c r="K276" s="1" t="s">
        <v>184</v>
      </c>
      <c r="L276" s="1" t="s">
        <v>173</v>
      </c>
      <c r="M276">
        <v>43</v>
      </c>
      <c r="N276">
        <v>0</v>
      </c>
      <c r="O276">
        <v>0</v>
      </c>
      <c r="P276">
        <v>0</v>
      </c>
      <c r="X276" t="str">
        <f>Serve[[#This Row],[服装]]&amp;Serve[[#This Row],[名前]]&amp;Serve[[#This Row],[レアリティ]]</f>
        <v>格ゲー照島游児ICONIC</v>
      </c>
    </row>
    <row r="277" spans="1:24" x14ac:dyDescent="0.25">
      <c r="A277">
        <f>VLOOKUP(Serve[[#This Row],[No用]],SetNo[[No.用]:[vlookup 用]],2,FALSE)</f>
        <v>232</v>
      </c>
      <c r="B277">
        <f>IF(ROW()=2,1,IF(A276&lt;&gt;Serve[[#This Row],[No]],1,B276+1))</f>
        <v>2</v>
      </c>
      <c r="C277" s="1" t="s">
        <v>1559</v>
      </c>
      <c r="D277" s="1" t="s">
        <v>89</v>
      </c>
      <c r="E277" s="1" t="s">
        <v>73</v>
      </c>
      <c r="F277" s="1" t="s">
        <v>78</v>
      </c>
      <c r="G277" s="1" t="s">
        <v>91</v>
      </c>
      <c r="H277" s="1" t="s">
        <v>71</v>
      </c>
      <c r="I277">
        <v>1</v>
      </c>
      <c r="J277" t="s">
        <v>204</v>
      </c>
      <c r="K277" s="1" t="s">
        <v>184</v>
      </c>
      <c r="L277" s="1" t="s">
        <v>224</v>
      </c>
      <c r="M277">
        <v>52</v>
      </c>
      <c r="N277">
        <v>0</v>
      </c>
      <c r="O277">
        <v>62</v>
      </c>
      <c r="P277">
        <v>0</v>
      </c>
      <c r="R277" s="1" t="s">
        <v>1309</v>
      </c>
      <c r="W277" s="1" t="s">
        <v>1652</v>
      </c>
      <c r="X277" t="str">
        <f>Serve[[#This Row],[服装]]&amp;Serve[[#This Row],[名前]]&amp;Serve[[#This Row],[レアリティ]]</f>
        <v>格ゲー照島游児ICONIC</v>
      </c>
    </row>
    <row r="278" spans="1:24" x14ac:dyDescent="0.25">
      <c r="A278">
        <f>VLOOKUP(Serve[[#This Row],[No用]],SetNo[[No.用]:[vlookup 用]],2,FALSE)</f>
        <v>233</v>
      </c>
      <c r="B278">
        <f>IF(ROW()=2,1,IF(A275&lt;&gt;Serve[[#This Row],[No]],1,B275+1))</f>
        <v>1</v>
      </c>
      <c r="C278" t="s">
        <v>108</v>
      </c>
      <c r="D278" t="s">
        <v>92</v>
      </c>
      <c r="E278" t="s">
        <v>90</v>
      </c>
      <c r="F278" t="s">
        <v>82</v>
      </c>
      <c r="G278" t="s">
        <v>91</v>
      </c>
      <c r="H278" t="s">
        <v>71</v>
      </c>
      <c r="I278">
        <v>1</v>
      </c>
      <c r="J278" t="s">
        <v>204</v>
      </c>
      <c r="K278" s="1" t="s">
        <v>225</v>
      </c>
      <c r="L278" s="1" t="s">
        <v>162</v>
      </c>
      <c r="M278">
        <v>26</v>
      </c>
      <c r="N278">
        <v>0</v>
      </c>
      <c r="O278">
        <v>0</v>
      </c>
      <c r="P278">
        <v>0</v>
      </c>
      <c r="X278" t="str">
        <f>Serve[[#This Row],[服装]]&amp;Serve[[#This Row],[名前]]&amp;Serve[[#This Row],[レアリティ]]</f>
        <v>ユニフォーム母畑和馬ICONIC</v>
      </c>
    </row>
    <row r="279" spans="1:24" x14ac:dyDescent="0.25">
      <c r="A279">
        <f>VLOOKUP(Serve[[#This Row],[No用]],SetNo[[No.用]:[vlookup 用]],2,FALSE)</f>
        <v>234</v>
      </c>
      <c r="B279">
        <f>IF(ROW()=2,1,IF(A278&lt;&gt;Serve[[#This Row],[No]],1,B278+1))</f>
        <v>1</v>
      </c>
      <c r="C279" s="1" t="s">
        <v>944</v>
      </c>
      <c r="D279" s="1" t="s">
        <v>92</v>
      </c>
      <c r="E279" s="1" t="s">
        <v>77</v>
      </c>
      <c r="F279" s="1" t="s">
        <v>82</v>
      </c>
      <c r="G279" s="1" t="s">
        <v>91</v>
      </c>
      <c r="H279" s="1" t="s">
        <v>71</v>
      </c>
      <c r="I279">
        <v>1</v>
      </c>
      <c r="J279" t="s">
        <v>204</v>
      </c>
      <c r="K279" s="1" t="s">
        <v>225</v>
      </c>
      <c r="L279" s="1" t="s">
        <v>162</v>
      </c>
      <c r="M279">
        <v>26</v>
      </c>
      <c r="N279">
        <v>0</v>
      </c>
      <c r="O279">
        <v>0</v>
      </c>
      <c r="P279">
        <v>0</v>
      </c>
      <c r="X279" t="str">
        <f>Serve[[#This Row],[服装]]&amp;Serve[[#This Row],[名前]]&amp;Serve[[#This Row],[レアリティ]]</f>
        <v>アート2母畑和馬ICONIC</v>
      </c>
    </row>
    <row r="280" spans="1:24" x14ac:dyDescent="0.25">
      <c r="A280">
        <f>VLOOKUP(Serve[[#This Row],[No用]],SetNo[[No.用]:[vlookup 用]],2,FALSE)</f>
        <v>235</v>
      </c>
      <c r="B280">
        <f>IF(ROW()=2,1,IF(A279&lt;&gt;Serve[[#This Row],[No]],1,B279+1))</f>
        <v>1</v>
      </c>
      <c r="C280" t="s">
        <v>108</v>
      </c>
      <c r="D280" t="s">
        <v>93</v>
      </c>
      <c r="E280" t="s">
        <v>73</v>
      </c>
      <c r="F280" t="s">
        <v>74</v>
      </c>
      <c r="G280" t="s">
        <v>91</v>
      </c>
      <c r="H280" t="s">
        <v>71</v>
      </c>
      <c r="I280">
        <v>1</v>
      </c>
      <c r="J280" t="s">
        <v>204</v>
      </c>
      <c r="K280" s="1" t="s">
        <v>222</v>
      </c>
      <c r="L280" s="1" t="s">
        <v>162</v>
      </c>
      <c r="M280">
        <v>28</v>
      </c>
      <c r="N280">
        <v>0</v>
      </c>
      <c r="O280">
        <v>0</v>
      </c>
      <c r="P280">
        <v>0</v>
      </c>
      <c r="X280" t="str">
        <f>Serve[[#This Row],[服装]]&amp;Serve[[#This Row],[名前]]&amp;Serve[[#This Row],[レアリティ]]</f>
        <v>ユニフォーム二岐丈晴ICONIC</v>
      </c>
    </row>
    <row r="281" spans="1:24" x14ac:dyDescent="0.25">
      <c r="A281">
        <f>VLOOKUP(Serve[[#This Row],[No用]],SetNo[[No.用]:[vlookup 用]],2,FALSE)</f>
        <v>236</v>
      </c>
      <c r="B281">
        <f>IF(ROW()=2,1,IF(A280&lt;&gt;Serve[[#This Row],[No]],1,B280+1))</f>
        <v>1</v>
      </c>
      <c r="C281" t="s">
        <v>149</v>
      </c>
      <c r="D281" t="s">
        <v>93</v>
      </c>
      <c r="E281" t="s">
        <v>90</v>
      </c>
      <c r="F281" t="s">
        <v>74</v>
      </c>
      <c r="G281" t="s">
        <v>91</v>
      </c>
      <c r="H281" t="s">
        <v>71</v>
      </c>
      <c r="I281">
        <v>1</v>
      </c>
      <c r="J281" t="s">
        <v>204</v>
      </c>
      <c r="K281" s="1" t="s">
        <v>222</v>
      </c>
      <c r="L281" s="1" t="s">
        <v>178</v>
      </c>
      <c r="M281">
        <v>31</v>
      </c>
      <c r="N281">
        <v>0</v>
      </c>
      <c r="O281">
        <v>0</v>
      </c>
      <c r="P281">
        <v>0</v>
      </c>
      <c r="X281" t="str">
        <f>Serve[[#This Row],[服装]]&amp;Serve[[#This Row],[名前]]&amp;Serve[[#This Row],[レアリティ]]</f>
        <v>制服二岐丈晴ICONIC</v>
      </c>
    </row>
    <row r="282" spans="1:24" x14ac:dyDescent="0.25">
      <c r="A282">
        <f>VLOOKUP(Serve[[#This Row],[No用]],SetNo[[No.用]:[vlookup 用]],2,FALSE)</f>
        <v>237</v>
      </c>
      <c r="B282">
        <f>IF(ROW()=2,1,IF(A281&lt;&gt;Serve[[#This Row],[No]],1,B281+1))</f>
        <v>1</v>
      </c>
      <c r="C282" t="s">
        <v>108</v>
      </c>
      <c r="D282" t="s">
        <v>99</v>
      </c>
      <c r="E282" t="s">
        <v>73</v>
      </c>
      <c r="F282" t="s">
        <v>78</v>
      </c>
      <c r="G282" t="s">
        <v>91</v>
      </c>
      <c r="H282" t="s">
        <v>71</v>
      </c>
      <c r="I282">
        <v>1</v>
      </c>
      <c r="J282" t="s">
        <v>204</v>
      </c>
      <c r="K282" s="1" t="s">
        <v>222</v>
      </c>
      <c r="L282" s="1" t="s">
        <v>162</v>
      </c>
      <c r="M282">
        <v>27</v>
      </c>
      <c r="N282">
        <v>0</v>
      </c>
      <c r="O282">
        <v>0</v>
      </c>
      <c r="P282">
        <v>0</v>
      </c>
      <c r="X282" t="str">
        <f>Serve[[#This Row],[服装]]&amp;Serve[[#This Row],[名前]]&amp;Serve[[#This Row],[レアリティ]]</f>
        <v>ユニフォーム沼尻凛太郎ICONIC</v>
      </c>
    </row>
    <row r="283" spans="1:24" x14ac:dyDescent="0.25">
      <c r="A283">
        <f>VLOOKUP(Serve[[#This Row],[No用]],SetNo[[No.用]:[vlookup 用]],2,FALSE)</f>
        <v>238</v>
      </c>
      <c r="B283">
        <f>IF(ROW()=2,1,IF(A282&lt;&gt;Serve[[#This Row],[No]],1,B282+1))</f>
        <v>1</v>
      </c>
      <c r="C283" t="s">
        <v>108</v>
      </c>
      <c r="D283" t="s">
        <v>94</v>
      </c>
      <c r="E283" t="s">
        <v>90</v>
      </c>
      <c r="F283" t="s">
        <v>82</v>
      </c>
      <c r="G283" t="s">
        <v>91</v>
      </c>
      <c r="H283" t="s">
        <v>71</v>
      </c>
      <c r="I283">
        <v>1</v>
      </c>
      <c r="J283" t="s">
        <v>204</v>
      </c>
      <c r="K283" s="1" t="s">
        <v>222</v>
      </c>
      <c r="L283" s="1" t="s">
        <v>162</v>
      </c>
      <c r="M283">
        <v>26</v>
      </c>
      <c r="N283">
        <v>0</v>
      </c>
      <c r="O283">
        <v>0</v>
      </c>
      <c r="P283">
        <v>0</v>
      </c>
      <c r="X283" t="str">
        <f>Serve[[#This Row],[服装]]&amp;Serve[[#This Row],[名前]]&amp;Serve[[#This Row],[レアリティ]]</f>
        <v>ユニフォーム飯坂信義ICONIC</v>
      </c>
    </row>
    <row r="284" spans="1:24" x14ac:dyDescent="0.25">
      <c r="A284">
        <f>VLOOKUP(Serve[[#This Row],[No用]],SetNo[[No.用]:[vlookup 用]],2,FALSE)</f>
        <v>239</v>
      </c>
      <c r="B284">
        <f>IF(ROW()=2,1,IF(A283&lt;&gt;Serve[[#This Row],[No]],1,B283+1))</f>
        <v>1</v>
      </c>
      <c r="C284" t="s">
        <v>108</v>
      </c>
      <c r="D284" t="s">
        <v>95</v>
      </c>
      <c r="E284" t="s">
        <v>90</v>
      </c>
      <c r="F284" t="s">
        <v>78</v>
      </c>
      <c r="G284" t="s">
        <v>91</v>
      </c>
      <c r="H284" t="s">
        <v>71</v>
      </c>
      <c r="I284">
        <v>1</v>
      </c>
      <c r="J284" t="s">
        <v>204</v>
      </c>
      <c r="K284" s="1" t="s">
        <v>225</v>
      </c>
      <c r="L284" s="1" t="s">
        <v>162</v>
      </c>
      <c r="M284">
        <v>27</v>
      </c>
      <c r="N284">
        <v>0</v>
      </c>
      <c r="O284">
        <v>0</v>
      </c>
      <c r="P284">
        <v>0</v>
      </c>
      <c r="X284" t="str">
        <f>Serve[[#This Row],[服装]]&amp;Serve[[#This Row],[名前]]&amp;Serve[[#This Row],[レアリティ]]</f>
        <v>ユニフォーム東山勝道ICONIC</v>
      </c>
    </row>
    <row r="285" spans="1:24" x14ac:dyDescent="0.25">
      <c r="A285">
        <f>VLOOKUP(Serve[[#This Row],[No用]],SetNo[[No.用]:[vlookup 用]],2,FALSE)</f>
        <v>240</v>
      </c>
      <c r="B285">
        <f>IF(ROW()=2,1,IF(A284&lt;&gt;Serve[[#This Row],[No]],1,B284+1))</f>
        <v>1</v>
      </c>
      <c r="C285" t="s">
        <v>108</v>
      </c>
      <c r="D285" t="s">
        <v>96</v>
      </c>
      <c r="E285" t="s">
        <v>90</v>
      </c>
      <c r="F285" t="s">
        <v>80</v>
      </c>
      <c r="G285" t="s">
        <v>91</v>
      </c>
      <c r="H285" t="s">
        <v>71</v>
      </c>
      <c r="I285">
        <v>0</v>
      </c>
      <c r="J285" t="s">
        <v>204</v>
      </c>
      <c r="K285" s="1"/>
      <c r="L285" s="1"/>
      <c r="M285">
        <v>0</v>
      </c>
      <c r="N285">
        <v>0</v>
      </c>
      <c r="O285">
        <v>0</v>
      </c>
      <c r="P285">
        <v>0</v>
      </c>
      <c r="X285" t="str">
        <f>Serve[[#This Row],[服装]]&amp;Serve[[#This Row],[名前]]&amp;Serve[[#This Row],[レアリティ]]</f>
        <v>ユニフォーム土湯新ICONIC</v>
      </c>
    </row>
    <row r="286" spans="1:24" x14ac:dyDescent="0.25">
      <c r="A286">
        <f>VLOOKUP(Serve[[#This Row],[No用]],SetNo[[No.用]:[vlookup 用]],2,FALSE)</f>
        <v>241</v>
      </c>
      <c r="B286">
        <f>IF(ROW()=2,1,IF(A285&lt;&gt;Serve[[#This Row],[No]],1,B285+1))</f>
        <v>1</v>
      </c>
      <c r="C286" t="s">
        <v>108</v>
      </c>
      <c r="D286" t="s">
        <v>100</v>
      </c>
      <c r="E286" t="s">
        <v>77</v>
      </c>
      <c r="F286" t="s">
        <v>78</v>
      </c>
      <c r="G286" t="s">
        <v>130</v>
      </c>
      <c r="H286" t="s">
        <v>71</v>
      </c>
      <c r="I286">
        <v>1</v>
      </c>
      <c r="J286" t="s">
        <v>204</v>
      </c>
      <c r="K286" s="1" t="s">
        <v>184</v>
      </c>
      <c r="L286" s="1" t="s">
        <v>162</v>
      </c>
      <c r="M286">
        <v>35</v>
      </c>
      <c r="N286">
        <v>0</v>
      </c>
      <c r="O286">
        <v>0</v>
      </c>
      <c r="P286">
        <v>0</v>
      </c>
      <c r="X286" t="str">
        <f>Serve[[#This Row],[服装]]&amp;Serve[[#This Row],[名前]]&amp;Serve[[#This Row],[レアリティ]]</f>
        <v>ユニフォーム中島猛ICONIC</v>
      </c>
    </row>
    <row r="287" spans="1:24" x14ac:dyDescent="0.25">
      <c r="A287">
        <f>VLOOKUP(Serve[[#This Row],[No用]],SetNo[[No.用]:[vlookup 用]],2,FALSE)</f>
        <v>242</v>
      </c>
      <c r="B287">
        <f>IF(ROW()=2,1,IF(A286&lt;&gt;Serve[[#This Row],[No]],1,B286+1))</f>
        <v>1</v>
      </c>
      <c r="C287" s="1" t="s">
        <v>727</v>
      </c>
      <c r="D287" s="1" t="s">
        <v>100</v>
      </c>
      <c r="E287" s="1" t="s">
        <v>73</v>
      </c>
      <c r="F287" s="1" t="s">
        <v>78</v>
      </c>
      <c r="G287" s="1" t="s">
        <v>130</v>
      </c>
      <c r="H287" s="1" t="s">
        <v>71</v>
      </c>
      <c r="I287">
        <v>1</v>
      </c>
      <c r="J287" t="s">
        <v>204</v>
      </c>
      <c r="K287" s="1" t="s">
        <v>184</v>
      </c>
      <c r="L287" s="1" t="s">
        <v>173</v>
      </c>
      <c r="M287">
        <v>41</v>
      </c>
      <c r="N287">
        <v>0</v>
      </c>
      <c r="O287">
        <v>0</v>
      </c>
      <c r="P287">
        <v>0</v>
      </c>
      <c r="X287" t="str">
        <f>Serve[[#This Row],[服装]]&amp;Serve[[#This Row],[名前]]&amp;Serve[[#This Row],[レアリティ]]</f>
        <v>スパイ中島猛ICONIC</v>
      </c>
    </row>
    <row r="288" spans="1:24" x14ac:dyDescent="0.25">
      <c r="A288">
        <f>VLOOKUP(Serve[[#This Row],[No用]],SetNo[[No.用]:[vlookup 用]],2,FALSE)</f>
        <v>242</v>
      </c>
      <c r="B288">
        <f>IF(ROW()=2,1,IF(A287&lt;&gt;Serve[[#This Row],[No]],1,B287+1))</f>
        <v>2</v>
      </c>
      <c r="C288" s="1" t="s">
        <v>727</v>
      </c>
      <c r="D288" s="1" t="s">
        <v>100</v>
      </c>
      <c r="E288" s="1" t="s">
        <v>73</v>
      </c>
      <c r="F288" s="1" t="s">
        <v>78</v>
      </c>
      <c r="G288" s="1" t="s">
        <v>130</v>
      </c>
      <c r="H288" s="1" t="s">
        <v>71</v>
      </c>
      <c r="I288">
        <v>1</v>
      </c>
      <c r="J288" t="s">
        <v>204</v>
      </c>
      <c r="K288" s="1" t="s">
        <v>184</v>
      </c>
      <c r="L288" s="1" t="s">
        <v>224</v>
      </c>
      <c r="M288">
        <v>48</v>
      </c>
      <c r="N288">
        <v>0</v>
      </c>
      <c r="O288">
        <v>58</v>
      </c>
      <c r="P288">
        <v>0</v>
      </c>
      <c r="X288" t="str">
        <f>Serve[[#This Row],[服装]]&amp;Serve[[#This Row],[名前]]&amp;Serve[[#This Row],[レアリティ]]</f>
        <v>スパイ中島猛ICONIC</v>
      </c>
    </row>
    <row r="289" spans="1:24" x14ac:dyDescent="0.25">
      <c r="A289">
        <f>VLOOKUP(Serve[[#This Row],[No用]],SetNo[[No.用]:[vlookup 用]],2,FALSE)</f>
        <v>243</v>
      </c>
      <c r="B289">
        <f>IF(ROW()=2,1,IF(A288&lt;&gt;Serve[[#This Row],[No]],1,B288+1))</f>
        <v>1</v>
      </c>
      <c r="C289" t="s">
        <v>108</v>
      </c>
      <c r="D289" t="s">
        <v>101</v>
      </c>
      <c r="E289" t="s">
        <v>90</v>
      </c>
      <c r="F289" t="s">
        <v>78</v>
      </c>
      <c r="G289" t="s">
        <v>130</v>
      </c>
      <c r="H289" t="s">
        <v>71</v>
      </c>
      <c r="I289">
        <v>1</v>
      </c>
      <c r="J289" t="s">
        <v>204</v>
      </c>
      <c r="K289" s="1" t="s">
        <v>222</v>
      </c>
      <c r="L289" s="1" t="s">
        <v>162</v>
      </c>
      <c r="M289">
        <v>25</v>
      </c>
      <c r="N289">
        <v>0</v>
      </c>
      <c r="O289">
        <v>0</v>
      </c>
      <c r="P289">
        <v>0</v>
      </c>
      <c r="X289" t="str">
        <f>Serve[[#This Row],[服装]]&amp;Serve[[#This Row],[名前]]&amp;Serve[[#This Row],[レアリティ]]</f>
        <v>ユニフォーム白石優希ICONIC</v>
      </c>
    </row>
    <row r="290" spans="1:24" x14ac:dyDescent="0.25">
      <c r="A290">
        <f>VLOOKUP(Serve[[#This Row],[No用]],SetNo[[No.用]:[vlookup 用]],2,FALSE)</f>
        <v>244</v>
      </c>
      <c r="B290">
        <f>IF(ROW()=2,1,IF(A289&lt;&gt;Serve[[#This Row],[No]],1,B289+1))</f>
        <v>1</v>
      </c>
      <c r="C290" t="s">
        <v>108</v>
      </c>
      <c r="D290" t="s">
        <v>102</v>
      </c>
      <c r="E290" t="s">
        <v>77</v>
      </c>
      <c r="F290" t="s">
        <v>74</v>
      </c>
      <c r="G290" t="s">
        <v>130</v>
      </c>
      <c r="H290" t="s">
        <v>71</v>
      </c>
      <c r="I290">
        <v>1</v>
      </c>
      <c r="J290" t="s">
        <v>204</v>
      </c>
      <c r="K290" s="1" t="s">
        <v>364</v>
      </c>
      <c r="L290" s="1" t="s">
        <v>162</v>
      </c>
      <c r="M290">
        <v>13</v>
      </c>
      <c r="N290">
        <v>0</v>
      </c>
      <c r="O290">
        <v>0</v>
      </c>
      <c r="P290">
        <v>0</v>
      </c>
      <c r="X290" t="str">
        <f>Serve[[#This Row],[服装]]&amp;Serve[[#This Row],[名前]]&amp;Serve[[#This Row],[レアリティ]]</f>
        <v>ユニフォーム花山一雅ICONIC</v>
      </c>
    </row>
    <row r="291" spans="1:24" x14ac:dyDescent="0.25">
      <c r="A291">
        <f>VLOOKUP(Serve[[#This Row],[No用]],SetNo[[No.用]:[vlookup 用]],2,FALSE)</f>
        <v>245</v>
      </c>
      <c r="B291">
        <f>IF(ROW()=2,1,IF(A290&lt;&gt;Serve[[#This Row],[No]],1,B290+1))</f>
        <v>1</v>
      </c>
      <c r="C291" t="s">
        <v>108</v>
      </c>
      <c r="D291" t="s">
        <v>103</v>
      </c>
      <c r="E291" t="s">
        <v>77</v>
      </c>
      <c r="F291" t="s">
        <v>82</v>
      </c>
      <c r="G291" t="s">
        <v>130</v>
      </c>
      <c r="H291" t="s">
        <v>71</v>
      </c>
      <c r="I291">
        <v>1</v>
      </c>
      <c r="J291" t="s">
        <v>204</v>
      </c>
      <c r="K291" s="1" t="s">
        <v>225</v>
      </c>
      <c r="L291" s="1" t="s">
        <v>162</v>
      </c>
      <c r="M291">
        <v>25</v>
      </c>
      <c r="N291">
        <v>0</v>
      </c>
      <c r="O291">
        <v>0</v>
      </c>
      <c r="P291">
        <v>0</v>
      </c>
      <c r="X291" t="str">
        <f>Serve[[#This Row],[服装]]&amp;Serve[[#This Row],[名前]]&amp;Serve[[#This Row],[レアリティ]]</f>
        <v>ユニフォーム鳴子哲平ICONIC</v>
      </c>
    </row>
    <row r="292" spans="1:24" x14ac:dyDescent="0.25">
      <c r="A292">
        <f>VLOOKUP(Serve[[#This Row],[No用]],SetNo[[No.用]:[vlookup 用]],2,FALSE)</f>
        <v>246</v>
      </c>
      <c r="B292">
        <f>IF(ROW()=2,1,IF(A291&lt;&gt;Serve[[#This Row],[No]],1,B291+1))</f>
        <v>1</v>
      </c>
      <c r="C292" t="s">
        <v>108</v>
      </c>
      <c r="D292" t="s">
        <v>104</v>
      </c>
      <c r="E292" t="s">
        <v>77</v>
      </c>
      <c r="F292" t="s">
        <v>80</v>
      </c>
      <c r="G292" t="s">
        <v>130</v>
      </c>
      <c r="H292" t="s">
        <v>71</v>
      </c>
      <c r="I292">
        <v>0</v>
      </c>
      <c r="J292" t="s">
        <v>204</v>
      </c>
      <c r="K292" s="1"/>
      <c r="L292" s="1"/>
      <c r="M292">
        <v>0</v>
      </c>
      <c r="N292">
        <v>0</v>
      </c>
      <c r="O292">
        <v>0</v>
      </c>
      <c r="P292">
        <v>0</v>
      </c>
      <c r="X292" t="str">
        <f>Serve[[#This Row],[服装]]&amp;Serve[[#This Row],[名前]]&amp;Serve[[#This Row],[レアリティ]]</f>
        <v>ユニフォーム秋保和光ICONIC</v>
      </c>
    </row>
    <row r="293" spans="1:24" x14ac:dyDescent="0.25">
      <c r="A293">
        <f>VLOOKUP(Serve[[#This Row],[No用]],SetNo[[No.用]:[vlookup 用]],2,FALSE)</f>
        <v>247</v>
      </c>
      <c r="B293">
        <f>IF(ROW()=2,1,IF(A292&lt;&gt;Serve[[#This Row],[No]],1,B292+1))</f>
        <v>1</v>
      </c>
      <c r="C293" t="s">
        <v>108</v>
      </c>
      <c r="D293" t="s">
        <v>105</v>
      </c>
      <c r="E293" t="s">
        <v>77</v>
      </c>
      <c r="F293" t="s">
        <v>82</v>
      </c>
      <c r="G293" t="s">
        <v>130</v>
      </c>
      <c r="H293" t="s">
        <v>71</v>
      </c>
      <c r="I293">
        <v>1</v>
      </c>
      <c r="J293" t="s">
        <v>204</v>
      </c>
      <c r="K293" s="1" t="s">
        <v>222</v>
      </c>
      <c r="L293" s="1" t="s">
        <v>162</v>
      </c>
      <c r="M293">
        <v>24</v>
      </c>
      <c r="N293">
        <v>0</v>
      </c>
      <c r="O293">
        <v>0</v>
      </c>
      <c r="P293">
        <v>0</v>
      </c>
      <c r="X293" t="str">
        <f>Serve[[#This Row],[服装]]&amp;Serve[[#This Row],[名前]]&amp;Serve[[#This Row],[レアリティ]]</f>
        <v>ユニフォーム松島剛ICONIC</v>
      </c>
    </row>
    <row r="294" spans="1:24" x14ac:dyDescent="0.25">
      <c r="A294">
        <f>VLOOKUP(Serve[[#This Row],[No用]],SetNo[[No.用]:[vlookup 用]],2,FALSE)</f>
        <v>248</v>
      </c>
      <c r="B294">
        <f>IF(ROW()=2,1,IF(A293&lt;&gt;Serve[[#This Row],[No]],1,B293+1))</f>
        <v>1</v>
      </c>
      <c r="C294" s="1" t="s">
        <v>902</v>
      </c>
      <c r="D294" s="1" t="s">
        <v>105</v>
      </c>
      <c r="E294" s="1" t="s">
        <v>73</v>
      </c>
      <c r="F294" s="1" t="s">
        <v>82</v>
      </c>
      <c r="G294" s="1" t="s">
        <v>130</v>
      </c>
      <c r="H294" s="1" t="s">
        <v>71</v>
      </c>
      <c r="I294">
        <v>1</v>
      </c>
      <c r="J294" t="s">
        <v>204</v>
      </c>
      <c r="K294" s="1" t="s">
        <v>222</v>
      </c>
      <c r="L294" s="1" t="s">
        <v>162</v>
      </c>
      <c r="M294">
        <v>24</v>
      </c>
      <c r="N294">
        <v>0</v>
      </c>
      <c r="O294">
        <v>0</v>
      </c>
      <c r="P294">
        <v>0</v>
      </c>
      <c r="X294" t="str">
        <f>Serve[[#This Row],[服装]]&amp;Serve[[#This Row],[名前]]&amp;Serve[[#This Row],[レアリティ]]</f>
        <v>妖松島剛ICONIC</v>
      </c>
    </row>
    <row r="295" spans="1:24" x14ac:dyDescent="0.25">
      <c r="A295">
        <f>VLOOKUP(Serve[[#This Row],[No用]],SetNo[[No.用]:[vlookup 用]],2,FALSE)</f>
        <v>249</v>
      </c>
      <c r="B295">
        <f>IF(ROW()=2,1,IF(A294&lt;&gt;Serve[[#This Row],[No]],1,B294+1))</f>
        <v>1</v>
      </c>
      <c r="C295" t="s">
        <v>108</v>
      </c>
      <c r="D295" t="s">
        <v>106</v>
      </c>
      <c r="E295" t="s">
        <v>77</v>
      </c>
      <c r="F295" t="s">
        <v>78</v>
      </c>
      <c r="G295" t="s">
        <v>130</v>
      </c>
      <c r="H295" t="s">
        <v>71</v>
      </c>
      <c r="I295">
        <v>1</v>
      </c>
      <c r="J295" t="s">
        <v>204</v>
      </c>
      <c r="K295" s="1" t="s">
        <v>184</v>
      </c>
      <c r="L295" s="1" t="s">
        <v>173</v>
      </c>
      <c r="M295">
        <v>32</v>
      </c>
      <c r="N295">
        <v>0</v>
      </c>
      <c r="O295">
        <v>0</v>
      </c>
      <c r="P295">
        <v>0</v>
      </c>
      <c r="X295" t="str">
        <f>Serve[[#This Row],[服装]]&amp;Serve[[#This Row],[名前]]&amp;Serve[[#This Row],[レアリティ]]</f>
        <v>ユニフォーム川渡瞬己ICONIC</v>
      </c>
    </row>
    <row r="296" spans="1:24" x14ac:dyDescent="0.25">
      <c r="A296">
        <f>VLOOKUP(Serve[[#This Row],[No用]],SetNo[[No.用]:[vlookup 用]],2,FALSE)</f>
        <v>250</v>
      </c>
      <c r="B296">
        <f>IF(ROW()=2,1,IF(A295&lt;&gt;Serve[[#This Row],[No]],1,B295+1))</f>
        <v>1</v>
      </c>
      <c r="C296" s="1" t="s">
        <v>951</v>
      </c>
      <c r="D296" s="1" t="s">
        <v>106</v>
      </c>
      <c r="E296" s="1" t="s">
        <v>73</v>
      </c>
      <c r="F296" s="1" t="s">
        <v>78</v>
      </c>
      <c r="G296" s="1" t="s">
        <v>130</v>
      </c>
      <c r="H296" s="1" t="s">
        <v>71</v>
      </c>
      <c r="I296">
        <v>1</v>
      </c>
      <c r="J296" t="s">
        <v>204</v>
      </c>
      <c r="K296" s="1" t="s">
        <v>184</v>
      </c>
      <c r="L296" s="1" t="s">
        <v>173</v>
      </c>
      <c r="M296">
        <v>32</v>
      </c>
      <c r="N296">
        <v>0</v>
      </c>
      <c r="O296">
        <v>0</v>
      </c>
      <c r="P296">
        <v>0</v>
      </c>
      <c r="X296" t="str">
        <f>Serve[[#This Row],[服装]]&amp;Serve[[#This Row],[名前]]&amp;Serve[[#This Row],[レアリティ]]</f>
        <v>サバゲ2川渡瞬己ICONIC</v>
      </c>
    </row>
    <row r="297" spans="1:24" x14ac:dyDescent="0.25">
      <c r="A297">
        <f>VLOOKUP(Serve[[#This Row],[No用]],SetNo[[No.用]:[vlookup 用]],2,FALSE)</f>
        <v>250</v>
      </c>
      <c r="B297">
        <f>IF(ROW()=2,1,IF(A296&lt;&gt;Serve[[#This Row],[No]],1,B296+1))</f>
        <v>2</v>
      </c>
      <c r="C297" s="1" t="s">
        <v>952</v>
      </c>
      <c r="D297" s="1" t="s">
        <v>474</v>
      </c>
      <c r="E297" s="1" t="s">
        <v>23</v>
      </c>
      <c r="F297" s="1" t="s">
        <v>25</v>
      </c>
      <c r="G297" s="1" t="s">
        <v>156</v>
      </c>
      <c r="H297" s="1" t="s">
        <v>71</v>
      </c>
      <c r="I297">
        <v>1</v>
      </c>
      <c r="J297" t="s">
        <v>204</v>
      </c>
      <c r="K297" s="1" t="s">
        <v>222</v>
      </c>
      <c r="L297" s="1" t="s">
        <v>224</v>
      </c>
      <c r="M297">
        <v>47</v>
      </c>
      <c r="N297">
        <v>0</v>
      </c>
      <c r="O297">
        <v>57</v>
      </c>
      <c r="P297">
        <v>0</v>
      </c>
      <c r="X297" t="str">
        <f>Serve[[#This Row],[服装]]&amp;Serve[[#This Row],[名前]]&amp;Serve[[#This Row],[レアリティ]]</f>
        <v>サバゲ2川渡瞬己ICONIC</v>
      </c>
    </row>
    <row r="298" spans="1:24" x14ac:dyDescent="0.25">
      <c r="A298">
        <f>VLOOKUP(Serve[[#This Row],[No用]],SetNo[[No.用]:[vlookup 用]],2,FALSE)</f>
        <v>251</v>
      </c>
      <c r="B298">
        <f>IF(ROW()=2,1,IF(A297&lt;&gt;Serve[[#This Row],[No]],1,B297+1))</f>
        <v>1</v>
      </c>
      <c r="C298" t="s">
        <v>108</v>
      </c>
      <c r="D298" t="s">
        <v>109</v>
      </c>
      <c r="E298" t="s">
        <v>73</v>
      </c>
      <c r="F298" t="s">
        <v>78</v>
      </c>
      <c r="G298" t="s">
        <v>118</v>
      </c>
      <c r="H298" t="s">
        <v>71</v>
      </c>
      <c r="I298">
        <v>1</v>
      </c>
      <c r="J298" t="s">
        <v>204</v>
      </c>
      <c r="K298" s="1" t="s">
        <v>538</v>
      </c>
      <c r="L298" s="1" t="s">
        <v>162</v>
      </c>
      <c r="M298">
        <v>36</v>
      </c>
      <c r="N298">
        <v>0</v>
      </c>
      <c r="O298">
        <v>0</v>
      </c>
      <c r="P298">
        <v>0</v>
      </c>
      <c r="X298" t="str">
        <f>Serve[[#This Row],[服装]]&amp;Serve[[#This Row],[名前]]&amp;Serve[[#This Row],[レアリティ]]</f>
        <v>ユニフォーム牛島若利ICONIC</v>
      </c>
    </row>
    <row r="299" spans="1:24" x14ac:dyDescent="0.25">
      <c r="A299">
        <f>VLOOKUP(Serve[[#This Row],[No用]],SetNo[[No.用]:[vlookup 用]],2,FALSE)</f>
        <v>252</v>
      </c>
      <c r="B299">
        <f>IF(ROW()=2,1,IF(A298&lt;&gt;Serve[[#This Row],[No]],1,B298+1))</f>
        <v>1</v>
      </c>
      <c r="C299" t="s">
        <v>116</v>
      </c>
      <c r="D299" t="s">
        <v>109</v>
      </c>
      <c r="E299" t="s">
        <v>90</v>
      </c>
      <c r="F299" t="s">
        <v>78</v>
      </c>
      <c r="G299" t="s">
        <v>118</v>
      </c>
      <c r="H299" t="s">
        <v>71</v>
      </c>
      <c r="I299">
        <v>1</v>
      </c>
      <c r="J299" t="s">
        <v>204</v>
      </c>
      <c r="K299" s="1" t="s">
        <v>538</v>
      </c>
      <c r="L299" s="1" t="s">
        <v>173</v>
      </c>
      <c r="M299">
        <v>41</v>
      </c>
      <c r="N299">
        <v>0</v>
      </c>
      <c r="O299">
        <v>0</v>
      </c>
      <c r="P299">
        <v>0</v>
      </c>
      <c r="X299" t="str">
        <f>Serve[[#This Row],[服装]]&amp;Serve[[#This Row],[名前]]&amp;Serve[[#This Row],[レアリティ]]</f>
        <v>水着牛島若利ICONIC</v>
      </c>
    </row>
    <row r="300" spans="1:24" x14ac:dyDescent="0.25">
      <c r="A300">
        <f>VLOOKUP(Serve[[#This Row],[No用]],SetNo[[No.用]:[vlookup 用]],2,FALSE)</f>
        <v>252</v>
      </c>
      <c r="B300">
        <f>IF(ROW()=2,1,IF(A299&lt;&gt;Serve[[#This Row],[No]],1,B299+1))</f>
        <v>2</v>
      </c>
      <c r="C300" t="s">
        <v>116</v>
      </c>
      <c r="D300" t="s">
        <v>109</v>
      </c>
      <c r="E300" t="s">
        <v>90</v>
      </c>
      <c r="F300" t="s">
        <v>78</v>
      </c>
      <c r="G300" t="s">
        <v>118</v>
      </c>
      <c r="H300" t="s">
        <v>71</v>
      </c>
      <c r="I300">
        <v>1</v>
      </c>
      <c r="J300" t="s">
        <v>204</v>
      </c>
      <c r="K300" s="1" t="s">
        <v>184</v>
      </c>
      <c r="L300" s="1" t="s">
        <v>224</v>
      </c>
      <c r="M300">
        <v>51</v>
      </c>
      <c r="N300">
        <v>0</v>
      </c>
      <c r="O300">
        <v>61</v>
      </c>
      <c r="P300">
        <v>0</v>
      </c>
      <c r="W300" s="1" t="s">
        <v>1335</v>
      </c>
      <c r="X300" t="str">
        <f>Serve[[#This Row],[服装]]&amp;Serve[[#This Row],[名前]]&amp;Serve[[#This Row],[レアリティ]]</f>
        <v>水着牛島若利ICONIC</v>
      </c>
    </row>
    <row r="301" spans="1:24" x14ac:dyDescent="0.25">
      <c r="A301">
        <f>VLOOKUP(Serve[[#This Row],[No用]],SetNo[[No.用]:[vlookup 用]],2,FALSE)</f>
        <v>253</v>
      </c>
      <c r="B301">
        <f>IF(ROW()=2,1,IF(A300&lt;&gt;Serve[[#This Row],[No]],1,B300+1))</f>
        <v>1</v>
      </c>
      <c r="C301" s="1" t="s">
        <v>589</v>
      </c>
      <c r="D301" t="s">
        <v>109</v>
      </c>
      <c r="E301" s="1" t="s">
        <v>77</v>
      </c>
      <c r="F301" t="s">
        <v>78</v>
      </c>
      <c r="G301" t="s">
        <v>118</v>
      </c>
      <c r="H301" t="s">
        <v>71</v>
      </c>
      <c r="I301">
        <v>1</v>
      </c>
      <c r="J301" t="s">
        <v>204</v>
      </c>
      <c r="K301" s="1" t="s">
        <v>538</v>
      </c>
      <c r="L301" s="1" t="s">
        <v>162</v>
      </c>
      <c r="M301">
        <v>36</v>
      </c>
      <c r="N301">
        <v>0</v>
      </c>
      <c r="O301">
        <v>0</v>
      </c>
      <c r="P301">
        <v>0</v>
      </c>
      <c r="X301" t="str">
        <f>Serve[[#This Row],[服装]]&amp;Serve[[#This Row],[名前]]&amp;Serve[[#This Row],[レアリティ]]</f>
        <v>新年牛島若利ICONIC</v>
      </c>
    </row>
    <row r="302" spans="1:24" x14ac:dyDescent="0.25">
      <c r="A302">
        <f>VLOOKUP(Serve[[#This Row],[No用]],SetNo[[No.用]:[vlookup 用]],2,FALSE)</f>
        <v>254</v>
      </c>
      <c r="B302">
        <f>IF(ROW()=2,1,IF(A301&lt;&gt;Serve[[#This Row],[No]],1,B301+1))</f>
        <v>1</v>
      </c>
      <c r="C302" s="1" t="s">
        <v>149</v>
      </c>
      <c r="D302" s="1" t="s">
        <v>109</v>
      </c>
      <c r="E302" s="1" t="s">
        <v>73</v>
      </c>
      <c r="F302" s="1" t="s">
        <v>78</v>
      </c>
      <c r="G302" s="1" t="s">
        <v>118</v>
      </c>
      <c r="H302" s="1" t="s">
        <v>71</v>
      </c>
      <c r="I302">
        <v>1</v>
      </c>
      <c r="J302" t="s">
        <v>204</v>
      </c>
      <c r="K302" s="1" t="s">
        <v>538</v>
      </c>
      <c r="L302" s="1" t="s">
        <v>173</v>
      </c>
      <c r="M302">
        <v>42</v>
      </c>
      <c r="N302">
        <v>0</v>
      </c>
      <c r="O302">
        <v>0</v>
      </c>
      <c r="P302">
        <v>0</v>
      </c>
      <c r="X302" t="str">
        <f>Serve[[#This Row],[服装]]&amp;Serve[[#This Row],[名前]]&amp;Serve[[#This Row],[レアリティ]]</f>
        <v>制服牛島若利ICONIC</v>
      </c>
    </row>
    <row r="303" spans="1:24" x14ac:dyDescent="0.25">
      <c r="A303">
        <f>VLOOKUP(Serve[[#This Row],[No用]],SetNo[[No.用]:[vlookup 用]],2,FALSE)</f>
        <v>254</v>
      </c>
      <c r="B303">
        <f>IF(ROW()=2,1,IF(A302&lt;&gt;Serve[[#This Row],[No]],1,B302+1))</f>
        <v>2</v>
      </c>
      <c r="C303" s="1" t="s">
        <v>149</v>
      </c>
      <c r="D303" s="1" t="s">
        <v>109</v>
      </c>
      <c r="E303" s="1" t="s">
        <v>73</v>
      </c>
      <c r="F303" s="1" t="s">
        <v>78</v>
      </c>
      <c r="G303" s="1" t="s">
        <v>118</v>
      </c>
      <c r="H303" s="1" t="s">
        <v>71</v>
      </c>
      <c r="I303">
        <v>1</v>
      </c>
      <c r="J303" t="s">
        <v>204</v>
      </c>
      <c r="K303" s="1" t="s">
        <v>184</v>
      </c>
      <c r="L303" s="1" t="s">
        <v>224</v>
      </c>
      <c r="M303">
        <v>51</v>
      </c>
      <c r="N303">
        <v>0</v>
      </c>
      <c r="O303">
        <v>61</v>
      </c>
      <c r="P303">
        <v>0</v>
      </c>
      <c r="W303" s="1" t="s">
        <v>1335</v>
      </c>
      <c r="X303" t="str">
        <f>Serve[[#This Row],[服装]]&amp;Serve[[#This Row],[名前]]&amp;Serve[[#This Row],[レアリティ]]</f>
        <v>制服牛島若利ICONIC</v>
      </c>
    </row>
    <row r="304" spans="1:24" x14ac:dyDescent="0.25">
      <c r="A304">
        <f>VLOOKUP(Serve[[#This Row],[No用]],SetNo[[No.用]:[vlookup 用]],2,FALSE)</f>
        <v>255</v>
      </c>
      <c r="B304">
        <f>IF(ROW()=2,1,IF(A303&lt;&gt;Serve[[#This Row],[No]],1,B303+1))</f>
        <v>1</v>
      </c>
      <c r="C304" s="1" t="s">
        <v>759</v>
      </c>
      <c r="D304" s="1" t="s">
        <v>109</v>
      </c>
      <c r="E304" s="1" t="s">
        <v>90</v>
      </c>
      <c r="F304" s="1" t="s">
        <v>78</v>
      </c>
      <c r="G304" s="1" t="s">
        <v>118</v>
      </c>
      <c r="H304" s="1" t="s">
        <v>71</v>
      </c>
      <c r="I304">
        <v>1</v>
      </c>
      <c r="J304" t="s">
        <v>204</v>
      </c>
      <c r="K304" s="1" t="s">
        <v>538</v>
      </c>
      <c r="L304" s="1" t="s">
        <v>162</v>
      </c>
      <c r="M304">
        <v>36</v>
      </c>
      <c r="N304">
        <v>0</v>
      </c>
      <c r="O304">
        <v>0</v>
      </c>
      <c r="P304">
        <v>0</v>
      </c>
      <c r="X304" t="str">
        <f>Serve[[#This Row],[服装]]&amp;Serve[[#This Row],[名前]]&amp;Serve[[#This Row],[レアリティ]]</f>
        <v>文化祭2牛島若利ICONIC</v>
      </c>
    </row>
    <row r="305" spans="1:24" x14ac:dyDescent="0.25">
      <c r="A305">
        <f>VLOOKUP(Serve[[#This Row],[No用]],SetNo[[No.用]:[vlookup 用]],2,FALSE)</f>
        <v>256</v>
      </c>
      <c r="B305">
        <f>IF(ROW()=2,1,IF(A304&lt;&gt;Serve[[#This Row],[No]],1,B304+1))</f>
        <v>1</v>
      </c>
      <c r="C305" s="1" t="s">
        <v>902</v>
      </c>
      <c r="D305" s="1" t="s">
        <v>109</v>
      </c>
      <c r="E305" s="1" t="s">
        <v>77</v>
      </c>
      <c r="F305" s="1" t="s">
        <v>78</v>
      </c>
      <c r="G305" s="1" t="s">
        <v>118</v>
      </c>
      <c r="H305" s="1" t="s">
        <v>71</v>
      </c>
      <c r="I305">
        <v>1</v>
      </c>
      <c r="J305" t="s">
        <v>204</v>
      </c>
      <c r="K305" s="1" t="s">
        <v>538</v>
      </c>
      <c r="L305" s="1" t="s">
        <v>173</v>
      </c>
      <c r="M305">
        <v>43</v>
      </c>
      <c r="N305">
        <v>0</v>
      </c>
      <c r="O305">
        <v>0</v>
      </c>
      <c r="P305">
        <v>0</v>
      </c>
      <c r="X305" t="str">
        <f>Serve[[#This Row],[服装]]&amp;Serve[[#This Row],[名前]]&amp;Serve[[#This Row],[レアリティ]]</f>
        <v>妖牛島若利ICONIC</v>
      </c>
    </row>
    <row r="306" spans="1:24" x14ac:dyDescent="0.25">
      <c r="A306">
        <f>VLOOKUP(Serve[[#This Row],[No用]],SetNo[[No.用]:[vlookup 用]],2,FALSE)</f>
        <v>256</v>
      </c>
      <c r="B306">
        <f>IF(ROW()=2,1,IF(A305&lt;&gt;Serve[[#This Row],[No]],1,B305+1))</f>
        <v>2</v>
      </c>
      <c r="C306" s="1" t="s">
        <v>902</v>
      </c>
      <c r="D306" s="1" t="s">
        <v>109</v>
      </c>
      <c r="E306" s="1" t="s">
        <v>77</v>
      </c>
      <c r="F306" s="1" t="s">
        <v>78</v>
      </c>
      <c r="G306" s="1" t="s">
        <v>118</v>
      </c>
      <c r="H306" s="1" t="s">
        <v>71</v>
      </c>
      <c r="I306">
        <v>1</v>
      </c>
      <c r="J306" t="s">
        <v>204</v>
      </c>
      <c r="K306" s="1" t="s">
        <v>184</v>
      </c>
      <c r="L306" s="1" t="s">
        <v>224</v>
      </c>
      <c r="M306">
        <v>52</v>
      </c>
      <c r="N306">
        <v>0</v>
      </c>
      <c r="O306">
        <v>62</v>
      </c>
      <c r="P306">
        <v>0</v>
      </c>
      <c r="W306" s="1" t="s">
        <v>1335</v>
      </c>
      <c r="X306" t="str">
        <f>Serve[[#This Row],[服装]]&amp;Serve[[#This Row],[名前]]&amp;Serve[[#This Row],[レアリティ]]</f>
        <v>妖牛島若利ICONIC</v>
      </c>
    </row>
    <row r="307" spans="1:24" x14ac:dyDescent="0.25">
      <c r="A307">
        <f>VLOOKUP(Serve[[#This Row],[No用]],SetNo[[No.用]:[vlookup 用]],2,FALSE)</f>
        <v>257</v>
      </c>
      <c r="B307">
        <f>IF(ROW()=2,1,IF(A306&lt;&gt;Serve[[#This Row],[No]],1,B306+1))</f>
        <v>1</v>
      </c>
      <c r="C307" s="1" t="s">
        <v>1031</v>
      </c>
      <c r="D307" s="1" t="s">
        <v>109</v>
      </c>
      <c r="E307" s="1" t="s">
        <v>73</v>
      </c>
      <c r="F307" s="1" t="s">
        <v>78</v>
      </c>
      <c r="G307" s="1" t="s">
        <v>118</v>
      </c>
      <c r="H307" s="1" t="s">
        <v>71</v>
      </c>
      <c r="I307">
        <v>1</v>
      </c>
      <c r="J307" t="s">
        <v>204</v>
      </c>
      <c r="K307" s="1" t="s">
        <v>538</v>
      </c>
      <c r="L307" s="1" t="s">
        <v>162</v>
      </c>
      <c r="M307">
        <v>36</v>
      </c>
      <c r="N307">
        <v>0</v>
      </c>
      <c r="O307">
        <v>0</v>
      </c>
      <c r="P307">
        <v>0</v>
      </c>
      <c r="X307" t="str">
        <f>Serve[[#This Row],[服装]]&amp;Serve[[#This Row],[名前]]&amp;Serve[[#This Row],[レアリティ]]</f>
        <v>ハロウィン牛島若利ICONIC</v>
      </c>
    </row>
    <row r="308" spans="1:24" x14ac:dyDescent="0.25">
      <c r="A308">
        <f>VLOOKUP(Serve[[#This Row],[No用]],SetNo[[No.用]:[vlookup 用]],2,FALSE)</f>
        <v>258</v>
      </c>
      <c r="B308">
        <f>IF(ROW()=2,1,IF(A307&lt;&gt;Serve[[#This Row],[No]],1,B307+1))</f>
        <v>1</v>
      </c>
      <c r="C308" s="1" t="s">
        <v>1183</v>
      </c>
      <c r="D308" s="1" t="s">
        <v>109</v>
      </c>
      <c r="E308" s="1" t="s">
        <v>90</v>
      </c>
      <c r="F308" s="1" t="s">
        <v>78</v>
      </c>
      <c r="G308" s="1" t="s">
        <v>118</v>
      </c>
      <c r="H308" s="1" t="s">
        <v>71</v>
      </c>
      <c r="I308">
        <v>1</v>
      </c>
      <c r="J308" t="s">
        <v>204</v>
      </c>
      <c r="K308" s="1" t="s">
        <v>538</v>
      </c>
      <c r="L308" s="1" t="s">
        <v>173</v>
      </c>
      <c r="M308">
        <v>44</v>
      </c>
      <c r="N308">
        <v>0</v>
      </c>
      <c r="O308">
        <v>0</v>
      </c>
      <c r="P308">
        <v>0</v>
      </c>
      <c r="X308" t="str">
        <f>Serve[[#This Row],[服装]]&amp;Serve[[#This Row],[名前]]&amp;Serve[[#This Row],[レアリティ]]</f>
        <v>Xmas3牛島若利ICONIC</v>
      </c>
    </row>
    <row r="309" spans="1:24" x14ac:dyDescent="0.25">
      <c r="A309">
        <f>VLOOKUP(Serve[[#This Row],[No用]],SetNo[[No.用]:[vlookup 用]],2,FALSE)</f>
        <v>258</v>
      </c>
      <c r="B309">
        <f>IF(ROW()=2,1,IF(A308&lt;&gt;Serve[[#This Row],[No]],1,B308+1))</f>
        <v>2</v>
      </c>
      <c r="C309" s="1" t="s">
        <v>1183</v>
      </c>
      <c r="D309" s="1" t="s">
        <v>109</v>
      </c>
      <c r="E309" s="1" t="s">
        <v>90</v>
      </c>
      <c r="F309" s="1" t="s">
        <v>78</v>
      </c>
      <c r="G309" s="1" t="s">
        <v>118</v>
      </c>
      <c r="H309" s="1" t="s">
        <v>71</v>
      </c>
      <c r="I309">
        <v>1</v>
      </c>
      <c r="J309" t="s">
        <v>204</v>
      </c>
      <c r="K309" s="1" t="s">
        <v>538</v>
      </c>
      <c r="L309" s="1" t="s">
        <v>224</v>
      </c>
      <c r="M309">
        <v>53</v>
      </c>
      <c r="N309">
        <v>0</v>
      </c>
      <c r="O309">
        <v>63</v>
      </c>
      <c r="P309">
        <v>0</v>
      </c>
      <c r="R309" s="1" t="s">
        <v>1324</v>
      </c>
      <c r="S309" s="1">
        <v>40.4</v>
      </c>
      <c r="T309" s="1">
        <v>60</v>
      </c>
      <c r="U309" s="1">
        <v>60.4</v>
      </c>
      <c r="V309" s="1">
        <v>80</v>
      </c>
      <c r="W309" s="1" t="s">
        <v>1325</v>
      </c>
      <c r="X309" t="str">
        <f>Serve[[#This Row],[服装]]&amp;Serve[[#This Row],[名前]]&amp;Serve[[#This Row],[レアリティ]]</f>
        <v>Xmas3牛島若利ICONIC</v>
      </c>
    </row>
    <row r="310" spans="1:24" x14ac:dyDescent="0.25">
      <c r="A310">
        <f>VLOOKUP(Serve[[#This Row],[No用]],SetNo[[No.用]:[vlookup 用]],2,FALSE)</f>
        <v>259</v>
      </c>
      <c r="B310">
        <f>IF(ROW()=2,1,IF(A309&lt;&gt;Serve[[#This Row],[No]],1,B309+1))</f>
        <v>1</v>
      </c>
      <c r="C310" s="1" t="s">
        <v>1502</v>
      </c>
      <c r="D310" s="1" t="s">
        <v>109</v>
      </c>
      <c r="E310" s="1" t="s">
        <v>77</v>
      </c>
      <c r="F310" s="1" t="s">
        <v>78</v>
      </c>
      <c r="G310" s="1" t="s">
        <v>118</v>
      </c>
      <c r="H310" s="1" t="s">
        <v>71</v>
      </c>
      <c r="I310">
        <v>1</v>
      </c>
      <c r="J310" t="s">
        <v>204</v>
      </c>
      <c r="K310" s="1" t="s">
        <v>538</v>
      </c>
      <c r="L310" s="1" t="s">
        <v>178</v>
      </c>
      <c r="M310">
        <v>40</v>
      </c>
      <c r="N310">
        <v>0</v>
      </c>
      <c r="O310">
        <v>0</v>
      </c>
      <c r="P310">
        <v>0</v>
      </c>
      <c r="R310" s="1"/>
      <c r="S310" s="1"/>
      <c r="T310" s="1"/>
      <c r="U310" s="1"/>
      <c r="V310" s="1"/>
      <c r="W310" s="1"/>
      <c r="X310" t="str">
        <f>Serve[[#This Row],[服装]]&amp;Serve[[#This Row],[名前]]&amp;Serve[[#This Row],[レアリティ]]</f>
        <v>3周年牛島若利ICONIC</v>
      </c>
    </row>
    <row r="311" spans="1:24" x14ac:dyDescent="0.25">
      <c r="A311">
        <f>VLOOKUP(Serve[[#This Row],[No用]],SetNo[[No.用]:[vlookup 用]],2,FALSE)</f>
        <v>260</v>
      </c>
      <c r="B311">
        <f>IF(ROW()=2,1,IF(A309&lt;&gt;Serve[[#This Row],[No]],1,B309+1))</f>
        <v>1</v>
      </c>
      <c r="C311" t="s">
        <v>108</v>
      </c>
      <c r="D311" t="s">
        <v>110</v>
      </c>
      <c r="E311" t="s">
        <v>73</v>
      </c>
      <c r="F311" t="s">
        <v>82</v>
      </c>
      <c r="G311" t="s">
        <v>118</v>
      </c>
      <c r="H311" t="s">
        <v>71</v>
      </c>
      <c r="I311">
        <v>1</v>
      </c>
      <c r="J311" t="s">
        <v>204</v>
      </c>
      <c r="K311" s="1" t="s">
        <v>222</v>
      </c>
      <c r="L311" s="1" t="s">
        <v>162</v>
      </c>
      <c r="M311">
        <v>27</v>
      </c>
      <c r="N311">
        <v>0</v>
      </c>
      <c r="O311">
        <v>0</v>
      </c>
      <c r="P311">
        <v>0</v>
      </c>
      <c r="X311" t="str">
        <f>Serve[[#This Row],[服装]]&amp;Serve[[#This Row],[名前]]&amp;Serve[[#This Row],[レアリティ]]</f>
        <v>ユニフォーム天童覚ICONIC</v>
      </c>
    </row>
    <row r="312" spans="1:24" x14ac:dyDescent="0.25">
      <c r="A312">
        <f>VLOOKUP(Serve[[#This Row],[No用]],SetNo[[No.用]:[vlookup 用]],2,FALSE)</f>
        <v>261</v>
      </c>
      <c r="B312">
        <f>IF(ROW()=2,1,IF(A311&lt;&gt;Serve[[#This Row],[No]],1,B311+1))</f>
        <v>1</v>
      </c>
      <c r="C312" t="s">
        <v>116</v>
      </c>
      <c r="D312" t="s">
        <v>110</v>
      </c>
      <c r="E312" t="s">
        <v>90</v>
      </c>
      <c r="F312" t="s">
        <v>82</v>
      </c>
      <c r="G312" t="s">
        <v>118</v>
      </c>
      <c r="H312" t="s">
        <v>71</v>
      </c>
      <c r="I312">
        <v>1</v>
      </c>
      <c r="J312" t="s">
        <v>204</v>
      </c>
      <c r="K312" s="1" t="s">
        <v>222</v>
      </c>
      <c r="L312" s="1" t="s">
        <v>162</v>
      </c>
      <c r="M312">
        <v>27</v>
      </c>
      <c r="N312">
        <v>0</v>
      </c>
      <c r="O312">
        <v>0</v>
      </c>
      <c r="P312">
        <v>0</v>
      </c>
      <c r="X312" t="str">
        <f>Serve[[#This Row],[服装]]&amp;Serve[[#This Row],[名前]]&amp;Serve[[#This Row],[レアリティ]]</f>
        <v>水着天童覚ICONIC</v>
      </c>
    </row>
    <row r="313" spans="1:24" x14ac:dyDescent="0.25">
      <c r="A313">
        <f>VLOOKUP(Serve[[#This Row],[No用]],SetNo[[No.用]:[vlookup 用]],2,FALSE)</f>
        <v>262</v>
      </c>
      <c r="B313">
        <f>IF(ROW()=2,1,IF(A312&lt;&gt;Serve[[#This Row],[No]],1,B312+1))</f>
        <v>1</v>
      </c>
      <c r="C313" s="1" t="s">
        <v>580</v>
      </c>
      <c r="D313" t="s">
        <v>110</v>
      </c>
      <c r="E313" s="1" t="s">
        <v>77</v>
      </c>
      <c r="F313" t="s">
        <v>82</v>
      </c>
      <c r="G313" t="s">
        <v>118</v>
      </c>
      <c r="H313" t="s">
        <v>71</v>
      </c>
      <c r="I313">
        <v>1</v>
      </c>
      <c r="J313" t="s">
        <v>204</v>
      </c>
      <c r="K313" s="1" t="s">
        <v>222</v>
      </c>
      <c r="L313" s="1" t="s">
        <v>162</v>
      </c>
      <c r="M313">
        <v>27</v>
      </c>
      <c r="N313">
        <v>0</v>
      </c>
      <c r="O313">
        <v>0</v>
      </c>
      <c r="P313">
        <v>0</v>
      </c>
      <c r="X313" t="str">
        <f>Serve[[#This Row],[服装]]&amp;Serve[[#This Row],[名前]]&amp;Serve[[#This Row],[レアリティ]]</f>
        <v>文化祭天童覚ICONIC</v>
      </c>
    </row>
    <row r="314" spans="1:24" x14ac:dyDescent="0.25">
      <c r="A314">
        <f>VLOOKUP(Serve[[#This Row],[No用]],SetNo[[No.用]:[vlookup 用]],2,FALSE)</f>
        <v>263</v>
      </c>
      <c r="B314">
        <f>IF(ROW()=2,1,IF(A313&lt;&gt;Serve[[#This Row],[No]],1,B313+1))</f>
        <v>1</v>
      </c>
      <c r="C314" s="1" t="s">
        <v>149</v>
      </c>
      <c r="D314" s="1" t="s">
        <v>110</v>
      </c>
      <c r="E314" s="1" t="s">
        <v>73</v>
      </c>
      <c r="F314" s="1" t="s">
        <v>82</v>
      </c>
      <c r="G314" s="1" t="s">
        <v>118</v>
      </c>
      <c r="H314" s="1" t="s">
        <v>71</v>
      </c>
      <c r="I314">
        <v>1</v>
      </c>
      <c r="J314" t="s">
        <v>204</v>
      </c>
      <c r="K314" s="1" t="s">
        <v>222</v>
      </c>
      <c r="L314" s="1" t="s">
        <v>162</v>
      </c>
      <c r="M314">
        <v>27</v>
      </c>
      <c r="N314">
        <v>0</v>
      </c>
      <c r="O314">
        <v>0</v>
      </c>
      <c r="P314">
        <v>0</v>
      </c>
      <c r="X314" t="str">
        <f>Serve[[#This Row],[服装]]&amp;Serve[[#This Row],[名前]]&amp;Serve[[#This Row],[レアリティ]]</f>
        <v>制服天童覚ICONIC</v>
      </c>
    </row>
    <row r="315" spans="1:24" x14ac:dyDescent="0.25">
      <c r="A315">
        <f>VLOOKUP(Serve[[#This Row],[No用]],SetNo[[No.用]:[vlookup 用]],2,FALSE)</f>
        <v>264</v>
      </c>
      <c r="B315">
        <f>IF(ROW()=2,1,IF(A314&lt;&gt;Serve[[#This Row],[No]],1,B314+1))</f>
        <v>1</v>
      </c>
      <c r="C315" s="1" t="s">
        <v>732</v>
      </c>
      <c r="D315" s="1" t="s">
        <v>110</v>
      </c>
      <c r="E315" s="1" t="s">
        <v>90</v>
      </c>
      <c r="F315" s="1" t="s">
        <v>82</v>
      </c>
      <c r="G315" s="1" t="s">
        <v>118</v>
      </c>
      <c r="H315" s="1" t="s">
        <v>71</v>
      </c>
      <c r="I315">
        <v>1</v>
      </c>
      <c r="J315" t="s">
        <v>204</v>
      </c>
      <c r="K315" s="1" t="s">
        <v>222</v>
      </c>
      <c r="L315" s="1" t="s">
        <v>162</v>
      </c>
      <c r="M315">
        <v>27</v>
      </c>
      <c r="N315">
        <v>0</v>
      </c>
      <c r="O315">
        <v>0</v>
      </c>
      <c r="P315">
        <v>0</v>
      </c>
      <c r="X315" t="str">
        <f>Serve[[#This Row],[服装]]&amp;Serve[[#This Row],[名前]]&amp;Serve[[#This Row],[レアリティ]]</f>
        <v>仮装天童覚ICONIC</v>
      </c>
    </row>
    <row r="316" spans="1:24" x14ac:dyDescent="0.25">
      <c r="A316">
        <f>VLOOKUP(Serve[[#This Row],[No用]],SetNo[[No.用]:[vlookup 用]],2,FALSE)</f>
        <v>265</v>
      </c>
      <c r="B316">
        <f>IF(ROW()=2,1,IF(A315&lt;&gt;Serve[[#This Row],[No]],1,B315+1))</f>
        <v>1</v>
      </c>
      <c r="C316" s="1" t="s">
        <v>893</v>
      </c>
      <c r="D316" s="1" t="s">
        <v>110</v>
      </c>
      <c r="E316" s="1" t="s">
        <v>77</v>
      </c>
      <c r="F316" s="1" t="s">
        <v>82</v>
      </c>
      <c r="G316" s="1" t="s">
        <v>118</v>
      </c>
      <c r="H316" s="1" t="s">
        <v>71</v>
      </c>
      <c r="I316">
        <v>1</v>
      </c>
      <c r="J316" t="s">
        <v>204</v>
      </c>
      <c r="K316" s="1" t="s">
        <v>222</v>
      </c>
      <c r="L316" s="1" t="s">
        <v>162</v>
      </c>
      <c r="M316">
        <v>27</v>
      </c>
      <c r="N316">
        <v>0</v>
      </c>
      <c r="O316">
        <v>0</v>
      </c>
      <c r="P316">
        <v>0</v>
      </c>
      <c r="X316" t="str">
        <f>Serve[[#This Row],[服装]]&amp;Serve[[#This Row],[名前]]&amp;Serve[[#This Row],[レアリティ]]</f>
        <v>遊園地天童覚ICONIC</v>
      </c>
    </row>
    <row r="317" spans="1:24" x14ac:dyDescent="0.25">
      <c r="A317">
        <f>VLOOKUP(Serve[[#This Row],[No用]],SetNo[[No.用]:[vlookup 用]],2,FALSE)</f>
        <v>266</v>
      </c>
      <c r="B317">
        <f>IF(ROW()=2,1,IF(A316&lt;&gt;Serve[[#This Row],[No]],1,B316+1))</f>
        <v>1</v>
      </c>
      <c r="C317" s="1" t="s">
        <v>1183</v>
      </c>
      <c r="D317" s="1" t="s">
        <v>110</v>
      </c>
      <c r="E317" s="1" t="s">
        <v>73</v>
      </c>
      <c r="F317" s="1" t="s">
        <v>82</v>
      </c>
      <c r="G317" s="1" t="s">
        <v>118</v>
      </c>
      <c r="H317" s="1" t="s">
        <v>71</v>
      </c>
      <c r="I317">
        <v>1</v>
      </c>
      <c r="J317" t="s">
        <v>204</v>
      </c>
      <c r="K317" s="1" t="s">
        <v>222</v>
      </c>
      <c r="L317" s="1" t="s">
        <v>162</v>
      </c>
      <c r="M317">
        <v>27</v>
      </c>
      <c r="N317">
        <v>0</v>
      </c>
      <c r="O317">
        <v>0</v>
      </c>
      <c r="P317">
        <v>0</v>
      </c>
      <c r="X317" t="str">
        <f>Serve[[#This Row],[服装]]&amp;Serve[[#This Row],[名前]]&amp;Serve[[#This Row],[レアリティ]]</f>
        <v>Xmas3天童覚ICONIC</v>
      </c>
    </row>
    <row r="318" spans="1:24" x14ac:dyDescent="0.25">
      <c r="A318">
        <f>VLOOKUP(Serve[[#This Row],[No用]],SetNo[[No.用]:[vlookup 用]],2,FALSE)</f>
        <v>267</v>
      </c>
      <c r="B318">
        <f>IF(ROW()=2,1,IF(A317&lt;&gt;Serve[[#This Row],[No]],1,B317+1))</f>
        <v>1</v>
      </c>
      <c r="C318" s="1" t="s">
        <v>1674</v>
      </c>
      <c r="D318" s="1" t="s">
        <v>110</v>
      </c>
      <c r="E318" s="1" t="s">
        <v>90</v>
      </c>
      <c r="F318" s="1" t="s">
        <v>82</v>
      </c>
      <c r="G318" s="1" t="s">
        <v>118</v>
      </c>
      <c r="H318" s="1" t="s">
        <v>71</v>
      </c>
      <c r="I318">
        <v>1</v>
      </c>
      <c r="J318" t="s">
        <v>204</v>
      </c>
      <c r="K318" s="1" t="s">
        <v>222</v>
      </c>
      <c r="L318" s="1" t="s">
        <v>162</v>
      </c>
      <c r="M318">
        <v>27</v>
      </c>
      <c r="N318">
        <v>0</v>
      </c>
      <c r="O318">
        <v>0</v>
      </c>
      <c r="P318">
        <v>0</v>
      </c>
      <c r="X318" t="str">
        <f>Serve[[#This Row],[服装]]&amp;Serve[[#This Row],[名前]]&amp;Serve[[#This Row],[レアリティ]]</f>
        <v>思い出天童覚ICONIC</v>
      </c>
    </row>
    <row r="319" spans="1:24" x14ac:dyDescent="0.25">
      <c r="A319">
        <f>VLOOKUP(Serve[[#This Row],[No用]],SetNo[[No.用]:[vlookup 用]],2,FALSE)</f>
        <v>268</v>
      </c>
      <c r="B319">
        <f>IF(ROW()=2,1,IF(A317&lt;&gt;Serve[[#This Row],[No]],1,B317+1))</f>
        <v>1</v>
      </c>
      <c r="C319" t="s">
        <v>108</v>
      </c>
      <c r="D319" t="s">
        <v>111</v>
      </c>
      <c r="E319" t="s">
        <v>77</v>
      </c>
      <c r="F319" t="s">
        <v>78</v>
      </c>
      <c r="G319" t="s">
        <v>118</v>
      </c>
      <c r="H319" t="s">
        <v>71</v>
      </c>
      <c r="I319">
        <v>1</v>
      </c>
      <c r="J319" t="s">
        <v>204</v>
      </c>
      <c r="K319" s="1" t="s">
        <v>184</v>
      </c>
      <c r="L319" s="1" t="s">
        <v>173</v>
      </c>
      <c r="M319">
        <v>39</v>
      </c>
      <c r="N319">
        <v>0</v>
      </c>
      <c r="O319">
        <v>0</v>
      </c>
      <c r="P319">
        <v>0</v>
      </c>
      <c r="X319" t="str">
        <f>Serve[[#This Row],[服装]]&amp;Serve[[#This Row],[名前]]&amp;Serve[[#This Row],[レアリティ]]</f>
        <v>ユニフォーム五色工ICONIC</v>
      </c>
    </row>
    <row r="320" spans="1:24" x14ac:dyDescent="0.25">
      <c r="A320">
        <f>VLOOKUP(Serve[[#This Row],[No用]],SetNo[[No.用]:[vlookup 用]],2,FALSE)</f>
        <v>269</v>
      </c>
      <c r="B320">
        <f>IF(ROW()=2,1,IF(A319&lt;&gt;Serve[[#This Row],[No]],1,B319+1))</f>
        <v>1</v>
      </c>
      <c r="C320" s="1" t="s">
        <v>552</v>
      </c>
      <c r="D320" t="s">
        <v>111</v>
      </c>
      <c r="E320" s="1" t="s">
        <v>73</v>
      </c>
      <c r="F320" t="s">
        <v>78</v>
      </c>
      <c r="G320" t="s">
        <v>118</v>
      </c>
      <c r="H320" t="s">
        <v>71</v>
      </c>
      <c r="I320">
        <v>1</v>
      </c>
      <c r="J320" t="s">
        <v>204</v>
      </c>
      <c r="K320" s="1" t="s">
        <v>184</v>
      </c>
      <c r="L320" s="1" t="s">
        <v>173</v>
      </c>
      <c r="M320">
        <v>39</v>
      </c>
      <c r="N320">
        <v>0</v>
      </c>
      <c r="O320">
        <v>0</v>
      </c>
      <c r="P320">
        <v>0</v>
      </c>
      <c r="X320" t="str">
        <f>Serve[[#This Row],[服装]]&amp;Serve[[#This Row],[名前]]&amp;Serve[[#This Row],[レアリティ]]</f>
        <v>職業体験五色工ICONIC</v>
      </c>
    </row>
    <row r="321" spans="1:24" x14ac:dyDescent="0.25">
      <c r="A321">
        <f>VLOOKUP(Serve[[#This Row],[No用]],SetNo[[No.用]:[vlookup 用]],2,FALSE)</f>
        <v>270</v>
      </c>
      <c r="B321">
        <f>IF(ROW()=2,1,IF(A320&lt;&gt;Serve[[#This Row],[No]],1,B320+1))</f>
        <v>1</v>
      </c>
      <c r="C321" s="1" t="s">
        <v>149</v>
      </c>
      <c r="D321" s="1" t="s">
        <v>111</v>
      </c>
      <c r="E321" s="1" t="s">
        <v>90</v>
      </c>
      <c r="F321" s="1" t="s">
        <v>78</v>
      </c>
      <c r="G321" s="1" t="s">
        <v>118</v>
      </c>
      <c r="H321" s="1" t="s">
        <v>71</v>
      </c>
      <c r="I321">
        <v>1</v>
      </c>
      <c r="J321" t="s">
        <v>204</v>
      </c>
      <c r="K321" s="1" t="s">
        <v>184</v>
      </c>
      <c r="L321" s="1" t="s">
        <v>173</v>
      </c>
      <c r="M321">
        <v>40</v>
      </c>
      <c r="N321">
        <v>0</v>
      </c>
      <c r="O321">
        <v>0</v>
      </c>
      <c r="P321">
        <v>0</v>
      </c>
      <c r="X321" t="str">
        <f>Serve[[#This Row],[服装]]&amp;Serve[[#This Row],[名前]]&amp;Serve[[#This Row],[レアリティ]]</f>
        <v>制服五色工ICONIC</v>
      </c>
    </row>
    <row r="322" spans="1:24" x14ac:dyDescent="0.25">
      <c r="A322">
        <f>VLOOKUP(Serve[[#This Row],[No用]],SetNo[[No.用]:[vlookup 用]],2,FALSE)</f>
        <v>270</v>
      </c>
      <c r="B322">
        <f>IF(ROW()=2,1,IF(A321&lt;&gt;Serve[[#This Row],[No]],1,B321+1))</f>
        <v>2</v>
      </c>
      <c r="C322" s="1" t="s">
        <v>149</v>
      </c>
      <c r="D322" s="1" t="s">
        <v>111</v>
      </c>
      <c r="E322" s="1" t="s">
        <v>90</v>
      </c>
      <c r="F322" s="1" t="s">
        <v>78</v>
      </c>
      <c r="G322" s="1" t="s">
        <v>118</v>
      </c>
      <c r="H322" s="1" t="s">
        <v>71</v>
      </c>
      <c r="I322">
        <v>1</v>
      </c>
      <c r="J322" t="s">
        <v>204</v>
      </c>
      <c r="K322" s="1" t="s">
        <v>184</v>
      </c>
      <c r="L322" s="1" t="s">
        <v>224</v>
      </c>
      <c r="M322">
        <v>49</v>
      </c>
      <c r="N322">
        <v>0</v>
      </c>
      <c r="O322">
        <v>59</v>
      </c>
      <c r="P322">
        <v>0</v>
      </c>
      <c r="X322" t="str">
        <f>Serve[[#This Row],[服装]]&amp;Serve[[#This Row],[名前]]&amp;Serve[[#This Row],[レアリティ]]</f>
        <v>制服五色工ICONIC</v>
      </c>
    </row>
    <row r="323" spans="1:24" x14ac:dyDescent="0.25">
      <c r="A323">
        <f>VLOOKUP(Serve[[#This Row],[No用]],SetNo[[No.用]:[vlookup 用]],2,FALSE)</f>
        <v>271</v>
      </c>
      <c r="B323">
        <f>IF(ROW()=2,1,IF(A322&lt;&gt;Serve[[#This Row],[No]],1,B322+1))</f>
        <v>1</v>
      </c>
      <c r="C323" s="1" t="s">
        <v>705</v>
      </c>
      <c r="D323" s="1" t="s">
        <v>111</v>
      </c>
      <c r="E323" s="10" t="s">
        <v>77</v>
      </c>
      <c r="F323" s="1" t="s">
        <v>78</v>
      </c>
      <c r="G323" s="1" t="s">
        <v>118</v>
      </c>
      <c r="H323" s="1" t="s">
        <v>71</v>
      </c>
      <c r="I323">
        <v>1</v>
      </c>
      <c r="J323" t="s">
        <v>204</v>
      </c>
      <c r="K323" s="1" t="s">
        <v>184</v>
      </c>
      <c r="L323" s="1" t="s">
        <v>162</v>
      </c>
      <c r="M323">
        <v>33</v>
      </c>
      <c r="N323">
        <v>0</v>
      </c>
      <c r="O323">
        <v>0</v>
      </c>
      <c r="P323">
        <v>0</v>
      </c>
      <c r="X323" t="str">
        <f>Serve[[#This Row],[服装]]&amp;Serve[[#This Row],[名前]]&amp;Serve[[#This Row],[レアリティ]]</f>
        <v>バカンス五色工ICONIC</v>
      </c>
    </row>
    <row r="324" spans="1:24" x14ac:dyDescent="0.25">
      <c r="A324">
        <f>VLOOKUP(Serve[[#This Row],[No用]],SetNo[[No.用]:[vlookup 用]],2,FALSE)</f>
        <v>272</v>
      </c>
      <c r="B324">
        <f>IF(ROW()=2,1,IF(A323&lt;&gt;Serve[[#This Row],[No]],1,B323+1))</f>
        <v>1</v>
      </c>
      <c r="C324" s="1" t="s">
        <v>790</v>
      </c>
      <c r="D324" s="1" t="s">
        <v>111</v>
      </c>
      <c r="E324" s="10" t="s">
        <v>73</v>
      </c>
      <c r="F324" s="1" t="s">
        <v>78</v>
      </c>
      <c r="G324" s="1" t="s">
        <v>118</v>
      </c>
      <c r="H324" s="1" t="s">
        <v>71</v>
      </c>
      <c r="I324">
        <v>1</v>
      </c>
      <c r="J324" t="s">
        <v>204</v>
      </c>
      <c r="K324" s="1" t="s">
        <v>184</v>
      </c>
      <c r="L324" s="1" t="s">
        <v>162</v>
      </c>
      <c r="M324">
        <v>33</v>
      </c>
      <c r="N324">
        <v>0</v>
      </c>
      <c r="O324">
        <v>0</v>
      </c>
      <c r="P324">
        <v>0</v>
      </c>
      <c r="X324" t="str">
        <f>Serve[[#This Row],[服装]]&amp;Serve[[#This Row],[名前]]&amp;Serve[[#This Row],[レアリティ]]</f>
        <v>Xmas2五色工ICONIC</v>
      </c>
    </row>
    <row r="325" spans="1:24" x14ac:dyDescent="0.25">
      <c r="A325">
        <f>VLOOKUP(Serve[[#This Row],[No用]],SetNo[[No.用]:[vlookup 用]],2,FALSE)</f>
        <v>273</v>
      </c>
      <c r="B325">
        <f>IF(ROW()=2,1,IF(A324&lt;&gt;Serve[[#This Row],[No]],1,B324+1))</f>
        <v>1</v>
      </c>
      <c r="C325" s="1" t="s">
        <v>951</v>
      </c>
      <c r="D325" s="1" t="s">
        <v>111</v>
      </c>
      <c r="E325" s="10" t="s">
        <v>90</v>
      </c>
      <c r="F325" s="1" t="s">
        <v>78</v>
      </c>
      <c r="G325" s="1" t="s">
        <v>118</v>
      </c>
      <c r="H325" s="1" t="s">
        <v>71</v>
      </c>
      <c r="I325">
        <v>1</v>
      </c>
      <c r="J325" t="s">
        <v>204</v>
      </c>
      <c r="K325" s="1" t="s">
        <v>184</v>
      </c>
      <c r="L325" s="1" t="s">
        <v>173</v>
      </c>
      <c r="M325">
        <v>41</v>
      </c>
      <c r="N325">
        <v>0</v>
      </c>
      <c r="O325">
        <v>0</v>
      </c>
      <c r="P325">
        <v>0</v>
      </c>
      <c r="X325" t="str">
        <f>Serve[[#This Row],[服装]]&amp;Serve[[#This Row],[名前]]&amp;Serve[[#This Row],[レアリティ]]</f>
        <v>サバゲ2五色工ICONIC</v>
      </c>
    </row>
    <row r="326" spans="1:24" x14ac:dyDescent="0.25">
      <c r="A326">
        <f>VLOOKUP(Serve[[#This Row],[No用]],SetNo[[No.用]:[vlookup 用]],2,FALSE)</f>
        <v>273</v>
      </c>
      <c r="B326">
        <f>IF(ROW()=2,1,IF(A325&lt;&gt;Serve[[#This Row],[No]],1,B325+1))</f>
        <v>2</v>
      </c>
      <c r="C326" s="1" t="s">
        <v>951</v>
      </c>
      <c r="D326" s="1" t="s">
        <v>111</v>
      </c>
      <c r="E326" s="10" t="s">
        <v>90</v>
      </c>
      <c r="F326" s="1" t="s">
        <v>78</v>
      </c>
      <c r="G326" s="1" t="s">
        <v>118</v>
      </c>
      <c r="H326" s="1" t="s">
        <v>71</v>
      </c>
      <c r="I326">
        <v>1</v>
      </c>
      <c r="J326" t="s">
        <v>204</v>
      </c>
      <c r="K326" s="1" t="s">
        <v>184</v>
      </c>
      <c r="L326" s="1" t="s">
        <v>224</v>
      </c>
      <c r="M326">
        <v>50</v>
      </c>
      <c r="N326">
        <v>0</v>
      </c>
      <c r="O326">
        <v>60</v>
      </c>
      <c r="P326">
        <v>0</v>
      </c>
      <c r="X326" t="str">
        <f>Serve[[#This Row],[服装]]&amp;Serve[[#This Row],[名前]]&amp;Serve[[#This Row],[レアリティ]]</f>
        <v>サバゲ2五色工ICONIC</v>
      </c>
    </row>
    <row r="327" spans="1:24" x14ac:dyDescent="0.25">
      <c r="A327">
        <f>VLOOKUP(Serve[[#This Row],[No用]],SetNo[[No.用]:[vlookup 用]],2,FALSE)</f>
        <v>274</v>
      </c>
      <c r="B327">
        <f>IF(ROW()=2,1,IF(A326&lt;&gt;Serve[[#This Row],[No]],1,B326+1))</f>
        <v>1</v>
      </c>
      <c r="C327" t="s">
        <v>108</v>
      </c>
      <c r="D327" t="s">
        <v>112</v>
      </c>
      <c r="E327" t="s">
        <v>73</v>
      </c>
      <c r="F327" t="s">
        <v>74</v>
      </c>
      <c r="G327" t="s">
        <v>118</v>
      </c>
      <c r="H327" t="s">
        <v>71</v>
      </c>
      <c r="I327">
        <v>1</v>
      </c>
      <c r="J327" t="s">
        <v>204</v>
      </c>
      <c r="K327" t="s">
        <v>367</v>
      </c>
      <c r="L327" t="s">
        <v>260</v>
      </c>
      <c r="M327">
        <v>36</v>
      </c>
      <c r="N327">
        <v>0</v>
      </c>
      <c r="O327">
        <v>0</v>
      </c>
      <c r="P327">
        <v>0</v>
      </c>
      <c r="X327" t="str">
        <f>Serve[[#This Row],[服装]]&amp;Serve[[#This Row],[名前]]&amp;Serve[[#This Row],[レアリティ]]</f>
        <v>ユニフォーム白布賢二郎ICONIC</v>
      </c>
    </row>
    <row r="328" spans="1:24" x14ac:dyDescent="0.25">
      <c r="A328">
        <f>VLOOKUP(Serve[[#This Row],[No用]],SetNo[[No.用]:[vlookup 用]],2,FALSE)</f>
        <v>275</v>
      </c>
      <c r="B328">
        <f>IF(ROW()=2,1,IF(A327&lt;&gt;Serve[[#This Row],[No]],1,B327+1))</f>
        <v>1</v>
      </c>
      <c r="C328" t="s">
        <v>365</v>
      </c>
      <c r="D328" t="s">
        <v>366</v>
      </c>
      <c r="E328" t="s">
        <v>24</v>
      </c>
      <c r="F328" t="s">
        <v>31</v>
      </c>
      <c r="G328" t="s">
        <v>157</v>
      </c>
      <c r="H328" t="s">
        <v>71</v>
      </c>
      <c r="I328">
        <v>1</v>
      </c>
      <c r="J328" t="s">
        <v>10</v>
      </c>
      <c r="K328" t="s">
        <v>367</v>
      </c>
      <c r="L328" t="s">
        <v>260</v>
      </c>
      <c r="M328">
        <v>36</v>
      </c>
      <c r="N328">
        <v>0</v>
      </c>
      <c r="O328">
        <v>0</v>
      </c>
      <c r="P328">
        <v>0</v>
      </c>
      <c r="X328" t="str">
        <f>Serve[[#This Row],[服装]]&amp;Serve[[#This Row],[名前]]&amp;Serve[[#This Row],[レアリティ]]</f>
        <v>探偵白布賢二郎ICONIC</v>
      </c>
    </row>
    <row r="329" spans="1:24" x14ac:dyDescent="0.25">
      <c r="A329">
        <f>VLOOKUP(Serve[[#This Row],[No用]],SetNo[[No.用]:[vlookup 用]],2,FALSE)</f>
        <v>276</v>
      </c>
      <c r="B329">
        <f>IF(ROW()=2,1,IF(A328&lt;&gt;Serve[[#This Row],[No]],1,B328+1))</f>
        <v>1</v>
      </c>
      <c r="C329" s="1" t="s">
        <v>149</v>
      </c>
      <c r="D329" s="1" t="s">
        <v>366</v>
      </c>
      <c r="E329" s="1" t="s">
        <v>77</v>
      </c>
      <c r="F329" s="1" t="s">
        <v>31</v>
      </c>
      <c r="G329" s="1" t="s">
        <v>157</v>
      </c>
      <c r="H329" s="1" t="s">
        <v>71</v>
      </c>
      <c r="I329">
        <v>1</v>
      </c>
      <c r="J329" t="s">
        <v>204</v>
      </c>
      <c r="K329" s="1" t="s">
        <v>364</v>
      </c>
      <c r="L329" s="1" t="s">
        <v>173</v>
      </c>
      <c r="M329">
        <v>37</v>
      </c>
      <c r="N329">
        <v>0</v>
      </c>
      <c r="O329">
        <v>0</v>
      </c>
      <c r="P329">
        <v>0</v>
      </c>
      <c r="X329" t="str">
        <f>Serve[[#This Row],[服装]]&amp;Serve[[#This Row],[名前]]&amp;Serve[[#This Row],[レアリティ]]</f>
        <v>制服白布賢二郎ICONIC</v>
      </c>
    </row>
    <row r="330" spans="1:24" x14ac:dyDescent="0.25">
      <c r="A330">
        <f>VLOOKUP(Serve[[#This Row],[No用]],SetNo[[No.用]:[vlookup 用]],2,FALSE)</f>
        <v>276</v>
      </c>
      <c r="B330">
        <f>IF(ROW()=2,1,IF(A329&lt;&gt;Serve[[#This Row],[No]],1,B329+1))</f>
        <v>2</v>
      </c>
      <c r="C330" s="1" t="s">
        <v>149</v>
      </c>
      <c r="D330" s="1" t="s">
        <v>366</v>
      </c>
      <c r="E330" s="1" t="s">
        <v>77</v>
      </c>
      <c r="F330" s="1" t="s">
        <v>31</v>
      </c>
      <c r="G330" s="1" t="s">
        <v>157</v>
      </c>
      <c r="H330" s="1" t="s">
        <v>71</v>
      </c>
      <c r="I330">
        <v>1</v>
      </c>
      <c r="J330" t="s">
        <v>204</v>
      </c>
      <c r="K330" s="1" t="s">
        <v>222</v>
      </c>
      <c r="L330" s="1" t="s">
        <v>224</v>
      </c>
      <c r="M330">
        <v>49</v>
      </c>
      <c r="N330">
        <v>0</v>
      </c>
      <c r="O330">
        <v>59</v>
      </c>
      <c r="P330">
        <v>0</v>
      </c>
      <c r="W330" s="1" t="s">
        <v>1523</v>
      </c>
      <c r="X330" t="str">
        <f>Serve[[#This Row],[服装]]&amp;Serve[[#This Row],[名前]]&amp;Serve[[#This Row],[レアリティ]]</f>
        <v>制服白布賢二郎ICONIC</v>
      </c>
    </row>
    <row r="331" spans="1:24" x14ac:dyDescent="0.25">
      <c r="A331">
        <f>VLOOKUP(Serve[[#This Row],[No用]],SetNo[[No.用]:[vlookup 用]],2,FALSE)</f>
        <v>277</v>
      </c>
      <c r="B331">
        <f>IF(ROW()=2,1,IF(A330&lt;&gt;Serve[[#This Row],[No]],1,B330+1))</f>
        <v>1</v>
      </c>
      <c r="C331" s="1" t="s">
        <v>705</v>
      </c>
      <c r="D331" s="1" t="s">
        <v>366</v>
      </c>
      <c r="E331" s="1" t="s">
        <v>73</v>
      </c>
      <c r="F331" s="1" t="s">
        <v>31</v>
      </c>
      <c r="G331" s="1" t="s">
        <v>157</v>
      </c>
      <c r="H331" s="1" t="s">
        <v>71</v>
      </c>
      <c r="I331">
        <v>1</v>
      </c>
      <c r="J331" t="s">
        <v>204</v>
      </c>
      <c r="K331" t="s">
        <v>367</v>
      </c>
      <c r="L331" s="1" t="s">
        <v>178</v>
      </c>
      <c r="M331">
        <v>33</v>
      </c>
      <c r="N331">
        <v>0</v>
      </c>
      <c r="O331">
        <v>0</v>
      </c>
      <c r="P331">
        <v>0</v>
      </c>
      <c r="X331" t="str">
        <f>Serve[[#This Row],[服装]]&amp;Serve[[#This Row],[名前]]&amp;Serve[[#This Row],[レアリティ]]</f>
        <v>バカンス白布賢二郎ICONIC</v>
      </c>
    </row>
    <row r="332" spans="1:24" x14ac:dyDescent="0.25">
      <c r="A332">
        <f>VLOOKUP(Serve[[#This Row],[No用]],SetNo[[No.用]:[vlookup 用]],2,FALSE)</f>
        <v>278</v>
      </c>
      <c r="B332">
        <f>IF(ROW()=2,1,IF(A331&lt;&gt;Serve[[#This Row],[No]],1,B331+1))</f>
        <v>1</v>
      </c>
      <c r="C332" s="1" t="s">
        <v>822</v>
      </c>
      <c r="D332" s="1" t="s">
        <v>366</v>
      </c>
      <c r="E332" s="1" t="s">
        <v>90</v>
      </c>
      <c r="F332" s="1" t="s">
        <v>31</v>
      </c>
      <c r="G332" s="1" t="s">
        <v>157</v>
      </c>
      <c r="H332" s="1" t="s">
        <v>71</v>
      </c>
      <c r="I332">
        <v>1</v>
      </c>
      <c r="J332" t="s">
        <v>204</v>
      </c>
      <c r="K332" t="s">
        <v>367</v>
      </c>
      <c r="L332" s="1" t="s">
        <v>173</v>
      </c>
      <c r="M332">
        <v>36</v>
      </c>
      <c r="N332">
        <v>0</v>
      </c>
      <c r="O332">
        <v>0</v>
      </c>
      <c r="P332">
        <v>0</v>
      </c>
      <c r="X332" t="str">
        <f>Serve[[#This Row],[服装]]&amp;Serve[[#This Row],[名前]]&amp;Serve[[#This Row],[レアリティ]]</f>
        <v>路地裏2白布賢二郎ICONIC</v>
      </c>
    </row>
    <row r="333" spans="1:24" x14ac:dyDescent="0.25">
      <c r="A333">
        <f>VLOOKUP(Serve[[#This Row],[No用]],SetNo[[No.用]:[vlookup 用]],2,FALSE)</f>
        <v>279</v>
      </c>
      <c r="B333">
        <f>IF(ROW()=2,1,IF(A332&lt;&gt;Serve[[#This Row],[No]],1,B332+1))</f>
        <v>1</v>
      </c>
      <c r="C333" s="1" t="s">
        <v>1113</v>
      </c>
      <c r="D333" s="1" t="s">
        <v>366</v>
      </c>
      <c r="E333" s="1" t="s">
        <v>77</v>
      </c>
      <c r="F333" s="1" t="s">
        <v>31</v>
      </c>
      <c r="G333" s="1" t="s">
        <v>157</v>
      </c>
      <c r="H333" s="1" t="s">
        <v>71</v>
      </c>
      <c r="I333">
        <v>1</v>
      </c>
      <c r="J333" t="s">
        <v>204</v>
      </c>
      <c r="K333" s="1" t="s">
        <v>364</v>
      </c>
      <c r="L333" s="1" t="s">
        <v>173</v>
      </c>
      <c r="M333">
        <v>38</v>
      </c>
      <c r="N333">
        <v>0</v>
      </c>
      <c r="O333">
        <v>0</v>
      </c>
      <c r="P333">
        <v>0</v>
      </c>
      <c r="X333" t="str">
        <f>Serve[[#This Row],[服装]]&amp;Serve[[#This Row],[名前]]&amp;Serve[[#This Row],[レアリティ]]</f>
        <v>文化祭3白布賢二郎ICONIC</v>
      </c>
    </row>
    <row r="334" spans="1:24" x14ac:dyDescent="0.25">
      <c r="A334">
        <f>VLOOKUP(Serve[[#This Row],[No用]],SetNo[[No.用]:[vlookup 用]],2,FALSE)</f>
        <v>279</v>
      </c>
      <c r="B334">
        <f>IF(ROW()=2,1,IF(A333&lt;&gt;Serve[[#This Row],[No]],1,B333+1))</f>
        <v>2</v>
      </c>
      <c r="C334" s="1" t="s">
        <v>1113</v>
      </c>
      <c r="D334" s="1" t="s">
        <v>366</v>
      </c>
      <c r="E334" s="1" t="s">
        <v>77</v>
      </c>
      <c r="F334" s="1" t="s">
        <v>31</v>
      </c>
      <c r="G334" s="1" t="s">
        <v>157</v>
      </c>
      <c r="H334" s="1" t="s">
        <v>71</v>
      </c>
      <c r="I334">
        <v>1</v>
      </c>
      <c r="J334" t="s">
        <v>204</v>
      </c>
      <c r="K334" s="1" t="s">
        <v>222</v>
      </c>
      <c r="L334" s="1" t="s">
        <v>224</v>
      </c>
      <c r="M334">
        <v>50</v>
      </c>
      <c r="N334">
        <v>0</v>
      </c>
      <c r="O334">
        <v>60</v>
      </c>
      <c r="P334">
        <v>0</v>
      </c>
      <c r="R334" s="1" t="s">
        <v>1232</v>
      </c>
      <c r="W334" s="1" t="s">
        <v>1162</v>
      </c>
      <c r="X334" t="str">
        <f>Serve[[#This Row],[服装]]&amp;Serve[[#This Row],[名前]]&amp;Serve[[#This Row],[レアリティ]]</f>
        <v>文化祭3白布賢二郎ICONIC</v>
      </c>
    </row>
    <row r="335" spans="1:24" x14ac:dyDescent="0.25">
      <c r="A335">
        <f>VLOOKUP(Serve[[#This Row],[No用]],SetNo[[No.用]:[vlookup 用]],2,FALSE)</f>
        <v>280</v>
      </c>
      <c r="B335">
        <f>IF(ROW()=2,1,IF(A334&lt;&gt;Serve[[#This Row],[No]],1,B334+1))</f>
        <v>1</v>
      </c>
      <c r="C335" s="1" t="s">
        <v>1502</v>
      </c>
      <c r="D335" s="1" t="s">
        <v>366</v>
      </c>
      <c r="E335" s="1" t="s">
        <v>73</v>
      </c>
      <c r="F335" s="1" t="s">
        <v>31</v>
      </c>
      <c r="G335" s="1" t="s">
        <v>157</v>
      </c>
      <c r="H335" s="1" t="s">
        <v>71</v>
      </c>
      <c r="I335">
        <v>1</v>
      </c>
      <c r="J335" t="s">
        <v>204</v>
      </c>
      <c r="K335" s="1" t="s">
        <v>364</v>
      </c>
      <c r="L335" s="1" t="s">
        <v>178</v>
      </c>
      <c r="M335">
        <v>34</v>
      </c>
      <c r="N335">
        <v>0</v>
      </c>
      <c r="O335">
        <v>0</v>
      </c>
      <c r="P335">
        <v>0</v>
      </c>
      <c r="R335" s="1"/>
      <c r="W335" s="1"/>
      <c r="X335" t="str">
        <f>Serve[[#This Row],[服装]]&amp;Serve[[#This Row],[名前]]&amp;Serve[[#This Row],[レアリティ]]</f>
        <v>3周年白布賢二郎ICONIC</v>
      </c>
    </row>
    <row r="336" spans="1:24" x14ac:dyDescent="0.25">
      <c r="A336">
        <f>VLOOKUP(Serve[[#This Row],[No用]],SetNo[[No.用]:[vlookup 用]],2,FALSE)</f>
        <v>281</v>
      </c>
      <c r="B336">
        <f>IF(ROW()=2,1,IF(A334&lt;&gt;Serve[[#This Row],[No]],1,B334+1))</f>
        <v>1</v>
      </c>
      <c r="C336" t="s">
        <v>108</v>
      </c>
      <c r="D336" t="s">
        <v>113</v>
      </c>
      <c r="E336" t="s">
        <v>73</v>
      </c>
      <c r="F336" t="s">
        <v>78</v>
      </c>
      <c r="G336" t="s">
        <v>118</v>
      </c>
      <c r="H336" t="s">
        <v>71</v>
      </c>
      <c r="I336">
        <v>1</v>
      </c>
      <c r="J336" t="s">
        <v>204</v>
      </c>
      <c r="K336" s="1" t="s">
        <v>184</v>
      </c>
      <c r="L336" s="1" t="s">
        <v>178</v>
      </c>
      <c r="M336">
        <v>34</v>
      </c>
      <c r="N336">
        <v>0</v>
      </c>
      <c r="O336">
        <v>0</v>
      </c>
      <c r="P336">
        <v>0</v>
      </c>
      <c r="X336" t="str">
        <f>Serve[[#This Row],[服装]]&amp;Serve[[#This Row],[名前]]&amp;Serve[[#This Row],[レアリティ]]</f>
        <v>ユニフォーム大平獅音ICONIC</v>
      </c>
    </row>
    <row r="337" spans="1:24" x14ac:dyDescent="0.25">
      <c r="A337">
        <f>VLOOKUP(Serve[[#This Row],[No用]],SetNo[[No.用]:[vlookup 用]],2,FALSE)</f>
        <v>282</v>
      </c>
      <c r="B337">
        <f>IF(ROW()=2,1,IF(A336&lt;&gt;Serve[[#This Row],[No]],1,B336+1))</f>
        <v>1</v>
      </c>
      <c r="C337" s="1" t="s">
        <v>1559</v>
      </c>
      <c r="D337" s="1" t="s">
        <v>113</v>
      </c>
      <c r="E337" s="1" t="s">
        <v>90</v>
      </c>
      <c r="F337" s="1" t="s">
        <v>78</v>
      </c>
      <c r="G337" s="1" t="s">
        <v>118</v>
      </c>
      <c r="H337" s="1" t="s">
        <v>71</v>
      </c>
      <c r="I337">
        <v>1</v>
      </c>
      <c r="J337" t="s">
        <v>204</v>
      </c>
      <c r="K337" s="1" t="s">
        <v>184</v>
      </c>
      <c r="L337" s="1" t="s">
        <v>162</v>
      </c>
      <c r="M337">
        <v>31</v>
      </c>
      <c r="N337">
        <v>0</v>
      </c>
      <c r="O337">
        <v>0</v>
      </c>
      <c r="P337">
        <v>0</v>
      </c>
      <c r="X337" t="str">
        <f>Serve[[#This Row],[服装]]&amp;Serve[[#This Row],[名前]]&amp;Serve[[#This Row],[レアリティ]]</f>
        <v>格ゲー大平獅音ICONIC</v>
      </c>
    </row>
    <row r="338" spans="1:24" x14ac:dyDescent="0.25">
      <c r="A338">
        <f>VLOOKUP(Serve[[#This Row],[No用]],SetNo[[No.用]:[vlookup 用]],2,FALSE)</f>
        <v>283</v>
      </c>
      <c r="B338">
        <f>IF(ROW()=2,1,IF(A336&lt;&gt;Serve[[#This Row],[No]],1,B336+1))</f>
        <v>1</v>
      </c>
      <c r="C338" t="s">
        <v>108</v>
      </c>
      <c r="D338" t="s">
        <v>114</v>
      </c>
      <c r="E338" t="s">
        <v>73</v>
      </c>
      <c r="F338" t="s">
        <v>82</v>
      </c>
      <c r="G338" t="s">
        <v>118</v>
      </c>
      <c r="H338" t="s">
        <v>71</v>
      </c>
      <c r="I338">
        <v>1</v>
      </c>
      <c r="J338" t="s">
        <v>204</v>
      </c>
      <c r="K338" s="1" t="s">
        <v>222</v>
      </c>
      <c r="L338" s="1" t="s">
        <v>162</v>
      </c>
      <c r="M338">
        <v>26</v>
      </c>
      <c r="N338">
        <v>0</v>
      </c>
      <c r="O338">
        <v>0</v>
      </c>
      <c r="P338">
        <v>0</v>
      </c>
      <c r="X338" t="str">
        <f>Serve[[#This Row],[服装]]&amp;Serve[[#This Row],[名前]]&amp;Serve[[#This Row],[レアリティ]]</f>
        <v>ユニフォーム川西太一ICONIC</v>
      </c>
    </row>
    <row r="339" spans="1:24" x14ac:dyDescent="0.25">
      <c r="A339">
        <f>VLOOKUP(Serve[[#This Row],[No用]],SetNo[[No.用]:[vlookup 用]],2,FALSE)</f>
        <v>284</v>
      </c>
      <c r="B339">
        <f>IF(ROW()=2,1,IF(A338&lt;&gt;Serve[[#This Row],[No]],1,B338+1))</f>
        <v>1</v>
      </c>
      <c r="C339" s="1" t="s">
        <v>646</v>
      </c>
      <c r="D339" s="1" t="s">
        <v>114</v>
      </c>
      <c r="E339" s="1" t="s">
        <v>90</v>
      </c>
      <c r="F339" s="1" t="s">
        <v>82</v>
      </c>
      <c r="G339" s="1" t="s">
        <v>118</v>
      </c>
      <c r="H339" s="1" t="s">
        <v>71</v>
      </c>
      <c r="I339">
        <v>1</v>
      </c>
      <c r="J339" t="s">
        <v>204</v>
      </c>
      <c r="K339" s="1" t="s">
        <v>222</v>
      </c>
      <c r="L339" s="1" t="s">
        <v>162</v>
      </c>
      <c r="M339">
        <v>26</v>
      </c>
      <c r="N339">
        <v>0</v>
      </c>
      <c r="O339">
        <v>0</v>
      </c>
      <c r="P339">
        <v>0</v>
      </c>
      <c r="X339" t="str">
        <f>Serve[[#This Row],[服装]]&amp;Serve[[#This Row],[名前]]&amp;Serve[[#This Row],[レアリティ]]</f>
        <v>路地裏川西太一ICONIC</v>
      </c>
    </row>
    <row r="340" spans="1:24" x14ac:dyDescent="0.25">
      <c r="A340">
        <f>VLOOKUP(Serve[[#This Row],[No用]],SetNo[[No.用]:[vlookup 用]],2,FALSE)</f>
        <v>285</v>
      </c>
      <c r="B340">
        <f>IF(ROW()=2,1,IF(A339&lt;&gt;Serve[[#This Row],[No]],1,B339+1))</f>
        <v>1</v>
      </c>
      <c r="C340" s="1" t="s">
        <v>1364</v>
      </c>
      <c r="D340" s="1" t="s">
        <v>114</v>
      </c>
      <c r="E340" s="1" t="s">
        <v>77</v>
      </c>
      <c r="F340" s="1" t="s">
        <v>82</v>
      </c>
      <c r="G340" s="1" t="s">
        <v>118</v>
      </c>
      <c r="H340" s="1" t="s">
        <v>71</v>
      </c>
      <c r="I340">
        <v>1</v>
      </c>
      <c r="J340" t="s">
        <v>204</v>
      </c>
      <c r="K340" s="1" t="s">
        <v>222</v>
      </c>
      <c r="L340" s="1" t="s">
        <v>162</v>
      </c>
      <c r="M340">
        <v>26</v>
      </c>
      <c r="N340">
        <v>0</v>
      </c>
      <c r="O340">
        <v>0</v>
      </c>
      <c r="P340">
        <v>0</v>
      </c>
      <c r="X340" t="str">
        <f>Serve[[#This Row],[服装]]&amp;Serve[[#This Row],[名前]]&amp;Serve[[#This Row],[レアリティ]]</f>
        <v>寝正月川西太一ICONIC</v>
      </c>
    </row>
    <row r="341" spans="1:24" x14ac:dyDescent="0.25">
      <c r="A341">
        <f>VLOOKUP(Serve[[#This Row],[No用]],SetNo[[No.用]:[vlookup 用]],2,FALSE)</f>
        <v>286</v>
      </c>
      <c r="B341">
        <f>IF(ROW()=2,1,IF(A339&lt;&gt;Serve[[#This Row],[No]],1,B339+1))</f>
        <v>1</v>
      </c>
      <c r="C341" t="s">
        <v>108</v>
      </c>
      <c r="D341" s="1" t="s">
        <v>521</v>
      </c>
      <c r="E341" t="s">
        <v>73</v>
      </c>
      <c r="F341" t="s">
        <v>74</v>
      </c>
      <c r="G341" t="s">
        <v>118</v>
      </c>
      <c r="H341" t="s">
        <v>71</v>
      </c>
      <c r="I341">
        <v>1</v>
      </c>
      <c r="J341" t="s">
        <v>204</v>
      </c>
      <c r="K341" s="1" t="s">
        <v>222</v>
      </c>
      <c r="L341" s="1" t="s">
        <v>178</v>
      </c>
      <c r="M341">
        <v>29</v>
      </c>
      <c r="N341">
        <v>0</v>
      </c>
      <c r="O341">
        <v>0</v>
      </c>
      <c r="P341">
        <v>0</v>
      </c>
      <c r="X341" t="str">
        <f>Serve[[#This Row],[服装]]&amp;Serve[[#This Row],[名前]]&amp;Serve[[#This Row],[レアリティ]]</f>
        <v>ユニフォーム瀬見英太ICONIC</v>
      </c>
    </row>
    <row r="342" spans="1:24" x14ac:dyDescent="0.25">
      <c r="A342">
        <f>VLOOKUP(Serve[[#This Row],[No用]],SetNo[[No.用]:[vlookup 用]],2,FALSE)</f>
        <v>286</v>
      </c>
      <c r="B342">
        <f>IF(ROW()=2,1,IF(A341&lt;&gt;Serve[[#This Row],[No]],1,B341+1))</f>
        <v>2</v>
      </c>
      <c r="C342" t="s">
        <v>108</v>
      </c>
      <c r="D342" s="1" t="s">
        <v>521</v>
      </c>
      <c r="E342" t="s">
        <v>73</v>
      </c>
      <c r="F342" t="s">
        <v>74</v>
      </c>
      <c r="G342" t="s">
        <v>118</v>
      </c>
      <c r="H342" t="s">
        <v>71</v>
      </c>
      <c r="I342">
        <v>1</v>
      </c>
      <c r="J342" t="s">
        <v>204</v>
      </c>
      <c r="K342" s="1" t="s">
        <v>184</v>
      </c>
      <c r="L342" s="1" t="s">
        <v>224</v>
      </c>
      <c r="M342">
        <v>49</v>
      </c>
      <c r="N342">
        <v>0</v>
      </c>
      <c r="O342">
        <v>59</v>
      </c>
      <c r="P342">
        <v>0</v>
      </c>
      <c r="W342" s="1" t="s">
        <v>1530</v>
      </c>
      <c r="X342" t="str">
        <f>Serve[[#This Row],[服装]]&amp;Serve[[#This Row],[名前]]&amp;Serve[[#This Row],[レアリティ]]</f>
        <v>ユニフォーム瀬見英太ICONIC</v>
      </c>
    </row>
    <row r="343" spans="1:24" x14ac:dyDescent="0.25">
      <c r="A343">
        <f>VLOOKUP(Serve[[#This Row],[No用]],SetNo[[No.用]:[vlookup 用]],2,FALSE)</f>
        <v>287</v>
      </c>
      <c r="B343">
        <f>IF(ROW()=2,1,IF(A342&lt;&gt;Serve[[#This Row],[No]],1,B342+1))</f>
        <v>1</v>
      </c>
      <c r="C343" s="1" t="s">
        <v>602</v>
      </c>
      <c r="D343" s="1" t="s">
        <v>521</v>
      </c>
      <c r="E343" s="1" t="s">
        <v>90</v>
      </c>
      <c r="F343" t="s">
        <v>74</v>
      </c>
      <c r="G343" t="s">
        <v>118</v>
      </c>
      <c r="H343" t="s">
        <v>71</v>
      </c>
      <c r="I343">
        <v>1</v>
      </c>
      <c r="J343" t="s">
        <v>204</v>
      </c>
      <c r="K343" s="1" t="s">
        <v>184</v>
      </c>
      <c r="L343" s="1" t="s">
        <v>173</v>
      </c>
      <c r="M343">
        <v>32</v>
      </c>
      <c r="N343">
        <v>0</v>
      </c>
      <c r="O343">
        <v>0</v>
      </c>
      <c r="P343">
        <v>0</v>
      </c>
      <c r="X343" t="str">
        <f>Serve[[#This Row],[服装]]&amp;Serve[[#This Row],[名前]]&amp;Serve[[#This Row],[レアリティ]]</f>
        <v>雪遊び瀬見英太ICONIC</v>
      </c>
    </row>
    <row r="344" spans="1:24" x14ac:dyDescent="0.25">
      <c r="A344">
        <f>VLOOKUP(Serve[[#This Row],[No用]],SetNo[[No.用]:[vlookup 用]],2,FALSE)</f>
        <v>287</v>
      </c>
      <c r="B344">
        <f>IF(ROW()=2,1,IF(A343&lt;&gt;Serve[[#This Row],[No]],1,B343+1))</f>
        <v>2</v>
      </c>
      <c r="C344" s="1" t="s">
        <v>602</v>
      </c>
      <c r="D344" s="1" t="s">
        <v>521</v>
      </c>
      <c r="E344" s="1" t="s">
        <v>90</v>
      </c>
      <c r="F344" t="s">
        <v>74</v>
      </c>
      <c r="G344" t="s">
        <v>118</v>
      </c>
      <c r="H344" t="s">
        <v>71</v>
      </c>
      <c r="I344">
        <v>1</v>
      </c>
      <c r="J344" t="s">
        <v>204</v>
      </c>
      <c r="K344" s="1" t="s">
        <v>184</v>
      </c>
      <c r="L344" s="1" t="s">
        <v>224</v>
      </c>
      <c r="M344">
        <v>49</v>
      </c>
      <c r="N344">
        <v>0</v>
      </c>
      <c r="O344">
        <v>59</v>
      </c>
      <c r="P344">
        <v>0</v>
      </c>
      <c r="W344" s="1" t="s">
        <v>1530</v>
      </c>
      <c r="X344" t="str">
        <f>Serve[[#This Row],[服装]]&amp;Serve[[#This Row],[名前]]&amp;Serve[[#This Row],[レアリティ]]</f>
        <v>雪遊び瀬見英太ICONIC</v>
      </c>
    </row>
    <row r="345" spans="1:24" x14ac:dyDescent="0.25">
      <c r="A345">
        <f>VLOOKUP(Serve[[#This Row],[No用]],SetNo[[No.用]:[vlookup 用]],2,FALSE)</f>
        <v>288</v>
      </c>
      <c r="B345">
        <f>IF(ROW()=2,1,IF(A344&lt;&gt;Serve[[#This Row],[No]],1,B344+1))</f>
        <v>1</v>
      </c>
      <c r="C345" s="1" t="s">
        <v>705</v>
      </c>
      <c r="D345" s="1" t="s">
        <v>521</v>
      </c>
      <c r="E345" s="10" t="s">
        <v>77</v>
      </c>
      <c r="F345" s="1" t="s">
        <v>74</v>
      </c>
      <c r="G345" s="1" t="s">
        <v>118</v>
      </c>
      <c r="H345" s="1" t="s">
        <v>71</v>
      </c>
      <c r="I345">
        <v>1</v>
      </c>
      <c r="J345" t="s">
        <v>204</v>
      </c>
      <c r="K345" s="1" t="s">
        <v>184</v>
      </c>
      <c r="L345" s="1" t="s">
        <v>173</v>
      </c>
      <c r="M345">
        <v>34</v>
      </c>
      <c r="N345">
        <v>0</v>
      </c>
      <c r="O345">
        <v>0</v>
      </c>
      <c r="P345">
        <v>0</v>
      </c>
      <c r="X345" t="str">
        <f>Serve[[#This Row],[服装]]&amp;Serve[[#This Row],[名前]]&amp;Serve[[#This Row],[レアリティ]]</f>
        <v>バカンス瀬見英太ICONIC</v>
      </c>
    </row>
    <row r="346" spans="1:24" x14ac:dyDescent="0.25">
      <c r="A346">
        <f>VLOOKUP(Serve[[#This Row],[No用]],SetNo[[No.用]:[vlookup 用]],2,FALSE)</f>
        <v>288</v>
      </c>
      <c r="B346">
        <f>IF(ROW()=2,1,IF(A345&lt;&gt;Serve[[#This Row],[No]],1,B345+1))</f>
        <v>2</v>
      </c>
      <c r="C346" s="1" t="s">
        <v>705</v>
      </c>
      <c r="D346" s="1" t="s">
        <v>521</v>
      </c>
      <c r="E346" s="10" t="s">
        <v>77</v>
      </c>
      <c r="F346" s="1" t="s">
        <v>74</v>
      </c>
      <c r="G346" s="1" t="s">
        <v>118</v>
      </c>
      <c r="H346" s="1" t="s">
        <v>71</v>
      </c>
      <c r="I346">
        <v>1</v>
      </c>
      <c r="J346" t="s">
        <v>204</v>
      </c>
      <c r="K346" s="1" t="s">
        <v>184</v>
      </c>
      <c r="L346" s="1" t="s">
        <v>224</v>
      </c>
      <c r="M346">
        <v>49</v>
      </c>
      <c r="N346">
        <v>0</v>
      </c>
      <c r="O346">
        <v>59</v>
      </c>
      <c r="P346">
        <v>0</v>
      </c>
      <c r="W346" s="1" t="s">
        <v>1530</v>
      </c>
      <c r="X346" t="str">
        <f>Serve[[#This Row],[服装]]&amp;Serve[[#This Row],[名前]]&amp;Serve[[#This Row],[レアリティ]]</f>
        <v>バカンス瀬見英太ICONIC</v>
      </c>
    </row>
    <row r="347" spans="1:24" x14ac:dyDescent="0.25">
      <c r="A347">
        <f>VLOOKUP(Serve[[#This Row],[No用]],SetNo[[No.用]:[vlookup 用]],2,FALSE)</f>
        <v>289</v>
      </c>
      <c r="B347">
        <f>IF(ROW()=2,1,IF(A346&lt;&gt;Serve[[#This Row],[No]],1,B346+1))</f>
        <v>1</v>
      </c>
      <c r="C347" s="1" t="s">
        <v>944</v>
      </c>
      <c r="D347" s="1" t="s">
        <v>521</v>
      </c>
      <c r="E347" s="10" t="s">
        <v>73</v>
      </c>
      <c r="F347" s="1" t="s">
        <v>74</v>
      </c>
      <c r="G347" s="1" t="s">
        <v>118</v>
      </c>
      <c r="H347" s="1" t="s">
        <v>71</v>
      </c>
      <c r="I347">
        <v>1</v>
      </c>
      <c r="J347" t="s">
        <v>204</v>
      </c>
      <c r="K347" s="1" t="s">
        <v>184</v>
      </c>
      <c r="L347" s="1" t="s">
        <v>178</v>
      </c>
      <c r="M347">
        <v>29</v>
      </c>
      <c r="N347">
        <v>0</v>
      </c>
      <c r="O347">
        <v>0</v>
      </c>
      <c r="P347">
        <v>0</v>
      </c>
      <c r="X347" t="str">
        <f>Serve[[#This Row],[服装]]&amp;Serve[[#This Row],[名前]]&amp;Serve[[#This Row],[レアリティ]]</f>
        <v>アート2瀬見英太ICONIC</v>
      </c>
    </row>
    <row r="348" spans="1:24" x14ac:dyDescent="0.25">
      <c r="A348">
        <f>VLOOKUP(Serve[[#This Row],[No用]],SetNo[[No.用]:[vlookup 用]],2,FALSE)</f>
        <v>290</v>
      </c>
      <c r="B348">
        <f>IF(ROW()=2,1,IF(A347&lt;&gt;Serve[[#This Row],[No]],1,B347+1))</f>
        <v>1</v>
      </c>
      <c r="C348" s="1" t="s">
        <v>1113</v>
      </c>
      <c r="D348" s="1" t="s">
        <v>521</v>
      </c>
      <c r="E348" s="10" t="s">
        <v>90</v>
      </c>
      <c r="F348" s="1" t="s">
        <v>74</v>
      </c>
      <c r="G348" s="1" t="s">
        <v>118</v>
      </c>
      <c r="H348" s="1" t="s">
        <v>71</v>
      </c>
      <c r="I348">
        <v>1</v>
      </c>
      <c r="J348" t="s">
        <v>204</v>
      </c>
      <c r="K348" s="1" t="s">
        <v>184</v>
      </c>
      <c r="L348" s="1" t="s">
        <v>173</v>
      </c>
      <c r="M348">
        <v>35</v>
      </c>
      <c r="N348">
        <v>0</v>
      </c>
      <c r="O348">
        <v>0</v>
      </c>
      <c r="P348">
        <v>0</v>
      </c>
      <c r="X348" t="str">
        <f>Serve[[#This Row],[服装]]&amp;Serve[[#This Row],[名前]]&amp;Serve[[#This Row],[レアリティ]]</f>
        <v>文化祭3瀬見英太ICONIC</v>
      </c>
    </row>
    <row r="349" spans="1:24" x14ac:dyDescent="0.25">
      <c r="A349">
        <f>VLOOKUP(Serve[[#This Row],[No用]],SetNo[[No.用]:[vlookup 用]],2,FALSE)</f>
        <v>290</v>
      </c>
      <c r="B349">
        <f>IF(ROW()=2,1,IF(A348&lt;&gt;Serve[[#This Row],[No]],1,B348+1))</f>
        <v>2</v>
      </c>
      <c r="C349" s="1" t="s">
        <v>1113</v>
      </c>
      <c r="D349" s="1" t="s">
        <v>521</v>
      </c>
      <c r="E349" s="10" t="s">
        <v>90</v>
      </c>
      <c r="F349" s="1" t="s">
        <v>74</v>
      </c>
      <c r="G349" s="1" t="s">
        <v>118</v>
      </c>
      <c r="H349" s="1" t="s">
        <v>71</v>
      </c>
      <c r="I349">
        <v>1</v>
      </c>
      <c r="J349" t="s">
        <v>204</v>
      </c>
      <c r="K349" s="1" t="s">
        <v>184</v>
      </c>
      <c r="L349" s="1" t="s">
        <v>224</v>
      </c>
      <c r="M349">
        <v>50</v>
      </c>
      <c r="N349">
        <v>0</v>
      </c>
      <c r="O349">
        <v>60</v>
      </c>
      <c r="P349">
        <v>0</v>
      </c>
      <c r="R349" s="1" t="s">
        <v>1232</v>
      </c>
      <c r="W349" s="1" t="s">
        <v>1114</v>
      </c>
      <c r="X349" t="str">
        <f>Serve[[#This Row],[服装]]&amp;Serve[[#This Row],[名前]]&amp;Serve[[#This Row],[レアリティ]]</f>
        <v>文化祭3瀬見英太ICONIC</v>
      </c>
    </row>
    <row r="350" spans="1:24" x14ac:dyDescent="0.25">
      <c r="A350">
        <f>VLOOKUP(Serve[[#This Row],[No用]],SetNo[[No.用]:[vlookup 用]],2,FALSE)</f>
        <v>291</v>
      </c>
      <c r="B350">
        <f>IF(ROW()=2,1,IF(A349&lt;&gt;Serve[[#This Row],[No]],1,B349+1))</f>
        <v>1</v>
      </c>
      <c r="C350" s="1" t="s">
        <v>1502</v>
      </c>
      <c r="D350" s="1" t="s">
        <v>521</v>
      </c>
      <c r="E350" s="10" t="s">
        <v>77</v>
      </c>
      <c r="F350" s="1" t="s">
        <v>74</v>
      </c>
      <c r="G350" s="1" t="s">
        <v>118</v>
      </c>
      <c r="H350" s="1" t="s">
        <v>71</v>
      </c>
      <c r="I350">
        <v>1</v>
      </c>
      <c r="J350" t="s">
        <v>204</v>
      </c>
      <c r="K350" s="1" t="s">
        <v>184</v>
      </c>
      <c r="L350" s="1" t="s">
        <v>173</v>
      </c>
      <c r="M350">
        <v>36</v>
      </c>
      <c r="N350">
        <v>0</v>
      </c>
      <c r="O350">
        <v>0</v>
      </c>
      <c r="P350">
        <v>0</v>
      </c>
      <c r="R350" s="1"/>
      <c r="W350" s="1"/>
      <c r="X350" t="str">
        <f>Serve[[#This Row],[服装]]&amp;Serve[[#This Row],[名前]]&amp;Serve[[#This Row],[レアリティ]]</f>
        <v>3周年瀬見英太ICONIC</v>
      </c>
    </row>
    <row r="351" spans="1:24" x14ac:dyDescent="0.25">
      <c r="A351">
        <f>VLOOKUP(Serve[[#This Row],[No用]],SetNo[[No.用]:[vlookup 用]],2,FALSE)</f>
        <v>291</v>
      </c>
      <c r="B351">
        <f>IF(ROW()=2,1,IF(A350&lt;&gt;Serve[[#This Row],[No]],1,B350+1))</f>
        <v>2</v>
      </c>
      <c r="C351" s="1" t="s">
        <v>1502</v>
      </c>
      <c r="D351" s="1" t="s">
        <v>521</v>
      </c>
      <c r="E351" s="10" t="s">
        <v>77</v>
      </c>
      <c r="F351" s="1" t="s">
        <v>74</v>
      </c>
      <c r="G351" s="1" t="s">
        <v>118</v>
      </c>
      <c r="H351" s="1" t="s">
        <v>71</v>
      </c>
      <c r="I351">
        <v>1</v>
      </c>
      <c r="J351" t="s">
        <v>204</v>
      </c>
      <c r="K351" s="1" t="s">
        <v>184</v>
      </c>
      <c r="L351" s="1" t="s">
        <v>224</v>
      </c>
      <c r="M351">
        <v>51</v>
      </c>
      <c r="N351">
        <v>0</v>
      </c>
      <c r="O351">
        <v>61</v>
      </c>
      <c r="P351">
        <v>0</v>
      </c>
      <c r="R351" s="1" t="s">
        <v>1232</v>
      </c>
      <c r="W351" s="1" t="s">
        <v>1114</v>
      </c>
      <c r="X351" t="str">
        <f>Serve[[#This Row],[服装]]&amp;Serve[[#This Row],[名前]]&amp;Serve[[#This Row],[レアリティ]]</f>
        <v>3周年瀬見英太ICONIC</v>
      </c>
    </row>
    <row r="352" spans="1:24" x14ac:dyDescent="0.25">
      <c r="A352">
        <f>VLOOKUP(Serve[[#This Row],[No用]],SetNo[[No.用]:[vlookup 用]],2,FALSE)</f>
        <v>291</v>
      </c>
      <c r="B352">
        <f>IF(ROW()=2,1,IF(A351&lt;&gt;Serve[[#This Row],[No]],1,B351+1))</f>
        <v>3</v>
      </c>
      <c r="C352" s="1" t="s">
        <v>1502</v>
      </c>
      <c r="D352" s="1" t="s">
        <v>521</v>
      </c>
      <c r="E352" s="10" t="s">
        <v>77</v>
      </c>
      <c r="F352" s="1" t="s">
        <v>74</v>
      </c>
      <c r="G352" s="1" t="s">
        <v>118</v>
      </c>
      <c r="H352" s="1" t="s">
        <v>71</v>
      </c>
      <c r="I352">
        <v>1</v>
      </c>
      <c r="J352" t="s">
        <v>204</v>
      </c>
      <c r="K352" s="1" t="s">
        <v>184</v>
      </c>
      <c r="L352" s="1" t="s">
        <v>224</v>
      </c>
      <c r="M352">
        <v>51</v>
      </c>
      <c r="N352">
        <v>0</v>
      </c>
      <c r="O352">
        <v>61</v>
      </c>
      <c r="P352">
        <v>0</v>
      </c>
      <c r="R352" s="1"/>
      <c r="W352" s="1" t="s">
        <v>1527</v>
      </c>
      <c r="X352" t="str">
        <f>Serve[[#This Row],[服装]]&amp;Serve[[#This Row],[名前]]&amp;Serve[[#This Row],[レアリティ]]</f>
        <v>3周年瀬見英太ICONIC</v>
      </c>
    </row>
    <row r="353" spans="1:24" x14ac:dyDescent="0.25">
      <c r="A353">
        <f>VLOOKUP(Serve[[#This Row],[No用]],SetNo[[No.用]:[vlookup 用]],2,FALSE)</f>
        <v>292</v>
      </c>
      <c r="B353">
        <f>IF(ROW()=2,1,IF(A349&lt;&gt;Serve[[#This Row],[No]],1,B349+1))</f>
        <v>1</v>
      </c>
      <c r="C353" t="s">
        <v>108</v>
      </c>
      <c r="D353" t="s">
        <v>115</v>
      </c>
      <c r="E353" t="s">
        <v>73</v>
      </c>
      <c r="F353" t="s">
        <v>80</v>
      </c>
      <c r="G353" t="s">
        <v>118</v>
      </c>
      <c r="H353" t="s">
        <v>71</v>
      </c>
      <c r="I353">
        <v>0</v>
      </c>
      <c r="J353" t="s">
        <v>204</v>
      </c>
      <c r="M353">
        <v>0</v>
      </c>
      <c r="N353">
        <v>0</v>
      </c>
      <c r="O353">
        <v>0</v>
      </c>
      <c r="P353">
        <v>0</v>
      </c>
      <c r="X353" t="str">
        <f>Serve[[#This Row],[服装]]&amp;Serve[[#This Row],[名前]]&amp;Serve[[#This Row],[レアリティ]]</f>
        <v>ユニフォーム山形隼人ICONIC</v>
      </c>
    </row>
    <row r="354" spans="1:24" x14ac:dyDescent="0.25">
      <c r="A354">
        <f>VLOOKUP(Serve[[#This Row],[No用]],SetNo[[No.用]:[vlookup 用]],2,FALSE)</f>
        <v>293</v>
      </c>
      <c r="B354">
        <f>IF(ROW()=2,1,IF(A353&lt;&gt;Serve[[#This Row],[No]],1,B353+1))</f>
        <v>1</v>
      </c>
      <c r="C354" s="1" t="s">
        <v>108</v>
      </c>
      <c r="D354" s="1" t="s">
        <v>707</v>
      </c>
      <c r="E354" s="1" t="s">
        <v>73</v>
      </c>
      <c r="F354" s="1" t="s">
        <v>78</v>
      </c>
      <c r="G354" s="1" t="s">
        <v>708</v>
      </c>
      <c r="H354" s="1" t="s">
        <v>71</v>
      </c>
      <c r="I354">
        <v>1</v>
      </c>
      <c r="J354" t="s">
        <v>204</v>
      </c>
      <c r="K354" s="1" t="s">
        <v>184</v>
      </c>
      <c r="L354" s="1" t="s">
        <v>173</v>
      </c>
      <c r="M354">
        <v>40</v>
      </c>
      <c r="N354">
        <v>0</v>
      </c>
      <c r="O354">
        <v>0</v>
      </c>
      <c r="P354">
        <v>0</v>
      </c>
      <c r="X354" t="str">
        <f>Serve[[#This Row],[服装]]&amp;Serve[[#This Row],[名前]]&amp;Serve[[#This Row],[レアリティ]]</f>
        <v>ユニフォーム強羅昌己ICONIC</v>
      </c>
    </row>
    <row r="355" spans="1:24" x14ac:dyDescent="0.25">
      <c r="A355">
        <f>VLOOKUP(Serve[[#This Row],[No用]],SetNo[[No.用]:[vlookup 用]],2,FALSE)</f>
        <v>293</v>
      </c>
      <c r="B355">
        <f>IF(ROW()=2,1,IF(A354&lt;&gt;Serve[[#This Row],[No]],1,B354+1))</f>
        <v>2</v>
      </c>
      <c r="C355" s="1" t="s">
        <v>108</v>
      </c>
      <c r="D355" s="1" t="s">
        <v>707</v>
      </c>
      <c r="E355" s="1" t="s">
        <v>73</v>
      </c>
      <c r="F355" s="1" t="s">
        <v>78</v>
      </c>
      <c r="G355" s="1" t="s">
        <v>708</v>
      </c>
      <c r="H355" s="1" t="s">
        <v>71</v>
      </c>
      <c r="I355">
        <v>1</v>
      </c>
      <c r="J355" t="s">
        <v>204</v>
      </c>
      <c r="K355" s="1" t="s">
        <v>184</v>
      </c>
      <c r="L355" s="1" t="s">
        <v>224</v>
      </c>
      <c r="M355">
        <v>50</v>
      </c>
      <c r="N355">
        <v>0</v>
      </c>
      <c r="O355">
        <v>60</v>
      </c>
      <c r="P355">
        <v>0</v>
      </c>
      <c r="X355" t="str">
        <f>Serve[[#This Row],[服装]]&amp;Serve[[#This Row],[名前]]&amp;Serve[[#This Row],[レアリティ]]</f>
        <v>ユニフォーム強羅昌己ICONIC</v>
      </c>
    </row>
    <row r="356" spans="1:24" x14ac:dyDescent="0.25">
      <c r="A356">
        <f>VLOOKUP(Serve[[#This Row],[No用]],SetNo[[No.用]:[vlookup 用]],2,FALSE)</f>
        <v>294</v>
      </c>
      <c r="B356">
        <f>IF(ROW()=2,1,IF(A355&lt;&gt;Serve[[#This Row],[No]],1,B355+1))</f>
        <v>1</v>
      </c>
      <c r="C356" s="1" t="s">
        <v>108</v>
      </c>
      <c r="D356" s="1" t="s">
        <v>719</v>
      </c>
      <c r="E356" s="1" t="s">
        <v>77</v>
      </c>
      <c r="F356" s="1" t="s">
        <v>78</v>
      </c>
      <c r="G356" s="1" t="s">
        <v>708</v>
      </c>
      <c r="H356" s="1" t="s">
        <v>71</v>
      </c>
      <c r="I356">
        <v>1</v>
      </c>
      <c r="J356" t="s">
        <v>204</v>
      </c>
      <c r="K356" s="1" t="s">
        <v>222</v>
      </c>
      <c r="L356" s="1" t="s">
        <v>162</v>
      </c>
      <c r="M356">
        <v>28</v>
      </c>
      <c r="N356">
        <v>0</v>
      </c>
      <c r="O356">
        <v>0</v>
      </c>
      <c r="P356">
        <v>0</v>
      </c>
      <c r="X356" t="str">
        <f>Serve[[#This Row],[服装]]&amp;Serve[[#This Row],[名前]]&amp;Serve[[#This Row],[レアリティ]]</f>
        <v>ユニフォーム芦谷洋平ICONIC</v>
      </c>
    </row>
    <row r="357" spans="1:24" x14ac:dyDescent="0.25">
      <c r="A357">
        <f>VLOOKUP(Serve[[#This Row],[No用]],SetNo[[No.用]:[vlookup 用]],2,FALSE)</f>
        <v>295</v>
      </c>
      <c r="B357">
        <f>IF(ROW()=2,1,IF(A356&lt;&gt;Serve[[#This Row],[No]],1,B356+1))</f>
        <v>1</v>
      </c>
      <c r="C357" s="1" t="s">
        <v>108</v>
      </c>
      <c r="D357" s="1" t="s">
        <v>723</v>
      </c>
      <c r="E357" s="1" t="s">
        <v>73</v>
      </c>
      <c r="F357" s="1" t="s">
        <v>82</v>
      </c>
      <c r="G357" s="1" t="s">
        <v>708</v>
      </c>
      <c r="H357" s="1" t="s">
        <v>71</v>
      </c>
      <c r="I357">
        <v>1</v>
      </c>
      <c r="J357" t="s">
        <v>204</v>
      </c>
      <c r="K357" s="1" t="s">
        <v>184</v>
      </c>
      <c r="L357" s="1" t="s">
        <v>178</v>
      </c>
      <c r="M357">
        <v>32</v>
      </c>
      <c r="N357">
        <v>0</v>
      </c>
      <c r="O357">
        <v>0</v>
      </c>
      <c r="P357">
        <v>0</v>
      </c>
      <c r="X357" t="str">
        <f>Serve[[#This Row],[服装]]&amp;Serve[[#This Row],[名前]]&amp;Serve[[#This Row],[レアリティ]]</f>
        <v>ユニフォーム仙石伸吾ICONIC</v>
      </c>
    </row>
    <row r="358" spans="1:24" x14ac:dyDescent="0.25">
      <c r="A358">
        <f>VLOOKUP(Serve[[#This Row],[No用]],SetNo[[No.用]:[vlookup 用]],2,FALSE)</f>
        <v>295</v>
      </c>
      <c r="B358">
        <f>IF(ROW()=2,1,IF(A357&lt;&gt;Serve[[#This Row],[No]],1,B357+1))</f>
        <v>2</v>
      </c>
      <c r="C358" s="1" t="s">
        <v>108</v>
      </c>
      <c r="D358" s="1" t="s">
        <v>723</v>
      </c>
      <c r="E358" s="1" t="s">
        <v>73</v>
      </c>
      <c r="F358" s="1" t="s">
        <v>82</v>
      </c>
      <c r="G358" s="1" t="s">
        <v>708</v>
      </c>
      <c r="H358" s="1" t="s">
        <v>71</v>
      </c>
      <c r="I358">
        <v>1</v>
      </c>
      <c r="J358" t="s">
        <v>204</v>
      </c>
      <c r="K358" s="1" t="s">
        <v>184</v>
      </c>
      <c r="L358" s="1" t="s">
        <v>224</v>
      </c>
      <c r="M358">
        <v>45</v>
      </c>
      <c r="N358">
        <v>0</v>
      </c>
      <c r="O358">
        <v>55</v>
      </c>
      <c r="P358">
        <v>0</v>
      </c>
      <c r="X358" t="str">
        <f>Serve[[#This Row],[服装]]&amp;Serve[[#This Row],[名前]]&amp;Serve[[#This Row],[レアリティ]]</f>
        <v>ユニフォーム仙石伸吾ICONIC</v>
      </c>
    </row>
    <row r="359" spans="1:24" x14ac:dyDescent="0.25">
      <c r="A359">
        <f>VLOOKUP(Serve[[#This Row],[No用]],SetNo[[No.用]:[vlookup 用]],2,FALSE)</f>
        <v>296</v>
      </c>
      <c r="B359">
        <f>IF(ROW()=2,1,IF(A358&lt;&gt;Serve[[#This Row],[No]],1,B358+1))</f>
        <v>1</v>
      </c>
      <c r="C359" s="1" t="s">
        <v>108</v>
      </c>
      <c r="D359" s="1" t="s">
        <v>734</v>
      </c>
      <c r="E359" s="1" t="s">
        <v>73</v>
      </c>
      <c r="F359" s="1" t="s">
        <v>80</v>
      </c>
      <c r="G359" s="1" t="s">
        <v>708</v>
      </c>
      <c r="H359" s="1" t="s">
        <v>71</v>
      </c>
      <c r="I359">
        <v>0</v>
      </c>
      <c r="J359" t="s">
        <v>204</v>
      </c>
      <c r="K359" s="1"/>
      <c r="L359" s="1"/>
      <c r="M359">
        <v>0</v>
      </c>
      <c r="N359">
        <v>0</v>
      </c>
      <c r="O359">
        <v>0</v>
      </c>
      <c r="P359">
        <v>0</v>
      </c>
      <c r="X359" t="str">
        <f>Serve[[#This Row],[服装]]&amp;Serve[[#This Row],[名前]]&amp;Serve[[#This Row],[レアリティ]]</f>
        <v>ユニフォーム中川俊美ICONIC</v>
      </c>
    </row>
    <row r="360" spans="1:24" x14ac:dyDescent="0.25">
      <c r="A360">
        <f>VLOOKUP(Serve[[#This Row],[No用]],SetNo[[No.用]:[vlookup 用]],2,FALSE)</f>
        <v>297</v>
      </c>
      <c r="B360">
        <f>IF(ROW()=2,1,IF(A359&lt;&gt;Serve[[#This Row],[No]],1,B359+1))</f>
        <v>1</v>
      </c>
      <c r="C360" s="1" t="s">
        <v>108</v>
      </c>
      <c r="D360" s="1" t="s">
        <v>738</v>
      </c>
      <c r="E360" s="1" t="s">
        <v>73</v>
      </c>
      <c r="F360" s="1" t="s">
        <v>74</v>
      </c>
      <c r="G360" s="1" t="s">
        <v>708</v>
      </c>
      <c r="H360" s="1" t="s">
        <v>71</v>
      </c>
      <c r="I360">
        <v>1</v>
      </c>
      <c r="J360" t="s">
        <v>204</v>
      </c>
      <c r="K360" s="1" t="s">
        <v>222</v>
      </c>
      <c r="L360" s="1" t="s">
        <v>178</v>
      </c>
      <c r="M360">
        <v>33</v>
      </c>
      <c r="N360">
        <v>0</v>
      </c>
      <c r="O360">
        <v>0</v>
      </c>
      <c r="P360">
        <v>0</v>
      </c>
      <c r="X360" t="str">
        <f>Serve[[#This Row],[服装]]&amp;Serve[[#This Row],[名前]]&amp;Serve[[#This Row],[レアリティ]]</f>
        <v>ユニフォーム七沢健吾ICONIC</v>
      </c>
    </row>
    <row r="361" spans="1:24" x14ac:dyDescent="0.25">
      <c r="A361">
        <f>VLOOKUP(Serve[[#This Row],[No用]],SetNo[[No.用]:[vlookup 用]],2,FALSE)</f>
        <v>298</v>
      </c>
      <c r="B361">
        <f>IF(ROW()=2,1,IF(A360&lt;&gt;Serve[[#This Row],[No]],1,B360+1))</f>
        <v>1</v>
      </c>
      <c r="C361" s="1" t="s">
        <v>108</v>
      </c>
      <c r="D361" s="1" t="s">
        <v>741</v>
      </c>
      <c r="E361" s="1" t="s">
        <v>73</v>
      </c>
      <c r="F361" s="1" t="s">
        <v>82</v>
      </c>
      <c r="G361" s="1" t="s">
        <v>708</v>
      </c>
      <c r="H361" s="1" t="s">
        <v>71</v>
      </c>
      <c r="I361">
        <v>1</v>
      </c>
      <c r="J361" t="s">
        <v>204</v>
      </c>
      <c r="K361" s="1" t="s">
        <v>225</v>
      </c>
      <c r="L361" s="1" t="s">
        <v>162</v>
      </c>
      <c r="M361">
        <v>25</v>
      </c>
      <c r="N361">
        <v>0</v>
      </c>
      <c r="O361">
        <v>0</v>
      </c>
      <c r="P361">
        <v>0</v>
      </c>
      <c r="X361" t="str">
        <f>Serve[[#This Row],[服装]]&amp;Serve[[#This Row],[名前]]&amp;Serve[[#This Row],[レアリティ]]</f>
        <v>ユニフォーム伊勢原裕次ICONIC</v>
      </c>
    </row>
    <row r="362" spans="1:24" x14ac:dyDescent="0.25">
      <c r="A362">
        <f>VLOOKUP(Serve[[#This Row],[No用]],SetNo[[No.用]:[vlookup 用]],2,FALSE)</f>
        <v>299</v>
      </c>
      <c r="B362">
        <f>IF(ROW()=2,1,IF(A361&lt;&gt;Serve[[#This Row],[No]],1,B361+1))</f>
        <v>1</v>
      </c>
      <c r="C362" s="1" t="s">
        <v>108</v>
      </c>
      <c r="D362" s="1" t="s">
        <v>748</v>
      </c>
      <c r="E362" s="1" t="s">
        <v>73</v>
      </c>
      <c r="F362" s="1" t="s">
        <v>78</v>
      </c>
      <c r="G362" s="1" t="s">
        <v>708</v>
      </c>
      <c r="H362" s="1" t="s">
        <v>71</v>
      </c>
      <c r="I362">
        <v>1</v>
      </c>
      <c r="J362" t="s">
        <v>204</v>
      </c>
      <c r="K362" s="1" t="s">
        <v>222</v>
      </c>
      <c r="L362" s="1" t="s">
        <v>162</v>
      </c>
      <c r="M362">
        <v>26</v>
      </c>
      <c r="N362">
        <v>0</v>
      </c>
      <c r="O362">
        <v>0</v>
      </c>
      <c r="P362">
        <v>0</v>
      </c>
      <c r="X362" t="str">
        <f>Serve[[#This Row],[服装]]&amp;Serve[[#This Row],[名前]]&amp;Serve[[#This Row],[レアリティ]]</f>
        <v>ユニフォーム湯河浩二ICONIC</v>
      </c>
    </row>
    <row r="363" spans="1:24" x14ac:dyDescent="0.25">
      <c r="A363">
        <f>VLOOKUP(Serve[[#This Row],[No用]],SetNo[[No.用]:[vlookup 用]],2,FALSE)</f>
        <v>300</v>
      </c>
      <c r="B363">
        <f>IF(ROW()=2,1,IF(A362&lt;&gt;Serve[[#This Row],[No]],1,B362+1))</f>
        <v>1</v>
      </c>
      <c r="C363" s="1" t="s">
        <v>108</v>
      </c>
      <c r="D363" s="1" t="s">
        <v>773</v>
      </c>
      <c r="E363" s="1" t="s">
        <v>774</v>
      </c>
      <c r="F363" s="1" t="s">
        <v>82</v>
      </c>
      <c r="G363" s="1" t="s">
        <v>776</v>
      </c>
      <c r="H363" s="1" t="s">
        <v>71</v>
      </c>
      <c r="I363">
        <v>1</v>
      </c>
      <c r="J363" t="s">
        <v>204</v>
      </c>
      <c r="K363" s="1" t="s">
        <v>184</v>
      </c>
      <c r="L363" s="1" t="s">
        <v>162</v>
      </c>
      <c r="M363">
        <v>33</v>
      </c>
      <c r="N363">
        <v>0</v>
      </c>
      <c r="O363">
        <v>0</v>
      </c>
      <c r="P363">
        <v>0</v>
      </c>
      <c r="X363" t="str">
        <f>Serve[[#This Row],[服装]]&amp;Serve[[#This Row],[名前]]&amp;Serve[[#This Row],[レアリティ]]</f>
        <v>ユニフォーム千鹿谷栄吉ICONIC</v>
      </c>
    </row>
    <row r="364" spans="1:24" x14ac:dyDescent="0.25">
      <c r="A364">
        <f>VLOOKUP(Serve[[#This Row],[No用]],SetNo[[No.用]:[vlookup 用]],2,FALSE)</f>
        <v>301</v>
      </c>
      <c r="B364">
        <f>IF(ROW()=2,1,IF(A363&lt;&gt;Serve[[#This Row],[No]],1,B363+1))</f>
        <v>1</v>
      </c>
      <c r="C364" s="1" t="s">
        <v>108</v>
      </c>
      <c r="D364" s="1" t="s">
        <v>782</v>
      </c>
      <c r="E364" s="1" t="s">
        <v>90</v>
      </c>
      <c r="F364" s="1" t="s">
        <v>783</v>
      </c>
      <c r="G364" s="1" t="s">
        <v>776</v>
      </c>
      <c r="H364" s="1" t="s">
        <v>71</v>
      </c>
      <c r="I364">
        <v>1</v>
      </c>
      <c r="J364" t="s">
        <v>204</v>
      </c>
      <c r="K364" s="1" t="s">
        <v>222</v>
      </c>
      <c r="L364" s="1" t="s">
        <v>162</v>
      </c>
      <c r="M364">
        <v>25</v>
      </c>
      <c r="N364">
        <v>0</v>
      </c>
      <c r="O364">
        <v>0</v>
      </c>
      <c r="P364">
        <v>0</v>
      </c>
      <c r="X364" t="str">
        <f>Serve[[#This Row],[服装]]&amp;Serve[[#This Row],[名前]]&amp;Serve[[#This Row],[レアリティ]]</f>
        <v>ユニフォーム小鹿野大樹ICONIC</v>
      </c>
    </row>
    <row r="365" spans="1:24" x14ac:dyDescent="0.25">
      <c r="A365">
        <f>VLOOKUP(Serve[[#This Row],[No用]],SetNo[[No.用]:[vlookup 用]],2,FALSE)</f>
        <v>302</v>
      </c>
      <c r="B365">
        <f>IF(ROW()=2,1,IF(A364&lt;&gt;Serve[[#This Row],[No]],1,B364+1))</f>
        <v>1</v>
      </c>
      <c r="C365" s="1" t="s">
        <v>108</v>
      </c>
      <c r="D365" s="1" t="s">
        <v>795</v>
      </c>
      <c r="E365" s="1" t="s">
        <v>77</v>
      </c>
      <c r="F365" s="1" t="s">
        <v>80</v>
      </c>
      <c r="G365" s="1" t="s">
        <v>776</v>
      </c>
      <c r="H365" s="1" t="s">
        <v>71</v>
      </c>
      <c r="I365">
        <v>0</v>
      </c>
      <c r="J365" t="s">
        <v>204</v>
      </c>
      <c r="K365" s="1"/>
      <c r="L365" s="1"/>
      <c r="M365">
        <v>0</v>
      </c>
      <c r="N365">
        <v>0</v>
      </c>
      <c r="O365">
        <v>0</v>
      </c>
      <c r="P365">
        <v>0</v>
      </c>
      <c r="X365" t="str">
        <f>Serve[[#This Row],[服装]]&amp;Serve[[#This Row],[名前]]&amp;Serve[[#This Row],[レアリティ]]</f>
        <v>ユニフォーム赤谷勇ICONIC</v>
      </c>
    </row>
    <row r="366" spans="1:24" x14ac:dyDescent="0.25">
      <c r="A366">
        <f>VLOOKUP(Serve[[#This Row],[No用]],SetNo[[No.用]:[vlookup 用]],2,FALSE)</f>
        <v>303</v>
      </c>
      <c r="B366">
        <f>IF(ROW()=2,1,IF(A365&lt;&gt;Serve[[#This Row],[No]],1,B365+1))</f>
        <v>1</v>
      </c>
      <c r="C366" s="1" t="s">
        <v>108</v>
      </c>
      <c r="D366" s="1" t="s">
        <v>799</v>
      </c>
      <c r="E366" s="1" t="s">
        <v>77</v>
      </c>
      <c r="F366" s="1" t="s">
        <v>78</v>
      </c>
      <c r="G366" s="1" t="s">
        <v>776</v>
      </c>
      <c r="H366" s="1" t="s">
        <v>71</v>
      </c>
      <c r="I366">
        <v>1</v>
      </c>
      <c r="J366" t="s">
        <v>204</v>
      </c>
      <c r="K366" s="1" t="s">
        <v>222</v>
      </c>
      <c r="L366" s="1" t="s">
        <v>162</v>
      </c>
      <c r="M366">
        <v>31</v>
      </c>
      <c r="N366">
        <v>0</v>
      </c>
      <c r="O366">
        <v>0</v>
      </c>
      <c r="P366">
        <v>0</v>
      </c>
      <c r="X366" t="str">
        <f>Serve[[#This Row],[服装]]&amp;Serve[[#This Row],[名前]]&amp;Serve[[#This Row],[レアリティ]]</f>
        <v>ユニフォーム児玉勝ICONIC</v>
      </c>
    </row>
    <row r="367" spans="1:24" x14ac:dyDescent="0.25">
      <c r="A367">
        <f>VLOOKUP(Serve[[#This Row],[No用]],SetNo[[No.用]:[vlookup 用]],2,FALSE)</f>
        <v>304</v>
      </c>
      <c r="B367">
        <f>IF(ROW()=2,1,IF(A366&lt;&gt;Serve[[#This Row],[No]],1,B366+1))</f>
        <v>1</v>
      </c>
      <c r="C367" s="1" t="s">
        <v>108</v>
      </c>
      <c r="D367" s="1" t="s">
        <v>803</v>
      </c>
      <c r="E367" s="1" t="s">
        <v>77</v>
      </c>
      <c r="F367" s="1" t="s">
        <v>74</v>
      </c>
      <c r="G367" s="1" t="s">
        <v>776</v>
      </c>
      <c r="H367" s="1" t="s">
        <v>71</v>
      </c>
      <c r="I367">
        <v>1</v>
      </c>
      <c r="J367" t="s">
        <v>204</v>
      </c>
      <c r="K367" s="1" t="s">
        <v>222</v>
      </c>
      <c r="L367" s="1" t="s">
        <v>178</v>
      </c>
      <c r="M367">
        <v>33</v>
      </c>
      <c r="N367">
        <v>0</v>
      </c>
      <c r="O367">
        <v>0</v>
      </c>
      <c r="P367">
        <v>0</v>
      </c>
      <c r="X367" t="str">
        <f>Serve[[#This Row],[服装]]&amp;Serve[[#This Row],[名前]]&amp;Serve[[#This Row],[レアリティ]]</f>
        <v>ユニフォーム名栗翔太ICONIC</v>
      </c>
    </row>
    <row r="368" spans="1:24" x14ac:dyDescent="0.25">
      <c r="A368">
        <f>VLOOKUP(Serve[[#This Row],[No用]],SetNo[[No.用]:[vlookup 用]],2,FALSE)</f>
        <v>305</v>
      </c>
      <c r="B368">
        <f>IF(ROW()=2,1,IF(A367&lt;&gt;Serve[[#This Row],[No]],1,B367+1))</f>
        <v>1</v>
      </c>
      <c r="C368" s="1" t="s">
        <v>108</v>
      </c>
      <c r="D368" s="1" t="s">
        <v>810</v>
      </c>
      <c r="E368" s="1" t="s">
        <v>77</v>
      </c>
      <c r="F368" s="1" t="s">
        <v>78</v>
      </c>
      <c r="G368" s="1" t="s">
        <v>776</v>
      </c>
      <c r="H368" s="1" t="s">
        <v>71</v>
      </c>
      <c r="I368">
        <v>1</v>
      </c>
      <c r="J368" t="s">
        <v>204</v>
      </c>
      <c r="K368" s="1" t="s">
        <v>222</v>
      </c>
      <c r="L368" s="1" t="s">
        <v>162</v>
      </c>
      <c r="M368">
        <v>26</v>
      </c>
      <c r="N368">
        <v>0</v>
      </c>
      <c r="O368">
        <v>0</v>
      </c>
      <c r="P368">
        <v>0</v>
      </c>
      <c r="X368" t="str">
        <f>Serve[[#This Row],[服装]]&amp;Serve[[#This Row],[名前]]&amp;Serve[[#This Row],[レアリティ]]</f>
        <v>ユニフォーム島府典明ICONIC</v>
      </c>
    </row>
    <row r="369" spans="1:24" x14ac:dyDescent="0.25">
      <c r="A369">
        <f>VLOOKUP(Serve[[#This Row],[No用]],SetNo[[No.用]:[vlookup 用]],2,FALSE)</f>
        <v>306</v>
      </c>
      <c r="B369">
        <f>IF(ROW()=2,1,IF(A368&lt;&gt;Serve[[#This Row],[No]],1,B368+1))</f>
        <v>1</v>
      </c>
      <c r="C369" s="1" t="s">
        <v>108</v>
      </c>
      <c r="D369" s="1" t="s">
        <v>818</v>
      </c>
      <c r="E369" s="1" t="s">
        <v>77</v>
      </c>
      <c r="F369" s="1" t="s">
        <v>82</v>
      </c>
      <c r="G369" s="1" t="s">
        <v>776</v>
      </c>
      <c r="H369" s="1" t="s">
        <v>71</v>
      </c>
      <c r="I369">
        <v>1</v>
      </c>
      <c r="J369" t="s">
        <v>204</v>
      </c>
      <c r="K369" s="1" t="s">
        <v>222</v>
      </c>
      <c r="L369" s="1" t="s">
        <v>162</v>
      </c>
      <c r="M369">
        <v>25</v>
      </c>
      <c r="N369">
        <v>0</v>
      </c>
      <c r="O369">
        <v>0</v>
      </c>
      <c r="P369">
        <v>0</v>
      </c>
      <c r="X369" t="str">
        <f>Serve[[#This Row],[服装]]&amp;Serve[[#This Row],[名前]]&amp;Serve[[#This Row],[レアリティ]]</f>
        <v>ユニフォーム吉川和孝ICONIC</v>
      </c>
    </row>
    <row r="370" spans="1:24" x14ac:dyDescent="0.25">
      <c r="A370">
        <f>VLOOKUP(Serve[[#This Row],[No用]],SetNo[[No.用]:[vlookup 用]],2,FALSE)</f>
        <v>307</v>
      </c>
      <c r="B370">
        <f>IF(ROW()=2,1,IF(A369&lt;&gt;Serve[[#This Row],[No]],1,B369+1))</f>
        <v>1</v>
      </c>
      <c r="C370" t="s">
        <v>108</v>
      </c>
      <c r="D370" t="s">
        <v>186</v>
      </c>
      <c r="E370" t="s">
        <v>77</v>
      </c>
      <c r="F370" t="s">
        <v>74</v>
      </c>
      <c r="G370" t="s">
        <v>185</v>
      </c>
      <c r="H370" t="s">
        <v>71</v>
      </c>
      <c r="I370">
        <v>1</v>
      </c>
      <c r="J370" t="s">
        <v>204</v>
      </c>
      <c r="K370" s="1" t="s">
        <v>184</v>
      </c>
      <c r="L370" s="1" t="s">
        <v>173</v>
      </c>
      <c r="M370">
        <v>42</v>
      </c>
      <c r="N370">
        <v>0</v>
      </c>
      <c r="O370">
        <v>0</v>
      </c>
      <c r="P370">
        <v>0</v>
      </c>
      <c r="X370" t="str">
        <f>Serve[[#This Row],[服装]]&amp;Serve[[#This Row],[名前]]&amp;Serve[[#This Row],[レアリティ]]</f>
        <v>ユニフォーム宮侑ICONIC</v>
      </c>
    </row>
    <row r="371" spans="1:24" x14ac:dyDescent="0.25">
      <c r="A371">
        <f>VLOOKUP(Serve[[#This Row],[No用]],SetNo[[No.用]:[vlookup 用]],2,FALSE)</f>
        <v>308</v>
      </c>
      <c r="B371">
        <f>IF(ROW()=2,1,IF(A370&lt;&gt;Serve[[#This Row],[No]],1,B370+1))</f>
        <v>1</v>
      </c>
      <c r="C371" s="1" t="s">
        <v>580</v>
      </c>
      <c r="D371" t="s">
        <v>186</v>
      </c>
      <c r="E371" s="1" t="s">
        <v>73</v>
      </c>
      <c r="F371" t="s">
        <v>74</v>
      </c>
      <c r="G371" t="s">
        <v>185</v>
      </c>
      <c r="H371" t="s">
        <v>71</v>
      </c>
      <c r="I371">
        <v>1</v>
      </c>
      <c r="J371" t="s">
        <v>204</v>
      </c>
      <c r="K371" s="1" t="s">
        <v>184</v>
      </c>
      <c r="L371" s="1" t="s">
        <v>173</v>
      </c>
      <c r="M371">
        <v>42</v>
      </c>
      <c r="N371">
        <v>0</v>
      </c>
      <c r="O371">
        <v>0</v>
      </c>
      <c r="P371">
        <v>0</v>
      </c>
      <c r="X371" t="str">
        <f>Serve[[#This Row],[服装]]&amp;Serve[[#This Row],[名前]]&amp;Serve[[#This Row],[レアリティ]]</f>
        <v>文化祭宮侑ICONIC</v>
      </c>
    </row>
    <row r="372" spans="1:24" x14ac:dyDescent="0.25">
      <c r="A372">
        <f>VLOOKUP(Serve[[#This Row],[No用]],SetNo[[No.用]:[vlookup 用]],2,FALSE)</f>
        <v>308</v>
      </c>
      <c r="B372">
        <f>IF(ROW()=2,1,IF(A371&lt;&gt;Serve[[#This Row],[No]],1,B371+1))</f>
        <v>2</v>
      </c>
      <c r="C372" s="1" t="s">
        <v>580</v>
      </c>
      <c r="D372" t="s">
        <v>186</v>
      </c>
      <c r="E372" s="1" t="s">
        <v>73</v>
      </c>
      <c r="F372" t="s">
        <v>74</v>
      </c>
      <c r="G372" t="s">
        <v>185</v>
      </c>
      <c r="H372" t="s">
        <v>71</v>
      </c>
      <c r="I372">
        <v>1</v>
      </c>
      <c r="J372" t="s">
        <v>204</v>
      </c>
      <c r="K372" s="1" t="s">
        <v>193</v>
      </c>
      <c r="L372" s="1" t="s">
        <v>224</v>
      </c>
      <c r="M372">
        <v>57</v>
      </c>
      <c r="N372">
        <v>0</v>
      </c>
      <c r="O372">
        <v>64</v>
      </c>
      <c r="P372">
        <v>0</v>
      </c>
      <c r="W372" s="1" t="s">
        <v>1551</v>
      </c>
      <c r="X372" t="str">
        <f>Serve[[#This Row],[服装]]&amp;Serve[[#This Row],[名前]]&amp;Serve[[#This Row],[レアリティ]]</f>
        <v>文化祭宮侑ICONIC</v>
      </c>
    </row>
    <row r="373" spans="1:24" x14ac:dyDescent="0.25">
      <c r="A373">
        <f>VLOOKUP(Serve[[#This Row],[No用]],SetNo[[No.用]:[vlookup 用]],2,FALSE)</f>
        <v>309</v>
      </c>
      <c r="B373">
        <f>IF(ROW()=2,1,IF(A372&lt;&gt;Serve[[#This Row],[No]],1,B372+1))</f>
        <v>1</v>
      </c>
      <c r="C373" s="1" t="s">
        <v>628</v>
      </c>
      <c r="D373" s="1" t="s">
        <v>186</v>
      </c>
      <c r="E373" s="1" t="s">
        <v>90</v>
      </c>
      <c r="F373" s="1" t="s">
        <v>74</v>
      </c>
      <c r="G373" s="1" t="s">
        <v>185</v>
      </c>
      <c r="H373" s="1" t="s">
        <v>71</v>
      </c>
      <c r="I373">
        <v>1</v>
      </c>
      <c r="J373" t="s">
        <v>204</v>
      </c>
      <c r="K373" s="1" t="s">
        <v>184</v>
      </c>
      <c r="L373" s="1" t="s">
        <v>178</v>
      </c>
      <c r="M373">
        <v>39</v>
      </c>
      <c r="N373">
        <v>0</v>
      </c>
      <c r="O373">
        <v>0</v>
      </c>
      <c r="P373">
        <v>0</v>
      </c>
      <c r="X373" t="str">
        <f>Serve[[#This Row],[服装]]&amp;Serve[[#This Row],[名前]]&amp;Serve[[#This Row],[レアリティ]]</f>
        <v>RPG宮侑ICONIC</v>
      </c>
    </row>
    <row r="374" spans="1:24" x14ac:dyDescent="0.25">
      <c r="A374">
        <f>VLOOKUP(Serve[[#This Row],[No用]],SetNo[[No.用]:[vlookup 用]],2,FALSE)</f>
        <v>309</v>
      </c>
      <c r="B374">
        <f>IF(ROW()=2,1,IF(A373&lt;&gt;Serve[[#This Row],[No]],1,B373+1))</f>
        <v>2</v>
      </c>
      <c r="C374" s="1" t="s">
        <v>628</v>
      </c>
      <c r="D374" s="1" t="s">
        <v>186</v>
      </c>
      <c r="E374" s="1" t="s">
        <v>90</v>
      </c>
      <c r="F374" s="1" t="s">
        <v>74</v>
      </c>
      <c r="G374" s="1" t="s">
        <v>185</v>
      </c>
      <c r="H374" s="1" t="s">
        <v>71</v>
      </c>
      <c r="I374">
        <v>1</v>
      </c>
      <c r="J374" t="s">
        <v>204</v>
      </c>
      <c r="K374" s="1" t="s">
        <v>184</v>
      </c>
      <c r="L374" s="1" t="s">
        <v>224</v>
      </c>
      <c r="M374">
        <v>50</v>
      </c>
      <c r="N374">
        <v>0</v>
      </c>
      <c r="O374">
        <v>60</v>
      </c>
      <c r="P374">
        <v>0</v>
      </c>
      <c r="W374" s="1" t="s">
        <v>1551</v>
      </c>
      <c r="X374" t="str">
        <f>Serve[[#This Row],[服装]]&amp;Serve[[#This Row],[名前]]&amp;Serve[[#This Row],[レアリティ]]</f>
        <v>RPG宮侑ICONIC</v>
      </c>
    </row>
    <row r="375" spans="1:24" x14ac:dyDescent="0.25">
      <c r="A375">
        <f>VLOOKUP(Serve[[#This Row],[No用]],SetNo[[No.用]:[vlookup 用]],2,FALSE)</f>
        <v>310</v>
      </c>
      <c r="B375">
        <f>IF(ROW()=2,1,IF(A374&lt;&gt;Serve[[#This Row],[No]],1,B374+1))</f>
        <v>1</v>
      </c>
      <c r="C375" s="1" t="s">
        <v>729</v>
      </c>
      <c r="D375" s="1" t="s">
        <v>186</v>
      </c>
      <c r="E375" s="1" t="s">
        <v>77</v>
      </c>
      <c r="F375" s="1" t="s">
        <v>74</v>
      </c>
      <c r="G375" s="1" t="s">
        <v>185</v>
      </c>
      <c r="H375" s="1" t="s">
        <v>71</v>
      </c>
      <c r="I375">
        <v>1</v>
      </c>
      <c r="J375" t="s">
        <v>204</v>
      </c>
      <c r="K375" s="1" t="s">
        <v>184</v>
      </c>
      <c r="L375" s="1" t="s">
        <v>162</v>
      </c>
      <c r="M375">
        <v>36</v>
      </c>
      <c r="N375">
        <v>0</v>
      </c>
      <c r="O375">
        <v>60</v>
      </c>
      <c r="P375">
        <v>0</v>
      </c>
      <c r="X375" t="str">
        <f>Serve[[#This Row],[服装]]&amp;Serve[[#This Row],[名前]]&amp;Serve[[#This Row],[レアリティ]]</f>
        <v>カンフー宮侑ICONIC</v>
      </c>
    </row>
    <row r="376" spans="1:24" x14ac:dyDescent="0.25">
      <c r="A376">
        <f>VLOOKUP(Serve[[#This Row],[No用]],SetNo[[No.用]:[vlookup 用]],2,FALSE)</f>
        <v>311</v>
      </c>
      <c r="B376">
        <f>IF(ROW()=2,1,IF(A375&lt;&gt;Serve[[#This Row],[No]],1,B375+1))</f>
        <v>1</v>
      </c>
      <c r="C376" s="1" t="s">
        <v>815</v>
      </c>
      <c r="D376" s="1" t="s">
        <v>186</v>
      </c>
      <c r="E376" s="1" t="s">
        <v>73</v>
      </c>
      <c r="F376" s="1" t="s">
        <v>74</v>
      </c>
      <c r="G376" s="1" t="s">
        <v>185</v>
      </c>
      <c r="H376" s="1" t="s">
        <v>71</v>
      </c>
      <c r="I376">
        <v>1</v>
      </c>
      <c r="J376" t="s">
        <v>204</v>
      </c>
      <c r="K376" s="1" t="s">
        <v>184</v>
      </c>
      <c r="L376" s="1" t="s">
        <v>178</v>
      </c>
      <c r="M376">
        <v>39</v>
      </c>
      <c r="N376">
        <v>0</v>
      </c>
      <c r="O376">
        <v>0</v>
      </c>
      <c r="P376">
        <v>0</v>
      </c>
      <c r="X376" t="str">
        <f>Serve[[#This Row],[服装]]&amp;Serve[[#This Row],[名前]]&amp;Serve[[#This Row],[レアリティ]]</f>
        <v>新年2宮侑ICONIC</v>
      </c>
    </row>
    <row r="377" spans="1:24" x14ac:dyDescent="0.25">
      <c r="A377">
        <f>VLOOKUP(Serve[[#This Row],[No用]],SetNo[[No.用]:[vlookup 用]],2,FALSE)</f>
        <v>312</v>
      </c>
      <c r="B377">
        <f>IF(ROW()=2,1,IF(A376&lt;&gt;Serve[[#This Row],[No]],1,B376+1))</f>
        <v>1</v>
      </c>
      <c r="C377" s="1" t="s">
        <v>951</v>
      </c>
      <c r="D377" s="1" t="s">
        <v>186</v>
      </c>
      <c r="E377" s="1" t="s">
        <v>90</v>
      </c>
      <c r="F377" s="1" t="s">
        <v>74</v>
      </c>
      <c r="G377" s="1" t="s">
        <v>185</v>
      </c>
      <c r="H377" s="1" t="s">
        <v>71</v>
      </c>
      <c r="I377">
        <v>1</v>
      </c>
      <c r="J377" t="s">
        <v>204</v>
      </c>
      <c r="K377" s="1" t="s">
        <v>184</v>
      </c>
      <c r="L377" s="1" t="s">
        <v>173</v>
      </c>
      <c r="M377">
        <v>42</v>
      </c>
      <c r="N377">
        <v>0</v>
      </c>
      <c r="O377">
        <v>0</v>
      </c>
      <c r="P377">
        <v>0</v>
      </c>
      <c r="X377" t="str">
        <f>Serve[[#This Row],[服装]]&amp;Serve[[#This Row],[名前]]&amp;Serve[[#This Row],[レアリティ]]</f>
        <v>サバゲ2宮侑ICONIC</v>
      </c>
    </row>
    <row r="378" spans="1:24" x14ac:dyDescent="0.25">
      <c r="A378">
        <f>VLOOKUP(Serve[[#This Row],[No用]],SetNo[[No.用]:[vlookup 用]],2,FALSE)</f>
        <v>312</v>
      </c>
      <c r="B378">
        <f>IF(ROW()=2,1,IF(A377&lt;&gt;Serve[[#This Row],[No]],1,B377+1))</f>
        <v>2</v>
      </c>
      <c r="C378" s="1" t="s">
        <v>951</v>
      </c>
      <c r="D378" s="1" t="s">
        <v>186</v>
      </c>
      <c r="E378" s="1" t="s">
        <v>90</v>
      </c>
      <c r="F378" s="1" t="s">
        <v>74</v>
      </c>
      <c r="G378" s="1" t="s">
        <v>185</v>
      </c>
      <c r="H378" s="1" t="s">
        <v>71</v>
      </c>
      <c r="I378">
        <v>1</v>
      </c>
      <c r="J378" t="s">
        <v>204</v>
      </c>
      <c r="K378" s="1" t="s">
        <v>193</v>
      </c>
      <c r="L378" s="1" t="s">
        <v>224</v>
      </c>
      <c r="M378">
        <v>55</v>
      </c>
      <c r="N378">
        <v>0</v>
      </c>
      <c r="O378">
        <v>65</v>
      </c>
      <c r="P378">
        <v>0</v>
      </c>
      <c r="W378" s="1" t="s">
        <v>1551</v>
      </c>
      <c r="X378" t="str">
        <f>Serve[[#This Row],[服装]]&amp;Serve[[#This Row],[名前]]&amp;Serve[[#This Row],[レアリティ]]</f>
        <v>サバゲ2宮侑ICONIC</v>
      </c>
    </row>
    <row r="379" spans="1:24" x14ac:dyDescent="0.25">
      <c r="A379">
        <f>VLOOKUP(Serve[[#This Row],[No用]],SetNo[[No.用]:[vlookup 用]],2,FALSE)</f>
        <v>312</v>
      </c>
      <c r="B379">
        <f>IF(ROW()=2,1,IF(A378&lt;&gt;Serve[[#This Row],[No]],1,B378+1))</f>
        <v>3</v>
      </c>
      <c r="C379" s="1" t="s">
        <v>951</v>
      </c>
      <c r="D379" s="1" t="s">
        <v>186</v>
      </c>
      <c r="E379" s="1" t="s">
        <v>90</v>
      </c>
      <c r="F379" s="1" t="s">
        <v>74</v>
      </c>
      <c r="G379" s="1" t="s">
        <v>185</v>
      </c>
      <c r="H379" s="1" t="s">
        <v>71</v>
      </c>
      <c r="I379">
        <v>1</v>
      </c>
      <c r="J379" t="s">
        <v>204</v>
      </c>
      <c r="K379" s="1" t="s">
        <v>184</v>
      </c>
      <c r="L379" s="1" t="s">
        <v>224</v>
      </c>
      <c r="M379">
        <v>55</v>
      </c>
      <c r="N379">
        <v>0</v>
      </c>
      <c r="O379">
        <v>65</v>
      </c>
      <c r="P379">
        <v>0</v>
      </c>
      <c r="W379" s="1" t="s">
        <v>1551</v>
      </c>
      <c r="X379" t="str">
        <f>Serve[[#This Row],[服装]]&amp;Serve[[#This Row],[名前]]&amp;Serve[[#This Row],[レアリティ]]</f>
        <v>サバゲ2宮侑ICONIC</v>
      </c>
    </row>
    <row r="380" spans="1:24" x14ac:dyDescent="0.25">
      <c r="A380">
        <f>VLOOKUP(Serve[[#This Row],[No用]],SetNo[[No.用]:[vlookup 用]],2,FALSE)</f>
        <v>313</v>
      </c>
      <c r="B380">
        <f>IF(ROW()=2,1,IF(A379&lt;&gt;Serve[[#This Row],[No]],1,B379+1))</f>
        <v>1</v>
      </c>
      <c r="C380" s="1" t="s">
        <v>149</v>
      </c>
      <c r="D380" s="1" t="s">
        <v>186</v>
      </c>
      <c r="E380" s="1" t="s">
        <v>77</v>
      </c>
      <c r="F380" s="1" t="s">
        <v>74</v>
      </c>
      <c r="G380" s="1" t="s">
        <v>185</v>
      </c>
      <c r="H380" s="1" t="s">
        <v>71</v>
      </c>
      <c r="I380">
        <v>1</v>
      </c>
      <c r="J380" t="s">
        <v>204</v>
      </c>
      <c r="K380" s="1" t="s">
        <v>184</v>
      </c>
      <c r="L380" s="1" t="s">
        <v>162</v>
      </c>
      <c r="M380">
        <v>36</v>
      </c>
      <c r="N380">
        <v>0</v>
      </c>
      <c r="O380">
        <v>0</v>
      </c>
      <c r="P380">
        <v>0</v>
      </c>
      <c r="X380" t="str">
        <f>Serve[[#This Row],[服装]]&amp;Serve[[#This Row],[名前]]&amp;Serve[[#This Row],[レアリティ]]</f>
        <v>制服宮侑ICONIC</v>
      </c>
    </row>
    <row r="381" spans="1:24" x14ac:dyDescent="0.25">
      <c r="A381">
        <f>VLOOKUP(Serve[[#This Row],[No用]],SetNo[[No.用]:[vlookup 用]],2,FALSE)</f>
        <v>314</v>
      </c>
      <c r="B381">
        <f>IF(ROW()=2,1,IF(A380&lt;&gt;Serve[[#This Row],[No]],1,B380+1))</f>
        <v>1</v>
      </c>
      <c r="C381" s="1" t="s">
        <v>1502</v>
      </c>
      <c r="D381" s="1" t="s">
        <v>186</v>
      </c>
      <c r="E381" s="1" t="s">
        <v>73</v>
      </c>
      <c r="F381" s="1" t="s">
        <v>74</v>
      </c>
      <c r="G381" s="1" t="s">
        <v>185</v>
      </c>
      <c r="H381" s="1" t="s">
        <v>71</v>
      </c>
      <c r="I381">
        <v>1</v>
      </c>
      <c r="J381" t="s">
        <v>204</v>
      </c>
      <c r="K381" s="1" t="s">
        <v>184</v>
      </c>
      <c r="L381" s="1" t="s">
        <v>162</v>
      </c>
      <c r="M381">
        <v>38</v>
      </c>
      <c r="N381">
        <v>0</v>
      </c>
      <c r="O381">
        <v>0</v>
      </c>
      <c r="P381">
        <v>0</v>
      </c>
      <c r="X381" t="str">
        <f>Serve[[#This Row],[服装]]&amp;Serve[[#This Row],[名前]]&amp;Serve[[#This Row],[レアリティ]]</f>
        <v>3周年宮侑ICONIC</v>
      </c>
    </row>
    <row r="382" spans="1:24" x14ac:dyDescent="0.25">
      <c r="A382">
        <f>VLOOKUP(Serve[[#This Row],[No用]],SetNo[[No.用]:[vlookup 用]],2,FALSE)</f>
        <v>315</v>
      </c>
      <c r="B382">
        <f>IF(ROW()=2,1,IF(A381&lt;&gt;Serve[[#This Row],[No]],1,B381+1))</f>
        <v>1</v>
      </c>
      <c r="C382" s="1" t="s">
        <v>1674</v>
      </c>
      <c r="D382" s="1" t="s">
        <v>186</v>
      </c>
      <c r="E382" s="1" t="s">
        <v>90</v>
      </c>
      <c r="F382" s="1" t="s">
        <v>74</v>
      </c>
      <c r="G382" s="1" t="s">
        <v>185</v>
      </c>
      <c r="H382" s="1" t="s">
        <v>71</v>
      </c>
      <c r="I382">
        <v>1</v>
      </c>
      <c r="J382" t="s">
        <v>204</v>
      </c>
      <c r="K382" s="1" t="s">
        <v>222</v>
      </c>
      <c r="L382" s="1" t="s">
        <v>162</v>
      </c>
      <c r="M382">
        <v>37</v>
      </c>
      <c r="N382">
        <v>0</v>
      </c>
      <c r="O382">
        <v>0</v>
      </c>
      <c r="P382">
        <v>0</v>
      </c>
      <c r="X382" t="str">
        <f>Serve[[#This Row],[服装]]&amp;Serve[[#This Row],[名前]]&amp;Serve[[#This Row],[レアリティ]]</f>
        <v>思い出宮侑ICONIC</v>
      </c>
    </row>
    <row r="383" spans="1:24" x14ac:dyDescent="0.25">
      <c r="A383">
        <f>VLOOKUP(Serve[[#This Row],[No用]],SetNo[[No.用]:[vlookup 用]],2,FALSE)</f>
        <v>316</v>
      </c>
      <c r="B383">
        <f>IF(ROW()=2,1,IF(A381&lt;&gt;Serve[[#This Row],[No]],1,B381+1))</f>
        <v>1</v>
      </c>
      <c r="C383" t="s">
        <v>108</v>
      </c>
      <c r="D383" t="s">
        <v>187</v>
      </c>
      <c r="E383" t="s">
        <v>90</v>
      </c>
      <c r="F383" t="s">
        <v>78</v>
      </c>
      <c r="G383" t="s">
        <v>185</v>
      </c>
      <c r="H383" t="s">
        <v>71</v>
      </c>
      <c r="I383">
        <v>1</v>
      </c>
      <c r="J383" t="s">
        <v>204</v>
      </c>
      <c r="K383" s="1" t="s">
        <v>184</v>
      </c>
      <c r="L383" s="1" t="s">
        <v>162</v>
      </c>
      <c r="M383">
        <v>33</v>
      </c>
      <c r="N383">
        <v>0</v>
      </c>
      <c r="O383">
        <v>0</v>
      </c>
      <c r="P383">
        <v>0</v>
      </c>
      <c r="X383" t="str">
        <f>Serve[[#This Row],[服装]]&amp;Serve[[#This Row],[名前]]&amp;Serve[[#This Row],[レアリティ]]</f>
        <v>ユニフォーム宮治ICONIC</v>
      </c>
    </row>
    <row r="384" spans="1:24" x14ac:dyDescent="0.25">
      <c r="A384">
        <f>VLOOKUP(Serve[[#This Row],[No用]],SetNo[[No.用]:[vlookup 用]],2,FALSE)</f>
        <v>317</v>
      </c>
      <c r="B384">
        <f>IF(ROW()=2,1,IF(A383&lt;&gt;Serve[[#This Row],[No]],1,B383+1))</f>
        <v>1</v>
      </c>
      <c r="C384" s="1" t="s">
        <v>628</v>
      </c>
      <c r="D384" s="1" t="s">
        <v>187</v>
      </c>
      <c r="E384" s="1" t="s">
        <v>90</v>
      </c>
      <c r="F384" s="1" t="s">
        <v>78</v>
      </c>
      <c r="G384" s="1" t="s">
        <v>185</v>
      </c>
      <c r="H384" s="1" t="s">
        <v>71</v>
      </c>
      <c r="I384">
        <v>1</v>
      </c>
      <c r="J384" t="s">
        <v>204</v>
      </c>
      <c r="K384" s="1" t="s">
        <v>184</v>
      </c>
      <c r="L384" s="1" t="s">
        <v>178</v>
      </c>
      <c r="M384">
        <v>35</v>
      </c>
      <c r="N384">
        <v>0</v>
      </c>
      <c r="O384">
        <v>0</v>
      </c>
      <c r="P384">
        <v>0</v>
      </c>
      <c r="X384" t="str">
        <f>Serve[[#This Row],[服装]]&amp;Serve[[#This Row],[名前]]&amp;Serve[[#This Row],[レアリティ]]</f>
        <v>RPG宮治ICONIC</v>
      </c>
    </row>
    <row r="385" spans="1:24" x14ac:dyDescent="0.25">
      <c r="A385">
        <f>VLOOKUP(Serve[[#This Row],[No用]],SetNo[[No.用]:[vlookup 用]],2,FALSE)</f>
        <v>317</v>
      </c>
      <c r="B385">
        <f>IF(ROW()=2,1,IF(A384&lt;&gt;Serve[[#This Row],[No]],1,B384+1))</f>
        <v>2</v>
      </c>
      <c r="C385" s="1" t="s">
        <v>628</v>
      </c>
      <c r="D385" s="1" t="s">
        <v>187</v>
      </c>
      <c r="E385" s="1" t="s">
        <v>90</v>
      </c>
      <c r="F385" s="1" t="s">
        <v>78</v>
      </c>
      <c r="G385" s="1" t="s">
        <v>185</v>
      </c>
      <c r="H385" s="1" t="s">
        <v>71</v>
      </c>
      <c r="I385">
        <v>1</v>
      </c>
      <c r="J385" t="s">
        <v>204</v>
      </c>
      <c r="K385" s="1" t="s">
        <v>184</v>
      </c>
      <c r="L385" s="1" t="s">
        <v>224</v>
      </c>
      <c r="M385">
        <v>50</v>
      </c>
      <c r="N385">
        <v>0</v>
      </c>
      <c r="O385">
        <v>60</v>
      </c>
      <c r="P385">
        <v>0</v>
      </c>
      <c r="W385" s="1" t="s">
        <v>1172</v>
      </c>
      <c r="X385" t="str">
        <f>Serve[[#This Row],[服装]]&amp;Serve[[#This Row],[名前]]&amp;Serve[[#This Row],[レアリティ]]</f>
        <v>RPG宮治ICONIC</v>
      </c>
    </row>
    <row r="386" spans="1:24" x14ac:dyDescent="0.25">
      <c r="A386">
        <f>VLOOKUP(Serve[[#This Row],[No用]],SetNo[[No.用]:[vlookup 用]],2,FALSE)</f>
        <v>318</v>
      </c>
      <c r="B386">
        <f>IF(ROW()=2,1,IF(A385&lt;&gt;Serve[[#This Row],[No]],1,B385+1))</f>
        <v>1</v>
      </c>
      <c r="C386" s="1" t="s">
        <v>729</v>
      </c>
      <c r="D386" s="1" t="s">
        <v>187</v>
      </c>
      <c r="E386" s="1" t="s">
        <v>73</v>
      </c>
      <c r="F386" s="1" t="s">
        <v>78</v>
      </c>
      <c r="G386" s="1" t="s">
        <v>185</v>
      </c>
      <c r="H386" s="1" t="s">
        <v>71</v>
      </c>
      <c r="I386">
        <v>1</v>
      </c>
      <c r="J386" t="s">
        <v>204</v>
      </c>
      <c r="K386" s="1" t="s">
        <v>184</v>
      </c>
      <c r="L386" s="1" t="s">
        <v>162</v>
      </c>
      <c r="M386">
        <v>33</v>
      </c>
      <c r="N386">
        <v>0</v>
      </c>
      <c r="O386">
        <v>0</v>
      </c>
      <c r="P386">
        <v>0</v>
      </c>
      <c r="X386" t="str">
        <f>Serve[[#This Row],[服装]]&amp;Serve[[#This Row],[名前]]&amp;Serve[[#This Row],[レアリティ]]</f>
        <v>カンフー宮治ICONIC</v>
      </c>
    </row>
    <row r="387" spans="1:24" x14ac:dyDescent="0.25">
      <c r="A387">
        <f>VLOOKUP(Serve[[#This Row],[No用]],SetNo[[No.用]:[vlookup 用]],2,FALSE)</f>
        <v>319</v>
      </c>
      <c r="B387">
        <f>IF(ROW()=2,1,IF(A386&lt;&gt;Serve[[#This Row],[No]],1,B386+1))</f>
        <v>1</v>
      </c>
      <c r="C387" s="1" t="s">
        <v>893</v>
      </c>
      <c r="D387" s="1" t="s">
        <v>187</v>
      </c>
      <c r="E387" s="1" t="s">
        <v>90</v>
      </c>
      <c r="F387" s="1" t="s">
        <v>78</v>
      </c>
      <c r="G387" s="1" t="s">
        <v>185</v>
      </c>
      <c r="H387" s="1" t="s">
        <v>71</v>
      </c>
      <c r="I387">
        <v>1</v>
      </c>
      <c r="J387" t="s">
        <v>204</v>
      </c>
      <c r="K387" s="1" t="s">
        <v>184</v>
      </c>
      <c r="L387" s="1" t="s">
        <v>162</v>
      </c>
      <c r="M387">
        <v>33</v>
      </c>
      <c r="N387">
        <v>0</v>
      </c>
      <c r="O387">
        <v>0</v>
      </c>
      <c r="P387">
        <v>0</v>
      </c>
      <c r="X387" t="str">
        <f>Serve[[#This Row],[服装]]&amp;Serve[[#This Row],[名前]]&amp;Serve[[#This Row],[レアリティ]]</f>
        <v>遊園地宮治ICONIC</v>
      </c>
    </row>
    <row r="388" spans="1:24" x14ac:dyDescent="0.25">
      <c r="A388">
        <f>VLOOKUP(Serve[[#This Row],[No用]],SetNo[[No.用]:[vlookup 用]],2,FALSE)</f>
        <v>320</v>
      </c>
      <c r="B388">
        <f>IF(ROW()=2,1,IF(A387&lt;&gt;Serve[[#This Row],[No]],1,B387+1))</f>
        <v>1</v>
      </c>
      <c r="C388" s="1" t="s">
        <v>960</v>
      </c>
      <c r="D388" s="1" t="s">
        <v>187</v>
      </c>
      <c r="E388" s="1" t="s">
        <v>77</v>
      </c>
      <c r="F388" s="1" t="s">
        <v>78</v>
      </c>
      <c r="G388" s="1" t="s">
        <v>185</v>
      </c>
      <c r="H388" s="1" t="s">
        <v>71</v>
      </c>
      <c r="I388">
        <v>1</v>
      </c>
      <c r="J388" t="s">
        <v>204</v>
      </c>
      <c r="K388" s="1" t="s">
        <v>184</v>
      </c>
      <c r="L388" s="1" t="s">
        <v>162</v>
      </c>
      <c r="M388">
        <v>33</v>
      </c>
      <c r="N388">
        <v>0</v>
      </c>
      <c r="O388">
        <v>0</v>
      </c>
      <c r="P388">
        <v>0</v>
      </c>
      <c r="X388" t="str">
        <f>Serve[[#This Row],[服装]]&amp;Serve[[#This Row],[名前]]&amp;Serve[[#This Row],[レアリティ]]</f>
        <v>夏祭り2宮治ICONIC</v>
      </c>
    </row>
    <row r="389" spans="1:24" x14ac:dyDescent="0.25">
      <c r="A389">
        <f>VLOOKUP(Serve[[#This Row],[No用]],SetNo[[No.用]:[vlookup 用]],2,FALSE)</f>
        <v>321</v>
      </c>
      <c r="B389">
        <f>IF(ROW()=2,1,IF(A388&lt;&gt;Serve[[#This Row],[No]],1,B388+1))</f>
        <v>1</v>
      </c>
      <c r="C389" s="1" t="s">
        <v>149</v>
      </c>
      <c r="D389" s="1" t="s">
        <v>187</v>
      </c>
      <c r="E389" s="1" t="s">
        <v>73</v>
      </c>
      <c r="F389" s="1" t="s">
        <v>78</v>
      </c>
      <c r="G389" s="1" t="s">
        <v>185</v>
      </c>
      <c r="H389" s="1" t="s">
        <v>71</v>
      </c>
      <c r="I389">
        <v>1</v>
      </c>
      <c r="J389" t="s">
        <v>204</v>
      </c>
      <c r="K389" s="1" t="s">
        <v>184</v>
      </c>
      <c r="L389" s="1" t="s">
        <v>173</v>
      </c>
      <c r="M389">
        <v>40</v>
      </c>
      <c r="N389">
        <v>0</v>
      </c>
      <c r="O389">
        <v>0</v>
      </c>
      <c r="P389">
        <v>0</v>
      </c>
      <c r="X389" t="str">
        <f>Serve[[#This Row],[服装]]&amp;Serve[[#This Row],[名前]]&amp;Serve[[#This Row],[レアリティ]]</f>
        <v>制服宮治ICONIC</v>
      </c>
    </row>
    <row r="390" spans="1:24" x14ac:dyDescent="0.25">
      <c r="A390">
        <f>VLOOKUP(Serve[[#This Row],[No用]],SetNo[[No.用]:[vlookup 用]],2,FALSE)</f>
        <v>321</v>
      </c>
      <c r="B390">
        <f>IF(ROW()=2,1,IF(A389&lt;&gt;Serve[[#This Row],[No]],1,B389+1))</f>
        <v>2</v>
      </c>
      <c r="C390" s="1" t="s">
        <v>149</v>
      </c>
      <c r="D390" s="1" t="s">
        <v>187</v>
      </c>
      <c r="E390" s="1" t="s">
        <v>73</v>
      </c>
      <c r="F390" s="1" t="s">
        <v>78</v>
      </c>
      <c r="G390" s="1" t="s">
        <v>185</v>
      </c>
      <c r="H390" s="1" t="s">
        <v>71</v>
      </c>
      <c r="I390">
        <v>1</v>
      </c>
      <c r="J390" t="s">
        <v>204</v>
      </c>
      <c r="K390" s="1" t="s">
        <v>184</v>
      </c>
      <c r="L390" s="1" t="s">
        <v>224</v>
      </c>
      <c r="M390">
        <v>53</v>
      </c>
      <c r="N390">
        <v>0</v>
      </c>
      <c r="O390">
        <v>63</v>
      </c>
      <c r="P390">
        <v>0</v>
      </c>
      <c r="W390" s="1" t="s">
        <v>1172</v>
      </c>
      <c r="X390" t="str">
        <f>Serve[[#This Row],[服装]]&amp;Serve[[#This Row],[名前]]&amp;Serve[[#This Row],[レアリティ]]</f>
        <v>制服宮治ICONIC</v>
      </c>
    </row>
    <row r="391" spans="1:24" x14ac:dyDescent="0.25">
      <c r="A391">
        <f>VLOOKUP(Serve[[#This Row],[No用]],SetNo[[No.用]:[vlookup 用]],2,FALSE)</f>
        <v>322</v>
      </c>
      <c r="B391">
        <f>IF(ROW()=2,1,IF(A390&lt;&gt;Serve[[#This Row],[No]],1,B390+1))</f>
        <v>1</v>
      </c>
      <c r="C391" s="1" t="s">
        <v>1502</v>
      </c>
      <c r="D391" s="1" t="s">
        <v>187</v>
      </c>
      <c r="E391" s="1" t="s">
        <v>90</v>
      </c>
      <c r="F391" s="1" t="s">
        <v>78</v>
      </c>
      <c r="G391" s="1" t="s">
        <v>185</v>
      </c>
      <c r="H391" s="1" t="s">
        <v>71</v>
      </c>
      <c r="I391">
        <v>1</v>
      </c>
      <c r="J391" t="s">
        <v>204</v>
      </c>
      <c r="K391" s="1" t="s">
        <v>184</v>
      </c>
      <c r="L391" s="1" t="s">
        <v>162</v>
      </c>
      <c r="M391">
        <v>33</v>
      </c>
      <c r="N391">
        <v>0</v>
      </c>
      <c r="O391">
        <v>0</v>
      </c>
      <c r="P391">
        <v>0</v>
      </c>
      <c r="W391" s="1"/>
      <c r="X391" t="str">
        <f>Serve[[#This Row],[服装]]&amp;Serve[[#This Row],[名前]]&amp;Serve[[#This Row],[レアリティ]]</f>
        <v>3周年宮治ICONIC</v>
      </c>
    </row>
    <row r="392" spans="1:24" x14ac:dyDescent="0.25">
      <c r="A392">
        <f>VLOOKUP(Serve[[#This Row],[No用]],SetNo[[No.用]:[vlookup 用]],2,FALSE)</f>
        <v>323</v>
      </c>
      <c r="B392">
        <f>IF(ROW()=2,1,IF(A391&lt;&gt;Serve[[#This Row],[No]],1,B391+1))</f>
        <v>1</v>
      </c>
      <c r="C392" s="1" t="s">
        <v>1674</v>
      </c>
      <c r="D392" s="1" t="s">
        <v>187</v>
      </c>
      <c r="E392" s="1" t="s">
        <v>77</v>
      </c>
      <c r="F392" s="1" t="s">
        <v>78</v>
      </c>
      <c r="G392" s="1" t="s">
        <v>185</v>
      </c>
      <c r="H392" s="1" t="s">
        <v>71</v>
      </c>
      <c r="I392">
        <v>1</v>
      </c>
      <c r="J392" t="s">
        <v>204</v>
      </c>
      <c r="K392" s="1" t="s">
        <v>222</v>
      </c>
      <c r="L392" s="1" t="s">
        <v>178</v>
      </c>
      <c r="M392">
        <v>37</v>
      </c>
      <c r="N392">
        <v>0</v>
      </c>
      <c r="O392">
        <v>0</v>
      </c>
      <c r="P392">
        <v>0</v>
      </c>
      <c r="W392" s="1"/>
      <c r="X392" t="str">
        <f>Serve[[#This Row],[服装]]&amp;Serve[[#This Row],[名前]]&amp;Serve[[#This Row],[レアリティ]]</f>
        <v>思い出宮治ICONIC</v>
      </c>
    </row>
    <row r="393" spans="1:24" x14ac:dyDescent="0.25">
      <c r="A393">
        <f>VLOOKUP(Serve[[#This Row],[No用]],SetNo[[No.用]:[vlookup 用]],2,FALSE)</f>
        <v>324</v>
      </c>
      <c r="B393">
        <f>IF(ROW()=2,1,IF(A391&lt;&gt;Serve[[#This Row],[No]],1,B391+1))</f>
        <v>1</v>
      </c>
      <c r="C393" t="s">
        <v>108</v>
      </c>
      <c r="D393" t="s">
        <v>188</v>
      </c>
      <c r="E393" t="s">
        <v>77</v>
      </c>
      <c r="F393" t="s">
        <v>82</v>
      </c>
      <c r="G393" t="s">
        <v>185</v>
      </c>
      <c r="H393" t="s">
        <v>71</v>
      </c>
      <c r="I393">
        <v>1</v>
      </c>
      <c r="J393" t="s">
        <v>204</v>
      </c>
      <c r="K393" s="1" t="s">
        <v>222</v>
      </c>
      <c r="L393" s="1" t="s">
        <v>162</v>
      </c>
      <c r="M393">
        <v>32</v>
      </c>
      <c r="N393">
        <v>0</v>
      </c>
      <c r="O393">
        <v>0</v>
      </c>
      <c r="P393">
        <v>0</v>
      </c>
      <c r="X393" t="str">
        <f>Serve[[#This Row],[服装]]&amp;Serve[[#This Row],[名前]]&amp;Serve[[#This Row],[レアリティ]]</f>
        <v>ユニフォーム角名倫太郎ICONIC</v>
      </c>
    </row>
    <row r="394" spans="1:24" x14ac:dyDescent="0.25">
      <c r="A394">
        <f>VLOOKUP(Serve[[#This Row],[No用]],SetNo[[No.用]:[vlookup 用]],2,FALSE)</f>
        <v>325</v>
      </c>
      <c r="B394">
        <f>IF(ROW()=2,1,IF(A393&lt;&gt;Serve[[#This Row],[No]],1,B393+1))</f>
        <v>1</v>
      </c>
      <c r="C394" s="1" t="s">
        <v>627</v>
      </c>
      <c r="D394" s="1" t="s">
        <v>188</v>
      </c>
      <c r="E394" s="1" t="s">
        <v>73</v>
      </c>
      <c r="F394" s="1" t="s">
        <v>82</v>
      </c>
      <c r="G394" s="1" t="s">
        <v>185</v>
      </c>
      <c r="H394" s="1" t="s">
        <v>71</v>
      </c>
      <c r="I394">
        <v>1</v>
      </c>
      <c r="J394" t="s">
        <v>204</v>
      </c>
      <c r="K394" s="1" t="s">
        <v>222</v>
      </c>
      <c r="L394" s="1" t="s">
        <v>178</v>
      </c>
      <c r="M394">
        <v>35</v>
      </c>
      <c r="N394">
        <v>0</v>
      </c>
      <c r="O394">
        <v>0</v>
      </c>
      <c r="P394">
        <v>0</v>
      </c>
      <c r="X394" t="str">
        <f>Serve[[#This Row],[服装]]&amp;Serve[[#This Row],[名前]]&amp;Serve[[#This Row],[レアリティ]]</f>
        <v>サバゲ角名倫太郎ICONIC</v>
      </c>
    </row>
    <row r="395" spans="1:24" x14ac:dyDescent="0.25">
      <c r="A395">
        <f>VLOOKUP(Serve[[#This Row],[No用]],SetNo[[No.用]:[vlookup 用]],2,FALSE)</f>
        <v>325</v>
      </c>
      <c r="B395">
        <f>IF(ROW()=2,1,IF(A394&lt;&gt;Serve[[#This Row],[No]],1,B394+1))</f>
        <v>2</v>
      </c>
      <c r="C395" s="1" t="s">
        <v>627</v>
      </c>
      <c r="D395" s="1" t="s">
        <v>188</v>
      </c>
      <c r="E395" s="1" t="s">
        <v>73</v>
      </c>
      <c r="F395" s="1" t="s">
        <v>82</v>
      </c>
      <c r="G395" s="1" t="s">
        <v>185</v>
      </c>
      <c r="H395" s="1" t="s">
        <v>71</v>
      </c>
      <c r="I395">
        <v>1</v>
      </c>
      <c r="J395" t="s">
        <v>204</v>
      </c>
      <c r="K395" s="1" t="s">
        <v>222</v>
      </c>
      <c r="L395" s="1" t="s">
        <v>224</v>
      </c>
      <c r="M395">
        <v>47</v>
      </c>
      <c r="N395">
        <v>0</v>
      </c>
      <c r="O395">
        <v>57</v>
      </c>
      <c r="P395">
        <v>0</v>
      </c>
      <c r="W395" s="1" t="s">
        <v>1170</v>
      </c>
      <c r="X395" t="str">
        <f>Serve[[#This Row],[服装]]&amp;Serve[[#This Row],[名前]]&amp;Serve[[#This Row],[レアリティ]]</f>
        <v>サバゲ角名倫太郎ICONIC</v>
      </c>
    </row>
    <row r="396" spans="1:24" x14ac:dyDescent="0.25">
      <c r="A396">
        <f>VLOOKUP(Serve[[#This Row],[No用]],SetNo[[No.用]:[vlookup 用]],2,FALSE)</f>
        <v>326</v>
      </c>
      <c r="B396">
        <f>IF(ROW()=2,1,IF(A395&lt;&gt;Serve[[#This Row],[No]],1,B395+1))</f>
        <v>1</v>
      </c>
      <c r="C396" s="1" t="s">
        <v>701</v>
      </c>
      <c r="D396" s="1" t="s">
        <v>188</v>
      </c>
      <c r="E396" s="1" t="s">
        <v>90</v>
      </c>
      <c r="F396" s="1" t="s">
        <v>82</v>
      </c>
      <c r="G396" s="1" t="s">
        <v>185</v>
      </c>
      <c r="H396" s="1" t="s">
        <v>71</v>
      </c>
      <c r="I396">
        <v>1</v>
      </c>
      <c r="J396" t="s">
        <v>204</v>
      </c>
      <c r="K396" s="1" t="s">
        <v>222</v>
      </c>
      <c r="L396" s="1" t="s">
        <v>162</v>
      </c>
      <c r="M396">
        <v>32</v>
      </c>
      <c r="N396">
        <v>0</v>
      </c>
      <c r="O396">
        <v>0</v>
      </c>
      <c r="P396">
        <v>0</v>
      </c>
      <c r="X396" t="str">
        <f>Serve[[#This Row],[服装]]&amp;Serve[[#This Row],[名前]]&amp;Serve[[#This Row],[レアリティ]]</f>
        <v>花火角名倫太郎ICONIC</v>
      </c>
    </row>
    <row r="397" spans="1:24" x14ac:dyDescent="0.25">
      <c r="A397">
        <f>VLOOKUP(Serve[[#This Row],[No用]],SetNo[[No.用]:[vlookup 用]],2,FALSE)</f>
        <v>327</v>
      </c>
      <c r="B397">
        <f>IF(ROW()=2,1,IF(A396&lt;&gt;Serve[[#This Row],[No]],1,B396+1))</f>
        <v>1</v>
      </c>
      <c r="C397" s="1" t="s">
        <v>822</v>
      </c>
      <c r="D397" s="1" t="s">
        <v>188</v>
      </c>
      <c r="E397" s="1" t="s">
        <v>77</v>
      </c>
      <c r="F397" s="1" t="s">
        <v>82</v>
      </c>
      <c r="G397" s="1" t="s">
        <v>185</v>
      </c>
      <c r="H397" s="1" t="s">
        <v>71</v>
      </c>
      <c r="I397">
        <v>1</v>
      </c>
      <c r="J397" t="s">
        <v>204</v>
      </c>
      <c r="K397" s="1" t="s">
        <v>222</v>
      </c>
      <c r="L397" s="1" t="s">
        <v>173</v>
      </c>
      <c r="M397">
        <v>39</v>
      </c>
      <c r="N397">
        <v>0</v>
      </c>
      <c r="O397">
        <v>0</v>
      </c>
      <c r="P397">
        <v>0</v>
      </c>
      <c r="X397" t="str">
        <f>Serve[[#This Row],[服装]]&amp;Serve[[#This Row],[名前]]&amp;Serve[[#This Row],[レアリティ]]</f>
        <v>路地裏2角名倫太郎ICONIC</v>
      </c>
    </row>
    <row r="398" spans="1:24" x14ac:dyDescent="0.25">
      <c r="A398">
        <f>VLOOKUP(Serve[[#This Row],[No用]],SetNo[[No.用]:[vlookup 用]],2,FALSE)</f>
        <v>327</v>
      </c>
      <c r="B398">
        <f>IF(ROW()=2,1,IF(A397&lt;&gt;Serve[[#This Row],[No]],1,B397+1))</f>
        <v>2</v>
      </c>
      <c r="C398" s="1" t="s">
        <v>822</v>
      </c>
      <c r="D398" s="1" t="s">
        <v>188</v>
      </c>
      <c r="E398" s="1" t="s">
        <v>77</v>
      </c>
      <c r="F398" s="1" t="s">
        <v>82</v>
      </c>
      <c r="G398" s="1" t="s">
        <v>185</v>
      </c>
      <c r="H398" s="1" t="s">
        <v>71</v>
      </c>
      <c r="I398">
        <v>1</v>
      </c>
      <c r="J398" t="s">
        <v>204</v>
      </c>
      <c r="K398" s="1" t="s">
        <v>222</v>
      </c>
      <c r="L398" s="1" t="s">
        <v>224</v>
      </c>
      <c r="M398">
        <v>48</v>
      </c>
      <c r="N398">
        <v>0</v>
      </c>
      <c r="O398">
        <v>58</v>
      </c>
      <c r="P398">
        <v>0</v>
      </c>
      <c r="W398" s="1" t="s">
        <v>1170</v>
      </c>
      <c r="X398" t="str">
        <f>Serve[[#This Row],[服装]]&amp;Serve[[#This Row],[名前]]&amp;Serve[[#This Row],[レアリティ]]</f>
        <v>路地裏2角名倫太郎ICONIC</v>
      </c>
    </row>
    <row r="399" spans="1:24" x14ac:dyDescent="0.25">
      <c r="A399">
        <f>VLOOKUP(Serve[[#This Row],[No用]],SetNo[[No.用]:[vlookup 用]],2,FALSE)</f>
        <v>328</v>
      </c>
      <c r="B399">
        <f>IF(ROW()=2,1,IF(A398&lt;&gt;Serve[[#This Row],[No]],1,B398+1))</f>
        <v>1</v>
      </c>
      <c r="C399" s="1" t="s">
        <v>953</v>
      </c>
      <c r="D399" s="1" t="s">
        <v>188</v>
      </c>
      <c r="E399" s="1" t="s">
        <v>73</v>
      </c>
      <c r="F399" s="1" t="s">
        <v>82</v>
      </c>
      <c r="G399" s="1" t="s">
        <v>185</v>
      </c>
      <c r="H399" s="1" t="s">
        <v>71</v>
      </c>
      <c r="I399">
        <v>1</v>
      </c>
      <c r="J399" t="s">
        <v>204</v>
      </c>
      <c r="K399" s="1" t="s">
        <v>222</v>
      </c>
      <c r="L399" s="1" t="s">
        <v>162</v>
      </c>
      <c r="M399">
        <v>32</v>
      </c>
      <c r="N399">
        <v>0</v>
      </c>
      <c r="O399">
        <v>0</v>
      </c>
      <c r="P399">
        <v>0</v>
      </c>
      <c r="X399" t="str">
        <f>Serve[[#This Row],[服装]]&amp;Serve[[#This Row],[名前]]&amp;Serve[[#This Row],[レアリティ]]</f>
        <v>水着2角名倫太郎ICONIC</v>
      </c>
    </row>
    <row r="400" spans="1:24" x14ac:dyDescent="0.25">
      <c r="A400">
        <f>VLOOKUP(Serve[[#This Row],[No用]],SetNo[[No.用]:[vlookup 用]],2,FALSE)</f>
        <v>329</v>
      </c>
      <c r="B400">
        <f>IF(ROW()=2,1,IF(A399&lt;&gt;Serve[[#This Row],[No]],1,B399+1))</f>
        <v>1</v>
      </c>
      <c r="C400" s="1" t="s">
        <v>149</v>
      </c>
      <c r="D400" s="1" t="s">
        <v>188</v>
      </c>
      <c r="E400" s="1" t="s">
        <v>90</v>
      </c>
      <c r="F400" s="1" t="s">
        <v>82</v>
      </c>
      <c r="G400" s="1" t="s">
        <v>185</v>
      </c>
      <c r="H400" s="1" t="s">
        <v>71</v>
      </c>
      <c r="I400">
        <v>1</v>
      </c>
      <c r="J400" t="s">
        <v>204</v>
      </c>
      <c r="K400" s="1" t="s">
        <v>222</v>
      </c>
      <c r="L400" s="1" t="s">
        <v>173</v>
      </c>
      <c r="M400">
        <v>40</v>
      </c>
      <c r="N400">
        <v>0</v>
      </c>
      <c r="O400">
        <v>0</v>
      </c>
      <c r="P400">
        <v>0</v>
      </c>
      <c r="X400" t="str">
        <f>Serve[[#This Row],[服装]]&amp;Serve[[#This Row],[名前]]&amp;Serve[[#This Row],[レアリティ]]</f>
        <v>制服角名倫太郎ICONIC</v>
      </c>
    </row>
    <row r="401" spans="1:24" x14ac:dyDescent="0.25">
      <c r="A401">
        <f>VLOOKUP(Serve[[#This Row],[No用]],SetNo[[No.用]:[vlookup 用]],2,FALSE)</f>
        <v>329</v>
      </c>
      <c r="B401">
        <f>IF(ROW()=2,1,IF(A400&lt;&gt;Serve[[#This Row],[No]],1,B400+1))</f>
        <v>2</v>
      </c>
      <c r="C401" s="1" t="s">
        <v>149</v>
      </c>
      <c r="D401" s="1" t="s">
        <v>188</v>
      </c>
      <c r="E401" s="1" t="s">
        <v>90</v>
      </c>
      <c r="F401" s="1" t="s">
        <v>82</v>
      </c>
      <c r="G401" s="1" t="s">
        <v>185</v>
      </c>
      <c r="H401" s="1" t="s">
        <v>71</v>
      </c>
      <c r="I401">
        <v>1</v>
      </c>
      <c r="J401" t="s">
        <v>204</v>
      </c>
      <c r="K401" s="1" t="s">
        <v>222</v>
      </c>
      <c r="L401" s="1" t="s">
        <v>224</v>
      </c>
      <c r="M401">
        <v>48</v>
      </c>
      <c r="N401">
        <v>0</v>
      </c>
      <c r="O401">
        <v>58</v>
      </c>
      <c r="P401">
        <v>0</v>
      </c>
      <c r="W401" s="1" t="s">
        <v>1170</v>
      </c>
      <c r="X401" t="str">
        <f>Serve[[#This Row],[服装]]&amp;Serve[[#This Row],[名前]]&amp;Serve[[#This Row],[レアリティ]]</f>
        <v>制服角名倫太郎ICONIC</v>
      </c>
    </row>
    <row r="402" spans="1:24" x14ac:dyDescent="0.25">
      <c r="A402">
        <f>VLOOKUP(Serve[[#This Row],[No用]],SetNo[[No.用]:[vlookup 用]],2,FALSE)</f>
        <v>330</v>
      </c>
      <c r="B402">
        <f>IF(ROW()=2,1,IF(A401&lt;&gt;Serve[[#This Row],[No]],1,B401+1))</f>
        <v>1</v>
      </c>
      <c r="C402" s="1" t="s">
        <v>1364</v>
      </c>
      <c r="D402" s="1" t="s">
        <v>188</v>
      </c>
      <c r="E402" s="1" t="s">
        <v>77</v>
      </c>
      <c r="F402" s="1" t="s">
        <v>82</v>
      </c>
      <c r="G402" s="1" t="s">
        <v>185</v>
      </c>
      <c r="H402" s="1" t="s">
        <v>71</v>
      </c>
      <c r="I402">
        <v>1</v>
      </c>
      <c r="J402" t="s">
        <v>204</v>
      </c>
      <c r="K402" s="1" t="s">
        <v>222</v>
      </c>
      <c r="L402" s="1" t="s">
        <v>162</v>
      </c>
      <c r="M402">
        <v>32</v>
      </c>
      <c r="N402">
        <v>0</v>
      </c>
      <c r="O402">
        <v>0</v>
      </c>
      <c r="P402">
        <v>0</v>
      </c>
      <c r="W402" s="1"/>
      <c r="X402" t="str">
        <f>Serve[[#This Row],[服装]]&amp;Serve[[#This Row],[名前]]&amp;Serve[[#This Row],[レアリティ]]</f>
        <v>寝正月角名倫太郎ICONIC</v>
      </c>
    </row>
    <row r="403" spans="1:24" x14ac:dyDescent="0.25">
      <c r="A403">
        <f>VLOOKUP(Serve[[#This Row],[No用]],SetNo[[No.用]:[vlookup 用]],2,FALSE)</f>
        <v>331</v>
      </c>
      <c r="B403">
        <f>IF(ROW()=2,1,IF(A402&lt;&gt;Serve[[#This Row],[No]],1,B402+1))</f>
        <v>1</v>
      </c>
      <c r="C403" s="1" t="s">
        <v>1502</v>
      </c>
      <c r="D403" s="1" t="s">
        <v>188</v>
      </c>
      <c r="E403" s="1" t="s">
        <v>73</v>
      </c>
      <c r="F403" s="1" t="s">
        <v>82</v>
      </c>
      <c r="G403" s="1" t="s">
        <v>185</v>
      </c>
      <c r="H403" s="1" t="s">
        <v>71</v>
      </c>
      <c r="I403">
        <v>1</v>
      </c>
      <c r="J403" t="s">
        <v>204</v>
      </c>
      <c r="K403" s="1" t="s">
        <v>222</v>
      </c>
      <c r="L403" s="1" t="s">
        <v>162</v>
      </c>
      <c r="M403">
        <v>32</v>
      </c>
      <c r="N403">
        <v>0</v>
      </c>
      <c r="O403">
        <v>0</v>
      </c>
      <c r="P403">
        <v>0</v>
      </c>
      <c r="W403" s="1"/>
      <c r="X403" t="str">
        <f>Serve[[#This Row],[服装]]&amp;Serve[[#This Row],[名前]]&amp;Serve[[#This Row],[レアリティ]]</f>
        <v>3周年角名倫太郎ICONIC</v>
      </c>
    </row>
    <row r="404" spans="1:24" x14ac:dyDescent="0.25">
      <c r="A404">
        <f>VLOOKUP(Serve[[#This Row],[No用]],SetNo[[No.用]:[vlookup 用]],2,FALSE)</f>
        <v>332</v>
      </c>
      <c r="B404">
        <f>IF(ROW()=2,1,IF(A402&lt;&gt;Serve[[#This Row],[No]],1,B402+1))</f>
        <v>1</v>
      </c>
      <c r="C404" t="s">
        <v>108</v>
      </c>
      <c r="D404" t="s">
        <v>189</v>
      </c>
      <c r="E404" t="s">
        <v>77</v>
      </c>
      <c r="F404" t="s">
        <v>78</v>
      </c>
      <c r="G404" t="s">
        <v>185</v>
      </c>
      <c r="H404" t="s">
        <v>71</v>
      </c>
      <c r="I404">
        <v>1</v>
      </c>
      <c r="J404" t="s">
        <v>204</v>
      </c>
      <c r="K404" s="1" t="s">
        <v>222</v>
      </c>
      <c r="L404" s="1" t="s">
        <v>162</v>
      </c>
      <c r="M404">
        <v>28</v>
      </c>
      <c r="N404">
        <v>0</v>
      </c>
      <c r="O404">
        <v>0</v>
      </c>
      <c r="P404">
        <v>0</v>
      </c>
      <c r="X404" t="str">
        <f>Serve[[#This Row],[服装]]&amp;Serve[[#This Row],[名前]]&amp;Serve[[#This Row],[レアリティ]]</f>
        <v>ユニフォーム北信介ICONIC</v>
      </c>
    </row>
    <row r="405" spans="1:24" x14ac:dyDescent="0.25">
      <c r="A405">
        <f>VLOOKUP(Serve[[#This Row],[No用]],SetNo[[No.用]:[vlookup 用]],2,FALSE)</f>
        <v>333</v>
      </c>
      <c r="B405">
        <f>IF(ROW()=2,1,IF(A404&lt;&gt;Serve[[#This Row],[No]],1,B404+1))</f>
        <v>1</v>
      </c>
      <c r="C405" s="1" t="s">
        <v>585</v>
      </c>
      <c r="D405" t="s">
        <v>189</v>
      </c>
      <c r="E405" s="1" t="s">
        <v>73</v>
      </c>
      <c r="F405" t="s">
        <v>78</v>
      </c>
      <c r="G405" t="s">
        <v>185</v>
      </c>
      <c r="H405" t="s">
        <v>71</v>
      </c>
      <c r="I405">
        <v>1</v>
      </c>
      <c r="J405" t="s">
        <v>204</v>
      </c>
      <c r="K405" s="1" t="s">
        <v>222</v>
      </c>
      <c r="L405" s="1" t="s">
        <v>178</v>
      </c>
      <c r="M405">
        <v>31</v>
      </c>
      <c r="N405">
        <v>0</v>
      </c>
      <c r="O405">
        <v>0</v>
      </c>
      <c r="P405">
        <v>0</v>
      </c>
      <c r="X405" t="str">
        <f>Serve[[#This Row],[服装]]&amp;Serve[[#This Row],[名前]]&amp;Serve[[#This Row],[レアリティ]]</f>
        <v>Xmas北信介ICONIC</v>
      </c>
    </row>
    <row r="406" spans="1:24" x14ac:dyDescent="0.25">
      <c r="A406">
        <f>VLOOKUP(Serve[[#This Row],[No用]],SetNo[[No.用]:[vlookup 用]],2,FALSE)</f>
        <v>333</v>
      </c>
      <c r="B406">
        <f>IF(ROW()=2,1,IF(A405&lt;&gt;Serve[[#This Row],[No]],1,B405+1))</f>
        <v>2</v>
      </c>
      <c r="C406" s="1" t="s">
        <v>585</v>
      </c>
      <c r="D406" t="s">
        <v>189</v>
      </c>
      <c r="E406" s="1" t="s">
        <v>73</v>
      </c>
      <c r="F406" t="s">
        <v>78</v>
      </c>
      <c r="G406" t="s">
        <v>185</v>
      </c>
      <c r="H406" t="s">
        <v>71</v>
      </c>
      <c r="I406">
        <v>1</v>
      </c>
      <c r="J406" t="s">
        <v>204</v>
      </c>
      <c r="K406" s="1" t="s">
        <v>184</v>
      </c>
      <c r="L406" s="1" t="s">
        <v>224</v>
      </c>
      <c r="M406">
        <v>47</v>
      </c>
      <c r="N406">
        <v>0</v>
      </c>
      <c r="O406">
        <v>57</v>
      </c>
      <c r="P406">
        <v>0</v>
      </c>
      <c r="W406" s="1" t="s">
        <v>1500</v>
      </c>
      <c r="X406" t="str">
        <f>Serve[[#This Row],[服装]]&amp;Serve[[#This Row],[名前]]&amp;Serve[[#This Row],[レアリティ]]</f>
        <v>Xmas北信介ICONIC</v>
      </c>
    </row>
    <row r="407" spans="1:24" x14ac:dyDescent="0.25">
      <c r="A407">
        <f>VLOOKUP(Serve[[#This Row],[No用]],SetNo[[No.用]:[vlookup 用]],2,FALSE)</f>
        <v>334</v>
      </c>
      <c r="B407">
        <f>IF(ROW()=2,1,IF(A406&lt;&gt;Serve[[#This Row],[No]],1,B406+1))</f>
        <v>1</v>
      </c>
      <c r="C407" s="1" t="s">
        <v>727</v>
      </c>
      <c r="D407" s="1" t="s">
        <v>189</v>
      </c>
      <c r="E407" s="1" t="s">
        <v>90</v>
      </c>
      <c r="F407" s="1" t="s">
        <v>78</v>
      </c>
      <c r="G407" s="1" t="s">
        <v>185</v>
      </c>
      <c r="H407" s="1" t="s">
        <v>71</v>
      </c>
      <c r="I407">
        <v>1</v>
      </c>
      <c r="J407" t="s">
        <v>204</v>
      </c>
      <c r="K407" s="1" t="s">
        <v>184</v>
      </c>
      <c r="L407" s="1" t="s">
        <v>173</v>
      </c>
      <c r="M407">
        <v>34</v>
      </c>
      <c r="N407">
        <v>0</v>
      </c>
      <c r="O407">
        <v>0</v>
      </c>
      <c r="P407">
        <v>0</v>
      </c>
      <c r="X407" t="str">
        <f>Serve[[#This Row],[服装]]&amp;Serve[[#This Row],[名前]]&amp;Serve[[#This Row],[レアリティ]]</f>
        <v>スパイ北信介ICONIC</v>
      </c>
    </row>
    <row r="408" spans="1:24" x14ac:dyDescent="0.25">
      <c r="A408">
        <f>VLOOKUP(Serve[[#This Row],[No用]],SetNo[[No.用]:[vlookup 用]],2,FALSE)</f>
        <v>334</v>
      </c>
      <c r="B408">
        <f>IF(ROW()=2,1,IF(A407&lt;&gt;Serve[[#This Row],[No]],1,B407+1))</f>
        <v>2</v>
      </c>
      <c r="C408" s="1" t="s">
        <v>727</v>
      </c>
      <c r="D408" s="1" t="s">
        <v>189</v>
      </c>
      <c r="E408" s="1" t="s">
        <v>90</v>
      </c>
      <c r="F408" s="1" t="s">
        <v>78</v>
      </c>
      <c r="G408" s="1" t="s">
        <v>185</v>
      </c>
      <c r="H408" s="1" t="s">
        <v>71</v>
      </c>
      <c r="I408">
        <v>1</v>
      </c>
      <c r="J408" t="s">
        <v>204</v>
      </c>
      <c r="K408" s="1" t="s">
        <v>184</v>
      </c>
      <c r="L408" s="1" t="s">
        <v>224</v>
      </c>
      <c r="M408">
        <v>47</v>
      </c>
      <c r="N408">
        <v>0</v>
      </c>
      <c r="O408">
        <v>57</v>
      </c>
      <c r="P408">
        <v>0</v>
      </c>
      <c r="W408" s="1" t="s">
        <v>1500</v>
      </c>
      <c r="X408" t="str">
        <f>Serve[[#This Row],[服装]]&amp;Serve[[#This Row],[名前]]&amp;Serve[[#This Row],[レアリティ]]</f>
        <v>スパイ北信介ICONIC</v>
      </c>
    </row>
    <row r="409" spans="1:24" x14ac:dyDescent="0.25">
      <c r="A409">
        <f>VLOOKUP(Serve[[#This Row],[No用]],SetNo[[No.用]:[vlookup 用]],2,FALSE)</f>
        <v>335</v>
      </c>
      <c r="B409">
        <f>IF(ROW()=2,1,IF(A408&lt;&gt;Serve[[#This Row],[No]],1,B408+1))</f>
        <v>1</v>
      </c>
      <c r="C409" s="1" t="s">
        <v>815</v>
      </c>
      <c r="D409" s="1" t="s">
        <v>189</v>
      </c>
      <c r="E409" s="1" t="s">
        <v>77</v>
      </c>
      <c r="F409" s="1" t="s">
        <v>78</v>
      </c>
      <c r="G409" s="1" t="s">
        <v>185</v>
      </c>
      <c r="H409" s="1" t="s">
        <v>71</v>
      </c>
      <c r="I409">
        <v>1</v>
      </c>
      <c r="J409" t="s">
        <v>204</v>
      </c>
      <c r="K409" s="1" t="s">
        <v>222</v>
      </c>
      <c r="L409" s="1" t="s">
        <v>162</v>
      </c>
      <c r="M409">
        <v>28</v>
      </c>
      <c r="N409">
        <v>0</v>
      </c>
      <c r="O409">
        <v>0</v>
      </c>
      <c r="P409">
        <v>0</v>
      </c>
      <c r="X409" t="str">
        <f>Serve[[#This Row],[服装]]&amp;Serve[[#This Row],[名前]]&amp;Serve[[#This Row],[レアリティ]]</f>
        <v>新年2北信介ICONIC</v>
      </c>
    </row>
    <row r="410" spans="1:24" x14ac:dyDescent="0.25">
      <c r="A410">
        <f>VLOOKUP(Serve[[#This Row],[No用]],SetNo[[No.用]:[vlookup 用]],2,FALSE)</f>
        <v>336</v>
      </c>
      <c r="B410">
        <f>IF(ROW()=2,1,IF(A409&lt;&gt;Serve[[#This Row],[No]],1,B409+1))</f>
        <v>1</v>
      </c>
      <c r="C410" s="1" t="s">
        <v>928</v>
      </c>
      <c r="D410" s="1" t="s">
        <v>189</v>
      </c>
      <c r="E410" s="1" t="s">
        <v>73</v>
      </c>
      <c r="F410" s="1" t="s">
        <v>78</v>
      </c>
      <c r="G410" s="1" t="s">
        <v>185</v>
      </c>
      <c r="H410" s="1" t="s">
        <v>71</v>
      </c>
      <c r="I410">
        <v>1</v>
      </c>
      <c r="J410" t="s">
        <v>204</v>
      </c>
      <c r="K410" s="1" t="s">
        <v>222</v>
      </c>
      <c r="L410" s="1" t="s">
        <v>162</v>
      </c>
      <c r="M410">
        <v>28</v>
      </c>
      <c r="N410">
        <v>0</v>
      </c>
      <c r="O410">
        <v>0</v>
      </c>
      <c r="P410">
        <v>0</v>
      </c>
      <c r="X410" t="str">
        <f>Serve[[#This Row],[服装]]&amp;Serve[[#This Row],[名前]]&amp;Serve[[#This Row],[レアリティ]]</f>
        <v>職業体験2北信介ICONIC</v>
      </c>
    </row>
    <row r="411" spans="1:24" x14ac:dyDescent="0.25">
      <c r="A411">
        <f>VLOOKUP(Serve[[#This Row],[No用]],SetNo[[No.用]:[vlookup 用]],2,FALSE)</f>
        <v>337</v>
      </c>
      <c r="B411">
        <f>IF(ROW()=2,1,IF(A410&lt;&gt;Serve[[#This Row],[No]],1,B410+1))</f>
        <v>1</v>
      </c>
      <c r="C411" s="1" t="s">
        <v>149</v>
      </c>
      <c r="D411" s="1" t="s">
        <v>189</v>
      </c>
      <c r="E411" s="1" t="s">
        <v>90</v>
      </c>
      <c r="F411" s="1" t="s">
        <v>78</v>
      </c>
      <c r="G411" s="1" t="s">
        <v>185</v>
      </c>
      <c r="H411" s="1" t="s">
        <v>71</v>
      </c>
      <c r="I411">
        <v>1</v>
      </c>
      <c r="J411" t="s">
        <v>204</v>
      </c>
      <c r="K411" s="1" t="s">
        <v>184</v>
      </c>
      <c r="L411" s="1" t="s">
        <v>173</v>
      </c>
      <c r="M411">
        <v>35</v>
      </c>
      <c r="N411">
        <v>0</v>
      </c>
      <c r="O411">
        <v>0</v>
      </c>
      <c r="P411">
        <v>0</v>
      </c>
      <c r="X411" t="str">
        <f>Serve[[#This Row],[服装]]&amp;Serve[[#This Row],[名前]]&amp;Serve[[#This Row],[レアリティ]]</f>
        <v>制服北信介ICONIC</v>
      </c>
    </row>
    <row r="412" spans="1:24" x14ac:dyDescent="0.25">
      <c r="A412">
        <f>VLOOKUP(Serve[[#This Row],[No用]],SetNo[[No.用]:[vlookup 用]],2,FALSE)</f>
        <v>337</v>
      </c>
      <c r="B412">
        <f>IF(ROW()=2,1,IF(A411&lt;&gt;Serve[[#This Row],[No]],1,B411+1))</f>
        <v>2</v>
      </c>
      <c r="C412" s="1" t="s">
        <v>149</v>
      </c>
      <c r="D412" s="1" t="s">
        <v>189</v>
      </c>
      <c r="E412" s="1" t="s">
        <v>90</v>
      </c>
      <c r="F412" s="1" t="s">
        <v>78</v>
      </c>
      <c r="G412" s="1" t="s">
        <v>185</v>
      </c>
      <c r="H412" s="1" t="s">
        <v>71</v>
      </c>
      <c r="I412">
        <v>1</v>
      </c>
      <c r="J412" t="s">
        <v>204</v>
      </c>
      <c r="K412" s="1" t="s">
        <v>184</v>
      </c>
      <c r="L412" s="1" t="s">
        <v>224</v>
      </c>
      <c r="M412">
        <v>48</v>
      </c>
      <c r="N412">
        <v>0</v>
      </c>
      <c r="O412">
        <v>58</v>
      </c>
      <c r="P412">
        <v>0</v>
      </c>
      <c r="R412" s="1" t="s">
        <v>1232</v>
      </c>
      <c r="W412" s="1" t="s">
        <v>1165</v>
      </c>
      <c r="X412" t="str">
        <f>Serve[[#This Row],[服装]]&amp;Serve[[#This Row],[名前]]&amp;Serve[[#This Row],[レアリティ]]</f>
        <v>制服北信介ICONIC</v>
      </c>
    </row>
    <row r="413" spans="1:24" x14ac:dyDescent="0.25">
      <c r="A413">
        <f>VLOOKUP(Serve[[#This Row],[No用]],SetNo[[No.用]:[vlookup 用]],2,FALSE)</f>
        <v>338</v>
      </c>
      <c r="B413">
        <f>IF(ROW()=2,1,IF(A412&lt;&gt;Serve[[#This Row],[No]],1,B412+1))</f>
        <v>1</v>
      </c>
      <c r="C413" s="1" t="s">
        <v>1446</v>
      </c>
      <c r="D413" s="1" t="s">
        <v>189</v>
      </c>
      <c r="E413" s="1" t="s">
        <v>77</v>
      </c>
      <c r="F413" s="1" t="s">
        <v>78</v>
      </c>
      <c r="G413" s="1" t="s">
        <v>185</v>
      </c>
      <c r="H413" s="1" t="s">
        <v>71</v>
      </c>
      <c r="I413">
        <v>1</v>
      </c>
      <c r="J413" t="s">
        <v>204</v>
      </c>
      <c r="K413" s="1" t="s">
        <v>222</v>
      </c>
      <c r="L413" s="1" t="s">
        <v>162</v>
      </c>
      <c r="M413">
        <v>28</v>
      </c>
      <c r="N413">
        <v>0</v>
      </c>
      <c r="O413">
        <v>0</v>
      </c>
      <c r="P413">
        <v>0</v>
      </c>
      <c r="R413" s="1"/>
      <c r="W413" s="1"/>
      <c r="X413" t="str">
        <f>Serve[[#This Row],[服装]]&amp;Serve[[#This Row],[名前]]&amp;Serve[[#This Row],[レアリティ]]</f>
        <v>和装体験北信介ICONIC</v>
      </c>
    </row>
    <row r="414" spans="1:24" x14ac:dyDescent="0.25">
      <c r="A414">
        <f>VLOOKUP(Serve[[#This Row],[No用]],SetNo[[No.用]:[vlookup 用]],2,FALSE)</f>
        <v>339</v>
      </c>
      <c r="B414">
        <f>IF(ROW()=2,1,IF(A413&lt;&gt;Serve[[#This Row],[No]],1,B413+1))</f>
        <v>1</v>
      </c>
      <c r="C414" s="1" t="s">
        <v>1674</v>
      </c>
      <c r="D414" s="1" t="s">
        <v>189</v>
      </c>
      <c r="E414" s="1" t="s">
        <v>73</v>
      </c>
      <c r="F414" s="1" t="s">
        <v>78</v>
      </c>
      <c r="G414" s="1" t="s">
        <v>185</v>
      </c>
      <c r="H414" s="1" t="s">
        <v>71</v>
      </c>
      <c r="I414">
        <v>1</v>
      </c>
      <c r="J414" t="s">
        <v>204</v>
      </c>
      <c r="K414" s="1" t="s">
        <v>222</v>
      </c>
      <c r="L414" s="1" t="s">
        <v>173</v>
      </c>
      <c r="M414">
        <v>32</v>
      </c>
      <c r="N414">
        <v>0</v>
      </c>
      <c r="O414">
        <v>0</v>
      </c>
      <c r="P414">
        <v>0</v>
      </c>
      <c r="R414" s="1"/>
      <c r="W414" s="1"/>
      <c r="X414" t="str">
        <f>Serve[[#This Row],[服装]]&amp;Serve[[#This Row],[名前]]&amp;Serve[[#This Row],[レアリティ]]</f>
        <v>思い出北信介ICONIC</v>
      </c>
    </row>
    <row r="415" spans="1:24" x14ac:dyDescent="0.25">
      <c r="A415">
        <f>VLOOKUP(Serve[[#This Row],[No用]],SetNo[[No.用]:[vlookup 用]],2,FALSE)</f>
        <v>340</v>
      </c>
      <c r="B415">
        <f>IF(ROW()=2,1,IF(A413&lt;&gt;Serve[[#This Row],[No]],1,B413+1))</f>
        <v>1</v>
      </c>
      <c r="C415" t="s">
        <v>108</v>
      </c>
      <c r="D415" s="1" t="s">
        <v>522</v>
      </c>
      <c r="E415" t="s">
        <v>77</v>
      </c>
      <c r="F415" s="1" t="s">
        <v>78</v>
      </c>
      <c r="G415" t="s">
        <v>185</v>
      </c>
      <c r="H415" t="s">
        <v>71</v>
      </c>
      <c r="I415">
        <v>1</v>
      </c>
      <c r="J415" t="s">
        <v>204</v>
      </c>
      <c r="K415" s="1" t="s">
        <v>184</v>
      </c>
      <c r="L415" s="1" t="s">
        <v>162</v>
      </c>
      <c r="M415">
        <v>33</v>
      </c>
      <c r="N415">
        <v>0</v>
      </c>
      <c r="O415">
        <v>0</v>
      </c>
      <c r="P415">
        <v>0</v>
      </c>
      <c r="X415" t="str">
        <f>Serve[[#This Row],[服装]]&amp;Serve[[#This Row],[名前]]&amp;Serve[[#This Row],[レアリティ]]</f>
        <v>ユニフォーム尾白アランICONIC</v>
      </c>
    </row>
    <row r="416" spans="1:24" x14ac:dyDescent="0.25">
      <c r="A416">
        <f>VLOOKUP(Serve[[#This Row],[No用]],SetNo[[No.用]:[vlookup 用]],2,FALSE)</f>
        <v>341</v>
      </c>
      <c r="B416">
        <f>IF(ROW()=2,1,IF(A415&lt;&gt;Serve[[#This Row],[No]],1,B415+1))</f>
        <v>1</v>
      </c>
      <c r="C416" s="1" t="s">
        <v>595</v>
      </c>
      <c r="D416" s="1" t="s">
        <v>522</v>
      </c>
      <c r="E416" s="1" t="s">
        <v>600</v>
      </c>
      <c r="F416" s="1" t="s">
        <v>78</v>
      </c>
      <c r="G416" t="s">
        <v>185</v>
      </c>
      <c r="H416" t="s">
        <v>71</v>
      </c>
      <c r="I416">
        <v>1</v>
      </c>
      <c r="J416" t="s">
        <v>204</v>
      </c>
      <c r="K416" s="1" t="s">
        <v>184</v>
      </c>
      <c r="L416" s="1" t="s">
        <v>162</v>
      </c>
      <c r="M416">
        <v>33</v>
      </c>
      <c r="N416">
        <v>0</v>
      </c>
      <c r="O416">
        <v>0</v>
      </c>
      <c r="P416">
        <v>0</v>
      </c>
      <c r="X416" t="str">
        <f>Serve[[#This Row],[服装]]&amp;Serve[[#This Row],[名前]]&amp;Serve[[#This Row],[レアリティ]]</f>
        <v>雪遊び尾白アランICONIC</v>
      </c>
    </row>
    <row r="417" spans="1:24" x14ac:dyDescent="0.25">
      <c r="A417">
        <f>VLOOKUP(Serve[[#This Row],[No用]],SetNo[[No.用]:[vlookup 用]],2,FALSE)</f>
        <v>342</v>
      </c>
      <c r="B417">
        <f>IF(ROW()=2,1,IF(A416&lt;&gt;Serve[[#This Row],[No]],1,B416+1))</f>
        <v>1</v>
      </c>
      <c r="C417" s="1" t="s">
        <v>960</v>
      </c>
      <c r="D417" s="1" t="s">
        <v>522</v>
      </c>
      <c r="E417" s="1" t="s">
        <v>73</v>
      </c>
      <c r="F417" s="1" t="s">
        <v>78</v>
      </c>
      <c r="G417" s="1" t="s">
        <v>185</v>
      </c>
      <c r="H417" s="1" t="s">
        <v>71</v>
      </c>
      <c r="I417">
        <v>1</v>
      </c>
      <c r="J417" t="s">
        <v>204</v>
      </c>
      <c r="K417" s="1" t="s">
        <v>184</v>
      </c>
      <c r="L417" s="1" t="s">
        <v>173</v>
      </c>
      <c r="M417">
        <v>39</v>
      </c>
      <c r="N417">
        <v>0</v>
      </c>
      <c r="O417">
        <v>0</v>
      </c>
      <c r="P417">
        <v>0</v>
      </c>
      <c r="X417" t="str">
        <f>Serve[[#This Row],[服装]]&amp;Serve[[#This Row],[名前]]&amp;Serve[[#This Row],[レアリティ]]</f>
        <v>夏祭り2尾白アランICONIC</v>
      </c>
    </row>
    <row r="418" spans="1:24" x14ac:dyDescent="0.25">
      <c r="A418">
        <f>VLOOKUP(Serve[[#This Row],[No用]],SetNo[[No.用]:[vlookup 用]],2,FALSE)</f>
        <v>342</v>
      </c>
      <c r="B418">
        <f>IF(ROW()=2,1,IF(A417&lt;&gt;Serve[[#This Row],[No]],1,B417+1))</f>
        <v>2</v>
      </c>
      <c r="C418" s="1" t="s">
        <v>960</v>
      </c>
      <c r="D418" s="1" t="s">
        <v>522</v>
      </c>
      <c r="E418" s="1" t="s">
        <v>73</v>
      </c>
      <c r="F418" s="1" t="s">
        <v>78</v>
      </c>
      <c r="G418" s="1" t="s">
        <v>185</v>
      </c>
      <c r="H418" s="1" t="s">
        <v>71</v>
      </c>
      <c r="I418">
        <v>1</v>
      </c>
      <c r="J418" t="s">
        <v>204</v>
      </c>
      <c r="K418" s="1" t="s">
        <v>184</v>
      </c>
      <c r="L418" s="1" t="s">
        <v>224</v>
      </c>
      <c r="M418">
        <v>45</v>
      </c>
      <c r="N418">
        <v>0</v>
      </c>
      <c r="O418">
        <v>55</v>
      </c>
      <c r="P418">
        <v>0</v>
      </c>
      <c r="X418" t="str">
        <f>Serve[[#This Row],[服装]]&amp;Serve[[#This Row],[名前]]&amp;Serve[[#This Row],[レアリティ]]</f>
        <v>夏祭り2尾白アランICONIC</v>
      </c>
    </row>
    <row r="419" spans="1:24" x14ac:dyDescent="0.25">
      <c r="A419">
        <f>VLOOKUP(Serve[[#This Row],[No用]],SetNo[[No.用]:[vlookup 用]],2,FALSE)</f>
        <v>343</v>
      </c>
      <c r="B419">
        <f>IF(ROW()=2,1,IF(A418&lt;&gt;Serve[[#This Row],[No]],1,B418+1))</f>
        <v>1</v>
      </c>
      <c r="C419" t="s">
        <v>108</v>
      </c>
      <c r="D419" s="1" t="s">
        <v>524</v>
      </c>
      <c r="E419" t="s">
        <v>77</v>
      </c>
      <c r="F419" s="1" t="s">
        <v>80</v>
      </c>
      <c r="G419" t="s">
        <v>185</v>
      </c>
      <c r="H419" t="s">
        <v>71</v>
      </c>
      <c r="I419">
        <v>0</v>
      </c>
      <c r="J419" t="s">
        <v>204</v>
      </c>
      <c r="M419">
        <v>0</v>
      </c>
      <c r="N419">
        <v>0</v>
      </c>
      <c r="O419">
        <v>0</v>
      </c>
      <c r="P419">
        <v>0</v>
      </c>
      <c r="X419" t="str">
        <f>Serve[[#This Row],[服装]]&amp;Serve[[#This Row],[名前]]&amp;Serve[[#This Row],[レアリティ]]</f>
        <v>ユニフォーム赤木路成ICONIC</v>
      </c>
    </row>
    <row r="420" spans="1:24" x14ac:dyDescent="0.25">
      <c r="A420">
        <f>VLOOKUP(Serve[[#This Row],[No用]],SetNo[[No.用]:[vlookup 用]],2,FALSE)</f>
        <v>344</v>
      </c>
      <c r="B420">
        <f>IF(ROW()=2,1,IF(A419&lt;&gt;Serve[[#This Row],[No]],1,B419+1))</f>
        <v>1</v>
      </c>
      <c r="C420" s="1" t="s">
        <v>790</v>
      </c>
      <c r="D420" s="1" t="s">
        <v>524</v>
      </c>
      <c r="E420" s="1" t="s">
        <v>73</v>
      </c>
      <c r="F420" s="1" t="s">
        <v>80</v>
      </c>
      <c r="G420" s="1" t="s">
        <v>185</v>
      </c>
      <c r="H420" s="1" t="s">
        <v>71</v>
      </c>
      <c r="I420">
        <v>0</v>
      </c>
      <c r="J420" t="s">
        <v>204</v>
      </c>
      <c r="M420">
        <v>0</v>
      </c>
      <c r="N420">
        <v>0</v>
      </c>
      <c r="O420">
        <v>0</v>
      </c>
      <c r="P420">
        <v>0</v>
      </c>
      <c r="X420" t="str">
        <f>Serve[[#This Row],[服装]]&amp;Serve[[#This Row],[名前]]&amp;Serve[[#This Row],[レアリティ]]</f>
        <v>Xmas2赤木路成ICONIC</v>
      </c>
    </row>
    <row r="421" spans="1:24" x14ac:dyDescent="0.25">
      <c r="A421">
        <f>VLOOKUP(Serve[[#This Row],[No用]],SetNo[[No.用]:[vlookup 用]],2,FALSE)</f>
        <v>345</v>
      </c>
      <c r="B421">
        <f>IF(ROW()=2,1,IF(A420&lt;&gt;Serve[[#This Row],[No]],1,B420+1))</f>
        <v>1</v>
      </c>
      <c r="C421" t="s">
        <v>108</v>
      </c>
      <c r="D421" s="1" t="s">
        <v>526</v>
      </c>
      <c r="E421" t="s">
        <v>77</v>
      </c>
      <c r="F421" s="1" t="s">
        <v>82</v>
      </c>
      <c r="G421" t="s">
        <v>185</v>
      </c>
      <c r="H421" t="s">
        <v>71</v>
      </c>
      <c r="I421">
        <v>1</v>
      </c>
      <c r="J421" t="s">
        <v>204</v>
      </c>
      <c r="K421" s="1" t="s">
        <v>225</v>
      </c>
      <c r="L421" s="1" t="s">
        <v>162</v>
      </c>
      <c r="M421">
        <v>26</v>
      </c>
      <c r="N421">
        <v>0</v>
      </c>
      <c r="O421">
        <v>0</v>
      </c>
      <c r="P421">
        <v>0</v>
      </c>
      <c r="X421" t="str">
        <f>Serve[[#This Row],[服装]]&amp;Serve[[#This Row],[名前]]&amp;Serve[[#This Row],[レアリティ]]</f>
        <v>ユニフォーム大耳練ICONIC</v>
      </c>
    </row>
    <row r="422" spans="1:24" x14ac:dyDescent="0.25">
      <c r="A422">
        <f>VLOOKUP(Serve[[#This Row],[No用]],SetNo[[No.用]:[vlookup 用]],2,FALSE)</f>
        <v>346</v>
      </c>
      <c r="B422">
        <f>IF(ROW()=2,1,IF(A421&lt;&gt;Serve[[#This Row],[No]],1,B421+1))</f>
        <v>1</v>
      </c>
      <c r="C422" s="1" t="s">
        <v>1446</v>
      </c>
      <c r="D422" s="1" t="s">
        <v>526</v>
      </c>
      <c r="E422" s="1" t="s">
        <v>73</v>
      </c>
      <c r="F422" s="1" t="s">
        <v>82</v>
      </c>
      <c r="G422" s="1" t="s">
        <v>185</v>
      </c>
      <c r="H422" s="1" t="s">
        <v>71</v>
      </c>
      <c r="I422">
        <v>1</v>
      </c>
      <c r="J422" t="s">
        <v>204</v>
      </c>
      <c r="K422" s="1" t="s">
        <v>225</v>
      </c>
      <c r="L422" s="1" t="s">
        <v>162</v>
      </c>
      <c r="M422">
        <v>26</v>
      </c>
      <c r="N422">
        <v>0</v>
      </c>
      <c r="O422">
        <v>0</v>
      </c>
      <c r="P422">
        <v>0</v>
      </c>
      <c r="X422" t="str">
        <f>Serve[[#This Row],[服装]]&amp;Serve[[#This Row],[名前]]&amp;Serve[[#This Row],[レアリティ]]</f>
        <v>和装体験大耳練ICONIC</v>
      </c>
    </row>
    <row r="423" spans="1:24" x14ac:dyDescent="0.25">
      <c r="A423">
        <f>VLOOKUP(Serve[[#This Row],[No用]],SetNo[[No.用]:[vlookup 用]],2,FALSE)</f>
        <v>347</v>
      </c>
      <c r="B423">
        <f>IF(ROW()=2,1,IF(A422&lt;&gt;Serve[[#This Row],[No]],1,B422+1))</f>
        <v>1</v>
      </c>
      <c r="C423" t="s">
        <v>108</v>
      </c>
      <c r="D423" s="1" t="s">
        <v>528</v>
      </c>
      <c r="E423" t="s">
        <v>77</v>
      </c>
      <c r="F423" s="1" t="s">
        <v>78</v>
      </c>
      <c r="G423" t="s">
        <v>185</v>
      </c>
      <c r="H423" t="s">
        <v>71</v>
      </c>
      <c r="I423">
        <v>1</v>
      </c>
      <c r="J423" t="s">
        <v>204</v>
      </c>
      <c r="K423" s="1" t="s">
        <v>184</v>
      </c>
      <c r="L423" s="1" t="s">
        <v>173</v>
      </c>
      <c r="M423">
        <v>38</v>
      </c>
      <c r="N423">
        <v>0</v>
      </c>
      <c r="O423">
        <v>0</v>
      </c>
      <c r="P423">
        <v>0</v>
      </c>
      <c r="X423" t="str">
        <f>Serve[[#This Row],[服装]]&amp;Serve[[#This Row],[名前]]&amp;Serve[[#This Row],[レアリティ]]</f>
        <v>ユニフォーム理石平介ICONIC</v>
      </c>
    </row>
    <row r="424" spans="1:24" x14ac:dyDescent="0.25">
      <c r="A424">
        <f>VLOOKUP(Serve[[#This Row],[No用]],SetNo[[No.用]:[vlookup 用]],2,FALSE)</f>
        <v>347</v>
      </c>
      <c r="B424">
        <f>IF(ROW()=2,1,IF(A423&lt;&gt;Serve[[#This Row],[No]],1,B423+1))</f>
        <v>2</v>
      </c>
      <c r="C424" t="s">
        <v>108</v>
      </c>
      <c r="D424" s="1" t="s">
        <v>528</v>
      </c>
      <c r="E424" t="s">
        <v>77</v>
      </c>
      <c r="F424" s="1" t="s">
        <v>78</v>
      </c>
      <c r="G424" t="s">
        <v>185</v>
      </c>
      <c r="H424" t="s">
        <v>71</v>
      </c>
      <c r="I424">
        <v>1</v>
      </c>
      <c r="J424" t="s">
        <v>204</v>
      </c>
      <c r="K424" s="1" t="s">
        <v>184</v>
      </c>
      <c r="L424" s="1" t="s">
        <v>224</v>
      </c>
      <c r="M424">
        <v>44</v>
      </c>
      <c r="N424">
        <v>0</v>
      </c>
      <c r="O424">
        <v>54</v>
      </c>
      <c r="P424">
        <v>0</v>
      </c>
      <c r="X424" t="str">
        <f>Serve[[#This Row],[服装]]&amp;Serve[[#This Row],[名前]]&amp;Serve[[#This Row],[レアリティ]]</f>
        <v>ユニフォーム理石平介ICONIC</v>
      </c>
    </row>
    <row r="425" spans="1:24" x14ac:dyDescent="0.25">
      <c r="A425">
        <f>VLOOKUP(Serve[[#This Row],[No用]],SetNo[[No.用]:[vlookup 用]],2,FALSE)</f>
        <v>348</v>
      </c>
      <c r="B425">
        <f>IF(ROW()=2,1,IF(A424&lt;&gt;Serve[[#This Row],[No]],1,B424+1))</f>
        <v>1</v>
      </c>
      <c r="C425" s="1" t="s">
        <v>108</v>
      </c>
      <c r="D425" s="1" t="s">
        <v>671</v>
      </c>
      <c r="E425" s="1" t="s">
        <v>77</v>
      </c>
      <c r="F425" s="1" t="s">
        <v>78</v>
      </c>
      <c r="G425" s="1" t="s">
        <v>185</v>
      </c>
      <c r="H425" s="1" t="s">
        <v>71</v>
      </c>
      <c r="I425">
        <v>1</v>
      </c>
      <c r="J425" t="s">
        <v>204</v>
      </c>
      <c r="K425" s="1" t="s">
        <v>184</v>
      </c>
      <c r="L425" s="1" t="s">
        <v>178</v>
      </c>
      <c r="M425">
        <v>35</v>
      </c>
      <c r="N425">
        <v>0</v>
      </c>
      <c r="O425">
        <v>0</v>
      </c>
      <c r="P425">
        <v>0</v>
      </c>
      <c r="X425" t="str">
        <f>Serve[[#This Row],[服装]]&amp;Serve[[#This Row],[名前]]&amp;Serve[[#This Row],[レアリティ]]</f>
        <v>ユニフォーム銀島結ICONIC</v>
      </c>
    </row>
    <row r="426" spans="1:24" x14ac:dyDescent="0.25">
      <c r="A426">
        <f>VLOOKUP(Serve[[#This Row],[No用]],SetNo[[No.用]:[vlookup 用]],2,FALSE)</f>
        <v>349</v>
      </c>
      <c r="B426">
        <f>IF(ROW()=2,1,IF(A425&lt;&gt;Serve[[#This Row],[No]],1,B425+1))</f>
        <v>1</v>
      </c>
      <c r="C426" s="1" t="s">
        <v>790</v>
      </c>
      <c r="D426" s="1" t="s">
        <v>671</v>
      </c>
      <c r="E426" s="1" t="s">
        <v>73</v>
      </c>
      <c r="F426" s="1" t="s">
        <v>78</v>
      </c>
      <c r="G426" s="1" t="s">
        <v>185</v>
      </c>
      <c r="H426" s="1" t="s">
        <v>71</v>
      </c>
      <c r="I426">
        <v>1</v>
      </c>
      <c r="J426" t="s">
        <v>204</v>
      </c>
      <c r="K426" s="1" t="s">
        <v>184</v>
      </c>
      <c r="L426" s="1" t="s">
        <v>178</v>
      </c>
      <c r="M426">
        <v>35</v>
      </c>
      <c r="N426">
        <v>0</v>
      </c>
      <c r="O426">
        <v>0</v>
      </c>
      <c r="P426">
        <v>0</v>
      </c>
      <c r="X426" t="str">
        <f>Serve[[#This Row],[服装]]&amp;Serve[[#This Row],[名前]]&amp;Serve[[#This Row],[レアリティ]]</f>
        <v>Xmas2銀島結ICONIC</v>
      </c>
    </row>
    <row r="427" spans="1:24" x14ac:dyDescent="0.25">
      <c r="A427">
        <f>VLOOKUP(Serve[[#This Row],[No用]],SetNo[[No.用]:[vlookup 用]],2,FALSE)</f>
        <v>350</v>
      </c>
      <c r="B427">
        <f>IF(ROW()=2,1,IF(A426&lt;&gt;Serve[[#This Row],[No]],1,B426+1))</f>
        <v>1</v>
      </c>
      <c r="C427" t="s">
        <v>108</v>
      </c>
      <c r="D427" t="s">
        <v>122</v>
      </c>
      <c r="E427" t="s">
        <v>90</v>
      </c>
      <c r="F427" t="s">
        <v>78</v>
      </c>
      <c r="G427" t="s">
        <v>128</v>
      </c>
      <c r="H427" t="s">
        <v>71</v>
      </c>
      <c r="I427">
        <v>1</v>
      </c>
      <c r="J427" t="s">
        <v>204</v>
      </c>
      <c r="K427" s="1" t="s">
        <v>184</v>
      </c>
      <c r="L427" s="1" t="s">
        <v>173</v>
      </c>
      <c r="M427">
        <v>38</v>
      </c>
      <c r="N427">
        <v>0</v>
      </c>
      <c r="O427">
        <v>0</v>
      </c>
      <c r="P427">
        <v>0</v>
      </c>
      <c r="X427" t="str">
        <f>Serve[[#This Row],[服装]]&amp;Serve[[#This Row],[名前]]&amp;Serve[[#This Row],[レアリティ]]</f>
        <v>ユニフォーム木兎光太郎ICONIC</v>
      </c>
    </row>
    <row r="428" spans="1:24" x14ac:dyDescent="0.25">
      <c r="A428">
        <f>VLOOKUP(Serve[[#This Row],[No用]],SetNo[[No.用]:[vlookup 用]],2,FALSE)</f>
        <v>351</v>
      </c>
      <c r="B428">
        <f>IF(ROW()=2,1,IF(A427&lt;&gt;Serve[[#This Row],[No]],1,B427+1))</f>
        <v>1</v>
      </c>
      <c r="C428" t="s">
        <v>150</v>
      </c>
      <c r="D428" t="s">
        <v>122</v>
      </c>
      <c r="E428" t="s">
        <v>77</v>
      </c>
      <c r="F428" t="s">
        <v>78</v>
      </c>
      <c r="G428" t="s">
        <v>128</v>
      </c>
      <c r="H428" t="s">
        <v>71</v>
      </c>
      <c r="I428">
        <v>1</v>
      </c>
      <c r="J428" t="s">
        <v>204</v>
      </c>
      <c r="K428" s="1" t="s">
        <v>184</v>
      </c>
      <c r="L428" s="1" t="s">
        <v>173</v>
      </c>
      <c r="M428">
        <v>38</v>
      </c>
      <c r="N428">
        <v>0</v>
      </c>
      <c r="O428">
        <v>0</v>
      </c>
      <c r="P428">
        <v>0</v>
      </c>
      <c r="X428" t="str">
        <f>Serve[[#This Row],[服装]]&amp;Serve[[#This Row],[名前]]&amp;Serve[[#This Row],[レアリティ]]</f>
        <v>夏祭り木兎光太郎ICONIC</v>
      </c>
    </row>
    <row r="429" spans="1:24" x14ac:dyDescent="0.25">
      <c r="A429">
        <f>VLOOKUP(Serve[[#This Row],[No用]],SetNo[[No.用]:[vlookup 用]],2,FALSE)</f>
        <v>352</v>
      </c>
      <c r="B429">
        <f>IF(ROW()=2,1,IF(A428&lt;&gt;Serve[[#This Row],[No]],1,B428+1))</f>
        <v>1</v>
      </c>
      <c r="C429" s="1" t="s">
        <v>585</v>
      </c>
      <c r="D429" t="s">
        <v>122</v>
      </c>
      <c r="E429" s="1" t="s">
        <v>73</v>
      </c>
      <c r="F429" t="s">
        <v>78</v>
      </c>
      <c r="G429" t="s">
        <v>128</v>
      </c>
      <c r="H429" t="s">
        <v>71</v>
      </c>
      <c r="I429">
        <v>1</v>
      </c>
      <c r="J429" t="s">
        <v>204</v>
      </c>
      <c r="K429" s="1" t="s">
        <v>184</v>
      </c>
      <c r="L429" s="1" t="s">
        <v>173</v>
      </c>
      <c r="M429">
        <v>38</v>
      </c>
      <c r="N429">
        <v>0</v>
      </c>
      <c r="O429">
        <v>0</v>
      </c>
      <c r="P429">
        <v>0</v>
      </c>
      <c r="X429" t="str">
        <f>Serve[[#This Row],[服装]]&amp;Serve[[#This Row],[名前]]&amp;Serve[[#This Row],[レアリティ]]</f>
        <v>Xmas木兎光太郎ICONIC</v>
      </c>
    </row>
    <row r="430" spans="1:24" x14ac:dyDescent="0.25">
      <c r="A430">
        <f>VLOOKUP(Serve[[#This Row],[No用]],SetNo[[No.用]:[vlookup 用]],2,FALSE)</f>
        <v>353</v>
      </c>
      <c r="B430">
        <f>IF(ROW()=2,1,IF(A429&lt;&gt;Serve[[#This Row],[No]],1,B429+1))</f>
        <v>1</v>
      </c>
      <c r="C430" s="1" t="s">
        <v>149</v>
      </c>
      <c r="D430" t="s">
        <v>122</v>
      </c>
      <c r="E430" s="1" t="s">
        <v>90</v>
      </c>
      <c r="F430" t="s">
        <v>78</v>
      </c>
      <c r="G430" t="s">
        <v>128</v>
      </c>
      <c r="H430" t="s">
        <v>71</v>
      </c>
      <c r="I430">
        <v>1</v>
      </c>
      <c r="J430" t="s">
        <v>204</v>
      </c>
      <c r="K430" s="1" t="s">
        <v>184</v>
      </c>
      <c r="L430" s="1" t="s">
        <v>173</v>
      </c>
      <c r="M430">
        <v>38</v>
      </c>
      <c r="N430">
        <v>0</v>
      </c>
      <c r="O430">
        <v>0</v>
      </c>
      <c r="P430">
        <v>0</v>
      </c>
      <c r="X430" t="str">
        <f>Serve[[#This Row],[服装]]&amp;Serve[[#This Row],[名前]]&amp;Serve[[#This Row],[レアリティ]]</f>
        <v>制服木兎光太郎ICONIC</v>
      </c>
    </row>
    <row r="431" spans="1:24" x14ac:dyDescent="0.25">
      <c r="A431">
        <f>VLOOKUP(Serve[[#This Row],[No用]],SetNo[[No.用]:[vlookup 用]],2,FALSE)</f>
        <v>354</v>
      </c>
      <c r="B431">
        <f>IF(ROW()=2,1,IF(A430&lt;&gt;Serve[[#This Row],[No]],1,B430+1))</f>
        <v>1</v>
      </c>
      <c r="C431" s="1" t="s">
        <v>677</v>
      </c>
      <c r="D431" s="1" t="s">
        <v>122</v>
      </c>
      <c r="E431" s="1" t="s">
        <v>77</v>
      </c>
      <c r="F431" s="1" t="s">
        <v>78</v>
      </c>
      <c r="G431" s="1" t="s">
        <v>128</v>
      </c>
      <c r="H431" s="1" t="s">
        <v>71</v>
      </c>
      <c r="I431">
        <v>1</v>
      </c>
      <c r="J431" t="s">
        <v>204</v>
      </c>
      <c r="K431" s="1" t="s">
        <v>184</v>
      </c>
      <c r="L431" s="1" t="s">
        <v>173</v>
      </c>
      <c r="M431">
        <v>38</v>
      </c>
      <c r="N431">
        <v>0</v>
      </c>
      <c r="O431">
        <v>0</v>
      </c>
      <c r="P431">
        <v>0</v>
      </c>
      <c r="X431" t="str">
        <f>Serve[[#This Row],[服装]]&amp;Serve[[#This Row],[名前]]&amp;Serve[[#This Row],[レアリティ]]</f>
        <v>キャンプ木兎光太郎ICONIC</v>
      </c>
    </row>
    <row r="432" spans="1:24" x14ac:dyDescent="0.25">
      <c r="A432">
        <f>VLOOKUP(Serve[[#This Row],[No用]],SetNo[[No.用]:[vlookup 用]],2,FALSE)</f>
        <v>355</v>
      </c>
      <c r="B432">
        <f>IF(ROW()=2,1,IF(A431&lt;&gt;Serve[[#This Row],[No]],1,B431+1))</f>
        <v>1</v>
      </c>
      <c r="C432" s="1" t="s">
        <v>871</v>
      </c>
      <c r="D432" s="1" t="s">
        <v>122</v>
      </c>
      <c r="E432" s="1" t="s">
        <v>73</v>
      </c>
      <c r="F432" s="1" t="s">
        <v>78</v>
      </c>
      <c r="G432" s="1" t="s">
        <v>128</v>
      </c>
      <c r="H432" s="1" t="s">
        <v>71</v>
      </c>
      <c r="I432">
        <v>1</v>
      </c>
      <c r="J432" t="s">
        <v>204</v>
      </c>
      <c r="K432" s="1" t="s">
        <v>184</v>
      </c>
      <c r="L432" s="1" t="s">
        <v>162</v>
      </c>
      <c r="M432">
        <v>32</v>
      </c>
      <c r="N432">
        <v>0</v>
      </c>
      <c r="O432">
        <v>0</v>
      </c>
      <c r="P432">
        <v>0</v>
      </c>
      <c r="X432" t="str">
        <f>Serve[[#This Row],[服装]]&amp;Serve[[#This Row],[名前]]&amp;Serve[[#This Row],[レアリティ]]</f>
        <v>2周年木兎光太郎ICONIC</v>
      </c>
    </row>
    <row r="433" spans="1:24" x14ac:dyDescent="0.25">
      <c r="A433">
        <f>VLOOKUP(Serve[[#This Row],[No用]],SetNo[[No.用]:[vlookup 用]],2,FALSE)</f>
        <v>356</v>
      </c>
      <c r="B433">
        <f>IF(ROW()=2,1,IF(A432&lt;&gt;Serve[[#This Row],[No]],1,B432+1))</f>
        <v>1</v>
      </c>
      <c r="C433" s="1" t="s">
        <v>1016</v>
      </c>
      <c r="D433" s="1" t="s">
        <v>122</v>
      </c>
      <c r="E433" s="1" t="s">
        <v>90</v>
      </c>
      <c r="F433" s="1" t="s">
        <v>78</v>
      </c>
      <c r="G433" s="1" t="s">
        <v>128</v>
      </c>
      <c r="H433" s="1" t="s">
        <v>71</v>
      </c>
      <c r="I433">
        <v>1</v>
      </c>
      <c r="J433" t="s">
        <v>204</v>
      </c>
      <c r="K433" s="1" t="s">
        <v>184</v>
      </c>
      <c r="L433" s="1" t="s">
        <v>162</v>
      </c>
      <c r="M433">
        <v>32</v>
      </c>
      <c r="N433">
        <v>0</v>
      </c>
      <c r="O433">
        <v>0</v>
      </c>
      <c r="P433">
        <v>0</v>
      </c>
      <c r="X433" t="str">
        <f>Serve[[#This Row],[服装]]&amp;Serve[[#This Row],[名前]]&amp;Serve[[#This Row],[レアリティ]]</f>
        <v>焼き芋木兎光太郎ICONIC</v>
      </c>
    </row>
    <row r="434" spans="1:24" x14ac:dyDescent="0.25">
      <c r="A434">
        <f>VLOOKUP(Serve[[#This Row],[No用]],SetNo[[No.用]:[vlookup 用]],2,FALSE)</f>
        <v>357</v>
      </c>
      <c r="B434">
        <f>IF(ROW()=2,1,IF(A433&lt;&gt;Serve[[#This Row],[No]],1,B433+1))</f>
        <v>1</v>
      </c>
      <c r="C434" s="1" t="s">
        <v>1502</v>
      </c>
      <c r="D434" s="1" t="s">
        <v>122</v>
      </c>
      <c r="E434" s="1" t="s">
        <v>77</v>
      </c>
      <c r="F434" s="1" t="s">
        <v>78</v>
      </c>
      <c r="G434" s="1" t="s">
        <v>128</v>
      </c>
      <c r="H434" s="1" t="s">
        <v>71</v>
      </c>
      <c r="I434">
        <v>1</v>
      </c>
      <c r="J434" t="s">
        <v>204</v>
      </c>
      <c r="K434" s="1" t="s">
        <v>184</v>
      </c>
      <c r="L434" s="1" t="s">
        <v>162</v>
      </c>
      <c r="M434">
        <v>33</v>
      </c>
      <c r="N434">
        <v>0</v>
      </c>
      <c r="O434">
        <v>0</v>
      </c>
      <c r="P434">
        <v>0</v>
      </c>
      <c r="X434" t="str">
        <f>Serve[[#This Row],[服装]]&amp;Serve[[#This Row],[名前]]&amp;Serve[[#This Row],[レアリティ]]</f>
        <v>3周年木兎光太郎ICONIC</v>
      </c>
    </row>
    <row r="435" spans="1:24" x14ac:dyDescent="0.25">
      <c r="A435">
        <f>VLOOKUP(Serve[[#This Row],[No用]],SetNo[[No.用]:[vlookup 用]],2,FALSE)</f>
        <v>358</v>
      </c>
      <c r="B435">
        <f>IF(ROW()=2,1,IF(A434&lt;&gt;Serve[[#This Row],[No]],1,B434+1))</f>
        <v>1</v>
      </c>
      <c r="C435" s="1" t="s">
        <v>1719</v>
      </c>
      <c r="D435" s="1" t="s">
        <v>122</v>
      </c>
      <c r="E435" s="1" t="s">
        <v>73</v>
      </c>
      <c r="F435" s="1" t="s">
        <v>78</v>
      </c>
      <c r="G435" s="1" t="s">
        <v>128</v>
      </c>
      <c r="H435" s="1" t="s">
        <v>71</v>
      </c>
      <c r="I435">
        <v>1</v>
      </c>
      <c r="J435" t="s">
        <v>204</v>
      </c>
      <c r="K435" s="1" t="s">
        <v>184</v>
      </c>
      <c r="L435" s="1" t="s">
        <v>162</v>
      </c>
      <c r="M435">
        <v>33</v>
      </c>
      <c r="N435">
        <v>0</v>
      </c>
      <c r="O435">
        <v>0</v>
      </c>
      <c r="P435">
        <v>0</v>
      </c>
      <c r="X435" t="str">
        <f>Serve[[#This Row],[服装]]&amp;Serve[[#This Row],[名前]]&amp;Serve[[#This Row],[レアリティ]]</f>
        <v>梅雨2木兎光太郎ICONIC</v>
      </c>
    </row>
    <row r="436" spans="1:24" x14ac:dyDescent="0.25">
      <c r="A436">
        <f>VLOOKUP(Serve[[#This Row],[No用]],SetNo[[No.用]:[vlookup 用]],2,FALSE)</f>
        <v>359</v>
      </c>
      <c r="B436">
        <f>IF(ROW()=2,1,IF(A434&lt;&gt;Serve[[#This Row],[No]],1,B434+1))</f>
        <v>1</v>
      </c>
      <c r="C436" t="s">
        <v>108</v>
      </c>
      <c r="D436" t="s">
        <v>123</v>
      </c>
      <c r="E436" t="s">
        <v>90</v>
      </c>
      <c r="F436" t="s">
        <v>78</v>
      </c>
      <c r="G436" t="s">
        <v>128</v>
      </c>
      <c r="H436" t="s">
        <v>71</v>
      </c>
      <c r="I436">
        <v>1</v>
      </c>
      <c r="J436" t="s">
        <v>204</v>
      </c>
      <c r="K436" s="1" t="s">
        <v>222</v>
      </c>
      <c r="L436" s="1" t="s">
        <v>162</v>
      </c>
      <c r="M436">
        <v>28</v>
      </c>
      <c r="N436">
        <v>0</v>
      </c>
      <c r="O436">
        <v>0</v>
      </c>
      <c r="P436">
        <v>0</v>
      </c>
      <c r="X436" t="str">
        <f>Serve[[#This Row],[服装]]&amp;Serve[[#This Row],[名前]]&amp;Serve[[#This Row],[レアリティ]]</f>
        <v>ユニフォーム木葉秋紀ICONIC</v>
      </c>
    </row>
    <row r="437" spans="1:24" x14ac:dyDescent="0.25">
      <c r="A437">
        <f>VLOOKUP(Serve[[#This Row],[No用]],SetNo[[No.用]:[vlookup 用]],2,FALSE)</f>
        <v>360</v>
      </c>
      <c r="B437">
        <f>IF(ROW()=2,1,IF(A436&lt;&gt;Serve[[#This Row],[No]],1,B436+1))</f>
        <v>1</v>
      </c>
      <c r="C437" s="1" t="s">
        <v>363</v>
      </c>
      <c r="D437" t="s">
        <v>123</v>
      </c>
      <c r="E437" s="1" t="s">
        <v>77</v>
      </c>
      <c r="F437" t="s">
        <v>78</v>
      </c>
      <c r="G437" t="s">
        <v>128</v>
      </c>
      <c r="H437" t="s">
        <v>71</v>
      </c>
      <c r="I437">
        <v>1</v>
      </c>
      <c r="J437" t="s">
        <v>204</v>
      </c>
      <c r="K437" s="1" t="s">
        <v>222</v>
      </c>
      <c r="L437" s="1" t="s">
        <v>162</v>
      </c>
      <c r="M437">
        <v>28</v>
      </c>
      <c r="N437">
        <v>0</v>
      </c>
      <c r="O437">
        <v>0</v>
      </c>
      <c r="P437">
        <v>0</v>
      </c>
      <c r="X437" t="str">
        <f>Serve[[#This Row],[服装]]&amp;Serve[[#This Row],[名前]]&amp;Serve[[#This Row],[レアリティ]]</f>
        <v>探偵木葉秋紀ICONIC</v>
      </c>
    </row>
    <row r="438" spans="1:24" x14ac:dyDescent="0.25">
      <c r="A438">
        <f>VLOOKUP(Serve[[#This Row],[No用]],SetNo[[No.用]:[vlookup 用]],2,FALSE)</f>
        <v>361</v>
      </c>
      <c r="B438">
        <f>IF(ROW()=2,1,IF(A437&lt;&gt;Serve[[#This Row],[No]],1,B437+1))</f>
        <v>1</v>
      </c>
      <c r="C438" s="1" t="s">
        <v>675</v>
      </c>
      <c r="D438" s="1" t="s">
        <v>123</v>
      </c>
      <c r="E438" s="1" t="s">
        <v>73</v>
      </c>
      <c r="F438" s="1" t="s">
        <v>78</v>
      </c>
      <c r="G438" s="1" t="s">
        <v>128</v>
      </c>
      <c r="H438" s="1" t="s">
        <v>71</v>
      </c>
      <c r="I438">
        <v>1</v>
      </c>
      <c r="J438" t="s">
        <v>204</v>
      </c>
      <c r="K438" s="1" t="s">
        <v>222</v>
      </c>
      <c r="L438" s="1" t="s">
        <v>162</v>
      </c>
      <c r="M438">
        <v>28</v>
      </c>
      <c r="N438">
        <v>0</v>
      </c>
      <c r="O438">
        <v>0</v>
      </c>
      <c r="P438">
        <v>0</v>
      </c>
      <c r="X438" t="str">
        <f>Serve[[#This Row],[服装]]&amp;Serve[[#This Row],[名前]]&amp;Serve[[#This Row],[レアリティ]]</f>
        <v>梅雨木葉秋紀ICONIC</v>
      </c>
    </row>
    <row r="439" spans="1:24" x14ac:dyDescent="0.25">
      <c r="A439">
        <f>VLOOKUP(Serve[[#This Row],[No用]],SetNo[[No.用]:[vlookup 用]],2,FALSE)</f>
        <v>362</v>
      </c>
      <c r="B439">
        <f>IF(ROW()=2,1,IF(A438&lt;&gt;Serve[[#This Row],[No]],1,B438+1))</f>
        <v>1</v>
      </c>
      <c r="C439" s="1" t="s">
        <v>821</v>
      </c>
      <c r="D439" s="1" t="s">
        <v>123</v>
      </c>
      <c r="E439" s="1" t="s">
        <v>90</v>
      </c>
      <c r="F439" s="1" t="s">
        <v>78</v>
      </c>
      <c r="G439" s="1" t="s">
        <v>128</v>
      </c>
      <c r="H439" s="1" t="s">
        <v>71</v>
      </c>
      <c r="I439">
        <v>1</v>
      </c>
      <c r="J439" t="s">
        <v>204</v>
      </c>
      <c r="K439" s="1" t="s">
        <v>222</v>
      </c>
      <c r="L439" s="1" t="s">
        <v>162</v>
      </c>
      <c r="M439">
        <v>28</v>
      </c>
      <c r="N439">
        <v>0</v>
      </c>
      <c r="O439">
        <v>0</v>
      </c>
      <c r="P439">
        <v>0</v>
      </c>
      <c r="X439" t="str">
        <f>Serve[[#This Row],[服装]]&amp;Serve[[#This Row],[名前]]&amp;Serve[[#This Row],[レアリティ]]</f>
        <v>路地裏2木葉秋紀ICONIC</v>
      </c>
    </row>
    <row r="440" spans="1:24" x14ac:dyDescent="0.25">
      <c r="A440">
        <f>VLOOKUP(Serve[[#This Row],[No用]],SetNo[[No.用]:[vlookup 用]],2,FALSE)</f>
        <v>363</v>
      </c>
      <c r="B440">
        <f>IF(ROW()=2,1,IF(A439&lt;&gt;Serve[[#This Row],[No]],1,B439+1))</f>
        <v>1</v>
      </c>
      <c r="C440" s="1" t="s">
        <v>953</v>
      </c>
      <c r="D440" s="1" t="s">
        <v>123</v>
      </c>
      <c r="E440" s="1" t="s">
        <v>77</v>
      </c>
      <c r="F440" s="1" t="s">
        <v>78</v>
      </c>
      <c r="G440" s="1" t="s">
        <v>128</v>
      </c>
      <c r="H440" s="1" t="s">
        <v>71</v>
      </c>
      <c r="I440">
        <v>1</v>
      </c>
      <c r="J440" t="s">
        <v>204</v>
      </c>
      <c r="K440" s="1" t="s">
        <v>222</v>
      </c>
      <c r="L440" s="1" t="s">
        <v>162</v>
      </c>
      <c r="M440">
        <v>28</v>
      </c>
      <c r="N440">
        <v>0</v>
      </c>
      <c r="O440">
        <v>0</v>
      </c>
      <c r="P440">
        <v>0</v>
      </c>
      <c r="X440" t="str">
        <f>Serve[[#This Row],[服装]]&amp;Serve[[#This Row],[名前]]&amp;Serve[[#This Row],[レアリティ]]</f>
        <v>水着2木葉秋紀ICONIC</v>
      </c>
    </row>
    <row r="441" spans="1:24" x14ac:dyDescent="0.25">
      <c r="A441">
        <f>VLOOKUP(Serve[[#This Row],[No用]],SetNo[[No.用]:[vlookup 用]],2,FALSE)</f>
        <v>364</v>
      </c>
      <c r="B441">
        <f>IF(ROW()=2,1,IF(A440&lt;&gt;Serve[[#This Row],[No]],1,B440+1))</f>
        <v>1</v>
      </c>
      <c r="C441" t="s">
        <v>108</v>
      </c>
      <c r="D441" t="s">
        <v>124</v>
      </c>
      <c r="E441" t="s">
        <v>90</v>
      </c>
      <c r="F441" t="s">
        <v>78</v>
      </c>
      <c r="G441" t="s">
        <v>128</v>
      </c>
      <c r="H441" t="s">
        <v>71</v>
      </c>
      <c r="I441">
        <v>1</v>
      </c>
      <c r="J441" t="s">
        <v>204</v>
      </c>
      <c r="K441" s="1" t="s">
        <v>222</v>
      </c>
      <c r="L441" s="1" t="s">
        <v>162</v>
      </c>
      <c r="M441">
        <v>28</v>
      </c>
      <c r="N441">
        <v>0</v>
      </c>
      <c r="O441">
        <v>0</v>
      </c>
      <c r="P441">
        <v>0</v>
      </c>
      <c r="X441" t="str">
        <f>Serve[[#This Row],[服装]]&amp;Serve[[#This Row],[名前]]&amp;Serve[[#This Row],[レアリティ]]</f>
        <v>ユニフォーム猿杙大和ICONIC</v>
      </c>
    </row>
    <row r="442" spans="1:24" x14ac:dyDescent="0.25">
      <c r="A442">
        <f>VLOOKUP(Serve[[#This Row],[No用]],SetNo[[No.用]:[vlookup 用]],2,FALSE)</f>
        <v>365</v>
      </c>
      <c r="B442">
        <f>IF(ROW()=2,1,IF(A441&lt;&gt;Serve[[#This Row],[No]],1,B441+1))</f>
        <v>1</v>
      </c>
      <c r="C442" s="1" t="s">
        <v>1031</v>
      </c>
      <c r="D442" s="1" t="s">
        <v>124</v>
      </c>
      <c r="E442" s="1" t="s">
        <v>77</v>
      </c>
      <c r="F442" s="1" t="s">
        <v>78</v>
      </c>
      <c r="G442" s="1" t="s">
        <v>128</v>
      </c>
      <c r="H442" s="1" t="s">
        <v>71</v>
      </c>
      <c r="I442">
        <v>1</v>
      </c>
      <c r="J442" t="s">
        <v>204</v>
      </c>
      <c r="K442" s="1" t="s">
        <v>184</v>
      </c>
      <c r="L442" s="1" t="s">
        <v>173</v>
      </c>
      <c r="M442">
        <v>34</v>
      </c>
      <c r="N442">
        <v>0</v>
      </c>
      <c r="O442">
        <v>0</v>
      </c>
      <c r="P442">
        <v>0</v>
      </c>
      <c r="X442" t="str">
        <f>Serve[[#This Row],[服装]]&amp;Serve[[#This Row],[名前]]&amp;Serve[[#This Row],[レアリティ]]</f>
        <v>ハロウィン猿杙大和ICONIC</v>
      </c>
    </row>
    <row r="443" spans="1:24" x14ac:dyDescent="0.25">
      <c r="A443">
        <f>VLOOKUP(Serve[[#This Row],[No用]],SetNo[[No.用]:[vlookup 用]],2,FALSE)</f>
        <v>365</v>
      </c>
      <c r="B443">
        <f>IF(ROW()=2,1,IF(A442&lt;&gt;Serve[[#This Row],[No]],1,B442+1))</f>
        <v>2</v>
      </c>
      <c r="C443" s="1" t="s">
        <v>1031</v>
      </c>
      <c r="D443" s="1" t="s">
        <v>124</v>
      </c>
      <c r="E443" s="1" t="s">
        <v>77</v>
      </c>
      <c r="F443" s="1" t="s">
        <v>78</v>
      </c>
      <c r="G443" s="1" t="s">
        <v>128</v>
      </c>
      <c r="H443" s="1" t="s">
        <v>71</v>
      </c>
      <c r="I443">
        <v>1</v>
      </c>
      <c r="J443" t="s">
        <v>204</v>
      </c>
      <c r="K443" s="1" t="s">
        <v>184</v>
      </c>
      <c r="L443" s="1" t="s">
        <v>224</v>
      </c>
      <c r="M443">
        <v>47</v>
      </c>
      <c r="N443">
        <v>0</v>
      </c>
      <c r="O443">
        <v>57</v>
      </c>
      <c r="P443">
        <v>0</v>
      </c>
      <c r="X443" t="str">
        <f>Serve[[#This Row],[服装]]&amp;Serve[[#This Row],[名前]]&amp;Serve[[#This Row],[レアリティ]]</f>
        <v>ハロウィン猿杙大和ICONIC</v>
      </c>
    </row>
    <row r="444" spans="1:24" x14ac:dyDescent="0.25">
      <c r="A444">
        <f>VLOOKUP(Serve[[#This Row],[No用]],SetNo[[No.用]:[vlookup 用]],2,FALSE)</f>
        <v>366</v>
      </c>
      <c r="B444">
        <f>IF(ROW()=2,1,IF(A443&lt;&gt;Serve[[#This Row],[No]],1,B443+1))</f>
        <v>1</v>
      </c>
      <c r="C444" t="s">
        <v>108</v>
      </c>
      <c r="D444" t="s">
        <v>125</v>
      </c>
      <c r="E444" t="s">
        <v>90</v>
      </c>
      <c r="F444" t="s">
        <v>80</v>
      </c>
      <c r="G444" t="s">
        <v>128</v>
      </c>
      <c r="H444" t="s">
        <v>71</v>
      </c>
      <c r="I444">
        <v>0</v>
      </c>
      <c r="J444" t="s">
        <v>204</v>
      </c>
      <c r="K444" s="1"/>
      <c r="L444" s="1"/>
      <c r="M444">
        <v>0</v>
      </c>
      <c r="N444">
        <v>0</v>
      </c>
      <c r="O444">
        <v>0</v>
      </c>
      <c r="P444">
        <v>0</v>
      </c>
      <c r="X444" t="str">
        <f>Serve[[#This Row],[服装]]&amp;Serve[[#This Row],[名前]]&amp;Serve[[#This Row],[レアリティ]]</f>
        <v>ユニフォーム小見春樹ICONIC</v>
      </c>
    </row>
    <row r="445" spans="1:24" x14ac:dyDescent="0.25">
      <c r="A445">
        <f>VLOOKUP(Serve[[#This Row],[No用]],SetNo[[No.用]:[vlookup 用]],2,FALSE)</f>
        <v>367</v>
      </c>
      <c r="B445">
        <f>IF(ROW()=2,1,IF(A444&lt;&gt;Serve[[#This Row],[No]],1,B444+1))</f>
        <v>1</v>
      </c>
      <c r="C445" s="1" t="s">
        <v>822</v>
      </c>
      <c r="D445" s="1" t="s">
        <v>125</v>
      </c>
      <c r="E445" s="1" t="s">
        <v>77</v>
      </c>
      <c r="F445" s="1" t="s">
        <v>80</v>
      </c>
      <c r="G445" s="1" t="s">
        <v>128</v>
      </c>
      <c r="H445" s="1" t="s">
        <v>71</v>
      </c>
      <c r="I445">
        <v>0</v>
      </c>
      <c r="J445" t="s">
        <v>204</v>
      </c>
      <c r="K445" s="1"/>
      <c r="L445" s="1"/>
      <c r="M445">
        <v>0</v>
      </c>
      <c r="N445">
        <v>0</v>
      </c>
      <c r="O445">
        <v>0</v>
      </c>
      <c r="P445">
        <v>0</v>
      </c>
      <c r="X445" t="str">
        <f>Serve[[#This Row],[服装]]&amp;Serve[[#This Row],[名前]]&amp;Serve[[#This Row],[レアリティ]]</f>
        <v>路地裏2小見春樹ICONIC</v>
      </c>
    </row>
    <row r="446" spans="1:24" x14ac:dyDescent="0.25">
      <c r="A446">
        <f>VLOOKUP(Serve[[#This Row],[No用]],SetNo[[No.用]:[vlookup 用]],2,FALSE)</f>
        <v>368</v>
      </c>
      <c r="B446">
        <f>IF(ROW()=2,1,IF(A445&lt;&gt;Serve[[#This Row],[No]],1,B445+1))</f>
        <v>1</v>
      </c>
      <c r="C446" t="s">
        <v>108</v>
      </c>
      <c r="D446" t="s">
        <v>126</v>
      </c>
      <c r="E446" t="s">
        <v>90</v>
      </c>
      <c r="F446" t="s">
        <v>82</v>
      </c>
      <c r="G446" t="s">
        <v>128</v>
      </c>
      <c r="H446" t="s">
        <v>71</v>
      </c>
      <c r="I446">
        <v>1</v>
      </c>
      <c r="J446" t="s">
        <v>204</v>
      </c>
      <c r="K446" s="1" t="s">
        <v>222</v>
      </c>
      <c r="L446" s="1" t="s">
        <v>162</v>
      </c>
      <c r="M446">
        <v>24</v>
      </c>
      <c r="N446">
        <v>0</v>
      </c>
      <c r="O446">
        <v>0</v>
      </c>
      <c r="P446">
        <v>0</v>
      </c>
      <c r="X446" t="str">
        <f>Serve[[#This Row],[服装]]&amp;Serve[[#This Row],[名前]]&amp;Serve[[#This Row],[レアリティ]]</f>
        <v>ユニフォーム尾長渉ICONIC</v>
      </c>
    </row>
    <row r="447" spans="1:24" x14ac:dyDescent="0.25">
      <c r="A447">
        <f>VLOOKUP(Serve[[#This Row],[No用]],SetNo[[No.用]:[vlookup 用]],2,FALSE)</f>
        <v>369</v>
      </c>
      <c r="B447">
        <f>IF(ROW()=2,1,IF(A446&lt;&gt;Serve[[#This Row],[No]],1,B446+1))</f>
        <v>1</v>
      </c>
      <c r="C447" t="s">
        <v>108</v>
      </c>
      <c r="D447" t="s">
        <v>127</v>
      </c>
      <c r="E447" t="s">
        <v>90</v>
      </c>
      <c r="F447" t="s">
        <v>82</v>
      </c>
      <c r="G447" t="s">
        <v>128</v>
      </c>
      <c r="H447" t="s">
        <v>71</v>
      </c>
      <c r="I447">
        <v>1</v>
      </c>
      <c r="J447" t="s">
        <v>204</v>
      </c>
      <c r="K447" s="1" t="s">
        <v>184</v>
      </c>
      <c r="L447" s="1" t="s">
        <v>173</v>
      </c>
      <c r="M447">
        <v>34</v>
      </c>
      <c r="N447">
        <v>0</v>
      </c>
      <c r="O447">
        <v>0</v>
      </c>
      <c r="P447">
        <v>0</v>
      </c>
      <c r="X447" t="str">
        <f>Serve[[#This Row],[服装]]&amp;Serve[[#This Row],[名前]]&amp;Serve[[#This Row],[レアリティ]]</f>
        <v>ユニフォーム鷲尾辰生ICONIC</v>
      </c>
    </row>
    <row r="448" spans="1:24" x14ac:dyDescent="0.25">
      <c r="A448">
        <f>VLOOKUP(Serve[[#This Row],[No用]],SetNo[[No.用]:[vlookup 用]],2,FALSE)</f>
        <v>370</v>
      </c>
      <c r="B448">
        <f>IF(ROW()=2,1,IF(A447&lt;&gt;Serve[[#This Row],[No]],1,B447+1))</f>
        <v>1</v>
      </c>
      <c r="C448" s="1" t="s">
        <v>1031</v>
      </c>
      <c r="D448" s="1" t="s">
        <v>127</v>
      </c>
      <c r="E448" s="1" t="s">
        <v>77</v>
      </c>
      <c r="F448" s="1" t="s">
        <v>82</v>
      </c>
      <c r="G448" s="1" t="s">
        <v>128</v>
      </c>
      <c r="H448" s="1" t="s">
        <v>71</v>
      </c>
      <c r="I448">
        <v>1</v>
      </c>
      <c r="J448" t="s">
        <v>204</v>
      </c>
      <c r="K448" s="1" t="s">
        <v>184</v>
      </c>
      <c r="L448" s="1" t="s">
        <v>173</v>
      </c>
      <c r="M448">
        <v>34</v>
      </c>
      <c r="N448">
        <v>0</v>
      </c>
      <c r="O448">
        <v>0</v>
      </c>
      <c r="P448">
        <v>0</v>
      </c>
      <c r="X448" t="str">
        <f>Serve[[#This Row],[服装]]&amp;Serve[[#This Row],[名前]]&amp;Serve[[#This Row],[レアリティ]]</f>
        <v>ハロウィン鷲尾辰生ICONIC</v>
      </c>
    </row>
    <row r="449" spans="1:24" x14ac:dyDescent="0.25">
      <c r="A449">
        <f>VLOOKUP(Serve[[#This Row],[No用]],SetNo[[No.用]:[vlookup 用]],2,FALSE)</f>
        <v>371</v>
      </c>
      <c r="B449">
        <f>IF(ROW()=2,1,IF(A448&lt;&gt;Serve[[#This Row],[No]],1,B448+1))</f>
        <v>1</v>
      </c>
      <c r="C449" t="s">
        <v>108</v>
      </c>
      <c r="D449" t="s">
        <v>129</v>
      </c>
      <c r="E449" t="s">
        <v>73</v>
      </c>
      <c r="F449" t="s">
        <v>74</v>
      </c>
      <c r="G449" t="s">
        <v>128</v>
      </c>
      <c r="H449" t="s">
        <v>71</v>
      </c>
      <c r="I449">
        <v>1</v>
      </c>
      <c r="J449" t="s">
        <v>204</v>
      </c>
      <c r="K449" s="1" t="s">
        <v>225</v>
      </c>
      <c r="L449" s="1" t="s">
        <v>173</v>
      </c>
      <c r="M449">
        <v>35</v>
      </c>
      <c r="N449">
        <v>0</v>
      </c>
      <c r="O449">
        <v>0</v>
      </c>
      <c r="P449">
        <v>0</v>
      </c>
      <c r="X449" t="str">
        <f>Serve[[#This Row],[服装]]&amp;Serve[[#This Row],[名前]]&amp;Serve[[#This Row],[レアリティ]]</f>
        <v>ユニフォーム赤葦京治ICONIC</v>
      </c>
    </row>
    <row r="450" spans="1:24" x14ac:dyDescent="0.25">
      <c r="A450">
        <f>VLOOKUP(Serve[[#This Row],[No用]],SetNo[[No.用]:[vlookup 用]],2,FALSE)</f>
        <v>372</v>
      </c>
      <c r="B450">
        <f>IF(ROW()=2,1,IF(A449&lt;&gt;Serve[[#This Row],[No]],1,B449+1))</f>
        <v>1</v>
      </c>
      <c r="C450" t="s">
        <v>150</v>
      </c>
      <c r="D450" t="s">
        <v>129</v>
      </c>
      <c r="E450" t="s">
        <v>90</v>
      </c>
      <c r="F450" t="s">
        <v>74</v>
      </c>
      <c r="G450" t="s">
        <v>128</v>
      </c>
      <c r="H450" t="s">
        <v>71</v>
      </c>
      <c r="I450">
        <v>1</v>
      </c>
      <c r="J450" t="s">
        <v>204</v>
      </c>
      <c r="K450" s="1" t="s">
        <v>225</v>
      </c>
      <c r="L450" s="1" t="s">
        <v>173</v>
      </c>
      <c r="M450">
        <v>35</v>
      </c>
      <c r="N450">
        <v>0</v>
      </c>
      <c r="O450">
        <v>0</v>
      </c>
      <c r="P450">
        <v>0</v>
      </c>
      <c r="X450" t="str">
        <f>Serve[[#This Row],[服装]]&amp;Serve[[#This Row],[名前]]&amp;Serve[[#This Row],[レアリティ]]</f>
        <v>夏祭り赤葦京治ICONIC</v>
      </c>
    </row>
    <row r="451" spans="1:24" x14ac:dyDescent="0.25">
      <c r="A451">
        <f>VLOOKUP(Serve[[#This Row],[No用]],SetNo[[No.用]:[vlookup 用]],2,FALSE)</f>
        <v>373</v>
      </c>
      <c r="B451">
        <f>IF(ROW()=2,1,IF(A450&lt;&gt;Serve[[#This Row],[No]],1,B450+1))</f>
        <v>1</v>
      </c>
      <c r="C451" s="1" t="s">
        <v>149</v>
      </c>
      <c r="D451" s="1" t="s">
        <v>129</v>
      </c>
      <c r="E451" s="1" t="s">
        <v>77</v>
      </c>
      <c r="F451" s="1" t="s">
        <v>74</v>
      </c>
      <c r="G451" s="1" t="s">
        <v>128</v>
      </c>
      <c r="H451" s="1" t="s">
        <v>71</v>
      </c>
      <c r="I451">
        <v>1</v>
      </c>
      <c r="J451" t="s">
        <v>204</v>
      </c>
      <c r="K451" s="1" t="s">
        <v>225</v>
      </c>
      <c r="L451" s="1" t="s">
        <v>173</v>
      </c>
      <c r="M451">
        <v>35</v>
      </c>
      <c r="N451">
        <v>0</v>
      </c>
      <c r="O451">
        <v>0</v>
      </c>
      <c r="P451">
        <v>0</v>
      </c>
      <c r="X451" t="str">
        <f>Serve[[#This Row],[服装]]&amp;Serve[[#This Row],[名前]]&amp;Serve[[#This Row],[レアリティ]]</f>
        <v>制服赤葦京治ICONIC</v>
      </c>
    </row>
    <row r="452" spans="1:24" x14ac:dyDescent="0.25">
      <c r="A452">
        <f>VLOOKUP(Serve[[#This Row],[No用]],SetNo[[No.用]:[vlookup 用]],2,FALSE)</f>
        <v>374</v>
      </c>
      <c r="B452">
        <f>IF(ROW()=2,1,IF(A451&lt;&gt;Serve[[#This Row],[No]],1,B451+1))</f>
        <v>1</v>
      </c>
      <c r="C452" s="1" t="s">
        <v>669</v>
      </c>
      <c r="D452" s="1" t="s">
        <v>129</v>
      </c>
      <c r="E452" s="1" t="s">
        <v>73</v>
      </c>
      <c r="F452" s="1" t="s">
        <v>74</v>
      </c>
      <c r="G452" s="1" t="s">
        <v>128</v>
      </c>
      <c r="H452" s="1" t="s">
        <v>71</v>
      </c>
      <c r="I452">
        <v>1</v>
      </c>
      <c r="J452" t="s">
        <v>204</v>
      </c>
      <c r="K452" s="1" t="s">
        <v>225</v>
      </c>
      <c r="L452" s="1" t="s">
        <v>173</v>
      </c>
      <c r="M452">
        <v>35</v>
      </c>
      <c r="N452">
        <v>0</v>
      </c>
      <c r="O452">
        <v>0</v>
      </c>
      <c r="P452">
        <v>0</v>
      </c>
      <c r="X452" t="str">
        <f>Serve[[#This Row],[服装]]&amp;Serve[[#This Row],[名前]]&amp;Serve[[#This Row],[レアリティ]]</f>
        <v>バーガー赤葦京治ICONIC</v>
      </c>
    </row>
    <row r="453" spans="1:24" x14ac:dyDescent="0.25">
      <c r="A453">
        <f>VLOOKUP(Serve[[#This Row],[No用]],SetNo[[No.用]:[vlookup 用]],2,FALSE)</f>
        <v>375</v>
      </c>
      <c r="B453">
        <f>IF(ROW()=2,1,IF(A452&lt;&gt;Serve[[#This Row],[No]],1,B452+1))</f>
        <v>1</v>
      </c>
      <c r="C453" s="1" t="s">
        <v>732</v>
      </c>
      <c r="D453" s="1" t="s">
        <v>129</v>
      </c>
      <c r="E453" s="1" t="s">
        <v>90</v>
      </c>
      <c r="F453" s="1" t="s">
        <v>74</v>
      </c>
      <c r="G453" s="1" t="s">
        <v>128</v>
      </c>
      <c r="H453" s="1" t="s">
        <v>71</v>
      </c>
      <c r="I453">
        <v>1</v>
      </c>
      <c r="J453" t="s">
        <v>204</v>
      </c>
      <c r="K453" s="1" t="s">
        <v>225</v>
      </c>
      <c r="L453" s="1" t="s">
        <v>173</v>
      </c>
      <c r="M453">
        <v>37</v>
      </c>
      <c r="N453">
        <v>0</v>
      </c>
      <c r="O453">
        <v>0</v>
      </c>
      <c r="P453">
        <v>0</v>
      </c>
      <c r="X453" t="str">
        <f>Serve[[#This Row],[服装]]&amp;Serve[[#This Row],[名前]]&amp;Serve[[#This Row],[レアリティ]]</f>
        <v>仮装赤葦京治ICONIC</v>
      </c>
    </row>
    <row r="454" spans="1:24" x14ac:dyDescent="0.25">
      <c r="A454">
        <f>VLOOKUP(Serve[[#This Row],[No用]],SetNo[[No.用]:[vlookup 用]],2,FALSE)</f>
        <v>376</v>
      </c>
      <c r="B454">
        <f>IF(ROW()=2,1,IF(A453&lt;&gt;Serve[[#This Row],[No]],1,B453+1))</f>
        <v>1</v>
      </c>
      <c r="C454" s="1" t="s">
        <v>902</v>
      </c>
      <c r="D454" s="1" t="s">
        <v>129</v>
      </c>
      <c r="E454" s="1" t="s">
        <v>77</v>
      </c>
      <c r="F454" s="1" t="s">
        <v>74</v>
      </c>
      <c r="G454" s="1" t="s">
        <v>128</v>
      </c>
      <c r="H454" s="1" t="s">
        <v>71</v>
      </c>
      <c r="I454">
        <v>1</v>
      </c>
      <c r="J454" t="s">
        <v>204</v>
      </c>
      <c r="K454" s="1" t="s">
        <v>184</v>
      </c>
      <c r="L454" s="1" t="s">
        <v>173</v>
      </c>
      <c r="M454">
        <v>38</v>
      </c>
      <c r="N454">
        <v>0</v>
      </c>
      <c r="O454">
        <v>0</v>
      </c>
      <c r="P454">
        <v>0</v>
      </c>
      <c r="X454" t="str">
        <f>Serve[[#This Row],[服装]]&amp;Serve[[#This Row],[名前]]&amp;Serve[[#This Row],[レアリティ]]</f>
        <v>妖赤葦京治ICONIC</v>
      </c>
    </row>
    <row r="455" spans="1:24" x14ac:dyDescent="0.25">
      <c r="A455">
        <f>VLOOKUP(Serve[[#This Row],[No用]],SetNo[[No.用]:[vlookup 用]],2,FALSE)</f>
        <v>376</v>
      </c>
      <c r="B455">
        <f>IF(ROW()=2,1,IF(A454&lt;&gt;Serve[[#This Row],[No]],1,B454+1))</f>
        <v>2</v>
      </c>
      <c r="C455" s="1" t="s">
        <v>902</v>
      </c>
      <c r="D455" s="1" t="s">
        <v>129</v>
      </c>
      <c r="E455" s="1" t="s">
        <v>77</v>
      </c>
      <c r="F455" s="1" t="s">
        <v>74</v>
      </c>
      <c r="G455" s="1" t="s">
        <v>128</v>
      </c>
      <c r="H455" s="1" t="s">
        <v>71</v>
      </c>
      <c r="I455">
        <v>1</v>
      </c>
      <c r="J455" t="s">
        <v>204</v>
      </c>
      <c r="K455" s="1" t="s">
        <v>184</v>
      </c>
      <c r="L455" s="1" t="s">
        <v>224</v>
      </c>
      <c r="M455">
        <v>50</v>
      </c>
      <c r="N455">
        <v>0</v>
      </c>
      <c r="O455">
        <v>60</v>
      </c>
      <c r="P455">
        <v>0</v>
      </c>
      <c r="W455" s="1" t="s">
        <v>1201</v>
      </c>
      <c r="X455" t="str">
        <f>Serve[[#This Row],[服装]]&amp;Serve[[#This Row],[名前]]&amp;Serve[[#This Row],[レアリティ]]</f>
        <v>妖赤葦京治ICONIC</v>
      </c>
    </row>
    <row r="456" spans="1:24" x14ac:dyDescent="0.25">
      <c r="A456">
        <f>VLOOKUP(Serve[[#This Row],[No用]],SetNo[[No.用]:[vlookup 用]],2,FALSE)</f>
        <v>377</v>
      </c>
      <c r="B456">
        <f>IF(ROW()=2,1,IF(A455&lt;&gt;Serve[[#This Row],[No]],1,B455+1))</f>
        <v>1</v>
      </c>
      <c r="C456" s="1" t="s">
        <v>1016</v>
      </c>
      <c r="D456" s="1" t="s">
        <v>129</v>
      </c>
      <c r="E456" s="1" t="s">
        <v>73</v>
      </c>
      <c r="F456" s="1" t="s">
        <v>74</v>
      </c>
      <c r="G456" s="1" t="s">
        <v>128</v>
      </c>
      <c r="H456" s="1" t="s">
        <v>71</v>
      </c>
      <c r="I456">
        <v>1</v>
      </c>
      <c r="J456" t="s">
        <v>204</v>
      </c>
      <c r="K456" s="1" t="s">
        <v>225</v>
      </c>
      <c r="L456" s="1" t="s">
        <v>178</v>
      </c>
      <c r="M456">
        <v>35</v>
      </c>
      <c r="N456">
        <v>0</v>
      </c>
      <c r="O456">
        <v>0</v>
      </c>
      <c r="P456">
        <v>0</v>
      </c>
      <c r="X456" t="str">
        <f>Serve[[#This Row],[服装]]&amp;Serve[[#This Row],[名前]]&amp;Serve[[#This Row],[レアリティ]]</f>
        <v>焼き芋赤葦京治ICONIC</v>
      </c>
    </row>
    <row r="457" spans="1:24" x14ac:dyDescent="0.25">
      <c r="A457">
        <f>VLOOKUP(Serve[[#This Row],[No用]],SetNo[[No.用]:[vlookup 用]],2,FALSE)</f>
        <v>378</v>
      </c>
      <c r="B457">
        <f>IF(ROW()=2,1,IF(A456&lt;&gt;Serve[[#This Row],[No]],1,B456+1))</f>
        <v>1</v>
      </c>
      <c r="C457" s="1" t="s">
        <v>1183</v>
      </c>
      <c r="D457" s="1" t="s">
        <v>129</v>
      </c>
      <c r="E457" s="1" t="s">
        <v>90</v>
      </c>
      <c r="F457" s="1" t="s">
        <v>74</v>
      </c>
      <c r="G457" s="1" t="s">
        <v>128</v>
      </c>
      <c r="H457" s="1" t="s">
        <v>71</v>
      </c>
      <c r="I457">
        <v>1</v>
      </c>
      <c r="J457" t="s">
        <v>204</v>
      </c>
      <c r="K457" s="1" t="s">
        <v>184</v>
      </c>
      <c r="L457" s="1" t="s">
        <v>173</v>
      </c>
      <c r="M457">
        <v>39</v>
      </c>
      <c r="N457">
        <v>0</v>
      </c>
      <c r="O457">
        <v>0</v>
      </c>
      <c r="P457">
        <v>0</v>
      </c>
      <c r="X457" t="str">
        <f>Serve[[#This Row],[服装]]&amp;Serve[[#This Row],[名前]]&amp;Serve[[#This Row],[レアリティ]]</f>
        <v>Xmas3赤葦京治ICONIC</v>
      </c>
    </row>
    <row r="458" spans="1:24" x14ac:dyDescent="0.25">
      <c r="A458">
        <f>VLOOKUP(Serve[[#This Row],[No用]],SetNo[[No.用]:[vlookup 用]],2,FALSE)</f>
        <v>378</v>
      </c>
      <c r="B458">
        <f>IF(ROW()=2,1,IF(A457&lt;&gt;Serve[[#This Row],[No]],1,B457+1))</f>
        <v>2</v>
      </c>
      <c r="C458" s="1" t="s">
        <v>1183</v>
      </c>
      <c r="D458" s="1" t="s">
        <v>129</v>
      </c>
      <c r="E458" s="1" t="s">
        <v>90</v>
      </c>
      <c r="F458" s="1" t="s">
        <v>74</v>
      </c>
      <c r="G458" s="1" t="s">
        <v>128</v>
      </c>
      <c r="H458" s="1" t="s">
        <v>71</v>
      </c>
      <c r="I458">
        <v>1</v>
      </c>
      <c r="J458" t="s">
        <v>204</v>
      </c>
      <c r="K458" s="1" t="s">
        <v>184</v>
      </c>
      <c r="L458" s="1" t="s">
        <v>224</v>
      </c>
      <c r="M458">
        <v>51</v>
      </c>
      <c r="N458">
        <v>0</v>
      </c>
      <c r="O458">
        <v>61</v>
      </c>
      <c r="P458">
        <v>0</v>
      </c>
      <c r="R458" s="1" t="s">
        <v>1232</v>
      </c>
      <c r="W458" s="1" t="s">
        <v>1184</v>
      </c>
      <c r="X458" t="str">
        <f>Serve[[#This Row],[服装]]&amp;Serve[[#This Row],[名前]]&amp;Serve[[#This Row],[レアリティ]]</f>
        <v>Xmas3赤葦京治ICONIC</v>
      </c>
    </row>
    <row r="459" spans="1:24" x14ac:dyDescent="0.25">
      <c r="A459">
        <f>VLOOKUP(Serve[[#This Row],[No用]],SetNo[[No.用]:[vlookup 用]],2,FALSE)</f>
        <v>379</v>
      </c>
      <c r="B459">
        <f>IF(ROW()=2,1,IF(A458&lt;&gt;Serve[[#This Row],[No]],1,B458+1))</f>
        <v>1</v>
      </c>
      <c r="C459" s="1" t="s">
        <v>1502</v>
      </c>
      <c r="D459" s="1" t="s">
        <v>129</v>
      </c>
      <c r="E459" s="1" t="s">
        <v>77</v>
      </c>
      <c r="F459" s="1" t="s">
        <v>74</v>
      </c>
      <c r="G459" s="1" t="s">
        <v>128</v>
      </c>
      <c r="H459" s="1" t="s">
        <v>71</v>
      </c>
      <c r="I459">
        <v>1</v>
      </c>
      <c r="J459" t="s">
        <v>204</v>
      </c>
      <c r="K459" s="1" t="s">
        <v>225</v>
      </c>
      <c r="L459" s="1" t="s">
        <v>178</v>
      </c>
      <c r="M459">
        <v>36</v>
      </c>
      <c r="N459">
        <v>0</v>
      </c>
      <c r="O459">
        <v>0</v>
      </c>
      <c r="P459">
        <v>0</v>
      </c>
      <c r="R459" s="1"/>
      <c r="W459" s="1"/>
      <c r="X459" t="str">
        <f>Serve[[#This Row],[服装]]&amp;Serve[[#This Row],[名前]]&amp;Serve[[#This Row],[レアリティ]]</f>
        <v>3周年赤葦京治ICONIC</v>
      </c>
    </row>
    <row r="460" spans="1:24" x14ac:dyDescent="0.25">
      <c r="A460">
        <f>VLOOKUP(Serve[[#This Row],[No用]],SetNo[[No.用]:[vlookup 用]],2,FALSE)</f>
        <v>380</v>
      </c>
      <c r="B460">
        <f>IF(ROW()=2,1,IF(A459&lt;&gt;Serve[[#This Row],[No]],1,B459+1))</f>
        <v>1</v>
      </c>
      <c r="C460" s="1" t="s">
        <v>108</v>
      </c>
      <c r="D460" s="1" t="s">
        <v>642</v>
      </c>
      <c r="E460" s="1" t="s">
        <v>90</v>
      </c>
      <c r="F460" s="1" t="s">
        <v>78</v>
      </c>
      <c r="G460" s="1" t="s">
        <v>633</v>
      </c>
      <c r="H460" s="1" t="s">
        <v>543</v>
      </c>
      <c r="I460">
        <v>1</v>
      </c>
      <c r="J460" t="s">
        <v>204</v>
      </c>
      <c r="K460" s="1" t="s">
        <v>225</v>
      </c>
      <c r="L460" s="1" t="s">
        <v>173</v>
      </c>
      <c r="M460">
        <v>34</v>
      </c>
      <c r="N460">
        <v>0</v>
      </c>
      <c r="O460">
        <v>0</v>
      </c>
      <c r="P460">
        <v>0</v>
      </c>
      <c r="X460" t="str">
        <f>Serve[[#This Row],[服装]]&amp;Serve[[#This Row],[名前]]&amp;Serve[[#This Row],[レアリティ]]</f>
        <v>ユニフォーム姫川葵ICONIC</v>
      </c>
    </row>
    <row r="461" spans="1:24" x14ac:dyDescent="0.25">
      <c r="A461">
        <f>VLOOKUP(Serve[[#This Row],[No用]],SetNo[[No.用]:[vlookup 用]],2,FALSE)</f>
        <v>380</v>
      </c>
      <c r="B461">
        <f>IF(ROW()=2,1,IF(A460&lt;&gt;Serve[[#This Row],[No]],1,B460+1))</f>
        <v>2</v>
      </c>
      <c r="C461" s="1" t="s">
        <v>108</v>
      </c>
      <c r="D461" s="1" t="s">
        <v>642</v>
      </c>
      <c r="E461" s="1" t="s">
        <v>90</v>
      </c>
      <c r="F461" s="1" t="s">
        <v>78</v>
      </c>
      <c r="G461" s="1" t="s">
        <v>633</v>
      </c>
      <c r="H461" s="1" t="s">
        <v>543</v>
      </c>
      <c r="I461">
        <v>1</v>
      </c>
      <c r="J461" t="s">
        <v>204</v>
      </c>
      <c r="K461" s="1" t="s">
        <v>225</v>
      </c>
      <c r="L461" s="1" t="s">
        <v>224</v>
      </c>
      <c r="M461">
        <v>47</v>
      </c>
      <c r="N461">
        <v>0</v>
      </c>
      <c r="O461">
        <v>57</v>
      </c>
      <c r="P461">
        <v>0</v>
      </c>
      <c r="X461" t="str">
        <f>Serve[[#This Row],[服装]]&amp;Serve[[#This Row],[名前]]&amp;Serve[[#This Row],[レアリティ]]</f>
        <v>ユニフォーム姫川葵ICONIC</v>
      </c>
    </row>
    <row r="462" spans="1:24" x14ac:dyDescent="0.25">
      <c r="A462">
        <f>VLOOKUP(Serve[[#This Row],[No用]],SetNo[[No.用]:[vlookup 用]],2,FALSE)</f>
        <v>381</v>
      </c>
      <c r="B462">
        <f>IF(ROW()=2,1,IF(A461&lt;&gt;Serve[[#This Row],[No]],1,B461+1))</f>
        <v>1</v>
      </c>
      <c r="C462" s="1" t="s">
        <v>701</v>
      </c>
      <c r="D462" s="1" t="s">
        <v>642</v>
      </c>
      <c r="E462" s="10" t="s">
        <v>77</v>
      </c>
      <c r="F462" s="1" t="s">
        <v>78</v>
      </c>
      <c r="G462" s="1" t="s">
        <v>633</v>
      </c>
      <c r="H462" s="1" t="s">
        <v>543</v>
      </c>
      <c r="I462">
        <v>1</v>
      </c>
      <c r="J462" t="s">
        <v>204</v>
      </c>
      <c r="K462" s="1" t="s">
        <v>225</v>
      </c>
      <c r="L462" s="1" t="s">
        <v>173</v>
      </c>
      <c r="M462">
        <v>34</v>
      </c>
      <c r="N462">
        <v>0</v>
      </c>
      <c r="O462">
        <v>0</v>
      </c>
      <c r="P462">
        <v>0</v>
      </c>
      <c r="X462" t="str">
        <f>Serve[[#This Row],[服装]]&amp;Serve[[#This Row],[名前]]&amp;Serve[[#This Row],[レアリティ]]</f>
        <v>花火姫川葵ICONIC</v>
      </c>
    </row>
    <row r="463" spans="1:24" x14ac:dyDescent="0.25">
      <c r="A463">
        <f>VLOOKUP(Serve[[#This Row],[No用]],SetNo[[No.用]:[vlookup 用]],2,FALSE)</f>
        <v>381</v>
      </c>
      <c r="B463">
        <f>IF(ROW()=2,1,IF(A462&lt;&gt;Serve[[#This Row],[No]],1,B462+1))</f>
        <v>2</v>
      </c>
      <c r="C463" s="1" t="s">
        <v>701</v>
      </c>
      <c r="D463" s="1" t="s">
        <v>642</v>
      </c>
      <c r="E463" s="10" t="s">
        <v>77</v>
      </c>
      <c r="F463" s="1" t="s">
        <v>78</v>
      </c>
      <c r="G463" s="1" t="s">
        <v>633</v>
      </c>
      <c r="H463" s="1" t="s">
        <v>543</v>
      </c>
      <c r="I463">
        <v>1</v>
      </c>
      <c r="J463" t="s">
        <v>204</v>
      </c>
      <c r="K463" s="1" t="s">
        <v>225</v>
      </c>
      <c r="L463" s="1" t="s">
        <v>224</v>
      </c>
      <c r="M463">
        <v>48</v>
      </c>
      <c r="N463">
        <v>0</v>
      </c>
      <c r="O463">
        <v>58</v>
      </c>
      <c r="P463">
        <v>0</v>
      </c>
      <c r="X463" t="str">
        <f>Serve[[#This Row],[服装]]&amp;Serve[[#This Row],[名前]]&amp;Serve[[#This Row],[レアリティ]]</f>
        <v>花火姫川葵ICONIC</v>
      </c>
    </row>
    <row r="464" spans="1:24" x14ac:dyDescent="0.25">
      <c r="A464">
        <f>VLOOKUP(Serve[[#This Row],[No用]],SetNo[[No.用]:[vlookup 用]],2,FALSE)</f>
        <v>382</v>
      </c>
      <c r="B464">
        <f>IF(ROW()=2,1,IF(A463&lt;&gt;Serve[[#This Row],[No]],1,B463+1))</f>
        <v>1</v>
      </c>
      <c r="C464" s="1" t="s">
        <v>108</v>
      </c>
      <c r="D464" s="1" t="s">
        <v>648</v>
      </c>
      <c r="E464" s="1" t="s">
        <v>90</v>
      </c>
      <c r="F464" s="1" t="s">
        <v>82</v>
      </c>
      <c r="G464" s="1" t="s">
        <v>633</v>
      </c>
      <c r="H464" s="1" t="s">
        <v>71</v>
      </c>
      <c r="I464">
        <v>1</v>
      </c>
      <c r="J464" t="s">
        <v>204</v>
      </c>
      <c r="K464" s="1" t="s">
        <v>222</v>
      </c>
      <c r="L464" s="1" t="s">
        <v>162</v>
      </c>
      <c r="M464">
        <v>26</v>
      </c>
      <c r="N464">
        <v>0</v>
      </c>
      <c r="O464">
        <v>0</v>
      </c>
      <c r="P464">
        <v>0</v>
      </c>
      <c r="X464" t="str">
        <f>Serve[[#This Row],[服装]]&amp;Serve[[#This Row],[名前]]&amp;Serve[[#This Row],[レアリティ]]</f>
        <v>ユニフォーム当間義友ICONIC</v>
      </c>
    </row>
    <row r="465" spans="1:24" x14ac:dyDescent="0.25">
      <c r="A465">
        <f>VLOOKUP(Serve[[#This Row],[No用]],SetNo[[No.用]:[vlookup 用]],2,FALSE)</f>
        <v>383</v>
      </c>
      <c r="B465">
        <f>IF(ROW()=2,1,IF(A464&lt;&gt;Serve[[#This Row],[No]],1,B464+1))</f>
        <v>1</v>
      </c>
      <c r="C465" s="1" t="s">
        <v>108</v>
      </c>
      <c r="D465" s="1" t="s">
        <v>631</v>
      </c>
      <c r="E465" s="1" t="s">
        <v>90</v>
      </c>
      <c r="F465" s="1" t="s">
        <v>74</v>
      </c>
      <c r="G465" s="1" t="s">
        <v>633</v>
      </c>
      <c r="H465" s="1" t="s">
        <v>71</v>
      </c>
      <c r="I465">
        <v>1</v>
      </c>
      <c r="J465" t="s">
        <v>204</v>
      </c>
      <c r="K465" s="1" t="s">
        <v>222</v>
      </c>
      <c r="L465" s="1" t="s">
        <v>162</v>
      </c>
      <c r="M465">
        <v>28</v>
      </c>
      <c r="N465">
        <v>0</v>
      </c>
      <c r="O465">
        <v>0</v>
      </c>
      <c r="P465">
        <v>0</v>
      </c>
      <c r="X465" t="str">
        <f>Serve[[#This Row],[服装]]&amp;Serve[[#This Row],[名前]]&amp;Serve[[#This Row],[レアリティ]]</f>
        <v>ユニフォーム越後栄ICONIC</v>
      </c>
    </row>
    <row r="466" spans="1:24" x14ac:dyDescent="0.25">
      <c r="A466">
        <f>VLOOKUP(Serve[[#This Row],[No用]],SetNo[[No.用]:[vlookup 用]],2,FALSE)</f>
        <v>384</v>
      </c>
      <c r="B466">
        <f>IF(ROW()=2,1,IF(A465&lt;&gt;Serve[[#This Row],[No]],1,B465+1))</f>
        <v>1</v>
      </c>
      <c r="C466" s="1" t="s">
        <v>108</v>
      </c>
      <c r="D466" s="1" t="s">
        <v>652</v>
      </c>
      <c r="E466" s="1" t="s">
        <v>90</v>
      </c>
      <c r="F466" s="1" t="s">
        <v>80</v>
      </c>
      <c r="G466" s="1" t="s">
        <v>633</v>
      </c>
      <c r="H466" s="1" t="s">
        <v>71</v>
      </c>
      <c r="I466">
        <v>0</v>
      </c>
      <c r="J466" t="s">
        <v>204</v>
      </c>
      <c r="K466" s="1"/>
      <c r="L466" s="1"/>
      <c r="M466">
        <v>0</v>
      </c>
      <c r="N466">
        <v>0</v>
      </c>
      <c r="O466">
        <v>0</v>
      </c>
      <c r="P466">
        <v>0</v>
      </c>
      <c r="X466" t="str">
        <f>Serve[[#This Row],[服装]]&amp;Serve[[#This Row],[名前]]&amp;Serve[[#This Row],[レアリティ]]</f>
        <v>ユニフォーム貝掛亮文ICONIC</v>
      </c>
    </row>
    <row r="467" spans="1:24" x14ac:dyDescent="0.25">
      <c r="A467">
        <f>VLOOKUP(Serve[[#This Row],[No用]],SetNo[[No.用]:[vlookup 用]],2,FALSE)</f>
        <v>385</v>
      </c>
      <c r="B467">
        <f>IF(ROW()=2,1,IF(A466&lt;&gt;Serve[[#This Row],[No]],1,B466+1))</f>
        <v>1</v>
      </c>
      <c r="C467" s="1" t="s">
        <v>108</v>
      </c>
      <c r="D467" s="1" t="s">
        <v>657</v>
      </c>
      <c r="E467" s="1" t="s">
        <v>73</v>
      </c>
      <c r="F467" s="1" t="s">
        <v>78</v>
      </c>
      <c r="G467" s="1" t="s">
        <v>633</v>
      </c>
      <c r="H467" s="1" t="s">
        <v>71</v>
      </c>
      <c r="I467">
        <v>1</v>
      </c>
      <c r="J467" t="s">
        <v>204</v>
      </c>
      <c r="K467" s="1" t="s">
        <v>222</v>
      </c>
      <c r="L467" s="1" t="s">
        <v>162</v>
      </c>
      <c r="M467">
        <v>26</v>
      </c>
      <c r="N467">
        <v>0</v>
      </c>
      <c r="O467">
        <v>0</v>
      </c>
      <c r="P467">
        <v>0</v>
      </c>
      <c r="X467" t="str">
        <f>Serve[[#This Row],[服装]]&amp;Serve[[#This Row],[名前]]&amp;Serve[[#This Row],[レアリティ]]</f>
        <v>ユニフォーム丸山一喜ICONIC</v>
      </c>
    </row>
    <row r="468" spans="1:24" x14ac:dyDescent="0.25">
      <c r="A468">
        <f>VLOOKUP(Serve[[#This Row],[No用]],SetNo[[No.用]:[vlookup 用]],2,FALSE)</f>
        <v>386</v>
      </c>
      <c r="B468">
        <f>IF(ROW()=2,1,IF(A467&lt;&gt;Serve[[#This Row],[No]],1,B467+1))</f>
        <v>1</v>
      </c>
      <c r="C468" s="1" t="s">
        <v>108</v>
      </c>
      <c r="D468" s="1" t="s">
        <v>660</v>
      </c>
      <c r="E468" s="1" t="s">
        <v>90</v>
      </c>
      <c r="F468" s="1" t="s">
        <v>78</v>
      </c>
      <c r="G468" s="1" t="s">
        <v>633</v>
      </c>
      <c r="H468" s="1" t="s">
        <v>71</v>
      </c>
      <c r="I468">
        <v>1</v>
      </c>
      <c r="J468" t="s">
        <v>204</v>
      </c>
      <c r="K468" s="1" t="s">
        <v>222</v>
      </c>
      <c r="L468" s="1" t="s">
        <v>162</v>
      </c>
      <c r="M468">
        <v>21</v>
      </c>
      <c r="N468">
        <v>0</v>
      </c>
      <c r="O468">
        <v>0</v>
      </c>
      <c r="P468">
        <v>0</v>
      </c>
      <c r="X468" t="str">
        <f>Serve[[#This Row],[服装]]&amp;Serve[[#This Row],[名前]]&amp;Serve[[#This Row],[レアリティ]]</f>
        <v>ユニフォーム舞子侑志ICONIC</v>
      </c>
    </row>
    <row r="469" spans="1:24" x14ac:dyDescent="0.25">
      <c r="A469">
        <f>VLOOKUP(Serve[[#This Row],[No用]],SetNo[[No.用]:[vlookup 用]],2,FALSE)</f>
        <v>387</v>
      </c>
      <c r="B469">
        <f>IF(ROW()=2,1,IF(A468&lt;&gt;Serve[[#This Row],[No]],1,B468+1))</f>
        <v>1</v>
      </c>
      <c r="C469" s="1" t="s">
        <v>108</v>
      </c>
      <c r="D469" s="1" t="s">
        <v>638</v>
      </c>
      <c r="E469" s="1" t="s">
        <v>90</v>
      </c>
      <c r="F469" s="1" t="s">
        <v>78</v>
      </c>
      <c r="G469" s="1" t="s">
        <v>633</v>
      </c>
      <c r="H469" s="1" t="s">
        <v>71</v>
      </c>
      <c r="I469">
        <v>1</v>
      </c>
      <c r="J469" t="s">
        <v>204</v>
      </c>
      <c r="K469" s="1" t="s">
        <v>184</v>
      </c>
      <c r="L469" s="1" t="s">
        <v>162</v>
      </c>
      <c r="M469">
        <v>32</v>
      </c>
      <c r="N469">
        <v>0</v>
      </c>
      <c r="O469">
        <v>0</v>
      </c>
      <c r="P469">
        <v>0</v>
      </c>
      <c r="X469" t="str">
        <f>Serve[[#This Row],[服装]]&amp;Serve[[#This Row],[名前]]&amp;Serve[[#This Row],[レアリティ]]</f>
        <v>ユニフォーム寺泊基希ICONIC</v>
      </c>
    </row>
    <row r="470" spans="1:24" x14ac:dyDescent="0.25">
      <c r="A470">
        <f>VLOOKUP(Serve[[#This Row],[No用]],SetNo[[No.用]:[vlookup 用]],2,FALSE)</f>
        <v>388</v>
      </c>
      <c r="B470">
        <f>IF(ROW()=2,1,IF(A469&lt;&gt;Serve[[#This Row],[No]],1,B469+1))</f>
        <v>1</v>
      </c>
      <c r="C470" t="s">
        <v>108</v>
      </c>
      <c r="D470" t="s">
        <v>263</v>
      </c>
      <c r="E470" t="s">
        <v>77</v>
      </c>
      <c r="F470" t="s">
        <v>78</v>
      </c>
      <c r="G470" t="s">
        <v>134</v>
      </c>
      <c r="H470" t="s">
        <v>71</v>
      </c>
      <c r="I470">
        <v>1</v>
      </c>
      <c r="J470" t="s">
        <v>204</v>
      </c>
      <c r="K470" s="1" t="s">
        <v>184</v>
      </c>
      <c r="L470" s="1" t="s">
        <v>178</v>
      </c>
      <c r="M470">
        <v>35</v>
      </c>
      <c r="N470">
        <v>0</v>
      </c>
      <c r="O470">
        <v>0</v>
      </c>
      <c r="P470">
        <v>0</v>
      </c>
      <c r="X470" t="str">
        <f>Serve[[#This Row],[服装]]&amp;Serve[[#This Row],[名前]]&amp;Serve[[#This Row],[レアリティ]]</f>
        <v>ユニフォーム星海光来ICONIC</v>
      </c>
    </row>
    <row r="471" spans="1:24" x14ac:dyDescent="0.25">
      <c r="A471">
        <f>VLOOKUP(Serve[[#This Row],[No用]],SetNo[[No.用]:[vlookup 用]],2,FALSE)</f>
        <v>389</v>
      </c>
      <c r="B471">
        <f>IF(ROW()=2,1,IF(A470&lt;&gt;Serve[[#This Row],[No]],1,B470+1))</f>
        <v>1</v>
      </c>
      <c r="C471" s="1" t="s">
        <v>580</v>
      </c>
      <c r="D471" t="s">
        <v>263</v>
      </c>
      <c r="E471" s="1" t="s">
        <v>73</v>
      </c>
      <c r="F471" t="s">
        <v>78</v>
      </c>
      <c r="G471" t="s">
        <v>134</v>
      </c>
      <c r="H471" t="s">
        <v>71</v>
      </c>
      <c r="I471">
        <v>1</v>
      </c>
      <c r="J471" t="s">
        <v>204</v>
      </c>
      <c r="K471" s="1" t="s">
        <v>184</v>
      </c>
      <c r="L471" s="1" t="s">
        <v>173</v>
      </c>
      <c r="M471">
        <v>38</v>
      </c>
      <c r="N471">
        <v>0</v>
      </c>
      <c r="O471">
        <v>0</v>
      </c>
      <c r="P471">
        <v>0</v>
      </c>
      <c r="X471" t="str">
        <f>Serve[[#This Row],[服装]]&amp;Serve[[#This Row],[名前]]&amp;Serve[[#This Row],[レアリティ]]</f>
        <v>文化祭星海光来ICONIC</v>
      </c>
    </row>
    <row r="472" spans="1:24" x14ac:dyDescent="0.25">
      <c r="A472">
        <f>VLOOKUP(Serve[[#This Row],[No用]],SetNo[[No.用]:[vlookup 用]],2,FALSE)</f>
        <v>389</v>
      </c>
      <c r="B472">
        <f>IF(ROW()=2,1,IF(A471&lt;&gt;Serve[[#This Row],[No]],1,B471+1))</f>
        <v>2</v>
      </c>
      <c r="C472" s="1" t="s">
        <v>580</v>
      </c>
      <c r="D472" t="s">
        <v>263</v>
      </c>
      <c r="E472" s="1" t="s">
        <v>73</v>
      </c>
      <c r="F472" t="s">
        <v>78</v>
      </c>
      <c r="G472" t="s">
        <v>134</v>
      </c>
      <c r="H472" t="s">
        <v>71</v>
      </c>
      <c r="I472">
        <v>1</v>
      </c>
      <c r="J472" t="s">
        <v>204</v>
      </c>
      <c r="K472" s="1" t="s">
        <v>184</v>
      </c>
      <c r="L472" s="1" t="s">
        <v>224</v>
      </c>
      <c r="M472">
        <v>51</v>
      </c>
      <c r="N472">
        <v>0</v>
      </c>
      <c r="O472">
        <v>61</v>
      </c>
      <c r="P472">
        <v>0</v>
      </c>
      <c r="W472" s="1" t="s">
        <v>1656</v>
      </c>
      <c r="X472" t="str">
        <f>Serve[[#This Row],[服装]]&amp;Serve[[#This Row],[名前]]&amp;Serve[[#This Row],[レアリティ]]</f>
        <v>文化祭星海光来ICONIC</v>
      </c>
    </row>
    <row r="473" spans="1:24" x14ac:dyDescent="0.25">
      <c r="A473">
        <f>VLOOKUP(Serve[[#This Row],[No用]],SetNo[[No.用]:[vlookup 用]],2,FALSE)</f>
        <v>390</v>
      </c>
      <c r="B473">
        <f>IF(ROW()=2,1,IF(A472&lt;&gt;Serve[[#This Row],[No]],1,B472+1))</f>
        <v>1</v>
      </c>
      <c r="C473" s="1" t="s">
        <v>627</v>
      </c>
      <c r="D473" s="1" t="s">
        <v>263</v>
      </c>
      <c r="E473" s="1" t="s">
        <v>90</v>
      </c>
      <c r="F473" s="1" t="s">
        <v>78</v>
      </c>
      <c r="G473" s="1" t="s">
        <v>134</v>
      </c>
      <c r="H473" s="1" t="s">
        <v>71</v>
      </c>
      <c r="I473">
        <v>1</v>
      </c>
      <c r="J473" t="s">
        <v>204</v>
      </c>
      <c r="K473" s="1" t="s">
        <v>184</v>
      </c>
      <c r="L473" s="1" t="s">
        <v>162</v>
      </c>
      <c r="M473">
        <v>32</v>
      </c>
      <c r="N473">
        <v>0</v>
      </c>
      <c r="O473">
        <v>0</v>
      </c>
      <c r="P473">
        <v>0</v>
      </c>
      <c r="X473" t="str">
        <f>Serve[[#This Row],[服装]]&amp;Serve[[#This Row],[名前]]&amp;Serve[[#This Row],[レアリティ]]</f>
        <v>サバゲ星海光来ICONIC</v>
      </c>
    </row>
    <row r="474" spans="1:24" x14ac:dyDescent="0.25">
      <c r="A474">
        <f>VLOOKUP(Serve[[#This Row],[No用]],SetNo[[No.用]:[vlookup 用]],2,FALSE)</f>
        <v>390</v>
      </c>
      <c r="B474">
        <f>IF(ROW()=2,1,IF(A473&lt;&gt;Serve[[#This Row],[No]],1,B473+1))</f>
        <v>2</v>
      </c>
      <c r="C474" s="1" t="s">
        <v>627</v>
      </c>
      <c r="D474" s="1" t="s">
        <v>263</v>
      </c>
      <c r="E474" s="1" t="s">
        <v>90</v>
      </c>
      <c r="F474" s="1" t="s">
        <v>78</v>
      </c>
      <c r="G474" s="1" t="s">
        <v>134</v>
      </c>
      <c r="H474" s="1" t="s">
        <v>71</v>
      </c>
      <c r="I474">
        <v>1</v>
      </c>
      <c r="J474" t="s">
        <v>204</v>
      </c>
      <c r="K474" s="1" t="s">
        <v>184</v>
      </c>
      <c r="L474" s="1" t="s">
        <v>224</v>
      </c>
      <c r="M474">
        <v>51</v>
      </c>
      <c r="N474">
        <v>0</v>
      </c>
      <c r="O474">
        <v>61</v>
      </c>
      <c r="P474">
        <v>0</v>
      </c>
      <c r="W474" s="1" t="s">
        <v>1656</v>
      </c>
      <c r="X474" t="str">
        <f>Serve[[#This Row],[服装]]&amp;Serve[[#This Row],[名前]]&amp;Serve[[#This Row],[レアリティ]]</f>
        <v>サバゲ星海光来ICONIC</v>
      </c>
    </row>
    <row r="475" spans="1:24" x14ac:dyDescent="0.25">
      <c r="A475">
        <f>VLOOKUP(Serve[[#This Row],[No用]],SetNo[[No.用]:[vlookup 用]],2,FALSE)</f>
        <v>391</v>
      </c>
      <c r="B475">
        <f>IF(ROW()=2,1,IF(A474&lt;&gt;Serve[[#This Row],[No]],1,B474+1))</f>
        <v>1</v>
      </c>
      <c r="C475" s="1" t="s">
        <v>701</v>
      </c>
      <c r="D475" s="1" t="s">
        <v>263</v>
      </c>
      <c r="E475" s="1" t="s">
        <v>77</v>
      </c>
      <c r="F475" s="1" t="s">
        <v>78</v>
      </c>
      <c r="G475" s="1" t="s">
        <v>134</v>
      </c>
      <c r="H475" s="1" t="s">
        <v>71</v>
      </c>
      <c r="I475">
        <v>1</v>
      </c>
      <c r="J475" t="s">
        <v>204</v>
      </c>
      <c r="K475" s="1" t="s">
        <v>184</v>
      </c>
      <c r="L475" s="1" t="s">
        <v>178</v>
      </c>
      <c r="M475">
        <v>35</v>
      </c>
      <c r="N475">
        <v>0</v>
      </c>
      <c r="O475">
        <v>0</v>
      </c>
      <c r="P475">
        <v>0</v>
      </c>
      <c r="X475" t="str">
        <f>Serve[[#This Row],[服装]]&amp;Serve[[#This Row],[名前]]&amp;Serve[[#This Row],[レアリティ]]</f>
        <v>花火星海光来ICONIC</v>
      </c>
    </row>
    <row r="476" spans="1:24" x14ac:dyDescent="0.25">
      <c r="A476">
        <f>VLOOKUP(Serve[[#This Row],[No用]],SetNo[[No.用]:[vlookup 用]],2,FALSE)</f>
        <v>392</v>
      </c>
      <c r="B476">
        <f>IF(ROW()=2,1,IF(A475&lt;&gt;Serve[[#This Row],[No]],1,B475+1))</f>
        <v>1</v>
      </c>
      <c r="C476" s="1" t="s">
        <v>815</v>
      </c>
      <c r="D476" s="1" t="s">
        <v>263</v>
      </c>
      <c r="E476" s="1" t="s">
        <v>73</v>
      </c>
      <c r="F476" s="1" t="s">
        <v>78</v>
      </c>
      <c r="G476" s="1" t="s">
        <v>134</v>
      </c>
      <c r="H476" s="1" t="s">
        <v>71</v>
      </c>
      <c r="I476">
        <v>1</v>
      </c>
      <c r="J476" t="s">
        <v>204</v>
      </c>
      <c r="K476" s="1" t="s">
        <v>184</v>
      </c>
      <c r="L476" s="1" t="s">
        <v>162</v>
      </c>
      <c r="M476">
        <v>32</v>
      </c>
      <c r="N476">
        <v>0</v>
      </c>
      <c r="O476">
        <v>0</v>
      </c>
      <c r="P476">
        <v>0</v>
      </c>
      <c r="X476" t="str">
        <f>Serve[[#This Row],[服装]]&amp;Serve[[#This Row],[名前]]&amp;Serve[[#This Row],[レアリティ]]</f>
        <v>新年2星海光来ICONIC</v>
      </c>
    </row>
    <row r="477" spans="1:24" x14ac:dyDescent="0.25">
      <c r="A477">
        <f>VLOOKUP(Serve[[#This Row],[No用]],SetNo[[No.用]:[vlookup 用]],2,FALSE)</f>
        <v>393</v>
      </c>
      <c r="B477">
        <f>IF(ROW()=2,1,IF(A476&lt;&gt;Serve[[#This Row],[No]],1,B476+1))</f>
        <v>1</v>
      </c>
      <c r="C477" s="1" t="s">
        <v>1559</v>
      </c>
      <c r="D477" s="1" t="s">
        <v>263</v>
      </c>
      <c r="E477" s="1" t="s">
        <v>90</v>
      </c>
      <c r="F477" s="1" t="s">
        <v>78</v>
      </c>
      <c r="G477" s="1" t="s">
        <v>134</v>
      </c>
      <c r="H477" s="1" t="s">
        <v>71</v>
      </c>
      <c r="I477">
        <v>1</v>
      </c>
      <c r="J477" t="s">
        <v>204</v>
      </c>
      <c r="K477" s="1" t="s">
        <v>184</v>
      </c>
      <c r="L477" s="1" t="s">
        <v>173</v>
      </c>
      <c r="M477">
        <v>40</v>
      </c>
      <c r="N477">
        <v>0</v>
      </c>
      <c r="O477">
        <v>0</v>
      </c>
      <c r="P477">
        <v>0</v>
      </c>
      <c r="X477" t="str">
        <f>Serve[[#This Row],[服装]]&amp;Serve[[#This Row],[名前]]&amp;Serve[[#This Row],[レアリティ]]</f>
        <v>格ゲー星海光来ICONIC</v>
      </c>
    </row>
    <row r="478" spans="1:24" x14ac:dyDescent="0.25">
      <c r="A478">
        <f>VLOOKUP(Serve[[#This Row],[No用]],SetNo[[No.用]:[vlookup 用]],2,FALSE)</f>
        <v>393</v>
      </c>
      <c r="B478">
        <f>IF(ROW()=2,1,IF(A477&lt;&gt;Serve[[#This Row],[No]],1,B477+1))</f>
        <v>2</v>
      </c>
      <c r="C478" s="1" t="s">
        <v>1559</v>
      </c>
      <c r="D478" s="1" t="s">
        <v>263</v>
      </c>
      <c r="E478" s="1" t="s">
        <v>90</v>
      </c>
      <c r="F478" s="1" t="s">
        <v>78</v>
      </c>
      <c r="G478" s="1" t="s">
        <v>134</v>
      </c>
      <c r="H478" s="1" t="s">
        <v>71</v>
      </c>
      <c r="I478">
        <v>1</v>
      </c>
      <c r="J478" t="s">
        <v>204</v>
      </c>
      <c r="K478" s="1" t="s">
        <v>184</v>
      </c>
      <c r="L478" s="1" t="s">
        <v>224</v>
      </c>
      <c r="M478">
        <v>52</v>
      </c>
      <c r="N478">
        <v>0</v>
      </c>
      <c r="O478">
        <v>62</v>
      </c>
      <c r="P478">
        <v>0</v>
      </c>
      <c r="R478" s="1" t="s">
        <v>1232</v>
      </c>
      <c r="W478" s="1" t="s">
        <v>1648</v>
      </c>
      <c r="X478" t="str">
        <f>Serve[[#This Row],[服装]]&amp;Serve[[#This Row],[名前]]&amp;Serve[[#This Row],[レアリティ]]</f>
        <v>格ゲー星海光来ICONIC</v>
      </c>
    </row>
    <row r="479" spans="1:24" x14ac:dyDescent="0.25">
      <c r="A479">
        <f>VLOOKUP(Serve[[#This Row],[No用]],SetNo[[No.用]:[vlookup 用]],2,FALSE)</f>
        <v>394</v>
      </c>
      <c r="B479">
        <f>IF(ROW()=2,1,IF(A476&lt;&gt;Serve[[#This Row],[No]],1,B476+1))</f>
        <v>1</v>
      </c>
      <c r="C479" t="s">
        <v>108</v>
      </c>
      <c r="D479" t="s">
        <v>133</v>
      </c>
      <c r="E479" t="s">
        <v>77</v>
      </c>
      <c r="F479" t="s">
        <v>82</v>
      </c>
      <c r="G479" t="s">
        <v>134</v>
      </c>
      <c r="H479" t="s">
        <v>71</v>
      </c>
      <c r="I479">
        <v>1</v>
      </c>
      <c r="J479" t="s">
        <v>204</v>
      </c>
      <c r="K479" s="1" t="s">
        <v>184</v>
      </c>
      <c r="L479" s="1" t="s">
        <v>162</v>
      </c>
      <c r="M479">
        <v>33</v>
      </c>
      <c r="N479">
        <v>0</v>
      </c>
      <c r="O479">
        <v>0</v>
      </c>
      <c r="P479">
        <v>0</v>
      </c>
      <c r="X479" t="str">
        <f>Serve[[#This Row],[服装]]&amp;Serve[[#This Row],[名前]]&amp;Serve[[#This Row],[レアリティ]]</f>
        <v>ユニフォーム昼神幸郎ICONIC</v>
      </c>
    </row>
    <row r="480" spans="1:24" x14ac:dyDescent="0.25">
      <c r="A480">
        <f>VLOOKUP(Serve[[#This Row],[No用]],SetNo[[No.用]:[vlookup 用]],2,FALSE)</f>
        <v>395</v>
      </c>
      <c r="B480">
        <f>IF(ROW()=2,1,IF(A479&lt;&gt;Serve[[#This Row],[No]],1,B479+1))</f>
        <v>1</v>
      </c>
      <c r="C480" s="1" t="s">
        <v>585</v>
      </c>
      <c r="D480" t="s">
        <v>133</v>
      </c>
      <c r="E480" s="1" t="s">
        <v>73</v>
      </c>
      <c r="F480" t="s">
        <v>82</v>
      </c>
      <c r="G480" t="s">
        <v>134</v>
      </c>
      <c r="H480" t="s">
        <v>71</v>
      </c>
      <c r="I480">
        <v>1</v>
      </c>
      <c r="J480" t="s">
        <v>204</v>
      </c>
      <c r="K480" s="1" t="s">
        <v>184</v>
      </c>
      <c r="L480" s="1" t="s">
        <v>178</v>
      </c>
      <c r="M480">
        <v>36</v>
      </c>
      <c r="N480">
        <v>0</v>
      </c>
      <c r="O480">
        <v>0</v>
      </c>
      <c r="P480">
        <v>0</v>
      </c>
      <c r="X480" t="str">
        <f>Serve[[#This Row],[服装]]&amp;Serve[[#This Row],[名前]]&amp;Serve[[#This Row],[レアリティ]]</f>
        <v>Xmas昼神幸郎ICONIC</v>
      </c>
    </row>
    <row r="481" spans="1:24" x14ac:dyDescent="0.25">
      <c r="A481">
        <f>VLOOKUP(Serve[[#This Row],[No用]],SetNo[[No.用]:[vlookup 用]],2,FALSE)</f>
        <v>396</v>
      </c>
      <c r="B481">
        <f>IF(ROW()=2,1,IF(A480&lt;&gt;Serve[[#This Row],[No]],1,B480+1))</f>
        <v>1</v>
      </c>
      <c r="C481" s="1" t="s">
        <v>928</v>
      </c>
      <c r="D481" s="1" t="s">
        <v>133</v>
      </c>
      <c r="E481" s="1" t="s">
        <v>90</v>
      </c>
      <c r="F481" s="1" t="s">
        <v>82</v>
      </c>
      <c r="G481" s="1" t="s">
        <v>134</v>
      </c>
      <c r="H481" s="1" t="s">
        <v>71</v>
      </c>
      <c r="I481">
        <v>1</v>
      </c>
      <c r="J481" t="s">
        <v>204</v>
      </c>
      <c r="K481" s="1" t="s">
        <v>184</v>
      </c>
      <c r="L481" s="1" t="s">
        <v>162</v>
      </c>
      <c r="M481">
        <v>33</v>
      </c>
      <c r="N481">
        <v>0</v>
      </c>
      <c r="O481">
        <v>0</v>
      </c>
      <c r="P481">
        <v>0</v>
      </c>
      <c r="X481" t="str">
        <f>Serve[[#This Row],[服装]]&amp;Serve[[#This Row],[名前]]&amp;Serve[[#This Row],[レアリティ]]</f>
        <v>職業体験2昼神幸郎ICONIC</v>
      </c>
    </row>
    <row r="482" spans="1:24" x14ac:dyDescent="0.25">
      <c r="A482">
        <f>VLOOKUP(Serve[[#This Row],[No用]],SetNo[[No.用]:[vlookup 用]],2,FALSE)</f>
        <v>397</v>
      </c>
      <c r="B482">
        <f>IF(ROW()=2,1,IF(A481&lt;&gt;Serve[[#This Row],[No]],1,B481+1))</f>
        <v>1</v>
      </c>
      <c r="C482" s="1" t="s">
        <v>1364</v>
      </c>
      <c r="D482" s="1" t="s">
        <v>133</v>
      </c>
      <c r="E482" s="1" t="s">
        <v>77</v>
      </c>
      <c r="F482" s="1" t="s">
        <v>82</v>
      </c>
      <c r="G482" s="1" t="s">
        <v>134</v>
      </c>
      <c r="H482" s="1" t="s">
        <v>71</v>
      </c>
      <c r="I482">
        <v>1</v>
      </c>
      <c r="J482" t="s">
        <v>204</v>
      </c>
      <c r="K482" s="1" t="s">
        <v>184</v>
      </c>
      <c r="L482" s="1" t="s">
        <v>162</v>
      </c>
      <c r="M482">
        <v>33</v>
      </c>
      <c r="N482">
        <v>0</v>
      </c>
      <c r="O482">
        <v>0</v>
      </c>
      <c r="P482">
        <v>0</v>
      </c>
      <c r="X482" t="str">
        <f>Serve[[#This Row],[服装]]&amp;Serve[[#This Row],[名前]]&amp;Serve[[#This Row],[レアリティ]]</f>
        <v>寝正月昼神幸郎ICONIC</v>
      </c>
    </row>
    <row r="483" spans="1:24" x14ac:dyDescent="0.25">
      <c r="A483">
        <f>VLOOKUP(Serve[[#This Row],[No用]],SetNo[[No.用]:[vlookup 用]],2,FALSE)</f>
        <v>398</v>
      </c>
      <c r="B483">
        <f>IF(ROW()=2,1,IF(A482&lt;&gt;Serve[[#This Row],[No]],1,B482+1))</f>
        <v>1</v>
      </c>
      <c r="C483" t="s">
        <v>108</v>
      </c>
      <c r="D483" t="s">
        <v>131</v>
      </c>
      <c r="E483" t="s">
        <v>77</v>
      </c>
      <c r="F483" t="s">
        <v>78</v>
      </c>
      <c r="G483" t="s">
        <v>135</v>
      </c>
      <c r="H483" t="s">
        <v>71</v>
      </c>
      <c r="I483">
        <v>1</v>
      </c>
      <c r="J483" t="s">
        <v>204</v>
      </c>
      <c r="K483" s="1" t="s">
        <v>184</v>
      </c>
      <c r="L483" s="1" t="s">
        <v>162</v>
      </c>
      <c r="M483">
        <v>35</v>
      </c>
      <c r="N483">
        <v>0</v>
      </c>
      <c r="O483">
        <v>0</v>
      </c>
      <c r="P483">
        <v>0</v>
      </c>
      <c r="X483" t="str">
        <f>Serve[[#This Row],[服装]]&amp;Serve[[#This Row],[名前]]&amp;Serve[[#This Row],[レアリティ]]</f>
        <v>ユニフォーム佐久早聖臣ICONIC</v>
      </c>
    </row>
    <row r="484" spans="1:24" x14ac:dyDescent="0.25">
      <c r="A484">
        <f>VLOOKUP(Serve[[#This Row],[No用]],SetNo[[No.用]:[vlookup 用]],2,FALSE)</f>
        <v>399</v>
      </c>
      <c r="B484">
        <f>IF(ROW()=2,1,IF(A483&lt;&gt;Serve[[#This Row],[No]],1,B483+1))</f>
        <v>1</v>
      </c>
      <c r="C484" s="1" t="s">
        <v>627</v>
      </c>
      <c r="D484" s="1" t="s">
        <v>131</v>
      </c>
      <c r="E484" s="1" t="s">
        <v>73</v>
      </c>
      <c r="F484" s="1" t="s">
        <v>78</v>
      </c>
      <c r="G484" s="1" t="s">
        <v>135</v>
      </c>
      <c r="H484" s="1" t="s">
        <v>71</v>
      </c>
      <c r="I484">
        <v>1</v>
      </c>
      <c r="J484" t="s">
        <v>204</v>
      </c>
      <c r="K484" s="1" t="s">
        <v>184</v>
      </c>
      <c r="L484" s="1" t="s">
        <v>162</v>
      </c>
      <c r="M484">
        <v>35</v>
      </c>
      <c r="N484">
        <v>0</v>
      </c>
      <c r="O484">
        <v>0</v>
      </c>
      <c r="P484">
        <v>0</v>
      </c>
      <c r="X484" t="str">
        <f>Serve[[#This Row],[服装]]&amp;Serve[[#This Row],[名前]]&amp;Serve[[#This Row],[レアリティ]]</f>
        <v>サバゲ佐久早聖臣ICONIC</v>
      </c>
    </row>
    <row r="485" spans="1:24" x14ac:dyDescent="0.25">
      <c r="A485">
        <f>VLOOKUP(Serve[[#This Row],[No用]],SetNo[[No.用]:[vlookup 用]],2,FALSE)</f>
        <v>400</v>
      </c>
      <c r="B485">
        <f>IF(ROW()=2,1,IF(A484&lt;&gt;Serve[[#This Row],[No]],1,B484+1))</f>
        <v>1</v>
      </c>
      <c r="C485" s="1" t="s">
        <v>815</v>
      </c>
      <c r="D485" s="1" t="s">
        <v>131</v>
      </c>
      <c r="E485" s="1" t="s">
        <v>90</v>
      </c>
      <c r="F485" s="1" t="s">
        <v>78</v>
      </c>
      <c r="G485" s="1" t="s">
        <v>135</v>
      </c>
      <c r="H485" s="1" t="s">
        <v>71</v>
      </c>
      <c r="I485">
        <v>1</v>
      </c>
      <c r="J485" t="s">
        <v>204</v>
      </c>
      <c r="K485" s="1" t="s">
        <v>184</v>
      </c>
      <c r="L485" s="1" t="s">
        <v>162</v>
      </c>
      <c r="M485">
        <v>35</v>
      </c>
      <c r="N485">
        <v>0</v>
      </c>
      <c r="O485">
        <v>0</v>
      </c>
      <c r="P485">
        <v>0</v>
      </c>
      <c r="X485" t="str">
        <f>Serve[[#This Row],[服装]]&amp;Serve[[#This Row],[名前]]&amp;Serve[[#This Row],[レアリティ]]</f>
        <v>新年2佐久早聖臣ICONIC</v>
      </c>
    </row>
    <row r="486" spans="1:24" x14ac:dyDescent="0.25">
      <c r="A486">
        <f>VLOOKUP(Serve[[#This Row],[No用]],SetNo[[No.用]:[vlookup 用]],2,FALSE)</f>
        <v>401</v>
      </c>
      <c r="B486">
        <f>IF(ROW()=2,1,IF(A485&lt;&gt;Serve[[#This Row],[No]],1,B485+1))</f>
        <v>1</v>
      </c>
      <c r="C486" s="1" t="s">
        <v>1446</v>
      </c>
      <c r="D486" s="1" t="s">
        <v>131</v>
      </c>
      <c r="E486" s="1" t="s">
        <v>77</v>
      </c>
      <c r="F486" s="1" t="s">
        <v>78</v>
      </c>
      <c r="G486" s="1" t="s">
        <v>135</v>
      </c>
      <c r="H486" s="1" t="s">
        <v>71</v>
      </c>
      <c r="I486">
        <v>1</v>
      </c>
      <c r="J486" t="s">
        <v>204</v>
      </c>
      <c r="K486" s="1" t="s">
        <v>184</v>
      </c>
      <c r="L486" s="1" t="s">
        <v>162</v>
      </c>
      <c r="M486">
        <v>35</v>
      </c>
      <c r="N486">
        <v>0</v>
      </c>
      <c r="O486">
        <v>0</v>
      </c>
      <c r="P486">
        <v>0</v>
      </c>
      <c r="X486" t="str">
        <f>Serve[[#This Row],[服装]]&amp;Serve[[#This Row],[名前]]&amp;Serve[[#This Row],[レアリティ]]</f>
        <v>和装体験佐久早聖臣ICONIC</v>
      </c>
    </row>
    <row r="487" spans="1:24" x14ac:dyDescent="0.25">
      <c r="A487">
        <f>VLOOKUP(Serve[[#This Row],[No用]],SetNo[[No.用]:[vlookup 用]],2,FALSE)</f>
        <v>402</v>
      </c>
      <c r="B487">
        <f>IF(ROW()=2,1,IF(A486&lt;&gt;Serve[[#This Row],[No]],1,B486+1))</f>
        <v>1</v>
      </c>
      <c r="C487" t="s">
        <v>108</v>
      </c>
      <c r="D487" t="s">
        <v>132</v>
      </c>
      <c r="E487" t="s">
        <v>77</v>
      </c>
      <c r="F487" t="s">
        <v>80</v>
      </c>
      <c r="G487" t="s">
        <v>135</v>
      </c>
      <c r="H487" t="s">
        <v>71</v>
      </c>
      <c r="I487">
        <v>0</v>
      </c>
      <c r="J487" t="s">
        <v>204</v>
      </c>
      <c r="M487">
        <v>0</v>
      </c>
      <c r="N487">
        <v>0</v>
      </c>
      <c r="O487">
        <v>0</v>
      </c>
      <c r="P487">
        <v>0</v>
      </c>
      <c r="X487" t="str">
        <f>Serve[[#This Row],[服装]]&amp;Serve[[#This Row],[名前]]&amp;Serve[[#This Row],[レアリティ]]</f>
        <v>ユニフォーム小森元也ICONIC</v>
      </c>
    </row>
    <row r="488" spans="1:24" x14ac:dyDescent="0.25">
      <c r="A488">
        <f>VLOOKUP(Serve[[#This Row],[No用]],SetNo[[No.用]:[vlookup 用]],2,FALSE)</f>
        <v>403</v>
      </c>
      <c r="B488">
        <f>IF(ROW()=2,1,IF(A487&lt;&gt;Serve[[#This Row],[No]],1,B487+1))</f>
        <v>1</v>
      </c>
      <c r="C488" s="1" t="s">
        <v>677</v>
      </c>
      <c r="D488" s="1" t="s">
        <v>132</v>
      </c>
      <c r="E488" s="1" t="s">
        <v>73</v>
      </c>
      <c r="F488" s="1" t="s">
        <v>80</v>
      </c>
      <c r="G488" s="1" t="s">
        <v>135</v>
      </c>
      <c r="H488" s="1" t="s">
        <v>71</v>
      </c>
      <c r="I488">
        <v>0</v>
      </c>
      <c r="J488" t="s">
        <v>204</v>
      </c>
      <c r="M488">
        <v>0</v>
      </c>
      <c r="N488">
        <v>0</v>
      </c>
      <c r="O488">
        <v>0</v>
      </c>
      <c r="P488">
        <v>0</v>
      </c>
      <c r="X488" t="str">
        <f>Serve[[#This Row],[服装]]&amp;Serve[[#This Row],[名前]]&amp;Serve[[#This Row],[レアリティ]]</f>
        <v>キャンプ小森元也ICONIC</v>
      </c>
    </row>
    <row r="489" spans="1:24" x14ac:dyDescent="0.25">
      <c r="A489">
        <f>VLOOKUP(Serve[[#This Row],[No用]],SetNo[[No.用]:[vlookup 用]],2,FALSE)</f>
        <v>404</v>
      </c>
      <c r="B489">
        <f>IF(ROW()=2,1,IF(A488&lt;&gt;Serve[[#This Row],[No]],1,B488+1))</f>
        <v>1</v>
      </c>
      <c r="C489" s="1" t="s">
        <v>1031</v>
      </c>
      <c r="D489" s="1" t="s">
        <v>132</v>
      </c>
      <c r="E489" s="1" t="s">
        <v>90</v>
      </c>
      <c r="F489" s="1" t="s">
        <v>80</v>
      </c>
      <c r="G489" s="1" t="s">
        <v>135</v>
      </c>
      <c r="H489" s="1" t="s">
        <v>71</v>
      </c>
      <c r="I489">
        <v>0</v>
      </c>
      <c r="J489" t="s">
        <v>204</v>
      </c>
      <c r="M489">
        <v>0</v>
      </c>
      <c r="N489">
        <v>0</v>
      </c>
      <c r="O489">
        <v>0</v>
      </c>
      <c r="P489">
        <v>0</v>
      </c>
      <c r="X489" t="str">
        <f>Serve[[#This Row],[服装]]&amp;Serve[[#This Row],[名前]]&amp;Serve[[#This Row],[レアリティ]]</f>
        <v>ハロウィン小森元也ICONIC</v>
      </c>
    </row>
    <row r="490" spans="1:24" x14ac:dyDescent="0.25">
      <c r="A490">
        <f>VLOOKUP(Serve[[#This Row],[No用]],SetNo[[No.用]:[vlookup 用]],2,FALSE)</f>
        <v>405</v>
      </c>
      <c r="B490">
        <f>IF(ROW()=2,1,IF(A489&lt;&gt;Serve[[#This Row],[No]],1,B489+1))</f>
        <v>1</v>
      </c>
      <c r="C490" t="s">
        <v>108</v>
      </c>
      <c r="D490" s="1" t="s">
        <v>540</v>
      </c>
      <c r="E490" s="1" t="s">
        <v>90</v>
      </c>
      <c r="F490" s="1" t="s">
        <v>78</v>
      </c>
      <c r="G490" s="1" t="s">
        <v>542</v>
      </c>
      <c r="H490" t="s">
        <v>71</v>
      </c>
      <c r="I490">
        <v>1</v>
      </c>
      <c r="J490" t="s">
        <v>204</v>
      </c>
      <c r="K490" s="1" t="s">
        <v>184</v>
      </c>
      <c r="L490" s="1" t="s">
        <v>162</v>
      </c>
      <c r="M490">
        <v>35</v>
      </c>
      <c r="N490">
        <v>0</v>
      </c>
      <c r="O490">
        <v>0</v>
      </c>
      <c r="P490">
        <v>0</v>
      </c>
      <c r="X490" t="str">
        <f>Serve[[#This Row],[服装]]&amp;Serve[[#This Row],[名前]]&amp;Serve[[#This Row],[レアリティ]]</f>
        <v>ユニフォーム大将優ICONIC</v>
      </c>
    </row>
    <row r="491" spans="1:24" x14ac:dyDescent="0.25">
      <c r="A491">
        <f>VLOOKUP(Serve[[#This Row],[No用]],SetNo[[No.用]:[vlookup 用]],2,FALSE)</f>
        <v>406</v>
      </c>
      <c r="B491">
        <f>IF(ROW()=2,1,IF(A490&lt;&gt;Serve[[#This Row],[No]],1,B490+1))</f>
        <v>1</v>
      </c>
      <c r="C491" s="1" t="s">
        <v>589</v>
      </c>
      <c r="D491" s="1" t="s">
        <v>540</v>
      </c>
      <c r="E491" s="1" t="s">
        <v>77</v>
      </c>
      <c r="F491" s="1" t="s">
        <v>78</v>
      </c>
      <c r="G491" s="1" t="s">
        <v>542</v>
      </c>
      <c r="H491" s="1" t="s">
        <v>543</v>
      </c>
      <c r="I491">
        <v>1</v>
      </c>
      <c r="J491" t="s">
        <v>204</v>
      </c>
      <c r="K491" s="1" t="s">
        <v>184</v>
      </c>
      <c r="L491" s="1" t="s">
        <v>162</v>
      </c>
      <c r="M491">
        <v>35</v>
      </c>
      <c r="N491">
        <v>0</v>
      </c>
      <c r="O491">
        <v>0</v>
      </c>
      <c r="P491">
        <v>0</v>
      </c>
      <c r="X491" t="str">
        <f>Serve[[#This Row],[服装]]&amp;Serve[[#This Row],[名前]]&amp;Serve[[#This Row],[レアリティ]]</f>
        <v>新年大将優ICONIC</v>
      </c>
    </row>
    <row r="492" spans="1:24" x14ac:dyDescent="0.25">
      <c r="A492">
        <f>VLOOKUP(Serve[[#This Row],[No用]],SetNo[[No.用]:[vlookup 用]],2,FALSE)</f>
        <v>407</v>
      </c>
      <c r="B492">
        <f>IF(ROW()=2,1,IF(A491&lt;&gt;Serve[[#This Row],[No]],1,B491+1))</f>
        <v>1</v>
      </c>
      <c r="C492" s="1" t="s">
        <v>729</v>
      </c>
      <c r="D492" s="1" t="s">
        <v>540</v>
      </c>
      <c r="E492" s="1" t="s">
        <v>73</v>
      </c>
      <c r="F492" s="1" t="s">
        <v>78</v>
      </c>
      <c r="G492" s="1" t="s">
        <v>542</v>
      </c>
      <c r="H492" s="1" t="s">
        <v>543</v>
      </c>
      <c r="I492">
        <v>1</v>
      </c>
      <c r="J492" t="s">
        <v>204</v>
      </c>
      <c r="K492" s="1" t="s">
        <v>184</v>
      </c>
      <c r="L492" s="1" t="s">
        <v>173</v>
      </c>
      <c r="M492">
        <v>41</v>
      </c>
      <c r="N492">
        <v>0</v>
      </c>
      <c r="O492">
        <v>0</v>
      </c>
      <c r="P492">
        <v>0</v>
      </c>
      <c r="X492" t="str">
        <f>Serve[[#This Row],[服装]]&amp;Serve[[#This Row],[名前]]&amp;Serve[[#This Row],[レアリティ]]</f>
        <v>カンフー大将優ICONIC</v>
      </c>
    </row>
    <row r="493" spans="1:24" x14ac:dyDescent="0.25">
      <c r="A493">
        <f>VLOOKUP(Serve[[#This Row],[No用]],SetNo[[No.用]:[vlookup 用]],2,FALSE)</f>
        <v>407</v>
      </c>
      <c r="B493">
        <f>IF(ROW()=2,1,IF(A492&lt;&gt;Serve[[#This Row],[No]],1,B492+1))</f>
        <v>2</v>
      </c>
      <c r="C493" s="1" t="s">
        <v>729</v>
      </c>
      <c r="D493" s="1" t="s">
        <v>540</v>
      </c>
      <c r="E493" s="1" t="s">
        <v>73</v>
      </c>
      <c r="F493" s="1" t="s">
        <v>78</v>
      </c>
      <c r="G493" s="1" t="s">
        <v>542</v>
      </c>
      <c r="H493" s="1" t="s">
        <v>543</v>
      </c>
      <c r="I493">
        <v>1</v>
      </c>
      <c r="J493" t="s">
        <v>204</v>
      </c>
      <c r="K493" s="1" t="s">
        <v>184</v>
      </c>
      <c r="L493" s="1" t="s">
        <v>224</v>
      </c>
      <c r="M493">
        <v>49</v>
      </c>
      <c r="N493">
        <v>0</v>
      </c>
      <c r="O493">
        <v>59</v>
      </c>
      <c r="P493">
        <v>0</v>
      </c>
      <c r="X493" t="str">
        <f>Serve[[#This Row],[服装]]&amp;Serve[[#This Row],[名前]]&amp;Serve[[#This Row],[レアリティ]]</f>
        <v>カンフー大将優ICONIC</v>
      </c>
    </row>
    <row r="494" spans="1:24" x14ac:dyDescent="0.25">
      <c r="A494">
        <f>VLOOKUP(Serve[[#This Row],[No用]],SetNo[[No.用]:[vlookup 用]],2,FALSE)</f>
        <v>408</v>
      </c>
      <c r="B494">
        <f>IF(ROW()=2,1,IF(A493&lt;&gt;Serve[[#This Row],[No]],1,B493+1))</f>
        <v>1</v>
      </c>
      <c r="C494" s="1" t="s">
        <v>902</v>
      </c>
      <c r="D494" s="1" t="s">
        <v>540</v>
      </c>
      <c r="E494" s="1" t="s">
        <v>90</v>
      </c>
      <c r="F494" s="1" t="s">
        <v>78</v>
      </c>
      <c r="G494" s="1" t="s">
        <v>542</v>
      </c>
      <c r="H494" s="1" t="s">
        <v>543</v>
      </c>
      <c r="I494">
        <v>1</v>
      </c>
      <c r="J494" t="s">
        <v>204</v>
      </c>
      <c r="K494" s="1" t="s">
        <v>184</v>
      </c>
      <c r="L494" s="1" t="s">
        <v>162</v>
      </c>
      <c r="M494">
        <v>35</v>
      </c>
      <c r="N494">
        <v>0</v>
      </c>
      <c r="O494">
        <v>0</v>
      </c>
      <c r="P494">
        <v>0</v>
      </c>
      <c r="X494" t="str">
        <f>Serve[[#This Row],[服装]]&amp;Serve[[#This Row],[名前]]&amp;Serve[[#This Row],[レアリティ]]</f>
        <v>妖大将優ICONIC</v>
      </c>
    </row>
    <row r="495" spans="1:24" x14ac:dyDescent="0.25">
      <c r="A495">
        <f>VLOOKUP(Serve[[#This Row],[No用]],SetNo[[No.用]:[vlookup 用]],2,FALSE)</f>
        <v>409</v>
      </c>
      <c r="B495">
        <f>IF(ROW()=2,1,IF(A494&lt;&gt;Serve[[#This Row],[No]],1,B494+1))</f>
        <v>1</v>
      </c>
      <c r="C495" s="1" t="s">
        <v>1705</v>
      </c>
      <c r="D495" s="1" t="s">
        <v>539</v>
      </c>
      <c r="E495" s="1" t="s">
        <v>28</v>
      </c>
      <c r="F495" s="1" t="s">
        <v>25</v>
      </c>
      <c r="G495" s="1" t="s">
        <v>541</v>
      </c>
      <c r="H495" s="1" t="s">
        <v>71</v>
      </c>
      <c r="I495">
        <v>1</v>
      </c>
      <c r="J495" t="s">
        <v>10</v>
      </c>
      <c r="K495" s="1" t="s">
        <v>1729</v>
      </c>
      <c r="L495" s="1" t="s">
        <v>250</v>
      </c>
      <c r="M495">
        <v>35</v>
      </c>
      <c r="N495">
        <v>0</v>
      </c>
      <c r="O495">
        <v>0</v>
      </c>
      <c r="P495">
        <v>0</v>
      </c>
      <c r="X495" t="str">
        <f>Serve[[#This Row],[服装]]&amp;Serve[[#This Row],[名前]]&amp;Serve[[#This Row],[レアリティ]]</f>
        <v>梅雨2大将優ICONIC</v>
      </c>
    </row>
    <row r="496" spans="1:24" x14ac:dyDescent="0.25">
      <c r="A496">
        <f>VLOOKUP(Serve[[#This Row],[No用]],SetNo[[No.用]:[vlookup 用]],2,FALSE)</f>
        <v>410</v>
      </c>
      <c r="B496">
        <f>IF(ROW()=2,1,IF(A494&lt;&gt;Serve[[#This Row],[No]],1,B494+1))</f>
        <v>1</v>
      </c>
      <c r="C496" t="s">
        <v>108</v>
      </c>
      <c r="D496" s="1" t="s">
        <v>545</v>
      </c>
      <c r="E496" s="1" t="s">
        <v>90</v>
      </c>
      <c r="F496" s="1" t="s">
        <v>78</v>
      </c>
      <c r="G496" s="1" t="s">
        <v>542</v>
      </c>
      <c r="H496" t="s">
        <v>71</v>
      </c>
      <c r="I496">
        <v>1</v>
      </c>
      <c r="J496" t="s">
        <v>204</v>
      </c>
      <c r="K496" s="1" t="s">
        <v>184</v>
      </c>
      <c r="L496" s="1" t="s">
        <v>173</v>
      </c>
      <c r="M496">
        <v>36</v>
      </c>
      <c r="N496">
        <v>0</v>
      </c>
      <c r="O496">
        <v>0</v>
      </c>
      <c r="P496">
        <v>0</v>
      </c>
      <c r="X496" t="str">
        <f>Serve[[#This Row],[服装]]&amp;Serve[[#This Row],[名前]]&amp;Serve[[#This Row],[レアリティ]]</f>
        <v>ユニフォーム沼井和馬ICONIC</v>
      </c>
    </row>
    <row r="497" spans="1:24" x14ac:dyDescent="0.25">
      <c r="A497">
        <f>VLOOKUP(Serve[[#This Row],[No用]],SetNo[[No.用]:[vlookup 用]],2,FALSE)</f>
        <v>410</v>
      </c>
      <c r="B497">
        <f>IF(ROW()=2,1,IF(A496&lt;&gt;Serve[[#This Row],[No]],1,B496+1))</f>
        <v>2</v>
      </c>
      <c r="C497" t="s">
        <v>108</v>
      </c>
      <c r="D497" s="1" t="s">
        <v>545</v>
      </c>
      <c r="E497" s="1" t="s">
        <v>90</v>
      </c>
      <c r="F497" s="1" t="s">
        <v>78</v>
      </c>
      <c r="G497" s="1" t="s">
        <v>542</v>
      </c>
      <c r="H497" t="s">
        <v>71</v>
      </c>
      <c r="I497">
        <v>1</v>
      </c>
      <c r="J497" t="s">
        <v>204</v>
      </c>
      <c r="K497" s="1" t="s">
        <v>184</v>
      </c>
      <c r="L497" s="1" t="s">
        <v>224</v>
      </c>
      <c r="M497">
        <v>47</v>
      </c>
      <c r="N497">
        <v>0</v>
      </c>
      <c r="O497">
        <v>57</v>
      </c>
      <c r="P497">
        <v>0</v>
      </c>
      <c r="X497" t="str">
        <f>Serve[[#This Row],[服装]]&amp;Serve[[#This Row],[名前]]&amp;Serve[[#This Row],[レアリティ]]</f>
        <v>ユニフォーム沼井和馬ICONIC</v>
      </c>
    </row>
    <row r="498" spans="1:24" x14ac:dyDescent="0.25">
      <c r="A498">
        <f>VLOOKUP(Serve[[#This Row],[No用]],SetNo[[No.用]:[vlookup 用]],2,FALSE)</f>
        <v>411</v>
      </c>
      <c r="B498">
        <f>IF(ROW()=2,1,IF(A497&lt;&gt;Serve[[#This Row],[No]],1,B497+1))</f>
        <v>1</v>
      </c>
      <c r="C498" t="s">
        <v>108</v>
      </c>
      <c r="D498" s="1" t="s">
        <v>556</v>
      </c>
      <c r="E498" s="1" t="s">
        <v>90</v>
      </c>
      <c r="F498" s="1" t="s">
        <v>78</v>
      </c>
      <c r="G498" s="1" t="s">
        <v>542</v>
      </c>
      <c r="H498" t="s">
        <v>71</v>
      </c>
      <c r="I498">
        <v>1</v>
      </c>
      <c r="J498" t="s">
        <v>204</v>
      </c>
      <c r="K498" s="1" t="s">
        <v>225</v>
      </c>
      <c r="L498" s="1" t="s">
        <v>162</v>
      </c>
      <c r="M498">
        <v>27</v>
      </c>
      <c r="N498">
        <v>0</v>
      </c>
      <c r="O498">
        <v>0</v>
      </c>
      <c r="P498">
        <v>0</v>
      </c>
      <c r="X498" t="str">
        <f>Serve[[#This Row],[服装]]&amp;Serve[[#This Row],[名前]]&amp;Serve[[#This Row],[レアリティ]]</f>
        <v>ユニフォーム潜尚保ICONIC</v>
      </c>
    </row>
    <row r="499" spans="1:24" x14ac:dyDescent="0.25">
      <c r="A499">
        <f>VLOOKUP(Serve[[#This Row],[No用]],SetNo[[No.用]:[vlookup 用]],2,FALSE)</f>
        <v>412</v>
      </c>
      <c r="B499">
        <f>IF(ROW()=2,1,IF(A498&lt;&gt;Serve[[#This Row],[No]],1,B498+1))</f>
        <v>1</v>
      </c>
      <c r="C499" s="1" t="s">
        <v>669</v>
      </c>
      <c r="D499" s="1" t="s">
        <v>556</v>
      </c>
      <c r="E499" s="1" t="s">
        <v>77</v>
      </c>
      <c r="F499" s="1" t="s">
        <v>78</v>
      </c>
      <c r="G499" s="1" t="s">
        <v>542</v>
      </c>
      <c r="H499" s="1" t="s">
        <v>543</v>
      </c>
      <c r="I499">
        <v>1</v>
      </c>
      <c r="J499" t="s">
        <v>204</v>
      </c>
      <c r="K499" s="1" t="s">
        <v>225</v>
      </c>
      <c r="L499" s="1" t="s">
        <v>162</v>
      </c>
      <c r="M499">
        <v>27</v>
      </c>
      <c r="N499">
        <v>0</v>
      </c>
      <c r="O499">
        <v>0</v>
      </c>
      <c r="P499">
        <v>0</v>
      </c>
      <c r="X499" t="str">
        <f>Serve[[#This Row],[服装]]&amp;Serve[[#This Row],[名前]]&amp;Serve[[#This Row],[レアリティ]]</f>
        <v>バーガー潜尚保ICONIC</v>
      </c>
    </row>
    <row r="500" spans="1:24" x14ac:dyDescent="0.25">
      <c r="A500">
        <f>VLOOKUP(Serve[[#This Row],[No用]],SetNo[[No.用]:[vlookup 用]],2,FALSE)</f>
        <v>413</v>
      </c>
      <c r="B500">
        <f>IF(ROW()=2,1,IF(A499&lt;&gt;Serve[[#This Row],[No]],1,B499+1))</f>
        <v>1</v>
      </c>
      <c r="C500" s="1" t="s">
        <v>1364</v>
      </c>
      <c r="D500" s="1" t="s">
        <v>556</v>
      </c>
      <c r="E500" s="1" t="s">
        <v>73</v>
      </c>
      <c r="F500" s="1" t="s">
        <v>78</v>
      </c>
      <c r="G500" s="1" t="s">
        <v>542</v>
      </c>
      <c r="H500" s="1" t="s">
        <v>543</v>
      </c>
      <c r="I500">
        <v>1</v>
      </c>
      <c r="J500" t="s">
        <v>204</v>
      </c>
      <c r="K500" s="1" t="s">
        <v>184</v>
      </c>
      <c r="L500" s="1" t="s">
        <v>178</v>
      </c>
      <c r="M500">
        <v>31</v>
      </c>
      <c r="N500">
        <v>0</v>
      </c>
      <c r="O500">
        <v>0</v>
      </c>
      <c r="P500">
        <v>0</v>
      </c>
      <c r="X500" t="str">
        <f>Serve[[#This Row],[服装]]&amp;Serve[[#This Row],[名前]]&amp;Serve[[#This Row],[レアリティ]]</f>
        <v>寝正月潜尚保ICONIC</v>
      </c>
    </row>
    <row r="501" spans="1:24" x14ac:dyDescent="0.25">
      <c r="A501">
        <f>VLOOKUP(Serve[[#This Row],[No用]],SetNo[[No.用]:[vlookup 用]],2,FALSE)</f>
        <v>414</v>
      </c>
      <c r="B501">
        <f>IF(ROW()=2,1,IF(A500&lt;&gt;Serve[[#This Row],[No]],1,B500+1))</f>
        <v>1</v>
      </c>
      <c r="C501" t="s">
        <v>108</v>
      </c>
      <c r="D501" s="1" t="s">
        <v>558</v>
      </c>
      <c r="E501" s="1" t="s">
        <v>90</v>
      </c>
      <c r="F501" s="1" t="s">
        <v>78</v>
      </c>
      <c r="G501" s="1" t="s">
        <v>542</v>
      </c>
      <c r="H501" t="s">
        <v>71</v>
      </c>
      <c r="I501">
        <v>1</v>
      </c>
      <c r="J501" t="s">
        <v>204</v>
      </c>
      <c r="K501" s="1" t="s">
        <v>222</v>
      </c>
      <c r="L501" s="1" t="s">
        <v>173</v>
      </c>
      <c r="M501">
        <v>39</v>
      </c>
      <c r="N501">
        <v>0</v>
      </c>
      <c r="O501">
        <v>0</v>
      </c>
      <c r="P501">
        <v>0</v>
      </c>
      <c r="X501" t="str">
        <f>Serve[[#This Row],[服装]]&amp;Serve[[#This Row],[名前]]&amp;Serve[[#This Row],[レアリティ]]</f>
        <v>ユニフォーム高千穂恵也ICONIC</v>
      </c>
    </row>
    <row r="502" spans="1:24" x14ac:dyDescent="0.25">
      <c r="A502">
        <f>VLOOKUP(Serve[[#This Row],[No用]],SetNo[[No.用]:[vlookup 用]],2,FALSE)</f>
        <v>414</v>
      </c>
      <c r="B502">
        <f>IF(ROW()=2,1,IF(A501&lt;&gt;Serve[[#This Row],[No]],1,B501+1))</f>
        <v>2</v>
      </c>
      <c r="C502" t="s">
        <v>108</v>
      </c>
      <c r="D502" s="1" t="s">
        <v>558</v>
      </c>
      <c r="E502" s="1" t="s">
        <v>90</v>
      </c>
      <c r="F502" s="1" t="s">
        <v>78</v>
      </c>
      <c r="G502" s="1" t="s">
        <v>542</v>
      </c>
      <c r="H502" t="s">
        <v>71</v>
      </c>
      <c r="I502">
        <v>1</v>
      </c>
      <c r="J502" t="s">
        <v>204</v>
      </c>
      <c r="K502" s="1" t="s">
        <v>222</v>
      </c>
      <c r="L502" s="1" t="s">
        <v>224</v>
      </c>
      <c r="M502">
        <v>44</v>
      </c>
      <c r="N502">
        <v>0</v>
      </c>
      <c r="O502">
        <v>54</v>
      </c>
      <c r="P502">
        <v>0</v>
      </c>
      <c r="X502" t="str">
        <f>Serve[[#This Row],[服装]]&amp;Serve[[#This Row],[名前]]&amp;Serve[[#This Row],[レアリティ]]</f>
        <v>ユニフォーム高千穂恵也ICONIC</v>
      </c>
    </row>
    <row r="503" spans="1:24" x14ac:dyDescent="0.25">
      <c r="A503">
        <f>VLOOKUP(Serve[[#This Row],[No用]],SetNo[[No.用]:[vlookup 用]],2,FALSE)</f>
        <v>415</v>
      </c>
      <c r="B503">
        <f>IF(ROW()=2,1,IF(A502&lt;&gt;Serve[[#This Row],[No]],1,B502+1))</f>
        <v>1</v>
      </c>
      <c r="C503" t="s">
        <v>108</v>
      </c>
      <c r="D503" s="1" t="s">
        <v>560</v>
      </c>
      <c r="E503" s="1" t="s">
        <v>90</v>
      </c>
      <c r="F503" s="1" t="s">
        <v>82</v>
      </c>
      <c r="G503" s="1" t="s">
        <v>542</v>
      </c>
      <c r="H503" t="s">
        <v>71</v>
      </c>
      <c r="I503">
        <v>1</v>
      </c>
      <c r="J503" t="s">
        <v>204</v>
      </c>
      <c r="K503" s="1" t="s">
        <v>193</v>
      </c>
      <c r="L503" s="1" t="s">
        <v>173</v>
      </c>
      <c r="M503">
        <v>34</v>
      </c>
      <c r="N503">
        <v>0</v>
      </c>
      <c r="O503">
        <v>0</v>
      </c>
      <c r="P503">
        <v>0</v>
      </c>
      <c r="X503" t="str">
        <f>Serve[[#This Row],[服装]]&amp;Serve[[#This Row],[名前]]&amp;Serve[[#This Row],[レアリティ]]</f>
        <v>ユニフォーム広尾倖児ICONIC</v>
      </c>
    </row>
    <row r="504" spans="1:24" x14ac:dyDescent="0.25">
      <c r="A504">
        <f>VLOOKUP(Serve[[#This Row],[No用]],SetNo[[No.用]:[vlookup 用]],2,FALSE)</f>
        <v>415</v>
      </c>
      <c r="B504">
        <f>IF(ROW()=2,1,IF(A503&lt;&gt;Serve[[#This Row],[No]],1,B503+1))</f>
        <v>2</v>
      </c>
      <c r="C504" t="s">
        <v>108</v>
      </c>
      <c r="D504" s="1" t="s">
        <v>560</v>
      </c>
      <c r="E504" s="1" t="s">
        <v>90</v>
      </c>
      <c r="F504" s="1" t="s">
        <v>82</v>
      </c>
      <c r="G504" s="1" t="s">
        <v>542</v>
      </c>
      <c r="H504" t="s">
        <v>71</v>
      </c>
      <c r="I504">
        <v>1</v>
      </c>
      <c r="J504" t="s">
        <v>204</v>
      </c>
      <c r="K504" s="1" t="s">
        <v>193</v>
      </c>
      <c r="L504" s="1" t="s">
        <v>224</v>
      </c>
      <c r="M504">
        <v>45</v>
      </c>
      <c r="N504">
        <v>0</v>
      </c>
      <c r="O504">
        <v>55</v>
      </c>
      <c r="P504">
        <v>0</v>
      </c>
      <c r="X504" t="str">
        <f>Serve[[#This Row],[服装]]&amp;Serve[[#This Row],[名前]]&amp;Serve[[#This Row],[レアリティ]]</f>
        <v>ユニフォーム広尾倖児ICONIC</v>
      </c>
    </row>
    <row r="505" spans="1:24" x14ac:dyDescent="0.25">
      <c r="A505">
        <f>VLOOKUP(Serve[[#This Row],[No用]],SetNo[[No.用]:[vlookup 用]],2,FALSE)</f>
        <v>416</v>
      </c>
      <c r="B505">
        <f>IF(ROW()=2,1,IF(A504&lt;&gt;Serve[[#This Row],[No]],1,B504+1))</f>
        <v>1</v>
      </c>
      <c r="C505" s="1" t="s">
        <v>729</v>
      </c>
      <c r="D505" s="1" t="s">
        <v>560</v>
      </c>
      <c r="E505" s="1" t="s">
        <v>77</v>
      </c>
      <c r="F505" s="1" t="s">
        <v>82</v>
      </c>
      <c r="G505" s="1" t="s">
        <v>542</v>
      </c>
      <c r="H505" s="1" t="s">
        <v>543</v>
      </c>
      <c r="I505">
        <v>1</v>
      </c>
      <c r="J505" t="s">
        <v>204</v>
      </c>
      <c r="K505" s="1" t="s">
        <v>193</v>
      </c>
      <c r="L505" s="1" t="s">
        <v>173</v>
      </c>
      <c r="M505">
        <v>34</v>
      </c>
      <c r="N505">
        <v>0</v>
      </c>
      <c r="O505">
        <v>0</v>
      </c>
      <c r="P505">
        <v>0</v>
      </c>
      <c r="X505" t="str">
        <f>Serve[[#This Row],[服装]]&amp;Serve[[#This Row],[名前]]&amp;Serve[[#This Row],[レアリティ]]</f>
        <v>カンフー広尾倖児ICONIC</v>
      </c>
    </row>
    <row r="506" spans="1:24" x14ac:dyDescent="0.25">
      <c r="A506">
        <f>VLOOKUP(Serve[[#This Row],[No用]],SetNo[[No.用]:[vlookup 用]],2,FALSE)</f>
        <v>416</v>
      </c>
      <c r="B506">
        <f>IF(ROW()=2,1,IF(A505&lt;&gt;Serve[[#This Row],[No]],1,B505+1))</f>
        <v>2</v>
      </c>
      <c r="C506" s="1" t="s">
        <v>729</v>
      </c>
      <c r="D506" s="1" t="s">
        <v>560</v>
      </c>
      <c r="E506" s="1" t="s">
        <v>77</v>
      </c>
      <c r="F506" s="1" t="s">
        <v>82</v>
      </c>
      <c r="G506" s="1" t="s">
        <v>542</v>
      </c>
      <c r="H506" s="1" t="s">
        <v>543</v>
      </c>
      <c r="I506">
        <v>1</v>
      </c>
      <c r="J506" t="s">
        <v>204</v>
      </c>
      <c r="K506" s="1" t="s">
        <v>193</v>
      </c>
      <c r="L506" s="1" t="s">
        <v>224</v>
      </c>
      <c r="M506">
        <v>45</v>
      </c>
      <c r="N506">
        <v>0</v>
      </c>
      <c r="O506">
        <v>55</v>
      </c>
      <c r="P506">
        <v>0</v>
      </c>
      <c r="X506" t="str">
        <f>Serve[[#This Row],[服装]]&amp;Serve[[#This Row],[名前]]&amp;Serve[[#This Row],[レアリティ]]</f>
        <v>カンフー広尾倖児ICONIC</v>
      </c>
    </row>
    <row r="507" spans="1:24" x14ac:dyDescent="0.25">
      <c r="A507">
        <f>VLOOKUP(Serve[[#This Row],[No用]],SetNo[[No.用]:[vlookup 用]],2,FALSE)</f>
        <v>417</v>
      </c>
      <c r="B507">
        <f>IF(ROW()=2,1,IF(A506&lt;&gt;Serve[[#This Row],[No]],1,B506+1))</f>
        <v>1</v>
      </c>
      <c r="C507" t="s">
        <v>108</v>
      </c>
      <c r="D507" s="1" t="s">
        <v>562</v>
      </c>
      <c r="E507" s="1" t="s">
        <v>90</v>
      </c>
      <c r="F507" s="1" t="s">
        <v>74</v>
      </c>
      <c r="G507" s="1" t="s">
        <v>542</v>
      </c>
      <c r="H507" t="s">
        <v>71</v>
      </c>
      <c r="I507">
        <v>1</v>
      </c>
      <c r="J507" t="s">
        <v>204</v>
      </c>
      <c r="K507" s="1" t="s">
        <v>222</v>
      </c>
      <c r="L507" s="1" t="s">
        <v>162</v>
      </c>
      <c r="M507">
        <v>28</v>
      </c>
      <c r="N507">
        <v>0</v>
      </c>
      <c r="O507">
        <v>0</v>
      </c>
      <c r="P507">
        <v>0</v>
      </c>
      <c r="X507" t="str">
        <f>Serve[[#This Row],[服装]]&amp;Serve[[#This Row],[名前]]&amp;Serve[[#This Row],[レアリティ]]</f>
        <v>ユニフォーム先島伊澄ICONIC</v>
      </c>
    </row>
    <row r="508" spans="1:24" x14ac:dyDescent="0.25">
      <c r="A508">
        <f>VLOOKUP(Serve[[#This Row],[No用]],SetNo[[No.用]:[vlookup 用]],2,FALSE)</f>
        <v>418</v>
      </c>
      <c r="B508">
        <f>IF(ROW()=2,1,IF(A507&lt;&gt;Serve[[#This Row],[No]],1,B507+1))</f>
        <v>1</v>
      </c>
      <c r="C508" t="s">
        <v>108</v>
      </c>
      <c r="D508" s="1" t="s">
        <v>564</v>
      </c>
      <c r="E508" s="1" t="s">
        <v>90</v>
      </c>
      <c r="F508" s="1" t="s">
        <v>82</v>
      </c>
      <c r="G508" s="1" t="s">
        <v>542</v>
      </c>
      <c r="H508" t="s">
        <v>71</v>
      </c>
      <c r="I508">
        <v>1</v>
      </c>
      <c r="J508" t="s">
        <v>204</v>
      </c>
      <c r="K508" s="1" t="s">
        <v>225</v>
      </c>
      <c r="L508" s="1" t="s">
        <v>162</v>
      </c>
      <c r="M508">
        <v>25</v>
      </c>
      <c r="N508">
        <v>0</v>
      </c>
      <c r="O508">
        <v>0</v>
      </c>
      <c r="P508">
        <v>0</v>
      </c>
      <c r="X508" t="str">
        <f>Serve[[#This Row],[服装]]&amp;Serve[[#This Row],[名前]]&amp;Serve[[#This Row],[レアリティ]]</f>
        <v>ユニフォーム背黒晃彦ICONIC</v>
      </c>
    </row>
    <row r="509" spans="1:24" x14ac:dyDescent="0.25">
      <c r="A509">
        <f>VLOOKUP(Serve[[#This Row],[No用]],SetNo[[No.用]:[vlookup 用]],2,FALSE)</f>
        <v>419</v>
      </c>
      <c r="B509">
        <f>IF(ROW()=2,1,IF(A508&lt;&gt;Serve[[#This Row],[No]],1,B508+1))</f>
        <v>1</v>
      </c>
      <c r="C509" t="s">
        <v>108</v>
      </c>
      <c r="D509" s="1" t="s">
        <v>566</v>
      </c>
      <c r="E509" s="1" t="s">
        <v>90</v>
      </c>
      <c r="F509" s="1" t="s">
        <v>80</v>
      </c>
      <c r="G509" s="1" t="s">
        <v>542</v>
      </c>
      <c r="H509" t="s">
        <v>71</v>
      </c>
      <c r="I509">
        <v>0</v>
      </c>
      <c r="J509" t="s">
        <v>204</v>
      </c>
      <c r="M509">
        <v>0</v>
      </c>
      <c r="N509">
        <v>0</v>
      </c>
      <c r="O509">
        <v>0</v>
      </c>
      <c r="P509">
        <v>0</v>
      </c>
      <c r="X509" t="str">
        <f>Serve[[#This Row],[服装]]&amp;Serve[[#This Row],[名前]]&amp;Serve[[#This Row],[レアリティ]]</f>
        <v>ユニフォーム赤間颯ICONIC</v>
      </c>
    </row>
    <row r="510" spans="1:24" x14ac:dyDescent="0.25">
      <c r="A510">
        <f>VLOOKUP(Serve[[#This Row],[No用]],SetNo[[No.用]:[vlookup 用]],2,FALSE)</f>
        <v>420</v>
      </c>
      <c r="B510">
        <f>IF(ROW()=2,1,IF(A509&lt;&gt;Serve[[#This Row],[No]],1,B509+1))</f>
        <v>1</v>
      </c>
      <c r="C510" s="1" t="s">
        <v>108</v>
      </c>
      <c r="D510" s="1" t="s">
        <v>1032</v>
      </c>
      <c r="E510" s="1" t="s">
        <v>77</v>
      </c>
      <c r="F510" s="1" t="s">
        <v>74</v>
      </c>
      <c r="G510" s="1" t="s">
        <v>1033</v>
      </c>
      <c r="H510" s="1" t="s">
        <v>543</v>
      </c>
      <c r="I510">
        <v>1</v>
      </c>
      <c r="J510" t="s">
        <v>204</v>
      </c>
      <c r="K510" s="1" t="s">
        <v>222</v>
      </c>
      <c r="L510" s="1" t="s">
        <v>178</v>
      </c>
      <c r="M510">
        <v>32</v>
      </c>
      <c r="N510">
        <v>0</v>
      </c>
      <c r="O510">
        <v>0</v>
      </c>
      <c r="P510">
        <v>0</v>
      </c>
      <c r="X510" t="str">
        <f>Serve[[#This Row],[服装]]&amp;Serve[[#This Row],[名前]]&amp;Serve[[#This Row],[レアリティ]]</f>
        <v>ユニフォーム白峰周ICONIC</v>
      </c>
    </row>
    <row r="511" spans="1:24" x14ac:dyDescent="0.25">
      <c r="A511">
        <f>VLOOKUP(Serve[[#This Row],[No用]],SetNo[[No.用]:[vlookup 用]],2,FALSE)</f>
        <v>421</v>
      </c>
      <c r="B511">
        <f>IF(ROW()=2,1,IF(A510&lt;&gt;Serve[[#This Row],[No]],1,B510+1))</f>
        <v>1</v>
      </c>
      <c r="C511" s="1" t="s">
        <v>108</v>
      </c>
      <c r="D511" s="1" t="s">
        <v>1042</v>
      </c>
      <c r="E511" s="1" t="s">
        <v>77</v>
      </c>
      <c r="F511" s="1" t="s">
        <v>82</v>
      </c>
      <c r="G511" s="1" t="s">
        <v>1033</v>
      </c>
      <c r="H511" s="1" t="s">
        <v>543</v>
      </c>
      <c r="I511">
        <v>1</v>
      </c>
      <c r="J511" t="s">
        <v>204</v>
      </c>
      <c r="K511" s="1" t="s">
        <v>184</v>
      </c>
      <c r="L511" s="1" t="s">
        <v>178</v>
      </c>
      <c r="M511">
        <v>32</v>
      </c>
      <c r="N511">
        <v>0</v>
      </c>
      <c r="O511">
        <v>0</v>
      </c>
      <c r="P511">
        <v>0</v>
      </c>
      <c r="X511" t="str">
        <f>Serve[[#This Row],[服装]]&amp;Serve[[#This Row],[名前]]&amp;Serve[[#This Row],[レアリティ]]</f>
        <v>ユニフォーム和倉久彦ICONIC</v>
      </c>
    </row>
    <row r="512" spans="1:24" x14ac:dyDescent="0.25">
      <c r="A512">
        <f>VLOOKUP(Serve[[#This Row],[No用]],SetNo[[No.用]:[vlookup 用]],2,FALSE)</f>
        <v>422</v>
      </c>
      <c r="B512">
        <f>IF(ROW()=2,1,IF(A511&lt;&gt;Serve[[#This Row],[No]],1,B511+1))</f>
        <v>1</v>
      </c>
      <c r="C512" s="1" t="s">
        <v>108</v>
      </c>
      <c r="D512" s="1" t="s">
        <v>1046</v>
      </c>
      <c r="E512" s="1" t="s">
        <v>77</v>
      </c>
      <c r="F512" s="1" t="s">
        <v>78</v>
      </c>
      <c r="G512" s="1" t="s">
        <v>1033</v>
      </c>
      <c r="H512" s="1" t="s">
        <v>543</v>
      </c>
      <c r="I512">
        <v>1</v>
      </c>
      <c r="J512" t="s">
        <v>204</v>
      </c>
      <c r="K512" s="1" t="s">
        <v>184</v>
      </c>
      <c r="L512" s="1" t="s">
        <v>162</v>
      </c>
      <c r="M512">
        <v>32</v>
      </c>
      <c r="N512">
        <v>0</v>
      </c>
      <c r="O512">
        <v>0</v>
      </c>
      <c r="P512">
        <v>0</v>
      </c>
      <c r="X512" t="str">
        <f>Serve[[#This Row],[服装]]&amp;Serve[[#This Row],[名前]]&amp;Serve[[#This Row],[レアリティ]]</f>
        <v>ユニフォーム金沢伊織ICONIC</v>
      </c>
    </row>
    <row r="513" spans="1:24" x14ac:dyDescent="0.25">
      <c r="A513">
        <f>VLOOKUP(Serve[[#This Row],[No用]],SetNo[[No.用]:[vlookup 用]],2,FALSE)</f>
        <v>423</v>
      </c>
      <c r="B513">
        <f>IF(ROW()=2,1,IF(A512&lt;&gt;Serve[[#This Row],[No]],1,B512+1))</f>
        <v>1</v>
      </c>
      <c r="C513" s="1" t="s">
        <v>108</v>
      </c>
      <c r="D513" s="1" t="s">
        <v>1050</v>
      </c>
      <c r="E513" s="1" t="s">
        <v>77</v>
      </c>
      <c r="F513" s="1" t="s">
        <v>82</v>
      </c>
      <c r="G513" s="1" t="s">
        <v>1033</v>
      </c>
      <c r="H513" s="1" t="s">
        <v>543</v>
      </c>
      <c r="I513">
        <v>1</v>
      </c>
      <c r="J513" t="s">
        <v>204</v>
      </c>
      <c r="K513" s="1" t="s">
        <v>222</v>
      </c>
      <c r="L513" s="1" t="s">
        <v>162</v>
      </c>
      <c r="M513">
        <v>27</v>
      </c>
      <c r="N513">
        <v>0</v>
      </c>
      <c r="O513">
        <v>0</v>
      </c>
      <c r="P513">
        <v>0</v>
      </c>
      <c r="X513" t="str">
        <f>Serve[[#This Row],[服装]]&amp;Serve[[#This Row],[名前]]&amp;Serve[[#This Row],[レアリティ]]</f>
        <v>ユニフォーム志賀智也ICONIC</v>
      </c>
    </row>
    <row r="514" spans="1:24" x14ac:dyDescent="0.25">
      <c r="A514">
        <f>VLOOKUP(Serve[[#This Row],[No用]],SetNo[[No.用]:[vlookup 用]],2,FALSE)</f>
        <v>424</v>
      </c>
      <c r="B514">
        <f>IF(ROW()=2,1,IF(A513&lt;&gt;Serve[[#This Row],[No]],1,B513+1))</f>
        <v>1</v>
      </c>
      <c r="C514" s="1" t="s">
        <v>108</v>
      </c>
      <c r="D514" s="1" t="s">
        <v>1063</v>
      </c>
      <c r="E514" s="1" t="s">
        <v>77</v>
      </c>
      <c r="F514" s="1" t="s">
        <v>80</v>
      </c>
      <c r="G514" s="1" t="s">
        <v>1033</v>
      </c>
      <c r="H514" s="1" t="s">
        <v>543</v>
      </c>
      <c r="I514">
        <v>0</v>
      </c>
      <c r="J514" t="s">
        <v>204</v>
      </c>
      <c r="M514">
        <v>0</v>
      </c>
      <c r="N514">
        <v>0</v>
      </c>
      <c r="O514">
        <v>0</v>
      </c>
      <c r="P514">
        <v>0</v>
      </c>
      <c r="X514" t="str">
        <f>Serve[[#This Row],[服装]]&amp;Serve[[#This Row],[名前]]&amp;Serve[[#This Row],[レアリティ]]</f>
        <v>ユニフォーム輪島友和ICONIC</v>
      </c>
    </row>
    <row r="515" spans="1:24" x14ac:dyDescent="0.25">
      <c r="A515">
        <f>VLOOKUP(Serve[[#This Row],[No用]],SetNo[[No.用]:[vlookup 用]],2,FALSE)</f>
        <v>425</v>
      </c>
      <c r="B515">
        <f>IF(ROW()=2,1,IF(A514&lt;&gt;Serve[[#This Row],[No]],1,B514+1))</f>
        <v>1</v>
      </c>
      <c r="C515" s="1" t="s">
        <v>108</v>
      </c>
      <c r="D515" s="1" t="s">
        <v>1079</v>
      </c>
      <c r="E515" s="1" t="s">
        <v>77</v>
      </c>
      <c r="F515" s="1" t="s">
        <v>78</v>
      </c>
      <c r="G515" s="1" t="s">
        <v>1033</v>
      </c>
      <c r="H515" s="1" t="s">
        <v>543</v>
      </c>
      <c r="I515">
        <v>1</v>
      </c>
      <c r="J515" t="s">
        <v>204</v>
      </c>
      <c r="K515" s="1" t="s">
        <v>184</v>
      </c>
      <c r="L515" s="1" t="s">
        <v>173</v>
      </c>
      <c r="M515">
        <v>36</v>
      </c>
      <c r="N515">
        <v>0</v>
      </c>
      <c r="O515">
        <v>0</v>
      </c>
      <c r="P515">
        <v>0</v>
      </c>
      <c r="X515" t="str">
        <f>Serve[[#This Row],[服装]]&amp;Serve[[#This Row],[名前]]&amp;Serve[[#This Row],[レアリティ]]</f>
        <v>ユニフォーム深谷謙朗ICONIC</v>
      </c>
    </row>
    <row r="516" spans="1:24" x14ac:dyDescent="0.25">
      <c r="A516">
        <f>VLOOKUP(Serve[[#This Row],[No用]],SetNo[[No.用]:[vlookup 用]],2,FALSE)</f>
        <v>425</v>
      </c>
      <c r="B516">
        <f>IF(ROW()=2,1,IF(A515&lt;&gt;Serve[[#This Row],[No]],1,B515+1))</f>
        <v>2</v>
      </c>
      <c r="C516" s="1" t="s">
        <v>108</v>
      </c>
      <c r="D516" s="1" t="s">
        <v>1079</v>
      </c>
      <c r="E516" s="1" t="s">
        <v>77</v>
      </c>
      <c r="F516" s="1" t="s">
        <v>78</v>
      </c>
      <c r="G516" s="1" t="s">
        <v>1033</v>
      </c>
      <c r="H516" s="1" t="s">
        <v>543</v>
      </c>
      <c r="I516">
        <v>1</v>
      </c>
      <c r="J516" t="s">
        <v>204</v>
      </c>
      <c r="K516" s="1" t="s">
        <v>184</v>
      </c>
      <c r="L516" s="1" t="s">
        <v>224</v>
      </c>
      <c r="M516">
        <v>43</v>
      </c>
      <c r="N516">
        <v>0</v>
      </c>
      <c r="O516">
        <v>53</v>
      </c>
      <c r="P516">
        <v>0</v>
      </c>
      <c r="W516" s="1" t="s">
        <v>1081</v>
      </c>
      <c r="X516" t="str">
        <f>Serve[[#This Row],[服装]]&amp;Serve[[#This Row],[名前]]&amp;Serve[[#This Row],[レアリティ]]</f>
        <v>ユニフォーム深谷謙朗ICONIC</v>
      </c>
    </row>
    <row r="517" spans="1:24" x14ac:dyDescent="0.25">
      <c r="A517">
        <f>VLOOKUP(Serve[[#This Row],[No用]],SetNo[[No.用]:[vlookup 用]],2,FALSE)</f>
        <v>426</v>
      </c>
      <c r="B517">
        <f>IF(ROW()=2,1,IF(A516&lt;&gt;Serve[[#This Row],[No]],1,B516+1))</f>
        <v>1</v>
      </c>
      <c r="C517" s="1" t="s">
        <v>108</v>
      </c>
      <c r="D517" s="1" t="s">
        <v>1089</v>
      </c>
      <c r="E517" s="1" t="s">
        <v>77</v>
      </c>
      <c r="F517" s="1" t="s">
        <v>78</v>
      </c>
      <c r="G517" s="1" t="s">
        <v>1033</v>
      </c>
      <c r="H517" s="1" t="s">
        <v>543</v>
      </c>
      <c r="I517">
        <v>1</v>
      </c>
      <c r="J517" t="s">
        <v>204</v>
      </c>
      <c r="K517" s="1" t="s">
        <v>222</v>
      </c>
      <c r="L517" s="1" t="s">
        <v>162</v>
      </c>
      <c r="M517">
        <v>26</v>
      </c>
      <c r="N517">
        <v>0</v>
      </c>
      <c r="O517">
        <v>0</v>
      </c>
      <c r="P517">
        <v>0</v>
      </c>
      <c r="X517" t="str">
        <f>Serve[[#This Row],[服装]]&amp;Serve[[#This Row],[名前]]&amp;Serve[[#This Row],[レアリティ]]</f>
        <v>ユニフォーム山代総司ICONIC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201F-FB00-4E23-B4FD-72701A6D862A}">
  <sheetPr codeName="Sheet2"/>
  <dimension ref="A1:X2540"/>
  <sheetViews>
    <sheetView topLeftCell="A2420" zoomScaleNormal="100" workbookViewId="0">
      <selection activeCell="A2441" sqref="A2441:XFD2446"/>
    </sheetView>
  </sheetViews>
  <sheetFormatPr defaultRowHeight="14.25" x14ac:dyDescent="0.25"/>
  <cols>
    <col min="1" max="1" width="6" bestFit="1" customWidth="1"/>
    <col min="2" max="2" width="6" customWidth="1"/>
    <col min="3" max="3" width="10.140625" bestFit="1" customWidth="1"/>
    <col min="4" max="4" width="12.42578125" bestFit="1" customWidth="1"/>
    <col min="5" max="6" width="10.42578125" bestFit="1" customWidth="1"/>
    <col min="7" max="7" width="7.28515625" bestFit="1" customWidth="1"/>
    <col min="8" max="8" width="9.7109375" bestFit="1" customWidth="1"/>
    <col min="9" max="9" width="3.140625" customWidth="1"/>
    <col min="10" max="10" width="9" bestFit="1" customWidth="1"/>
    <col min="11" max="11" width="9.28515625" bestFit="1" customWidth="1"/>
    <col min="12" max="12" width="4" customWidth="1"/>
    <col min="13" max="13" width="7.42578125" bestFit="1" customWidth="1"/>
    <col min="14" max="15" width="7.28515625" bestFit="1" customWidth="1"/>
    <col min="16" max="16" width="10.7109375" bestFit="1" customWidth="1"/>
    <col min="17" max="17" width="20.28515625" bestFit="1" customWidth="1"/>
    <col min="18" max="18" width="26.5703125" bestFit="1" customWidth="1"/>
    <col min="19" max="19" width="8.28515625" customWidth="1"/>
    <col min="20" max="20" width="10.28515625" customWidth="1"/>
    <col min="21" max="21" width="10.7109375" customWidth="1"/>
    <col min="22" max="22" width="9.7109375" customWidth="1"/>
    <col min="23" max="23" width="23" customWidth="1"/>
    <col min="24" max="24" width="2.7109375" hidden="1" customWidth="1"/>
    <col min="25" max="25" width="2.28515625" customWidth="1"/>
  </cols>
  <sheetData>
    <row r="1" spans="1:24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t="s">
        <v>261</v>
      </c>
      <c r="R1" t="s">
        <v>203</v>
      </c>
      <c r="S1" s="1" t="s">
        <v>202</v>
      </c>
      <c r="T1" s="1" t="s">
        <v>1590</v>
      </c>
      <c r="U1" s="1" t="s">
        <v>1589</v>
      </c>
      <c r="V1" s="1" t="s">
        <v>1591</v>
      </c>
      <c r="W1" s="1" t="s">
        <v>1052</v>
      </c>
      <c r="X1" t="s">
        <v>226</v>
      </c>
    </row>
    <row r="2" spans="1:24" x14ac:dyDescent="0.25">
      <c r="A2">
        <f>VLOOKUP(Receive[[#This Row],[No用]],SetNo[[No.用]:[vlookup 用]],2,FALSE)</f>
        <v>1</v>
      </c>
      <c r="B2">
        <f>IF(ROW()=2,1,IF(A1&lt;&gt;Receive[[#This Row],[No]],1,B1+1))</f>
        <v>1</v>
      </c>
      <c r="C2" t="s">
        <v>205</v>
      </c>
      <c r="D2" t="s">
        <v>229</v>
      </c>
      <c r="E2" t="s">
        <v>28</v>
      </c>
      <c r="F2" t="s">
        <v>26</v>
      </c>
      <c r="G2" t="s">
        <v>153</v>
      </c>
      <c r="H2" t="s">
        <v>71</v>
      </c>
      <c r="I2">
        <v>1</v>
      </c>
      <c r="J2" t="s">
        <v>228</v>
      </c>
      <c r="K2" t="s">
        <v>119</v>
      </c>
      <c r="L2" t="s">
        <v>162</v>
      </c>
      <c r="M2">
        <v>24</v>
      </c>
      <c r="N2">
        <v>0</v>
      </c>
      <c r="O2">
        <v>0</v>
      </c>
      <c r="P2">
        <v>0</v>
      </c>
      <c r="X2" t="str">
        <f>Receive[[#This Row],[服装]]&amp;Receive[[#This Row],[名前]]&amp;Receive[[#This Row],[レアリティ]]</f>
        <v>ユニフォーム日向翔陽ICONIC</v>
      </c>
    </row>
    <row r="3" spans="1:24" x14ac:dyDescent="0.25">
      <c r="A3">
        <f>VLOOKUP(Receive[[#This Row],[No用]],SetNo[[No.用]:[vlookup 用]],2,FALSE)</f>
        <v>1</v>
      </c>
      <c r="B3">
        <f>IF(ROW()=2,1,IF(A2&lt;&gt;Receive[[#This Row],[No]],1,B2+1))</f>
        <v>2</v>
      </c>
      <c r="C3" t="s">
        <v>205</v>
      </c>
      <c r="D3" t="s">
        <v>229</v>
      </c>
      <c r="E3" t="s">
        <v>28</v>
      </c>
      <c r="F3" t="s">
        <v>26</v>
      </c>
      <c r="G3" t="s">
        <v>153</v>
      </c>
      <c r="H3" t="s">
        <v>71</v>
      </c>
      <c r="I3">
        <v>1</v>
      </c>
      <c r="J3" t="s">
        <v>228</v>
      </c>
      <c r="K3" t="s">
        <v>163</v>
      </c>
      <c r="L3" t="s">
        <v>162</v>
      </c>
      <c r="M3">
        <v>28</v>
      </c>
      <c r="N3">
        <v>0</v>
      </c>
      <c r="O3">
        <v>0</v>
      </c>
      <c r="P3">
        <v>0</v>
      </c>
      <c r="R3" s="1" t="s">
        <v>923</v>
      </c>
      <c r="S3" s="1">
        <v>15</v>
      </c>
      <c r="T3" s="1">
        <v>59.1</v>
      </c>
      <c r="U3" s="1"/>
      <c r="V3" s="1"/>
      <c r="X3" t="str">
        <f>Receive[[#This Row],[服装]]&amp;Receive[[#This Row],[名前]]&amp;Receive[[#This Row],[レアリティ]]</f>
        <v>ユニフォーム日向翔陽ICONIC</v>
      </c>
    </row>
    <row r="4" spans="1:24" x14ac:dyDescent="0.25">
      <c r="A4">
        <f>VLOOKUP(Receive[[#This Row],[No用]],SetNo[[No.用]:[vlookup 用]],2,FALSE)</f>
        <v>1</v>
      </c>
      <c r="B4">
        <f>IF(ROW()=2,1,IF(A3&lt;&gt;Receive[[#This Row],[No]],1,B3+1))</f>
        <v>3</v>
      </c>
      <c r="C4" t="s">
        <v>205</v>
      </c>
      <c r="D4" t="s">
        <v>229</v>
      </c>
      <c r="E4" t="s">
        <v>28</v>
      </c>
      <c r="F4" t="s">
        <v>26</v>
      </c>
      <c r="G4" t="s">
        <v>153</v>
      </c>
      <c r="H4" t="s">
        <v>71</v>
      </c>
      <c r="I4">
        <v>1</v>
      </c>
      <c r="J4" t="s">
        <v>228</v>
      </c>
      <c r="K4" t="s">
        <v>120</v>
      </c>
      <c r="L4" t="s">
        <v>162</v>
      </c>
      <c r="M4">
        <v>25</v>
      </c>
      <c r="N4">
        <v>0</v>
      </c>
      <c r="O4">
        <v>0</v>
      </c>
      <c r="P4">
        <v>0</v>
      </c>
      <c r="X4" t="str">
        <f>Receive[[#This Row],[服装]]&amp;Receive[[#This Row],[名前]]&amp;Receive[[#This Row],[レアリティ]]</f>
        <v>ユニフォーム日向翔陽ICONIC</v>
      </c>
    </row>
    <row r="5" spans="1:24" x14ac:dyDescent="0.25">
      <c r="A5">
        <f>VLOOKUP(Receive[[#This Row],[No用]],SetNo[[No.用]:[vlookup 用]],2,FALSE)</f>
        <v>1</v>
      </c>
      <c r="B5">
        <f>IF(ROW()=2,1,IF(A4&lt;&gt;Receive[[#This Row],[No]],1,B4+1))</f>
        <v>4</v>
      </c>
      <c r="C5" t="s">
        <v>205</v>
      </c>
      <c r="D5" t="s">
        <v>229</v>
      </c>
      <c r="E5" t="s">
        <v>28</v>
      </c>
      <c r="F5" t="s">
        <v>26</v>
      </c>
      <c r="G5" t="s">
        <v>153</v>
      </c>
      <c r="H5" t="s">
        <v>71</v>
      </c>
      <c r="I5">
        <v>1</v>
      </c>
      <c r="J5" t="s">
        <v>228</v>
      </c>
      <c r="K5" t="s">
        <v>164</v>
      </c>
      <c r="L5" t="s">
        <v>162</v>
      </c>
      <c r="M5">
        <v>25</v>
      </c>
      <c r="N5">
        <v>0</v>
      </c>
      <c r="O5">
        <v>0</v>
      </c>
      <c r="P5">
        <v>0</v>
      </c>
      <c r="X5" t="str">
        <f>Receive[[#This Row],[服装]]&amp;Receive[[#This Row],[名前]]&amp;Receive[[#This Row],[レアリティ]]</f>
        <v>ユニフォーム日向翔陽ICONIC</v>
      </c>
    </row>
    <row r="6" spans="1:24" x14ac:dyDescent="0.25">
      <c r="A6">
        <f>VLOOKUP(Receive[[#This Row],[No用]],SetNo[[No.用]:[vlookup 用]],2,FALSE)</f>
        <v>1</v>
      </c>
      <c r="B6">
        <f>IF(ROW()=2,1,IF(A5&lt;&gt;Receive[[#This Row],[No]],1,B5+1))</f>
        <v>5</v>
      </c>
      <c r="C6" t="s">
        <v>205</v>
      </c>
      <c r="D6" t="s">
        <v>229</v>
      </c>
      <c r="E6" t="s">
        <v>28</v>
      </c>
      <c r="F6" t="s">
        <v>26</v>
      </c>
      <c r="G6" t="s">
        <v>153</v>
      </c>
      <c r="H6" t="s">
        <v>71</v>
      </c>
      <c r="I6">
        <v>0</v>
      </c>
      <c r="J6" t="s">
        <v>228</v>
      </c>
      <c r="K6" t="s">
        <v>165</v>
      </c>
      <c r="L6" t="s">
        <v>162</v>
      </c>
      <c r="M6">
        <v>29</v>
      </c>
      <c r="N6">
        <v>0</v>
      </c>
      <c r="O6">
        <v>0</v>
      </c>
      <c r="P6">
        <v>0</v>
      </c>
      <c r="X6" t="str">
        <f>Receive[[#This Row],[服装]]&amp;Receive[[#This Row],[名前]]&amp;Receive[[#This Row],[レアリティ]]</f>
        <v>ユニフォーム日向翔陽ICONIC</v>
      </c>
    </row>
    <row r="7" spans="1:24" x14ac:dyDescent="0.25">
      <c r="A7">
        <f>VLOOKUP(Receive[[#This Row],[No用]],SetNo[[No.用]:[vlookup 用]],2,FALSE)</f>
        <v>2</v>
      </c>
      <c r="B7">
        <f>IF(ROW()=2,1,IF(A6&lt;&gt;Receive[[#This Row],[No]],1,B6+1))</f>
        <v>1</v>
      </c>
      <c r="C7" t="s">
        <v>207</v>
      </c>
      <c r="D7" t="s">
        <v>229</v>
      </c>
      <c r="E7" t="s">
        <v>28</v>
      </c>
      <c r="F7" t="s">
        <v>26</v>
      </c>
      <c r="G7" t="s">
        <v>153</v>
      </c>
      <c r="H7" t="s">
        <v>71</v>
      </c>
      <c r="I7">
        <v>1</v>
      </c>
      <c r="J7" t="s">
        <v>16</v>
      </c>
      <c r="K7" t="s">
        <v>249</v>
      </c>
      <c r="L7" t="s">
        <v>250</v>
      </c>
      <c r="M7">
        <v>24</v>
      </c>
      <c r="N7">
        <v>0</v>
      </c>
      <c r="O7">
        <v>0</v>
      </c>
      <c r="P7">
        <v>0</v>
      </c>
      <c r="X7" t="str">
        <f>Receive[[#This Row],[服装]]&amp;Receive[[#This Row],[名前]]&amp;Receive[[#This Row],[レアリティ]]</f>
        <v>制服日向翔陽ICONIC</v>
      </c>
    </row>
    <row r="8" spans="1:24" x14ac:dyDescent="0.25">
      <c r="A8">
        <f>VLOOKUP(Receive[[#This Row],[No用]],SetNo[[No.用]:[vlookup 用]],2,FALSE)</f>
        <v>2</v>
      </c>
      <c r="B8">
        <f>IF(ROW()=2,1,IF(A7&lt;&gt;Receive[[#This Row],[No]],1,B7+1))</f>
        <v>2</v>
      </c>
      <c r="C8" t="s">
        <v>207</v>
      </c>
      <c r="D8" t="s">
        <v>229</v>
      </c>
      <c r="E8" t="s">
        <v>28</v>
      </c>
      <c r="F8" t="s">
        <v>26</v>
      </c>
      <c r="G8" t="s">
        <v>153</v>
      </c>
      <c r="H8" t="s">
        <v>71</v>
      </c>
      <c r="I8">
        <v>1</v>
      </c>
      <c r="J8" t="s">
        <v>16</v>
      </c>
      <c r="K8" t="s">
        <v>251</v>
      </c>
      <c r="L8" t="s">
        <v>250</v>
      </c>
      <c r="M8">
        <v>28</v>
      </c>
      <c r="N8">
        <v>0</v>
      </c>
      <c r="O8">
        <v>0</v>
      </c>
      <c r="P8">
        <v>0</v>
      </c>
      <c r="R8" s="1" t="s">
        <v>923</v>
      </c>
      <c r="S8" s="1">
        <v>15</v>
      </c>
      <c r="T8" s="1">
        <v>59.1</v>
      </c>
      <c r="U8" s="1"/>
      <c r="V8" s="1"/>
      <c r="X8" t="str">
        <f>Receive[[#This Row],[服装]]&amp;Receive[[#This Row],[名前]]&amp;Receive[[#This Row],[レアリティ]]</f>
        <v>制服日向翔陽ICONIC</v>
      </c>
    </row>
    <row r="9" spans="1:24" x14ac:dyDescent="0.25">
      <c r="A9">
        <f>VLOOKUP(Receive[[#This Row],[No用]],SetNo[[No.用]:[vlookup 用]],2,FALSE)</f>
        <v>2</v>
      </c>
      <c r="B9">
        <f>IF(ROW()=2,1,IF(A8&lt;&gt;Receive[[#This Row],[No]],1,B8+1))</f>
        <v>3</v>
      </c>
      <c r="C9" t="s">
        <v>207</v>
      </c>
      <c r="D9" t="s">
        <v>229</v>
      </c>
      <c r="E9" t="s">
        <v>28</v>
      </c>
      <c r="F9" t="s">
        <v>26</v>
      </c>
      <c r="G9" t="s">
        <v>153</v>
      </c>
      <c r="H9" t="s">
        <v>71</v>
      </c>
      <c r="I9">
        <v>1</v>
      </c>
      <c r="J9" t="s">
        <v>16</v>
      </c>
      <c r="K9" t="s">
        <v>252</v>
      </c>
      <c r="L9" t="s">
        <v>250</v>
      </c>
      <c r="M9">
        <v>25</v>
      </c>
      <c r="N9">
        <v>0</v>
      </c>
      <c r="O9">
        <v>0</v>
      </c>
      <c r="P9">
        <v>0</v>
      </c>
      <c r="X9" t="str">
        <f>Receive[[#This Row],[服装]]&amp;Receive[[#This Row],[名前]]&amp;Receive[[#This Row],[レアリティ]]</f>
        <v>制服日向翔陽ICONIC</v>
      </c>
    </row>
    <row r="10" spans="1:24" x14ac:dyDescent="0.25">
      <c r="A10">
        <f>VLOOKUP(Receive[[#This Row],[No用]],SetNo[[No.用]:[vlookup 用]],2,FALSE)</f>
        <v>2</v>
      </c>
      <c r="B10">
        <f>IF(ROW()=2,1,IF(A9&lt;&gt;Receive[[#This Row],[No]],1,B9+1))</f>
        <v>4</v>
      </c>
      <c r="C10" t="s">
        <v>207</v>
      </c>
      <c r="D10" t="s">
        <v>229</v>
      </c>
      <c r="E10" t="s">
        <v>28</v>
      </c>
      <c r="F10" t="s">
        <v>26</v>
      </c>
      <c r="G10" t="s">
        <v>153</v>
      </c>
      <c r="H10" t="s">
        <v>71</v>
      </c>
      <c r="I10">
        <v>1</v>
      </c>
      <c r="J10" t="s">
        <v>16</v>
      </c>
      <c r="K10" t="s">
        <v>253</v>
      </c>
      <c r="L10" t="s">
        <v>250</v>
      </c>
      <c r="M10">
        <v>25</v>
      </c>
      <c r="N10">
        <v>0</v>
      </c>
      <c r="O10">
        <v>0</v>
      </c>
      <c r="P10">
        <v>0</v>
      </c>
      <c r="X10" t="str">
        <f>Receive[[#This Row],[服装]]&amp;Receive[[#This Row],[名前]]&amp;Receive[[#This Row],[レアリティ]]</f>
        <v>制服日向翔陽ICONIC</v>
      </c>
    </row>
    <row r="11" spans="1:24" x14ac:dyDescent="0.25">
      <c r="A11">
        <f>VLOOKUP(Receive[[#This Row],[No用]],SetNo[[No.用]:[vlookup 用]],2,FALSE)</f>
        <v>2</v>
      </c>
      <c r="B11">
        <f>IF(ROW()=2,1,IF(A10&lt;&gt;Receive[[#This Row],[No]],1,B10+1))</f>
        <v>5</v>
      </c>
      <c r="C11" t="s">
        <v>207</v>
      </c>
      <c r="D11" t="s">
        <v>229</v>
      </c>
      <c r="E11" t="s">
        <v>28</v>
      </c>
      <c r="F11" t="s">
        <v>26</v>
      </c>
      <c r="G11" t="s">
        <v>153</v>
      </c>
      <c r="H11" t="s">
        <v>71</v>
      </c>
      <c r="I11">
        <v>0</v>
      </c>
      <c r="J11" t="s">
        <v>16</v>
      </c>
      <c r="K11" t="s">
        <v>254</v>
      </c>
      <c r="L11" t="s">
        <v>250</v>
      </c>
      <c r="M11">
        <v>29</v>
      </c>
      <c r="N11">
        <v>0</v>
      </c>
      <c r="O11">
        <v>0</v>
      </c>
      <c r="P11">
        <v>0</v>
      </c>
      <c r="X11" t="str">
        <f>Receive[[#This Row],[服装]]&amp;Receive[[#This Row],[名前]]&amp;Receive[[#This Row],[レアリティ]]</f>
        <v>制服日向翔陽ICONIC</v>
      </c>
    </row>
    <row r="12" spans="1:24" x14ac:dyDescent="0.25">
      <c r="A12">
        <f>VLOOKUP(Receive[[#This Row],[No用]],SetNo[[No.用]:[vlookup 用]],2,FALSE)</f>
        <v>3</v>
      </c>
      <c r="B12">
        <f>IF(ROW()=2,1,IF(A11&lt;&gt;Receive[[#This Row],[No]],1,B11+1))</f>
        <v>1</v>
      </c>
      <c r="C12" t="s">
        <v>208</v>
      </c>
      <c r="D12" t="s">
        <v>229</v>
      </c>
      <c r="E12" t="s">
        <v>23</v>
      </c>
      <c r="F12" t="s">
        <v>26</v>
      </c>
      <c r="G12" t="s">
        <v>153</v>
      </c>
      <c r="H12" t="s">
        <v>71</v>
      </c>
      <c r="I12">
        <v>1</v>
      </c>
      <c r="J12" t="s">
        <v>16</v>
      </c>
      <c r="K12" t="s">
        <v>249</v>
      </c>
      <c r="L12" t="s">
        <v>250</v>
      </c>
      <c r="M12">
        <v>24</v>
      </c>
      <c r="N12">
        <v>0</v>
      </c>
      <c r="O12">
        <v>0</v>
      </c>
      <c r="P12">
        <v>0</v>
      </c>
      <c r="X12" t="str">
        <f>Receive[[#This Row],[服装]]&amp;Receive[[#This Row],[名前]]&amp;Receive[[#This Row],[レアリティ]]</f>
        <v>夏祭り日向翔陽ICONIC</v>
      </c>
    </row>
    <row r="13" spans="1:24" x14ac:dyDescent="0.25">
      <c r="A13">
        <f>VLOOKUP(Receive[[#This Row],[No用]],SetNo[[No.用]:[vlookup 用]],2,FALSE)</f>
        <v>3</v>
      </c>
      <c r="B13">
        <f>IF(ROW()=2,1,IF(A12&lt;&gt;Receive[[#This Row],[No]],1,B12+1))</f>
        <v>2</v>
      </c>
      <c r="C13" t="s">
        <v>208</v>
      </c>
      <c r="D13" t="s">
        <v>229</v>
      </c>
      <c r="E13" t="s">
        <v>23</v>
      </c>
      <c r="F13" t="s">
        <v>26</v>
      </c>
      <c r="G13" t="s">
        <v>153</v>
      </c>
      <c r="H13" t="s">
        <v>71</v>
      </c>
      <c r="I13">
        <v>1</v>
      </c>
      <c r="J13" t="s">
        <v>16</v>
      </c>
      <c r="K13" t="s">
        <v>251</v>
      </c>
      <c r="L13" t="s">
        <v>250</v>
      </c>
      <c r="M13">
        <v>28</v>
      </c>
      <c r="N13">
        <v>0</v>
      </c>
      <c r="O13">
        <v>0</v>
      </c>
      <c r="P13">
        <v>0</v>
      </c>
      <c r="R13" s="1" t="s">
        <v>923</v>
      </c>
      <c r="S13" s="1">
        <v>15</v>
      </c>
      <c r="T13" s="1">
        <v>59.1</v>
      </c>
      <c r="U13" s="1"/>
      <c r="V13" s="1"/>
      <c r="X13" t="str">
        <f>Receive[[#This Row],[服装]]&amp;Receive[[#This Row],[名前]]&amp;Receive[[#This Row],[レアリティ]]</f>
        <v>夏祭り日向翔陽ICONIC</v>
      </c>
    </row>
    <row r="14" spans="1:24" x14ac:dyDescent="0.25">
      <c r="A14">
        <f>VLOOKUP(Receive[[#This Row],[No用]],SetNo[[No.用]:[vlookup 用]],2,FALSE)</f>
        <v>3</v>
      </c>
      <c r="B14">
        <f>IF(ROW()=2,1,IF(A13&lt;&gt;Receive[[#This Row],[No]],1,B13+1))</f>
        <v>3</v>
      </c>
      <c r="C14" t="s">
        <v>208</v>
      </c>
      <c r="D14" t="s">
        <v>229</v>
      </c>
      <c r="E14" t="s">
        <v>23</v>
      </c>
      <c r="F14" t="s">
        <v>26</v>
      </c>
      <c r="G14" t="s">
        <v>153</v>
      </c>
      <c r="H14" t="s">
        <v>71</v>
      </c>
      <c r="I14">
        <v>1</v>
      </c>
      <c r="J14" t="s">
        <v>16</v>
      </c>
      <c r="K14" t="s">
        <v>252</v>
      </c>
      <c r="L14" t="s">
        <v>250</v>
      </c>
      <c r="M14">
        <v>25</v>
      </c>
      <c r="N14">
        <v>0</v>
      </c>
      <c r="O14">
        <v>0</v>
      </c>
      <c r="P14">
        <v>0</v>
      </c>
      <c r="X14" t="str">
        <f>Receive[[#This Row],[服装]]&amp;Receive[[#This Row],[名前]]&amp;Receive[[#This Row],[レアリティ]]</f>
        <v>夏祭り日向翔陽ICONIC</v>
      </c>
    </row>
    <row r="15" spans="1:24" x14ac:dyDescent="0.25">
      <c r="A15">
        <f>VLOOKUP(Receive[[#This Row],[No用]],SetNo[[No.用]:[vlookup 用]],2,FALSE)</f>
        <v>3</v>
      </c>
      <c r="B15">
        <f>IF(ROW()=2,1,IF(A14&lt;&gt;Receive[[#This Row],[No]],1,B14+1))</f>
        <v>4</v>
      </c>
      <c r="C15" t="s">
        <v>208</v>
      </c>
      <c r="D15" t="s">
        <v>229</v>
      </c>
      <c r="E15" t="s">
        <v>23</v>
      </c>
      <c r="F15" t="s">
        <v>26</v>
      </c>
      <c r="G15" t="s">
        <v>153</v>
      </c>
      <c r="H15" t="s">
        <v>71</v>
      </c>
      <c r="I15">
        <v>1</v>
      </c>
      <c r="J15" t="s">
        <v>16</v>
      </c>
      <c r="K15" t="s">
        <v>253</v>
      </c>
      <c r="L15" t="s">
        <v>250</v>
      </c>
      <c r="M15">
        <v>25</v>
      </c>
      <c r="N15">
        <v>0</v>
      </c>
      <c r="O15">
        <v>0</v>
      </c>
      <c r="P15">
        <v>0</v>
      </c>
      <c r="X15" t="str">
        <f>Receive[[#This Row],[服装]]&amp;Receive[[#This Row],[名前]]&amp;Receive[[#This Row],[レアリティ]]</f>
        <v>夏祭り日向翔陽ICONIC</v>
      </c>
    </row>
    <row r="16" spans="1:24" x14ac:dyDescent="0.25">
      <c r="A16">
        <f>VLOOKUP(Receive[[#This Row],[No用]],SetNo[[No.用]:[vlookup 用]],2,FALSE)</f>
        <v>3</v>
      </c>
      <c r="B16">
        <f>IF(ROW()=2,1,IF(A15&lt;&gt;Receive[[#This Row],[No]],1,B15+1))</f>
        <v>5</v>
      </c>
      <c r="C16" t="s">
        <v>208</v>
      </c>
      <c r="D16" t="s">
        <v>229</v>
      </c>
      <c r="E16" t="s">
        <v>23</v>
      </c>
      <c r="F16" t="s">
        <v>26</v>
      </c>
      <c r="G16" t="s">
        <v>153</v>
      </c>
      <c r="H16" t="s">
        <v>71</v>
      </c>
      <c r="I16">
        <v>0</v>
      </c>
      <c r="J16" t="s">
        <v>16</v>
      </c>
      <c r="K16" t="s">
        <v>254</v>
      </c>
      <c r="L16" t="s">
        <v>250</v>
      </c>
      <c r="M16">
        <v>29</v>
      </c>
      <c r="N16">
        <v>0</v>
      </c>
      <c r="O16">
        <v>0</v>
      </c>
      <c r="P16">
        <v>0</v>
      </c>
      <c r="X16" t="str">
        <f>Receive[[#This Row],[服装]]&amp;Receive[[#This Row],[名前]]&amp;Receive[[#This Row],[レアリティ]]</f>
        <v>夏祭り日向翔陽ICONIC</v>
      </c>
    </row>
    <row r="17" spans="1:24" x14ac:dyDescent="0.25">
      <c r="A17">
        <f>VLOOKUP(Receive[[#This Row],[No用]],SetNo[[No.用]:[vlookup 用]],2,FALSE)</f>
        <v>4</v>
      </c>
      <c r="B17">
        <f>IF(ROW()=2,1,IF(A16&lt;&gt;Receive[[#This Row],[No]],1,B16+1))</f>
        <v>1</v>
      </c>
      <c r="C17" s="1" t="s">
        <v>604</v>
      </c>
      <c r="D17" s="1" t="s">
        <v>137</v>
      </c>
      <c r="E17" s="1" t="s">
        <v>90</v>
      </c>
      <c r="F17" s="1" t="s">
        <v>82</v>
      </c>
      <c r="G17" s="1" t="s">
        <v>136</v>
      </c>
      <c r="H17" s="1" t="s">
        <v>71</v>
      </c>
      <c r="I17">
        <v>1</v>
      </c>
      <c r="J17" t="s">
        <v>16</v>
      </c>
      <c r="K17" s="1" t="s">
        <v>119</v>
      </c>
      <c r="L17" s="1" t="s">
        <v>178</v>
      </c>
      <c r="M17">
        <v>27</v>
      </c>
      <c r="N17">
        <v>0</v>
      </c>
      <c r="O17">
        <v>0</v>
      </c>
      <c r="P17">
        <v>0</v>
      </c>
      <c r="X17" t="str">
        <f>Receive[[#This Row],[服装]]&amp;Receive[[#This Row],[名前]]&amp;Receive[[#This Row],[レアリティ]]</f>
        <v>1周年日向翔陽ICONIC</v>
      </c>
    </row>
    <row r="18" spans="1:24" x14ac:dyDescent="0.25">
      <c r="A18">
        <f>VLOOKUP(Receive[[#This Row],[No用]],SetNo[[No.用]:[vlookup 用]],2,FALSE)</f>
        <v>4</v>
      </c>
      <c r="B18">
        <f>IF(ROW()=2,1,IF(A17&lt;&gt;Receive[[#This Row],[No]],1,B17+1))</f>
        <v>2</v>
      </c>
      <c r="C18" s="1" t="s">
        <v>604</v>
      </c>
      <c r="D18" s="1" t="s">
        <v>137</v>
      </c>
      <c r="E18" s="1" t="s">
        <v>90</v>
      </c>
      <c r="F18" s="1" t="s">
        <v>82</v>
      </c>
      <c r="G18" s="1" t="s">
        <v>136</v>
      </c>
      <c r="H18" s="1" t="s">
        <v>71</v>
      </c>
      <c r="I18">
        <v>1</v>
      </c>
      <c r="J18" t="s">
        <v>16</v>
      </c>
      <c r="K18" s="1" t="s">
        <v>163</v>
      </c>
      <c r="L18" s="1" t="s">
        <v>162</v>
      </c>
      <c r="M18">
        <v>28</v>
      </c>
      <c r="N18">
        <v>0</v>
      </c>
      <c r="O18">
        <v>0</v>
      </c>
      <c r="P18">
        <v>0</v>
      </c>
      <c r="R18" s="1" t="s">
        <v>923</v>
      </c>
      <c r="S18" s="1">
        <v>15</v>
      </c>
      <c r="T18" s="1">
        <v>59.1</v>
      </c>
      <c r="U18" s="1"/>
      <c r="V18" s="1"/>
      <c r="X18" t="str">
        <f>Receive[[#This Row],[服装]]&amp;Receive[[#This Row],[名前]]&amp;Receive[[#This Row],[レアリティ]]</f>
        <v>1周年日向翔陽ICONIC</v>
      </c>
    </row>
    <row r="19" spans="1:24" x14ac:dyDescent="0.25">
      <c r="A19">
        <f>VLOOKUP(Receive[[#This Row],[No用]],SetNo[[No.用]:[vlookup 用]],2,FALSE)</f>
        <v>4</v>
      </c>
      <c r="B19">
        <f>IF(ROW()=2,1,IF(A18&lt;&gt;Receive[[#This Row],[No]],1,B18+1))</f>
        <v>3</v>
      </c>
      <c r="C19" s="1" t="s">
        <v>604</v>
      </c>
      <c r="D19" s="1" t="s">
        <v>137</v>
      </c>
      <c r="E19" s="1" t="s">
        <v>90</v>
      </c>
      <c r="F19" s="1" t="s">
        <v>82</v>
      </c>
      <c r="G19" s="1" t="s">
        <v>136</v>
      </c>
      <c r="H19" s="1" t="s">
        <v>71</v>
      </c>
      <c r="I19">
        <v>1</v>
      </c>
      <c r="J19" t="s">
        <v>16</v>
      </c>
      <c r="K19" s="1" t="s">
        <v>120</v>
      </c>
      <c r="L19" s="1" t="s">
        <v>178</v>
      </c>
      <c r="M19">
        <v>28</v>
      </c>
      <c r="N19">
        <v>0</v>
      </c>
      <c r="O19">
        <v>0</v>
      </c>
      <c r="P19">
        <v>0</v>
      </c>
      <c r="X19" t="str">
        <f>Receive[[#This Row],[服装]]&amp;Receive[[#This Row],[名前]]&amp;Receive[[#This Row],[レアリティ]]</f>
        <v>1周年日向翔陽ICONIC</v>
      </c>
    </row>
    <row r="20" spans="1:24" x14ac:dyDescent="0.25">
      <c r="A20">
        <f>VLOOKUP(Receive[[#This Row],[No用]],SetNo[[No.用]:[vlookup 用]],2,FALSE)</f>
        <v>4</v>
      </c>
      <c r="B20">
        <f>IF(ROW()=2,1,IF(A19&lt;&gt;Receive[[#This Row],[No]],1,B19+1))</f>
        <v>4</v>
      </c>
      <c r="C20" s="1" t="s">
        <v>604</v>
      </c>
      <c r="D20" s="1" t="s">
        <v>137</v>
      </c>
      <c r="E20" s="1" t="s">
        <v>90</v>
      </c>
      <c r="F20" s="1" t="s">
        <v>82</v>
      </c>
      <c r="G20" s="1" t="s">
        <v>136</v>
      </c>
      <c r="H20" s="1" t="s">
        <v>71</v>
      </c>
      <c r="I20">
        <v>1</v>
      </c>
      <c r="J20" t="s">
        <v>16</v>
      </c>
      <c r="K20" s="1" t="s">
        <v>164</v>
      </c>
      <c r="L20" s="1" t="s">
        <v>162</v>
      </c>
      <c r="M20">
        <v>25</v>
      </c>
      <c r="N20">
        <v>0</v>
      </c>
      <c r="O20">
        <v>0</v>
      </c>
      <c r="P20">
        <v>0</v>
      </c>
      <c r="X20" t="str">
        <f>Receive[[#This Row],[服装]]&amp;Receive[[#This Row],[名前]]&amp;Receive[[#This Row],[レアリティ]]</f>
        <v>1周年日向翔陽ICONIC</v>
      </c>
    </row>
    <row r="21" spans="1:24" x14ac:dyDescent="0.25">
      <c r="A21">
        <f>VLOOKUP(Receive[[#This Row],[No用]],SetNo[[No.用]:[vlookup 用]],2,FALSE)</f>
        <v>4</v>
      </c>
      <c r="B21">
        <f>IF(ROW()=2,1,IF(A20&lt;&gt;Receive[[#This Row],[No]],1,B20+1))</f>
        <v>5</v>
      </c>
      <c r="C21" s="1" t="s">
        <v>604</v>
      </c>
      <c r="D21" s="1" t="s">
        <v>137</v>
      </c>
      <c r="E21" s="1" t="s">
        <v>90</v>
      </c>
      <c r="F21" s="1" t="s">
        <v>82</v>
      </c>
      <c r="G21" s="1" t="s">
        <v>136</v>
      </c>
      <c r="H21" s="1" t="s">
        <v>71</v>
      </c>
      <c r="I21">
        <v>0</v>
      </c>
      <c r="J21" t="s">
        <v>16</v>
      </c>
      <c r="K21" s="1" t="s">
        <v>165</v>
      </c>
      <c r="L21" s="1" t="s">
        <v>162</v>
      </c>
      <c r="M21">
        <v>29</v>
      </c>
      <c r="N21">
        <v>0</v>
      </c>
      <c r="O21">
        <v>0</v>
      </c>
      <c r="P21">
        <v>0</v>
      </c>
      <c r="X21" t="str">
        <f>Receive[[#This Row],[服装]]&amp;Receive[[#This Row],[名前]]&amp;Receive[[#This Row],[レアリティ]]</f>
        <v>1周年日向翔陽ICONIC</v>
      </c>
    </row>
    <row r="22" spans="1:24" x14ac:dyDescent="0.25">
      <c r="A22">
        <f>VLOOKUP(Receive[[#This Row],[No用]],SetNo[[No.用]:[vlookup 用]],2,FALSE)</f>
        <v>4</v>
      </c>
      <c r="B22">
        <f>IF(ROW()=2,1,IF(A21&lt;&gt;Receive[[#This Row],[No]],1,B21+1))</f>
        <v>6</v>
      </c>
      <c r="C22" s="1" t="s">
        <v>604</v>
      </c>
      <c r="D22" s="1" t="s">
        <v>137</v>
      </c>
      <c r="E22" s="1" t="s">
        <v>90</v>
      </c>
      <c r="F22" s="1" t="s">
        <v>82</v>
      </c>
      <c r="G22" s="1" t="s">
        <v>136</v>
      </c>
      <c r="H22" s="1" t="s">
        <v>71</v>
      </c>
      <c r="I22">
        <v>1</v>
      </c>
      <c r="J22" t="s">
        <v>16</v>
      </c>
      <c r="K22" s="1" t="s">
        <v>164</v>
      </c>
      <c r="L22" s="1" t="s">
        <v>224</v>
      </c>
      <c r="M22">
        <v>44</v>
      </c>
      <c r="N22">
        <v>0</v>
      </c>
      <c r="O22">
        <v>54</v>
      </c>
      <c r="P22">
        <v>0</v>
      </c>
      <c r="W22" s="1" t="s">
        <v>1481</v>
      </c>
      <c r="X22" t="str">
        <f>Receive[[#This Row],[服装]]&amp;Receive[[#This Row],[名前]]&amp;Receive[[#This Row],[レアリティ]]</f>
        <v>1周年日向翔陽ICONIC</v>
      </c>
    </row>
    <row r="23" spans="1:24" x14ac:dyDescent="0.25">
      <c r="A23">
        <f>VLOOKUP(Receive[[#This Row],[No用]],SetNo[[No.用]:[vlookup 用]],2,FALSE)</f>
        <v>5</v>
      </c>
      <c r="B23">
        <f>IF(ROW()=2,1,IF(A22&lt;&gt;Receive[[#This Row],[No]],1,B22+1))</f>
        <v>1</v>
      </c>
      <c r="C23" s="1" t="s">
        <v>703</v>
      </c>
      <c r="D23" s="1" t="s">
        <v>678</v>
      </c>
      <c r="E23" s="1" t="s">
        <v>77</v>
      </c>
      <c r="F23" s="1" t="s">
        <v>82</v>
      </c>
      <c r="G23" s="1" t="s">
        <v>136</v>
      </c>
      <c r="H23" s="1" t="s">
        <v>71</v>
      </c>
      <c r="I23">
        <v>1</v>
      </c>
      <c r="J23" t="s">
        <v>16</v>
      </c>
      <c r="K23" s="1" t="s">
        <v>119</v>
      </c>
      <c r="L23" s="1" t="s">
        <v>162</v>
      </c>
      <c r="M23">
        <v>24</v>
      </c>
      <c r="N23">
        <v>0</v>
      </c>
      <c r="O23">
        <v>0</v>
      </c>
      <c r="P23">
        <v>0</v>
      </c>
      <c r="X23" t="str">
        <f>Receive[[#This Row],[服装]]&amp;Receive[[#This Row],[名前]]&amp;Receive[[#This Row],[レアリティ]]</f>
        <v>王冠日向翔陽ICONIC</v>
      </c>
    </row>
    <row r="24" spans="1:24" x14ac:dyDescent="0.25">
      <c r="A24">
        <f>VLOOKUP(Receive[[#This Row],[No用]],SetNo[[No.用]:[vlookup 用]],2,FALSE)</f>
        <v>5</v>
      </c>
      <c r="B24">
        <f>IF(ROW()=2,1,IF(A23&lt;&gt;Receive[[#This Row],[No]],1,B23+1))</f>
        <v>2</v>
      </c>
      <c r="C24" s="1" t="s">
        <v>703</v>
      </c>
      <c r="D24" s="1" t="s">
        <v>678</v>
      </c>
      <c r="E24" s="1" t="s">
        <v>77</v>
      </c>
      <c r="F24" s="1" t="s">
        <v>82</v>
      </c>
      <c r="G24" s="1" t="s">
        <v>136</v>
      </c>
      <c r="H24" s="1" t="s">
        <v>71</v>
      </c>
      <c r="I24">
        <v>1</v>
      </c>
      <c r="J24" t="s">
        <v>16</v>
      </c>
      <c r="K24" s="1" t="s">
        <v>163</v>
      </c>
      <c r="L24" s="1" t="s">
        <v>162</v>
      </c>
      <c r="M24">
        <v>28</v>
      </c>
      <c r="N24">
        <v>0</v>
      </c>
      <c r="O24">
        <v>0</v>
      </c>
      <c r="P24">
        <v>0</v>
      </c>
      <c r="R24" s="1" t="s">
        <v>923</v>
      </c>
      <c r="S24" s="1">
        <v>15</v>
      </c>
      <c r="T24" s="1">
        <v>59.1</v>
      </c>
      <c r="U24" s="1"/>
      <c r="V24" s="1"/>
      <c r="X24" t="str">
        <f>Receive[[#This Row],[服装]]&amp;Receive[[#This Row],[名前]]&amp;Receive[[#This Row],[レアリティ]]</f>
        <v>王冠日向翔陽ICONIC</v>
      </c>
    </row>
    <row r="25" spans="1:24" x14ac:dyDescent="0.25">
      <c r="A25">
        <f>VLOOKUP(Receive[[#This Row],[No用]],SetNo[[No.用]:[vlookup 用]],2,FALSE)</f>
        <v>5</v>
      </c>
      <c r="B25">
        <f>IF(ROW()=2,1,IF(A24&lt;&gt;Receive[[#This Row],[No]],1,B24+1))</f>
        <v>3</v>
      </c>
      <c r="C25" s="1" t="s">
        <v>703</v>
      </c>
      <c r="D25" s="1" t="s">
        <v>678</v>
      </c>
      <c r="E25" s="1" t="s">
        <v>77</v>
      </c>
      <c r="F25" s="1" t="s">
        <v>82</v>
      </c>
      <c r="G25" s="1" t="s">
        <v>136</v>
      </c>
      <c r="H25" s="1" t="s">
        <v>71</v>
      </c>
      <c r="I25">
        <v>1</v>
      </c>
      <c r="J25" t="s">
        <v>16</v>
      </c>
      <c r="K25" s="1" t="s">
        <v>120</v>
      </c>
      <c r="L25" s="1" t="s">
        <v>162</v>
      </c>
      <c r="M25">
        <v>25</v>
      </c>
      <c r="N25">
        <v>0</v>
      </c>
      <c r="O25">
        <v>0</v>
      </c>
      <c r="P25">
        <v>0</v>
      </c>
      <c r="X25" t="str">
        <f>Receive[[#This Row],[服装]]&amp;Receive[[#This Row],[名前]]&amp;Receive[[#This Row],[レアリティ]]</f>
        <v>王冠日向翔陽ICONIC</v>
      </c>
    </row>
    <row r="26" spans="1:24" x14ac:dyDescent="0.25">
      <c r="A26">
        <f>VLOOKUP(Receive[[#This Row],[No用]],SetNo[[No.用]:[vlookup 用]],2,FALSE)</f>
        <v>5</v>
      </c>
      <c r="B26">
        <f>IF(ROW()=2,1,IF(A25&lt;&gt;Receive[[#This Row],[No]],1,B25+1))</f>
        <v>4</v>
      </c>
      <c r="C26" s="1" t="s">
        <v>703</v>
      </c>
      <c r="D26" s="1" t="s">
        <v>678</v>
      </c>
      <c r="E26" s="1" t="s">
        <v>77</v>
      </c>
      <c r="F26" s="1" t="s">
        <v>82</v>
      </c>
      <c r="G26" s="1" t="s">
        <v>136</v>
      </c>
      <c r="H26" s="1" t="s">
        <v>71</v>
      </c>
      <c r="I26">
        <v>1</v>
      </c>
      <c r="J26" t="s">
        <v>16</v>
      </c>
      <c r="K26" s="1" t="s">
        <v>164</v>
      </c>
      <c r="L26" s="1" t="s">
        <v>162</v>
      </c>
      <c r="M26">
        <v>25</v>
      </c>
      <c r="N26">
        <v>0</v>
      </c>
      <c r="O26">
        <v>0</v>
      </c>
      <c r="P26">
        <v>0</v>
      </c>
      <c r="X26" t="str">
        <f>Receive[[#This Row],[服装]]&amp;Receive[[#This Row],[名前]]&amp;Receive[[#This Row],[レアリティ]]</f>
        <v>王冠日向翔陽ICONIC</v>
      </c>
    </row>
    <row r="27" spans="1:24" x14ac:dyDescent="0.25">
      <c r="A27">
        <f>VLOOKUP(Receive[[#This Row],[No用]],SetNo[[No.用]:[vlookup 用]],2,FALSE)</f>
        <v>5</v>
      </c>
      <c r="B27">
        <f>IF(ROW()=2,1,IF(A26&lt;&gt;Receive[[#This Row],[No]],1,B26+1))</f>
        <v>5</v>
      </c>
      <c r="C27" s="1" t="s">
        <v>703</v>
      </c>
      <c r="D27" s="1" t="s">
        <v>678</v>
      </c>
      <c r="E27" s="1" t="s">
        <v>77</v>
      </c>
      <c r="F27" s="1" t="s">
        <v>82</v>
      </c>
      <c r="G27" s="1" t="s">
        <v>136</v>
      </c>
      <c r="H27" s="1" t="s">
        <v>71</v>
      </c>
      <c r="I27">
        <v>0</v>
      </c>
      <c r="J27" t="s">
        <v>16</v>
      </c>
      <c r="K27" s="1" t="s">
        <v>165</v>
      </c>
      <c r="L27" s="1" t="s">
        <v>162</v>
      </c>
      <c r="M27">
        <v>29</v>
      </c>
      <c r="N27">
        <v>0</v>
      </c>
      <c r="O27">
        <v>0</v>
      </c>
      <c r="P27">
        <v>0</v>
      </c>
      <c r="X27" t="str">
        <f>Receive[[#This Row],[服装]]&amp;Receive[[#This Row],[名前]]&amp;Receive[[#This Row],[レアリティ]]</f>
        <v>王冠日向翔陽ICONIC</v>
      </c>
    </row>
    <row r="28" spans="1:24" x14ac:dyDescent="0.25">
      <c r="A28">
        <f>VLOOKUP(Receive[[#This Row],[No用]],SetNo[[No.用]:[vlookup 用]],2,FALSE)</f>
        <v>6</v>
      </c>
      <c r="B28">
        <f>IF(ROW()=2,1,IF(A27&lt;&gt;Receive[[#This Row],[No]],1,B27+1))</f>
        <v>1</v>
      </c>
      <c r="C28" s="1" t="s">
        <v>771</v>
      </c>
      <c r="D28" s="1" t="s">
        <v>678</v>
      </c>
      <c r="E28" s="1" t="s">
        <v>73</v>
      </c>
      <c r="F28" s="1" t="s">
        <v>82</v>
      </c>
      <c r="G28" s="1" t="s">
        <v>136</v>
      </c>
      <c r="H28" s="1" t="s">
        <v>71</v>
      </c>
      <c r="I28">
        <v>1</v>
      </c>
      <c r="J28" t="s">
        <v>16</v>
      </c>
      <c r="K28" s="1" t="s">
        <v>119</v>
      </c>
      <c r="L28" s="1" t="s">
        <v>173</v>
      </c>
      <c r="M28">
        <v>32</v>
      </c>
      <c r="N28">
        <v>0</v>
      </c>
      <c r="O28">
        <v>0</v>
      </c>
      <c r="P28">
        <v>0</v>
      </c>
      <c r="X28" t="str">
        <f>Receive[[#This Row],[服装]]&amp;Receive[[#This Row],[名前]]&amp;Receive[[#This Row],[レアリティ]]</f>
        <v>ジャージ日向翔陽ICONIC</v>
      </c>
    </row>
    <row r="29" spans="1:24" x14ac:dyDescent="0.25">
      <c r="A29">
        <f>VLOOKUP(Receive[[#This Row],[No用]],SetNo[[No.用]:[vlookup 用]],2,FALSE)</f>
        <v>6</v>
      </c>
      <c r="B29">
        <f>IF(ROW()=2,1,IF(A28&lt;&gt;Receive[[#This Row],[No]],1,B28+1))</f>
        <v>2</v>
      </c>
      <c r="C29" s="1" t="s">
        <v>771</v>
      </c>
      <c r="D29" s="1" t="s">
        <v>678</v>
      </c>
      <c r="E29" s="1" t="s">
        <v>73</v>
      </c>
      <c r="F29" s="1" t="s">
        <v>82</v>
      </c>
      <c r="G29" s="1" t="s">
        <v>136</v>
      </c>
      <c r="H29" s="1" t="s">
        <v>71</v>
      </c>
      <c r="I29">
        <v>1</v>
      </c>
      <c r="J29" t="s">
        <v>16</v>
      </c>
      <c r="K29" s="1" t="s">
        <v>194</v>
      </c>
      <c r="L29" s="1" t="s">
        <v>178</v>
      </c>
      <c r="M29">
        <v>31</v>
      </c>
      <c r="N29">
        <v>0</v>
      </c>
      <c r="O29">
        <v>0</v>
      </c>
      <c r="P29">
        <v>0</v>
      </c>
      <c r="X29" t="str">
        <f>Receive[[#This Row],[服装]]&amp;Receive[[#This Row],[名前]]&amp;Receive[[#This Row],[レアリティ]]</f>
        <v>ジャージ日向翔陽ICONIC</v>
      </c>
    </row>
    <row r="30" spans="1:24" x14ac:dyDescent="0.25">
      <c r="A30">
        <f>VLOOKUP(Receive[[#This Row],[No用]],SetNo[[No.用]:[vlookup 用]],2,FALSE)</f>
        <v>6</v>
      </c>
      <c r="B30">
        <f>IF(ROW()=2,1,IF(A29&lt;&gt;Receive[[#This Row],[No]],1,B29+1))</f>
        <v>3</v>
      </c>
      <c r="C30" s="1" t="s">
        <v>771</v>
      </c>
      <c r="D30" s="1" t="s">
        <v>678</v>
      </c>
      <c r="E30" s="1" t="s">
        <v>73</v>
      </c>
      <c r="F30" s="1" t="s">
        <v>82</v>
      </c>
      <c r="G30" s="1" t="s">
        <v>136</v>
      </c>
      <c r="H30" s="1" t="s">
        <v>71</v>
      </c>
      <c r="I30">
        <v>1</v>
      </c>
      <c r="J30" t="s">
        <v>16</v>
      </c>
      <c r="K30" s="1" t="s">
        <v>163</v>
      </c>
      <c r="L30" s="1" t="s">
        <v>162</v>
      </c>
      <c r="M30">
        <v>28</v>
      </c>
      <c r="N30">
        <v>0</v>
      </c>
      <c r="O30">
        <v>0</v>
      </c>
      <c r="P30">
        <v>0</v>
      </c>
      <c r="R30" s="1" t="s">
        <v>923</v>
      </c>
      <c r="S30" s="1">
        <v>15</v>
      </c>
      <c r="T30" s="1">
        <v>59.1</v>
      </c>
      <c r="U30" s="1"/>
      <c r="V30" s="1"/>
      <c r="X30" t="str">
        <f>Receive[[#This Row],[服装]]&amp;Receive[[#This Row],[名前]]&amp;Receive[[#This Row],[レアリティ]]</f>
        <v>ジャージ日向翔陽ICONIC</v>
      </c>
    </row>
    <row r="31" spans="1:24" x14ac:dyDescent="0.25">
      <c r="A31">
        <f>VLOOKUP(Receive[[#This Row],[No用]],SetNo[[No.用]:[vlookup 用]],2,FALSE)</f>
        <v>6</v>
      </c>
      <c r="B31">
        <f>IF(ROW()=2,1,IF(A30&lt;&gt;Receive[[#This Row],[No]],1,B30+1))</f>
        <v>4</v>
      </c>
      <c r="C31" s="1" t="s">
        <v>771</v>
      </c>
      <c r="D31" s="1" t="s">
        <v>678</v>
      </c>
      <c r="E31" s="1" t="s">
        <v>73</v>
      </c>
      <c r="F31" s="1" t="s">
        <v>82</v>
      </c>
      <c r="G31" s="1" t="s">
        <v>136</v>
      </c>
      <c r="H31" s="1" t="s">
        <v>71</v>
      </c>
      <c r="I31">
        <v>1</v>
      </c>
      <c r="J31" t="s">
        <v>16</v>
      </c>
      <c r="K31" s="1" t="s">
        <v>120</v>
      </c>
      <c r="L31" s="1" t="s">
        <v>173</v>
      </c>
      <c r="M31">
        <v>32</v>
      </c>
      <c r="N31">
        <v>0</v>
      </c>
      <c r="O31">
        <v>0</v>
      </c>
      <c r="P31">
        <v>0</v>
      </c>
      <c r="X31" t="str">
        <f>Receive[[#This Row],[服装]]&amp;Receive[[#This Row],[名前]]&amp;Receive[[#This Row],[レアリティ]]</f>
        <v>ジャージ日向翔陽ICONIC</v>
      </c>
    </row>
    <row r="32" spans="1:24" x14ac:dyDescent="0.25">
      <c r="A32">
        <f>VLOOKUP(Receive[[#This Row],[No用]],SetNo[[No.用]:[vlookup 用]],2,FALSE)</f>
        <v>6</v>
      </c>
      <c r="B32">
        <f>IF(ROW()=2,1,IF(A31&lt;&gt;Receive[[#This Row],[No]],1,B31+1))</f>
        <v>5</v>
      </c>
      <c r="C32" s="1" t="s">
        <v>771</v>
      </c>
      <c r="D32" s="1" t="s">
        <v>678</v>
      </c>
      <c r="E32" s="1" t="s">
        <v>73</v>
      </c>
      <c r="F32" s="1" t="s">
        <v>82</v>
      </c>
      <c r="G32" s="1" t="s">
        <v>136</v>
      </c>
      <c r="H32" s="1" t="s">
        <v>71</v>
      </c>
      <c r="I32">
        <v>1</v>
      </c>
      <c r="J32" t="s">
        <v>16</v>
      </c>
      <c r="K32" s="1" t="s">
        <v>164</v>
      </c>
      <c r="L32" s="1" t="s">
        <v>162</v>
      </c>
      <c r="M32">
        <v>25</v>
      </c>
      <c r="N32">
        <v>0</v>
      </c>
      <c r="O32">
        <v>0</v>
      </c>
      <c r="P32">
        <v>0</v>
      </c>
      <c r="X32" t="str">
        <f>Receive[[#This Row],[服装]]&amp;Receive[[#This Row],[名前]]&amp;Receive[[#This Row],[レアリティ]]</f>
        <v>ジャージ日向翔陽ICONIC</v>
      </c>
    </row>
    <row r="33" spans="1:24" x14ac:dyDescent="0.25">
      <c r="A33">
        <f>VLOOKUP(Receive[[#This Row],[No用]],SetNo[[No.用]:[vlookup 用]],2,FALSE)</f>
        <v>6</v>
      </c>
      <c r="B33">
        <f>IF(ROW()=2,1,IF(A32&lt;&gt;Receive[[#This Row],[No]],1,B32+1))</f>
        <v>6</v>
      </c>
      <c r="C33" s="1" t="s">
        <v>771</v>
      </c>
      <c r="D33" s="1" t="s">
        <v>678</v>
      </c>
      <c r="E33" s="1" t="s">
        <v>73</v>
      </c>
      <c r="F33" s="1" t="s">
        <v>82</v>
      </c>
      <c r="G33" s="1" t="s">
        <v>136</v>
      </c>
      <c r="H33" s="1" t="s">
        <v>71</v>
      </c>
      <c r="I33">
        <v>0</v>
      </c>
      <c r="J33" t="s">
        <v>16</v>
      </c>
      <c r="K33" s="1" t="s">
        <v>165</v>
      </c>
      <c r="L33" s="1" t="s">
        <v>162</v>
      </c>
      <c r="M33">
        <v>29</v>
      </c>
      <c r="N33">
        <v>0</v>
      </c>
      <c r="O33">
        <v>0</v>
      </c>
      <c r="P33">
        <v>0</v>
      </c>
      <c r="X33" t="str">
        <f>Receive[[#This Row],[服装]]&amp;Receive[[#This Row],[名前]]&amp;Receive[[#This Row],[レアリティ]]</f>
        <v>ジャージ日向翔陽ICONIC</v>
      </c>
    </row>
    <row r="34" spans="1:24" x14ac:dyDescent="0.25">
      <c r="A34">
        <f>VLOOKUP(Receive[[#This Row],[No用]],SetNo[[No.用]:[vlookup 用]],2,FALSE)</f>
        <v>6</v>
      </c>
      <c r="B34">
        <f>IF(ROW()=2,1,IF(A33&lt;&gt;Receive[[#This Row],[No]],1,B33+1))</f>
        <v>7</v>
      </c>
      <c r="C34" s="1" t="s">
        <v>771</v>
      </c>
      <c r="D34" s="1" t="s">
        <v>678</v>
      </c>
      <c r="E34" s="1" t="s">
        <v>73</v>
      </c>
      <c r="F34" s="1" t="s">
        <v>82</v>
      </c>
      <c r="G34" s="1" t="s">
        <v>136</v>
      </c>
      <c r="H34" s="1" t="s">
        <v>71</v>
      </c>
      <c r="I34">
        <v>1</v>
      </c>
      <c r="J34" t="s">
        <v>16</v>
      </c>
      <c r="K34" s="1" t="s">
        <v>120</v>
      </c>
      <c r="L34" s="1" t="s">
        <v>224</v>
      </c>
      <c r="M34">
        <v>44</v>
      </c>
      <c r="N34">
        <v>5</v>
      </c>
      <c r="O34">
        <v>54</v>
      </c>
      <c r="P34">
        <v>7</v>
      </c>
      <c r="W34" s="1" t="s">
        <v>1486</v>
      </c>
      <c r="X34" t="str">
        <f>Receive[[#This Row],[服装]]&amp;Receive[[#This Row],[名前]]&amp;Receive[[#This Row],[レアリティ]]</f>
        <v>ジャージ日向翔陽ICONIC</v>
      </c>
    </row>
    <row r="35" spans="1:24" x14ac:dyDescent="0.25">
      <c r="A35">
        <f>VLOOKUP(Receive[[#This Row],[No用]],SetNo[[No.用]:[vlookup 用]],2,FALSE)</f>
        <v>6</v>
      </c>
      <c r="B35">
        <f>IF(ROW()=2,1,IF(A34&lt;&gt;Receive[[#This Row],[No]],1,B34+1))</f>
        <v>8</v>
      </c>
      <c r="C35" s="1" t="s">
        <v>771</v>
      </c>
      <c r="D35" s="1" t="s">
        <v>678</v>
      </c>
      <c r="E35" s="1" t="s">
        <v>73</v>
      </c>
      <c r="F35" s="1" t="s">
        <v>82</v>
      </c>
      <c r="G35" s="1" t="s">
        <v>136</v>
      </c>
      <c r="H35" s="1" t="s">
        <v>71</v>
      </c>
      <c r="I35">
        <v>1</v>
      </c>
      <c r="J35" t="s">
        <v>16</v>
      </c>
      <c r="K35" s="1" t="s">
        <v>164</v>
      </c>
      <c r="L35" s="1" t="s">
        <v>224</v>
      </c>
      <c r="M35">
        <v>39</v>
      </c>
      <c r="N35">
        <v>0</v>
      </c>
      <c r="O35">
        <v>49</v>
      </c>
      <c r="P35">
        <v>0</v>
      </c>
      <c r="W35" s="1" t="s">
        <v>1481</v>
      </c>
      <c r="X35" t="str">
        <f>Receive[[#This Row],[服装]]&amp;Receive[[#This Row],[名前]]&amp;Receive[[#This Row],[レアリティ]]</f>
        <v>ジャージ日向翔陽ICONIC</v>
      </c>
    </row>
    <row r="36" spans="1:24" x14ac:dyDescent="0.25">
      <c r="A36">
        <f>VLOOKUP(Receive[[#This Row],[No用]],SetNo[[No.用]:[vlookup 用]],2,FALSE)</f>
        <v>7</v>
      </c>
      <c r="B36">
        <f>IF(ROW()=2,1,IF(A35&lt;&gt;Receive[[#This Row],[No]],1,B35+1))</f>
        <v>1</v>
      </c>
      <c r="C36" s="1" t="s">
        <v>893</v>
      </c>
      <c r="D36" s="1" t="s">
        <v>678</v>
      </c>
      <c r="E36" s="1" t="s">
        <v>90</v>
      </c>
      <c r="F36" s="1" t="s">
        <v>82</v>
      </c>
      <c r="G36" s="1" t="s">
        <v>136</v>
      </c>
      <c r="H36" s="1" t="s">
        <v>71</v>
      </c>
      <c r="I36">
        <v>1</v>
      </c>
      <c r="J36" t="s">
        <v>16</v>
      </c>
      <c r="K36" s="1" t="s">
        <v>119</v>
      </c>
      <c r="L36" s="1" t="s">
        <v>162</v>
      </c>
      <c r="M36">
        <v>25</v>
      </c>
      <c r="N36">
        <v>0</v>
      </c>
      <c r="O36">
        <v>0</v>
      </c>
      <c r="P36">
        <v>0</v>
      </c>
      <c r="X36" t="str">
        <f>Receive[[#This Row],[服装]]&amp;Receive[[#This Row],[名前]]&amp;Receive[[#This Row],[レアリティ]]</f>
        <v>遊園地日向翔陽ICONIC</v>
      </c>
    </row>
    <row r="37" spans="1:24" x14ac:dyDescent="0.25">
      <c r="A37">
        <f>VLOOKUP(Receive[[#This Row],[No用]],SetNo[[No.用]:[vlookup 用]],2,FALSE)</f>
        <v>7</v>
      </c>
      <c r="B37">
        <f>IF(ROW()=2,1,IF(A36&lt;&gt;Receive[[#This Row],[No]],1,B36+1))</f>
        <v>2</v>
      </c>
      <c r="C37" s="1" t="s">
        <v>893</v>
      </c>
      <c r="D37" s="1" t="s">
        <v>678</v>
      </c>
      <c r="E37" s="1" t="s">
        <v>90</v>
      </c>
      <c r="F37" s="1" t="s">
        <v>82</v>
      </c>
      <c r="G37" s="1" t="s">
        <v>136</v>
      </c>
      <c r="H37" s="1" t="s">
        <v>71</v>
      </c>
      <c r="I37">
        <v>1</v>
      </c>
      <c r="J37" t="s">
        <v>16</v>
      </c>
      <c r="K37" s="1" t="s">
        <v>163</v>
      </c>
      <c r="L37" s="1" t="s">
        <v>162</v>
      </c>
      <c r="M37">
        <v>28</v>
      </c>
      <c r="N37">
        <v>0</v>
      </c>
      <c r="O37">
        <v>0</v>
      </c>
      <c r="P37">
        <v>0</v>
      </c>
      <c r="R37" s="1" t="s">
        <v>923</v>
      </c>
      <c r="S37" s="1">
        <v>15</v>
      </c>
      <c r="T37" s="1">
        <v>59.1</v>
      </c>
      <c r="U37" s="1"/>
      <c r="V37" s="1"/>
      <c r="X37" t="str">
        <f>Receive[[#This Row],[服装]]&amp;Receive[[#This Row],[名前]]&amp;Receive[[#This Row],[レアリティ]]</f>
        <v>遊園地日向翔陽ICONIC</v>
      </c>
    </row>
    <row r="38" spans="1:24" x14ac:dyDescent="0.25">
      <c r="A38">
        <f>VLOOKUP(Receive[[#This Row],[No用]],SetNo[[No.用]:[vlookup 用]],2,FALSE)</f>
        <v>7</v>
      </c>
      <c r="B38">
        <f>IF(ROW()=2,1,IF(A37&lt;&gt;Receive[[#This Row],[No]],1,B37+1))</f>
        <v>3</v>
      </c>
      <c r="C38" s="1" t="s">
        <v>893</v>
      </c>
      <c r="D38" s="1" t="s">
        <v>678</v>
      </c>
      <c r="E38" s="1" t="s">
        <v>90</v>
      </c>
      <c r="F38" s="1" t="s">
        <v>82</v>
      </c>
      <c r="G38" s="1" t="s">
        <v>136</v>
      </c>
      <c r="H38" s="1" t="s">
        <v>71</v>
      </c>
      <c r="I38">
        <v>1</v>
      </c>
      <c r="J38" t="s">
        <v>16</v>
      </c>
      <c r="K38" s="1" t="s">
        <v>120</v>
      </c>
      <c r="L38" s="1" t="s">
        <v>162</v>
      </c>
      <c r="M38">
        <v>25</v>
      </c>
      <c r="N38">
        <v>0</v>
      </c>
      <c r="O38">
        <v>0</v>
      </c>
      <c r="P38">
        <v>0</v>
      </c>
      <c r="X38" t="str">
        <f>Receive[[#This Row],[服装]]&amp;Receive[[#This Row],[名前]]&amp;Receive[[#This Row],[レアリティ]]</f>
        <v>遊園地日向翔陽ICONIC</v>
      </c>
    </row>
    <row r="39" spans="1:24" x14ac:dyDescent="0.25">
      <c r="A39">
        <f>VLOOKUP(Receive[[#This Row],[No用]],SetNo[[No.用]:[vlookup 用]],2,FALSE)</f>
        <v>7</v>
      </c>
      <c r="B39">
        <f>IF(ROW()=2,1,IF(A38&lt;&gt;Receive[[#This Row],[No]],1,B38+1))</f>
        <v>4</v>
      </c>
      <c r="C39" s="1" t="s">
        <v>893</v>
      </c>
      <c r="D39" s="1" t="s">
        <v>678</v>
      </c>
      <c r="E39" s="1" t="s">
        <v>90</v>
      </c>
      <c r="F39" s="1" t="s">
        <v>82</v>
      </c>
      <c r="G39" s="1" t="s">
        <v>136</v>
      </c>
      <c r="H39" s="1" t="s">
        <v>71</v>
      </c>
      <c r="I39">
        <v>1</v>
      </c>
      <c r="J39" t="s">
        <v>16</v>
      </c>
      <c r="K39" s="1" t="s">
        <v>164</v>
      </c>
      <c r="L39" s="1" t="s">
        <v>162</v>
      </c>
      <c r="M39">
        <v>25</v>
      </c>
      <c r="N39">
        <v>0</v>
      </c>
      <c r="O39">
        <v>0</v>
      </c>
      <c r="P39">
        <v>0</v>
      </c>
      <c r="X39" t="str">
        <f>Receive[[#This Row],[服装]]&amp;Receive[[#This Row],[名前]]&amp;Receive[[#This Row],[レアリティ]]</f>
        <v>遊園地日向翔陽ICONIC</v>
      </c>
    </row>
    <row r="40" spans="1:24" x14ac:dyDescent="0.25">
      <c r="A40">
        <f>VLOOKUP(Receive[[#This Row],[No用]],SetNo[[No.用]:[vlookup 用]],2,FALSE)</f>
        <v>7</v>
      </c>
      <c r="B40">
        <f>IF(ROW()=2,1,IF(A39&lt;&gt;Receive[[#This Row],[No]],1,B39+1))</f>
        <v>5</v>
      </c>
      <c r="C40" s="1" t="s">
        <v>893</v>
      </c>
      <c r="D40" s="1" t="s">
        <v>678</v>
      </c>
      <c r="E40" s="1" t="s">
        <v>90</v>
      </c>
      <c r="F40" s="1" t="s">
        <v>82</v>
      </c>
      <c r="G40" s="1" t="s">
        <v>136</v>
      </c>
      <c r="H40" s="1" t="s">
        <v>71</v>
      </c>
      <c r="I40">
        <v>0</v>
      </c>
      <c r="J40" t="s">
        <v>16</v>
      </c>
      <c r="K40" s="1" t="s">
        <v>165</v>
      </c>
      <c r="L40" s="1" t="s">
        <v>162</v>
      </c>
      <c r="M40">
        <v>29</v>
      </c>
      <c r="N40">
        <v>0</v>
      </c>
      <c r="O40">
        <v>0</v>
      </c>
      <c r="P40">
        <v>0</v>
      </c>
      <c r="X40" t="str">
        <f>Receive[[#This Row],[服装]]&amp;Receive[[#This Row],[名前]]&amp;Receive[[#This Row],[レアリティ]]</f>
        <v>遊園地日向翔陽ICONIC</v>
      </c>
    </row>
    <row r="41" spans="1:24" x14ac:dyDescent="0.25">
      <c r="A41">
        <f>VLOOKUP(Receive[[#This Row],[No用]],SetNo[[No.用]:[vlookup 用]],2,FALSE)</f>
        <v>8</v>
      </c>
      <c r="B41">
        <f>IF(ROW()=2,1,IF(A40&lt;&gt;Receive[[#This Row],[No]],1,B40+1))</f>
        <v>1</v>
      </c>
      <c r="C41" s="1" t="s">
        <v>1031</v>
      </c>
      <c r="D41" s="1" t="s">
        <v>678</v>
      </c>
      <c r="E41" s="1" t="s">
        <v>77</v>
      </c>
      <c r="F41" s="1" t="s">
        <v>82</v>
      </c>
      <c r="G41" s="1" t="s">
        <v>136</v>
      </c>
      <c r="H41" s="1" t="s">
        <v>71</v>
      </c>
      <c r="I41">
        <v>1</v>
      </c>
      <c r="J41" t="s">
        <v>16</v>
      </c>
      <c r="K41" s="1" t="s">
        <v>119</v>
      </c>
      <c r="L41" s="1" t="s">
        <v>178</v>
      </c>
      <c r="M41">
        <v>34</v>
      </c>
      <c r="N41">
        <v>0</v>
      </c>
      <c r="O41">
        <v>0</v>
      </c>
      <c r="P41">
        <v>0</v>
      </c>
      <c r="X41" t="str">
        <f>Receive[[#This Row],[服装]]&amp;Receive[[#This Row],[名前]]&amp;Receive[[#This Row],[レアリティ]]</f>
        <v>ハロウィン日向翔陽ICONIC</v>
      </c>
    </row>
    <row r="42" spans="1:24" x14ac:dyDescent="0.25">
      <c r="A42">
        <f>VLOOKUP(Receive[[#This Row],[No用]],SetNo[[No.用]:[vlookup 用]],2,FALSE)</f>
        <v>8</v>
      </c>
      <c r="B42">
        <f>IF(ROW()=2,1,IF(A41&lt;&gt;Receive[[#This Row],[No]],1,B41+1))</f>
        <v>2</v>
      </c>
      <c r="C42" s="1" t="s">
        <v>1031</v>
      </c>
      <c r="D42" s="1" t="s">
        <v>678</v>
      </c>
      <c r="E42" s="1" t="s">
        <v>77</v>
      </c>
      <c r="F42" s="1" t="s">
        <v>82</v>
      </c>
      <c r="G42" s="1" t="s">
        <v>136</v>
      </c>
      <c r="H42" s="1" t="s">
        <v>71</v>
      </c>
      <c r="I42">
        <v>1</v>
      </c>
      <c r="J42" t="s">
        <v>16</v>
      </c>
      <c r="K42" s="1" t="s">
        <v>194</v>
      </c>
      <c r="L42" s="1" t="s">
        <v>173</v>
      </c>
      <c r="M42">
        <v>36</v>
      </c>
      <c r="N42">
        <v>0</v>
      </c>
      <c r="O42">
        <v>0</v>
      </c>
      <c r="P42">
        <v>0</v>
      </c>
      <c r="X42" t="str">
        <f>Receive[[#This Row],[服装]]&amp;Receive[[#This Row],[名前]]&amp;Receive[[#This Row],[レアリティ]]</f>
        <v>ハロウィン日向翔陽ICONIC</v>
      </c>
    </row>
    <row r="43" spans="1:24" x14ac:dyDescent="0.25">
      <c r="A43">
        <f>VLOOKUP(Receive[[#This Row],[No用]],SetNo[[No.用]:[vlookup 用]],2,FALSE)</f>
        <v>8</v>
      </c>
      <c r="B43">
        <f>IF(ROW()=2,1,IF(A42&lt;&gt;Receive[[#This Row],[No]],1,B42+1))</f>
        <v>3</v>
      </c>
      <c r="C43" s="1" t="s">
        <v>1031</v>
      </c>
      <c r="D43" s="1" t="s">
        <v>678</v>
      </c>
      <c r="E43" s="1" t="s">
        <v>77</v>
      </c>
      <c r="F43" s="1" t="s">
        <v>82</v>
      </c>
      <c r="G43" s="1" t="s">
        <v>136</v>
      </c>
      <c r="H43" s="1" t="s">
        <v>71</v>
      </c>
      <c r="I43">
        <v>1</v>
      </c>
      <c r="J43" t="s">
        <v>16</v>
      </c>
      <c r="K43" s="1" t="s">
        <v>163</v>
      </c>
      <c r="L43" s="1" t="s">
        <v>178</v>
      </c>
      <c r="M43">
        <v>33</v>
      </c>
      <c r="N43">
        <v>0</v>
      </c>
      <c r="O43">
        <v>0</v>
      </c>
      <c r="P43">
        <v>0</v>
      </c>
      <c r="R43" s="1" t="s">
        <v>923</v>
      </c>
      <c r="S43" s="1">
        <v>17.5</v>
      </c>
      <c r="T43" s="1">
        <v>69.44</v>
      </c>
      <c r="U43" s="1"/>
      <c r="V43" s="1"/>
      <c r="X43" t="str">
        <f>Receive[[#This Row],[服装]]&amp;Receive[[#This Row],[名前]]&amp;Receive[[#This Row],[レアリティ]]</f>
        <v>ハロウィン日向翔陽ICONIC</v>
      </c>
    </row>
    <row r="44" spans="1:24" x14ac:dyDescent="0.25">
      <c r="A44">
        <f>VLOOKUP(Receive[[#This Row],[No用]],SetNo[[No.用]:[vlookup 用]],2,FALSE)</f>
        <v>8</v>
      </c>
      <c r="B44">
        <f>IF(ROW()=2,1,IF(A43&lt;&gt;Receive[[#This Row],[No]],1,B43+1))</f>
        <v>4</v>
      </c>
      <c r="C44" s="1" t="s">
        <v>1031</v>
      </c>
      <c r="D44" s="1" t="s">
        <v>678</v>
      </c>
      <c r="E44" s="1" t="s">
        <v>77</v>
      </c>
      <c r="F44" s="1" t="s">
        <v>82</v>
      </c>
      <c r="G44" s="1" t="s">
        <v>136</v>
      </c>
      <c r="H44" s="1" t="s">
        <v>71</v>
      </c>
      <c r="I44">
        <v>1</v>
      </c>
      <c r="J44" t="s">
        <v>16</v>
      </c>
      <c r="K44" s="1" t="s">
        <v>230</v>
      </c>
      <c r="L44" s="1" t="s">
        <v>162</v>
      </c>
      <c r="M44">
        <v>31</v>
      </c>
      <c r="N44">
        <v>0</v>
      </c>
      <c r="O44">
        <v>0</v>
      </c>
      <c r="P44">
        <v>0</v>
      </c>
      <c r="R44" s="1" t="s">
        <v>923</v>
      </c>
      <c r="S44" s="1">
        <v>10</v>
      </c>
      <c r="T44" s="1">
        <v>39.4</v>
      </c>
      <c r="U44" s="1"/>
      <c r="V44" s="1"/>
      <c r="X44" t="str">
        <f>Receive[[#This Row],[服装]]&amp;Receive[[#This Row],[名前]]&amp;Receive[[#This Row],[レアリティ]]</f>
        <v>ハロウィン日向翔陽ICONIC</v>
      </c>
    </row>
    <row r="45" spans="1:24" x14ac:dyDescent="0.25">
      <c r="A45">
        <f>VLOOKUP(Receive[[#This Row],[No用]],SetNo[[No.用]:[vlookup 用]],2,FALSE)</f>
        <v>8</v>
      </c>
      <c r="B45">
        <f>IF(ROW()=2,1,IF(A44&lt;&gt;Receive[[#This Row],[No]],1,B44+1))</f>
        <v>5</v>
      </c>
      <c r="C45" s="1" t="s">
        <v>1031</v>
      </c>
      <c r="D45" s="1" t="s">
        <v>678</v>
      </c>
      <c r="E45" s="1" t="s">
        <v>77</v>
      </c>
      <c r="F45" s="1" t="s">
        <v>82</v>
      </c>
      <c r="G45" s="1" t="s">
        <v>136</v>
      </c>
      <c r="H45" s="1" t="s">
        <v>71</v>
      </c>
      <c r="I45">
        <v>1</v>
      </c>
      <c r="J45" t="s">
        <v>16</v>
      </c>
      <c r="K45" s="1" t="s">
        <v>120</v>
      </c>
      <c r="L45" s="1" t="s">
        <v>178</v>
      </c>
      <c r="M45">
        <v>34</v>
      </c>
      <c r="N45">
        <v>0</v>
      </c>
      <c r="O45">
        <v>0</v>
      </c>
      <c r="P45">
        <v>0</v>
      </c>
      <c r="X45" t="str">
        <f>Receive[[#This Row],[服装]]&amp;Receive[[#This Row],[名前]]&amp;Receive[[#This Row],[レアリティ]]</f>
        <v>ハロウィン日向翔陽ICONIC</v>
      </c>
    </row>
    <row r="46" spans="1:24" x14ac:dyDescent="0.25">
      <c r="A46">
        <f>VLOOKUP(Receive[[#This Row],[No用]],SetNo[[No.用]:[vlookup 用]],2,FALSE)</f>
        <v>8</v>
      </c>
      <c r="B46">
        <f>IF(ROW()=2,1,IF(A45&lt;&gt;Receive[[#This Row],[No]],1,B45+1))</f>
        <v>6</v>
      </c>
      <c r="C46" s="1" t="s">
        <v>1031</v>
      </c>
      <c r="D46" s="1" t="s">
        <v>678</v>
      </c>
      <c r="E46" s="1" t="s">
        <v>77</v>
      </c>
      <c r="F46" s="1" t="s">
        <v>82</v>
      </c>
      <c r="G46" s="1" t="s">
        <v>136</v>
      </c>
      <c r="H46" s="1" t="s">
        <v>71</v>
      </c>
      <c r="I46">
        <v>1</v>
      </c>
      <c r="J46" t="s">
        <v>16</v>
      </c>
      <c r="K46" s="1" t="s">
        <v>164</v>
      </c>
      <c r="L46" s="1" t="s">
        <v>162</v>
      </c>
      <c r="M46">
        <v>27</v>
      </c>
      <c r="N46">
        <v>0</v>
      </c>
      <c r="O46">
        <v>0</v>
      </c>
      <c r="P46">
        <v>0</v>
      </c>
      <c r="X46" t="str">
        <f>Receive[[#This Row],[服装]]&amp;Receive[[#This Row],[名前]]&amp;Receive[[#This Row],[レアリティ]]</f>
        <v>ハロウィン日向翔陽ICONIC</v>
      </c>
    </row>
    <row r="47" spans="1:24" x14ac:dyDescent="0.25">
      <c r="A47">
        <f>VLOOKUP(Receive[[#This Row],[No用]],SetNo[[No.用]:[vlookup 用]],2,FALSE)</f>
        <v>8</v>
      </c>
      <c r="B47">
        <f>IF(ROW()=2,1,IF(A46&lt;&gt;Receive[[#This Row],[No]],1,B46+1))</f>
        <v>7</v>
      </c>
      <c r="C47" s="1" t="s">
        <v>1031</v>
      </c>
      <c r="D47" s="1" t="s">
        <v>678</v>
      </c>
      <c r="E47" s="1" t="s">
        <v>77</v>
      </c>
      <c r="F47" s="1" t="s">
        <v>82</v>
      </c>
      <c r="G47" s="1" t="s">
        <v>136</v>
      </c>
      <c r="H47" s="1" t="s">
        <v>71</v>
      </c>
      <c r="I47">
        <v>0</v>
      </c>
      <c r="J47" t="s">
        <v>16</v>
      </c>
      <c r="K47" s="1" t="s">
        <v>165</v>
      </c>
      <c r="L47" s="1" t="s">
        <v>162</v>
      </c>
      <c r="M47">
        <v>31</v>
      </c>
      <c r="N47">
        <v>0</v>
      </c>
      <c r="O47">
        <v>0</v>
      </c>
      <c r="P47">
        <v>0</v>
      </c>
      <c r="X47" t="str">
        <f>Receive[[#This Row],[服装]]&amp;Receive[[#This Row],[名前]]&amp;Receive[[#This Row],[レアリティ]]</f>
        <v>ハロウィン日向翔陽ICONIC</v>
      </c>
    </row>
    <row r="48" spans="1:24" x14ac:dyDescent="0.25">
      <c r="A48">
        <f>VLOOKUP(Receive[[#This Row],[No用]],SetNo[[No.用]:[vlookup 用]],2,FALSE)</f>
        <v>8</v>
      </c>
      <c r="B48">
        <f>IF(ROW()=2,1,IF(A47&lt;&gt;Receive[[#This Row],[No]],1,B47+1))</f>
        <v>8</v>
      </c>
      <c r="C48" s="1" t="s">
        <v>1031</v>
      </c>
      <c r="D48" s="1" t="s">
        <v>678</v>
      </c>
      <c r="E48" s="1" t="s">
        <v>77</v>
      </c>
      <c r="F48" s="1" t="s">
        <v>82</v>
      </c>
      <c r="G48" s="1" t="s">
        <v>136</v>
      </c>
      <c r="H48" s="1" t="s">
        <v>71</v>
      </c>
      <c r="I48">
        <v>1</v>
      </c>
      <c r="J48" t="s">
        <v>16</v>
      </c>
      <c r="K48" s="1" t="s">
        <v>120</v>
      </c>
      <c r="L48" s="1" t="s">
        <v>224</v>
      </c>
      <c r="M48">
        <v>45</v>
      </c>
      <c r="N48">
        <v>5</v>
      </c>
      <c r="O48">
        <v>55</v>
      </c>
      <c r="P48">
        <v>7</v>
      </c>
      <c r="Q48" s="1" t="s">
        <v>1070</v>
      </c>
      <c r="R48" s="1" t="s">
        <v>1069</v>
      </c>
      <c r="S48" s="1">
        <v>7</v>
      </c>
      <c r="T48" s="1">
        <v>13.86</v>
      </c>
      <c r="U48" s="1">
        <v>10.5</v>
      </c>
      <c r="V48" s="1">
        <v>20.79</v>
      </c>
      <c r="W48" s="1" t="s">
        <v>1071</v>
      </c>
      <c r="X48" t="str">
        <f>Receive[[#This Row],[服装]]&amp;Receive[[#This Row],[名前]]&amp;Receive[[#This Row],[レアリティ]]</f>
        <v>ハロウィン日向翔陽ICONIC</v>
      </c>
    </row>
    <row r="49" spans="1:24" x14ac:dyDescent="0.25">
      <c r="A49">
        <f>VLOOKUP(Receive[[#This Row],[No用]],SetNo[[No.用]:[vlookup 用]],2,FALSE)</f>
        <v>9</v>
      </c>
      <c r="B49">
        <f>IF(ROW()=2,1,IF(A48&lt;&gt;Receive[[#This Row],[No]],1,B48+1))</f>
        <v>1</v>
      </c>
      <c r="C49" s="1" t="s">
        <v>1446</v>
      </c>
      <c r="D49" s="1" t="s">
        <v>678</v>
      </c>
      <c r="E49" s="1" t="s">
        <v>73</v>
      </c>
      <c r="F49" s="1" t="s">
        <v>82</v>
      </c>
      <c r="G49" s="1" t="s">
        <v>136</v>
      </c>
      <c r="H49" s="1" t="s">
        <v>71</v>
      </c>
      <c r="I49">
        <v>1</v>
      </c>
      <c r="J49" t="s">
        <v>16</v>
      </c>
      <c r="K49" s="1" t="s">
        <v>119</v>
      </c>
      <c r="L49" s="1" t="s">
        <v>162</v>
      </c>
      <c r="M49">
        <v>24</v>
      </c>
      <c r="N49">
        <v>0</v>
      </c>
      <c r="O49">
        <v>0</v>
      </c>
      <c r="P49">
        <v>0</v>
      </c>
      <c r="Q49" s="1"/>
      <c r="R49" s="1"/>
      <c r="S49" s="1"/>
      <c r="T49" s="1"/>
      <c r="U49" s="1"/>
      <c r="V49" s="1"/>
      <c r="W49" s="1"/>
      <c r="X49" t="str">
        <f>Receive[[#This Row],[服装]]&amp;Receive[[#This Row],[名前]]&amp;Receive[[#This Row],[レアリティ]]</f>
        <v>和装体験日向翔陽ICONIC</v>
      </c>
    </row>
    <row r="50" spans="1:24" x14ac:dyDescent="0.25">
      <c r="A50">
        <f>VLOOKUP(Receive[[#This Row],[No用]],SetNo[[No.用]:[vlookup 用]],2,FALSE)</f>
        <v>9</v>
      </c>
      <c r="B50">
        <f>IF(ROW()=2,1,IF(A49&lt;&gt;Receive[[#This Row],[No]],1,B49+1))</f>
        <v>2</v>
      </c>
      <c r="C50" s="1" t="s">
        <v>1446</v>
      </c>
      <c r="D50" s="1" t="s">
        <v>678</v>
      </c>
      <c r="E50" s="1" t="s">
        <v>73</v>
      </c>
      <c r="F50" s="1" t="s">
        <v>82</v>
      </c>
      <c r="G50" s="1" t="s">
        <v>136</v>
      </c>
      <c r="H50" s="1" t="s">
        <v>71</v>
      </c>
      <c r="I50">
        <v>1</v>
      </c>
      <c r="J50" t="s">
        <v>16</v>
      </c>
      <c r="K50" s="1" t="s">
        <v>163</v>
      </c>
      <c r="L50" s="1" t="s">
        <v>162</v>
      </c>
      <c r="M50">
        <v>28</v>
      </c>
      <c r="N50">
        <v>0</v>
      </c>
      <c r="O50">
        <v>0</v>
      </c>
      <c r="P50">
        <v>0</v>
      </c>
      <c r="Q50" s="1"/>
      <c r="R50" s="1"/>
      <c r="S50" s="1"/>
      <c r="T50" s="1"/>
      <c r="U50" s="1"/>
      <c r="V50" s="1"/>
      <c r="W50" s="1"/>
      <c r="X50" t="str">
        <f>Receive[[#This Row],[服装]]&amp;Receive[[#This Row],[名前]]&amp;Receive[[#This Row],[レアリティ]]</f>
        <v>和装体験日向翔陽ICONIC</v>
      </c>
    </row>
    <row r="51" spans="1:24" x14ac:dyDescent="0.25">
      <c r="A51">
        <f>VLOOKUP(Receive[[#This Row],[No用]],SetNo[[No.用]:[vlookup 用]],2,FALSE)</f>
        <v>9</v>
      </c>
      <c r="B51">
        <f>IF(ROW()=2,1,IF(A50&lt;&gt;Receive[[#This Row],[No]],1,B50+1))</f>
        <v>3</v>
      </c>
      <c r="C51" s="1" t="s">
        <v>1446</v>
      </c>
      <c r="D51" s="1" t="s">
        <v>678</v>
      </c>
      <c r="E51" s="1" t="s">
        <v>73</v>
      </c>
      <c r="F51" s="1" t="s">
        <v>82</v>
      </c>
      <c r="G51" s="1" t="s">
        <v>136</v>
      </c>
      <c r="H51" s="1" t="s">
        <v>71</v>
      </c>
      <c r="I51">
        <v>1</v>
      </c>
      <c r="J51" t="s">
        <v>16</v>
      </c>
      <c r="K51" s="1" t="s">
        <v>120</v>
      </c>
      <c r="L51" s="1" t="s">
        <v>162</v>
      </c>
      <c r="M51">
        <v>25</v>
      </c>
      <c r="N51">
        <v>0</v>
      </c>
      <c r="O51">
        <v>0</v>
      </c>
      <c r="P51">
        <v>0</v>
      </c>
      <c r="Q51" s="1"/>
      <c r="R51" s="1"/>
      <c r="S51" s="1"/>
      <c r="T51" s="1"/>
      <c r="U51" s="1"/>
      <c r="V51" s="1"/>
      <c r="W51" s="1"/>
      <c r="X51" t="str">
        <f>Receive[[#This Row],[服装]]&amp;Receive[[#This Row],[名前]]&amp;Receive[[#This Row],[レアリティ]]</f>
        <v>和装体験日向翔陽ICONIC</v>
      </c>
    </row>
    <row r="52" spans="1:24" x14ac:dyDescent="0.25">
      <c r="A52">
        <f>VLOOKUP(Receive[[#This Row],[No用]],SetNo[[No.用]:[vlookup 用]],2,FALSE)</f>
        <v>9</v>
      </c>
      <c r="B52">
        <f>IF(ROW()=2,1,IF(A51&lt;&gt;Receive[[#This Row],[No]],1,B51+1))</f>
        <v>4</v>
      </c>
      <c r="C52" s="1" t="s">
        <v>1446</v>
      </c>
      <c r="D52" s="1" t="s">
        <v>678</v>
      </c>
      <c r="E52" s="1" t="s">
        <v>73</v>
      </c>
      <c r="F52" s="1" t="s">
        <v>82</v>
      </c>
      <c r="G52" s="1" t="s">
        <v>136</v>
      </c>
      <c r="H52" s="1" t="s">
        <v>71</v>
      </c>
      <c r="I52">
        <v>1</v>
      </c>
      <c r="J52" t="s">
        <v>16</v>
      </c>
      <c r="K52" s="1" t="s">
        <v>164</v>
      </c>
      <c r="L52" s="1" t="s">
        <v>162</v>
      </c>
      <c r="M52">
        <v>25</v>
      </c>
      <c r="N52">
        <v>0</v>
      </c>
      <c r="O52">
        <v>0</v>
      </c>
      <c r="P52">
        <v>0</v>
      </c>
      <c r="Q52" s="1"/>
      <c r="R52" s="1"/>
      <c r="S52" s="1"/>
      <c r="T52" s="1"/>
      <c r="U52" s="1"/>
      <c r="V52" s="1"/>
      <c r="W52" s="1"/>
      <c r="X52" t="str">
        <f>Receive[[#This Row],[服装]]&amp;Receive[[#This Row],[名前]]&amp;Receive[[#This Row],[レアリティ]]</f>
        <v>和装体験日向翔陽ICONIC</v>
      </c>
    </row>
    <row r="53" spans="1:24" x14ac:dyDescent="0.25">
      <c r="A53">
        <f>VLOOKUP(Receive[[#This Row],[No用]],SetNo[[No.用]:[vlookup 用]],2,FALSE)</f>
        <v>9</v>
      </c>
      <c r="B53">
        <f>IF(ROW()=2,1,IF(A52&lt;&gt;Receive[[#This Row],[No]],1,B52+1))</f>
        <v>5</v>
      </c>
      <c r="C53" s="1" t="s">
        <v>1446</v>
      </c>
      <c r="D53" s="1" t="s">
        <v>678</v>
      </c>
      <c r="E53" s="1" t="s">
        <v>73</v>
      </c>
      <c r="F53" s="1" t="s">
        <v>82</v>
      </c>
      <c r="G53" s="1" t="s">
        <v>136</v>
      </c>
      <c r="H53" s="1" t="s">
        <v>71</v>
      </c>
      <c r="I53">
        <v>0</v>
      </c>
      <c r="J53" t="s">
        <v>16</v>
      </c>
      <c r="K53" s="1" t="s">
        <v>165</v>
      </c>
      <c r="L53" s="1" t="s">
        <v>162</v>
      </c>
      <c r="M53">
        <v>29</v>
      </c>
      <c r="N53">
        <v>0</v>
      </c>
      <c r="O53">
        <v>0</v>
      </c>
      <c r="P53">
        <v>0</v>
      </c>
      <c r="Q53" s="1"/>
      <c r="R53" s="1"/>
      <c r="S53" s="1"/>
      <c r="T53" s="1"/>
      <c r="U53" s="1"/>
      <c r="V53" s="1"/>
      <c r="W53" s="1"/>
      <c r="X53" t="str">
        <f>Receive[[#This Row],[服装]]&amp;Receive[[#This Row],[名前]]&amp;Receive[[#This Row],[レアリティ]]</f>
        <v>和装体験日向翔陽ICONIC</v>
      </c>
    </row>
    <row r="54" spans="1:24" x14ac:dyDescent="0.25">
      <c r="A54">
        <f>VLOOKUP(Receive[[#This Row],[No用]],SetNo[[No.用]:[vlookup 用]],2,FALSE)</f>
        <v>9</v>
      </c>
      <c r="B54">
        <f>IF(ROW()=2,1,IF(A53&lt;&gt;Receive[[#This Row],[No]],1,B53+1))</f>
        <v>6</v>
      </c>
      <c r="C54" s="1" t="s">
        <v>1446</v>
      </c>
      <c r="D54" s="1" t="s">
        <v>678</v>
      </c>
      <c r="E54" s="1" t="s">
        <v>73</v>
      </c>
      <c r="F54" s="1" t="s">
        <v>82</v>
      </c>
      <c r="G54" s="1" t="s">
        <v>136</v>
      </c>
      <c r="H54" s="1" t="s">
        <v>71</v>
      </c>
      <c r="I54">
        <v>1</v>
      </c>
      <c r="J54" t="s">
        <v>16</v>
      </c>
      <c r="K54" s="1" t="s">
        <v>120</v>
      </c>
      <c r="L54" s="1" t="s">
        <v>224</v>
      </c>
      <c r="M54">
        <v>43</v>
      </c>
      <c r="N54">
        <v>5</v>
      </c>
      <c r="O54">
        <v>53</v>
      </c>
      <c r="P54">
        <v>7</v>
      </c>
      <c r="Q54" s="1" t="s">
        <v>1070</v>
      </c>
      <c r="R54" s="1" t="s">
        <v>1069</v>
      </c>
      <c r="S54" s="1">
        <v>7</v>
      </c>
      <c r="T54" s="1">
        <v>13.86</v>
      </c>
      <c r="U54" s="1">
        <v>10.5</v>
      </c>
      <c r="V54" s="1">
        <v>20.79</v>
      </c>
      <c r="W54" s="1" t="s">
        <v>1071</v>
      </c>
      <c r="X54" t="str">
        <f>Receive[[#This Row],[服装]]&amp;Receive[[#This Row],[名前]]&amp;Receive[[#This Row],[レアリティ]]</f>
        <v>和装体験日向翔陽ICONIC</v>
      </c>
    </row>
    <row r="55" spans="1:24" x14ac:dyDescent="0.25">
      <c r="A55">
        <f>VLOOKUP(Receive[[#This Row],[No用]],SetNo[[No.用]:[vlookup 用]],2,FALSE)</f>
        <v>10</v>
      </c>
      <c r="B55">
        <f>IF(ROW()=2,1,IF(A54&lt;&gt;Receive[[#This Row],[No]],1,B54+1))</f>
        <v>1</v>
      </c>
      <c r="C55" s="1" t="s">
        <v>1559</v>
      </c>
      <c r="D55" s="1" t="s">
        <v>678</v>
      </c>
      <c r="E55" s="1" t="s">
        <v>90</v>
      </c>
      <c r="F55" s="1" t="s">
        <v>82</v>
      </c>
      <c r="G55" s="1" t="s">
        <v>136</v>
      </c>
      <c r="H55" s="1" t="s">
        <v>71</v>
      </c>
      <c r="I55">
        <v>1</v>
      </c>
      <c r="J55" t="s">
        <v>16</v>
      </c>
      <c r="K55" s="1" t="s">
        <v>119</v>
      </c>
      <c r="L55" s="1" t="s">
        <v>178</v>
      </c>
      <c r="M55">
        <v>35</v>
      </c>
      <c r="N55">
        <v>0</v>
      </c>
      <c r="O55">
        <v>0</v>
      </c>
      <c r="P55">
        <v>0</v>
      </c>
      <c r="Q55" s="1"/>
      <c r="R55" s="1"/>
      <c r="S55" s="1"/>
      <c r="T55" s="1"/>
      <c r="U55" s="1"/>
      <c r="V55" s="1"/>
      <c r="W55" s="1"/>
      <c r="X55" t="str">
        <f>Receive[[#This Row],[服装]]&amp;Receive[[#This Row],[名前]]&amp;Receive[[#This Row],[レアリティ]]</f>
        <v>格ゲー日向翔陽ICONIC</v>
      </c>
    </row>
    <row r="56" spans="1:24" x14ac:dyDescent="0.25">
      <c r="A56">
        <f>VLOOKUP(Receive[[#This Row],[No用]],SetNo[[No.用]:[vlookup 用]],2,FALSE)</f>
        <v>10</v>
      </c>
      <c r="B56">
        <f>IF(ROW()=2,1,IF(A55&lt;&gt;Receive[[#This Row],[No]],1,B55+1))</f>
        <v>2</v>
      </c>
      <c r="C56" s="1" t="s">
        <v>1559</v>
      </c>
      <c r="D56" s="1" t="s">
        <v>678</v>
      </c>
      <c r="E56" s="1" t="s">
        <v>90</v>
      </c>
      <c r="F56" s="1" t="s">
        <v>82</v>
      </c>
      <c r="G56" s="1" t="s">
        <v>136</v>
      </c>
      <c r="H56" s="1" t="s">
        <v>71</v>
      </c>
      <c r="I56">
        <v>1</v>
      </c>
      <c r="J56" t="s">
        <v>16</v>
      </c>
      <c r="K56" s="1" t="s">
        <v>163</v>
      </c>
      <c r="L56" s="1" t="s">
        <v>178</v>
      </c>
      <c r="M56">
        <v>34</v>
      </c>
      <c r="N56">
        <v>0</v>
      </c>
      <c r="O56">
        <v>0</v>
      </c>
      <c r="P56">
        <v>0</v>
      </c>
      <c r="Q56" s="1"/>
      <c r="R56" s="1" t="s">
        <v>923</v>
      </c>
      <c r="S56" s="1">
        <v>17.5</v>
      </c>
      <c r="T56" s="1">
        <v>69.44</v>
      </c>
      <c r="U56" s="1"/>
      <c r="V56" s="1"/>
      <c r="W56" s="1"/>
      <c r="X56" t="str">
        <f>Receive[[#This Row],[服装]]&amp;Receive[[#This Row],[名前]]&amp;Receive[[#This Row],[レアリティ]]</f>
        <v>格ゲー日向翔陽ICONIC</v>
      </c>
    </row>
    <row r="57" spans="1:24" x14ac:dyDescent="0.25">
      <c r="A57">
        <f>VLOOKUP(Receive[[#This Row],[No用]],SetNo[[No.用]:[vlookup 用]],2,FALSE)</f>
        <v>10</v>
      </c>
      <c r="B57">
        <f>IF(ROW()=2,1,IF(A56&lt;&gt;Receive[[#This Row],[No]],1,B56+1))</f>
        <v>3</v>
      </c>
      <c r="C57" s="1" t="s">
        <v>1559</v>
      </c>
      <c r="D57" s="1" t="s">
        <v>678</v>
      </c>
      <c r="E57" s="1" t="s">
        <v>90</v>
      </c>
      <c r="F57" s="1" t="s">
        <v>82</v>
      </c>
      <c r="G57" s="1" t="s">
        <v>136</v>
      </c>
      <c r="H57" s="1" t="s">
        <v>71</v>
      </c>
      <c r="I57">
        <v>1</v>
      </c>
      <c r="J57" t="s">
        <v>16</v>
      </c>
      <c r="K57" s="1" t="s">
        <v>230</v>
      </c>
      <c r="L57" s="1" t="s">
        <v>162</v>
      </c>
      <c r="M57">
        <v>32</v>
      </c>
      <c r="N57">
        <v>0</v>
      </c>
      <c r="O57">
        <v>0</v>
      </c>
      <c r="P57">
        <v>0</v>
      </c>
      <c r="Q57" s="1"/>
      <c r="R57" s="1" t="s">
        <v>923</v>
      </c>
      <c r="S57" s="1">
        <v>10</v>
      </c>
      <c r="T57" s="1">
        <v>39.4</v>
      </c>
      <c r="U57" s="1"/>
      <c r="V57" s="1"/>
      <c r="W57" s="1"/>
      <c r="X57" t="str">
        <f>Receive[[#This Row],[服装]]&amp;Receive[[#This Row],[名前]]&amp;Receive[[#This Row],[レアリティ]]</f>
        <v>格ゲー日向翔陽ICONIC</v>
      </c>
    </row>
    <row r="58" spans="1:24" x14ac:dyDescent="0.25">
      <c r="A58">
        <f>VLOOKUP(Receive[[#This Row],[No用]],SetNo[[No.用]:[vlookup 用]],2,FALSE)</f>
        <v>10</v>
      </c>
      <c r="B58">
        <f>IF(ROW()=2,1,IF(A57&lt;&gt;Receive[[#This Row],[No]],1,B57+1))</f>
        <v>4</v>
      </c>
      <c r="C58" s="1" t="s">
        <v>1559</v>
      </c>
      <c r="D58" s="1" t="s">
        <v>678</v>
      </c>
      <c r="E58" s="1" t="s">
        <v>90</v>
      </c>
      <c r="F58" s="1" t="s">
        <v>82</v>
      </c>
      <c r="G58" s="1" t="s">
        <v>136</v>
      </c>
      <c r="H58" s="1" t="s">
        <v>71</v>
      </c>
      <c r="I58">
        <v>1</v>
      </c>
      <c r="J58" t="s">
        <v>16</v>
      </c>
      <c r="K58" s="1" t="s">
        <v>120</v>
      </c>
      <c r="L58" s="1" t="s">
        <v>178</v>
      </c>
      <c r="M58">
        <v>35</v>
      </c>
      <c r="N58">
        <v>0</v>
      </c>
      <c r="O58">
        <v>0</v>
      </c>
      <c r="P58">
        <v>0</v>
      </c>
      <c r="Q58" s="1"/>
      <c r="R58" s="1"/>
      <c r="S58" s="1"/>
      <c r="T58" s="1"/>
      <c r="U58" s="1"/>
      <c r="V58" s="1"/>
      <c r="W58" s="1"/>
      <c r="X58" t="str">
        <f>Receive[[#This Row],[服装]]&amp;Receive[[#This Row],[名前]]&amp;Receive[[#This Row],[レアリティ]]</f>
        <v>格ゲー日向翔陽ICONIC</v>
      </c>
    </row>
    <row r="59" spans="1:24" x14ac:dyDescent="0.25">
      <c r="A59">
        <f>VLOOKUP(Receive[[#This Row],[No用]],SetNo[[No.用]:[vlookup 用]],2,FALSE)</f>
        <v>10</v>
      </c>
      <c r="B59">
        <f>IF(ROW()=2,1,IF(A58&lt;&gt;Receive[[#This Row],[No]],1,B58+1))</f>
        <v>5</v>
      </c>
      <c r="C59" s="1" t="s">
        <v>1559</v>
      </c>
      <c r="D59" s="1" t="s">
        <v>678</v>
      </c>
      <c r="E59" s="1" t="s">
        <v>90</v>
      </c>
      <c r="F59" s="1" t="s">
        <v>82</v>
      </c>
      <c r="G59" s="1" t="s">
        <v>136</v>
      </c>
      <c r="H59" s="1" t="s">
        <v>71</v>
      </c>
      <c r="I59">
        <v>1</v>
      </c>
      <c r="J59" t="s">
        <v>16</v>
      </c>
      <c r="K59" s="1" t="s">
        <v>164</v>
      </c>
      <c r="L59" s="1" t="s">
        <v>162</v>
      </c>
      <c r="M59">
        <v>28</v>
      </c>
      <c r="N59">
        <v>0</v>
      </c>
      <c r="O59">
        <v>0</v>
      </c>
      <c r="P59">
        <v>0</v>
      </c>
      <c r="Q59" s="1"/>
      <c r="R59" s="1"/>
      <c r="S59" s="1"/>
      <c r="T59" s="1"/>
      <c r="U59" s="1"/>
      <c r="V59" s="1"/>
      <c r="W59" s="1"/>
      <c r="X59" t="str">
        <f>Receive[[#This Row],[服装]]&amp;Receive[[#This Row],[名前]]&amp;Receive[[#This Row],[レアリティ]]</f>
        <v>格ゲー日向翔陽ICONIC</v>
      </c>
    </row>
    <row r="60" spans="1:24" x14ac:dyDescent="0.25">
      <c r="A60">
        <f>VLOOKUP(Receive[[#This Row],[No用]],SetNo[[No.用]:[vlookup 用]],2,FALSE)</f>
        <v>10</v>
      </c>
      <c r="B60">
        <f>IF(ROW()=2,1,IF(A59&lt;&gt;Receive[[#This Row],[No]],1,B59+1))</f>
        <v>6</v>
      </c>
      <c r="C60" s="1" t="s">
        <v>1559</v>
      </c>
      <c r="D60" s="1" t="s">
        <v>678</v>
      </c>
      <c r="E60" s="1" t="s">
        <v>90</v>
      </c>
      <c r="F60" s="1" t="s">
        <v>82</v>
      </c>
      <c r="G60" s="1" t="s">
        <v>136</v>
      </c>
      <c r="H60" s="1" t="s">
        <v>71</v>
      </c>
      <c r="I60">
        <v>0</v>
      </c>
      <c r="J60" t="s">
        <v>16</v>
      </c>
      <c r="K60" s="1" t="s">
        <v>165</v>
      </c>
      <c r="L60" s="1" t="s">
        <v>162</v>
      </c>
      <c r="M60">
        <v>32</v>
      </c>
      <c r="N60">
        <v>0</v>
      </c>
      <c r="O60">
        <v>0</v>
      </c>
      <c r="P60">
        <v>0</v>
      </c>
      <c r="Q60" s="1"/>
      <c r="R60" s="1"/>
      <c r="S60" s="1"/>
      <c r="T60" s="1"/>
      <c r="U60" s="1"/>
      <c r="V60" s="1"/>
      <c r="W60" s="1"/>
      <c r="X60" t="str">
        <f>Receive[[#This Row],[服装]]&amp;Receive[[#This Row],[名前]]&amp;Receive[[#This Row],[レアリティ]]</f>
        <v>格ゲー日向翔陽ICONIC</v>
      </c>
    </row>
    <row r="61" spans="1:24" x14ac:dyDescent="0.25">
      <c r="A61">
        <f>VLOOKUP(Receive[[#This Row],[No用]],SetNo[[No.用]:[vlookup 用]],2,FALSE)</f>
        <v>11</v>
      </c>
      <c r="B61">
        <f>IF(ROW()=2,1,IF(A48&lt;&gt;Receive[[#This Row],[No]],1,B48+1))</f>
        <v>1</v>
      </c>
      <c r="C61" t="s">
        <v>205</v>
      </c>
      <c r="D61" t="s">
        <v>206</v>
      </c>
      <c r="E61" t="s">
        <v>28</v>
      </c>
      <c r="F61" t="s">
        <v>31</v>
      </c>
      <c r="G61" t="s">
        <v>153</v>
      </c>
      <c r="H61" t="s">
        <v>71</v>
      </c>
      <c r="I61">
        <v>1</v>
      </c>
      <c r="J61" t="s">
        <v>228</v>
      </c>
      <c r="K61" t="s">
        <v>119</v>
      </c>
      <c r="L61" t="s">
        <v>162</v>
      </c>
      <c r="M61">
        <v>25</v>
      </c>
      <c r="N61">
        <v>0</v>
      </c>
      <c r="O61">
        <v>0</v>
      </c>
      <c r="P61">
        <v>0</v>
      </c>
      <c r="X61" t="str">
        <f>Receive[[#This Row],[服装]]&amp;Receive[[#This Row],[名前]]&amp;Receive[[#This Row],[レアリティ]]</f>
        <v>ユニフォーム影山飛雄ICONIC</v>
      </c>
    </row>
    <row r="62" spans="1:24" x14ac:dyDescent="0.25">
      <c r="A62">
        <f>VLOOKUP(Receive[[#This Row],[No用]],SetNo[[No.用]:[vlookup 用]],2,FALSE)</f>
        <v>11</v>
      </c>
      <c r="B62">
        <f>IF(ROW()=2,1,IF(A61&lt;&gt;Receive[[#This Row],[No]],1,B61+1))</f>
        <v>2</v>
      </c>
      <c r="C62" t="s">
        <v>205</v>
      </c>
      <c r="D62" t="s">
        <v>206</v>
      </c>
      <c r="E62" t="s">
        <v>28</v>
      </c>
      <c r="F62" t="s">
        <v>31</v>
      </c>
      <c r="G62" t="s">
        <v>153</v>
      </c>
      <c r="H62" t="s">
        <v>71</v>
      </c>
      <c r="I62">
        <v>1</v>
      </c>
      <c r="J62" t="s">
        <v>228</v>
      </c>
      <c r="K62" t="s">
        <v>163</v>
      </c>
      <c r="L62" t="s">
        <v>162</v>
      </c>
      <c r="M62">
        <v>26</v>
      </c>
      <c r="N62">
        <v>0</v>
      </c>
      <c r="O62">
        <v>0</v>
      </c>
      <c r="P62">
        <v>0</v>
      </c>
      <c r="R62" s="1" t="s">
        <v>923</v>
      </c>
      <c r="S62" s="1">
        <v>15</v>
      </c>
      <c r="T62" s="1">
        <v>59.1</v>
      </c>
      <c r="U62" s="1"/>
      <c r="V62" s="1"/>
      <c r="X62" t="str">
        <f>Receive[[#This Row],[服装]]&amp;Receive[[#This Row],[名前]]&amp;Receive[[#This Row],[レアリティ]]</f>
        <v>ユニフォーム影山飛雄ICONIC</v>
      </c>
    </row>
    <row r="63" spans="1:24" x14ac:dyDescent="0.25">
      <c r="A63">
        <f>VLOOKUP(Receive[[#This Row],[No用]],SetNo[[No.用]:[vlookup 用]],2,FALSE)</f>
        <v>11</v>
      </c>
      <c r="B63">
        <f>IF(ROW()=2,1,IF(A62&lt;&gt;Receive[[#This Row],[No]],1,B62+1))</f>
        <v>3</v>
      </c>
      <c r="C63" t="s">
        <v>205</v>
      </c>
      <c r="D63" t="s">
        <v>206</v>
      </c>
      <c r="E63" t="s">
        <v>28</v>
      </c>
      <c r="F63" t="s">
        <v>31</v>
      </c>
      <c r="G63" t="s">
        <v>153</v>
      </c>
      <c r="H63" t="s">
        <v>71</v>
      </c>
      <c r="I63">
        <v>1</v>
      </c>
      <c r="J63" t="s">
        <v>228</v>
      </c>
      <c r="K63" t="s">
        <v>120</v>
      </c>
      <c r="L63" t="s">
        <v>162</v>
      </c>
      <c r="M63">
        <v>26</v>
      </c>
      <c r="N63">
        <v>0</v>
      </c>
      <c r="O63">
        <v>0</v>
      </c>
      <c r="P63">
        <v>0</v>
      </c>
      <c r="X63" t="str">
        <f>Receive[[#This Row],[服装]]&amp;Receive[[#This Row],[名前]]&amp;Receive[[#This Row],[レアリティ]]</f>
        <v>ユニフォーム影山飛雄ICONIC</v>
      </c>
    </row>
    <row r="64" spans="1:24" x14ac:dyDescent="0.25">
      <c r="A64">
        <f>VLOOKUP(Receive[[#This Row],[No用]],SetNo[[No.用]:[vlookup 用]],2,FALSE)</f>
        <v>11</v>
      </c>
      <c r="B64">
        <f>IF(ROW()=2,1,IF(A63&lt;&gt;Receive[[#This Row],[No]],1,B63+1))</f>
        <v>4</v>
      </c>
      <c r="C64" t="s">
        <v>205</v>
      </c>
      <c r="D64" t="s">
        <v>206</v>
      </c>
      <c r="E64" t="s">
        <v>28</v>
      </c>
      <c r="F64" t="s">
        <v>31</v>
      </c>
      <c r="G64" t="s">
        <v>153</v>
      </c>
      <c r="H64" t="s">
        <v>71</v>
      </c>
      <c r="I64">
        <v>1</v>
      </c>
      <c r="J64" t="s">
        <v>228</v>
      </c>
      <c r="K64" t="s">
        <v>164</v>
      </c>
      <c r="L64" t="s">
        <v>162</v>
      </c>
      <c r="M64">
        <v>29</v>
      </c>
      <c r="N64">
        <v>0</v>
      </c>
      <c r="O64">
        <v>0</v>
      </c>
      <c r="P64">
        <v>0</v>
      </c>
      <c r="X64" t="str">
        <f>Receive[[#This Row],[服装]]&amp;Receive[[#This Row],[名前]]&amp;Receive[[#This Row],[レアリティ]]</f>
        <v>ユニフォーム影山飛雄ICONIC</v>
      </c>
    </row>
    <row r="65" spans="1:24" x14ac:dyDescent="0.25">
      <c r="A65">
        <f>VLOOKUP(Receive[[#This Row],[No用]],SetNo[[No.用]:[vlookup 用]],2,FALSE)</f>
        <v>11</v>
      </c>
      <c r="B65">
        <f>IF(ROW()=2,1,IF(A64&lt;&gt;Receive[[#This Row],[No]],1,B64+1))</f>
        <v>5</v>
      </c>
      <c r="C65" t="s">
        <v>205</v>
      </c>
      <c r="D65" t="s">
        <v>206</v>
      </c>
      <c r="E65" t="s">
        <v>28</v>
      </c>
      <c r="F65" t="s">
        <v>31</v>
      </c>
      <c r="G65" t="s">
        <v>153</v>
      </c>
      <c r="H65" t="s">
        <v>71</v>
      </c>
      <c r="I65">
        <v>0</v>
      </c>
      <c r="J65" t="s">
        <v>228</v>
      </c>
      <c r="K65" t="s">
        <v>165</v>
      </c>
      <c r="L65" t="s">
        <v>162</v>
      </c>
      <c r="M65">
        <v>29</v>
      </c>
      <c r="N65">
        <v>0</v>
      </c>
      <c r="O65">
        <v>0</v>
      </c>
      <c r="P65">
        <v>0</v>
      </c>
      <c r="X65" t="str">
        <f>Receive[[#This Row],[服装]]&amp;Receive[[#This Row],[名前]]&amp;Receive[[#This Row],[レアリティ]]</f>
        <v>ユニフォーム影山飛雄ICONIC</v>
      </c>
    </row>
    <row r="66" spans="1:24" x14ac:dyDescent="0.25">
      <c r="A66">
        <f>VLOOKUP(Receive[[#This Row],[No用]],SetNo[[No.用]:[vlookup 用]],2,FALSE)</f>
        <v>12</v>
      </c>
      <c r="B66">
        <f>IF(ROW()=2,1,IF(A65&lt;&gt;Receive[[#This Row],[No]],1,B65+1))</f>
        <v>1</v>
      </c>
      <c r="C66" t="s">
        <v>207</v>
      </c>
      <c r="D66" t="s">
        <v>206</v>
      </c>
      <c r="E66" t="s">
        <v>28</v>
      </c>
      <c r="F66" t="s">
        <v>31</v>
      </c>
      <c r="G66" t="s">
        <v>153</v>
      </c>
      <c r="H66" t="s">
        <v>71</v>
      </c>
      <c r="I66">
        <v>1</v>
      </c>
      <c r="J66" t="s">
        <v>228</v>
      </c>
      <c r="K66" t="s">
        <v>119</v>
      </c>
      <c r="L66" t="s">
        <v>162</v>
      </c>
      <c r="M66">
        <v>25</v>
      </c>
      <c r="N66">
        <v>0</v>
      </c>
      <c r="O66">
        <v>0</v>
      </c>
      <c r="P66">
        <v>0</v>
      </c>
      <c r="X66" t="str">
        <f>Receive[[#This Row],[服装]]&amp;Receive[[#This Row],[名前]]&amp;Receive[[#This Row],[レアリティ]]</f>
        <v>制服影山飛雄ICONIC</v>
      </c>
    </row>
    <row r="67" spans="1:24" x14ac:dyDescent="0.25">
      <c r="A67">
        <f>VLOOKUP(Receive[[#This Row],[No用]],SetNo[[No.用]:[vlookup 用]],2,FALSE)</f>
        <v>12</v>
      </c>
      <c r="B67">
        <f>IF(ROW()=2,1,IF(A66&lt;&gt;Receive[[#This Row],[No]],1,B66+1))</f>
        <v>2</v>
      </c>
      <c r="C67" t="s">
        <v>207</v>
      </c>
      <c r="D67" t="s">
        <v>206</v>
      </c>
      <c r="E67" t="s">
        <v>28</v>
      </c>
      <c r="F67" t="s">
        <v>31</v>
      </c>
      <c r="G67" t="s">
        <v>153</v>
      </c>
      <c r="H67" t="s">
        <v>71</v>
      </c>
      <c r="I67">
        <v>1</v>
      </c>
      <c r="J67" t="s">
        <v>228</v>
      </c>
      <c r="K67" t="s">
        <v>163</v>
      </c>
      <c r="L67" t="s">
        <v>162</v>
      </c>
      <c r="M67">
        <v>26</v>
      </c>
      <c r="N67">
        <v>0</v>
      </c>
      <c r="O67">
        <v>0</v>
      </c>
      <c r="P67">
        <v>0</v>
      </c>
      <c r="R67" s="1" t="s">
        <v>923</v>
      </c>
      <c r="S67" s="1">
        <v>15</v>
      </c>
      <c r="T67" s="1">
        <v>59.1</v>
      </c>
      <c r="U67" s="1"/>
      <c r="V67" s="1"/>
      <c r="X67" t="str">
        <f>Receive[[#This Row],[服装]]&amp;Receive[[#This Row],[名前]]&amp;Receive[[#This Row],[レアリティ]]</f>
        <v>制服影山飛雄ICONIC</v>
      </c>
    </row>
    <row r="68" spans="1:24" x14ac:dyDescent="0.25">
      <c r="A68">
        <f>VLOOKUP(Receive[[#This Row],[No用]],SetNo[[No.用]:[vlookup 用]],2,FALSE)</f>
        <v>12</v>
      </c>
      <c r="B68">
        <f>IF(ROW()=2,1,IF(A67&lt;&gt;Receive[[#This Row],[No]],1,B67+1))</f>
        <v>3</v>
      </c>
      <c r="C68" t="s">
        <v>207</v>
      </c>
      <c r="D68" t="s">
        <v>206</v>
      </c>
      <c r="E68" t="s">
        <v>28</v>
      </c>
      <c r="F68" t="s">
        <v>31</v>
      </c>
      <c r="G68" t="s">
        <v>153</v>
      </c>
      <c r="H68" t="s">
        <v>71</v>
      </c>
      <c r="I68">
        <v>1</v>
      </c>
      <c r="J68" t="s">
        <v>228</v>
      </c>
      <c r="K68" t="s">
        <v>120</v>
      </c>
      <c r="L68" t="s">
        <v>162</v>
      </c>
      <c r="M68">
        <v>26</v>
      </c>
      <c r="N68">
        <v>0</v>
      </c>
      <c r="O68">
        <v>0</v>
      </c>
      <c r="P68">
        <v>0</v>
      </c>
      <c r="X68" t="str">
        <f>Receive[[#This Row],[服装]]&amp;Receive[[#This Row],[名前]]&amp;Receive[[#This Row],[レアリティ]]</f>
        <v>制服影山飛雄ICONIC</v>
      </c>
    </row>
    <row r="69" spans="1:24" x14ac:dyDescent="0.25">
      <c r="A69">
        <f>VLOOKUP(Receive[[#This Row],[No用]],SetNo[[No.用]:[vlookup 用]],2,FALSE)</f>
        <v>12</v>
      </c>
      <c r="B69">
        <f>IF(ROW()=2,1,IF(A68&lt;&gt;Receive[[#This Row],[No]],1,B68+1))</f>
        <v>4</v>
      </c>
      <c r="C69" t="s">
        <v>207</v>
      </c>
      <c r="D69" t="s">
        <v>206</v>
      </c>
      <c r="E69" t="s">
        <v>28</v>
      </c>
      <c r="F69" t="s">
        <v>31</v>
      </c>
      <c r="G69" t="s">
        <v>153</v>
      </c>
      <c r="H69" t="s">
        <v>71</v>
      </c>
      <c r="I69">
        <v>1</v>
      </c>
      <c r="J69" t="s">
        <v>228</v>
      </c>
      <c r="K69" t="s">
        <v>164</v>
      </c>
      <c r="L69" t="s">
        <v>162</v>
      </c>
      <c r="M69">
        <v>29</v>
      </c>
      <c r="N69">
        <v>0</v>
      </c>
      <c r="O69">
        <v>0</v>
      </c>
      <c r="P69">
        <v>0</v>
      </c>
      <c r="X69" t="str">
        <f>Receive[[#This Row],[服装]]&amp;Receive[[#This Row],[名前]]&amp;Receive[[#This Row],[レアリティ]]</f>
        <v>制服影山飛雄ICONIC</v>
      </c>
    </row>
    <row r="70" spans="1:24" x14ac:dyDescent="0.25">
      <c r="A70">
        <f>VLOOKUP(Receive[[#This Row],[No用]],SetNo[[No.用]:[vlookup 用]],2,FALSE)</f>
        <v>12</v>
      </c>
      <c r="B70">
        <f>IF(ROW()=2,1,IF(A69&lt;&gt;Receive[[#This Row],[No]],1,B69+1))</f>
        <v>5</v>
      </c>
      <c r="C70" t="s">
        <v>207</v>
      </c>
      <c r="D70" t="s">
        <v>206</v>
      </c>
      <c r="E70" t="s">
        <v>28</v>
      </c>
      <c r="F70" t="s">
        <v>31</v>
      </c>
      <c r="G70" t="s">
        <v>153</v>
      </c>
      <c r="H70" t="s">
        <v>71</v>
      </c>
      <c r="I70">
        <v>0</v>
      </c>
      <c r="J70" t="s">
        <v>228</v>
      </c>
      <c r="K70" t="s">
        <v>165</v>
      </c>
      <c r="L70" t="s">
        <v>162</v>
      </c>
      <c r="M70">
        <v>29</v>
      </c>
      <c r="N70">
        <v>0</v>
      </c>
      <c r="O70">
        <v>0</v>
      </c>
      <c r="P70">
        <v>0</v>
      </c>
      <c r="X70" t="str">
        <f>Receive[[#This Row],[服装]]&amp;Receive[[#This Row],[名前]]&amp;Receive[[#This Row],[レアリティ]]</f>
        <v>制服影山飛雄ICONIC</v>
      </c>
    </row>
    <row r="71" spans="1:24" x14ac:dyDescent="0.25">
      <c r="A71">
        <f>VLOOKUP(Receive[[#This Row],[No用]],SetNo[[No.用]:[vlookup 用]],2,FALSE)</f>
        <v>13</v>
      </c>
      <c r="B71">
        <f>IF(ROW()=2,1,IF(A70&lt;&gt;Receive[[#This Row],[No]],1,B70+1))</f>
        <v>1</v>
      </c>
      <c r="C71" t="s">
        <v>208</v>
      </c>
      <c r="D71" t="s">
        <v>206</v>
      </c>
      <c r="E71" t="s">
        <v>23</v>
      </c>
      <c r="F71" t="s">
        <v>31</v>
      </c>
      <c r="G71" t="s">
        <v>153</v>
      </c>
      <c r="H71" t="s">
        <v>71</v>
      </c>
      <c r="I71">
        <v>1</v>
      </c>
      <c r="J71" t="s">
        <v>228</v>
      </c>
      <c r="K71" t="s">
        <v>119</v>
      </c>
      <c r="L71" t="s">
        <v>178</v>
      </c>
      <c r="M71">
        <v>28</v>
      </c>
      <c r="N71">
        <v>0</v>
      </c>
      <c r="O71">
        <v>0</v>
      </c>
      <c r="P71">
        <v>0</v>
      </c>
      <c r="X71" t="str">
        <f>Receive[[#This Row],[服装]]&amp;Receive[[#This Row],[名前]]&amp;Receive[[#This Row],[レアリティ]]</f>
        <v>夏祭り影山飛雄ICONIC</v>
      </c>
    </row>
    <row r="72" spans="1:24" x14ac:dyDescent="0.25">
      <c r="A72">
        <f>VLOOKUP(Receive[[#This Row],[No用]],SetNo[[No.用]:[vlookup 用]],2,FALSE)</f>
        <v>13</v>
      </c>
      <c r="B72">
        <f>IF(ROW()=2,1,IF(A71&lt;&gt;Receive[[#This Row],[No]],1,B71+1))</f>
        <v>2</v>
      </c>
      <c r="C72" t="s">
        <v>208</v>
      </c>
      <c r="D72" t="s">
        <v>206</v>
      </c>
      <c r="E72" t="s">
        <v>23</v>
      </c>
      <c r="F72" t="s">
        <v>31</v>
      </c>
      <c r="G72" t="s">
        <v>153</v>
      </c>
      <c r="H72" t="s">
        <v>71</v>
      </c>
      <c r="I72">
        <v>1</v>
      </c>
      <c r="J72" t="s">
        <v>228</v>
      </c>
      <c r="K72" t="s">
        <v>163</v>
      </c>
      <c r="L72" t="s">
        <v>162</v>
      </c>
      <c r="M72">
        <v>26</v>
      </c>
      <c r="N72">
        <v>0</v>
      </c>
      <c r="O72">
        <v>0</v>
      </c>
      <c r="P72">
        <v>0</v>
      </c>
      <c r="R72" s="1" t="s">
        <v>923</v>
      </c>
      <c r="S72" s="1">
        <v>15</v>
      </c>
      <c r="T72" s="1">
        <v>59.1</v>
      </c>
      <c r="U72" s="1"/>
      <c r="V72" s="1"/>
      <c r="X72" t="str">
        <f>Receive[[#This Row],[服装]]&amp;Receive[[#This Row],[名前]]&amp;Receive[[#This Row],[レアリティ]]</f>
        <v>夏祭り影山飛雄ICONIC</v>
      </c>
    </row>
    <row r="73" spans="1:24" x14ac:dyDescent="0.25">
      <c r="A73">
        <f>VLOOKUP(Receive[[#This Row],[No用]],SetNo[[No.用]:[vlookup 用]],2,FALSE)</f>
        <v>13</v>
      </c>
      <c r="B73">
        <f>IF(ROW()=2,1,IF(A72&lt;&gt;Receive[[#This Row],[No]],1,B72+1))</f>
        <v>3</v>
      </c>
      <c r="C73" t="s">
        <v>208</v>
      </c>
      <c r="D73" t="s">
        <v>206</v>
      </c>
      <c r="E73" t="s">
        <v>23</v>
      </c>
      <c r="F73" t="s">
        <v>31</v>
      </c>
      <c r="G73" t="s">
        <v>153</v>
      </c>
      <c r="H73" t="s">
        <v>71</v>
      </c>
      <c r="I73">
        <v>1</v>
      </c>
      <c r="J73" t="s">
        <v>228</v>
      </c>
      <c r="K73" t="s">
        <v>230</v>
      </c>
      <c r="L73" t="s">
        <v>162</v>
      </c>
      <c r="M73">
        <v>26</v>
      </c>
      <c r="N73">
        <v>0</v>
      </c>
      <c r="O73">
        <v>0</v>
      </c>
      <c r="P73">
        <v>0</v>
      </c>
      <c r="R73" s="1" t="s">
        <v>923</v>
      </c>
      <c r="S73" s="1">
        <v>10</v>
      </c>
      <c r="T73" s="1">
        <v>39.4</v>
      </c>
      <c r="U73" s="1"/>
      <c r="V73" s="1"/>
      <c r="X73" t="str">
        <f>Receive[[#This Row],[服装]]&amp;Receive[[#This Row],[名前]]&amp;Receive[[#This Row],[レアリティ]]</f>
        <v>夏祭り影山飛雄ICONIC</v>
      </c>
    </row>
    <row r="74" spans="1:24" x14ac:dyDescent="0.25">
      <c r="A74">
        <f>VLOOKUP(Receive[[#This Row],[No用]],SetNo[[No.用]:[vlookup 用]],2,FALSE)</f>
        <v>13</v>
      </c>
      <c r="B74">
        <f>IF(ROW()=2,1,IF(A73&lt;&gt;Receive[[#This Row],[No]],1,B73+1))</f>
        <v>4</v>
      </c>
      <c r="C74" t="s">
        <v>208</v>
      </c>
      <c r="D74" t="s">
        <v>206</v>
      </c>
      <c r="E74" t="s">
        <v>23</v>
      </c>
      <c r="F74" t="s">
        <v>31</v>
      </c>
      <c r="G74" t="s">
        <v>153</v>
      </c>
      <c r="H74" t="s">
        <v>71</v>
      </c>
      <c r="I74">
        <v>1</v>
      </c>
      <c r="J74" t="s">
        <v>228</v>
      </c>
      <c r="K74" t="s">
        <v>120</v>
      </c>
      <c r="L74" t="s">
        <v>178</v>
      </c>
      <c r="M74">
        <v>29</v>
      </c>
      <c r="N74">
        <v>0</v>
      </c>
      <c r="O74">
        <v>0</v>
      </c>
      <c r="P74">
        <v>0</v>
      </c>
      <c r="X74" t="str">
        <f>Receive[[#This Row],[服装]]&amp;Receive[[#This Row],[名前]]&amp;Receive[[#This Row],[レアリティ]]</f>
        <v>夏祭り影山飛雄ICONIC</v>
      </c>
    </row>
    <row r="75" spans="1:24" x14ac:dyDescent="0.25">
      <c r="A75">
        <f>VLOOKUP(Receive[[#This Row],[No用]],SetNo[[No.用]:[vlookup 用]],2,FALSE)</f>
        <v>13</v>
      </c>
      <c r="B75">
        <f>IF(ROW()=2,1,IF(A74&lt;&gt;Receive[[#This Row],[No]],1,B74+1))</f>
        <v>5</v>
      </c>
      <c r="C75" t="s">
        <v>208</v>
      </c>
      <c r="D75" t="s">
        <v>206</v>
      </c>
      <c r="E75" t="s">
        <v>23</v>
      </c>
      <c r="F75" t="s">
        <v>31</v>
      </c>
      <c r="G75" t="s">
        <v>153</v>
      </c>
      <c r="H75" t="s">
        <v>71</v>
      </c>
      <c r="I75">
        <v>1</v>
      </c>
      <c r="J75" t="s">
        <v>228</v>
      </c>
      <c r="K75" t="s">
        <v>164</v>
      </c>
      <c r="L75" t="s">
        <v>162</v>
      </c>
      <c r="M75">
        <v>29</v>
      </c>
      <c r="N75">
        <v>0</v>
      </c>
      <c r="O75">
        <v>0</v>
      </c>
      <c r="P75">
        <v>0</v>
      </c>
      <c r="X75" t="str">
        <f>Receive[[#This Row],[服装]]&amp;Receive[[#This Row],[名前]]&amp;Receive[[#This Row],[レアリティ]]</f>
        <v>夏祭り影山飛雄ICONIC</v>
      </c>
    </row>
    <row r="76" spans="1:24" x14ac:dyDescent="0.25">
      <c r="A76">
        <f>VLOOKUP(Receive[[#This Row],[No用]],SetNo[[No.用]:[vlookup 用]],2,FALSE)</f>
        <v>13</v>
      </c>
      <c r="B76">
        <f>IF(ROW()=2,1,IF(A75&lt;&gt;Receive[[#This Row],[No]],1,B75+1))</f>
        <v>6</v>
      </c>
      <c r="C76" t="s">
        <v>208</v>
      </c>
      <c r="D76" t="s">
        <v>206</v>
      </c>
      <c r="E76" t="s">
        <v>23</v>
      </c>
      <c r="F76" t="s">
        <v>31</v>
      </c>
      <c r="G76" t="s">
        <v>153</v>
      </c>
      <c r="H76" t="s">
        <v>71</v>
      </c>
      <c r="I76">
        <v>0</v>
      </c>
      <c r="J76" t="s">
        <v>228</v>
      </c>
      <c r="K76" t="s">
        <v>165</v>
      </c>
      <c r="L76" t="s">
        <v>162</v>
      </c>
      <c r="M76">
        <v>29</v>
      </c>
      <c r="N76">
        <v>0</v>
      </c>
      <c r="O76">
        <v>0</v>
      </c>
      <c r="P76">
        <v>0</v>
      </c>
      <c r="X76" t="str">
        <f>Receive[[#This Row],[服装]]&amp;Receive[[#This Row],[名前]]&amp;Receive[[#This Row],[レアリティ]]</f>
        <v>夏祭り影山飛雄ICONIC</v>
      </c>
    </row>
    <row r="77" spans="1:24" x14ac:dyDescent="0.25">
      <c r="A77">
        <f>VLOOKUP(Receive[[#This Row],[No用]],SetNo[[No.用]:[vlookup 用]],2,FALSE)</f>
        <v>14</v>
      </c>
      <c r="B77">
        <f>IF(ROW()=2,1,IF(A76&lt;&gt;Receive[[#This Row],[No]],1,B76+1))</f>
        <v>1</v>
      </c>
      <c r="C77" s="1" t="s">
        <v>585</v>
      </c>
      <c r="D77" t="s">
        <v>138</v>
      </c>
      <c r="E77" s="1" t="s">
        <v>90</v>
      </c>
      <c r="F77" t="s">
        <v>74</v>
      </c>
      <c r="G77" t="s">
        <v>136</v>
      </c>
      <c r="H77" t="s">
        <v>71</v>
      </c>
      <c r="I77">
        <v>1</v>
      </c>
      <c r="J77" t="s">
        <v>228</v>
      </c>
      <c r="K77" s="1" t="s">
        <v>119</v>
      </c>
      <c r="L77" t="s">
        <v>162</v>
      </c>
      <c r="M77">
        <v>25</v>
      </c>
      <c r="N77">
        <v>0</v>
      </c>
      <c r="O77">
        <v>0</v>
      </c>
      <c r="P77">
        <v>0</v>
      </c>
      <c r="X77" t="str">
        <f>Receive[[#This Row],[服装]]&amp;Receive[[#This Row],[名前]]&amp;Receive[[#This Row],[レアリティ]]</f>
        <v>Xmas影山飛雄ICONIC</v>
      </c>
    </row>
    <row r="78" spans="1:24" x14ac:dyDescent="0.25">
      <c r="A78">
        <f>VLOOKUP(Receive[[#This Row],[No用]],SetNo[[No.用]:[vlookup 用]],2,FALSE)</f>
        <v>14</v>
      </c>
      <c r="B78">
        <f>IF(ROW()=2,1,IF(A77&lt;&gt;Receive[[#This Row],[No]],1,B77+1))</f>
        <v>2</v>
      </c>
      <c r="C78" s="1" t="s">
        <v>585</v>
      </c>
      <c r="D78" t="s">
        <v>138</v>
      </c>
      <c r="E78" s="1" t="s">
        <v>90</v>
      </c>
      <c r="F78" t="s">
        <v>74</v>
      </c>
      <c r="G78" t="s">
        <v>136</v>
      </c>
      <c r="H78" t="s">
        <v>71</v>
      </c>
      <c r="I78">
        <v>1</v>
      </c>
      <c r="J78" t="s">
        <v>228</v>
      </c>
      <c r="K78" s="1" t="s">
        <v>163</v>
      </c>
      <c r="L78" t="s">
        <v>162</v>
      </c>
      <c r="M78">
        <v>26</v>
      </c>
      <c r="N78">
        <v>0</v>
      </c>
      <c r="O78">
        <v>0</v>
      </c>
      <c r="P78">
        <v>0</v>
      </c>
      <c r="R78" s="1" t="s">
        <v>923</v>
      </c>
      <c r="S78" s="1">
        <v>15</v>
      </c>
      <c r="T78" s="1">
        <v>59.1</v>
      </c>
      <c r="U78" s="1"/>
      <c r="V78" s="1"/>
      <c r="X78" t="str">
        <f>Receive[[#This Row],[服装]]&amp;Receive[[#This Row],[名前]]&amp;Receive[[#This Row],[レアリティ]]</f>
        <v>Xmas影山飛雄ICONIC</v>
      </c>
    </row>
    <row r="79" spans="1:24" x14ac:dyDescent="0.25">
      <c r="A79">
        <f>VLOOKUP(Receive[[#This Row],[No用]],SetNo[[No.用]:[vlookup 用]],2,FALSE)</f>
        <v>14</v>
      </c>
      <c r="B79">
        <f>IF(ROW()=2,1,IF(A78&lt;&gt;Receive[[#This Row],[No]],1,B78+1))</f>
        <v>3</v>
      </c>
      <c r="C79" s="1" t="s">
        <v>585</v>
      </c>
      <c r="D79" t="s">
        <v>138</v>
      </c>
      <c r="E79" s="1" t="s">
        <v>90</v>
      </c>
      <c r="F79" t="s">
        <v>74</v>
      </c>
      <c r="G79" t="s">
        <v>136</v>
      </c>
      <c r="H79" t="s">
        <v>71</v>
      </c>
      <c r="I79">
        <v>1</v>
      </c>
      <c r="J79" t="s">
        <v>228</v>
      </c>
      <c r="K79" s="1" t="s">
        <v>120</v>
      </c>
      <c r="L79" t="s">
        <v>162</v>
      </c>
      <c r="M79">
        <v>26</v>
      </c>
      <c r="N79">
        <v>0</v>
      </c>
      <c r="O79">
        <v>0</v>
      </c>
      <c r="P79">
        <v>0</v>
      </c>
      <c r="X79" t="str">
        <f>Receive[[#This Row],[服装]]&amp;Receive[[#This Row],[名前]]&amp;Receive[[#This Row],[レアリティ]]</f>
        <v>Xmas影山飛雄ICONIC</v>
      </c>
    </row>
    <row r="80" spans="1:24" x14ac:dyDescent="0.25">
      <c r="A80">
        <f>VLOOKUP(Receive[[#This Row],[No用]],SetNo[[No.用]:[vlookup 用]],2,FALSE)</f>
        <v>14</v>
      </c>
      <c r="B80">
        <f>IF(ROW()=2,1,IF(A79&lt;&gt;Receive[[#This Row],[No]],1,B79+1))</f>
        <v>4</v>
      </c>
      <c r="C80" s="1" t="s">
        <v>585</v>
      </c>
      <c r="D80" t="s">
        <v>138</v>
      </c>
      <c r="E80" s="1" t="s">
        <v>90</v>
      </c>
      <c r="F80" t="s">
        <v>74</v>
      </c>
      <c r="G80" t="s">
        <v>136</v>
      </c>
      <c r="H80" t="s">
        <v>71</v>
      </c>
      <c r="I80">
        <v>1</v>
      </c>
      <c r="J80" t="s">
        <v>228</v>
      </c>
      <c r="K80" s="1" t="s">
        <v>164</v>
      </c>
      <c r="L80" t="s">
        <v>162</v>
      </c>
      <c r="M80">
        <v>29</v>
      </c>
      <c r="N80">
        <v>0</v>
      </c>
      <c r="O80">
        <v>0</v>
      </c>
      <c r="P80">
        <v>0</v>
      </c>
      <c r="X80" t="str">
        <f>Receive[[#This Row],[服装]]&amp;Receive[[#This Row],[名前]]&amp;Receive[[#This Row],[レアリティ]]</f>
        <v>Xmas影山飛雄ICONIC</v>
      </c>
    </row>
    <row r="81" spans="1:24" x14ac:dyDescent="0.25">
      <c r="A81">
        <f>VLOOKUP(Receive[[#This Row],[No用]],SetNo[[No.用]:[vlookup 用]],2,FALSE)</f>
        <v>14</v>
      </c>
      <c r="B81">
        <f>IF(ROW()=2,1,IF(A80&lt;&gt;Receive[[#This Row],[No]],1,B80+1))</f>
        <v>5</v>
      </c>
      <c r="C81" s="1" t="s">
        <v>585</v>
      </c>
      <c r="D81" t="s">
        <v>138</v>
      </c>
      <c r="E81" s="1" t="s">
        <v>90</v>
      </c>
      <c r="F81" t="s">
        <v>74</v>
      </c>
      <c r="G81" t="s">
        <v>136</v>
      </c>
      <c r="H81" t="s">
        <v>71</v>
      </c>
      <c r="I81">
        <v>0</v>
      </c>
      <c r="J81" t="s">
        <v>228</v>
      </c>
      <c r="K81" s="1" t="s">
        <v>165</v>
      </c>
      <c r="L81" t="s">
        <v>162</v>
      </c>
      <c r="M81">
        <v>29</v>
      </c>
      <c r="N81">
        <v>0</v>
      </c>
      <c r="O81">
        <v>0</v>
      </c>
      <c r="P81">
        <v>0</v>
      </c>
      <c r="X81" t="str">
        <f>Receive[[#This Row],[服装]]&amp;Receive[[#This Row],[名前]]&amp;Receive[[#This Row],[レアリティ]]</f>
        <v>Xmas影山飛雄ICONIC</v>
      </c>
    </row>
    <row r="82" spans="1:24" x14ac:dyDescent="0.25">
      <c r="A82">
        <f>VLOOKUP(Receive[[#This Row],[No用]],SetNo[[No.用]:[vlookup 用]],2,FALSE)</f>
        <v>15</v>
      </c>
      <c r="B82">
        <f>IF(ROW()=2,1,IF(A81&lt;&gt;Receive[[#This Row],[No]],1,B81+1))</f>
        <v>1</v>
      </c>
      <c r="C82" s="1" t="s">
        <v>604</v>
      </c>
      <c r="D82" s="1" t="s">
        <v>138</v>
      </c>
      <c r="E82" s="1" t="s">
        <v>77</v>
      </c>
      <c r="F82" s="1" t="s">
        <v>74</v>
      </c>
      <c r="G82" s="1" t="s">
        <v>136</v>
      </c>
      <c r="H82" s="1" t="s">
        <v>71</v>
      </c>
      <c r="I82">
        <v>1</v>
      </c>
      <c r="J82" t="s">
        <v>228</v>
      </c>
      <c r="K82" t="s">
        <v>119</v>
      </c>
      <c r="L82" t="s">
        <v>162</v>
      </c>
      <c r="M82">
        <v>25</v>
      </c>
      <c r="N82">
        <v>0</v>
      </c>
      <c r="O82">
        <v>0</v>
      </c>
      <c r="P82">
        <v>0</v>
      </c>
      <c r="X82" t="str">
        <f>Receive[[#This Row],[服装]]&amp;Receive[[#This Row],[名前]]&amp;Receive[[#This Row],[レアリティ]]</f>
        <v>1周年影山飛雄ICONIC</v>
      </c>
    </row>
    <row r="83" spans="1:24" x14ac:dyDescent="0.25">
      <c r="A83">
        <f>VLOOKUP(Receive[[#This Row],[No用]],SetNo[[No.用]:[vlookup 用]],2,FALSE)</f>
        <v>15</v>
      </c>
      <c r="B83">
        <f>IF(ROW()=2,1,IF(A82&lt;&gt;Receive[[#This Row],[No]],1,B82+1))</f>
        <v>2</v>
      </c>
      <c r="C83" s="1" t="s">
        <v>604</v>
      </c>
      <c r="D83" s="1" t="s">
        <v>138</v>
      </c>
      <c r="E83" s="1" t="s">
        <v>77</v>
      </c>
      <c r="F83" s="1" t="s">
        <v>74</v>
      </c>
      <c r="G83" s="1" t="s">
        <v>136</v>
      </c>
      <c r="H83" s="1" t="s">
        <v>71</v>
      </c>
      <c r="I83">
        <v>1</v>
      </c>
      <c r="J83" t="s">
        <v>228</v>
      </c>
      <c r="K83" t="s">
        <v>163</v>
      </c>
      <c r="L83" t="s">
        <v>162</v>
      </c>
      <c r="M83">
        <v>26</v>
      </c>
      <c r="N83">
        <v>0</v>
      </c>
      <c r="O83">
        <v>0</v>
      </c>
      <c r="P83">
        <v>0</v>
      </c>
      <c r="R83" s="1" t="s">
        <v>923</v>
      </c>
      <c r="S83" s="1">
        <v>15</v>
      </c>
      <c r="T83" s="1">
        <v>59.1</v>
      </c>
      <c r="U83" s="1"/>
      <c r="V83" s="1"/>
      <c r="X83" t="str">
        <f>Receive[[#This Row],[服装]]&amp;Receive[[#This Row],[名前]]&amp;Receive[[#This Row],[レアリティ]]</f>
        <v>1周年影山飛雄ICONIC</v>
      </c>
    </row>
    <row r="84" spans="1:24" x14ac:dyDescent="0.25">
      <c r="A84">
        <f>VLOOKUP(Receive[[#This Row],[No用]],SetNo[[No.用]:[vlookup 用]],2,FALSE)</f>
        <v>15</v>
      </c>
      <c r="B84">
        <f>IF(ROW()=2,1,IF(A83&lt;&gt;Receive[[#This Row],[No]],1,B83+1))</f>
        <v>3</v>
      </c>
      <c r="C84" s="1" t="s">
        <v>604</v>
      </c>
      <c r="D84" s="1" t="s">
        <v>138</v>
      </c>
      <c r="E84" s="1" t="s">
        <v>77</v>
      </c>
      <c r="F84" s="1" t="s">
        <v>74</v>
      </c>
      <c r="G84" s="1" t="s">
        <v>136</v>
      </c>
      <c r="H84" s="1" t="s">
        <v>71</v>
      </c>
      <c r="I84">
        <v>1</v>
      </c>
      <c r="J84" t="s">
        <v>228</v>
      </c>
      <c r="K84" t="s">
        <v>120</v>
      </c>
      <c r="L84" t="s">
        <v>162</v>
      </c>
      <c r="M84">
        <v>26</v>
      </c>
      <c r="N84">
        <v>0</v>
      </c>
      <c r="O84">
        <v>0</v>
      </c>
      <c r="P84">
        <v>0</v>
      </c>
      <c r="X84" t="str">
        <f>Receive[[#This Row],[服装]]&amp;Receive[[#This Row],[名前]]&amp;Receive[[#This Row],[レアリティ]]</f>
        <v>1周年影山飛雄ICONIC</v>
      </c>
    </row>
    <row r="85" spans="1:24" x14ac:dyDescent="0.25">
      <c r="A85">
        <f>VLOOKUP(Receive[[#This Row],[No用]],SetNo[[No.用]:[vlookup 用]],2,FALSE)</f>
        <v>15</v>
      </c>
      <c r="B85">
        <f>IF(ROW()=2,1,IF(A84&lt;&gt;Receive[[#This Row],[No]],1,B84+1))</f>
        <v>4</v>
      </c>
      <c r="C85" s="1" t="s">
        <v>604</v>
      </c>
      <c r="D85" s="1" t="s">
        <v>138</v>
      </c>
      <c r="E85" s="1" t="s">
        <v>77</v>
      </c>
      <c r="F85" s="1" t="s">
        <v>74</v>
      </c>
      <c r="G85" s="1" t="s">
        <v>136</v>
      </c>
      <c r="H85" s="1" t="s">
        <v>71</v>
      </c>
      <c r="I85">
        <v>1</v>
      </c>
      <c r="J85" t="s">
        <v>228</v>
      </c>
      <c r="K85" t="s">
        <v>164</v>
      </c>
      <c r="L85" t="s">
        <v>162</v>
      </c>
      <c r="M85">
        <v>29</v>
      </c>
      <c r="N85">
        <v>0</v>
      </c>
      <c r="O85">
        <v>0</v>
      </c>
      <c r="P85">
        <v>0</v>
      </c>
      <c r="X85" t="str">
        <f>Receive[[#This Row],[服装]]&amp;Receive[[#This Row],[名前]]&amp;Receive[[#This Row],[レアリティ]]</f>
        <v>1周年影山飛雄ICONIC</v>
      </c>
    </row>
    <row r="86" spans="1:24" x14ac:dyDescent="0.25">
      <c r="A86">
        <f>VLOOKUP(Receive[[#This Row],[No用]],SetNo[[No.用]:[vlookup 用]],2,FALSE)</f>
        <v>15</v>
      </c>
      <c r="B86">
        <f>IF(ROW()=2,1,IF(A85&lt;&gt;Receive[[#This Row],[No]],1,B85+1))</f>
        <v>5</v>
      </c>
      <c r="C86" s="1" t="s">
        <v>604</v>
      </c>
      <c r="D86" s="1" t="s">
        <v>138</v>
      </c>
      <c r="E86" s="1" t="s">
        <v>77</v>
      </c>
      <c r="F86" s="1" t="s">
        <v>74</v>
      </c>
      <c r="G86" s="1" t="s">
        <v>136</v>
      </c>
      <c r="H86" s="1" t="s">
        <v>71</v>
      </c>
      <c r="I86">
        <v>0</v>
      </c>
      <c r="J86" t="s">
        <v>228</v>
      </c>
      <c r="K86" t="s">
        <v>165</v>
      </c>
      <c r="L86" t="s">
        <v>162</v>
      </c>
      <c r="M86">
        <v>29</v>
      </c>
      <c r="N86">
        <v>0</v>
      </c>
      <c r="O86">
        <v>0</v>
      </c>
      <c r="P86">
        <v>0</v>
      </c>
      <c r="X86" t="str">
        <f>Receive[[#This Row],[服装]]&amp;Receive[[#This Row],[名前]]&amp;Receive[[#This Row],[レアリティ]]</f>
        <v>1周年影山飛雄ICONIC</v>
      </c>
    </row>
    <row r="87" spans="1:24" x14ac:dyDescent="0.25">
      <c r="A87">
        <f>VLOOKUP(Receive[[#This Row],[No用]],SetNo[[No.用]:[vlookup 用]],2,FALSE)</f>
        <v>16</v>
      </c>
      <c r="B87">
        <f>IF(ROW()=2,1,IF(A86&lt;&gt;Receive[[#This Row],[No]],1,B86+1))</f>
        <v>1</v>
      </c>
      <c r="C87" s="1" t="s">
        <v>703</v>
      </c>
      <c r="D87" s="1" t="s">
        <v>138</v>
      </c>
      <c r="E87" s="1" t="s">
        <v>73</v>
      </c>
      <c r="F87" s="1" t="s">
        <v>74</v>
      </c>
      <c r="G87" s="1" t="s">
        <v>136</v>
      </c>
      <c r="H87" s="1" t="s">
        <v>71</v>
      </c>
      <c r="I87">
        <v>1</v>
      </c>
      <c r="J87" t="s">
        <v>228</v>
      </c>
      <c r="K87" s="1" t="s">
        <v>119</v>
      </c>
      <c r="L87" s="1" t="s">
        <v>178</v>
      </c>
      <c r="M87">
        <v>28</v>
      </c>
      <c r="N87">
        <v>0</v>
      </c>
      <c r="O87">
        <v>0</v>
      </c>
      <c r="P87">
        <v>0</v>
      </c>
      <c r="X87" t="str">
        <f>Receive[[#This Row],[服装]]&amp;Receive[[#This Row],[名前]]&amp;Receive[[#This Row],[レアリティ]]</f>
        <v>王冠影山飛雄ICONIC</v>
      </c>
    </row>
    <row r="88" spans="1:24" x14ac:dyDescent="0.25">
      <c r="A88">
        <f>VLOOKUP(Receive[[#This Row],[No用]],SetNo[[No.用]:[vlookup 用]],2,FALSE)</f>
        <v>16</v>
      </c>
      <c r="B88">
        <f>IF(ROW()=2,1,IF(A87&lt;&gt;Receive[[#This Row],[No]],1,B87+1))</f>
        <v>2</v>
      </c>
      <c r="C88" s="1" t="s">
        <v>703</v>
      </c>
      <c r="D88" s="1" t="s">
        <v>138</v>
      </c>
      <c r="E88" s="1" t="s">
        <v>73</v>
      </c>
      <c r="F88" s="1" t="s">
        <v>74</v>
      </c>
      <c r="G88" s="1" t="s">
        <v>136</v>
      </c>
      <c r="H88" s="1" t="s">
        <v>71</v>
      </c>
      <c r="I88">
        <v>1</v>
      </c>
      <c r="J88" t="s">
        <v>228</v>
      </c>
      <c r="K88" s="1" t="s">
        <v>163</v>
      </c>
      <c r="L88" s="1" t="s">
        <v>162</v>
      </c>
      <c r="M88">
        <v>26</v>
      </c>
      <c r="N88">
        <v>0</v>
      </c>
      <c r="O88">
        <v>0</v>
      </c>
      <c r="P88">
        <v>0</v>
      </c>
      <c r="R88" s="1" t="s">
        <v>923</v>
      </c>
      <c r="S88" s="1">
        <v>15</v>
      </c>
      <c r="T88" s="1">
        <v>59.1</v>
      </c>
      <c r="U88" s="1"/>
      <c r="V88" s="1"/>
      <c r="X88" t="str">
        <f>Receive[[#This Row],[服装]]&amp;Receive[[#This Row],[名前]]&amp;Receive[[#This Row],[レアリティ]]</f>
        <v>王冠影山飛雄ICONIC</v>
      </c>
    </row>
    <row r="89" spans="1:24" x14ac:dyDescent="0.25">
      <c r="A89">
        <f>VLOOKUP(Receive[[#This Row],[No用]],SetNo[[No.用]:[vlookup 用]],2,FALSE)</f>
        <v>16</v>
      </c>
      <c r="B89">
        <f>IF(ROW()=2,1,IF(A88&lt;&gt;Receive[[#This Row],[No]],1,B88+1))</f>
        <v>3</v>
      </c>
      <c r="C89" s="1" t="s">
        <v>703</v>
      </c>
      <c r="D89" s="1" t="s">
        <v>138</v>
      </c>
      <c r="E89" s="1" t="s">
        <v>73</v>
      </c>
      <c r="F89" s="1" t="s">
        <v>74</v>
      </c>
      <c r="G89" s="1" t="s">
        <v>136</v>
      </c>
      <c r="H89" s="1" t="s">
        <v>71</v>
      </c>
      <c r="I89">
        <v>1</v>
      </c>
      <c r="J89" t="s">
        <v>228</v>
      </c>
      <c r="K89" s="1" t="s">
        <v>120</v>
      </c>
      <c r="L89" s="1" t="s">
        <v>178</v>
      </c>
      <c r="M89">
        <v>28</v>
      </c>
      <c r="N89">
        <v>0</v>
      </c>
      <c r="O89">
        <v>0</v>
      </c>
      <c r="P89">
        <v>0</v>
      </c>
      <c r="X89" t="str">
        <f>Receive[[#This Row],[服装]]&amp;Receive[[#This Row],[名前]]&amp;Receive[[#This Row],[レアリティ]]</f>
        <v>王冠影山飛雄ICONIC</v>
      </c>
    </row>
    <row r="90" spans="1:24" x14ac:dyDescent="0.25">
      <c r="A90">
        <f>VLOOKUP(Receive[[#This Row],[No用]],SetNo[[No.用]:[vlookup 用]],2,FALSE)</f>
        <v>16</v>
      </c>
      <c r="B90">
        <f>IF(ROW()=2,1,IF(A89&lt;&gt;Receive[[#This Row],[No]],1,B89+1))</f>
        <v>4</v>
      </c>
      <c r="C90" s="1" t="s">
        <v>703</v>
      </c>
      <c r="D90" s="1" t="s">
        <v>138</v>
      </c>
      <c r="E90" s="1" t="s">
        <v>73</v>
      </c>
      <c r="F90" s="1" t="s">
        <v>74</v>
      </c>
      <c r="G90" s="1" t="s">
        <v>136</v>
      </c>
      <c r="H90" s="1" t="s">
        <v>71</v>
      </c>
      <c r="I90">
        <v>1</v>
      </c>
      <c r="J90" t="s">
        <v>228</v>
      </c>
      <c r="K90" s="1" t="s">
        <v>164</v>
      </c>
      <c r="L90" s="1" t="s">
        <v>162</v>
      </c>
      <c r="M90">
        <v>29</v>
      </c>
      <c r="N90">
        <v>0</v>
      </c>
      <c r="O90">
        <v>0</v>
      </c>
      <c r="P90">
        <v>0</v>
      </c>
      <c r="X90" t="str">
        <f>Receive[[#This Row],[服装]]&amp;Receive[[#This Row],[名前]]&amp;Receive[[#This Row],[レアリティ]]</f>
        <v>王冠影山飛雄ICONIC</v>
      </c>
    </row>
    <row r="91" spans="1:24" x14ac:dyDescent="0.25">
      <c r="A91">
        <f>VLOOKUP(Receive[[#This Row],[No用]],SetNo[[No.用]:[vlookup 用]],2,FALSE)</f>
        <v>16</v>
      </c>
      <c r="B91">
        <f>IF(ROW()=2,1,IF(A90&lt;&gt;Receive[[#This Row],[No]],1,B90+1))</f>
        <v>5</v>
      </c>
      <c r="C91" s="1" t="s">
        <v>703</v>
      </c>
      <c r="D91" s="1" t="s">
        <v>138</v>
      </c>
      <c r="E91" s="1" t="s">
        <v>73</v>
      </c>
      <c r="F91" s="1" t="s">
        <v>74</v>
      </c>
      <c r="G91" s="1" t="s">
        <v>136</v>
      </c>
      <c r="H91" s="1" t="s">
        <v>71</v>
      </c>
      <c r="I91">
        <v>0</v>
      </c>
      <c r="J91" t="s">
        <v>228</v>
      </c>
      <c r="K91" s="1" t="s">
        <v>165</v>
      </c>
      <c r="L91" s="1" t="s">
        <v>162</v>
      </c>
      <c r="M91">
        <v>29</v>
      </c>
      <c r="N91">
        <v>0</v>
      </c>
      <c r="O91">
        <v>0</v>
      </c>
      <c r="P91">
        <v>0</v>
      </c>
      <c r="X91" t="str">
        <f>Receive[[#This Row],[服装]]&amp;Receive[[#This Row],[名前]]&amp;Receive[[#This Row],[レアリティ]]</f>
        <v>王冠影山飛雄ICONIC</v>
      </c>
    </row>
    <row r="92" spans="1:24" x14ac:dyDescent="0.25">
      <c r="A92">
        <f>VLOOKUP(Receive[[#This Row],[No用]],SetNo[[No.用]:[vlookup 用]],2,FALSE)</f>
        <v>17</v>
      </c>
      <c r="B92">
        <f>IF(ROW()=2,1,IF(A91&lt;&gt;Receive[[#This Row],[No]],1,B91+1))</f>
        <v>1</v>
      </c>
      <c r="C92" s="1" t="s">
        <v>771</v>
      </c>
      <c r="D92" s="1" t="s">
        <v>138</v>
      </c>
      <c r="E92" s="1" t="s">
        <v>90</v>
      </c>
      <c r="F92" s="1" t="s">
        <v>74</v>
      </c>
      <c r="G92" s="1" t="s">
        <v>136</v>
      </c>
      <c r="H92" s="1" t="s">
        <v>71</v>
      </c>
      <c r="I92">
        <v>1</v>
      </c>
      <c r="J92" t="s">
        <v>228</v>
      </c>
      <c r="K92" s="1" t="s">
        <v>119</v>
      </c>
      <c r="L92" s="1" t="s">
        <v>178</v>
      </c>
      <c r="M92">
        <v>29</v>
      </c>
      <c r="N92">
        <v>0</v>
      </c>
      <c r="O92">
        <v>0</v>
      </c>
      <c r="P92">
        <v>0</v>
      </c>
      <c r="X92" t="str">
        <f>Receive[[#This Row],[服装]]&amp;Receive[[#This Row],[名前]]&amp;Receive[[#This Row],[レアリティ]]</f>
        <v>ジャージ影山飛雄ICONIC</v>
      </c>
    </row>
    <row r="93" spans="1:24" x14ac:dyDescent="0.25">
      <c r="A93">
        <f>VLOOKUP(Receive[[#This Row],[No用]],SetNo[[No.用]:[vlookup 用]],2,FALSE)</f>
        <v>17</v>
      </c>
      <c r="B93">
        <f>IF(ROW()=2,1,IF(A92&lt;&gt;Receive[[#This Row],[No]],1,B92+1))</f>
        <v>2</v>
      </c>
      <c r="C93" s="1" t="s">
        <v>771</v>
      </c>
      <c r="D93" s="1" t="s">
        <v>138</v>
      </c>
      <c r="E93" s="1" t="s">
        <v>90</v>
      </c>
      <c r="F93" s="1" t="s">
        <v>74</v>
      </c>
      <c r="G93" s="1" t="s">
        <v>136</v>
      </c>
      <c r="H93" s="1" t="s">
        <v>71</v>
      </c>
      <c r="I93">
        <v>1</v>
      </c>
      <c r="J93" t="s">
        <v>228</v>
      </c>
      <c r="K93" s="1" t="s">
        <v>163</v>
      </c>
      <c r="L93" s="1" t="s">
        <v>162</v>
      </c>
      <c r="M93">
        <v>26</v>
      </c>
      <c r="N93">
        <v>0</v>
      </c>
      <c r="O93">
        <v>0</v>
      </c>
      <c r="P93">
        <v>0</v>
      </c>
      <c r="R93" s="1" t="s">
        <v>923</v>
      </c>
      <c r="S93" s="1">
        <v>15</v>
      </c>
      <c r="T93" s="1">
        <v>59.1</v>
      </c>
      <c r="U93" s="1"/>
      <c r="V93" s="1"/>
      <c r="X93" t="str">
        <f>Receive[[#This Row],[服装]]&amp;Receive[[#This Row],[名前]]&amp;Receive[[#This Row],[レアリティ]]</f>
        <v>ジャージ影山飛雄ICONIC</v>
      </c>
    </row>
    <row r="94" spans="1:24" x14ac:dyDescent="0.25">
      <c r="A94">
        <f>VLOOKUP(Receive[[#This Row],[No用]],SetNo[[No.用]:[vlookup 用]],2,FALSE)</f>
        <v>17</v>
      </c>
      <c r="B94">
        <f>IF(ROW()=2,1,IF(A93&lt;&gt;Receive[[#This Row],[No]],1,B93+1))</f>
        <v>3</v>
      </c>
      <c r="C94" s="1" t="s">
        <v>771</v>
      </c>
      <c r="D94" s="1" t="s">
        <v>138</v>
      </c>
      <c r="E94" s="1" t="s">
        <v>90</v>
      </c>
      <c r="F94" s="1" t="s">
        <v>74</v>
      </c>
      <c r="G94" s="1" t="s">
        <v>136</v>
      </c>
      <c r="H94" s="1" t="s">
        <v>71</v>
      </c>
      <c r="I94">
        <v>1</v>
      </c>
      <c r="J94" t="s">
        <v>228</v>
      </c>
      <c r="K94" s="1" t="s">
        <v>120</v>
      </c>
      <c r="L94" s="1" t="s">
        <v>178</v>
      </c>
      <c r="M94">
        <v>29</v>
      </c>
      <c r="N94">
        <v>0</v>
      </c>
      <c r="O94">
        <v>0</v>
      </c>
      <c r="P94">
        <v>0</v>
      </c>
      <c r="X94" t="str">
        <f>Receive[[#This Row],[服装]]&amp;Receive[[#This Row],[名前]]&amp;Receive[[#This Row],[レアリティ]]</f>
        <v>ジャージ影山飛雄ICONIC</v>
      </c>
    </row>
    <row r="95" spans="1:24" x14ac:dyDescent="0.25">
      <c r="A95">
        <f>VLOOKUP(Receive[[#This Row],[No用]],SetNo[[No.用]:[vlookup 用]],2,FALSE)</f>
        <v>17</v>
      </c>
      <c r="B95">
        <f>IF(ROW()=2,1,IF(A94&lt;&gt;Receive[[#This Row],[No]],1,B94+1))</f>
        <v>4</v>
      </c>
      <c r="C95" s="1" t="s">
        <v>771</v>
      </c>
      <c r="D95" s="1" t="s">
        <v>138</v>
      </c>
      <c r="E95" s="1" t="s">
        <v>90</v>
      </c>
      <c r="F95" s="1" t="s">
        <v>74</v>
      </c>
      <c r="G95" s="1" t="s">
        <v>136</v>
      </c>
      <c r="H95" s="1" t="s">
        <v>71</v>
      </c>
      <c r="I95">
        <v>1</v>
      </c>
      <c r="J95" t="s">
        <v>228</v>
      </c>
      <c r="K95" s="1" t="s">
        <v>164</v>
      </c>
      <c r="L95" s="1" t="s">
        <v>162</v>
      </c>
      <c r="M95">
        <v>29</v>
      </c>
      <c r="N95">
        <v>0</v>
      </c>
      <c r="O95">
        <v>0</v>
      </c>
      <c r="P95">
        <v>0</v>
      </c>
      <c r="X95" t="str">
        <f>Receive[[#This Row],[服装]]&amp;Receive[[#This Row],[名前]]&amp;Receive[[#This Row],[レアリティ]]</f>
        <v>ジャージ影山飛雄ICONIC</v>
      </c>
    </row>
    <row r="96" spans="1:24" x14ac:dyDescent="0.25">
      <c r="A96">
        <f>VLOOKUP(Receive[[#This Row],[No用]],SetNo[[No.用]:[vlookup 用]],2,FALSE)</f>
        <v>17</v>
      </c>
      <c r="B96">
        <f>IF(ROW()=2,1,IF(A95&lt;&gt;Receive[[#This Row],[No]],1,B95+1))</f>
        <v>5</v>
      </c>
      <c r="C96" s="1" t="s">
        <v>771</v>
      </c>
      <c r="D96" s="1" t="s">
        <v>138</v>
      </c>
      <c r="E96" s="1" t="s">
        <v>90</v>
      </c>
      <c r="F96" s="1" t="s">
        <v>74</v>
      </c>
      <c r="G96" s="1" t="s">
        <v>136</v>
      </c>
      <c r="H96" s="1" t="s">
        <v>71</v>
      </c>
      <c r="I96">
        <v>0</v>
      </c>
      <c r="J96" t="s">
        <v>228</v>
      </c>
      <c r="K96" s="1" t="s">
        <v>165</v>
      </c>
      <c r="L96" s="1" t="s">
        <v>162</v>
      </c>
      <c r="M96">
        <v>29</v>
      </c>
      <c r="N96">
        <v>0</v>
      </c>
      <c r="O96">
        <v>0</v>
      </c>
      <c r="P96">
        <v>0</v>
      </c>
      <c r="X96" t="str">
        <f>Receive[[#This Row],[服装]]&amp;Receive[[#This Row],[名前]]&amp;Receive[[#This Row],[レアリティ]]</f>
        <v>ジャージ影山飛雄ICONIC</v>
      </c>
    </row>
    <row r="97" spans="1:24" x14ac:dyDescent="0.25">
      <c r="A97">
        <f>VLOOKUP(Receive[[#This Row],[No用]],SetNo[[No.用]:[vlookup 用]],2,FALSE)</f>
        <v>18</v>
      </c>
      <c r="B97">
        <f>IF(ROW()=2,1,IF(A96&lt;&gt;Receive[[#This Row],[No]],1,B96+1))</f>
        <v>1</v>
      </c>
      <c r="C97" s="1" t="s">
        <v>871</v>
      </c>
      <c r="D97" s="1" t="s">
        <v>138</v>
      </c>
      <c r="E97" s="1" t="s">
        <v>77</v>
      </c>
      <c r="F97" s="1" t="s">
        <v>74</v>
      </c>
      <c r="G97" s="1" t="s">
        <v>136</v>
      </c>
      <c r="H97" s="1" t="s">
        <v>71</v>
      </c>
      <c r="I97">
        <v>1</v>
      </c>
      <c r="J97" t="s">
        <v>228</v>
      </c>
      <c r="K97" s="1" t="s">
        <v>119</v>
      </c>
      <c r="L97" s="1" t="s">
        <v>178</v>
      </c>
      <c r="M97">
        <v>29</v>
      </c>
      <c r="N97">
        <v>0</v>
      </c>
      <c r="O97">
        <v>0</v>
      </c>
      <c r="P97">
        <v>0</v>
      </c>
      <c r="X97" t="str">
        <f>Receive[[#This Row],[服装]]&amp;Receive[[#This Row],[名前]]&amp;Receive[[#This Row],[レアリティ]]</f>
        <v>2周年影山飛雄ICONIC</v>
      </c>
    </row>
    <row r="98" spans="1:24" x14ac:dyDescent="0.25">
      <c r="A98">
        <f>VLOOKUP(Receive[[#This Row],[No用]],SetNo[[No.用]:[vlookup 用]],2,FALSE)</f>
        <v>18</v>
      </c>
      <c r="B98">
        <f>IF(ROW()=2,1,IF(A97&lt;&gt;Receive[[#This Row],[No]],1,B97+1))</f>
        <v>2</v>
      </c>
      <c r="C98" s="1" t="s">
        <v>871</v>
      </c>
      <c r="D98" s="1" t="s">
        <v>138</v>
      </c>
      <c r="E98" s="1" t="s">
        <v>77</v>
      </c>
      <c r="F98" s="1" t="s">
        <v>74</v>
      </c>
      <c r="G98" s="1" t="s">
        <v>136</v>
      </c>
      <c r="H98" s="1" t="s">
        <v>71</v>
      </c>
      <c r="I98">
        <v>1</v>
      </c>
      <c r="J98" t="s">
        <v>228</v>
      </c>
      <c r="K98" s="1" t="s">
        <v>163</v>
      </c>
      <c r="L98" s="1" t="s">
        <v>178</v>
      </c>
      <c r="M98">
        <v>29</v>
      </c>
      <c r="N98">
        <v>0</v>
      </c>
      <c r="O98">
        <v>0</v>
      </c>
      <c r="P98">
        <v>0</v>
      </c>
      <c r="R98" s="1" t="s">
        <v>923</v>
      </c>
      <c r="S98" s="1">
        <v>17.5</v>
      </c>
      <c r="T98" s="1">
        <v>69.44</v>
      </c>
      <c r="U98" s="1"/>
      <c r="V98" s="1"/>
      <c r="X98" t="str">
        <f>Receive[[#This Row],[服装]]&amp;Receive[[#This Row],[名前]]&amp;Receive[[#This Row],[レアリティ]]</f>
        <v>2周年影山飛雄ICONIC</v>
      </c>
    </row>
    <row r="99" spans="1:24" x14ac:dyDescent="0.25">
      <c r="A99">
        <f>VLOOKUP(Receive[[#This Row],[No用]],SetNo[[No.用]:[vlookup 用]],2,FALSE)</f>
        <v>18</v>
      </c>
      <c r="B99">
        <f>IF(ROW()=2,1,IF(A98&lt;&gt;Receive[[#This Row],[No]],1,B98+1))</f>
        <v>3</v>
      </c>
      <c r="C99" s="1" t="s">
        <v>871</v>
      </c>
      <c r="D99" s="1" t="s">
        <v>138</v>
      </c>
      <c r="E99" s="1" t="s">
        <v>77</v>
      </c>
      <c r="F99" s="1" t="s">
        <v>74</v>
      </c>
      <c r="G99" s="1" t="s">
        <v>136</v>
      </c>
      <c r="H99" s="1" t="s">
        <v>71</v>
      </c>
      <c r="I99">
        <v>1</v>
      </c>
      <c r="J99" t="s">
        <v>228</v>
      </c>
      <c r="K99" s="1" t="s">
        <v>120</v>
      </c>
      <c r="L99" s="1" t="s">
        <v>173</v>
      </c>
      <c r="M99">
        <v>32</v>
      </c>
      <c r="N99">
        <v>0</v>
      </c>
      <c r="O99">
        <v>0</v>
      </c>
      <c r="P99">
        <v>0</v>
      </c>
      <c r="X99" t="str">
        <f>Receive[[#This Row],[服装]]&amp;Receive[[#This Row],[名前]]&amp;Receive[[#This Row],[レアリティ]]</f>
        <v>2周年影山飛雄ICONIC</v>
      </c>
    </row>
    <row r="100" spans="1:24" x14ac:dyDescent="0.25">
      <c r="A100">
        <f>VLOOKUP(Receive[[#This Row],[No用]],SetNo[[No.用]:[vlookup 用]],2,FALSE)</f>
        <v>18</v>
      </c>
      <c r="B100">
        <f>IF(ROW()=2,1,IF(A99&lt;&gt;Receive[[#This Row],[No]],1,B99+1))</f>
        <v>4</v>
      </c>
      <c r="C100" s="1" t="s">
        <v>871</v>
      </c>
      <c r="D100" s="1" t="s">
        <v>138</v>
      </c>
      <c r="E100" s="1" t="s">
        <v>77</v>
      </c>
      <c r="F100" s="1" t="s">
        <v>74</v>
      </c>
      <c r="G100" s="1" t="s">
        <v>136</v>
      </c>
      <c r="H100" s="1" t="s">
        <v>71</v>
      </c>
      <c r="I100">
        <v>1</v>
      </c>
      <c r="J100" t="s">
        <v>228</v>
      </c>
      <c r="K100" s="1" t="s">
        <v>164</v>
      </c>
      <c r="L100" s="1" t="s">
        <v>162</v>
      </c>
      <c r="M100">
        <v>29</v>
      </c>
      <c r="N100">
        <v>0</v>
      </c>
      <c r="O100">
        <v>0</v>
      </c>
      <c r="P100">
        <v>0</v>
      </c>
      <c r="X100" t="str">
        <f>Receive[[#This Row],[服装]]&amp;Receive[[#This Row],[名前]]&amp;Receive[[#This Row],[レアリティ]]</f>
        <v>2周年影山飛雄ICONIC</v>
      </c>
    </row>
    <row r="101" spans="1:24" x14ac:dyDescent="0.25">
      <c r="A101">
        <f>VLOOKUP(Receive[[#This Row],[No用]],SetNo[[No.用]:[vlookup 用]],2,FALSE)</f>
        <v>18</v>
      </c>
      <c r="B101">
        <f>IF(ROW()=2,1,IF(A100&lt;&gt;Receive[[#This Row],[No]],1,B100+1))</f>
        <v>5</v>
      </c>
      <c r="C101" s="1" t="s">
        <v>871</v>
      </c>
      <c r="D101" s="1" t="s">
        <v>138</v>
      </c>
      <c r="E101" s="1" t="s">
        <v>77</v>
      </c>
      <c r="F101" s="1" t="s">
        <v>74</v>
      </c>
      <c r="G101" s="1" t="s">
        <v>136</v>
      </c>
      <c r="H101" s="1" t="s">
        <v>71</v>
      </c>
      <c r="I101">
        <v>0</v>
      </c>
      <c r="J101" t="s">
        <v>228</v>
      </c>
      <c r="K101" s="1" t="s">
        <v>165</v>
      </c>
      <c r="L101" s="1" t="s">
        <v>162</v>
      </c>
      <c r="M101">
        <v>29</v>
      </c>
      <c r="N101">
        <v>0</v>
      </c>
      <c r="O101">
        <v>0</v>
      </c>
      <c r="P101">
        <v>0</v>
      </c>
      <c r="X101" t="str">
        <f>Receive[[#This Row],[服装]]&amp;Receive[[#This Row],[名前]]&amp;Receive[[#This Row],[レアリティ]]</f>
        <v>2周年影山飛雄ICONIC</v>
      </c>
    </row>
    <row r="102" spans="1:24" x14ac:dyDescent="0.25">
      <c r="A102">
        <f>VLOOKUP(Receive[[#This Row],[No用]],SetNo[[No.用]:[vlookup 用]],2,FALSE)</f>
        <v>18</v>
      </c>
      <c r="B102">
        <f>IF(ROW()=2,1,IF(A101&lt;&gt;Receive[[#This Row],[No]],1,B101+1))</f>
        <v>6</v>
      </c>
      <c r="C102" s="1" t="s">
        <v>871</v>
      </c>
      <c r="D102" s="1" t="s">
        <v>138</v>
      </c>
      <c r="E102" s="1" t="s">
        <v>77</v>
      </c>
      <c r="F102" s="1" t="s">
        <v>74</v>
      </c>
      <c r="G102" s="1" t="s">
        <v>136</v>
      </c>
      <c r="H102" s="1" t="s">
        <v>71</v>
      </c>
      <c r="I102">
        <v>1</v>
      </c>
      <c r="J102" t="s">
        <v>228</v>
      </c>
      <c r="K102" s="1" t="s">
        <v>120</v>
      </c>
      <c r="L102" s="1" t="s">
        <v>224</v>
      </c>
      <c r="M102">
        <v>54</v>
      </c>
      <c r="N102">
        <v>5</v>
      </c>
      <c r="O102">
        <v>64</v>
      </c>
      <c r="P102">
        <v>7</v>
      </c>
      <c r="W102" s="1" t="s">
        <v>1306</v>
      </c>
      <c r="X102" t="str">
        <f>Receive[[#This Row],[服装]]&amp;Receive[[#This Row],[名前]]&amp;Receive[[#This Row],[レアリティ]]</f>
        <v>2周年影山飛雄ICONIC</v>
      </c>
    </row>
    <row r="103" spans="1:24" x14ac:dyDescent="0.25">
      <c r="A103">
        <f>VLOOKUP(Receive[[#This Row],[No用]],SetNo[[No.用]:[vlookup 用]],2,FALSE)</f>
        <v>19</v>
      </c>
      <c r="B103">
        <f>IF(ROW()=2,1,IF(A102&lt;&gt;Receive[[#This Row],[No]],1,B102+1))</f>
        <v>1</v>
      </c>
      <c r="C103" s="1" t="s">
        <v>911</v>
      </c>
      <c r="D103" s="1" t="s">
        <v>138</v>
      </c>
      <c r="E103" s="1" t="s">
        <v>73</v>
      </c>
      <c r="F103" s="1" t="s">
        <v>74</v>
      </c>
      <c r="G103" s="1" t="s">
        <v>136</v>
      </c>
      <c r="H103" s="1" t="s">
        <v>71</v>
      </c>
      <c r="I103">
        <v>1</v>
      </c>
      <c r="J103" t="s">
        <v>228</v>
      </c>
      <c r="K103" s="1" t="s">
        <v>119</v>
      </c>
      <c r="L103" s="1" t="s">
        <v>162</v>
      </c>
      <c r="M103">
        <v>25</v>
      </c>
      <c r="N103">
        <v>0</v>
      </c>
      <c r="O103">
        <v>0</v>
      </c>
      <c r="P103">
        <v>0</v>
      </c>
      <c r="X103" t="str">
        <f>Receive[[#This Row],[服装]]&amp;Receive[[#This Row],[名前]]&amp;Receive[[#This Row],[レアリティ]]</f>
        <v>中学生影山飛雄ICONIC</v>
      </c>
    </row>
    <row r="104" spans="1:24" x14ac:dyDescent="0.25">
      <c r="A104">
        <f>VLOOKUP(Receive[[#This Row],[No用]],SetNo[[No.用]:[vlookup 用]],2,FALSE)</f>
        <v>19</v>
      </c>
      <c r="B104">
        <f>IF(ROW()=2,1,IF(A103&lt;&gt;Receive[[#This Row],[No]],1,B103+1))</f>
        <v>2</v>
      </c>
      <c r="C104" s="1" t="s">
        <v>911</v>
      </c>
      <c r="D104" s="1" t="s">
        <v>138</v>
      </c>
      <c r="E104" s="1" t="s">
        <v>73</v>
      </c>
      <c r="F104" s="1" t="s">
        <v>74</v>
      </c>
      <c r="G104" s="1" t="s">
        <v>136</v>
      </c>
      <c r="H104" s="1" t="s">
        <v>71</v>
      </c>
      <c r="I104">
        <v>1</v>
      </c>
      <c r="J104" t="s">
        <v>228</v>
      </c>
      <c r="K104" s="1" t="s">
        <v>163</v>
      </c>
      <c r="L104" s="1" t="s">
        <v>162</v>
      </c>
      <c r="M104">
        <v>26</v>
      </c>
      <c r="N104">
        <v>0</v>
      </c>
      <c r="O104">
        <v>0</v>
      </c>
      <c r="P104">
        <v>0</v>
      </c>
      <c r="R104" s="1" t="s">
        <v>923</v>
      </c>
      <c r="S104" s="1">
        <v>15</v>
      </c>
      <c r="T104" s="1">
        <v>59.1</v>
      </c>
      <c r="U104" s="1"/>
      <c r="V104" s="1"/>
      <c r="W104" s="1"/>
      <c r="X104" t="str">
        <f>Receive[[#This Row],[服装]]&amp;Receive[[#This Row],[名前]]&amp;Receive[[#This Row],[レアリティ]]</f>
        <v>中学生影山飛雄ICONIC</v>
      </c>
    </row>
    <row r="105" spans="1:24" x14ac:dyDescent="0.25">
      <c r="A105">
        <f>VLOOKUP(Receive[[#This Row],[No用]],SetNo[[No.用]:[vlookup 用]],2,FALSE)</f>
        <v>19</v>
      </c>
      <c r="B105">
        <f>IF(ROW()=2,1,IF(A104&lt;&gt;Receive[[#This Row],[No]],1,B104+1))</f>
        <v>3</v>
      </c>
      <c r="C105" s="1" t="s">
        <v>911</v>
      </c>
      <c r="D105" s="1" t="s">
        <v>138</v>
      </c>
      <c r="E105" s="1" t="s">
        <v>73</v>
      </c>
      <c r="F105" s="1" t="s">
        <v>74</v>
      </c>
      <c r="G105" s="1" t="s">
        <v>136</v>
      </c>
      <c r="H105" s="1" t="s">
        <v>71</v>
      </c>
      <c r="I105">
        <v>1</v>
      </c>
      <c r="J105" t="s">
        <v>228</v>
      </c>
      <c r="K105" s="1" t="s">
        <v>120</v>
      </c>
      <c r="L105" s="1" t="s">
        <v>162</v>
      </c>
      <c r="M105">
        <v>26</v>
      </c>
      <c r="N105">
        <v>0</v>
      </c>
      <c r="O105">
        <v>0</v>
      </c>
      <c r="P105">
        <v>0</v>
      </c>
      <c r="X105" t="str">
        <f>Receive[[#This Row],[服装]]&amp;Receive[[#This Row],[名前]]&amp;Receive[[#This Row],[レアリティ]]</f>
        <v>中学生影山飛雄ICONIC</v>
      </c>
    </row>
    <row r="106" spans="1:24" x14ac:dyDescent="0.25">
      <c r="A106">
        <f>VLOOKUP(Receive[[#This Row],[No用]],SetNo[[No.用]:[vlookup 用]],2,FALSE)</f>
        <v>19</v>
      </c>
      <c r="B106">
        <f>IF(ROW()=2,1,IF(A105&lt;&gt;Receive[[#This Row],[No]],1,B105+1))</f>
        <v>4</v>
      </c>
      <c r="C106" s="1" t="s">
        <v>911</v>
      </c>
      <c r="D106" s="1" t="s">
        <v>138</v>
      </c>
      <c r="E106" s="1" t="s">
        <v>73</v>
      </c>
      <c r="F106" s="1" t="s">
        <v>74</v>
      </c>
      <c r="G106" s="1" t="s">
        <v>136</v>
      </c>
      <c r="H106" s="1" t="s">
        <v>71</v>
      </c>
      <c r="I106">
        <v>1</v>
      </c>
      <c r="J106" t="s">
        <v>228</v>
      </c>
      <c r="K106" s="1" t="s">
        <v>164</v>
      </c>
      <c r="L106" s="1" t="s">
        <v>162</v>
      </c>
      <c r="M106">
        <v>29</v>
      </c>
      <c r="N106">
        <v>0</v>
      </c>
      <c r="O106">
        <v>0</v>
      </c>
      <c r="P106">
        <v>0</v>
      </c>
      <c r="X106" t="str">
        <f>Receive[[#This Row],[服装]]&amp;Receive[[#This Row],[名前]]&amp;Receive[[#This Row],[レアリティ]]</f>
        <v>中学生影山飛雄ICONIC</v>
      </c>
    </row>
    <row r="107" spans="1:24" x14ac:dyDescent="0.25">
      <c r="A107">
        <f>VLOOKUP(Receive[[#This Row],[No用]],SetNo[[No.用]:[vlookup 用]],2,FALSE)</f>
        <v>19</v>
      </c>
      <c r="B107">
        <f>IF(ROW()=2,1,IF(A106&lt;&gt;Receive[[#This Row],[No]],1,B106+1))</f>
        <v>5</v>
      </c>
      <c r="C107" s="1" t="s">
        <v>911</v>
      </c>
      <c r="D107" s="1" t="s">
        <v>138</v>
      </c>
      <c r="E107" s="1" t="s">
        <v>73</v>
      </c>
      <c r="F107" s="1" t="s">
        <v>74</v>
      </c>
      <c r="G107" s="1" t="s">
        <v>136</v>
      </c>
      <c r="H107" s="1" t="s">
        <v>71</v>
      </c>
      <c r="I107">
        <v>0</v>
      </c>
      <c r="J107" t="s">
        <v>228</v>
      </c>
      <c r="K107" s="1" t="s">
        <v>165</v>
      </c>
      <c r="L107" s="1" t="s">
        <v>162</v>
      </c>
      <c r="M107">
        <v>29</v>
      </c>
      <c r="N107">
        <v>0</v>
      </c>
      <c r="O107">
        <v>0</v>
      </c>
      <c r="P107">
        <v>0</v>
      </c>
      <c r="X107" t="str">
        <f>Receive[[#This Row],[服装]]&amp;Receive[[#This Row],[名前]]&amp;Receive[[#This Row],[レアリティ]]</f>
        <v>中学生影山飛雄ICONIC</v>
      </c>
    </row>
    <row r="108" spans="1:24" x14ac:dyDescent="0.25">
      <c r="A108">
        <f>VLOOKUP(Receive[[#This Row],[No用]],SetNo[[No.用]:[vlookup 用]],2,FALSE)</f>
        <v>20</v>
      </c>
      <c r="B108">
        <f>IF(ROW()=2,1,IF(A107&lt;&gt;Receive[[#This Row],[No]],1,B107+1))</f>
        <v>1</v>
      </c>
      <c r="C108" s="1" t="s">
        <v>1113</v>
      </c>
      <c r="D108" s="1" t="s">
        <v>138</v>
      </c>
      <c r="E108" s="1" t="s">
        <v>90</v>
      </c>
      <c r="F108" s="1" t="s">
        <v>74</v>
      </c>
      <c r="G108" s="1" t="s">
        <v>136</v>
      </c>
      <c r="H108" s="1" t="s">
        <v>71</v>
      </c>
      <c r="I108">
        <v>1</v>
      </c>
      <c r="J108" t="s">
        <v>228</v>
      </c>
      <c r="K108" s="1" t="s">
        <v>119</v>
      </c>
      <c r="L108" s="1" t="s">
        <v>178</v>
      </c>
      <c r="M108">
        <v>30</v>
      </c>
      <c r="N108">
        <v>0</v>
      </c>
      <c r="O108">
        <v>0</v>
      </c>
      <c r="P108">
        <v>0</v>
      </c>
      <c r="X108" t="str">
        <f>Receive[[#This Row],[服装]]&amp;Receive[[#This Row],[名前]]&amp;Receive[[#This Row],[レアリティ]]</f>
        <v>文化祭3影山飛雄ICONIC</v>
      </c>
    </row>
    <row r="109" spans="1:24" x14ac:dyDescent="0.25">
      <c r="A109">
        <f>VLOOKUP(Receive[[#This Row],[No用]],SetNo[[No.用]:[vlookup 用]],2,FALSE)</f>
        <v>20</v>
      </c>
      <c r="B109">
        <f>IF(ROW()=2,1,IF(A108&lt;&gt;Receive[[#This Row],[No]],1,B108+1))</f>
        <v>2</v>
      </c>
      <c r="C109" s="1" t="s">
        <v>1113</v>
      </c>
      <c r="D109" s="1" t="s">
        <v>138</v>
      </c>
      <c r="E109" s="1" t="s">
        <v>90</v>
      </c>
      <c r="F109" s="1" t="s">
        <v>74</v>
      </c>
      <c r="G109" s="1" t="s">
        <v>136</v>
      </c>
      <c r="H109" s="1" t="s">
        <v>71</v>
      </c>
      <c r="I109">
        <v>1</v>
      </c>
      <c r="J109" t="s">
        <v>228</v>
      </c>
      <c r="K109" s="1" t="s">
        <v>163</v>
      </c>
      <c r="L109" s="1" t="s">
        <v>178</v>
      </c>
      <c r="M109">
        <v>30</v>
      </c>
      <c r="N109">
        <v>0</v>
      </c>
      <c r="O109">
        <v>0</v>
      </c>
      <c r="P109">
        <v>0</v>
      </c>
      <c r="R109" s="1" t="s">
        <v>923</v>
      </c>
      <c r="S109" s="1">
        <v>17.5</v>
      </c>
      <c r="T109" s="1">
        <v>69.44</v>
      </c>
      <c r="U109" s="1"/>
      <c r="V109" s="1"/>
      <c r="X109" t="str">
        <f>Receive[[#This Row],[服装]]&amp;Receive[[#This Row],[名前]]&amp;Receive[[#This Row],[レアリティ]]</f>
        <v>文化祭3影山飛雄ICONIC</v>
      </c>
    </row>
    <row r="110" spans="1:24" x14ac:dyDescent="0.25">
      <c r="A110">
        <f>VLOOKUP(Receive[[#This Row],[No用]],SetNo[[No.用]:[vlookup 用]],2,FALSE)</f>
        <v>20</v>
      </c>
      <c r="B110">
        <f>IF(ROW()=2,1,IF(A109&lt;&gt;Receive[[#This Row],[No]],1,B109+1))</f>
        <v>3</v>
      </c>
      <c r="C110" s="1" t="s">
        <v>1113</v>
      </c>
      <c r="D110" s="1" t="s">
        <v>138</v>
      </c>
      <c r="E110" s="1" t="s">
        <v>90</v>
      </c>
      <c r="F110" s="1" t="s">
        <v>74</v>
      </c>
      <c r="G110" s="1" t="s">
        <v>136</v>
      </c>
      <c r="H110" s="1" t="s">
        <v>71</v>
      </c>
      <c r="I110">
        <v>1</v>
      </c>
      <c r="J110" t="s">
        <v>228</v>
      </c>
      <c r="K110" s="1" t="s">
        <v>120</v>
      </c>
      <c r="L110" s="1" t="s">
        <v>178</v>
      </c>
      <c r="M110">
        <v>30</v>
      </c>
      <c r="N110">
        <v>0</v>
      </c>
      <c r="O110">
        <v>0</v>
      </c>
      <c r="P110">
        <v>0</v>
      </c>
      <c r="X110" t="str">
        <f>Receive[[#This Row],[服装]]&amp;Receive[[#This Row],[名前]]&amp;Receive[[#This Row],[レアリティ]]</f>
        <v>文化祭3影山飛雄ICONIC</v>
      </c>
    </row>
    <row r="111" spans="1:24" x14ac:dyDescent="0.25">
      <c r="A111">
        <f>VLOOKUP(Receive[[#This Row],[No用]],SetNo[[No.用]:[vlookup 用]],2,FALSE)</f>
        <v>20</v>
      </c>
      <c r="B111">
        <f>IF(ROW()=2,1,IF(A110&lt;&gt;Receive[[#This Row],[No]],1,B110+1))</f>
        <v>4</v>
      </c>
      <c r="C111" s="1" t="s">
        <v>1113</v>
      </c>
      <c r="D111" s="1" t="s">
        <v>138</v>
      </c>
      <c r="E111" s="1" t="s">
        <v>90</v>
      </c>
      <c r="F111" s="1" t="s">
        <v>74</v>
      </c>
      <c r="G111" s="1" t="s">
        <v>136</v>
      </c>
      <c r="H111" s="1" t="s">
        <v>71</v>
      </c>
      <c r="I111">
        <v>1</v>
      </c>
      <c r="J111" t="s">
        <v>228</v>
      </c>
      <c r="K111" s="1" t="s">
        <v>164</v>
      </c>
      <c r="L111" s="1" t="s">
        <v>162</v>
      </c>
      <c r="M111">
        <v>30</v>
      </c>
      <c r="N111">
        <v>0</v>
      </c>
      <c r="O111">
        <v>0</v>
      </c>
      <c r="P111">
        <v>0</v>
      </c>
      <c r="X111" t="str">
        <f>Receive[[#This Row],[服装]]&amp;Receive[[#This Row],[名前]]&amp;Receive[[#This Row],[レアリティ]]</f>
        <v>文化祭3影山飛雄ICONIC</v>
      </c>
    </row>
    <row r="112" spans="1:24" x14ac:dyDescent="0.25">
      <c r="A112">
        <f>VLOOKUP(Receive[[#This Row],[No用]],SetNo[[No.用]:[vlookup 用]],2,FALSE)</f>
        <v>20</v>
      </c>
      <c r="B112">
        <f>IF(ROW()=2,1,IF(A111&lt;&gt;Receive[[#This Row],[No]],1,B111+1))</f>
        <v>5</v>
      </c>
      <c r="C112" s="1" t="s">
        <v>1113</v>
      </c>
      <c r="D112" s="1" t="s">
        <v>138</v>
      </c>
      <c r="E112" s="1" t="s">
        <v>90</v>
      </c>
      <c r="F112" s="1" t="s">
        <v>74</v>
      </c>
      <c r="G112" s="1" t="s">
        <v>136</v>
      </c>
      <c r="H112" s="1" t="s">
        <v>71</v>
      </c>
      <c r="I112">
        <v>0</v>
      </c>
      <c r="J112" t="s">
        <v>228</v>
      </c>
      <c r="K112" s="1" t="s">
        <v>165</v>
      </c>
      <c r="L112" s="1" t="s">
        <v>162</v>
      </c>
      <c r="M112">
        <v>30</v>
      </c>
      <c r="N112">
        <v>0</v>
      </c>
      <c r="O112">
        <v>0</v>
      </c>
      <c r="P112">
        <v>0</v>
      </c>
      <c r="X112" t="str">
        <f>Receive[[#This Row],[服装]]&amp;Receive[[#This Row],[名前]]&amp;Receive[[#This Row],[レアリティ]]</f>
        <v>文化祭3影山飛雄ICONIC</v>
      </c>
    </row>
    <row r="113" spans="1:24" x14ac:dyDescent="0.25">
      <c r="A113">
        <f>VLOOKUP(Receive[[#This Row],[No用]],SetNo[[No.用]:[vlookup 用]],2,FALSE)</f>
        <v>21</v>
      </c>
      <c r="B113">
        <f>IF(ROW()=2,1,IF(A112&lt;&gt;Receive[[#This Row],[No]],1,B112+1))</f>
        <v>1</v>
      </c>
      <c r="C113" s="1" t="s">
        <v>1559</v>
      </c>
      <c r="D113" s="1" t="s">
        <v>138</v>
      </c>
      <c r="E113" s="1" t="s">
        <v>77</v>
      </c>
      <c r="F113" s="1" t="s">
        <v>74</v>
      </c>
      <c r="G113" s="1" t="s">
        <v>136</v>
      </c>
      <c r="H113" s="1" t="s">
        <v>71</v>
      </c>
      <c r="I113">
        <v>1</v>
      </c>
      <c r="J113" t="s">
        <v>228</v>
      </c>
      <c r="K113" s="1" t="s">
        <v>119</v>
      </c>
      <c r="L113" s="1" t="s">
        <v>178</v>
      </c>
      <c r="M113">
        <v>31</v>
      </c>
      <c r="N113">
        <v>0</v>
      </c>
      <c r="O113">
        <v>0</v>
      </c>
      <c r="P113">
        <v>0</v>
      </c>
      <c r="X113" t="str">
        <f>Receive[[#This Row],[服装]]&amp;Receive[[#This Row],[名前]]&amp;Receive[[#This Row],[レアリティ]]</f>
        <v>格ゲー影山飛雄ICONIC</v>
      </c>
    </row>
    <row r="114" spans="1:24" x14ac:dyDescent="0.25">
      <c r="A114">
        <f>VLOOKUP(Receive[[#This Row],[No用]],SetNo[[No.用]:[vlookup 用]],2,FALSE)</f>
        <v>21</v>
      </c>
      <c r="B114">
        <f>IF(ROW()=2,1,IF(A113&lt;&gt;Receive[[#This Row],[No]],1,B113+1))</f>
        <v>2</v>
      </c>
      <c r="C114" s="1" t="s">
        <v>1559</v>
      </c>
      <c r="D114" s="1" t="s">
        <v>138</v>
      </c>
      <c r="E114" s="1" t="s">
        <v>77</v>
      </c>
      <c r="F114" s="1" t="s">
        <v>74</v>
      </c>
      <c r="G114" s="1" t="s">
        <v>136</v>
      </c>
      <c r="H114" s="1" t="s">
        <v>71</v>
      </c>
      <c r="I114">
        <v>1</v>
      </c>
      <c r="J114" t="s">
        <v>228</v>
      </c>
      <c r="K114" s="1" t="s">
        <v>163</v>
      </c>
      <c r="L114" s="1" t="s">
        <v>178</v>
      </c>
      <c r="M114">
        <v>31</v>
      </c>
      <c r="N114">
        <v>0</v>
      </c>
      <c r="O114">
        <v>0</v>
      </c>
      <c r="P114">
        <v>0</v>
      </c>
      <c r="R114" s="1" t="s">
        <v>923</v>
      </c>
      <c r="S114" s="1">
        <v>17.5</v>
      </c>
      <c r="T114" s="1">
        <v>69.44</v>
      </c>
      <c r="U114" s="1"/>
      <c r="V114" s="1"/>
      <c r="X114" t="str">
        <f>Receive[[#This Row],[服装]]&amp;Receive[[#This Row],[名前]]&amp;Receive[[#This Row],[レアリティ]]</f>
        <v>格ゲー影山飛雄ICONIC</v>
      </c>
    </row>
    <row r="115" spans="1:24" x14ac:dyDescent="0.25">
      <c r="A115">
        <f>VLOOKUP(Receive[[#This Row],[No用]],SetNo[[No.用]:[vlookup 用]],2,FALSE)</f>
        <v>21</v>
      </c>
      <c r="B115">
        <f>IF(ROW()=2,1,IF(A114&lt;&gt;Receive[[#This Row],[No]],1,B114+1))</f>
        <v>3</v>
      </c>
      <c r="C115" s="1" t="s">
        <v>1559</v>
      </c>
      <c r="D115" s="1" t="s">
        <v>138</v>
      </c>
      <c r="E115" s="1" t="s">
        <v>77</v>
      </c>
      <c r="F115" s="1" t="s">
        <v>74</v>
      </c>
      <c r="G115" s="1" t="s">
        <v>136</v>
      </c>
      <c r="H115" s="1" t="s">
        <v>71</v>
      </c>
      <c r="I115">
        <v>1</v>
      </c>
      <c r="J115" t="s">
        <v>228</v>
      </c>
      <c r="K115" s="1" t="s">
        <v>230</v>
      </c>
      <c r="L115" s="1" t="s">
        <v>162</v>
      </c>
      <c r="M115">
        <v>29</v>
      </c>
      <c r="N115">
        <v>0</v>
      </c>
      <c r="O115">
        <v>0</v>
      </c>
      <c r="P115">
        <v>0</v>
      </c>
      <c r="R115" s="1" t="s">
        <v>923</v>
      </c>
      <c r="S115" s="1">
        <v>10</v>
      </c>
      <c r="T115" s="1">
        <v>39.4</v>
      </c>
      <c r="U115" s="1"/>
      <c r="V115" s="1"/>
      <c r="X115" t="str">
        <f>Receive[[#This Row],[服装]]&amp;Receive[[#This Row],[名前]]&amp;Receive[[#This Row],[レアリティ]]</f>
        <v>格ゲー影山飛雄ICONIC</v>
      </c>
    </row>
    <row r="116" spans="1:24" x14ac:dyDescent="0.25">
      <c r="A116">
        <f>VLOOKUP(Receive[[#This Row],[No用]],SetNo[[No.用]:[vlookup 用]],2,FALSE)</f>
        <v>21</v>
      </c>
      <c r="B116">
        <f>IF(ROW()=2,1,IF(A115&lt;&gt;Receive[[#This Row],[No]],1,B115+1))</f>
        <v>4</v>
      </c>
      <c r="C116" s="1" t="s">
        <v>1559</v>
      </c>
      <c r="D116" s="1" t="s">
        <v>138</v>
      </c>
      <c r="E116" s="1" t="s">
        <v>77</v>
      </c>
      <c r="F116" s="1" t="s">
        <v>74</v>
      </c>
      <c r="G116" s="1" t="s">
        <v>136</v>
      </c>
      <c r="H116" s="1" t="s">
        <v>71</v>
      </c>
      <c r="I116">
        <v>1</v>
      </c>
      <c r="J116" t="s">
        <v>228</v>
      </c>
      <c r="K116" s="1" t="s">
        <v>120</v>
      </c>
      <c r="L116" s="1" t="s">
        <v>173</v>
      </c>
      <c r="M116">
        <v>34</v>
      </c>
      <c r="N116">
        <v>0</v>
      </c>
      <c r="O116">
        <v>0</v>
      </c>
      <c r="P116">
        <v>0</v>
      </c>
      <c r="X116" t="str">
        <f>Receive[[#This Row],[服装]]&amp;Receive[[#This Row],[名前]]&amp;Receive[[#This Row],[レアリティ]]</f>
        <v>格ゲー影山飛雄ICONIC</v>
      </c>
    </row>
    <row r="117" spans="1:24" x14ac:dyDescent="0.25">
      <c r="A117">
        <f>VLOOKUP(Receive[[#This Row],[No用]],SetNo[[No.用]:[vlookup 用]],2,FALSE)</f>
        <v>21</v>
      </c>
      <c r="B117">
        <f>IF(ROW()=2,1,IF(A116&lt;&gt;Receive[[#This Row],[No]],1,B116+1))</f>
        <v>5</v>
      </c>
      <c r="C117" s="1" t="s">
        <v>1559</v>
      </c>
      <c r="D117" s="1" t="s">
        <v>138</v>
      </c>
      <c r="E117" s="1" t="s">
        <v>77</v>
      </c>
      <c r="F117" s="1" t="s">
        <v>74</v>
      </c>
      <c r="G117" s="1" t="s">
        <v>136</v>
      </c>
      <c r="H117" s="1" t="s">
        <v>71</v>
      </c>
      <c r="I117">
        <v>1</v>
      </c>
      <c r="J117" t="s">
        <v>228</v>
      </c>
      <c r="K117" s="1" t="s">
        <v>164</v>
      </c>
      <c r="L117" s="1" t="s">
        <v>162</v>
      </c>
      <c r="M117">
        <v>31</v>
      </c>
      <c r="N117">
        <v>0</v>
      </c>
      <c r="O117">
        <v>0</v>
      </c>
      <c r="P117">
        <v>0</v>
      </c>
      <c r="X117" t="str">
        <f>Receive[[#This Row],[服装]]&amp;Receive[[#This Row],[名前]]&amp;Receive[[#This Row],[レアリティ]]</f>
        <v>格ゲー影山飛雄ICONIC</v>
      </c>
    </row>
    <row r="118" spans="1:24" x14ac:dyDescent="0.25">
      <c r="A118">
        <f>VLOOKUP(Receive[[#This Row],[No用]],SetNo[[No.用]:[vlookup 用]],2,FALSE)</f>
        <v>21</v>
      </c>
      <c r="B118">
        <f>IF(ROW()=2,1,IF(A117&lt;&gt;Receive[[#This Row],[No]],1,B117+1))</f>
        <v>6</v>
      </c>
      <c r="C118" s="1" t="s">
        <v>1559</v>
      </c>
      <c r="D118" s="1" t="s">
        <v>138</v>
      </c>
      <c r="E118" s="1" t="s">
        <v>77</v>
      </c>
      <c r="F118" s="1" t="s">
        <v>74</v>
      </c>
      <c r="G118" s="1" t="s">
        <v>136</v>
      </c>
      <c r="H118" s="1" t="s">
        <v>71</v>
      </c>
      <c r="I118">
        <v>0</v>
      </c>
      <c r="J118" t="s">
        <v>228</v>
      </c>
      <c r="K118" s="1" t="s">
        <v>165</v>
      </c>
      <c r="L118" s="1" t="s">
        <v>162</v>
      </c>
      <c r="M118">
        <v>31</v>
      </c>
      <c r="N118">
        <v>0</v>
      </c>
      <c r="O118">
        <v>0</v>
      </c>
      <c r="P118">
        <v>0</v>
      </c>
      <c r="X118" t="str">
        <f>Receive[[#This Row],[服装]]&amp;Receive[[#This Row],[名前]]&amp;Receive[[#This Row],[レアリティ]]</f>
        <v>格ゲー影山飛雄ICONIC</v>
      </c>
    </row>
    <row r="119" spans="1:24" x14ac:dyDescent="0.25">
      <c r="A119">
        <f>VLOOKUP(Receive[[#This Row],[No用]],SetNo[[No.用]:[vlookup 用]],2,FALSE)</f>
        <v>21</v>
      </c>
      <c r="B119">
        <f>IF(ROW()=2,1,IF(A118&lt;&gt;Receive[[#This Row],[No]],1,B118+1))</f>
        <v>7</v>
      </c>
      <c r="C119" s="1" t="s">
        <v>1559</v>
      </c>
      <c r="D119" s="1" t="s">
        <v>138</v>
      </c>
      <c r="E119" s="1" t="s">
        <v>77</v>
      </c>
      <c r="F119" s="1" t="s">
        <v>74</v>
      </c>
      <c r="G119" s="1" t="s">
        <v>136</v>
      </c>
      <c r="H119" s="1" t="s">
        <v>71</v>
      </c>
      <c r="I119">
        <v>1</v>
      </c>
      <c r="J119" t="s">
        <v>228</v>
      </c>
      <c r="K119" s="1" t="s">
        <v>120</v>
      </c>
      <c r="L119" s="1" t="s">
        <v>224</v>
      </c>
      <c r="M119">
        <v>55</v>
      </c>
      <c r="N119">
        <v>5</v>
      </c>
      <c r="O119">
        <v>65</v>
      </c>
      <c r="P119">
        <v>7</v>
      </c>
      <c r="W119" s="1" t="s">
        <v>1306</v>
      </c>
      <c r="X119" t="str">
        <f>Receive[[#This Row],[服装]]&amp;Receive[[#This Row],[名前]]&amp;Receive[[#This Row],[レアリティ]]</f>
        <v>格ゲー影山飛雄ICONIC</v>
      </c>
    </row>
    <row r="120" spans="1:24" x14ac:dyDescent="0.25">
      <c r="A120">
        <f>VLOOKUP(Receive[[#This Row],[No用]],SetNo[[No.用]:[vlookup 用]],2,FALSE)</f>
        <v>22</v>
      </c>
      <c r="B120">
        <f>IF(ROW()=2,1,IF(A112&lt;&gt;Receive[[#This Row],[No]],1,B112+1))</f>
        <v>1</v>
      </c>
      <c r="C120" t="s">
        <v>205</v>
      </c>
      <c r="D120" t="s">
        <v>209</v>
      </c>
      <c r="E120" t="s">
        <v>28</v>
      </c>
      <c r="F120" t="s">
        <v>26</v>
      </c>
      <c r="G120" t="s">
        <v>153</v>
      </c>
      <c r="H120" t="s">
        <v>71</v>
      </c>
      <c r="I120">
        <v>1</v>
      </c>
      <c r="J120" t="s">
        <v>228</v>
      </c>
      <c r="K120" t="s">
        <v>119</v>
      </c>
      <c r="L120" t="s">
        <v>162</v>
      </c>
      <c r="M120">
        <v>24</v>
      </c>
      <c r="N120">
        <v>0</v>
      </c>
      <c r="O120">
        <v>0</v>
      </c>
      <c r="P120">
        <v>0</v>
      </c>
      <c r="X120" t="str">
        <f>Receive[[#This Row],[服装]]&amp;Receive[[#This Row],[名前]]&amp;Receive[[#This Row],[レアリティ]]</f>
        <v>ユニフォーム月島蛍ICONIC</v>
      </c>
    </row>
    <row r="121" spans="1:24" x14ac:dyDescent="0.25">
      <c r="A121">
        <f>VLOOKUP(Receive[[#This Row],[No用]],SetNo[[No.用]:[vlookup 用]],2,FALSE)</f>
        <v>22</v>
      </c>
      <c r="B121">
        <f>IF(ROW()=2,1,IF(A120&lt;&gt;Receive[[#This Row],[No]],1,B120+1))</f>
        <v>2</v>
      </c>
      <c r="C121" t="s">
        <v>205</v>
      </c>
      <c r="D121" t="s">
        <v>209</v>
      </c>
      <c r="E121" t="s">
        <v>28</v>
      </c>
      <c r="F121" t="s">
        <v>26</v>
      </c>
      <c r="G121" t="s">
        <v>153</v>
      </c>
      <c r="H121" t="s">
        <v>71</v>
      </c>
      <c r="I121">
        <v>1</v>
      </c>
      <c r="J121" t="s">
        <v>228</v>
      </c>
      <c r="K121" t="s">
        <v>163</v>
      </c>
      <c r="L121" t="s">
        <v>162</v>
      </c>
      <c r="M121">
        <v>23</v>
      </c>
      <c r="N121">
        <v>0</v>
      </c>
      <c r="O121">
        <v>0</v>
      </c>
      <c r="P121">
        <v>0</v>
      </c>
      <c r="R121" s="1" t="s">
        <v>923</v>
      </c>
      <c r="S121" s="1">
        <v>15</v>
      </c>
      <c r="T121" s="1">
        <v>59.1</v>
      </c>
      <c r="U121" s="1"/>
      <c r="V121" s="1"/>
      <c r="X121" t="str">
        <f>Receive[[#This Row],[服装]]&amp;Receive[[#This Row],[名前]]&amp;Receive[[#This Row],[レアリティ]]</f>
        <v>ユニフォーム月島蛍ICONIC</v>
      </c>
    </row>
    <row r="122" spans="1:24" x14ac:dyDescent="0.25">
      <c r="A122">
        <f>VLOOKUP(Receive[[#This Row],[No用]],SetNo[[No.用]:[vlookup 用]],2,FALSE)</f>
        <v>22</v>
      </c>
      <c r="B122">
        <f>IF(ROW()=2,1,IF(A121&lt;&gt;Receive[[#This Row],[No]],1,B121+1))</f>
        <v>3</v>
      </c>
      <c r="C122" t="s">
        <v>205</v>
      </c>
      <c r="D122" t="s">
        <v>209</v>
      </c>
      <c r="E122" t="s">
        <v>28</v>
      </c>
      <c r="F122" t="s">
        <v>26</v>
      </c>
      <c r="G122" t="s">
        <v>153</v>
      </c>
      <c r="H122" t="s">
        <v>71</v>
      </c>
      <c r="I122">
        <v>1</v>
      </c>
      <c r="J122" t="s">
        <v>228</v>
      </c>
      <c r="K122" t="s">
        <v>120</v>
      </c>
      <c r="L122" t="s">
        <v>162</v>
      </c>
      <c r="M122">
        <v>23</v>
      </c>
      <c r="N122">
        <v>0</v>
      </c>
      <c r="O122">
        <v>0</v>
      </c>
      <c r="P122">
        <v>0</v>
      </c>
      <c r="X122" t="str">
        <f>Receive[[#This Row],[服装]]&amp;Receive[[#This Row],[名前]]&amp;Receive[[#This Row],[レアリティ]]</f>
        <v>ユニフォーム月島蛍ICONIC</v>
      </c>
    </row>
    <row r="123" spans="1:24" x14ac:dyDescent="0.25">
      <c r="A123">
        <f>VLOOKUP(Receive[[#This Row],[No用]],SetNo[[No.用]:[vlookup 用]],2,FALSE)</f>
        <v>22</v>
      </c>
      <c r="B123">
        <f>IF(ROW()=2,1,IF(A122&lt;&gt;Receive[[#This Row],[No]],1,B122+1))</f>
        <v>4</v>
      </c>
      <c r="C123" t="s">
        <v>205</v>
      </c>
      <c r="D123" t="s">
        <v>209</v>
      </c>
      <c r="E123" t="s">
        <v>28</v>
      </c>
      <c r="F123" t="s">
        <v>26</v>
      </c>
      <c r="G123" t="s">
        <v>153</v>
      </c>
      <c r="H123" t="s">
        <v>71</v>
      </c>
      <c r="I123">
        <v>1</v>
      </c>
      <c r="J123" t="s">
        <v>228</v>
      </c>
      <c r="K123" t="s">
        <v>164</v>
      </c>
      <c r="L123" t="s">
        <v>162</v>
      </c>
      <c r="M123">
        <v>23</v>
      </c>
      <c r="N123">
        <v>0</v>
      </c>
      <c r="O123">
        <v>0</v>
      </c>
      <c r="P123">
        <v>0</v>
      </c>
      <c r="X123" t="str">
        <f>Receive[[#This Row],[服装]]&amp;Receive[[#This Row],[名前]]&amp;Receive[[#This Row],[レアリティ]]</f>
        <v>ユニフォーム月島蛍ICONIC</v>
      </c>
    </row>
    <row r="124" spans="1:24" x14ac:dyDescent="0.25">
      <c r="A124">
        <f>VLOOKUP(Receive[[#This Row],[No用]],SetNo[[No.用]:[vlookup 用]],2,FALSE)</f>
        <v>22</v>
      </c>
      <c r="B124">
        <f>IF(ROW()=2,1,IF(A123&lt;&gt;Receive[[#This Row],[No]],1,B123+1))</f>
        <v>5</v>
      </c>
      <c r="C124" t="s">
        <v>205</v>
      </c>
      <c r="D124" t="s">
        <v>209</v>
      </c>
      <c r="E124" t="s">
        <v>28</v>
      </c>
      <c r="F124" t="s">
        <v>26</v>
      </c>
      <c r="G124" t="s">
        <v>153</v>
      </c>
      <c r="H124" t="s">
        <v>71</v>
      </c>
      <c r="I124">
        <v>0</v>
      </c>
      <c r="J124" t="s">
        <v>228</v>
      </c>
      <c r="K124" t="s">
        <v>165</v>
      </c>
      <c r="L124" t="s">
        <v>162</v>
      </c>
      <c r="M124">
        <v>29</v>
      </c>
      <c r="N124">
        <v>0</v>
      </c>
      <c r="O124">
        <v>0</v>
      </c>
      <c r="P124">
        <v>0</v>
      </c>
      <c r="X124" t="str">
        <f>Receive[[#This Row],[服装]]&amp;Receive[[#This Row],[名前]]&amp;Receive[[#This Row],[レアリティ]]</f>
        <v>ユニフォーム月島蛍ICONIC</v>
      </c>
    </row>
    <row r="125" spans="1:24" x14ac:dyDescent="0.25">
      <c r="A125">
        <f>VLOOKUP(Receive[[#This Row],[No用]],SetNo[[No.用]:[vlookup 用]],2,FALSE)</f>
        <v>23</v>
      </c>
      <c r="B125">
        <f>IF(ROW()=2,1,IF(A124&lt;&gt;Receive[[#This Row],[No]],1,B124+1))</f>
        <v>1</v>
      </c>
      <c r="C125" t="s">
        <v>210</v>
      </c>
      <c r="D125" t="s">
        <v>209</v>
      </c>
      <c r="E125" t="s">
        <v>23</v>
      </c>
      <c r="F125" t="s">
        <v>26</v>
      </c>
      <c r="G125" t="s">
        <v>153</v>
      </c>
      <c r="H125" t="s">
        <v>71</v>
      </c>
      <c r="I125">
        <v>1</v>
      </c>
      <c r="J125" t="s">
        <v>228</v>
      </c>
      <c r="K125" t="s">
        <v>119</v>
      </c>
      <c r="L125" t="s">
        <v>162</v>
      </c>
      <c r="M125">
        <v>24</v>
      </c>
      <c r="N125">
        <v>0</v>
      </c>
      <c r="O125">
        <v>0</v>
      </c>
      <c r="P125">
        <v>0</v>
      </c>
      <c r="X125" t="str">
        <f>Receive[[#This Row],[服装]]&amp;Receive[[#This Row],[名前]]&amp;Receive[[#This Row],[レアリティ]]</f>
        <v>水着月島蛍ICONIC</v>
      </c>
    </row>
    <row r="126" spans="1:24" x14ac:dyDescent="0.25">
      <c r="A126">
        <f>VLOOKUP(Receive[[#This Row],[No用]],SetNo[[No.用]:[vlookup 用]],2,FALSE)</f>
        <v>23</v>
      </c>
      <c r="B126">
        <f>IF(ROW()=2,1,IF(A125&lt;&gt;Receive[[#This Row],[No]],1,B125+1))</f>
        <v>2</v>
      </c>
      <c r="C126" t="s">
        <v>210</v>
      </c>
      <c r="D126" t="s">
        <v>209</v>
      </c>
      <c r="E126" t="s">
        <v>23</v>
      </c>
      <c r="F126" t="s">
        <v>26</v>
      </c>
      <c r="G126" t="s">
        <v>153</v>
      </c>
      <c r="H126" t="s">
        <v>71</v>
      </c>
      <c r="I126">
        <v>1</v>
      </c>
      <c r="J126" t="s">
        <v>228</v>
      </c>
      <c r="K126" t="s">
        <v>163</v>
      </c>
      <c r="L126" t="s">
        <v>162</v>
      </c>
      <c r="M126">
        <v>23</v>
      </c>
      <c r="N126">
        <v>0</v>
      </c>
      <c r="O126">
        <v>0</v>
      </c>
      <c r="P126">
        <v>0</v>
      </c>
      <c r="R126" s="1" t="s">
        <v>923</v>
      </c>
      <c r="S126" s="1">
        <v>15</v>
      </c>
      <c r="T126" s="1">
        <v>59.1</v>
      </c>
      <c r="U126" s="1"/>
      <c r="V126" s="1"/>
      <c r="X126" t="str">
        <f>Receive[[#This Row],[服装]]&amp;Receive[[#This Row],[名前]]&amp;Receive[[#This Row],[レアリティ]]</f>
        <v>水着月島蛍ICONIC</v>
      </c>
    </row>
    <row r="127" spans="1:24" x14ac:dyDescent="0.25">
      <c r="A127">
        <f>VLOOKUP(Receive[[#This Row],[No用]],SetNo[[No.用]:[vlookup 用]],2,FALSE)</f>
        <v>23</v>
      </c>
      <c r="B127">
        <f>IF(ROW()=2,1,IF(A126&lt;&gt;Receive[[#This Row],[No]],1,B126+1))</f>
        <v>3</v>
      </c>
      <c r="C127" t="s">
        <v>210</v>
      </c>
      <c r="D127" t="s">
        <v>209</v>
      </c>
      <c r="E127" t="s">
        <v>23</v>
      </c>
      <c r="F127" t="s">
        <v>26</v>
      </c>
      <c r="G127" t="s">
        <v>153</v>
      </c>
      <c r="H127" t="s">
        <v>71</v>
      </c>
      <c r="I127">
        <v>1</v>
      </c>
      <c r="J127" t="s">
        <v>228</v>
      </c>
      <c r="K127" t="s">
        <v>120</v>
      </c>
      <c r="L127" t="s">
        <v>162</v>
      </c>
      <c r="M127">
        <v>23</v>
      </c>
      <c r="N127">
        <v>0</v>
      </c>
      <c r="O127">
        <v>0</v>
      </c>
      <c r="P127">
        <v>0</v>
      </c>
      <c r="X127" t="str">
        <f>Receive[[#This Row],[服装]]&amp;Receive[[#This Row],[名前]]&amp;Receive[[#This Row],[レアリティ]]</f>
        <v>水着月島蛍ICONIC</v>
      </c>
    </row>
    <row r="128" spans="1:24" x14ac:dyDescent="0.25">
      <c r="A128">
        <f>VLOOKUP(Receive[[#This Row],[No用]],SetNo[[No.用]:[vlookup 用]],2,FALSE)</f>
        <v>23</v>
      </c>
      <c r="B128">
        <f>IF(ROW()=2,1,IF(A127&lt;&gt;Receive[[#This Row],[No]],1,B127+1))</f>
        <v>4</v>
      </c>
      <c r="C128" t="s">
        <v>210</v>
      </c>
      <c r="D128" t="s">
        <v>209</v>
      </c>
      <c r="E128" t="s">
        <v>23</v>
      </c>
      <c r="F128" t="s">
        <v>26</v>
      </c>
      <c r="G128" t="s">
        <v>153</v>
      </c>
      <c r="H128" t="s">
        <v>71</v>
      </c>
      <c r="I128">
        <v>1</v>
      </c>
      <c r="J128" t="s">
        <v>228</v>
      </c>
      <c r="K128" t="s">
        <v>164</v>
      </c>
      <c r="L128" t="s">
        <v>162</v>
      </c>
      <c r="M128">
        <v>23</v>
      </c>
      <c r="N128">
        <v>0</v>
      </c>
      <c r="O128">
        <v>0</v>
      </c>
      <c r="P128">
        <v>0</v>
      </c>
      <c r="X128" t="str">
        <f>Receive[[#This Row],[服装]]&amp;Receive[[#This Row],[名前]]&amp;Receive[[#This Row],[レアリティ]]</f>
        <v>水着月島蛍ICONIC</v>
      </c>
    </row>
    <row r="129" spans="1:24" x14ac:dyDescent="0.25">
      <c r="A129">
        <f>VLOOKUP(Receive[[#This Row],[No用]],SetNo[[No.用]:[vlookup 用]],2,FALSE)</f>
        <v>23</v>
      </c>
      <c r="B129">
        <f>IF(ROW()=2,1,IF(A128&lt;&gt;Receive[[#This Row],[No]],1,B128+1))</f>
        <v>5</v>
      </c>
      <c r="C129" t="s">
        <v>210</v>
      </c>
      <c r="D129" t="s">
        <v>209</v>
      </c>
      <c r="E129" t="s">
        <v>23</v>
      </c>
      <c r="F129" t="s">
        <v>26</v>
      </c>
      <c r="G129" t="s">
        <v>153</v>
      </c>
      <c r="H129" t="s">
        <v>71</v>
      </c>
      <c r="I129">
        <v>0</v>
      </c>
      <c r="J129" t="s">
        <v>228</v>
      </c>
      <c r="K129" t="s">
        <v>165</v>
      </c>
      <c r="L129" t="s">
        <v>162</v>
      </c>
      <c r="M129">
        <v>29</v>
      </c>
      <c r="N129">
        <v>0</v>
      </c>
      <c r="O129">
        <v>0</v>
      </c>
      <c r="P129">
        <v>0</v>
      </c>
      <c r="X129" t="str">
        <f>Receive[[#This Row],[服装]]&amp;Receive[[#This Row],[名前]]&amp;Receive[[#This Row],[レアリティ]]</f>
        <v>水着月島蛍ICONIC</v>
      </c>
    </row>
    <row r="130" spans="1:24" x14ac:dyDescent="0.25">
      <c r="A130">
        <f>VLOOKUP(Receive[[#This Row],[No用]],SetNo[[No.用]:[vlookup 用]],2,FALSE)</f>
        <v>24</v>
      </c>
      <c r="B130">
        <f>IF(ROW()=2,1,IF(A129&lt;&gt;Receive[[#This Row],[No]],1,B129+1))</f>
        <v>1</v>
      </c>
      <c r="C130" s="1" t="s">
        <v>552</v>
      </c>
      <c r="D130" t="s">
        <v>139</v>
      </c>
      <c r="E130" s="1" t="s">
        <v>90</v>
      </c>
      <c r="F130" t="s">
        <v>82</v>
      </c>
      <c r="G130" t="s">
        <v>136</v>
      </c>
      <c r="H130" t="s">
        <v>71</v>
      </c>
      <c r="I130">
        <v>1</v>
      </c>
      <c r="J130" t="s">
        <v>228</v>
      </c>
      <c r="K130" t="s">
        <v>119</v>
      </c>
      <c r="L130" t="s">
        <v>162</v>
      </c>
      <c r="M130">
        <v>24</v>
      </c>
      <c r="N130">
        <v>0</v>
      </c>
      <c r="O130">
        <v>0</v>
      </c>
      <c r="P130">
        <v>0</v>
      </c>
      <c r="X130" t="str">
        <f>Receive[[#This Row],[服装]]&amp;Receive[[#This Row],[名前]]&amp;Receive[[#This Row],[レアリティ]]</f>
        <v>職業体験月島蛍ICONIC</v>
      </c>
    </row>
    <row r="131" spans="1:24" x14ac:dyDescent="0.25">
      <c r="A131">
        <f>VLOOKUP(Receive[[#This Row],[No用]],SetNo[[No.用]:[vlookup 用]],2,FALSE)</f>
        <v>24</v>
      </c>
      <c r="B131">
        <f>IF(ROW()=2,1,IF(A130&lt;&gt;Receive[[#This Row],[No]],1,B130+1))</f>
        <v>2</v>
      </c>
      <c r="C131" s="1" t="s">
        <v>552</v>
      </c>
      <c r="D131" t="s">
        <v>139</v>
      </c>
      <c r="E131" s="1" t="s">
        <v>90</v>
      </c>
      <c r="F131" t="s">
        <v>82</v>
      </c>
      <c r="G131" t="s">
        <v>136</v>
      </c>
      <c r="H131" t="s">
        <v>71</v>
      </c>
      <c r="I131">
        <v>1</v>
      </c>
      <c r="J131" t="s">
        <v>228</v>
      </c>
      <c r="K131" t="s">
        <v>163</v>
      </c>
      <c r="L131" t="s">
        <v>162</v>
      </c>
      <c r="M131">
        <v>23</v>
      </c>
      <c r="N131">
        <v>0</v>
      </c>
      <c r="O131">
        <v>0</v>
      </c>
      <c r="P131">
        <v>0</v>
      </c>
      <c r="R131" s="1" t="s">
        <v>923</v>
      </c>
      <c r="S131" s="1">
        <v>15</v>
      </c>
      <c r="T131" s="1">
        <v>59.1</v>
      </c>
      <c r="U131" s="1"/>
      <c r="V131" s="1"/>
      <c r="X131" t="str">
        <f>Receive[[#This Row],[服装]]&amp;Receive[[#This Row],[名前]]&amp;Receive[[#This Row],[レアリティ]]</f>
        <v>職業体験月島蛍ICONIC</v>
      </c>
    </row>
    <row r="132" spans="1:24" x14ac:dyDescent="0.25">
      <c r="A132">
        <f>VLOOKUP(Receive[[#This Row],[No用]],SetNo[[No.用]:[vlookup 用]],2,FALSE)</f>
        <v>24</v>
      </c>
      <c r="B132">
        <f>IF(ROW()=2,1,IF(A131&lt;&gt;Receive[[#This Row],[No]],1,B131+1))</f>
        <v>3</v>
      </c>
      <c r="C132" s="1" t="s">
        <v>552</v>
      </c>
      <c r="D132" t="s">
        <v>139</v>
      </c>
      <c r="E132" s="1" t="s">
        <v>90</v>
      </c>
      <c r="F132" t="s">
        <v>82</v>
      </c>
      <c r="G132" t="s">
        <v>136</v>
      </c>
      <c r="H132" t="s">
        <v>71</v>
      </c>
      <c r="I132">
        <v>1</v>
      </c>
      <c r="J132" t="s">
        <v>228</v>
      </c>
      <c r="K132" t="s">
        <v>120</v>
      </c>
      <c r="L132" t="s">
        <v>162</v>
      </c>
      <c r="M132">
        <v>23</v>
      </c>
      <c r="N132">
        <v>0</v>
      </c>
      <c r="O132">
        <v>0</v>
      </c>
      <c r="P132">
        <v>0</v>
      </c>
      <c r="X132" t="str">
        <f>Receive[[#This Row],[服装]]&amp;Receive[[#This Row],[名前]]&amp;Receive[[#This Row],[レアリティ]]</f>
        <v>職業体験月島蛍ICONIC</v>
      </c>
    </row>
    <row r="133" spans="1:24" x14ac:dyDescent="0.25">
      <c r="A133">
        <f>VLOOKUP(Receive[[#This Row],[No用]],SetNo[[No.用]:[vlookup 用]],2,FALSE)</f>
        <v>24</v>
      </c>
      <c r="B133">
        <f>IF(ROW()=2,1,IF(A132&lt;&gt;Receive[[#This Row],[No]],1,B132+1))</f>
        <v>4</v>
      </c>
      <c r="C133" s="1" t="s">
        <v>552</v>
      </c>
      <c r="D133" t="s">
        <v>139</v>
      </c>
      <c r="E133" s="1" t="s">
        <v>90</v>
      </c>
      <c r="F133" t="s">
        <v>82</v>
      </c>
      <c r="G133" t="s">
        <v>136</v>
      </c>
      <c r="H133" t="s">
        <v>71</v>
      </c>
      <c r="I133">
        <v>1</v>
      </c>
      <c r="J133" t="s">
        <v>228</v>
      </c>
      <c r="K133" t="s">
        <v>164</v>
      </c>
      <c r="L133" t="s">
        <v>162</v>
      </c>
      <c r="M133">
        <v>23</v>
      </c>
      <c r="N133">
        <v>0</v>
      </c>
      <c r="O133">
        <v>0</v>
      </c>
      <c r="P133">
        <v>0</v>
      </c>
      <c r="X133" t="str">
        <f>Receive[[#This Row],[服装]]&amp;Receive[[#This Row],[名前]]&amp;Receive[[#This Row],[レアリティ]]</f>
        <v>職業体験月島蛍ICONIC</v>
      </c>
    </row>
    <row r="134" spans="1:24" x14ac:dyDescent="0.25">
      <c r="A134">
        <f>VLOOKUP(Receive[[#This Row],[No用]],SetNo[[No.用]:[vlookup 用]],2,FALSE)</f>
        <v>24</v>
      </c>
      <c r="B134">
        <f>IF(ROW()=2,1,IF(A133&lt;&gt;Receive[[#This Row],[No]],1,B133+1))</f>
        <v>5</v>
      </c>
      <c r="C134" s="1" t="s">
        <v>552</v>
      </c>
      <c r="D134" t="s">
        <v>139</v>
      </c>
      <c r="E134" s="1" t="s">
        <v>90</v>
      </c>
      <c r="F134" t="s">
        <v>82</v>
      </c>
      <c r="G134" t="s">
        <v>136</v>
      </c>
      <c r="H134" t="s">
        <v>71</v>
      </c>
      <c r="I134">
        <v>0</v>
      </c>
      <c r="J134" t="s">
        <v>228</v>
      </c>
      <c r="K134" t="s">
        <v>165</v>
      </c>
      <c r="L134" t="s">
        <v>162</v>
      </c>
      <c r="M134">
        <v>29</v>
      </c>
      <c r="N134">
        <v>0</v>
      </c>
      <c r="O134">
        <v>0</v>
      </c>
      <c r="P134">
        <v>0</v>
      </c>
      <c r="X134" t="str">
        <f>Receive[[#This Row],[服装]]&amp;Receive[[#This Row],[名前]]&amp;Receive[[#This Row],[レアリティ]]</f>
        <v>職業体験月島蛍ICONIC</v>
      </c>
    </row>
    <row r="135" spans="1:24" x14ac:dyDescent="0.25">
      <c r="A135">
        <f>VLOOKUP(Receive[[#This Row],[No用]],SetNo[[No.用]:[vlookup 用]],2,FALSE)</f>
        <v>25</v>
      </c>
      <c r="B135">
        <f>IF(ROW()=2,1,IF(A134&lt;&gt;Receive[[#This Row],[No]],1,B134+1))</f>
        <v>1</v>
      </c>
      <c r="C135" s="1" t="s">
        <v>604</v>
      </c>
      <c r="D135" s="1" t="s">
        <v>139</v>
      </c>
      <c r="E135" s="1" t="s">
        <v>90</v>
      </c>
      <c r="F135" s="1" t="s">
        <v>82</v>
      </c>
      <c r="G135" s="1" t="s">
        <v>136</v>
      </c>
      <c r="H135" s="1" t="s">
        <v>71</v>
      </c>
      <c r="I135">
        <v>1</v>
      </c>
      <c r="J135" t="s">
        <v>228</v>
      </c>
      <c r="K135" t="s">
        <v>119</v>
      </c>
      <c r="L135" t="s">
        <v>162</v>
      </c>
      <c r="M135">
        <v>24</v>
      </c>
      <c r="N135">
        <v>0</v>
      </c>
      <c r="O135">
        <v>0</v>
      </c>
      <c r="P135">
        <v>0</v>
      </c>
      <c r="X135" t="str">
        <f>Receive[[#This Row],[服装]]&amp;Receive[[#This Row],[名前]]&amp;Receive[[#This Row],[レアリティ]]</f>
        <v>1周年月島蛍ICONIC</v>
      </c>
    </row>
    <row r="136" spans="1:24" x14ac:dyDescent="0.25">
      <c r="A136">
        <f>VLOOKUP(Receive[[#This Row],[No用]],SetNo[[No.用]:[vlookup 用]],2,FALSE)</f>
        <v>25</v>
      </c>
      <c r="B136">
        <f>IF(ROW()=2,1,IF(A135&lt;&gt;Receive[[#This Row],[No]],1,B135+1))</f>
        <v>2</v>
      </c>
      <c r="C136" s="1" t="s">
        <v>604</v>
      </c>
      <c r="D136" s="1" t="s">
        <v>139</v>
      </c>
      <c r="E136" s="1" t="s">
        <v>90</v>
      </c>
      <c r="F136" s="1" t="s">
        <v>82</v>
      </c>
      <c r="G136" s="1" t="s">
        <v>136</v>
      </c>
      <c r="H136" s="1" t="s">
        <v>71</v>
      </c>
      <c r="I136">
        <v>1</v>
      </c>
      <c r="J136" t="s">
        <v>228</v>
      </c>
      <c r="K136" t="s">
        <v>163</v>
      </c>
      <c r="L136" t="s">
        <v>162</v>
      </c>
      <c r="M136">
        <v>23</v>
      </c>
      <c r="N136">
        <v>0</v>
      </c>
      <c r="O136">
        <v>0</v>
      </c>
      <c r="P136">
        <v>0</v>
      </c>
      <c r="R136" s="1" t="s">
        <v>923</v>
      </c>
      <c r="S136" s="1">
        <v>15</v>
      </c>
      <c r="T136" s="1">
        <v>59.1</v>
      </c>
      <c r="U136" s="1"/>
      <c r="V136" s="1"/>
      <c r="X136" t="str">
        <f>Receive[[#This Row],[服装]]&amp;Receive[[#This Row],[名前]]&amp;Receive[[#This Row],[レアリティ]]</f>
        <v>1周年月島蛍ICONIC</v>
      </c>
    </row>
    <row r="137" spans="1:24" x14ac:dyDescent="0.25">
      <c r="A137">
        <f>VLOOKUP(Receive[[#This Row],[No用]],SetNo[[No.用]:[vlookup 用]],2,FALSE)</f>
        <v>25</v>
      </c>
      <c r="B137">
        <f>IF(ROW()=2,1,IF(A136&lt;&gt;Receive[[#This Row],[No]],1,B136+1))</f>
        <v>3</v>
      </c>
      <c r="C137" s="1" t="s">
        <v>604</v>
      </c>
      <c r="D137" s="1" t="s">
        <v>139</v>
      </c>
      <c r="E137" s="1" t="s">
        <v>90</v>
      </c>
      <c r="F137" s="1" t="s">
        <v>82</v>
      </c>
      <c r="G137" s="1" t="s">
        <v>136</v>
      </c>
      <c r="H137" s="1" t="s">
        <v>71</v>
      </c>
      <c r="I137">
        <v>1</v>
      </c>
      <c r="J137" t="s">
        <v>228</v>
      </c>
      <c r="K137" t="s">
        <v>120</v>
      </c>
      <c r="L137" t="s">
        <v>162</v>
      </c>
      <c r="M137">
        <v>23</v>
      </c>
      <c r="N137">
        <v>0</v>
      </c>
      <c r="O137">
        <v>0</v>
      </c>
      <c r="P137">
        <v>0</v>
      </c>
      <c r="X137" t="str">
        <f>Receive[[#This Row],[服装]]&amp;Receive[[#This Row],[名前]]&amp;Receive[[#This Row],[レアリティ]]</f>
        <v>1周年月島蛍ICONIC</v>
      </c>
    </row>
    <row r="138" spans="1:24" x14ac:dyDescent="0.25">
      <c r="A138">
        <f>VLOOKUP(Receive[[#This Row],[No用]],SetNo[[No.用]:[vlookup 用]],2,FALSE)</f>
        <v>25</v>
      </c>
      <c r="B138">
        <f>IF(ROW()=2,1,IF(A137&lt;&gt;Receive[[#This Row],[No]],1,B137+1))</f>
        <v>4</v>
      </c>
      <c r="C138" s="1" t="s">
        <v>604</v>
      </c>
      <c r="D138" s="1" t="s">
        <v>139</v>
      </c>
      <c r="E138" s="1" t="s">
        <v>90</v>
      </c>
      <c r="F138" s="1" t="s">
        <v>82</v>
      </c>
      <c r="G138" s="1" t="s">
        <v>136</v>
      </c>
      <c r="H138" s="1" t="s">
        <v>71</v>
      </c>
      <c r="I138">
        <v>1</v>
      </c>
      <c r="J138" t="s">
        <v>228</v>
      </c>
      <c r="K138" t="s">
        <v>164</v>
      </c>
      <c r="L138" t="s">
        <v>162</v>
      </c>
      <c r="M138">
        <v>23</v>
      </c>
      <c r="N138">
        <v>0</v>
      </c>
      <c r="O138">
        <v>0</v>
      </c>
      <c r="P138">
        <v>0</v>
      </c>
      <c r="X138" t="str">
        <f>Receive[[#This Row],[服装]]&amp;Receive[[#This Row],[名前]]&amp;Receive[[#This Row],[レアリティ]]</f>
        <v>1周年月島蛍ICONIC</v>
      </c>
    </row>
    <row r="139" spans="1:24" x14ac:dyDescent="0.25">
      <c r="A139">
        <f>VLOOKUP(Receive[[#This Row],[No用]],SetNo[[No.用]:[vlookup 用]],2,FALSE)</f>
        <v>25</v>
      </c>
      <c r="B139">
        <f>IF(ROW()=2,1,IF(A138&lt;&gt;Receive[[#This Row],[No]],1,B138+1))</f>
        <v>5</v>
      </c>
      <c r="C139" s="1" t="s">
        <v>604</v>
      </c>
      <c r="D139" s="1" t="s">
        <v>139</v>
      </c>
      <c r="E139" s="1" t="s">
        <v>90</v>
      </c>
      <c r="F139" s="1" t="s">
        <v>82</v>
      </c>
      <c r="G139" s="1" t="s">
        <v>136</v>
      </c>
      <c r="H139" s="1" t="s">
        <v>71</v>
      </c>
      <c r="I139">
        <v>0</v>
      </c>
      <c r="J139" t="s">
        <v>228</v>
      </c>
      <c r="K139" t="s">
        <v>165</v>
      </c>
      <c r="L139" t="s">
        <v>162</v>
      </c>
      <c r="M139">
        <v>29</v>
      </c>
      <c r="N139">
        <v>0</v>
      </c>
      <c r="O139">
        <v>0</v>
      </c>
      <c r="P139">
        <v>0</v>
      </c>
      <c r="X139" t="str">
        <f>Receive[[#This Row],[服装]]&amp;Receive[[#This Row],[名前]]&amp;Receive[[#This Row],[レアリティ]]</f>
        <v>1周年月島蛍ICONIC</v>
      </c>
    </row>
    <row r="140" spans="1:24" x14ac:dyDescent="0.25">
      <c r="A140">
        <f>VLOOKUP(Receive[[#This Row],[No用]],SetNo[[No.用]:[vlookup 用]],2,FALSE)</f>
        <v>26</v>
      </c>
      <c r="B140">
        <f>IF(ROW()=2,1,IF(A139&lt;&gt;Receive[[#This Row],[No]],1,B139+1))</f>
        <v>1</v>
      </c>
      <c r="C140" s="1" t="s">
        <v>701</v>
      </c>
      <c r="D140" s="1" t="s">
        <v>139</v>
      </c>
      <c r="E140" s="1" t="s">
        <v>73</v>
      </c>
      <c r="F140" s="1" t="s">
        <v>82</v>
      </c>
      <c r="G140" s="1" t="s">
        <v>136</v>
      </c>
      <c r="H140" s="1" t="s">
        <v>71</v>
      </c>
      <c r="I140">
        <v>1</v>
      </c>
      <c r="J140" t="s">
        <v>228</v>
      </c>
      <c r="K140" t="s">
        <v>119</v>
      </c>
      <c r="L140" t="s">
        <v>162</v>
      </c>
      <c r="M140">
        <v>24</v>
      </c>
      <c r="N140">
        <v>0</v>
      </c>
      <c r="O140">
        <v>0</v>
      </c>
      <c r="P140">
        <v>0</v>
      </c>
      <c r="X140" t="str">
        <f>Receive[[#This Row],[服装]]&amp;Receive[[#This Row],[名前]]&amp;Receive[[#This Row],[レアリティ]]</f>
        <v>花火月島蛍ICONIC</v>
      </c>
    </row>
    <row r="141" spans="1:24" x14ac:dyDescent="0.25">
      <c r="A141">
        <f>VLOOKUP(Receive[[#This Row],[No用]],SetNo[[No.用]:[vlookup 用]],2,FALSE)</f>
        <v>26</v>
      </c>
      <c r="B141">
        <f>IF(ROW()=2,1,IF(A140&lt;&gt;Receive[[#This Row],[No]],1,B140+1))</f>
        <v>2</v>
      </c>
      <c r="C141" s="1" t="s">
        <v>701</v>
      </c>
      <c r="D141" s="1" t="s">
        <v>139</v>
      </c>
      <c r="E141" s="1" t="s">
        <v>73</v>
      </c>
      <c r="F141" s="1" t="s">
        <v>82</v>
      </c>
      <c r="G141" s="1" t="s">
        <v>136</v>
      </c>
      <c r="H141" s="1" t="s">
        <v>71</v>
      </c>
      <c r="I141">
        <v>1</v>
      </c>
      <c r="J141" t="s">
        <v>228</v>
      </c>
      <c r="K141" t="s">
        <v>163</v>
      </c>
      <c r="L141" t="s">
        <v>162</v>
      </c>
      <c r="M141">
        <v>23</v>
      </c>
      <c r="N141">
        <v>0</v>
      </c>
      <c r="O141">
        <v>0</v>
      </c>
      <c r="P141">
        <v>0</v>
      </c>
      <c r="R141" s="1" t="s">
        <v>923</v>
      </c>
      <c r="S141" s="1">
        <v>15</v>
      </c>
      <c r="T141" s="1">
        <v>59.1</v>
      </c>
      <c r="U141" s="1"/>
      <c r="V141" s="1"/>
      <c r="X141" t="str">
        <f>Receive[[#This Row],[服装]]&amp;Receive[[#This Row],[名前]]&amp;Receive[[#This Row],[レアリティ]]</f>
        <v>花火月島蛍ICONIC</v>
      </c>
    </row>
    <row r="142" spans="1:24" x14ac:dyDescent="0.25">
      <c r="A142">
        <f>VLOOKUP(Receive[[#This Row],[No用]],SetNo[[No.用]:[vlookup 用]],2,FALSE)</f>
        <v>26</v>
      </c>
      <c r="B142">
        <f>IF(ROW()=2,1,IF(A141&lt;&gt;Receive[[#This Row],[No]],1,B141+1))</f>
        <v>3</v>
      </c>
      <c r="C142" s="1" t="s">
        <v>701</v>
      </c>
      <c r="D142" s="1" t="s">
        <v>139</v>
      </c>
      <c r="E142" s="1" t="s">
        <v>73</v>
      </c>
      <c r="F142" s="1" t="s">
        <v>82</v>
      </c>
      <c r="G142" s="1" t="s">
        <v>136</v>
      </c>
      <c r="H142" s="1" t="s">
        <v>71</v>
      </c>
      <c r="I142">
        <v>1</v>
      </c>
      <c r="J142" t="s">
        <v>228</v>
      </c>
      <c r="K142" t="s">
        <v>120</v>
      </c>
      <c r="L142" t="s">
        <v>162</v>
      </c>
      <c r="M142">
        <v>23</v>
      </c>
      <c r="N142">
        <v>0</v>
      </c>
      <c r="O142">
        <v>0</v>
      </c>
      <c r="P142">
        <v>0</v>
      </c>
      <c r="X142" t="str">
        <f>Receive[[#This Row],[服装]]&amp;Receive[[#This Row],[名前]]&amp;Receive[[#This Row],[レアリティ]]</f>
        <v>花火月島蛍ICONIC</v>
      </c>
    </row>
    <row r="143" spans="1:24" x14ac:dyDescent="0.25">
      <c r="A143">
        <f>VLOOKUP(Receive[[#This Row],[No用]],SetNo[[No.用]:[vlookup 用]],2,FALSE)</f>
        <v>26</v>
      </c>
      <c r="B143">
        <f>IF(ROW()=2,1,IF(A142&lt;&gt;Receive[[#This Row],[No]],1,B142+1))</f>
        <v>4</v>
      </c>
      <c r="C143" s="1" t="s">
        <v>701</v>
      </c>
      <c r="D143" s="1" t="s">
        <v>139</v>
      </c>
      <c r="E143" s="1" t="s">
        <v>73</v>
      </c>
      <c r="F143" s="1" t="s">
        <v>82</v>
      </c>
      <c r="G143" s="1" t="s">
        <v>136</v>
      </c>
      <c r="H143" s="1" t="s">
        <v>71</v>
      </c>
      <c r="I143">
        <v>1</v>
      </c>
      <c r="J143" t="s">
        <v>228</v>
      </c>
      <c r="K143" t="s">
        <v>164</v>
      </c>
      <c r="L143" t="s">
        <v>162</v>
      </c>
      <c r="M143">
        <v>23</v>
      </c>
      <c r="N143">
        <v>0</v>
      </c>
      <c r="O143">
        <v>0</v>
      </c>
      <c r="P143">
        <v>0</v>
      </c>
      <c r="X143" t="str">
        <f>Receive[[#This Row],[服装]]&amp;Receive[[#This Row],[名前]]&amp;Receive[[#This Row],[レアリティ]]</f>
        <v>花火月島蛍ICONIC</v>
      </c>
    </row>
    <row r="144" spans="1:24" x14ac:dyDescent="0.25">
      <c r="A144">
        <f>VLOOKUP(Receive[[#This Row],[No用]],SetNo[[No.用]:[vlookup 用]],2,FALSE)</f>
        <v>26</v>
      </c>
      <c r="B144">
        <f>IF(ROW()=2,1,IF(A143&lt;&gt;Receive[[#This Row],[No]],1,B143+1))</f>
        <v>5</v>
      </c>
      <c r="C144" s="1" t="s">
        <v>701</v>
      </c>
      <c r="D144" s="1" t="s">
        <v>139</v>
      </c>
      <c r="E144" s="1" t="s">
        <v>73</v>
      </c>
      <c r="F144" s="1" t="s">
        <v>82</v>
      </c>
      <c r="G144" s="1" t="s">
        <v>136</v>
      </c>
      <c r="H144" s="1" t="s">
        <v>71</v>
      </c>
      <c r="I144">
        <v>0</v>
      </c>
      <c r="J144" t="s">
        <v>228</v>
      </c>
      <c r="K144" t="s">
        <v>165</v>
      </c>
      <c r="L144" t="s">
        <v>162</v>
      </c>
      <c r="M144">
        <v>29</v>
      </c>
      <c r="N144">
        <v>0</v>
      </c>
      <c r="O144">
        <v>0</v>
      </c>
      <c r="P144">
        <v>0</v>
      </c>
      <c r="X144" t="str">
        <f>Receive[[#This Row],[服装]]&amp;Receive[[#This Row],[名前]]&amp;Receive[[#This Row],[レアリティ]]</f>
        <v>花火月島蛍ICONIC</v>
      </c>
    </row>
    <row r="145" spans="1:24" x14ac:dyDescent="0.25">
      <c r="A145">
        <f>VLOOKUP(Receive[[#This Row],[No用]],SetNo[[No.用]:[vlookup 用]],2,FALSE)</f>
        <v>27</v>
      </c>
      <c r="B145">
        <f>IF(ROW()=2,1,IF(A144&lt;&gt;Receive[[#This Row],[No]],1,B144+1))</f>
        <v>1</v>
      </c>
      <c r="C145" s="1" t="s">
        <v>771</v>
      </c>
      <c r="D145" s="1" t="s">
        <v>139</v>
      </c>
      <c r="E145" s="1" t="s">
        <v>90</v>
      </c>
      <c r="F145" s="1" t="s">
        <v>82</v>
      </c>
      <c r="G145" s="1" t="s">
        <v>136</v>
      </c>
      <c r="H145" s="1" t="s">
        <v>71</v>
      </c>
      <c r="I145">
        <v>1</v>
      </c>
      <c r="J145" t="s">
        <v>228</v>
      </c>
      <c r="K145" t="s">
        <v>119</v>
      </c>
      <c r="L145" t="s">
        <v>162</v>
      </c>
      <c r="M145">
        <v>24</v>
      </c>
      <c r="N145">
        <v>0</v>
      </c>
      <c r="O145">
        <v>0</v>
      </c>
      <c r="P145">
        <v>0</v>
      </c>
      <c r="X145" t="str">
        <f>Receive[[#This Row],[服装]]&amp;Receive[[#This Row],[名前]]&amp;Receive[[#This Row],[レアリティ]]</f>
        <v>ジャージ月島蛍ICONIC</v>
      </c>
    </row>
    <row r="146" spans="1:24" x14ac:dyDescent="0.25">
      <c r="A146">
        <f>VLOOKUP(Receive[[#This Row],[No用]],SetNo[[No.用]:[vlookup 用]],2,FALSE)</f>
        <v>27</v>
      </c>
      <c r="B146">
        <f>IF(ROW()=2,1,IF(A145&lt;&gt;Receive[[#This Row],[No]],1,B145+1))</f>
        <v>2</v>
      </c>
      <c r="C146" s="1" t="s">
        <v>771</v>
      </c>
      <c r="D146" s="1" t="s">
        <v>139</v>
      </c>
      <c r="E146" s="1" t="s">
        <v>90</v>
      </c>
      <c r="F146" s="1" t="s">
        <v>82</v>
      </c>
      <c r="G146" s="1" t="s">
        <v>136</v>
      </c>
      <c r="H146" s="1" t="s">
        <v>71</v>
      </c>
      <c r="I146">
        <v>1</v>
      </c>
      <c r="J146" t="s">
        <v>228</v>
      </c>
      <c r="K146" t="s">
        <v>163</v>
      </c>
      <c r="L146" t="s">
        <v>162</v>
      </c>
      <c r="M146">
        <v>23</v>
      </c>
      <c r="N146">
        <v>0</v>
      </c>
      <c r="O146">
        <v>0</v>
      </c>
      <c r="P146">
        <v>0</v>
      </c>
      <c r="R146" s="1" t="s">
        <v>923</v>
      </c>
      <c r="S146" s="1">
        <v>15</v>
      </c>
      <c r="T146" s="1">
        <v>59.1</v>
      </c>
      <c r="U146" s="1"/>
      <c r="V146" s="1"/>
      <c r="X146" t="str">
        <f>Receive[[#This Row],[服装]]&amp;Receive[[#This Row],[名前]]&amp;Receive[[#This Row],[レアリティ]]</f>
        <v>ジャージ月島蛍ICONIC</v>
      </c>
    </row>
    <row r="147" spans="1:24" x14ac:dyDescent="0.25">
      <c r="A147">
        <f>VLOOKUP(Receive[[#This Row],[No用]],SetNo[[No.用]:[vlookup 用]],2,FALSE)</f>
        <v>27</v>
      </c>
      <c r="B147">
        <f>IF(ROW()=2,1,IF(A146&lt;&gt;Receive[[#This Row],[No]],1,B146+1))</f>
        <v>3</v>
      </c>
      <c r="C147" s="1" t="s">
        <v>771</v>
      </c>
      <c r="D147" s="1" t="s">
        <v>139</v>
      </c>
      <c r="E147" s="1" t="s">
        <v>90</v>
      </c>
      <c r="F147" s="1" t="s">
        <v>82</v>
      </c>
      <c r="G147" s="1" t="s">
        <v>136</v>
      </c>
      <c r="H147" s="1" t="s">
        <v>71</v>
      </c>
      <c r="I147">
        <v>1</v>
      </c>
      <c r="J147" t="s">
        <v>228</v>
      </c>
      <c r="K147" t="s">
        <v>120</v>
      </c>
      <c r="L147" t="s">
        <v>162</v>
      </c>
      <c r="M147">
        <v>23</v>
      </c>
      <c r="N147">
        <v>0</v>
      </c>
      <c r="O147">
        <v>0</v>
      </c>
      <c r="P147">
        <v>0</v>
      </c>
      <c r="X147" t="str">
        <f>Receive[[#This Row],[服装]]&amp;Receive[[#This Row],[名前]]&amp;Receive[[#This Row],[レアリティ]]</f>
        <v>ジャージ月島蛍ICONIC</v>
      </c>
    </row>
    <row r="148" spans="1:24" x14ac:dyDescent="0.25">
      <c r="A148">
        <f>VLOOKUP(Receive[[#This Row],[No用]],SetNo[[No.用]:[vlookup 用]],2,FALSE)</f>
        <v>27</v>
      </c>
      <c r="B148">
        <f>IF(ROW()=2,1,IF(A147&lt;&gt;Receive[[#This Row],[No]],1,B147+1))</f>
        <v>4</v>
      </c>
      <c r="C148" s="1" t="s">
        <v>771</v>
      </c>
      <c r="D148" s="1" t="s">
        <v>139</v>
      </c>
      <c r="E148" s="1" t="s">
        <v>90</v>
      </c>
      <c r="F148" s="1" t="s">
        <v>82</v>
      </c>
      <c r="G148" s="1" t="s">
        <v>136</v>
      </c>
      <c r="H148" s="1" t="s">
        <v>71</v>
      </c>
      <c r="I148">
        <v>1</v>
      </c>
      <c r="J148" t="s">
        <v>228</v>
      </c>
      <c r="K148" t="s">
        <v>164</v>
      </c>
      <c r="L148" t="s">
        <v>162</v>
      </c>
      <c r="M148">
        <v>23</v>
      </c>
      <c r="N148">
        <v>0</v>
      </c>
      <c r="O148">
        <v>0</v>
      </c>
      <c r="P148">
        <v>0</v>
      </c>
      <c r="X148" t="str">
        <f>Receive[[#This Row],[服装]]&amp;Receive[[#This Row],[名前]]&amp;Receive[[#This Row],[レアリティ]]</f>
        <v>ジャージ月島蛍ICONIC</v>
      </c>
    </row>
    <row r="149" spans="1:24" x14ac:dyDescent="0.25">
      <c r="A149">
        <f>VLOOKUP(Receive[[#This Row],[No用]],SetNo[[No.用]:[vlookup 用]],2,FALSE)</f>
        <v>27</v>
      </c>
      <c r="B149">
        <f>IF(ROW()=2,1,IF(A148&lt;&gt;Receive[[#This Row],[No]],1,B148+1))</f>
        <v>5</v>
      </c>
      <c r="C149" s="1" t="s">
        <v>771</v>
      </c>
      <c r="D149" s="1" t="s">
        <v>139</v>
      </c>
      <c r="E149" s="1" t="s">
        <v>90</v>
      </c>
      <c r="F149" s="1" t="s">
        <v>82</v>
      </c>
      <c r="G149" s="1" t="s">
        <v>136</v>
      </c>
      <c r="H149" s="1" t="s">
        <v>71</v>
      </c>
      <c r="I149">
        <v>0</v>
      </c>
      <c r="J149" t="s">
        <v>228</v>
      </c>
      <c r="K149" t="s">
        <v>165</v>
      </c>
      <c r="L149" t="s">
        <v>162</v>
      </c>
      <c r="M149">
        <v>29</v>
      </c>
      <c r="N149">
        <v>0</v>
      </c>
      <c r="O149">
        <v>0</v>
      </c>
      <c r="P149">
        <v>0</v>
      </c>
      <c r="X149" t="str">
        <f>Receive[[#This Row],[服装]]&amp;Receive[[#This Row],[名前]]&amp;Receive[[#This Row],[レアリティ]]</f>
        <v>ジャージ月島蛍ICONIC</v>
      </c>
    </row>
    <row r="150" spans="1:24" x14ac:dyDescent="0.25">
      <c r="A150">
        <f>VLOOKUP(Receive[[#This Row],[No用]],SetNo[[No.用]:[vlookup 用]],2,FALSE)</f>
        <v>28</v>
      </c>
      <c r="B150">
        <f>IF(ROW()=2,1,IF(A149&lt;&gt;Receive[[#This Row],[No]],1,B149+1))</f>
        <v>1</v>
      </c>
      <c r="C150" s="1" t="s">
        <v>871</v>
      </c>
      <c r="D150" s="1" t="s">
        <v>139</v>
      </c>
      <c r="E150" s="1" t="s">
        <v>77</v>
      </c>
      <c r="F150" s="1" t="s">
        <v>82</v>
      </c>
      <c r="G150" s="1" t="s">
        <v>136</v>
      </c>
      <c r="H150" s="1" t="s">
        <v>71</v>
      </c>
      <c r="I150">
        <v>1</v>
      </c>
      <c r="J150" t="s">
        <v>228</v>
      </c>
      <c r="K150" s="1" t="s">
        <v>119</v>
      </c>
      <c r="L150" s="1" t="s">
        <v>162</v>
      </c>
      <c r="M150">
        <v>24</v>
      </c>
      <c r="N150">
        <v>0</v>
      </c>
      <c r="O150">
        <v>0</v>
      </c>
      <c r="P150">
        <v>0</v>
      </c>
      <c r="X150" t="str">
        <f>Receive[[#This Row],[服装]]&amp;Receive[[#This Row],[名前]]&amp;Receive[[#This Row],[レアリティ]]</f>
        <v>2周年月島蛍ICONIC</v>
      </c>
    </row>
    <row r="151" spans="1:24" x14ac:dyDescent="0.25">
      <c r="A151">
        <f>VLOOKUP(Receive[[#This Row],[No用]],SetNo[[No.用]:[vlookup 用]],2,FALSE)</f>
        <v>28</v>
      </c>
      <c r="B151">
        <f>IF(ROW()=2,1,IF(A150&lt;&gt;Receive[[#This Row],[No]],1,B150+1))</f>
        <v>2</v>
      </c>
      <c r="C151" s="1" t="s">
        <v>871</v>
      </c>
      <c r="D151" s="1" t="s">
        <v>139</v>
      </c>
      <c r="E151" s="1" t="s">
        <v>77</v>
      </c>
      <c r="F151" s="1" t="s">
        <v>82</v>
      </c>
      <c r="G151" s="1" t="s">
        <v>136</v>
      </c>
      <c r="H151" s="1" t="s">
        <v>71</v>
      </c>
      <c r="I151">
        <v>1</v>
      </c>
      <c r="J151" t="s">
        <v>228</v>
      </c>
      <c r="K151" s="1" t="s">
        <v>163</v>
      </c>
      <c r="L151" s="1" t="s">
        <v>162</v>
      </c>
      <c r="M151">
        <v>23</v>
      </c>
      <c r="N151">
        <v>0</v>
      </c>
      <c r="O151">
        <v>0</v>
      </c>
      <c r="P151">
        <v>0</v>
      </c>
      <c r="R151" s="1" t="s">
        <v>923</v>
      </c>
      <c r="S151" s="1">
        <v>15</v>
      </c>
      <c r="T151" s="1">
        <v>59.1</v>
      </c>
      <c r="U151" s="1"/>
      <c r="V151" s="1"/>
      <c r="X151" t="str">
        <f>Receive[[#This Row],[服装]]&amp;Receive[[#This Row],[名前]]&amp;Receive[[#This Row],[レアリティ]]</f>
        <v>2周年月島蛍ICONIC</v>
      </c>
    </row>
    <row r="152" spans="1:24" x14ac:dyDescent="0.25">
      <c r="A152">
        <f>VLOOKUP(Receive[[#This Row],[No用]],SetNo[[No.用]:[vlookup 用]],2,FALSE)</f>
        <v>28</v>
      </c>
      <c r="B152">
        <f>IF(ROW()=2,1,IF(A151&lt;&gt;Receive[[#This Row],[No]],1,B151+1))</f>
        <v>3</v>
      </c>
      <c r="C152" s="1" t="s">
        <v>871</v>
      </c>
      <c r="D152" s="1" t="s">
        <v>139</v>
      </c>
      <c r="E152" s="1" t="s">
        <v>77</v>
      </c>
      <c r="F152" s="1" t="s">
        <v>82</v>
      </c>
      <c r="G152" s="1" t="s">
        <v>136</v>
      </c>
      <c r="H152" s="1" t="s">
        <v>71</v>
      </c>
      <c r="I152">
        <v>1</v>
      </c>
      <c r="J152" t="s">
        <v>228</v>
      </c>
      <c r="K152" s="1" t="s">
        <v>120</v>
      </c>
      <c r="L152" s="1" t="s">
        <v>162</v>
      </c>
      <c r="M152">
        <v>23</v>
      </c>
      <c r="N152">
        <v>0</v>
      </c>
      <c r="O152">
        <v>0</v>
      </c>
      <c r="P152">
        <v>0</v>
      </c>
      <c r="X152" t="str">
        <f>Receive[[#This Row],[服装]]&amp;Receive[[#This Row],[名前]]&amp;Receive[[#This Row],[レアリティ]]</f>
        <v>2周年月島蛍ICONIC</v>
      </c>
    </row>
    <row r="153" spans="1:24" x14ac:dyDescent="0.25">
      <c r="A153">
        <f>VLOOKUP(Receive[[#This Row],[No用]],SetNo[[No.用]:[vlookup 用]],2,FALSE)</f>
        <v>28</v>
      </c>
      <c r="B153">
        <f>IF(ROW()=2,1,IF(A152&lt;&gt;Receive[[#This Row],[No]],1,B152+1))</f>
        <v>4</v>
      </c>
      <c r="C153" s="1" t="s">
        <v>871</v>
      </c>
      <c r="D153" s="1" t="s">
        <v>139</v>
      </c>
      <c r="E153" s="1" t="s">
        <v>77</v>
      </c>
      <c r="F153" s="1" t="s">
        <v>82</v>
      </c>
      <c r="G153" s="1" t="s">
        <v>136</v>
      </c>
      <c r="H153" s="1" t="s">
        <v>71</v>
      </c>
      <c r="I153">
        <v>1</v>
      </c>
      <c r="J153" t="s">
        <v>228</v>
      </c>
      <c r="K153" s="1" t="s">
        <v>164</v>
      </c>
      <c r="L153" s="1" t="s">
        <v>162</v>
      </c>
      <c r="M153">
        <v>23</v>
      </c>
      <c r="N153">
        <v>0</v>
      </c>
      <c r="O153">
        <v>0</v>
      </c>
      <c r="P153">
        <v>0</v>
      </c>
      <c r="X153" t="str">
        <f>Receive[[#This Row],[服装]]&amp;Receive[[#This Row],[名前]]&amp;Receive[[#This Row],[レアリティ]]</f>
        <v>2周年月島蛍ICONIC</v>
      </c>
    </row>
    <row r="154" spans="1:24" x14ac:dyDescent="0.25">
      <c r="A154">
        <f>VLOOKUP(Receive[[#This Row],[No用]],SetNo[[No.用]:[vlookup 用]],2,FALSE)</f>
        <v>28</v>
      </c>
      <c r="B154">
        <f>IF(ROW()=2,1,IF(A153&lt;&gt;Receive[[#This Row],[No]],1,B153+1))</f>
        <v>5</v>
      </c>
      <c r="C154" s="1" t="s">
        <v>871</v>
      </c>
      <c r="D154" s="1" t="s">
        <v>139</v>
      </c>
      <c r="E154" s="1" t="s">
        <v>77</v>
      </c>
      <c r="F154" s="1" t="s">
        <v>82</v>
      </c>
      <c r="G154" s="1" t="s">
        <v>136</v>
      </c>
      <c r="H154" s="1" t="s">
        <v>71</v>
      </c>
      <c r="I154">
        <v>0</v>
      </c>
      <c r="J154" t="s">
        <v>228</v>
      </c>
      <c r="K154" s="1" t="s">
        <v>165</v>
      </c>
      <c r="L154" s="1" t="s">
        <v>162</v>
      </c>
      <c r="M154">
        <v>29</v>
      </c>
      <c r="N154">
        <v>0</v>
      </c>
      <c r="O154">
        <v>0</v>
      </c>
      <c r="P154">
        <v>0</v>
      </c>
      <c r="X154" t="str">
        <f>Receive[[#This Row],[服装]]&amp;Receive[[#This Row],[名前]]&amp;Receive[[#This Row],[レアリティ]]</f>
        <v>2周年月島蛍ICONIC</v>
      </c>
    </row>
    <row r="155" spans="1:24" x14ac:dyDescent="0.25">
      <c r="A155">
        <f>VLOOKUP(Receive[[#This Row],[No用]],SetNo[[No.用]:[vlookup 用]],2,FALSE)</f>
        <v>29</v>
      </c>
      <c r="B155">
        <f>IF(ROW()=2,1,IF(A154&lt;&gt;Receive[[#This Row],[No]],1,B154+1))</f>
        <v>1</v>
      </c>
      <c r="C155" s="1" t="s">
        <v>944</v>
      </c>
      <c r="D155" s="1" t="s">
        <v>139</v>
      </c>
      <c r="E155" s="1" t="s">
        <v>73</v>
      </c>
      <c r="F155" s="1" t="s">
        <v>82</v>
      </c>
      <c r="G155" s="1" t="s">
        <v>136</v>
      </c>
      <c r="H155" s="1" t="s">
        <v>71</v>
      </c>
      <c r="I155">
        <v>1</v>
      </c>
      <c r="J155" t="s">
        <v>228</v>
      </c>
      <c r="K155" s="1" t="s">
        <v>119</v>
      </c>
      <c r="L155" s="1" t="s">
        <v>162</v>
      </c>
      <c r="M155">
        <v>24</v>
      </c>
      <c r="N155">
        <v>0</v>
      </c>
      <c r="O155">
        <v>0</v>
      </c>
      <c r="P155">
        <v>0</v>
      </c>
      <c r="X155" t="str">
        <f>Receive[[#This Row],[服装]]&amp;Receive[[#This Row],[名前]]&amp;Receive[[#This Row],[レアリティ]]</f>
        <v>アート2月島蛍ICONIC</v>
      </c>
    </row>
    <row r="156" spans="1:24" x14ac:dyDescent="0.25">
      <c r="A156">
        <f>VLOOKUP(Receive[[#This Row],[No用]],SetNo[[No.用]:[vlookup 用]],2,FALSE)</f>
        <v>29</v>
      </c>
      <c r="B156">
        <f>IF(ROW()=2,1,IF(A155&lt;&gt;Receive[[#This Row],[No]],1,B155+1))</f>
        <v>2</v>
      </c>
      <c r="C156" s="1" t="s">
        <v>944</v>
      </c>
      <c r="D156" s="1" t="s">
        <v>139</v>
      </c>
      <c r="E156" s="1" t="s">
        <v>73</v>
      </c>
      <c r="F156" s="1" t="s">
        <v>82</v>
      </c>
      <c r="G156" s="1" t="s">
        <v>136</v>
      </c>
      <c r="H156" s="1" t="s">
        <v>71</v>
      </c>
      <c r="I156">
        <v>1</v>
      </c>
      <c r="J156" t="s">
        <v>228</v>
      </c>
      <c r="K156" s="1" t="s">
        <v>163</v>
      </c>
      <c r="L156" s="1" t="s">
        <v>162</v>
      </c>
      <c r="M156">
        <v>23</v>
      </c>
      <c r="N156">
        <v>0</v>
      </c>
      <c r="O156">
        <v>0</v>
      </c>
      <c r="P156">
        <v>0</v>
      </c>
      <c r="R156" s="1" t="s">
        <v>923</v>
      </c>
      <c r="S156" s="1">
        <v>15</v>
      </c>
      <c r="T156" s="1">
        <v>59.1</v>
      </c>
      <c r="U156" s="1"/>
      <c r="V156" s="1"/>
      <c r="X156" t="str">
        <f>Receive[[#This Row],[服装]]&amp;Receive[[#This Row],[名前]]&amp;Receive[[#This Row],[レアリティ]]</f>
        <v>アート2月島蛍ICONIC</v>
      </c>
    </row>
    <row r="157" spans="1:24" x14ac:dyDescent="0.25">
      <c r="A157">
        <f>VLOOKUP(Receive[[#This Row],[No用]],SetNo[[No.用]:[vlookup 用]],2,FALSE)</f>
        <v>29</v>
      </c>
      <c r="B157">
        <f>IF(ROW()=2,1,IF(A156&lt;&gt;Receive[[#This Row],[No]],1,B156+1))</f>
        <v>3</v>
      </c>
      <c r="C157" s="1" t="s">
        <v>944</v>
      </c>
      <c r="D157" s="1" t="s">
        <v>139</v>
      </c>
      <c r="E157" s="1" t="s">
        <v>73</v>
      </c>
      <c r="F157" s="1" t="s">
        <v>82</v>
      </c>
      <c r="G157" s="1" t="s">
        <v>136</v>
      </c>
      <c r="H157" s="1" t="s">
        <v>71</v>
      </c>
      <c r="I157">
        <v>1</v>
      </c>
      <c r="J157" t="s">
        <v>228</v>
      </c>
      <c r="K157" s="1" t="s">
        <v>120</v>
      </c>
      <c r="L157" s="1" t="s">
        <v>162</v>
      </c>
      <c r="M157">
        <v>23</v>
      </c>
      <c r="N157">
        <v>0</v>
      </c>
      <c r="O157">
        <v>0</v>
      </c>
      <c r="P157">
        <v>0</v>
      </c>
      <c r="X157" t="str">
        <f>Receive[[#This Row],[服装]]&amp;Receive[[#This Row],[名前]]&amp;Receive[[#This Row],[レアリティ]]</f>
        <v>アート2月島蛍ICONIC</v>
      </c>
    </row>
    <row r="158" spans="1:24" x14ac:dyDescent="0.25">
      <c r="A158">
        <f>VLOOKUP(Receive[[#This Row],[No用]],SetNo[[No.用]:[vlookup 用]],2,FALSE)</f>
        <v>29</v>
      </c>
      <c r="B158">
        <f>IF(ROW()=2,1,IF(A157&lt;&gt;Receive[[#This Row],[No]],1,B157+1))</f>
        <v>4</v>
      </c>
      <c r="C158" s="1" t="s">
        <v>944</v>
      </c>
      <c r="D158" s="1" t="s">
        <v>139</v>
      </c>
      <c r="E158" s="1" t="s">
        <v>73</v>
      </c>
      <c r="F158" s="1" t="s">
        <v>82</v>
      </c>
      <c r="G158" s="1" t="s">
        <v>136</v>
      </c>
      <c r="H158" s="1" t="s">
        <v>71</v>
      </c>
      <c r="I158">
        <v>1</v>
      </c>
      <c r="J158" t="s">
        <v>228</v>
      </c>
      <c r="K158" s="1" t="s">
        <v>164</v>
      </c>
      <c r="L158" s="1" t="s">
        <v>162</v>
      </c>
      <c r="M158">
        <v>23</v>
      </c>
      <c r="N158">
        <v>0</v>
      </c>
      <c r="O158">
        <v>0</v>
      </c>
      <c r="P158">
        <v>0</v>
      </c>
      <c r="X158" t="str">
        <f>Receive[[#This Row],[服装]]&amp;Receive[[#This Row],[名前]]&amp;Receive[[#This Row],[レアリティ]]</f>
        <v>アート2月島蛍ICONIC</v>
      </c>
    </row>
    <row r="159" spans="1:24" x14ac:dyDescent="0.25">
      <c r="A159">
        <f>VLOOKUP(Receive[[#This Row],[No用]],SetNo[[No.用]:[vlookup 用]],2,FALSE)</f>
        <v>29</v>
      </c>
      <c r="B159">
        <f>IF(ROW()=2,1,IF(A158&lt;&gt;Receive[[#This Row],[No]],1,B158+1))</f>
        <v>5</v>
      </c>
      <c r="C159" s="1" t="s">
        <v>944</v>
      </c>
      <c r="D159" s="1" t="s">
        <v>139</v>
      </c>
      <c r="E159" s="1" t="s">
        <v>73</v>
      </c>
      <c r="F159" s="1" t="s">
        <v>82</v>
      </c>
      <c r="G159" s="1" t="s">
        <v>136</v>
      </c>
      <c r="H159" s="1" t="s">
        <v>71</v>
      </c>
      <c r="I159">
        <v>0</v>
      </c>
      <c r="J159" t="s">
        <v>228</v>
      </c>
      <c r="K159" s="1" t="s">
        <v>165</v>
      </c>
      <c r="L159" s="1" t="s">
        <v>162</v>
      </c>
      <c r="M159">
        <v>29</v>
      </c>
      <c r="N159">
        <v>0</v>
      </c>
      <c r="O159">
        <v>0</v>
      </c>
      <c r="P159">
        <v>0</v>
      </c>
      <c r="X159" t="str">
        <f>Receive[[#This Row],[服装]]&amp;Receive[[#This Row],[名前]]&amp;Receive[[#This Row],[レアリティ]]</f>
        <v>アート2月島蛍ICONIC</v>
      </c>
    </row>
    <row r="160" spans="1:24" x14ac:dyDescent="0.25">
      <c r="A160">
        <f>VLOOKUP(Receive[[#This Row],[No用]],SetNo[[No.用]:[vlookup 用]],2,FALSE)</f>
        <v>30</v>
      </c>
      <c r="B160">
        <f>IF(ROW()=2,1,IF(A159&lt;&gt;Receive[[#This Row],[No]],1,B159+1))</f>
        <v>1</v>
      </c>
      <c r="C160" s="1" t="s">
        <v>1016</v>
      </c>
      <c r="D160" s="1" t="s">
        <v>139</v>
      </c>
      <c r="E160" s="1" t="s">
        <v>90</v>
      </c>
      <c r="F160" s="1" t="s">
        <v>82</v>
      </c>
      <c r="G160" s="1" t="s">
        <v>136</v>
      </c>
      <c r="H160" s="1" t="s">
        <v>71</v>
      </c>
      <c r="I160">
        <v>1</v>
      </c>
      <c r="J160" t="s">
        <v>228</v>
      </c>
      <c r="K160" s="1" t="s">
        <v>119</v>
      </c>
      <c r="L160" s="1" t="s">
        <v>162</v>
      </c>
      <c r="M160">
        <v>25</v>
      </c>
      <c r="N160">
        <v>0</v>
      </c>
      <c r="O160">
        <v>0</v>
      </c>
      <c r="P160">
        <v>0</v>
      </c>
      <c r="X160" t="str">
        <f>Receive[[#This Row],[服装]]&amp;Receive[[#This Row],[名前]]&amp;Receive[[#This Row],[レアリティ]]</f>
        <v>焼き芋月島蛍ICONIC</v>
      </c>
    </row>
    <row r="161" spans="1:24" x14ac:dyDescent="0.25">
      <c r="A161">
        <f>VLOOKUP(Receive[[#This Row],[No用]],SetNo[[No.用]:[vlookup 用]],2,FALSE)</f>
        <v>30</v>
      </c>
      <c r="B161">
        <f>IF(ROW()=2,1,IF(A160&lt;&gt;Receive[[#This Row],[No]],1,B160+1))</f>
        <v>2</v>
      </c>
      <c r="C161" s="1" t="s">
        <v>1016</v>
      </c>
      <c r="D161" s="1" t="s">
        <v>139</v>
      </c>
      <c r="E161" s="1" t="s">
        <v>90</v>
      </c>
      <c r="F161" s="1" t="s">
        <v>82</v>
      </c>
      <c r="G161" s="1" t="s">
        <v>136</v>
      </c>
      <c r="H161" s="1" t="s">
        <v>71</v>
      </c>
      <c r="I161">
        <v>1</v>
      </c>
      <c r="J161" t="s">
        <v>228</v>
      </c>
      <c r="K161" s="1" t="s">
        <v>163</v>
      </c>
      <c r="L161" s="1" t="s">
        <v>162</v>
      </c>
      <c r="M161">
        <v>24</v>
      </c>
      <c r="N161">
        <v>0</v>
      </c>
      <c r="O161">
        <v>0</v>
      </c>
      <c r="P161">
        <v>0</v>
      </c>
      <c r="R161" s="1" t="s">
        <v>923</v>
      </c>
      <c r="S161" s="1">
        <v>15</v>
      </c>
      <c r="T161" s="1">
        <v>59.1</v>
      </c>
      <c r="U161" s="1"/>
      <c r="V161" s="1"/>
      <c r="W161" s="1"/>
      <c r="X161" t="str">
        <f>Receive[[#This Row],[服装]]&amp;Receive[[#This Row],[名前]]&amp;Receive[[#This Row],[レアリティ]]</f>
        <v>焼き芋月島蛍ICONIC</v>
      </c>
    </row>
    <row r="162" spans="1:24" x14ac:dyDescent="0.25">
      <c r="A162">
        <f>VLOOKUP(Receive[[#This Row],[No用]],SetNo[[No.用]:[vlookup 用]],2,FALSE)</f>
        <v>30</v>
      </c>
      <c r="B162">
        <f>IF(ROW()=2,1,IF(A161&lt;&gt;Receive[[#This Row],[No]],1,B161+1))</f>
        <v>3</v>
      </c>
      <c r="C162" s="1" t="s">
        <v>1016</v>
      </c>
      <c r="D162" s="1" t="s">
        <v>139</v>
      </c>
      <c r="E162" s="1" t="s">
        <v>90</v>
      </c>
      <c r="F162" s="1" t="s">
        <v>82</v>
      </c>
      <c r="G162" s="1" t="s">
        <v>136</v>
      </c>
      <c r="H162" s="1" t="s">
        <v>71</v>
      </c>
      <c r="I162">
        <v>1</v>
      </c>
      <c r="J162" t="s">
        <v>228</v>
      </c>
      <c r="K162" s="1" t="s">
        <v>120</v>
      </c>
      <c r="L162" s="1" t="s">
        <v>162</v>
      </c>
      <c r="M162">
        <v>24</v>
      </c>
      <c r="N162">
        <v>0</v>
      </c>
      <c r="O162">
        <v>0</v>
      </c>
      <c r="P162">
        <v>0</v>
      </c>
      <c r="X162" t="str">
        <f>Receive[[#This Row],[服装]]&amp;Receive[[#This Row],[名前]]&amp;Receive[[#This Row],[レアリティ]]</f>
        <v>焼き芋月島蛍ICONIC</v>
      </c>
    </row>
    <row r="163" spans="1:24" x14ac:dyDescent="0.25">
      <c r="A163">
        <f>VLOOKUP(Receive[[#This Row],[No用]],SetNo[[No.用]:[vlookup 用]],2,FALSE)</f>
        <v>30</v>
      </c>
      <c r="B163">
        <f>IF(ROW()=2,1,IF(A162&lt;&gt;Receive[[#This Row],[No]],1,B162+1))</f>
        <v>4</v>
      </c>
      <c r="C163" s="1" t="s">
        <v>1016</v>
      </c>
      <c r="D163" s="1" t="s">
        <v>139</v>
      </c>
      <c r="E163" s="1" t="s">
        <v>90</v>
      </c>
      <c r="F163" s="1" t="s">
        <v>82</v>
      </c>
      <c r="G163" s="1" t="s">
        <v>136</v>
      </c>
      <c r="H163" s="1" t="s">
        <v>71</v>
      </c>
      <c r="I163">
        <v>1</v>
      </c>
      <c r="J163" t="s">
        <v>228</v>
      </c>
      <c r="K163" s="1" t="s">
        <v>164</v>
      </c>
      <c r="L163" s="1" t="s">
        <v>162</v>
      </c>
      <c r="M163">
        <v>23</v>
      </c>
      <c r="N163">
        <v>0</v>
      </c>
      <c r="O163">
        <v>0</v>
      </c>
      <c r="P163">
        <v>0</v>
      </c>
      <c r="X163" t="str">
        <f>Receive[[#This Row],[服装]]&amp;Receive[[#This Row],[名前]]&amp;Receive[[#This Row],[レアリティ]]</f>
        <v>焼き芋月島蛍ICONIC</v>
      </c>
    </row>
    <row r="164" spans="1:24" x14ac:dyDescent="0.25">
      <c r="A164">
        <f>VLOOKUP(Receive[[#This Row],[No用]],SetNo[[No.用]:[vlookup 用]],2,FALSE)</f>
        <v>30</v>
      </c>
      <c r="B164">
        <f>IF(ROW()=2,1,IF(A163&lt;&gt;Receive[[#This Row],[No]],1,B163+1))</f>
        <v>5</v>
      </c>
      <c r="C164" s="1" t="s">
        <v>1016</v>
      </c>
      <c r="D164" s="1" t="s">
        <v>139</v>
      </c>
      <c r="E164" s="1" t="s">
        <v>90</v>
      </c>
      <c r="F164" s="1" t="s">
        <v>82</v>
      </c>
      <c r="G164" s="1" t="s">
        <v>136</v>
      </c>
      <c r="H164" s="1" t="s">
        <v>71</v>
      </c>
      <c r="I164">
        <v>0</v>
      </c>
      <c r="J164" t="s">
        <v>228</v>
      </c>
      <c r="K164" s="1" t="s">
        <v>165</v>
      </c>
      <c r="L164" s="1" t="s">
        <v>162</v>
      </c>
      <c r="M164">
        <v>29</v>
      </c>
      <c r="N164">
        <v>0</v>
      </c>
      <c r="O164">
        <v>0</v>
      </c>
      <c r="P164">
        <v>0</v>
      </c>
      <c r="X164" t="str">
        <f>Receive[[#This Row],[服装]]&amp;Receive[[#This Row],[名前]]&amp;Receive[[#This Row],[レアリティ]]</f>
        <v>焼き芋月島蛍ICONIC</v>
      </c>
    </row>
    <row r="165" spans="1:24" x14ac:dyDescent="0.25">
      <c r="A165">
        <f>VLOOKUP(Receive[[#This Row],[No用]],SetNo[[No.用]:[vlookup 用]],2,FALSE)</f>
        <v>31</v>
      </c>
      <c r="B165">
        <f>IF(ROW()=2,1,IF(A164&lt;&gt;Receive[[#This Row],[No]],1,B164+1))</f>
        <v>1</v>
      </c>
      <c r="C165" s="1" t="s">
        <v>1364</v>
      </c>
      <c r="D165" s="1" t="s">
        <v>139</v>
      </c>
      <c r="E165" s="1" t="s">
        <v>77</v>
      </c>
      <c r="F165" s="1" t="s">
        <v>82</v>
      </c>
      <c r="G165" s="1" t="s">
        <v>136</v>
      </c>
      <c r="H165" s="1" t="s">
        <v>71</v>
      </c>
      <c r="I165">
        <v>1</v>
      </c>
      <c r="J165" t="s">
        <v>228</v>
      </c>
      <c r="K165" s="1" t="s">
        <v>119</v>
      </c>
      <c r="L165" s="1" t="s">
        <v>162</v>
      </c>
      <c r="M165">
        <v>25</v>
      </c>
      <c r="N165">
        <v>0</v>
      </c>
      <c r="O165">
        <v>0</v>
      </c>
      <c r="P165">
        <v>0</v>
      </c>
      <c r="X165" t="str">
        <f>Receive[[#This Row],[服装]]&amp;Receive[[#This Row],[名前]]&amp;Receive[[#This Row],[レアリティ]]</f>
        <v>寝正月月島蛍ICONIC</v>
      </c>
    </row>
    <row r="166" spans="1:24" x14ac:dyDescent="0.25">
      <c r="A166">
        <f>VLOOKUP(Receive[[#This Row],[No用]],SetNo[[No.用]:[vlookup 用]],2,FALSE)</f>
        <v>31</v>
      </c>
      <c r="B166">
        <f>IF(ROW()=2,1,IF(A165&lt;&gt;Receive[[#This Row],[No]],1,B165+1))</f>
        <v>2</v>
      </c>
      <c r="C166" s="1" t="s">
        <v>1364</v>
      </c>
      <c r="D166" s="1" t="s">
        <v>139</v>
      </c>
      <c r="E166" s="1" t="s">
        <v>77</v>
      </c>
      <c r="F166" s="1" t="s">
        <v>82</v>
      </c>
      <c r="G166" s="1" t="s">
        <v>136</v>
      </c>
      <c r="H166" s="1" t="s">
        <v>71</v>
      </c>
      <c r="I166">
        <v>1</v>
      </c>
      <c r="J166" t="s">
        <v>228</v>
      </c>
      <c r="K166" s="1" t="s">
        <v>163</v>
      </c>
      <c r="L166" s="1" t="s">
        <v>162</v>
      </c>
      <c r="M166">
        <v>24</v>
      </c>
      <c r="N166">
        <v>0</v>
      </c>
      <c r="O166">
        <v>0</v>
      </c>
      <c r="P166">
        <v>0</v>
      </c>
      <c r="R166" s="1" t="s">
        <v>923</v>
      </c>
      <c r="S166" s="1">
        <v>15</v>
      </c>
      <c r="T166" s="1">
        <v>59.1</v>
      </c>
      <c r="U166" s="1"/>
      <c r="V166" s="1"/>
      <c r="X166" t="str">
        <f>Receive[[#This Row],[服装]]&amp;Receive[[#This Row],[名前]]&amp;Receive[[#This Row],[レアリティ]]</f>
        <v>寝正月月島蛍ICONIC</v>
      </c>
    </row>
    <row r="167" spans="1:24" x14ac:dyDescent="0.25">
      <c r="A167">
        <f>VLOOKUP(Receive[[#This Row],[No用]],SetNo[[No.用]:[vlookup 用]],2,FALSE)</f>
        <v>31</v>
      </c>
      <c r="B167">
        <f>IF(ROW()=2,1,IF(A166&lt;&gt;Receive[[#This Row],[No]],1,B166+1))</f>
        <v>3</v>
      </c>
      <c r="C167" s="1" t="s">
        <v>1364</v>
      </c>
      <c r="D167" s="1" t="s">
        <v>139</v>
      </c>
      <c r="E167" s="1" t="s">
        <v>77</v>
      </c>
      <c r="F167" s="1" t="s">
        <v>82</v>
      </c>
      <c r="G167" s="1" t="s">
        <v>136</v>
      </c>
      <c r="H167" s="1" t="s">
        <v>71</v>
      </c>
      <c r="I167">
        <v>1</v>
      </c>
      <c r="J167" t="s">
        <v>228</v>
      </c>
      <c r="K167" s="1" t="s">
        <v>120</v>
      </c>
      <c r="L167" s="1" t="s">
        <v>162</v>
      </c>
      <c r="M167">
        <v>24</v>
      </c>
      <c r="N167">
        <v>0</v>
      </c>
      <c r="O167">
        <v>0</v>
      </c>
      <c r="P167">
        <v>0</v>
      </c>
      <c r="X167" t="str">
        <f>Receive[[#This Row],[服装]]&amp;Receive[[#This Row],[名前]]&amp;Receive[[#This Row],[レアリティ]]</f>
        <v>寝正月月島蛍ICONIC</v>
      </c>
    </row>
    <row r="168" spans="1:24" x14ac:dyDescent="0.25">
      <c r="A168">
        <f>VLOOKUP(Receive[[#This Row],[No用]],SetNo[[No.用]:[vlookup 用]],2,FALSE)</f>
        <v>31</v>
      </c>
      <c r="B168">
        <f>IF(ROW()=2,1,IF(A167&lt;&gt;Receive[[#This Row],[No]],1,B167+1))</f>
        <v>4</v>
      </c>
      <c r="C168" s="1" t="s">
        <v>1364</v>
      </c>
      <c r="D168" s="1" t="s">
        <v>139</v>
      </c>
      <c r="E168" s="1" t="s">
        <v>77</v>
      </c>
      <c r="F168" s="1" t="s">
        <v>82</v>
      </c>
      <c r="G168" s="1" t="s">
        <v>136</v>
      </c>
      <c r="H168" s="1" t="s">
        <v>71</v>
      </c>
      <c r="I168">
        <v>1</v>
      </c>
      <c r="J168" t="s">
        <v>228</v>
      </c>
      <c r="K168" s="1" t="s">
        <v>164</v>
      </c>
      <c r="L168" s="1" t="s">
        <v>162</v>
      </c>
      <c r="M168">
        <v>24</v>
      </c>
      <c r="N168">
        <v>0</v>
      </c>
      <c r="O168">
        <v>0</v>
      </c>
      <c r="P168">
        <v>0</v>
      </c>
      <c r="X168" t="str">
        <f>Receive[[#This Row],[服装]]&amp;Receive[[#This Row],[名前]]&amp;Receive[[#This Row],[レアリティ]]</f>
        <v>寝正月月島蛍ICONIC</v>
      </c>
    </row>
    <row r="169" spans="1:24" x14ac:dyDescent="0.25">
      <c r="A169">
        <f>VLOOKUP(Receive[[#This Row],[No用]],SetNo[[No.用]:[vlookup 用]],2,FALSE)</f>
        <v>31</v>
      </c>
      <c r="B169">
        <f>IF(ROW()=2,1,IF(A168&lt;&gt;Receive[[#This Row],[No]],1,B168+1))</f>
        <v>5</v>
      </c>
      <c r="C169" s="1" t="s">
        <v>1364</v>
      </c>
      <c r="D169" s="1" t="s">
        <v>139</v>
      </c>
      <c r="E169" s="1" t="s">
        <v>77</v>
      </c>
      <c r="F169" s="1" t="s">
        <v>82</v>
      </c>
      <c r="G169" s="1" t="s">
        <v>136</v>
      </c>
      <c r="H169" s="1" t="s">
        <v>71</v>
      </c>
      <c r="I169">
        <v>0</v>
      </c>
      <c r="J169" t="s">
        <v>228</v>
      </c>
      <c r="K169" s="1" t="s">
        <v>165</v>
      </c>
      <c r="L169" s="1" t="s">
        <v>162</v>
      </c>
      <c r="M169">
        <v>30</v>
      </c>
      <c r="N169">
        <v>0</v>
      </c>
      <c r="O169">
        <v>0</v>
      </c>
      <c r="P169">
        <v>0</v>
      </c>
      <c r="X169" t="str">
        <f>Receive[[#This Row],[服装]]&amp;Receive[[#This Row],[名前]]&amp;Receive[[#This Row],[レアリティ]]</f>
        <v>寝正月月島蛍ICONIC</v>
      </c>
    </row>
    <row r="170" spans="1:24" x14ac:dyDescent="0.25">
      <c r="A170">
        <f>VLOOKUP(Receive[[#This Row],[No用]],SetNo[[No.用]:[vlookup 用]],2,FALSE)</f>
        <v>32</v>
      </c>
      <c r="B170">
        <f>IF(ROW()=2,1,IF(A169&lt;&gt;Receive[[#This Row],[No]],1,B169+1))</f>
        <v>1</v>
      </c>
      <c r="C170" s="1" t="s">
        <v>1674</v>
      </c>
      <c r="D170" s="1" t="s">
        <v>139</v>
      </c>
      <c r="E170" s="1" t="s">
        <v>73</v>
      </c>
      <c r="F170" s="1" t="s">
        <v>82</v>
      </c>
      <c r="G170" s="1" t="s">
        <v>136</v>
      </c>
      <c r="H170" s="1" t="s">
        <v>71</v>
      </c>
      <c r="I170">
        <v>1</v>
      </c>
      <c r="J170" t="s">
        <v>228</v>
      </c>
      <c r="K170" s="1" t="s">
        <v>119</v>
      </c>
      <c r="L170" s="1" t="s">
        <v>162</v>
      </c>
      <c r="M170">
        <v>25</v>
      </c>
      <c r="N170">
        <v>0</v>
      </c>
      <c r="O170">
        <v>0</v>
      </c>
      <c r="P170">
        <v>0</v>
      </c>
      <c r="X170" t="str">
        <f>Receive[[#This Row],[服装]]&amp;Receive[[#This Row],[名前]]&amp;Receive[[#This Row],[レアリティ]]</f>
        <v>思い出月島蛍ICONIC</v>
      </c>
    </row>
    <row r="171" spans="1:24" x14ac:dyDescent="0.25">
      <c r="A171">
        <f>VLOOKUP(Receive[[#This Row],[No用]],SetNo[[No.用]:[vlookup 用]],2,FALSE)</f>
        <v>32</v>
      </c>
      <c r="B171">
        <f>IF(ROW()=2,1,IF(A170&lt;&gt;Receive[[#This Row],[No]],1,B170+1))</f>
        <v>2</v>
      </c>
      <c r="C171" s="1" t="s">
        <v>1674</v>
      </c>
      <c r="D171" s="1" t="s">
        <v>139</v>
      </c>
      <c r="E171" s="1" t="s">
        <v>73</v>
      </c>
      <c r="F171" s="1" t="s">
        <v>82</v>
      </c>
      <c r="G171" s="1" t="s">
        <v>136</v>
      </c>
      <c r="H171" s="1" t="s">
        <v>71</v>
      </c>
      <c r="I171">
        <v>1</v>
      </c>
      <c r="J171" t="s">
        <v>228</v>
      </c>
      <c r="K171" s="1" t="s">
        <v>163</v>
      </c>
      <c r="L171" s="1" t="s">
        <v>178</v>
      </c>
      <c r="M171">
        <v>27</v>
      </c>
      <c r="N171">
        <v>0</v>
      </c>
      <c r="O171">
        <v>0</v>
      </c>
      <c r="P171">
        <v>0</v>
      </c>
      <c r="R171" s="1" t="s">
        <v>923</v>
      </c>
      <c r="S171">
        <v>17.5</v>
      </c>
      <c r="T171">
        <v>69.44</v>
      </c>
      <c r="X171" t="str">
        <f>Receive[[#This Row],[服装]]&amp;Receive[[#This Row],[名前]]&amp;Receive[[#This Row],[レアリティ]]</f>
        <v>思い出月島蛍ICONIC</v>
      </c>
    </row>
    <row r="172" spans="1:24" x14ac:dyDescent="0.25">
      <c r="A172">
        <f>VLOOKUP(Receive[[#This Row],[No用]],SetNo[[No.用]:[vlookup 用]],2,FALSE)</f>
        <v>32</v>
      </c>
      <c r="B172">
        <f>IF(ROW()=2,1,IF(A171&lt;&gt;Receive[[#This Row],[No]],1,B171+1))</f>
        <v>3</v>
      </c>
      <c r="C172" s="1" t="s">
        <v>1674</v>
      </c>
      <c r="D172" s="1" t="s">
        <v>139</v>
      </c>
      <c r="E172" s="1" t="s">
        <v>73</v>
      </c>
      <c r="F172" s="1" t="s">
        <v>82</v>
      </c>
      <c r="G172" s="1" t="s">
        <v>136</v>
      </c>
      <c r="H172" s="1" t="s">
        <v>71</v>
      </c>
      <c r="I172">
        <v>1</v>
      </c>
      <c r="J172" t="s">
        <v>228</v>
      </c>
      <c r="K172" s="1" t="s">
        <v>120</v>
      </c>
      <c r="L172" s="1" t="s">
        <v>162</v>
      </c>
      <c r="M172">
        <v>24</v>
      </c>
      <c r="N172">
        <v>0</v>
      </c>
      <c r="O172">
        <v>0</v>
      </c>
      <c r="P172">
        <v>0</v>
      </c>
      <c r="X172" t="str">
        <f>Receive[[#This Row],[服装]]&amp;Receive[[#This Row],[名前]]&amp;Receive[[#This Row],[レアリティ]]</f>
        <v>思い出月島蛍ICONIC</v>
      </c>
    </row>
    <row r="173" spans="1:24" x14ac:dyDescent="0.25">
      <c r="A173">
        <f>VLOOKUP(Receive[[#This Row],[No用]],SetNo[[No.用]:[vlookup 用]],2,FALSE)</f>
        <v>32</v>
      </c>
      <c r="B173">
        <f>IF(ROW()=2,1,IF(A172&lt;&gt;Receive[[#This Row],[No]],1,B172+1))</f>
        <v>4</v>
      </c>
      <c r="C173" s="1" t="s">
        <v>1674</v>
      </c>
      <c r="D173" s="1" t="s">
        <v>139</v>
      </c>
      <c r="E173" s="1" t="s">
        <v>73</v>
      </c>
      <c r="F173" s="1" t="s">
        <v>82</v>
      </c>
      <c r="G173" s="1" t="s">
        <v>136</v>
      </c>
      <c r="H173" s="1" t="s">
        <v>71</v>
      </c>
      <c r="I173">
        <v>1</v>
      </c>
      <c r="J173" t="s">
        <v>228</v>
      </c>
      <c r="K173" s="1" t="s">
        <v>164</v>
      </c>
      <c r="L173" s="1" t="s">
        <v>162</v>
      </c>
      <c r="M173">
        <v>24</v>
      </c>
      <c r="N173">
        <v>0</v>
      </c>
      <c r="O173">
        <v>0</v>
      </c>
      <c r="P173">
        <v>0</v>
      </c>
      <c r="X173" t="str">
        <f>Receive[[#This Row],[服装]]&amp;Receive[[#This Row],[名前]]&amp;Receive[[#This Row],[レアリティ]]</f>
        <v>思い出月島蛍ICONIC</v>
      </c>
    </row>
    <row r="174" spans="1:24" x14ac:dyDescent="0.25">
      <c r="A174">
        <f>VLOOKUP(Receive[[#This Row],[No用]],SetNo[[No.用]:[vlookup 用]],2,FALSE)</f>
        <v>32</v>
      </c>
      <c r="B174">
        <f>IF(ROW()=2,1,IF(A173&lt;&gt;Receive[[#This Row],[No]],1,B173+1))</f>
        <v>5</v>
      </c>
      <c r="C174" s="1" t="s">
        <v>1674</v>
      </c>
      <c r="D174" s="1" t="s">
        <v>139</v>
      </c>
      <c r="E174" s="1" t="s">
        <v>73</v>
      </c>
      <c r="F174" s="1" t="s">
        <v>82</v>
      </c>
      <c r="G174" s="1" t="s">
        <v>136</v>
      </c>
      <c r="H174" s="1" t="s">
        <v>71</v>
      </c>
      <c r="I174">
        <v>0</v>
      </c>
      <c r="J174" t="s">
        <v>228</v>
      </c>
      <c r="K174" s="1" t="s">
        <v>165</v>
      </c>
      <c r="L174" s="1" t="s">
        <v>162</v>
      </c>
      <c r="M174">
        <v>30</v>
      </c>
      <c r="N174">
        <v>0</v>
      </c>
      <c r="O174">
        <v>0</v>
      </c>
      <c r="P174">
        <v>0</v>
      </c>
      <c r="X174" t="str">
        <f>Receive[[#This Row],[服装]]&amp;Receive[[#This Row],[名前]]&amp;Receive[[#This Row],[レアリティ]]</f>
        <v>思い出月島蛍ICONIC</v>
      </c>
    </row>
    <row r="175" spans="1:24" x14ac:dyDescent="0.25">
      <c r="A175">
        <f>VLOOKUP(Receive[[#This Row],[No用]],SetNo[[No.用]:[vlookup 用]],2,FALSE)</f>
        <v>33</v>
      </c>
      <c r="B175">
        <f>IF(ROW()=2,1,IF(A164&lt;&gt;Receive[[#This Row],[No]],1,B164+1))</f>
        <v>1</v>
      </c>
      <c r="C175" t="s">
        <v>205</v>
      </c>
      <c r="D175" t="s">
        <v>211</v>
      </c>
      <c r="E175" t="s">
        <v>24</v>
      </c>
      <c r="F175" t="s">
        <v>26</v>
      </c>
      <c r="G175" t="s">
        <v>153</v>
      </c>
      <c r="H175" t="s">
        <v>71</v>
      </c>
      <c r="I175">
        <v>1</v>
      </c>
      <c r="J175" t="s">
        <v>228</v>
      </c>
      <c r="K175" t="s">
        <v>119</v>
      </c>
      <c r="L175" t="s">
        <v>162</v>
      </c>
      <c r="M175">
        <v>22</v>
      </c>
      <c r="N175">
        <v>0</v>
      </c>
      <c r="O175">
        <v>0</v>
      </c>
      <c r="P175">
        <v>0</v>
      </c>
      <c r="X175" t="str">
        <f>Receive[[#This Row],[服装]]&amp;Receive[[#This Row],[名前]]&amp;Receive[[#This Row],[レアリティ]]</f>
        <v>ユニフォーム山口忠ICONIC</v>
      </c>
    </row>
    <row r="176" spans="1:24" x14ac:dyDescent="0.25">
      <c r="A176">
        <f>VLOOKUP(Receive[[#This Row],[No用]],SetNo[[No.用]:[vlookup 用]],2,FALSE)</f>
        <v>33</v>
      </c>
      <c r="B176">
        <f>IF(ROW()=2,1,IF(A175&lt;&gt;Receive[[#This Row],[No]],1,B175+1))</f>
        <v>2</v>
      </c>
      <c r="C176" t="s">
        <v>205</v>
      </c>
      <c r="D176" t="s">
        <v>211</v>
      </c>
      <c r="E176" t="s">
        <v>24</v>
      </c>
      <c r="F176" t="s">
        <v>26</v>
      </c>
      <c r="G176" t="s">
        <v>153</v>
      </c>
      <c r="H176" t="s">
        <v>71</v>
      </c>
      <c r="I176">
        <v>1</v>
      </c>
      <c r="J176" t="s">
        <v>228</v>
      </c>
      <c r="K176" t="s">
        <v>163</v>
      </c>
      <c r="L176" t="s">
        <v>162</v>
      </c>
      <c r="M176">
        <v>22</v>
      </c>
      <c r="N176">
        <v>0</v>
      </c>
      <c r="O176">
        <v>0</v>
      </c>
      <c r="P176">
        <v>0</v>
      </c>
      <c r="R176" s="1" t="s">
        <v>923</v>
      </c>
      <c r="S176" s="1">
        <v>15</v>
      </c>
      <c r="T176" s="1">
        <v>59.1</v>
      </c>
      <c r="U176" s="1"/>
      <c r="V176" s="1"/>
      <c r="X176" t="str">
        <f>Receive[[#This Row],[服装]]&amp;Receive[[#This Row],[名前]]&amp;Receive[[#This Row],[レアリティ]]</f>
        <v>ユニフォーム山口忠ICONIC</v>
      </c>
    </row>
    <row r="177" spans="1:24" x14ac:dyDescent="0.25">
      <c r="A177">
        <f>VLOOKUP(Receive[[#This Row],[No用]],SetNo[[No.用]:[vlookup 用]],2,FALSE)</f>
        <v>33</v>
      </c>
      <c r="B177">
        <f>IF(ROW()=2,1,IF(A176&lt;&gt;Receive[[#This Row],[No]],1,B176+1))</f>
        <v>3</v>
      </c>
      <c r="C177" t="s">
        <v>205</v>
      </c>
      <c r="D177" t="s">
        <v>211</v>
      </c>
      <c r="E177" t="s">
        <v>24</v>
      </c>
      <c r="F177" t="s">
        <v>26</v>
      </c>
      <c r="G177" t="s">
        <v>153</v>
      </c>
      <c r="H177" t="s">
        <v>71</v>
      </c>
      <c r="I177">
        <v>1</v>
      </c>
      <c r="J177" t="s">
        <v>228</v>
      </c>
      <c r="K177" t="s">
        <v>120</v>
      </c>
      <c r="L177" t="s">
        <v>162</v>
      </c>
      <c r="M177">
        <v>22</v>
      </c>
      <c r="N177">
        <v>0</v>
      </c>
      <c r="O177">
        <v>0</v>
      </c>
      <c r="P177">
        <v>0</v>
      </c>
      <c r="X177" t="str">
        <f>Receive[[#This Row],[服装]]&amp;Receive[[#This Row],[名前]]&amp;Receive[[#This Row],[レアリティ]]</f>
        <v>ユニフォーム山口忠ICONIC</v>
      </c>
    </row>
    <row r="178" spans="1:24" x14ac:dyDescent="0.25">
      <c r="A178">
        <f>VLOOKUP(Receive[[#This Row],[No用]],SetNo[[No.用]:[vlookup 用]],2,FALSE)</f>
        <v>33</v>
      </c>
      <c r="B178">
        <f>IF(ROW()=2,1,IF(A177&lt;&gt;Receive[[#This Row],[No]],1,B177+1))</f>
        <v>4</v>
      </c>
      <c r="C178" t="s">
        <v>205</v>
      </c>
      <c r="D178" t="s">
        <v>211</v>
      </c>
      <c r="E178" t="s">
        <v>24</v>
      </c>
      <c r="F178" t="s">
        <v>26</v>
      </c>
      <c r="G178" t="s">
        <v>153</v>
      </c>
      <c r="H178" t="s">
        <v>71</v>
      </c>
      <c r="I178">
        <v>1</v>
      </c>
      <c r="J178" t="s">
        <v>228</v>
      </c>
      <c r="K178" t="s">
        <v>164</v>
      </c>
      <c r="L178" t="s">
        <v>162</v>
      </c>
      <c r="M178">
        <v>22</v>
      </c>
      <c r="N178">
        <v>0</v>
      </c>
      <c r="O178">
        <v>0</v>
      </c>
      <c r="P178">
        <v>0</v>
      </c>
      <c r="X178" t="str">
        <f>Receive[[#This Row],[服装]]&amp;Receive[[#This Row],[名前]]&amp;Receive[[#This Row],[レアリティ]]</f>
        <v>ユニフォーム山口忠ICONIC</v>
      </c>
    </row>
    <row r="179" spans="1:24" x14ac:dyDescent="0.25">
      <c r="A179">
        <f>VLOOKUP(Receive[[#This Row],[No用]],SetNo[[No.用]:[vlookup 用]],2,FALSE)</f>
        <v>33</v>
      </c>
      <c r="B179">
        <f>IF(ROW()=2,1,IF(A178&lt;&gt;Receive[[#This Row],[No]],1,B178+1))</f>
        <v>5</v>
      </c>
      <c r="C179" t="s">
        <v>205</v>
      </c>
      <c r="D179" t="s">
        <v>211</v>
      </c>
      <c r="E179" t="s">
        <v>24</v>
      </c>
      <c r="F179" t="s">
        <v>26</v>
      </c>
      <c r="G179" t="s">
        <v>153</v>
      </c>
      <c r="H179" t="s">
        <v>71</v>
      </c>
      <c r="I179">
        <v>0</v>
      </c>
      <c r="J179" t="s">
        <v>228</v>
      </c>
      <c r="K179" t="s">
        <v>165</v>
      </c>
      <c r="L179" t="s">
        <v>162</v>
      </c>
      <c r="M179">
        <v>29</v>
      </c>
      <c r="N179">
        <v>0</v>
      </c>
      <c r="O179">
        <v>0</v>
      </c>
      <c r="P179">
        <v>0</v>
      </c>
      <c r="X179" t="str">
        <f>Receive[[#This Row],[服装]]&amp;Receive[[#This Row],[名前]]&amp;Receive[[#This Row],[レアリティ]]</f>
        <v>ユニフォーム山口忠ICONIC</v>
      </c>
    </row>
    <row r="180" spans="1:24" x14ac:dyDescent="0.25">
      <c r="A180">
        <f>VLOOKUP(Receive[[#This Row],[No用]],SetNo[[No.用]:[vlookup 用]],2,FALSE)</f>
        <v>34</v>
      </c>
      <c r="B180">
        <f>IF(ROW()=2,1,IF(A179&lt;&gt;Receive[[#This Row],[No]],1,B179+1))</f>
        <v>1</v>
      </c>
      <c r="C180" t="s">
        <v>210</v>
      </c>
      <c r="D180" t="s">
        <v>211</v>
      </c>
      <c r="E180" t="s">
        <v>28</v>
      </c>
      <c r="F180" t="s">
        <v>26</v>
      </c>
      <c r="G180" t="s">
        <v>153</v>
      </c>
      <c r="H180" t="s">
        <v>71</v>
      </c>
      <c r="I180">
        <v>1</v>
      </c>
      <c r="J180" t="s">
        <v>228</v>
      </c>
      <c r="K180" t="s">
        <v>119</v>
      </c>
      <c r="L180" t="s">
        <v>178</v>
      </c>
      <c r="M180">
        <v>28</v>
      </c>
      <c r="N180">
        <v>0</v>
      </c>
      <c r="O180">
        <v>0</v>
      </c>
      <c r="P180">
        <v>0</v>
      </c>
      <c r="X180" t="str">
        <f>Receive[[#This Row],[服装]]&amp;Receive[[#This Row],[名前]]&amp;Receive[[#This Row],[レアリティ]]</f>
        <v>水着山口忠ICONIC</v>
      </c>
    </row>
    <row r="181" spans="1:24" x14ac:dyDescent="0.25">
      <c r="A181">
        <f>VLOOKUP(Receive[[#This Row],[No用]],SetNo[[No.用]:[vlookup 用]],2,FALSE)</f>
        <v>34</v>
      </c>
      <c r="B181">
        <f>IF(ROW()=2,1,IF(A180&lt;&gt;Receive[[#This Row],[No]],1,B180+1))</f>
        <v>2</v>
      </c>
      <c r="C181" t="s">
        <v>210</v>
      </c>
      <c r="D181" t="s">
        <v>211</v>
      </c>
      <c r="E181" t="s">
        <v>28</v>
      </c>
      <c r="F181" t="s">
        <v>26</v>
      </c>
      <c r="G181" t="s">
        <v>153</v>
      </c>
      <c r="H181" t="s">
        <v>71</v>
      </c>
      <c r="I181">
        <v>1</v>
      </c>
      <c r="J181" t="s">
        <v>228</v>
      </c>
      <c r="K181" t="s">
        <v>163</v>
      </c>
      <c r="L181" t="s">
        <v>162</v>
      </c>
      <c r="M181">
        <v>25</v>
      </c>
      <c r="N181">
        <v>0</v>
      </c>
      <c r="O181">
        <v>0</v>
      </c>
      <c r="P181">
        <v>0</v>
      </c>
      <c r="R181" s="1" t="s">
        <v>923</v>
      </c>
      <c r="S181" s="1">
        <v>15</v>
      </c>
      <c r="T181" s="1">
        <v>59.1</v>
      </c>
      <c r="U181" s="1"/>
      <c r="V181" s="1"/>
      <c r="X181" t="str">
        <f>Receive[[#This Row],[服装]]&amp;Receive[[#This Row],[名前]]&amp;Receive[[#This Row],[レアリティ]]</f>
        <v>水着山口忠ICONIC</v>
      </c>
    </row>
    <row r="182" spans="1:24" x14ac:dyDescent="0.25">
      <c r="A182">
        <f>VLOOKUP(Receive[[#This Row],[No用]],SetNo[[No.用]:[vlookup 用]],2,FALSE)</f>
        <v>34</v>
      </c>
      <c r="B182">
        <f>IF(ROW()=2,1,IF(A181&lt;&gt;Receive[[#This Row],[No]],1,B181+1))</f>
        <v>3</v>
      </c>
      <c r="C182" t="s">
        <v>210</v>
      </c>
      <c r="D182" t="s">
        <v>211</v>
      </c>
      <c r="E182" t="s">
        <v>28</v>
      </c>
      <c r="F182" t="s">
        <v>26</v>
      </c>
      <c r="G182" t="s">
        <v>153</v>
      </c>
      <c r="H182" t="s">
        <v>71</v>
      </c>
      <c r="I182">
        <v>1</v>
      </c>
      <c r="J182" t="s">
        <v>228</v>
      </c>
      <c r="K182" t="s">
        <v>230</v>
      </c>
      <c r="L182" t="s">
        <v>162</v>
      </c>
      <c r="M182">
        <v>23</v>
      </c>
      <c r="N182">
        <v>0</v>
      </c>
      <c r="O182">
        <v>0</v>
      </c>
      <c r="P182">
        <v>0</v>
      </c>
      <c r="R182" s="1" t="s">
        <v>923</v>
      </c>
      <c r="S182" s="1">
        <v>10</v>
      </c>
      <c r="T182" s="1">
        <v>39.4</v>
      </c>
      <c r="U182" s="1"/>
      <c r="V182" s="1"/>
      <c r="X182" t="str">
        <f>Receive[[#This Row],[服装]]&amp;Receive[[#This Row],[名前]]&amp;Receive[[#This Row],[レアリティ]]</f>
        <v>水着山口忠ICONIC</v>
      </c>
    </row>
    <row r="183" spans="1:24" x14ac:dyDescent="0.25">
      <c r="A183">
        <f>VLOOKUP(Receive[[#This Row],[No用]],SetNo[[No.用]:[vlookup 用]],2,FALSE)</f>
        <v>34</v>
      </c>
      <c r="B183">
        <f>IF(ROW()=2,1,IF(A182&lt;&gt;Receive[[#This Row],[No]],1,B182+1))</f>
        <v>4</v>
      </c>
      <c r="C183" t="s">
        <v>210</v>
      </c>
      <c r="D183" t="s">
        <v>211</v>
      </c>
      <c r="E183" t="s">
        <v>28</v>
      </c>
      <c r="F183" t="s">
        <v>26</v>
      </c>
      <c r="G183" t="s">
        <v>153</v>
      </c>
      <c r="H183" t="s">
        <v>71</v>
      </c>
      <c r="I183">
        <v>1</v>
      </c>
      <c r="J183" t="s">
        <v>228</v>
      </c>
      <c r="K183" t="s">
        <v>120</v>
      </c>
      <c r="L183" t="s">
        <v>178</v>
      </c>
      <c r="M183">
        <v>28</v>
      </c>
      <c r="N183">
        <v>0</v>
      </c>
      <c r="O183">
        <v>0</v>
      </c>
      <c r="P183">
        <v>0</v>
      </c>
      <c r="X183" t="str">
        <f>Receive[[#This Row],[服装]]&amp;Receive[[#This Row],[名前]]&amp;Receive[[#This Row],[レアリティ]]</f>
        <v>水着山口忠ICONIC</v>
      </c>
    </row>
    <row r="184" spans="1:24" x14ac:dyDescent="0.25">
      <c r="A184">
        <f>VLOOKUP(Receive[[#This Row],[No用]],SetNo[[No.用]:[vlookup 用]],2,FALSE)</f>
        <v>34</v>
      </c>
      <c r="B184">
        <f>IF(ROW()=2,1,IF(A183&lt;&gt;Receive[[#This Row],[No]],1,B183+1))</f>
        <v>5</v>
      </c>
      <c r="C184" t="s">
        <v>210</v>
      </c>
      <c r="D184" t="s">
        <v>211</v>
      </c>
      <c r="E184" t="s">
        <v>28</v>
      </c>
      <c r="F184" t="s">
        <v>26</v>
      </c>
      <c r="G184" t="s">
        <v>153</v>
      </c>
      <c r="H184" t="s">
        <v>71</v>
      </c>
      <c r="I184">
        <v>1</v>
      </c>
      <c r="J184" t="s">
        <v>228</v>
      </c>
      <c r="K184" t="s">
        <v>164</v>
      </c>
      <c r="L184" t="s">
        <v>162</v>
      </c>
      <c r="M184">
        <v>22</v>
      </c>
      <c r="N184">
        <v>0</v>
      </c>
      <c r="O184">
        <v>0</v>
      </c>
      <c r="P184">
        <v>0</v>
      </c>
      <c r="X184" t="str">
        <f>Receive[[#This Row],[服装]]&amp;Receive[[#This Row],[名前]]&amp;Receive[[#This Row],[レアリティ]]</f>
        <v>水着山口忠ICONIC</v>
      </c>
    </row>
    <row r="185" spans="1:24" x14ac:dyDescent="0.25">
      <c r="A185">
        <f>VLOOKUP(Receive[[#This Row],[No用]],SetNo[[No.用]:[vlookup 用]],2,FALSE)</f>
        <v>34</v>
      </c>
      <c r="B185">
        <f>IF(ROW()=2,1,IF(A184&lt;&gt;Receive[[#This Row],[No]],1,B184+1))</f>
        <v>6</v>
      </c>
      <c r="C185" t="s">
        <v>210</v>
      </c>
      <c r="D185" t="s">
        <v>211</v>
      </c>
      <c r="E185" t="s">
        <v>28</v>
      </c>
      <c r="F185" t="s">
        <v>26</v>
      </c>
      <c r="G185" t="s">
        <v>153</v>
      </c>
      <c r="H185" t="s">
        <v>71</v>
      </c>
      <c r="I185">
        <v>0</v>
      </c>
      <c r="J185" t="s">
        <v>228</v>
      </c>
      <c r="K185" t="s">
        <v>165</v>
      </c>
      <c r="L185" t="s">
        <v>162</v>
      </c>
      <c r="M185">
        <v>29</v>
      </c>
      <c r="N185">
        <v>0</v>
      </c>
      <c r="O185">
        <v>0</v>
      </c>
      <c r="P185">
        <v>0</v>
      </c>
      <c r="X185" t="str">
        <f>Receive[[#This Row],[服装]]&amp;Receive[[#This Row],[名前]]&amp;Receive[[#This Row],[レアリティ]]</f>
        <v>水着山口忠ICONIC</v>
      </c>
    </row>
    <row r="186" spans="1:24" x14ac:dyDescent="0.25">
      <c r="A186">
        <f>VLOOKUP(Receive[[#This Row],[No用]],SetNo[[No.用]:[vlookup 用]],2,FALSE)</f>
        <v>35</v>
      </c>
      <c r="B186">
        <f>IF(ROW()=2,1,IF(A185&lt;&gt;Receive[[#This Row],[No]],1,B185+1))</f>
        <v>1</v>
      </c>
      <c r="C186" s="1" t="s">
        <v>595</v>
      </c>
      <c r="D186" t="s">
        <v>140</v>
      </c>
      <c r="E186" t="s">
        <v>23</v>
      </c>
      <c r="F186" t="s">
        <v>82</v>
      </c>
      <c r="G186" t="s">
        <v>136</v>
      </c>
      <c r="H186" t="s">
        <v>71</v>
      </c>
      <c r="I186">
        <v>1</v>
      </c>
      <c r="J186" t="s">
        <v>228</v>
      </c>
      <c r="K186" s="1" t="s">
        <v>119</v>
      </c>
      <c r="L186" s="1" t="s">
        <v>173</v>
      </c>
      <c r="M186">
        <v>31</v>
      </c>
      <c r="N186">
        <v>0</v>
      </c>
      <c r="O186">
        <v>0</v>
      </c>
      <c r="P186">
        <v>0</v>
      </c>
      <c r="X186" t="str">
        <f>Receive[[#This Row],[服装]]&amp;Receive[[#This Row],[名前]]&amp;Receive[[#This Row],[レアリティ]]</f>
        <v>雪遊び山口忠ICONIC</v>
      </c>
    </row>
    <row r="187" spans="1:24" x14ac:dyDescent="0.25">
      <c r="A187">
        <f>VLOOKUP(Receive[[#This Row],[No用]],SetNo[[No.用]:[vlookup 用]],2,FALSE)</f>
        <v>35</v>
      </c>
      <c r="B187">
        <f>IF(ROW()=2,1,IF(A186&lt;&gt;Receive[[#This Row],[No]],1,B186+1))</f>
        <v>2</v>
      </c>
      <c r="C187" s="1" t="s">
        <v>595</v>
      </c>
      <c r="D187" t="s">
        <v>140</v>
      </c>
      <c r="E187" t="s">
        <v>23</v>
      </c>
      <c r="F187" t="s">
        <v>82</v>
      </c>
      <c r="G187" t="s">
        <v>136</v>
      </c>
      <c r="H187" t="s">
        <v>71</v>
      </c>
      <c r="I187">
        <v>1</v>
      </c>
      <c r="J187" t="s">
        <v>228</v>
      </c>
      <c r="K187" s="1" t="s">
        <v>163</v>
      </c>
      <c r="L187" s="1" t="s">
        <v>162</v>
      </c>
      <c r="M187">
        <v>25</v>
      </c>
      <c r="N187">
        <v>0</v>
      </c>
      <c r="O187">
        <v>0</v>
      </c>
      <c r="P187">
        <v>0</v>
      </c>
      <c r="R187" s="1" t="s">
        <v>923</v>
      </c>
      <c r="S187" s="1">
        <v>15</v>
      </c>
      <c r="T187" s="1">
        <v>59.1</v>
      </c>
      <c r="U187" s="1"/>
      <c r="V187" s="1"/>
      <c r="X187" t="str">
        <f>Receive[[#This Row],[服装]]&amp;Receive[[#This Row],[名前]]&amp;Receive[[#This Row],[レアリティ]]</f>
        <v>雪遊び山口忠ICONIC</v>
      </c>
    </row>
    <row r="188" spans="1:24" x14ac:dyDescent="0.25">
      <c r="A188">
        <f>VLOOKUP(Receive[[#This Row],[No用]],SetNo[[No.用]:[vlookup 用]],2,FALSE)</f>
        <v>35</v>
      </c>
      <c r="B188">
        <f>IF(ROW()=2,1,IF(A187&lt;&gt;Receive[[#This Row],[No]],1,B187+1))</f>
        <v>3</v>
      </c>
      <c r="C188" s="1" t="s">
        <v>595</v>
      </c>
      <c r="D188" t="s">
        <v>140</v>
      </c>
      <c r="E188" t="s">
        <v>23</v>
      </c>
      <c r="F188" t="s">
        <v>82</v>
      </c>
      <c r="G188" t="s">
        <v>136</v>
      </c>
      <c r="H188" t="s">
        <v>71</v>
      </c>
      <c r="I188">
        <v>1</v>
      </c>
      <c r="J188" t="s">
        <v>228</v>
      </c>
      <c r="K188" s="1" t="s">
        <v>230</v>
      </c>
      <c r="L188" s="1" t="s">
        <v>162</v>
      </c>
      <c r="M188">
        <v>23</v>
      </c>
      <c r="N188">
        <v>0</v>
      </c>
      <c r="O188">
        <v>0</v>
      </c>
      <c r="P188">
        <v>0</v>
      </c>
      <c r="R188" s="1" t="s">
        <v>923</v>
      </c>
      <c r="S188" s="1">
        <v>10</v>
      </c>
      <c r="T188" s="1">
        <v>39.4</v>
      </c>
      <c r="U188" s="1"/>
      <c r="V188" s="1"/>
      <c r="X188" t="str">
        <f>Receive[[#This Row],[服装]]&amp;Receive[[#This Row],[名前]]&amp;Receive[[#This Row],[レアリティ]]</f>
        <v>雪遊び山口忠ICONIC</v>
      </c>
    </row>
    <row r="189" spans="1:24" x14ac:dyDescent="0.25">
      <c r="A189">
        <f>VLOOKUP(Receive[[#This Row],[No用]],SetNo[[No.用]:[vlookup 用]],2,FALSE)</f>
        <v>35</v>
      </c>
      <c r="B189">
        <f>IF(ROW()=2,1,IF(A188&lt;&gt;Receive[[#This Row],[No]],1,B188+1))</f>
        <v>4</v>
      </c>
      <c r="C189" s="1" t="s">
        <v>595</v>
      </c>
      <c r="D189" t="s">
        <v>140</v>
      </c>
      <c r="E189" t="s">
        <v>23</v>
      </c>
      <c r="F189" t="s">
        <v>82</v>
      </c>
      <c r="G189" t="s">
        <v>136</v>
      </c>
      <c r="H189" t="s">
        <v>71</v>
      </c>
      <c r="I189">
        <v>1</v>
      </c>
      <c r="J189" t="s">
        <v>228</v>
      </c>
      <c r="K189" s="1" t="s">
        <v>120</v>
      </c>
      <c r="L189" s="1" t="s">
        <v>173</v>
      </c>
      <c r="M189">
        <v>31</v>
      </c>
      <c r="N189">
        <v>0</v>
      </c>
      <c r="O189">
        <v>0</v>
      </c>
      <c r="P189">
        <v>0</v>
      </c>
      <c r="X189" t="str">
        <f>Receive[[#This Row],[服装]]&amp;Receive[[#This Row],[名前]]&amp;Receive[[#This Row],[レアリティ]]</f>
        <v>雪遊び山口忠ICONIC</v>
      </c>
    </row>
    <row r="190" spans="1:24" x14ac:dyDescent="0.25">
      <c r="A190">
        <f>VLOOKUP(Receive[[#This Row],[No用]],SetNo[[No.用]:[vlookup 用]],2,FALSE)</f>
        <v>35</v>
      </c>
      <c r="B190">
        <f>IF(ROW()=2,1,IF(A189&lt;&gt;Receive[[#This Row],[No]],1,B189+1))</f>
        <v>5</v>
      </c>
      <c r="C190" s="1" t="s">
        <v>595</v>
      </c>
      <c r="D190" t="s">
        <v>140</v>
      </c>
      <c r="E190" t="s">
        <v>23</v>
      </c>
      <c r="F190" t="s">
        <v>82</v>
      </c>
      <c r="G190" t="s">
        <v>136</v>
      </c>
      <c r="H190" t="s">
        <v>71</v>
      </c>
      <c r="I190">
        <v>1</v>
      </c>
      <c r="J190" t="s">
        <v>228</v>
      </c>
      <c r="K190" s="1" t="s">
        <v>183</v>
      </c>
      <c r="L190" s="1" t="s">
        <v>224</v>
      </c>
      <c r="M190">
        <v>35</v>
      </c>
      <c r="N190">
        <v>0</v>
      </c>
      <c r="O190">
        <v>45</v>
      </c>
      <c r="P190">
        <v>0</v>
      </c>
      <c r="X190" t="str">
        <f>Receive[[#This Row],[服装]]&amp;Receive[[#This Row],[名前]]&amp;Receive[[#This Row],[レアリティ]]</f>
        <v>雪遊び山口忠ICONIC</v>
      </c>
    </row>
    <row r="191" spans="1:24" x14ac:dyDescent="0.25">
      <c r="A191">
        <f>VLOOKUP(Receive[[#This Row],[No用]],SetNo[[No.用]:[vlookup 用]],2,FALSE)</f>
        <v>35</v>
      </c>
      <c r="B191">
        <f>IF(ROW()=2,1,IF(A190&lt;&gt;Receive[[#This Row],[No]],1,B190+1))</f>
        <v>6</v>
      </c>
      <c r="C191" s="1" t="s">
        <v>595</v>
      </c>
      <c r="D191" t="s">
        <v>140</v>
      </c>
      <c r="E191" t="s">
        <v>23</v>
      </c>
      <c r="F191" t="s">
        <v>82</v>
      </c>
      <c r="G191" t="s">
        <v>136</v>
      </c>
      <c r="H191" t="s">
        <v>71</v>
      </c>
      <c r="I191">
        <v>1</v>
      </c>
      <c r="J191" t="s">
        <v>228</v>
      </c>
      <c r="K191" s="1" t="s">
        <v>164</v>
      </c>
      <c r="L191" s="1" t="s">
        <v>162</v>
      </c>
      <c r="M191">
        <v>22</v>
      </c>
      <c r="N191">
        <v>0</v>
      </c>
      <c r="O191">
        <v>0</v>
      </c>
      <c r="P191">
        <v>0</v>
      </c>
      <c r="X191" t="str">
        <f>Receive[[#This Row],[服装]]&amp;Receive[[#This Row],[名前]]&amp;Receive[[#This Row],[レアリティ]]</f>
        <v>雪遊び山口忠ICONIC</v>
      </c>
    </row>
    <row r="192" spans="1:24" x14ac:dyDescent="0.25">
      <c r="A192">
        <f>VLOOKUP(Receive[[#This Row],[No用]],SetNo[[No.用]:[vlookup 用]],2,FALSE)</f>
        <v>35</v>
      </c>
      <c r="B192">
        <f>IF(ROW()=2,1,IF(A191&lt;&gt;Receive[[#This Row],[No]],1,B191+1))</f>
        <v>7</v>
      </c>
      <c r="C192" s="1" t="s">
        <v>595</v>
      </c>
      <c r="D192" t="s">
        <v>140</v>
      </c>
      <c r="E192" t="s">
        <v>23</v>
      </c>
      <c r="F192" t="s">
        <v>82</v>
      </c>
      <c r="G192" t="s">
        <v>136</v>
      </c>
      <c r="H192" t="s">
        <v>71</v>
      </c>
      <c r="I192">
        <v>0</v>
      </c>
      <c r="J192" t="s">
        <v>228</v>
      </c>
      <c r="K192" s="1" t="s">
        <v>165</v>
      </c>
      <c r="L192" s="1" t="s">
        <v>162</v>
      </c>
      <c r="M192">
        <v>29</v>
      </c>
      <c r="N192">
        <v>0</v>
      </c>
      <c r="O192">
        <v>0</v>
      </c>
      <c r="P192">
        <v>0</v>
      </c>
      <c r="X192" t="str">
        <f>Receive[[#This Row],[服装]]&amp;Receive[[#This Row],[名前]]&amp;Receive[[#This Row],[レアリティ]]</f>
        <v>雪遊び山口忠ICONIC</v>
      </c>
    </row>
    <row r="193" spans="1:24" x14ac:dyDescent="0.25">
      <c r="A193">
        <f>VLOOKUP(Receive[[#This Row],[No用]],SetNo[[No.用]:[vlookup 用]],2,FALSE)</f>
        <v>36</v>
      </c>
      <c r="B193">
        <f>IF(ROW()=2,1,IF(A192&lt;&gt;Receive[[#This Row],[No]],1,B192+1))</f>
        <v>1</v>
      </c>
      <c r="C193" s="1" t="s">
        <v>727</v>
      </c>
      <c r="D193" s="1" t="s">
        <v>140</v>
      </c>
      <c r="E193" s="1" t="s">
        <v>90</v>
      </c>
      <c r="F193" s="1" t="s">
        <v>82</v>
      </c>
      <c r="G193" s="1" t="s">
        <v>136</v>
      </c>
      <c r="H193" s="1" t="s">
        <v>71</v>
      </c>
      <c r="I193">
        <v>1</v>
      </c>
      <c r="J193" t="s">
        <v>228</v>
      </c>
      <c r="K193" s="1" t="s">
        <v>119</v>
      </c>
      <c r="L193" s="1" t="s">
        <v>173</v>
      </c>
      <c r="M193">
        <v>32</v>
      </c>
      <c r="N193">
        <v>0</v>
      </c>
      <c r="O193">
        <v>0</v>
      </c>
      <c r="P193">
        <v>0</v>
      </c>
      <c r="X193" t="str">
        <f>Receive[[#This Row],[服装]]&amp;Receive[[#This Row],[名前]]&amp;Receive[[#This Row],[レアリティ]]</f>
        <v>スパイ山口忠ICONIC</v>
      </c>
    </row>
    <row r="194" spans="1:24" x14ac:dyDescent="0.25">
      <c r="A194">
        <f>VLOOKUP(Receive[[#This Row],[No用]],SetNo[[No.用]:[vlookup 用]],2,FALSE)</f>
        <v>36</v>
      </c>
      <c r="B194">
        <f>IF(ROW()=2,1,IF(A193&lt;&gt;Receive[[#This Row],[No]],1,B193+1))</f>
        <v>2</v>
      </c>
      <c r="C194" s="1" t="s">
        <v>727</v>
      </c>
      <c r="D194" s="1" t="s">
        <v>140</v>
      </c>
      <c r="E194" s="1" t="s">
        <v>90</v>
      </c>
      <c r="F194" s="1" t="s">
        <v>82</v>
      </c>
      <c r="G194" s="1" t="s">
        <v>136</v>
      </c>
      <c r="H194" s="1" t="s">
        <v>71</v>
      </c>
      <c r="I194">
        <v>1</v>
      </c>
      <c r="J194" t="s">
        <v>228</v>
      </c>
      <c r="K194" s="1" t="s">
        <v>163</v>
      </c>
      <c r="L194" s="1" t="s">
        <v>162</v>
      </c>
      <c r="M194">
        <v>25</v>
      </c>
      <c r="N194">
        <v>0</v>
      </c>
      <c r="O194">
        <v>0</v>
      </c>
      <c r="P194">
        <v>0</v>
      </c>
      <c r="R194" s="1" t="s">
        <v>923</v>
      </c>
      <c r="S194" s="1">
        <v>15</v>
      </c>
      <c r="T194" s="1">
        <v>59.1</v>
      </c>
      <c r="U194" s="1"/>
      <c r="V194" s="1"/>
      <c r="X194" t="str">
        <f>Receive[[#This Row],[服装]]&amp;Receive[[#This Row],[名前]]&amp;Receive[[#This Row],[レアリティ]]</f>
        <v>スパイ山口忠ICONIC</v>
      </c>
    </row>
    <row r="195" spans="1:24" x14ac:dyDescent="0.25">
      <c r="A195">
        <f>VLOOKUP(Receive[[#This Row],[No用]],SetNo[[No.用]:[vlookup 用]],2,FALSE)</f>
        <v>36</v>
      </c>
      <c r="B195">
        <f>IF(ROW()=2,1,IF(A194&lt;&gt;Receive[[#This Row],[No]],1,B194+1))</f>
        <v>3</v>
      </c>
      <c r="C195" s="1" t="s">
        <v>727</v>
      </c>
      <c r="D195" s="1" t="s">
        <v>140</v>
      </c>
      <c r="E195" s="1" t="s">
        <v>90</v>
      </c>
      <c r="F195" s="1" t="s">
        <v>82</v>
      </c>
      <c r="G195" s="1" t="s">
        <v>136</v>
      </c>
      <c r="H195" s="1" t="s">
        <v>71</v>
      </c>
      <c r="I195">
        <v>1</v>
      </c>
      <c r="J195" t="s">
        <v>228</v>
      </c>
      <c r="K195" s="1" t="s">
        <v>230</v>
      </c>
      <c r="L195" s="1" t="s">
        <v>162</v>
      </c>
      <c r="M195">
        <v>23</v>
      </c>
      <c r="N195">
        <v>0</v>
      </c>
      <c r="O195">
        <v>0</v>
      </c>
      <c r="P195">
        <v>0</v>
      </c>
      <c r="R195" s="1" t="s">
        <v>923</v>
      </c>
      <c r="S195" s="1">
        <v>10</v>
      </c>
      <c r="T195" s="1">
        <v>39.4</v>
      </c>
      <c r="U195" s="1"/>
      <c r="V195" s="1"/>
      <c r="X195" t="str">
        <f>Receive[[#This Row],[服装]]&amp;Receive[[#This Row],[名前]]&amp;Receive[[#This Row],[レアリティ]]</f>
        <v>スパイ山口忠ICONIC</v>
      </c>
    </row>
    <row r="196" spans="1:24" x14ac:dyDescent="0.25">
      <c r="A196">
        <f>VLOOKUP(Receive[[#This Row],[No用]],SetNo[[No.用]:[vlookup 用]],2,FALSE)</f>
        <v>36</v>
      </c>
      <c r="B196">
        <f>IF(ROW()=2,1,IF(A195&lt;&gt;Receive[[#This Row],[No]],1,B195+1))</f>
        <v>4</v>
      </c>
      <c r="C196" s="1" t="s">
        <v>727</v>
      </c>
      <c r="D196" s="1" t="s">
        <v>140</v>
      </c>
      <c r="E196" s="1" t="s">
        <v>90</v>
      </c>
      <c r="F196" s="1" t="s">
        <v>82</v>
      </c>
      <c r="G196" s="1" t="s">
        <v>136</v>
      </c>
      <c r="H196" s="1" t="s">
        <v>71</v>
      </c>
      <c r="I196">
        <v>1</v>
      </c>
      <c r="J196" t="s">
        <v>228</v>
      </c>
      <c r="K196" s="1" t="s">
        <v>120</v>
      </c>
      <c r="L196" s="1" t="s">
        <v>173</v>
      </c>
      <c r="M196">
        <v>32</v>
      </c>
      <c r="N196">
        <v>0</v>
      </c>
      <c r="O196">
        <v>0</v>
      </c>
      <c r="P196">
        <v>0</v>
      </c>
      <c r="X196" t="str">
        <f>Receive[[#This Row],[服装]]&amp;Receive[[#This Row],[名前]]&amp;Receive[[#This Row],[レアリティ]]</f>
        <v>スパイ山口忠ICONIC</v>
      </c>
    </row>
    <row r="197" spans="1:24" x14ac:dyDescent="0.25">
      <c r="A197">
        <f>VLOOKUP(Receive[[#This Row],[No用]],SetNo[[No.用]:[vlookup 用]],2,FALSE)</f>
        <v>36</v>
      </c>
      <c r="B197">
        <f>IF(ROW()=2,1,IF(A196&lt;&gt;Receive[[#This Row],[No]],1,B196+1))</f>
        <v>5</v>
      </c>
      <c r="C197" s="1" t="s">
        <v>727</v>
      </c>
      <c r="D197" s="1" t="s">
        <v>140</v>
      </c>
      <c r="E197" s="1" t="s">
        <v>90</v>
      </c>
      <c r="F197" s="1" t="s">
        <v>82</v>
      </c>
      <c r="G197" s="1" t="s">
        <v>136</v>
      </c>
      <c r="H197" s="1" t="s">
        <v>71</v>
      </c>
      <c r="I197">
        <v>1</v>
      </c>
      <c r="J197" t="s">
        <v>228</v>
      </c>
      <c r="K197" s="1" t="s">
        <v>183</v>
      </c>
      <c r="L197" s="1" t="s">
        <v>224</v>
      </c>
      <c r="M197">
        <v>35</v>
      </c>
      <c r="N197">
        <v>0</v>
      </c>
      <c r="O197">
        <v>45</v>
      </c>
      <c r="P197">
        <v>0</v>
      </c>
      <c r="X197" t="str">
        <f>Receive[[#This Row],[服装]]&amp;Receive[[#This Row],[名前]]&amp;Receive[[#This Row],[レアリティ]]</f>
        <v>スパイ山口忠ICONIC</v>
      </c>
    </row>
    <row r="198" spans="1:24" x14ac:dyDescent="0.25">
      <c r="A198">
        <f>VLOOKUP(Receive[[#This Row],[No用]],SetNo[[No.用]:[vlookup 用]],2,FALSE)</f>
        <v>36</v>
      </c>
      <c r="B198">
        <f>IF(ROW()=2,1,IF(A197&lt;&gt;Receive[[#This Row],[No]],1,B197+1))</f>
        <v>6</v>
      </c>
      <c r="C198" s="1" t="s">
        <v>727</v>
      </c>
      <c r="D198" s="1" t="s">
        <v>140</v>
      </c>
      <c r="E198" s="1" t="s">
        <v>90</v>
      </c>
      <c r="F198" s="1" t="s">
        <v>82</v>
      </c>
      <c r="G198" s="1" t="s">
        <v>136</v>
      </c>
      <c r="H198" s="1" t="s">
        <v>71</v>
      </c>
      <c r="I198">
        <v>1</v>
      </c>
      <c r="J198" t="s">
        <v>228</v>
      </c>
      <c r="K198" s="1" t="s">
        <v>164</v>
      </c>
      <c r="L198" s="1" t="s">
        <v>162</v>
      </c>
      <c r="M198">
        <v>22</v>
      </c>
      <c r="N198">
        <v>0</v>
      </c>
      <c r="O198">
        <v>0</v>
      </c>
      <c r="P198">
        <v>0</v>
      </c>
      <c r="X198" t="str">
        <f>Receive[[#This Row],[服装]]&amp;Receive[[#This Row],[名前]]&amp;Receive[[#This Row],[レアリティ]]</f>
        <v>スパイ山口忠ICONIC</v>
      </c>
    </row>
    <row r="199" spans="1:24" x14ac:dyDescent="0.25">
      <c r="A199">
        <f>VLOOKUP(Receive[[#This Row],[No用]],SetNo[[No.用]:[vlookup 用]],2,FALSE)</f>
        <v>36</v>
      </c>
      <c r="B199">
        <f>IF(ROW()=2,1,IF(A198&lt;&gt;Receive[[#This Row],[No]],1,B198+1))</f>
        <v>7</v>
      </c>
      <c r="C199" s="1" t="s">
        <v>727</v>
      </c>
      <c r="D199" s="1" t="s">
        <v>140</v>
      </c>
      <c r="E199" s="1" t="s">
        <v>90</v>
      </c>
      <c r="F199" s="1" t="s">
        <v>82</v>
      </c>
      <c r="G199" s="1" t="s">
        <v>136</v>
      </c>
      <c r="H199" s="1" t="s">
        <v>71</v>
      </c>
      <c r="I199">
        <v>0</v>
      </c>
      <c r="J199" t="s">
        <v>228</v>
      </c>
      <c r="K199" s="1" t="s">
        <v>165</v>
      </c>
      <c r="L199" s="1" t="s">
        <v>162</v>
      </c>
      <c r="M199">
        <v>29</v>
      </c>
      <c r="N199">
        <v>0</v>
      </c>
      <c r="O199">
        <v>0</v>
      </c>
      <c r="P199">
        <v>0</v>
      </c>
      <c r="X199" t="str">
        <f>Receive[[#This Row],[服装]]&amp;Receive[[#This Row],[名前]]&amp;Receive[[#This Row],[レアリティ]]</f>
        <v>スパイ山口忠ICONIC</v>
      </c>
    </row>
    <row r="200" spans="1:24" x14ac:dyDescent="0.25">
      <c r="A200">
        <f>VLOOKUP(Receive[[#This Row],[No用]],SetNo[[No.用]:[vlookup 用]],2,FALSE)</f>
        <v>37</v>
      </c>
      <c r="B200">
        <f>IF(ROW()=2,1,IF(A199&lt;&gt;Receive[[#This Row],[No]],1,B199+1))</f>
        <v>1</v>
      </c>
      <c r="C200" s="1" t="s">
        <v>771</v>
      </c>
      <c r="D200" s="1" t="s">
        <v>140</v>
      </c>
      <c r="E200" s="1" t="s">
        <v>77</v>
      </c>
      <c r="F200" s="1" t="s">
        <v>82</v>
      </c>
      <c r="G200" s="1" t="s">
        <v>136</v>
      </c>
      <c r="H200" s="1" t="s">
        <v>71</v>
      </c>
      <c r="I200">
        <v>1</v>
      </c>
      <c r="J200" t="s">
        <v>228</v>
      </c>
      <c r="K200" s="1" t="s">
        <v>119</v>
      </c>
      <c r="L200" s="1" t="s">
        <v>178</v>
      </c>
      <c r="M200">
        <v>29</v>
      </c>
      <c r="N200">
        <v>0</v>
      </c>
      <c r="O200">
        <v>0</v>
      </c>
      <c r="P200">
        <v>0</v>
      </c>
      <c r="X200" t="str">
        <f>Receive[[#This Row],[服装]]&amp;Receive[[#This Row],[名前]]&amp;Receive[[#This Row],[レアリティ]]</f>
        <v>ジャージ山口忠ICONIC</v>
      </c>
    </row>
    <row r="201" spans="1:24" x14ac:dyDescent="0.25">
      <c r="A201">
        <f>VLOOKUP(Receive[[#This Row],[No用]],SetNo[[No.用]:[vlookup 用]],2,FALSE)</f>
        <v>37</v>
      </c>
      <c r="B201">
        <f>IF(ROW()=2,1,IF(A200&lt;&gt;Receive[[#This Row],[No]],1,B200+1))</f>
        <v>2</v>
      </c>
      <c r="C201" s="1" t="s">
        <v>771</v>
      </c>
      <c r="D201" s="1" t="s">
        <v>140</v>
      </c>
      <c r="E201" s="1" t="s">
        <v>77</v>
      </c>
      <c r="F201" s="1" t="s">
        <v>82</v>
      </c>
      <c r="G201" s="1" t="s">
        <v>136</v>
      </c>
      <c r="H201" s="1" t="s">
        <v>71</v>
      </c>
      <c r="I201">
        <v>1</v>
      </c>
      <c r="J201" t="s">
        <v>228</v>
      </c>
      <c r="K201" s="1" t="s">
        <v>163</v>
      </c>
      <c r="L201" s="1" t="s">
        <v>162</v>
      </c>
      <c r="M201">
        <v>22</v>
      </c>
      <c r="N201">
        <v>0</v>
      </c>
      <c r="O201">
        <v>0</v>
      </c>
      <c r="P201">
        <v>0</v>
      </c>
      <c r="R201" s="1" t="s">
        <v>923</v>
      </c>
      <c r="S201" s="1">
        <v>15</v>
      </c>
      <c r="T201" s="1">
        <v>59.1</v>
      </c>
      <c r="U201" s="1"/>
      <c r="V201" s="1"/>
      <c r="X201" t="str">
        <f>Receive[[#This Row],[服装]]&amp;Receive[[#This Row],[名前]]&amp;Receive[[#This Row],[レアリティ]]</f>
        <v>ジャージ山口忠ICONIC</v>
      </c>
    </row>
    <row r="202" spans="1:24" x14ac:dyDescent="0.25">
      <c r="A202">
        <f>VLOOKUP(Receive[[#This Row],[No用]],SetNo[[No.用]:[vlookup 用]],2,FALSE)</f>
        <v>37</v>
      </c>
      <c r="B202">
        <f>IF(ROW()=2,1,IF(A201&lt;&gt;Receive[[#This Row],[No]],1,B201+1))</f>
        <v>3</v>
      </c>
      <c r="C202" s="1" t="s">
        <v>771</v>
      </c>
      <c r="D202" s="1" t="s">
        <v>140</v>
      </c>
      <c r="E202" s="1" t="s">
        <v>77</v>
      </c>
      <c r="F202" s="1" t="s">
        <v>82</v>
      </c>
      <c r="G202" s="1" t="s">
        <v>136</v>
      </c>
      <c r="H202" s="1" t="s">
        <v>71</v>
      </c>
      <c r="I202">
        <v>1</v>
      </c>
      <c r="J202" t="s">
        <v>228</v>
      </c>
      <c r="K202" s="1" t="s">
        <v>120</v>
      </c>
      <c r="L202" s="1" t="s">
        <v>162</v>
      </c>
      <c r="M202">
        <v>26</v>
      </c>
      <c r="N202">
        <v>0</v>
      </c>
      <c r="O202">
        <v>0</v>
      </c>
      <c r="P202">
        <v>0</v>
      </c>
      <c r="X202" t="str">
        <f>Receive[[#This Row],[服装]]&amp;Receive[[#This Row],[名前]]&amp;Receive[[#This Row],[レアリティ]]</f>
        <v>ジャージ山口忠ICONIC</v>
      </c>
    </row>
    <row r="203" spans="1:24" x14ac:dyDescent="0.25">
      <c r="A203">
        <f>VLOOKUP(Receive[[#This Row],[No用]],SetNo[[No.用]:[vlookup 用]],2,FALSE)</f>
        <v>37</v>
      </c>
      <c r="B203">
        <f>IF(ROW()=2,1,IF(A202&lt;&gt;Receive[[#This Row],[No]],1,B202+1))</f>
        <v>4</v>
      </c>
      <c r="C203" s="1" t="s">
        <v>771</v>
      </c>
      <c r="D203" s="1" t="s">
        <v>140</v>
      </c>
      <c r="E203" s="1" t="s">
        <v>77</v>
      </c>
      <c r="F203" s="1" t="s">
        <v>82</v>
      </c>
      <c r="G203" s="1" t="s">
        <v>136</v>
      </c>
      <c r="H203" s="1" t="s">
        <v>71</v>
      </c>
      <c r="I203">
        <v>1</v>
      </c>
      <c r="J203" t="s">
        <v>228</v>
      </c>
      <c r="K203" s="1" t="s">
        <v>183</v>
      </c>
      <c r="L203" s="1" t="s">
        <v>224</v>
      </c>
      <c r="M203">
        <v>35</v>
      </c>
      <c r="N203">
        <v>0</v>
      </c>
      <c r="O203">
        <v>45</v>
      </c>
      <c r="P203">
        <v>0</v>
      </c>
      <c r="X203" t="str">
        <f>Receive[[#This Row],[服装]]&amp;Receive[[#This Row],[名前]]&amp;Receive[[#This Row],[レアリティ]]</f>
        <v>ジャージ山口忠ICONIC</v>
      </c>
    </row>
    <row r="204" spans="1:24" x14ac:dyDescent="0.25">
      <c r="A204">
        <f>VLOOKUP(Receive[[#This Row],[No用]],SetNo[[No.用]:[vlookup 用]],2,FALSE)</f>
        <v>37</v>
      </c>
      <c r="B204">
        <f>IF(ROW()=2,1,IF(A203&lt;&gt;Receive[[#This Row],[No]],1,B203+1))</f>
        <v>5</v>
      </c>
      <c r="C204" s="1" t="s">
        <v>771</v>
      </c>
      <c r="D204" s="1" t="s">
        <v>140</v>
      </c>
      <c r="E204" s="1" t="s">
        <v>77</v>
      </c>
      <c r="F204" s="1" t="s">
        <v>82</v>
      </c>
      <c r="G204" s="1" t="s">
        <v>136</v>
      </c>
      <c r="H204" s="1" t="s">
        <v>71</v>
      </c>
      <c r="I204">
        <v>1</v>
      </c>
      <c r="J204" t="s">
        <v>228</v>
      </c>
      <c r="K204" s="1" t="s">
        <v>164</v>
      </c>
      <c r="L204" s="1" t="s">
        <v>162</v>
      </c>
      <c r="M204">
        <v>22</v>
      </c>
      <c r="N204">
        <v>0</v>
      </c>
      <c r="O204">
        <v>0</v>
      </c>
      <c r="P204">
        <v>0</v>
      </c>
      <c r="X204" t="str">
        <f>Receive[[#This Row],[服装]]&amp;Receive[[#This Row],[名前]]&amp;Receive[[#This Row],[レアリティ]]</f>
        <v>ジャージ山口忠ICONIC</v>
      </c>
    </row>
    <row r="205" spans="1:24" x14ac:dyDescent="0.25">
      <c r="A205">
        <f>VLOOKUP(Receive[[#This Row],[No用]],SetNo[[No.用]:[vlookup 用]],2,FALSE)</f>
        <v>37</v>
      </c>
      <c r="B205">
        <f>IF(ROW()=2,1,IF(A204&lt;&gt;Receive[[#This Row],[No]],1,B204+1))</f>
        <v>6</v>
      </c>
      <c r="C205" s="1" t="s">
        <v>771</v>
      </c>
      <c r="D205" s="1" t="s">
        <v>140</v>
      </c>
      <c r="E205" s="1" t="s">
        <v>77</v>
      </c>
      <c r="F205" s="1" t="s">
        <v>82</v>
      </c>
      <c r="G205" s="1" t="s">
        <v>136</v>
      </c>
      <c r="H205" s="1" t="s">
        <v>71</v>
      </c>
      <c r="I205">
        <v>0</v>
      </c>
      <c r="J205" t="s">
        <v>228</v>
      </c>
      <c r="K205" s="1" t="s">
        <v>165</v>
      </c>
      <c r="L205" s="1" t="s">
        <v>162</v>
      </c>
      <c r="M205">
        <v>29</v>
      </c>
      <c r="N205">
        <v>0</v>
      </c>
      <c r="O205">
        <v>0</v>
      </c>
      <c r="P205">
        <v>0</v>
      </c>
      <c r="X205" t="str">
        <f>Receive[[#This Row],[服装]]&amp;Receive[[#This Row],[名前]]&amp;Receive[[#This Row],[レアリティ]]</f>
        <v>ジャージ山口忠ICONIC</v>
      </c>
    </row>
    <row r="206" spans="1:24" x14ac:dyDescent="0.25">
      <c r="A206">
        <f>VLOOKUP(Receive[[#This Row],[No用]],SetNo[[No.用]:[vlookup 用]],2,FALSE)</f>
        <v>38</v>
      </c>
      <c r="B206">
        <f>IF(ROW()=2,1,IF(A205&lt;&gt;Receive[[#This Row],[No]],1,B205+1))</f>
        <v>1</v>
      </c>
      <c r="C206" s="1" t="s">
        <v>1016</v>
      </c>
      <c r="D206" s="1" t="s">
        <v>140</v>
      </c>
      <c r="E206" s="1" t="s">
        <v>73</v>
      </c>
      <c r="F206" s="1" t="s">
        <v>82</v>
      </c>
      <c r="G206" s="1" t="s">
        <v>136</v>
      </c>
      <c r="H206" s="1" t="s">
        <v>71</v>
      </c>
      <c r="I206">
        <v>1</v>
      </c>
      <c r="J206" t="s">
        <v>228</v>
      </c>
      <c r="K206" s="1" t="s">
        <v>119</v>
      </c>
      <c r="L206" s="1" t="s">
        <v>173</v>
      </c>
      <c r="M206">
        <v>33</v>
      </c>
      <c r="N206">
        <v>0</v>
      </c>
      <c r="O206">
        <v>0</v>
      </c>
      <c r="P206">
        <v>0</v>
      </c>
      <c r="X206" t="str">
        <f>Receive[[#This Row],[服装]]&amp;Receive[[#This Row],[名前]]&amp;Receive[[#This Row],[レアリティ]]</f>
        <v>焼き芋山口忠ICONIC</v>
      </c>
    </row>
    <row r="207" spans="1:24" x14ac:dyDescent="0.25">
      <c r="A207">
        <f>VLOOKUP(Receive[[#This Row],[No用]],SetNo[[No.用]:[vlookup 用]],2,FALSE)</f>
        <v>38</v>
      </c>
      <c r="B207">
        <f>IF(ROW()=2,1,IF(A206&lt;&gt;Receive[[#This Row],[No]],1,B206+1))</f>
        <v>2</v>
      </c>
      <c r="C207" s="1" t="s">
        <v>1016</v>
      </c>
      <c r="D207" s="1" t="s">
        <v>140</v>
      </c>
      <c r="E207" s="1" t="s">
        <v>73</v>
      </c>
      <c r="F207" s="1" t="s">
        <v>82</v>
      </c>
      <c r="G207" s="1" t="s">
        <v>136</v>
      </c>
      <c r="H207" s="1" t="s">
        <v>71</v>
      </c>
      <c r="I207">
        <v>1</v>
      </c>
      <c r="J207" t="s">
        <v>228</v>
      </c>
      <c r="K207" s="1" t="s">
        <v>163</v>
      </c>
      <c r="L207" s="1" t="s">
        <v>178</v>
      </c>
      <c r="M207">
        <v>29</v>
      </c>
      <c r="N207">
        <v>0</v>
      </c>
      <c r="O207">
        <v>0</v>
      </c>
      <c r="P207">
        <v>0</v>
      </c>
      <c r="R207" s="1" t="s">
        <v>923</v>
      </c>
      <c r="S207" s="1">
        <v>17.5</v>
      </c>
      <c r="T207" s="1">
        <v>69.44</v>
      </c>
      <c r="U207" s="1"/>
      <c r="V207" s="1"/>
      <c r="W207" s="1"/>
      <c r="X207" t="str">
        <f>Receive[[#This Row],[服装]]&amp;Receive[[#This Row],[名前]]&amp;Receive[[#This Row],[レアリティ]]</f>
        <v>焼き芋山口忠ICONIC</v>
      </c>
    </row>
    <row r="208" spans="1:24" x14ac:dyDescent="0.25">
      <c r="A208">
        <f>VLOOKUP(Receive[[#This Row],[No用]],SetNo[[No.用]:[vlookup 用]],2,FALSE)</f>
        <v>38</v>
      </c>
      <c r="B208">
        <f>IF(ROW()=2,1,IF(A207&lt;&gt;Receive[[#This Row],[No]],1,B207+1))</f>
        <v>3</v>
      </c>
      <c r="C208" s="1" t="s">
        <v>1016</v>
      </c>
      <c r="D208" s="1" t="s">
        <v>140</v>
      </c>
      <c r="E208" s="1" t="s">
        <v>73</v>
      </c>
      <c r="F208" s="1" t="s">
        <v>82</v>
      </c>
      <c r="G208" s="1" t="s">
        <v>136</v>
      </c>
      <c r="H208" s="1" t="s">
        <v>71</v>
      </c>
      <c r="I208">
        <v>1</v>
      </c>
      <c r="J208" t="s">
        <v>228</v>
      </c>
      <c r="K208" s="1" t="s">
        <v>230</v>
      </c>
      <c r="L208" s="1" t="s">
        <v>178</v>
      </c>
      <c r="M208">
        <v>27</v>
      </c>
      <c r="N208">
        <v>0</v>
      </c>
      <c r="O208">
        <v>0</v>
      </c>
      <c r="P208">
        <v>0</v>
      </c>
      <c r="R208" s="1" t="s">
        <v>923</v>
      </c>
      <c r="S208" s="1">
        <v>12.5</v>
      </c>
      <c r="T208" s="1">
        <v>49.74</v>
      </c>
      <c r="U208" s="1"/>
      <c r="V208" s="1"/>
      <c r="W208" s="1"/>
      <c r="X208" t="str">
        <f>Receive[[#This Row],[服装]]&amp;Receive[[#This Row],[名前]]&amp;Receive[[#This Row],[レアリティ]]</f>
        <v>焼き芋山口忠ICONIC</v>
      </c>
    </row>
    <row r="209" spans="1:24" x14ac:dyDescent="0.25">
      <c r="A209">
        <f>VLOOKUP(Receive[[#This Row],[No用]],SetNo[[No.用]:[vlookup 用]],2,FALSE)</f>
        <v>38</v>
      </c>
      <c r="B209">
        <f>IF(ROW()=2,1,IF(A208&lt;&gt;Receive[[#This Row],[No]],1,B208+1))</f>
        <v>4</v>
      </c>
      <c r="C209" s="1" t="s">
        <v>1016</v>
      </c>
      <c r="D209" s="1" t="s">
        <v>140</v>
      </c>
      <c r="E209" s="1" t="s">
        <v>73</v>
      </c>
      <c r="F209" s="1" t="s">
        <v>82</v>
      </c>
      <c r="G209" s="1" t="s">
        <v>136</v>
      </c>
      <c r="H209" s="1" t="s">
        <v>71</v>
      </c>
      <c r="I209">
        <v>1</v>
      </c>
      <c r="J209" t="s">
        <v>228</v>
      </c>
      <c r="K209" s="1" t="s">
        <v>120</v>
      </c>
      <c r="L209" s="1" t="s">
        <v>173</v>
      </c>
      <c r="M209">
        <v>33</v>
      </c>
      <c r="N209">
        <v>0</v>
      </c>
      <c r="O209">
        <v>0</v>
      </c>
      <c r="P209">
        <v>0</v>
      </c>
      <c r="X209" t="str">
        <f>Receive[[#This Row],[服装]]&amp;Receive[[#This Row],[名前]]&amp;Receive[[#This Row],[レアリティ]]</f>
        <v>焼き芋山口忠ICONIC</v>
      </c>
    </row>
    <row r="210" spans="1:24" x14ac:dyDescent="0.25">
      <c r="A210">
        <f>VLOOKUP(Receive[[#This Row],[No用]],SetNo[[No.用]:[vlookup 用]],2,FALSE)</f>
        <v>38</v>
      </c>
      <c r="B210">
        <f>IF(ROW()=2,1,IF(A209&lt;&gt;Receive[[#This Row],[No]],1,B209+1))</f>
        <v>5</v>
      </c>
      <c r="C210" s="1" t="s">
        <v>1016</v>
      </c>
      <c r="D210" s="1" t="s">
        <v>140</v>
      </c>
      <c r="E210" s="1" t="s">
        <v>73</v>
      </c>
      <c r="F210" s="1" t="s">
        <v>82</v>
      </c>
      <c r="G210" s="1" t="s">
        <v>136</v>
      </c>
      <c r="H210" s="1" t="s">
        <v>71</v>
      </c>
      <c r="I210">
        <v>1</v>
      </c>
      <c r="J210" t="s">
        <v>228</v>
      </c>
      <c r="K210" s="1" t="s">
        <v>183</v>
      </c>
      <c r="L210" s="1" t="s">
        <v>224</v>
      </c>
      <c r="M210">
        <v>36</v>
      </c>
      <c r="N210">
        <v>0</v>
      </c>
      <c r="O210">
        <v>46</v>
      </c>
      <c r="P210">
        <v>0</v>
      </c>
      <c r="X210" t="str">
        <f>Receive[[#This Row],[服装]]&amp;Receive[[#This Row],[名前]]&amp;Receive[[#This Row],[レアリティ]]</f>
        <v>焼き芋山口忠ICONIC</v>
      </c>
    </row>
    <row r="211" spans="1:24" x14ac:dyDescent="0.25">
      <c r="A211">
        <f>VLOOKUP(Receive[[#This Row],[No用]],SetNo[[No.用]:[vlookup 用]],2,FALSE)</f>
        <v>38</v>
      </c>
      <c r="B211">
        <f>IF(ROW()=2,1,IF(A210&lt;&gt;Receive[[#This Row],[No]],1,B210+1))</f>
        <v>6</v>
      </c>
      <c r="C211" s="1" t="s">
        <v>1016</v>
      </c>
      <c r="D211" s="1" t="s">
        <v>140</v>
      </c>
      <c r="E211" s="1" t="s">
        <v>73</v>
      </c>
      <c r="F211" s="1" t="s">
        <v>82</v>
      </c>
      <c r="G211" s="1" t="s">
        <v>136</v>
      </c>
      <c r="H211" s="1" t="s">
        <v>71</v>
      </c>
      <c r="I211">
        <v>1</v>
      </c>
      <c r="J211" t="s">
        <v>228</v>
      </c>
      <c r="K211" s="1" t="s">
        <v>164</v>
      </c>
      <c r="L211" s="1" t="s">
        <v>224</v>
      </c>
      <c r="M211">
        <v>36</v>
      </c>
      <c r="N211">
        <v>0</v>
      </c>
      <c r="O211">
        <v>46</v>
      </c>
      <c r="P211">
        <v>0</v>
      </c>
      <c r="X211" t="str">
        <f>Receive[[#This Row],[服装]]&amp;Receive[[#This Row],[名前]]&amp;Receive[[#This Row],[レアリティ]]</f>
        <v>焼き芋山口忠ICONIC</v>
      </c>
    </row>
    <row r="212" spans="1:24" x14ac:dyDescent="0.25">
      <c r="A212">
        <f>VLOOKUP(Receive[[#This Row],[No用]],SetNo[[No.用]:[vlookup 用]],2,FALSE)</f>
        <v>38</v>
      </c>
      <c r="B212">
        <f>IF(ROW()=2,1,IF(A211&lt;&gt;Receive[[#This Row],[No]],1,B211+1))</f>
        <v>7</v>
      </c>
      <c r="C212" s="1" t="s">
        <v>1016</v>
      </c>
      <c r="D212" s="1" t="s">
        <v>140</v>
      </c>
      <c r="E212" s="1" t="s">
        <v>73</v>
      </c>
      <c r="F212" s="1" t="s">
        <v>82</v>
      </c>
      <c r="G212" s="1" t="s">
        <v>136</v>
      </c>
      <c r="H212" s="1" t="s">
        <v>71</v>
      </c>
      <c r="I212">
        <v>1</v>
      </c>
      <c r="J212" t="s">
        <v>228</v>
      </c>
      <c r="K212" s="1" t="s">
        <v>164</v>
      </c>
      <c r="L212" s="1" t="s">
        <v>162</v>
      </c>
      <c r="M212">
        <v>23</v>
      </c>
      <c r="N212">
        <v>0</v>
      </c>
      <c r="O212">
        <v>0</v>
      </c>
      <c r="P212">
        <v>0</v>
      </c>
      <c r="X212" t="str">
        <f>Receive[[#This Row],[服装]]&amp;Receive[[#This Row],[名前]]&amp;Receive[[#This Row],[レアリティ]]</f>
        <v>焼き芋山口忠ICONIC</v>
      </c>
    </row>
    <row r="213" spans="1:24" x14ac:dyDescent="0.25">
      <c r="A213">
        <f>VLOOKUP(Receive[[#This Row],[No用]],SetNo[[No.用]:[vlookup 用]],2,FALSE)</f>
        <v>38</v>
      </c>
      <c r="B213">
        <f>IF(ROW()=2,1,IF(A212&lt;&gt;Receive[[#This Row],[No]],1,B212+1))</f>
        <v>8</v>
      </c>
      <c r="C213" s="1" t="s">
        <v>1016</v>
      </c>
      <c r="D213" s="1" t="s">
        <v>140</v>
      </c>
      <c r="E213" s="1" t="s">
        <v>73</v>
      </c>
      <c r="F213" s="1" t="s">
        <v>82</v>
      </c>
      <c r="G213" s="1" t="s">
        <v>136</v>
      </c>
      <c r="H213" s="1" t="s">
        <v>71</v>
      </c>
      <c r="I213">
        <v>0</v>
      </c>
      <c r="J213" t="s">
        <v>228</v>
      </c>
      <c r="K213" s="1" t="s">
        <v>165</v>
      </c>
      <c r="L213" s="1" t="s">
        <v>162</v>
      </c>
      <c r="M213">
        <v>30</v>
      </c>
      <c r="N213">
        <v>0</v>
      </c>
      <c r="O213">
        <v>0</v>
      </c>
      <c r="P213">
        <v>0</v>
      </c>
      <c r="X213" t="str">
        <f>Receive[[#This Row],[服装]]&amp;Receive[[#This Row],[名前]]&amp;Receive[[#This Row],[レアリティ]]</f>
        <v>焼き芋山口忠ICONIC</v>
      </c>
    </row>
    <row r="214" spans="1:24" x14ac:dyDescent="0.25">
      <c r="A214">
        <f>VLOOKUP(Receive[[#This Row],[No用]],SetNo[[No.用]:[vlookup 用]],2,FALSE)</f>
        <v>39</v>
      </c>
      <c r="B214">
        <f>IF(ROW()=2,1,IF(A213&lt;&gt;Receive[[#This Row],[No]],1,B213+1))</f>
        <v>1</v>
      </c>
      <c r="C214" s="1" t="s">
        <v>1674</v>
      </c>
      <c r="D214" s="1" t="s">
        <v>140</v>
      </c>
      <c r="E214" s="1" t="s">
        <v>90</v>
      </c>
      <c r="F214" s="1" t="s">
        <v>82</v>
      </c>
      <c r="G214" s="1" t="s">
        <v>136</v>
      </c>
      <c r="H214" s="1" t="s">
        <v>71</v>
      </c>
      <c r="I214">
        <v>1</v>
      </c>
      <c r="J214" t="s">
        <v>228</v>
      </c>
      <c r="K214" s="1" t="s">
        <v>119</v>
      </c>
      <c r="L214" s="1" t="s">
        <v>173</v>
      </c>
      <c r="M214">
        <v>35</v>
      </c>
      <c r="N214">
        <v>0</v>
      </c>
      <c r="O214">
        <v>0</v>
      </c>
      <c r="P214">
        <v>0</v>
      </c>
      <c r="X214" t="str">
        <f>Receive[[#This Row],[服装]]&amp;Receive[[#This Row],[名前]]&amp;Receive[[#This Row],[レアリティ]]</f>
        <v>思い出山口忠ICONIC</v>
      </c>
    </row>
    <row r="215" spans="1:24" x14ac:dyDescent="0.25">
      <c r="A215">
        <f>VLOOKUP(Receive[[#This Row],[No用]],SetNo[[No.用]:[vlookup 用]],2,FALSE)</f>
        <v>39</v>
      </c>
      <c r="B215">
        <f>IF(ROW()=2,1,IF(A214&lt;&gt;Receive[[#This Row],[No]],1,B214+1))</f>
        <v>2</v>
      </c>
      <c r="C215" s="1" t="s">
        <v>1674</v>
      </c>
      <c r="D215" s="1" t="s">
        <v>140</v>
      </c>
      <c r="E215" s="1" t="s">
        <v>90</v>
      </c>
      <c r="F215" s="1" t="s">
        <v>82</v>
      </c>
      <c r="G215" s="1" t="s">
        <v>136</v>
      </c>
      <c r="H215" s="1" t="s">
        <v>71</v>
      </c>
      <c r="I215">
        <v>1</v>
      </c>
      <c r="J215" t="s">
        <v>228</v>
      </c>
      <c r="K215" s="1" t="s">
        <v>163</v>
      </c>
      <c r="L215" s="1" t="s">
        <v>178</v>
      </c>
      <c r="M215">
        <v>31</v>
      </c>
      <c r="N215">
        <v>0</v>
      </c>
      <c r="O215">
        <v>0</v>
      </c>
      <c r="P215">
        <v>0</v>
      </c>
      <c r="R215" s="1" t="s">
        <v>923</v>
      </c>
      <c r="S215">
        <v>17.5</v>
      </c>
      <c r="T215">
        <v>69.44</v>
      </c>
      <c r="X215" t="str">
        <f>Receive[[#This Row],[服装]]&amp;Receive[[#This Row],[名前]]&amp;Receive[[#This Row],[レアリティ]]</f>
        <v>思い出山口忠ICONIC</v>
      </c>
    </row>
    <row r="216" spans="1:24" x14ac:dyDescent="0.25">
      <c r="A216">
        <f>VLOOKUP(Receive[[#This Row],[No用]],SetNo[[No.用]:[vlookup 用]],2,FALSE)</f>
        <v>39</v>
      </c>
      <c r="B216">
        <f>IF(ROW()=2,1,IF(A215&lt;&gt;Receive[[#This Row],[No]],1,B215+1))</f>
        <v>3</v>
      </c>
      <c r="C216" s="1" t="s">
        <v>1674</v>
      </c>
      <c r="D216" s="1" t="s">
        <v>140</v>
      </c>
      <c r="E216" s="1" t="s">
        <v>90</v>
      </c>
      <c r="F216" s="1" t="s">
        <v>82</v>
      </c>
      <c r="G216" s="1" t="s">
        <v>136</v>
      </c>
      <c r="H216" s="1" t="s">
        <v>71</v>
      </c>
      <c r="I216">
        <v>1</v>
      </c>
      <c r="J216" t="s">
        <v>228</v>
      </c>
      <c r="K216" s="1" t="s">
        <v>230</v>
      </c>
      <c r="L216" s="1" t="s">
        <v>178</v>
      </c>
      <c r="M216">
        <v>29</v>
      </c>
      <c r="N216">
        <v>0</v>
      </c>
      <c r="O216">
        <v>0</v>
      </c>
      <c r="P216">
        <v>0</v>
      </c>
      <c r="R216" s="1" t="s">
        <v>923</v>
      </c>
      <c r="S216">
        <v>12.5</v>
      </c>
      <c r="T216">
        <v>49.74</v>
      </c>
      <c r="X216" t="str">
        <f>Receive[[#This Row],[服装]]&amp;Receive[[#This Row],[名前]]&amp;Receive[[#This Row],[レアリティ]]</f>
        <v>思い出山口忠ICONIC</v>
      </c>
    </row>
    <row r="217" spans="1:24" x14ac:dyDescent="0.25">
      <c r="A217">
        <f>VLOOKUP(Receive[[#This Row],[No用]],SetNo[[No.用]:[vlookup 用]],2,FALSE)</f>
        <v>39</v>
      </c>
      <c r="B217">
        <f>IF(ROW()=2,1,IF(A216&lt;&gt;Receive[[#This Row],[No]],1,B216+1))</f>
        <v>4</v>
      </c>
      <c r="C217" s="1" t="s">
        <v>1674</v>
      </c>
      <c r="D217" s="1" t="s">
        <v>140</v>
      </c>
      <c r="E217" s="1" t="s">
        <v>90</v>
      </c>
      <c r="F217" s="1" t="s">
        <v>82</v>
      </c>
      <c r="G217" s="1" t="s">
        <v>136</v>
      </c>
      <c r="H217" s="1" t="s">
        <v>71</v>
      </c>
      <c r="I217">
        <v>1</v>
      </c>
      <c r="J217" t="s">
        <v>228</v>
      </c>
      <c r="K217" s="1" t="s">
        <v>120</v>
      </c>
      <c r="L217" s="1" t="s">
        <v>173</v>
      </c>
      <c r="M217">
        <v>35</v>
      </c>
      <c r="N217">
        <v>0</v>
      </c>
      <c r="O217">
        <v>0</v>
      </c>
      <c r="P217">
        <v>0</v>
      </c>
      <c r="X217" t="str">
        <f>Receive[[#This Row],[服装]]&amp;Receive[[#This Row],[名前]]&amp;Receive[[#This Row],[レアリティ]]</f>
        <v>思い出山口忠ICONIC</v>
      </c>
    </row>
    <row r="218" spans="1:24" x14ac:dyDescent="0.25">
      <c r="A218">
        <f>VLOOKUP(Receive[[#This Row],[No用]],SetNo[[No.用]:[vlookup 用]],2,FALSE)</f>
        <v>39</v>
      </c>
      <c r="B218">
        <f>IF(ROW()=2,1,IF(A217&lt;&gt;Receive[[#This Row],[No]],1,B217+1))</f>
        <v>5</v>
      </c>
      <c r="C218" s="1" t="s">
        <v>1674</v>
      </c>
      <c r="D218" s="1" t="s">
        <v>140</v>
      </c>
      <c r="E218" s="1" t="s">
        <v>90</v>
      </c>
      <c r="F218" s="1" t="s">
        <v>82</v>
      </c>
      <c r="G218" s="1" t="s">
        <v>136</v>
      </c>
      <c r="H218" s="1" t="s">
        <v>71</v>
      </c>
      <c r="I218">
        <v>1</v>
      </c>
      <c r="J218" t="s">
        <v>228</v>
      </c>
      <c r="K218" s="1" t="s">
        <v>120</v>
      </c>
      <c r="L218" s="1" t="s">
        <v>224</v>
      </c>
      <c r="M218">
        <v>37</v>
      </c>
      <c r="N218">
        <v>0</v>
      </c>
      <c r="O218">
        <v>47</v>
      </c>
      <c r="P218">
        <v>0</v>
      </c>
      <c r="X218" t="str">
        <f>Receive[[#This Row],[服装]]&amp;Receive[[#This Row],[名前]]&amp;Receive[[#This Row],[レアリティ]]</f>
        <v>思い出山口忠ICONIC</v>
      </c>
    </row>
    <row r="219" spans="1:24" x14ac:dyDescent="0.25">
      <c r="A219">
        <f>VLOOKUP(Receive[[#This Row],[No用]],SetNo[[No.用]:[vlookup 用]],2,FALSE)</f>
        <v>39</v>
      </c>
      <c r="B219">
        <f>IF(ROW()=2,1,IF(A218&lt;&gt;Receive[[#This Row],[No]],1,B218+1))</f>
        <v>6</v>
      </c>
      <c r="C219" s="1" t="s">
        <v>1674</v>
      </c>
      <c r="D219" s="1" t="s">
        <v>140</v>
      </c>
      <c r="E219" s="1" t="s">
        <v>90</v>
      </c>
      <c r="F219" s="1" t="s">
        <v>82</v>
      </c>
      <c r="G219" s="1" t="s">
        <v>136</v>
      </c>
      <c r="H219" s="1" t="s">
        <v>71</v>
      </c>
      <c r="I219">
        <v>1</v>
      </c>
      <c r="J219" t="s">
        <v>228</v>
      </c>
      <c r="K219" s="1" t="s">
        <v>164</v>
      </c>
      <c r="L219" s="1" t="s">
        <v>224</v>
      </c>
      <c r="M219">
        <v>37</v>
      </c>
      <c r="N219">
        <v>0</v>
      </c>
      <c r="O219">
        <v>47</v>
      </c>
      <c r="P219">
        <v>0</v>
      </c>
      <c r="X219" t="str">
        <f>Receive[[#This Row],[服装]]&amp;Receive[[#This Row],[名前]]&amp;Receive[[#This Row],[レアリティ]]</f>
        <v>思い出山口忠ICONIC</v>
      </c>
    </row>
    <row r="220" spans="1:24" x14ac:dyDescent="0.25">
      <c r="A220">
        <f>VLOOKUP(Receive[[#This Row],[No用]],SetNo[[No.用]:[vlookup 用]],2,FALSE)</f>
        <v>39</v>
      </c>
      <c r="B220">
        <f>IF(ROW()=2,1,IF(A219&lt;&gt;Receive[[#This Row],[No]],1,B219+1))</f>
        <v>7</v>
      </c>
      <c r="C220" s="1" t="s">
        <v>1674</v>
      </c>
      <c r="D220" s="1" t="s">
        <v>140</v>
      </c>
      <c r="E220" s="1" t="s">
        <v>90</v>
      </c>
      <c r="F220" s="1" t="s">
        <v>82</v>
      </c>
      <c r="G220" s="1" t="s">
        <v>136</v>
      </c>
      <c r="H220" s="1" t="s">
        <v>71</v>
      </c>
      <c r="I220">
        <v>1</v>
      </c>
      <c r="J220" t="s">
        <v>228</v>
      </c>
      <c r="K220" s="1" t="s">
        <v>164</v>
      </c>
      <c r="L220" s="1" t="s">
        <v>162</v>
      </c>
      <c r="M220">
        <v>24</v>
      </c>
      <c r="N220">
        <v>0</v>
      </c>
      <c r="O220">
        <v>0</v>
      </c>
      <c r="P220">
        <v>0</v>
      </c>
      <c r="X220" t="str">
        <f>Receive[[#This Row],[服装]]&amp;Receive[[#This Row],[名前]]&amp;Receive[[#This Row],[レアリティ]]</f>
        <v>思い出山口忠ICONIC</v>
      </c>
    </row>
    <row r="221" spans="1:24" x14ac:dyDescent="0.25">
      <c r="A221">
        <f>VLOOKUP(Receive[[#This Row],[No用]],SetNo[[No.用]:[vlookup 用]],2,FALSE)</f>
        <v>39</v>
      </c>
      <c r="B221">
        <f>IF(ROW()=2,1,IF(A220&lt;&gt;Receive[[#This Row],[No]],1,B220+1))</f>
        <v>8</v>
      </c>
      <c r="C221" s="1" t="s">
        <v>1674</v>
      </c>
      <c r="D221" s="1" t="s">
        <v>140</v>
      </c>
      <c r="E221" s="1" t="s">
        <v>90</v>
      </c>
      <c r="F221" s="1" t="s">
        <v>82</v>
      </c>
      <c r="G221" s="1" t="s">
        <v>136</v>
      </c>
      <c r="H221" s="1" t="s">
        <v>71</v>
      </c>
      <c r="I221">
        <v>0</v>
      </c>
      <c r="J221" t="s">
        <v>228</v>
      </c>
      <c r="K221" s="1" t="s">
        <v>165</v>
      </c>
      <c r="L221" s="1" t="s">
        <v>162</v>
      </c>
      <c r="M221">
        <v>31</v>
      </c>
      <c r="N221">
        <v>0</v>
      </c>
      <c r="O221">
        <v>0</v>
      </c>
      <c r="P221">
        <v>0</v>
      </c>
      <c r="X221" t="str">
        <f>Receive[[#This Row],[服装]]&amp;Receive[[#This Row],[名前]]&amp;Receive[[#This Row],[レアリティ]]</f>
        <v>思い出山口忠ICONIC</v>
      </c>
    </row>
    <row r="222" spans="1:24" x14ac:dyDescent="0.25">
      <c r="A222">
        <f>VLOOKUP(Receive[[#This Row],[No用]],SetNo[[No.用]:[vlookup 用]],2,FALSE)</f>
        <v>40</v>
      </c>
      <c r="B222">
        <f>IF(ROW()=2,1,IF(A213&lt;&gt;Receive[[#This Row],[No]],1,B213+1))</f>
        <v>1</v>
      </c>
      <c r="C222" t="s">
        <v>205</v>
      </c>
      <c r="D222" t="s">
        <v>212</v>
      </c>
      <c r="E222" t="s">
        <v>28</v>
      </c>
      <c r="F222" t="s">
        <v>21</v>
      </c>
      <c r="G222" t="s">
        <v>153</v>
      </c>
      <c r="H222" t="s">
        <v>71</v>
      </c>
      <c r="I222">
        <v>1</v>
      </c>
      <c r="J222" t="s">
        <v>228</v>
      </c>
      <c r="K222" t="s">
        <v>119</v>
      </c>
      <c r="L222" t="s">
        <v>173</v>
      </c>
      <c r="M222">
        <v>31</v>
      </c>
      <c r="N222">
        <v>0</v>
      </c>
      <c r="O222">
        <v>0</v>
      </c>
      <c r="P222">
        <v>0</v>
      </c>
      <c r="X222" t="str">
        <f>Receive[[#This Row],[服装]]&amp;Receive[[#This Row],[名前]]&amp;Receive[[#This Row],[レアリティ]]</f>
        <v>ユニフォーム西谷夕ICONIC</v>
      </c>
    </row>
    <row r="223" spans="1:24" x14ac:dyDescent="0.25">
      <c r="A223">
        <f>VLOOKUP(Receive[[#This Row],[No用]],SetNo[[No.用]:[vlookup 用]],2,FALSE)</f>
        <v>40</v>
      </c>
      <c r="B223">
        <f>IF(ROW()=2,1,IF(A222&lt;&gt;Receive[[#This Row],[No]],1,B222+1))</f>
        <v>2</v>
      </c>
      <c r="C223" t="s">
        <v>205</v>
      </c>
      <c r="D223" t="s">
        <v>212</v>
      </c>
      <c r="E223" t="s">
        <v>28</v>
      </c>
      <c r="F223" t="s">
        <v>21</v>
      </c>
      <c r="G223" t="s">
        <v>153</v>
      </c>
      <c r="H223" t="s">
        <v>71</v>
      </c>
      <c r="I223">
        <v>1</v>
      </c>
      <c r="J223" t="s">
        <v>228</v>
      </c>
      <c r="K223" t="s">
        <v>194</v>
      </c>
      <c r="L223" t="s">
        <v>173</v>
      </c>
      <c r="M223">
        <v>36</v>
      </c>
      <c r="N223">
        <v>0</v>
      </c>
      <c r="O223">
        <v>0</v>
      </c>
      <c r="P223">
        <v>0</v>
      </c>
      <c r="X223" t="str">
        <f>Receive[[#This Row],[服装]]&amp;Receive[[#This Row],[名前]]&amp;Receive[[#This Row],[レアリティ]]</f>
        <v>ユニフォーム西谷夕ICONIC</v>
      </c>
    </row>
    <row r="224" spans="1:24" x14ac:dyDescent="0.25">
      <c r="A224">
        <f>VLOOKUP(Receive[[#This Row],[No用]],SetNo[[No.用]:[vlookup 用]],2,FALSE)</f>
        <v>40</v>
      </c>
      <c r="B224">
        <f>IF(ROW()=2,1,IF(A223&lt;&gt;Receive[[#This Row],[No]],1,B223+1))</f>
        <v>3</v>
      </c>
      <c r="C224" t="s">
        <v>205</v>
      </c>
      <c r="D224" t="s">
        <v>212</v>
      </c>
      <c r="E224" t="s">
        <v>28</v>
      </c>
      <c r="F224" t="s">
        <v>21</v>
      </c>
      <c r="G224" t="s">
        <v>153</v>
      </c>
      <c r="H224" t="s">
        <v>71</v>
      </c>
      <c r="I224">
        <v>1</v>
      </c>
      <c r="J224" t="s">
        <v>228</v>
      </c>
      <c r="K224" t="s">
        <v>163</v>
      </c>
      <c r="L224" t="s">
        <v>162</v>
      </c>
      <c r="M224">
        <v>31</v>
      </c>
      <c r="N224">
        <v>0</v>
      </c>
      <c r="O224">
        <v>0</v>
      </c>
      <c r="P224">
        <v>0</v>
      </c>
      <c r="R224" s="1" t="s">
        <v>923</v>
      </c>
      <c r="S224" s="1">
        <v>15</v>
      </c>
      <c r="T224" s="1">
        <v>59.1</v>
      </c>
      <c r="U224" s="1"/>
      <c r="V224" s="1"/>
      <c r="X224" t="str">
        <f>Receive[[#This Row],[服装]]&amp;Receive[[#This Row],[名前]]&amp;Receive[[#This Row],[レアリティ]]</f>
        <v>ユニフォーム西谷夕ICONIC</v>
      </c>
    </row>
    <row r="225" spans="1:24" x14ac:dyDescent="0.25">
      <c r="A225">
        <f>VLOOKUP(Receive[[#This Row],[No用]],SetNo[[No.用]:[vlookup 用]],2,FALSE)</f>
        <v>40</v>
      </c>
      <c r="B225">
        <f>IF(ROW()=2,1,IF(A224&lt;&gt;Receive[[#This Row],[No]],1,B224+1))</f>
        <v>4</v>
      </c>
      <c r="C225" t="s">
        <v>205</v>
      </c>
      <c r="D225" t="s">
        <v>212</v>
      </c>
      <c r="E225" t="s">
        <v>28</v>
      </c>
      <c r="F225" t="s">
        <v>21</v>
      </c>
      <c r="G225" t="s">
        <v>153</v>
      </c>
      <c r="H225" t="s">
        <v>71</v>
      </c>
      <c r="I225">
        <v>1</v>
      </c>
      <c r="J225" t="s">
        <v>228</v>
      </c>
      <c r="K225" t="s">
        <v>230</v>
      </c>
      <c r="L225" t="s">
        <v>224</v>
      </c>
      <c r="M225">
        <v>31</v>
      </c>
      <c r="N225">
        <v>0</v>
      </c>
      <c r="O225">
        <v>0</v>
      </c>
      <c r="P225">
        <v>0</v>
      </c>
      <c r="R225" s="1" t="s">
        <v>1041</v>
      </c>
      <c r="S225" s="1">
        <v>17.5</v>
      </c>
      <c r="T225" s="1">
        <v>69.44</v>
      </c>
      <c r="U225" s="1"/>
      <c r="V225" s="1"/>
      <c r="W225" s="1" t="s">
        <v>230</v>
      </c>
      <c r="X225" t="str">
        <f>Receive[[#This Row],[服装]]&amp;Receive[[#This Row],[名前]]&amp;Receive[[#This Row],[レアリティ]]</f>
        <v>ユニフォーム西谷夕ICONIC</v>
      </c>
    </row>
    <row r="226" spans="1:24" x14ac:dyDescent="0.25">
      <c r="A226">
        <f>VLOOKUP(Receive[[#This Row],[No用]],SetNo[[No.用]:[vlookup 用]],2,FALSE)</f>
        <v>40</v>
      </c>
      <c r="B226">
        <f>IF(ROW()=2,1,IF(A225&lt;&gt;Receive[[#This Row],[No]],1,B225+1))</f>
        <v>5</v>
      </c>
      <c r="C226" t="s">
        <v>205</v>
      </c>
      <c r="D226" t="s">
        <v>212</v>
      </c>
      <c r="E226" t="s">
        <v>28</v>
      </c>
      <c r="F226" t="s">
        <v>21</v>
      </c>
      <c r="G226" t="s">
        <v>153</v>
      </c>
      <c r="H226" t="s">
        <v>71</v>
      </c>
      <c r="I226">
        <v>1</v>
      </c>
      <c r="J226" t="s">
        <v>228</v>
      </c>
      <c r="K226" t="s">
        <v>120</v>
      </c>
      <c r="L226" t="s">
        <v>173</v>
      </c>
      <c r="M226">
        <v>31</v>
      </c>
      <c r="N226">
        <v>0</v>
      </c>
      <c r="O226">
        <v>0</v>
      </c>
      <c r="P226">
        <v>0</v>
      </c>
      <c r="X226" t="str">
        <f>Receive[[#This Row],[服装]]&amp;Receive[[#This Row],[名前]]&amp;Receive[[#This Row],[レアリティ]]</f>
        <v>ユニフォーム西谷夕ICONIC</v>
      </c>
    </row>
    <row r="227" spans="1:24" x14ac:dyDescent="0.25">
      <c r="A227">
        <f>VLOOKUP(Receive[[#This Row],[No用]],SetNo[[No.用]:[vlookup 用]],2,FALSE)</f>
        <v>40</v>
      </c>
      <c r="B227">
        <f>IF(ROW()=2,1,IF(A226&lt;&gt;Receive[[#This Row],[No]],1,B226+1))</f>
        <v>6</v>
      </c>
      <c r="C227" t="s">
        <v>205</v>
      </c>
      <c r="D227" t="s">
        <v>212</v>
      </c>
      <c r="E227" t="s">
        <v>28</v>
      </c>
      <c r="F227" t="s">
        <v>21</v>
      </c>
      <c r="G227" t="s">
        <v>153</v>
      </c>
      <c r="H227" t="s">
        <v>71</v>
      </c>
      <c r="I227">
        <v>1</v>
      </c>
      <c r="J227" t="s">
        <v>228</v>
      </c>
      <c r="K227" t="s">
        <v>183</v>
      </c>
      <c r="L227" t="s">
        <v>224</v>
      </c>
      <c r="M227">
        <v>42</v>
      </c>
      <c r="N227">
        <v>5</v>
      </c>
      <c r="O227">
        <v>50</v>
      </c>
      <c r="P227">
        <v>7</v>
      </c>
      <c r="X227" t="str">
        <f>Receive[[#This Row],[服装]]&amp;Receive[[#This Row],[名前]]&amp;Receive[[#This Row],[レアリティ]]</f>
        <v>ユニフォーム西谷夕ICONIC</v>
      </c>
    </row>
    <row r="228" spans="1:24" x14ac:dyDescent="0.25">
      <c r="A228">
        <f>VLOOKUP(Receive[[#This Row],[No用]],SetNo[[No.用]:[vlookup 用]],2,FALSE)</f>
        <v>40</v>
      </c>
      <c r="B228">
        <f>IF(ROW()=2,1,IF(A227&lt;&gt;Receive[[#This Row],[No]],1,B227+1))</f>
        <v>7</v>
      </c>
      <c r="C228" t="s">
        <v>205</v>
      </c>
      <c r="D228" t="s">
        <v>212</v>
      </c>
      <c r="E228" t="s">
        <v>28</v>
      </c>
      <c r="F228" t="s">
        <v>21</v>
      </c>
      <c r="G228" t="s">
        <v>153</v>
      </c>
      <c r="H228" t="s">
        <v>71</v>
      </c>
      <c r="I228">
        <v>1</v>
      </c>
      <c r="J228" t="s">
        <v>228</v>
      </c>
      <c r="K228" t="s">
        <v>164</v>
      </c>
      <c r="L228" t="s">
        <v>162</v>
      </c>
      <c r="M228">
        <v>39</v>
      </c>
      <c r="N228">
        <v>0</v>
      </c>
      <c r="O228">
        <v>0</v>
      </c>
      <c r="P228">
        <v>0</v>
      </c>
      <c r="X228" t="str">
        <f>Receive[[#This Row],[服装]]&amp;Receive[[#This Row],[名前]]&amp;Receive[[#This Row],[レアリティ]]</f>
        <v>ユニフォーム西谷夕ICONIC</v>
      </c>
    </row>
    <row r="229" spans="1:24" x14ac:dyDescent="0.25">
      <c r="A229">
        <f>VLOOKUP(Receive[[#This Row],[No用]],SetNo[[No.用]:[vlookup 用]],2,FALSE)</f>
        <v>40</v>
      </c>
      <c r="B229">
        <f>IF(ROW()=2,1,IF(A228&lt;&gt;Receive[[#This Row],[No]],1,B228+1))</f>
        <v>8</v>
      </c>
      <c r="C229" t="s">
        <v>205</v>
      </c>
      <c r="D229" t="s">
        <v>212</v>
      </c>
      <c r="E229" t="s">
        <v>28</v>
      </c>
      <c r="F229" t="s">
        <v>21</v>
      </c>
      <c r="G229" t="s">
        <v>153</v>
      </c>
      <c r="H229" t="s">
        <v>71</v>
      </c>
      <c r="I229">
        <v>0</v>
      </c>
      <c r="J229" t="s">
        <v>228</v>
      </c>
      <c r="K229" t="s">
        <v>165</v>
      </c>
      <c r="L229" t="s">
        <v>162</v>
      </c>
      <c r="M229">
        <v>29</v>
      </c>
      <c r="N229">
        <v>0</v>
      </c>
      <c r="O229">
        <v>0</v>
      </c>
      <c r="P229">
        <v>0</v>
      </c>
      <c r="X229" t="str">
        <f>Receive[[#This Row],[服装]]&amp;Receive[[#This Row],[名前]]&amp;Receive[[#This Row],[レアリティ]]</f>
        <v>ユニフォーム西谷夕ICONIC</v>
      </c>
    </row>
    <row r="230" spans="1:24" x14ac:dyDescent="0.25">
      <c r="A230">
        <f>VLOOKUP(Receive[[#This Row],[No用]],SetNo[[No.用]:[vlookup 用]],2,FALSE)</f>
        <v>41</v>
      </c>
      <c r="B230">
        <f>IF(ROW()=2,1,IF(A229&lt;&gt;Receive[[#This Row],[No]],1,B229+1))</f>
        <v>1</v>
      </c>
      <c r="C230" t="s">
        <v>207</v>
      </c>
      <c r="D230" t="s">
        <v>212</v>
      </c>
      <c r="E230" t="s">
        <v>23</v>
      </c>
      <c r="F230" t="s">
        <v>21</v>
      </c>
      <c r="G230" t="s">
        <v>153</v>
      </c>
      <c r="H230" t="s">
        <v>71</v>
      </c>
      <c r="I230">
        <v>1</v>
      </c>
      <c r="J230" t="s">
        <v>228</v>
      </c>
      <c r="K230" t="s">
        <v>119</v>
      </c>
      <c r="L230" t="s">
        <v>173</v>
      </c>
      <c r="M230">
        <v>31</v>
      </c>
      <c r="N230">
        <v>0</v>
      </c>
      <c r="O230">
        <v>0</v>
      </c>
      <c r="P230">
        <v>0</v>
      </c>
      <c r="X230" t="str">
        <f>Receive[[#This Row],[服装]]&amp;Receive[[#This Row],[名前]]&amp;Receive[[#This Row],[レアリティ]]</f>
        <v>制服西谷夕ICONIC</v>
      </c>
    </row>
    <row r="231" spans="1:24" x14ac:dyDescent="0.25">
      <c r="A231">
        <f>VLOOKUP(Receive[[#This Row],[No用]],SetNo[[No.用]:[vlookup 用]],2,FALSE)</f>
        <v>41</v>
      </c>
      <c r="B231">
        <f>IF(ROW()=2,1,IF(A230&lt;&gt;Receive[[#This Row],[No]],1,B230+1))</f>
        <v>2</v>
      </c>
      <c r="C231" t="s">
        <v>207</v>
      </c>
      <c r="D231" t="s">
        <v>212</v>
      </c>
      <c r="E231" t="s">
        <v>23</v>
      </c>
      <c r="F231" t="s">
        <v>21</v>
      </c>
      <c r="G231" t="s">
        <v>153</v>
      </c>
      <c r="H231" t="s">
        <v>71</v>
      </c>
      <c r="I231">
        <v>1</v>
      </c>
      <c r="J231" t="s">
        <v>228</v>
      </c>
      <c r="K231" t="s">
        <v>194</v>
      </c>
      <c r="L231" t="s">
        <v>173</v>
      </c>
      <c r="M231">
        <v>36</v>
      </c>
      <c r="N231">
        <v>0</v>
      </c>
      <c r="O231">
        <v>0</v>
      </c>
      <c r="P231">
        <v>0</v>
      </c>
      <c r="X231" t="str">
        <f>Receive[[#This Row],[服装]]&amp;Receive[[#This Row],[名前]]&amp;Receive[[#This Row],[レアリティ]]</f>
        <v>制服西谷夕ICONIC</v>
      </c>
    </row>
    <row r="232" spans="1:24" x14ac:dyDescent="0.25">
      <c r="A232">
        <f>VLOOKUP(Receive[[#This Row],[No用]],SetNo[[No.用]:[vlookup 用]],2,FALSE)</f>
        <v>41</v>
      </c>
      <c r="B232">
        <f>IF(ROW()=2,1,IF(A231&lt;&gt;Receive[[#This Row],[No]],1,B231+1))</f>
        <v>3</v>
      </c>
      <c r="C232" t="s">
        <v>207</v>
      </c>
      <c r="D232" t="s">
        <v>212</v>
      </c>
      <c r="E232" t="s">
        <v>23</v>
      </c>
      <c r="F232" t="s">
        <v>21</v>
      </c>
      <c r="G232" t="s">
        <v>153</v>
      </c>
      <c r="H232" t="s">
        <v>71</v>
      </c>
      <c r="I232">
        <v>1</v>
      </c>
      <c r="J232" t="s">
        <v>228</v>
      </c>
      <c r="K232" t="s">
        <v>163</v>
      </c>
      <c r="L232" t="s">
        <v>162</v>
      </c>
      <c r="M232">
        <v>31</v>
      </c>
      <c r="N232">
        <v>0</v>
      </c>
      <c r="O232">
        <v>0</v>
      </c>
      <c r="P232">
        <v>0</v>
      </c>
      <c r="R232" s="1" t="s">
        <v>923</v>
      </c>
      <c r="S232" s="1">
        <v>15</v>
      </c>
      <c r="T232" s="1">
        <v>59.1</v>
      </c>
      <c r="U232" s="1"/>
      <c r="V232" s="1"/>
      <c r="X232" t="str">
        <f>Receive[[#This Row],[服装]]&amp;Receive[[#This Row],[名前]]&amp;Receive[[#This Row],[レアリティ]]</f>
        <v>制服西谷夕ICONIC</v>
      </c>
    </row>
    <row r="233" spans="1:24" x14ac:dyDescent="0.25">
      <c r="A233">
        <f>VLOOKUP(Receive[[#This Row],[No用]],SetNo[[No.用]:[vlookup 用]],2,FALSE)</f>
        <v>41</v>
      </c>
      <c r="B233">
        <f>IF(ROW()=2,1,IF(A232&lt;&gt;Receive[[#This Row],[No]],1,B232+1))</f>
        <v>4</v>
      </c>
      <c r="C233" t="s">
        <v>207</v>
      </c>
      <c r="D233" t="s">
        <v>212</v>
      </c>
      <c r="E233" t="s">
        <v>23</v>
      </c>
      <c r="F233" t="s">
        <v>21</v>
      </c>
      <c r="G233" t="s">
        <v>153</v>
      </c>
      <c r="H233" t="s">
        <v>71</v>
      </c>
      <c r="I233">
        <v>1</v>
      </c>
      <c r="J233" t="s">
        <v>228</v>
      </c>
      <c r="K233" t="s">
        <v>230</v>
      </c>
      <c r="L233" t="s">
        <v>162</v>
      </c>
      <c r="M233">
        <v>28</v>
      </c>
      <c r="N233">
        <v>0</v>
      </c>
      <c r="O233">
        <v>0</v>
      </c>
      <c r="P233">
        <v>0</v>
      </c>
      <c r="R233" s="1" t="s">
        <v>923</v>
      </c>
      <c r="S233" s="1">
        <v>10</v>
      </c>
      <c r="T233" s="1">
        <v>39.4</v>
      </c>
      <c r="U233" s="1"/>
      <c r="V233" s="1"/>
      <c r="X233" t="str">
        <f>Receive[[#This Row],[服装]]&amp;Receive[[#This Row],[名前]]&amp;Receive[[#This Row],[レアリティ]]</f>
        <v>制服西谷夕ICONIC</v>
      </c>
    </row>
    <row r="234" spans="1:24" x14ac:dyDescent="0.25">
      <c r="A234">
        <f>VLOOKUP(Receive[[#This Row],[No用]],SetNo[[No.用]:[vlookup 用]],2,FALSE)</f>
        <v>41</v>
      </c>
      <c r="B234">
        <f>IF(ROW()=2,1,IF(A233&lt;&gt;Receive[[#This Row],[No]],1,B233+1))</f>
        <v>5</v>
      </c>
      <c r="C234" t="s">
        <v>207</v>
      </c>
      <c r="D234" t="s">
        <v>212</v>
      </c>
      <c r="E234" t="s">
        <v>23</v>
      </c>
      <c r="F234" t="s">
        <v>21</v>
      </c>
      <c r="G234" t="s">
        <v>153</v>
      </c>
      <c r="H234" t="s">
        <v>71</v>
      </c>
      <c r="I234">
        <v>1</v>
      </c>
      <c r="J234" t="s">
        <v>228</v>
      </c>
      <c r="K234" t="s">
        <v>120</v>
      </c>
      <c r="L234" t="s">
        <v>173</v>
      </c>
      <c r="M234">
        <v>31</v>
      </c>
      <c r="N234">
        <v>0</v>
      </c>
      <c r="O234">
        <v>0</v>
      </c>
      <c r="P234">
        <v>0</v>
      </c>
      <c r="X234" t="str">
        <f>Receive[[#This Row],[服装]]&amp;Receive[[#This Row],[名前]]&amp;Receive[[#This Row],[レアリティ]]</f>
        <v>制服西谷夕ICONIC</v>
      </c>
    </row>
    <row r="235" spans="1:24" x14ac:dyDescent="0.25">
      <c r="A235">
        <f>VLOOKUP(Receive[[#This Row],[No用]],SetNo[[No.用]:[vlookup 用]],2,FALSE)</f>
        <v>41</v>
      </c>
      <c r="B235">
        <f>IF(ROW()=2,1,IF(A234&lt;&gt;Receive[[#This Row],[No]],1,B234+1))</f>
        <v>6</v>
      </c>
      <c r="C235" t="s">
        <v>207</v>
      </c>
      <c r="D235" t="s">
        <v>212</v>
      </c>
      <c r="E235" t="s">
        <v>23</v>
      </c>
      <c r="F235" t="s">
        <v>21</v>
      </c>
      <c r="G235" t="s">
        <v>153</v>
      </c>
      <c r="H235" t="s">
        <v>71</v>
      </c>
      <c r="I235">
        <v>1</v>
      </c>
      <c r="J235" t="s">
        <v>228</v>
      </c>
      <c r="K235" t="s">
        <v>183</v>
      </c>
      <c r="L235" t="s">
        <v>224</v>
      </c>
      <c r="M235">
        <v>42</v>
      </c>
      <c r="N235">
        <v>5</v>
      </c>
      <c r="O235">
        <v>50</v>
      </c>
      <c r="P235">
        <v>7</v>
      </c>
      <c r="X235" t="str">
        <f>Receive[[#This Row],[服装]]&amp;Receive[[#This Row],[名前]]&amp;Receive[[#This Row],[レアリティ]]</f>
        <v>制服西谷夕ICONIC</v>
      </c>
    </row>
    <row r="236" spans="1:24" x14ac:dyDescent="0.25">
      <c r="A236">
        <f>VLOOKUP(Receive[[#This Row],[No用]],SetNo[[No.用]:[vlookup 用]],2,FALSE)</f>
        <v>41</v>
      </c>
      <c r="B236">
        <f>IF(ROW()=2,1,IF(A235&lt;&gt;Receive[[#This Row],[No]],1,B235+1))</f>
        <v>7</v>
      </c>
      <c r="C236" t="s">
        <v>207</v>
      </c>
      <c r="D236" t="s">
        <v>212</v>
      </c>
      <c r="E236" t="s">
        <v>23</v>
      </c>
      <c r="F236" t="s">
        <v>21</v>
      </c>
      <c r="G236" t="s">
        <v>153</v>
      </c>
      <c r="H236" t="s">
        <v>71</v>
      </c>
      <c r="I236">
        <v>1</v>
      </c>
      <c r="J236" t="s">
        <v>228</v>
      </c>
      <c r="K236" t="s">
        <v>164</v>
      </c>
      <c r="L236" t="s">
        <v>224</v>
      </c>
      <c r="M236">
        <v>39</v>
      </c>
      <c r="N236">
        <v>0</v>
      </c>
      <c r="O236">
        <v>49</v>
      </c>
      <c r="P236">
        <v>0</v>
      </c>
      <c r="X236" t="str">
        <f>Receive[[#This Row],[服装]]&amp;Receive[[#This Row],[名前]]&amp;Receive[[#This Row],[レアリティ]]</f>
        <v>制服西谷夕ICONIC</v>
      </c>
    </row>
    <row r="237" spans="1:24" x14ac:dyDescent="0.25">
      <c r="A237">
        <f>VLOOKUP(Receive[[#This Row],[No用]],SetNo[[No.用]:[vlookup 用]],2,FALSE)</f>
        <v>41</v>
      </c>
      <c r="B237">
        <f>IF(ROW()=2,1,IF(A236&lt;&gt;Receive[[#This Row],[No]],1,B236+1))</f>
        <v>8</v>
      </c>
      <c r="C237" t="s">
        <v>207</v>
      </c>
      <c r="D237" t="s">
        <v>212</v>
      </c>
      <c r="E237" t="s">
        <v>23</v>
      </c>
      <c r="F237" t="s">
        <v>21</v>
      </c>
      <c r="G237" t="s">
        <v>153</v>
      </c>
      <c r="H237" t="s">
        <v>71</v>
      </c>
      <c r="I237">
        <v>1</v>
      </c>
      <c r="J237" t="s">
        <v>228</v>
      </c>
      <c r="K237" t="s">
        <v>164</v>
      </c>
      <c r="L237" t="s">
        <v>162</v>
      </c>
      <c r="M237">
        <v>39</v>
      </c>
      <c r="N237">
        <v>0</v>
      </c>
      <c r="O237">
        <v>0</v>
      </c>
      <c r="P237">
        <v>0</v>
      </c>
      <c r="X237" t="str">
        <f>Receive[[#This Row],[服装]]&amp;Receive[[#This Row],[名前]]&amp;Receive[[#This Row],[レアリティ]]</f>
        <v>制服西谷夕ICONIC</v>
      </c>
    </row>
    <row r="238" spans="1:24" x14ac:dyDescent="0.25">
      <c r="A238">
        <f>VLOOKUP(Receive[[#This Row],[No用]],SetNo[[No.用]:[vlookup 用]],2,FALSE)</f>
        <v>41</v>
      </c>
      <c r="B238">
        <f>IF(ROW()=2,1,IF(A237&lt;&gt;Receive[[#This Row],[No]],1,B237+1))</f>
        <v>9</v>
      </c>
      <c r="C238" t="s">
        <v>207</v>
      </c>
      <c r="D238" t="s">
        <v>212</v>
      </c>
      <c r="E238" t="s">
        <v>23</v>
      </c>
      <c r="F238" t="s">
        <v>21</v>
      </c>
      <c r="G238" t="s">
        <v>153</v>
      </c>
      <c r="H238" t="s">
        <v>71</v>
      </c>
      <c r="I238">
        <v>0</v>
      </c>
      <c r="J238" t="s">
        <v>228</v>
      </c>
      <c r="K238" t="s">
        <v>165</v>
      </c>
      <c r="L238" t="s">
        <v>162</v>
      </c>
      <c r="M238">
        <v>29</v>
      </c>
      <c r="N238">
        <v>0</v>
      </c>
      <c r="O238">
        <v>0</v>
      </c>
      <c r="P238">
        <v>0</v>
      </c>
      <c r="X238" t="str">
        <f>Receive[[#This Row],[服装]]&amp;Receive[[#This Row],[名前]]&amp;Receive[[#This Row],[レアリティ]]</f>
        <v>制服西谷夕ICONIC</v>
      </c>
    </row>
    <row r="239" spans="1:24" x14ac:dyDescent="0.25">
      <c r="A239">
        <f>VLOOKUP(Receive[[#This Row],[No用]],SetNo[[No.用]:[vlookup 用]],2,FALSE)</f>
        <v>42</v>
      </c>
      <c r="B239">
        <f>IF(ROW()=2,1,IF(A238&lt;&gt;Receive[[#This Row],[No]],1,B238+1))</f>
        <v>1</v>
      </c>
      <c r="C239" s="1" t="s">
        <v>585</v>
      </c>
      <c r="D239" t="s">
        <v>141</v>
      </c>
      <c r="E239" t="s">
        <v>73</v>
      </c>
      <c r="F239" t="s">
        <v>80</v>
      </c>
      <c r="G239" t="s">
        <v>136</v>
      </c>
      <c r="H239" t="s">
        <v>71</v>
      </c>
      <c r="I239">
        <v>1</v>
      </c>
      <c r="J239" t="s">
        <v>228</v>
      </c>
      <c r="K239" s="1" t="s">
        <v>119</v>
      </c>
      <c r="L239" s="1" t="s">
        <v>173</v>
      </c>
      <c r="M239">
        <v>31</v>
      </c>
      <c r="N239">
        <v>0</v>
      </c>
      <c r="O239">
        <v>0</v>
      </c>
      <c r="P239">
        <v>0</v>
      </c>
      <c r="X239" t="str">
        <f>Receive[[#This Row],[服装]]&amp;Receive[[#This Row],[名前]]&amp;Receive[[#This Row],[レアリティ]]</f>
        <v>Xmas西谷夕ICONIC</v>
      </c>
    </row>
    <row r="240" spans="1:24" x14ac:dyDescent="0.25">
      <c r="A240">
        <f>VLOOKUP(Receive[[#This Row],[No用]],SetNo[[No.用]:[vlookup 用]],2,FALSE)</f>
        <v>42</v>
      </c>
      <c r="B240">
        <f>IF(ROW()=2,1,IF(A239&lt;&gt;Receive[[#This Row],[No]],1,B239+1))</f>
        <v>2</v>
      </c>
      <c r="C240" s="1" t="s">
        <v>585</v>
      </c>
      <c r="D240" t="s">
        <v>141</v>
      </c>
      <c r="E240" t="s">
        <v>73</v>
      </c>
      <c r="F240" t="s">
        <v>80</v>
      </c>
      <c r="G240" t="s">
        <v>136</v>
      </c>
      <c r="H240" t="s">
        <v>71</v>
      </c>
      <c r="I240">
        <v>1</v>
      </c>
      <c r="J240" t="s">
        <v>228</v>
      </c>
      <c r="K240" s="1" t="s">
        <v>194</v>
      </c>
      <c r="L240" s="1" t="s">
        <v>173</v>
      </c>
      <c r="M240">
        <v>36</v>
      </c>
      <c r="N240">
        <v>0</v>
      </c>
      <c r="O240">
        <v>0</v>
      </c>
      <c r="P240">
        <v>0</v>
      </c>
      <c r="X240" t="str">
        <f>Receive[[#This Row],[服装]]&amp;Receive[[#This Row],[名前]]&amp;Receive[[#This Row],[レアリティ]]</f>
        <v>Xmas西谷夕ICONIC</v>
      </c>
    </row>
    <row r="241" spans="1:24" x14ac:dyDescent="0.25">
      <c r="A241">
        <f>VLOOKUP(Receive[[#This Row],[No用]],SetNo[[No.用]:[vlookup 用]],2,FALSE)</f>
        <v>42</v>
      </c>
      <c r="B241">
        <f>IF(ROW()=2,1,IF(A240&lt;&gt;Receive[[#This Row],[No]],1,B240+1))</f>
        <v>3</v>
      </c>
      <c r="C241" s="1" t="s">
        <v>585</v>
      </c>
      <c r="D241" t="s">
        <v>141</v>
      </c>
      <c r="E241" t="s">
        <v>73</v>
      </c>
      <c r="F241" t="s">
        <v>80</v>
      </c>
      <c r="G241" t="s">
        <v>136</v>
      </c>
      <c r="H241" t="s">
        <v>71</v>
      </c>
      <c r="I241">
        <v>1</v>
      </c>
      <c r="J241" t="s">
        <v>228</v>
      </c>
      <c r="K241" s="1" t="s">
        <v>163</v>
      </c>
      <c r="L241" s="1" t="s">
        <v>178</v>
      </c>
      <c r="M241">
        <v>34</v>
      </c>
      <c r="N241">
        <v>0</v>
      </c>
      <c r="O241">
        <v>0</v>
      </c>
      <c r="P241">
        <v>0</v>
      </c>
      <c r="R241" s="1" t="s">
        <v>923</v>
      </c>
      <c r="S241" s="1">
        <v>17.5</v>
      </c>
      <c r="T241" s="1">
        <v>69.44</v>
      </c>
      <c r="U241" s="1"/>
      <c r="V241" s="1"/>
      <c r="X241" t="str">
        <f>Receive[[#This Row],[服装]]&amp;Receive[[#This Row],[名前]]&amp;Receive[[#This Row],[レアリティ]]</f>
        <v>Xmas西谷夕ICONIC</v>
      </c>
    </row>
    <row r="242" spans="1:24" x14ac:dyDescent="0.25">
      <c r="A242">
        <f>VLOOKUP(Receive[[#This Row],[No用]],SetNo[[No.用]:[vlookup 用]],2,FALSE)</f>
        <v>42</v>
      </c>
      <c r="B242">
        <f>IF(ROW()=2,1,IF(A241&lt;&gt;Receive[[#This Row],[No]],1,B241+1))</f>
        <v>4</v>
      </c>
      <c r="C242" s="1" t="s">
        <v>585</v>
      </c>
      <c r="D242" t="s">
        <v>141</v>
      </c>
      <c r="E242" t="s">
        <v>73</v>
      </c>
      <c r="F242" t="s">
        <v>80</v>
      </c>
      <c r="G242" t="s">
        <v>136</v>
      </c>
      <c r="H242" t="s">
        <v>71</v>
      </c>
      <c r="I242">
        <v>1</v>
      </c>
      <c r="J242" t="s">
        <v>228</v>
      </c>
      <c r="K242" s="1" t="s">
        <v>230</v>
      </c>
      <c r="L242" s="1" t="s">
        <v>162</v>
      </c>
      <c r="M242">
        <v>31</v>
      </c>
      <c r="N242">
        <v>0</v>
      </c>
      <c r="O242">
        <v>0</v>
      </c>
      <c r="P242">
        <v>0</v>
      </c>
      <c r="R242" s="1" t="s">
        <v>923</v>
      </c>
      <c r="S242" s="1">
        <v>10</v>
      </c>
      <c r="T242" s="1">
        <v>39.4</v>
      </c>
      <c r="U242" s="1"/>
      <c r="V242" s="1"/>
      <c r="X242" t="str">
        <f>Receive[[#This Row],[服装]]&amp;Receive[[#This Row],[名前]]&amp;Receive[[#This Row],[レアリティ]]</f>
        <v>Xmas西谷夕ICONIC</v>
      </c>
    </row>
    <row r="243" spans="1:24" x14ac:dyDescent="0.25">
      <c r="A243">
        <f>VLOOKUP(Receive[[#This Row],[No用]],SetNo[[No.用]:[vlookup 用]],2,FALSE)</f>
        <v>42</v>
      </c>
      <c r="B243">
        <f>IF(ROW()=2,1,IF(A242&lt;&gt;Receive[[#This Row],[No]],1,B242+1))</f>
        <v>5</v>
      </c>
      <c r="C243" s="1" t="s">
        <v>585</v>
      </c>
      <c r="D243" t="s">
        <v>141</v>
      </c>
      <c r="E243" t="s">
        <v>73</v>
      </c>
      <c r="F243" t="s">
        <v>80</v>
      </c>
      <c r="G243" t="s">
        <v>136</v>
      </c>
      <c r="H243" t="s">
        <v>71</v>
      </c>
      <c r="I243">
        <v>1</v>
      </c>
      <c r="J243" t="s">
        <v>228</v>
      </c>
      <c r="K243" s="1" t="s">
        <v>120</v>
      </c>
      <c r="L243" s="1" t="s">
        <v>173</v>
      </c>
      <c r="M243">
        <v>31</v>
      </c>
      <c r="N243">
        <v>0</v>
      </c>
      <c r="O243">
        <v>0</v>
      </c>
      <c r="P243">
        <v>0</v>
      </c>
      <c r="X243" t="str">
        <f>Receive[[#This Row],[服装]]&amp;Receive[[#This Row],[名前]]&amp;Receive[[#This Row],[レアリティ]]</f>
        <v>Xmas西谷夕ICONIC</v>
      </c>
    </row>
    <row r="244" spans="1:24" x14ac:dyDescent="0.25">
      <c r="A244">
        <f>VLOOKUP(Receive[[#This Row],[No用]],SetNo[[No.用]:[vlookup 用]],2,FALSE)</f>
        <v>42</v>
      </c>
      <c r="B244">
        <f>IF(ROW()=2,1,IF(A243&lt;&gt;Receive[[#This Row],[No]],1,B243+1))</f>
        <v>6</v>
      </c>
      <c r="C244" s="1" t="s">
        <v>585</v>
      </c>
      <c r="D244" t="s">
        <v>141</v>
      </c>
      <c r="E244" t="s">
        <v>73</v>
      </c>
      <c r="F244" t="s">
        <v>80</v>
      </c>
      <c r="G244" t="s">
        <v>136</v>
      </c>
      <c r="H244" t="s">
        <v>71</v>
      </c>
      <c r="I244">
        <v>1</v>
      </c>
      <c r="J244" t="s">
        <v>228</v>
      </c>
      <c r="K244" s="1" t="s">
        <v>194</v>
      </c>
      <c r="L244" s="1" t="s">
        <v>224</v>
      </c>
      <c r="M244">
        <v>42</v>
      </c>
      <c r="N244">
        <v>5</v>
      </c>
      <c r="O244">
        <v>50</v>
      </c>
      <c r="P244">
        <v>7</v>
      </c>
      <c r="X244" t="str">
        <f>Receive[[#This Row],[服装]]&amp;Receive[[#This Row],[名前]]&amp;Receive[[#This Row],[レアリティ]]</f>
        <v>Xmas西谷夕ICONIC</v>
      </c>
    </row>
    <row r="245" spans="1:24" x14ac:dyDescent="0.25">
      <c r="A245">
        <f>VLOOKUP(Receive[[#This Row],[No用]],SetNo[[No.用]:[vlookup 用]],2,FALSE)</f>
        <v>42</v>
      </c>
      <c r="B245">
        <f>IF(ROW()=2,1,IF(A244&lt;&gt;Receive[[#This Row],[No]],1,B244+1))</f>
        <v>7</v>
      </c>
      <c r="C245" s="1" t="s">
        <v>585</v>
      </c>
      <c r="D245" t="s">
        <v>141</v>
      </c>
      <c r="E245" t="s">
        <v>73</v>
      </c>
      <c r="F245" t="s">
        <v>80</v>
      </c>
      <c r="G245" t="s">
        <v>136</v>
      </c>
      <c r="H245" t="s">
        <v>71</v>
      </c>
      <c r="I245">
        <v>1</v>
      </c>
      <c r="J245" t="s">
        <v>228</v>
      </c>
      <c r="K245" s="1" t="s">
        <v>164</v>
      </c>
      <c r="L245" s="1" t="s">
        <v>162</v>
      </c>
      <c r="M245">
        <v>39</v>
      </c>
      <c r="N245">
        <v>0</v>
      </c>
      <c r="O245">
        <v>0</v>
      </c>
      <c r="P245">
        <v>0</v>
      </c>
      <c r="X245" t="str">
        <f>Receive[[#This Row],[服装]]&amp;Receive[[#This Row],[名前]]&amp;Receive[[#This Row],[レアリティ]]</f>
        <v>Xmas西谷夕ICONIC</v>
      </c>
    </row>
    <row r="246" spans="1:24" x14ac:dyDescent="0.25">
      <c r="A246">
        <f>VLOOKUP(Receive[[#This Row],[No用]],SetNo[[No.用]:[vlookup 用]],2,FALSE)</f>
        <v>42</v>
      </c>
      <c r="B246">
        <f>IF(ROW()=2,1,IF(A245&lt;&gt;Receive[[#This Row],[No]],1,B245+1))</f>
        <v>8</v>
      </c>
      <c r="C246" s="1" t="s">
        <v>585</v>
      </c>
      <c r="D246" t="s">
        <v>141</v>
      </c>
      <c r="E246" t="s">
        <v>73</v>
      </c>
      <c r="F246" t="s">
        <v>80</v>
      </c>
      <c r="G246" t="s">
        <v>136</v>
      </c>
      <c r="H246" t="s">
        <v>71</v>
      </c>
      <c r="I246">
        <v>0</v>
      </c>
      <c r="J246" t="s">
        <v>228</v>
      </c>
      <c r="K246" s="1" t="s">
        <v>165</v>
      </c>
      <c r="L246" s="1" t="s">
        <v>162</v>
      </c>
      <c r="M246">
        <v>29</v>
      </c>
      <c r="N246">
        <v>0</v>
      </c>
      <c r="O246">
        <v>0</v>
      </c>
      <c r="P246">
        <v>0</v>
      </c>
      <c r="X246" t="str">
        <f>Receive[[#This Row],[服装]]&amp;Receive[[#This Row],[名前]]&amp;Receive[[#This Row],[レアリティ]]</f>
        <v>Xmas西谷夕ICONIC</v>
      </c>
    </row>
    <row r="247" spans="1:24" x14ac:dyDescent="0.25">
      <c r="A247">
        <f>VLOOKUP(Receive[[#This Row],[No用]],SetNo[[No.用]:[vlookup 用]],2,FALSE)</f>
        <v>43</v>
      </c>
      <c r="B247">
        <f>IF(ROW()=2,1,IF(A246&lt;&gt;Receive[[#This Row],[No]],1,B246+1))</f>
        <v>1</v>
      </c>
      <c r="C247" s="1" t="s">
        <v>669</v>
      </c>
      <c r="D247" s="1" t="s">
        <v>141</v>
      </c>
      <c r="E247" s="1" t="s">
        <v>90</v>
      </c>
      <c r="F247" s="1" t="s">
        <v>80</v>
      </c>
      <c r="G247" s="1" t="s">
        <v>136</v>
      </c>
      <c r="H247" s="1" t="s">
        <v>71</v>
      </c>
      <c r="I247">
        <v>1</v>
      </c>
      <c r="J247" t="s">
        <v>228</v>
      </c>
      <c r="K247" s="1" t="s">
        <v>119</v>
      </c>
      <c r="L247" s="1" t="s">
        <v>173</v>
      </c>
      <c r="M247">
        <v>31</v>
      </c>
      <c r="N247">
        <v>0</v>
      </c>
      <c r="O247">
        <v>0</v>
      </c>
      <c r="P247">
        <v>0</v>
      </c>
      <c r="X247" t="str">
        <f>Receive[[#This Row],[服装]]&amp;Receive[[#This Row],[名前]]&amp;Receive[[#This Row],[レアリティ]]</f>
        <v>バーガー西谷夕ICONIC</v>
      </c>
    </row>
    <row r="248" spans="1:24" x14ac:dyDescent="0.25">
      <c r="A248">
        <f>VLOOKUP(Receive[[#This Row],[No用]],SetNo[[No.用]:[vlookup 用]],2,FALSE)</f>
        <v>43</v>
      </c>
      <c r="B248">
        <f>IF(ROW()=2,1,IF(A247&lt;&gt;Receive[[#This Row],[No]],1,B247+1))</f>
        <v>2</v>
      </c>
      <c r="C248" s="1" t="s">
        <v>669</v>
      </c>
      <c r="D248" s="1" t="s">
        <v>141</v>
      </c>
      <c r="E248" s="1" t="s">
        <v>90</v>
      </c>
      <c r="F248" s="1" t="s">
        <v>80</v>
      </c>
      <c r="G248" s="1" t="s">
        <v>136</v>
      </c>
      <c r="H248" s="1" t="s">
        <v>71</v>
      </c>
      <c r="I248">
        <v>1</v>
      </c>
      <c r="J248" t="s">
        <v>228</v>
      </c>
      <c r="K248" s="1" t="s">
        <v>194</v>
      </c>
      <c r="L248" s="1" t="s">
        <v>173</v>
      </c>
      <c r="M248">
        <v>36</v>
      </c>
      <c r="N248">
        <v>0</v>
      </c>
      <c r="O248">
        <v>0</v>
      </c>
      <c r="P248">
        <v>0</v>
      </c>
      <c r="X248" t="str">
        <f>Receive[[#This Row],[服装]]&amp;Receive[[#This Row],[名前]]&amp;Receive[[#This Row],[レアリティ]]</f>
        <v>バーガー西谷夕ICONIC</v>
      </c>
    </row>
    <row r="249" spans="1:24" x14ac:dyDescent="0.25">
      <c r="A249">
        <f>VLOOKUP(Receive[[#This Row],[No用]],SetNo[[No.用]:[vlookup 用]],2,FALSE)</f>
        <v>43</v>
      </c>
      <c r="B249">
        <f>IF(ROW()=2,1,IF(A248&lt;&gt;Receive[[#This Row],[No]],1,B248+1))</f>
        <v>3</v>
      </c>
      <c r="C249" s="1" t="s">
        <v>669</v>
      </c>
      <c r="D249" s="1" t="s">
        <v>141</v>
      </c>
      <c r="E249" s="1" t="s">
        <v>90</v>
      </c>
      <c r="F249" s="1" t="s">
        <v>80</v>
      </c>
      <c r="G249" s="1" t="s">
        <v>136</v>
      </c>
      <c r="H249" s="1" t="s">
        <v>71</v>
      </c>
      <c r="I249">
        <v>1</v>
      </c>
      <c r="J249" t="s">
        <v>228</v>
      </c>
      <c r="K249" s="1" t="s">
        <v>163</v>
      </c>
      <c r="L249" s="1" t="s">
        <v>178</v>
      </c>
      <c r="M249">
        <v>34</v>
      </c>
      <c r="N249">
        <v>0</v>
      </c>
      <c r="O249">
        <v>0</v>
      </c>
      <c r="P249">
        <v>0</v>
      </c>
      <c r="R249" s="1" t="s">
        <v>923</v>
      </c>
      <c r="S249" s="1">
        <v>17.5</v>
      </c>
      <c r="T249" s="1">
        <v>69.44</v>
      </c>
      <c r="U249" s="1"/>
      <c r="V249" s="1"/>
      <c r="X249" t="str">
        <f>Receive[[#This Row],[服装]]&amp;Receive[[#This Row],[名前]]&amp;Receive[[#This Row],[レアリティ]]</f>
        <v>バーガー西谷夕ICONIC</v>
      </c>
    </row>
    <row r="250" spans="1:24" x14ac:dyDescent="0.25">
      <c r="A250">
        <f>VLOOKUP(Receive[[#This Row],[No用]],SetNo[[No.用]:[vlookup 用]],2,FALSE)</f>
        <v>43</v>
      </c>
      <c r="B250">
        <f>IF(ROW()=2,1,IF(A249&lt;&gt;Receive[[#This Row],[No]],1,B249+1))</f>
        <v>4</v>
      </c>
      <c r="C250" s="1" t="s">
        <v>669</v>
      </c>
      <c r="D250" s="1" t="s">
        <v>141</v>
      </c>
      <c r="E250" s="1" t="s">
        <v>90</v>
      </c>
      <c r="F250" s="1" t="s">
        <v>80</v>
      </c>
      <c r="G250" s="1" t="s">
        <v>136</v>
      </c>
      <c r="H250" s="1" t="s">
        <v>71</v>
      </c>
      <c r="I250">
        <v>1</v>
      </c>
      <c r="J250" t="s">
        <v>228</v>
      </c>
      <c r="K250" s="1" t="s">
        <v>230</v>
      </c>
      <c r="L250" s="1" t="s">
        <v>178</v>
      </c>
      <c r="M250">
        <v>34</v>
      </c>
      <c r="N250">
        <v>0</v>
      </c>
      <c r="O250">
        <v>0</v>
      </c>
      <c r="P250">
        <v>0</v>
      </c>
      <c r="R250" s="1" t="s">
        <v>923</v>
      </c>
      <c r="S250" s="1">
        <v>12.5</v>
      </c>
      <c r="T250" s="1">
        <v>49.74</v>
      </c>
      <c r="U250" s="1"/>
      <c r="V250" s="1"/>
      <c r="X250" t="str">
        <f>Receive[[#This Row],[服装]]&amp;Receive[[#This Row],[名前]]&amp;Receive[[#This Row],[レアリティ]]</f>
        <v>バーガー西谷夕ICONIC</v>
      </c>
    </row>
    <row r="251" spans="1:24" x14ac:dyDescent="0.25">
      <c r="A251">
        <f>VLOOKUP(Receive[[#This Row],[No用]],SetNo[[No.用]:[vlookup 用]],2,FALSE)</f>
        <v>43</v>
      </c>
      <c r="B251">
        <f>IF(ROW()=2,1,IF(A250&lt;&gt;Receive[[#This Row],[No]],1,B250+1))</f>
        <v>5</v>
      </c>
      <c r="C251" s="1" t="s">
        <v>669</v>
      </c>
      <c r="D251" s="1" t="s">
        <v>141</v>
      </c>
      <c r="E251" s="1" t="s">
        <v>90</v>
      </c>
      <c r="F251" s="1" t="s">
        <v>80</v>
      </c>
      <c r="G251" s="1" t="s">
        <v>136</v>
      </c>
      <c r="H251" s="1" t="s">
        <v>71</v>
      </c>
      <c r="I251">
        <v>1</v>
      </c>
      <c r="J251" t="s">
        <v>228</v>
      </c>
      <c r="K251" s="1" t="s">
        <v>120</v>
      </c>
      <c r="L251" s="1" t="s">
        <v>173</v>
      </c>
      <c r="M251">
        <v>31</v>
      </c>
      <c r="N251">
        <v>0</v>
      </c>
      <c r="O251">
        <v>0</v>
      </c>
      <c r="P251">
        <v>0</v>
      </c>
      <c r="X251" t="str">
        <f>Receive[[#This Row],[服装]]&amp;Receive[[#This Row],[名前]]&amp;Receive[[#This Row],[レアリティ]]</f>
        <v>バーガー西谷夕ICONIC</v>
      </c>
    </row>
    <row r="252" spans="1:24" x14ac:dyDescent="0.25">
      <c r="A252">
        <f>VLOOKUP(Receive[[#This Row],[No用]],SetNo[[No.用]:[vlookup 用]],2,FALSE)</f>
        <v>43</v>
      </c>
      <c r="B252">
        <f>IF(ROW()=2,1,IF(A251&lt;&gt;Receive[[#This Row],[No]],1,B251+1))</f>
        <v>6</v>
      </c>
      <c r="C252" s="1" t="s">
        <v>669</v>
      </c>
      <c r="D252" s="1" t="s">
        <v>141</v>
      </c>
      <c r="E252" s="1" t="s">
        <v>90</v>
      </c>
      <c r="F252" s="1" t="s">
        <v>80</v>
      </c>
      <c r="G252" s="1" t="s">
        <v>136</v>
      </c>
      <c r="H252" s="1" t="s">
        <v>71</v>
      </c>
      <c r="I252">
        <v>1</v>
      </c>
      <c r="J252" t="s">
        <v>228</v>
      </c>
      <c r="K252" s="1" t="s">
        <v>194</v>
      </c>
      <c r="L252" s="1" t="s">
        <v>224</v>
      </c>
      <c r="M252">
        <v>42</v>
      </c>
      <c r="N252">
        <v>5</v>
      </c>
      <c r="O252">
        <v>50</v>
      </c>
      <c r="P252">
        <v>7</v>
      </c>
      <c r="X252" t="str">
        <f>Receive[[#This Row],[服装]]&amp;Receive[[#This Row],[名前]]&amp;Receive[[#This Row],[レアリティ]]</f>
        <v>バーガー西谷夕ICONIC</v>
      </c>
    </row>
    <row r="253" spans="1:24" x14ac:dyDescent="0.25">
      <c r="A253">
        <f>VLOOKUP(Receive[[#This Row],[No用]],SetNo[[No.用]:[vlookup 用]],2,FALSE)</f>
        <v>43</v>
      </c>
      <c r="B253">
        <f>IF(ROW()=2,1,IF(A252&lt;&gt;Receive[[#This Row],[No]],1,B252+1))</f>
        <v>7</v>
      </c>
      <c r="C253" s="1" t="s">
        <v>669</v>
      </c>
      <c r="D253" s="1" t="s">
        <v>141</v>
      </c>
      <c r="E253" s="1" t="s">
        <v>90</v>
      </c>
      <c r="F253" s="1" t="s">
        <v>80</v>
      </c>
      <c r="G253" s="1" t="s">
        <v>136</v>
      </c>
      <c r="H253" s="1" t="s">
        <v>71</v>
      </c>
      <c r="I253">
        <v>1</v>
      </c>
      <c r="J253" t="s">
        <v>228</v>
      </c>
      <c r="K253" s="1" t="s">
        <v>164</v>
      </c>
      <c r="L253" s="1" t="s">
        <v>162</v>
      </c>
      <c r="M253">
        <v>39</v>
      </c>
      <c r="N253">
        <v>0</v>
      </c>
      <c r="O253">
        <v>0</v>
      </c>
      <c r="P253">
        <v>0</v>
      </c>
      <c r="X253" t="str">
        <f>Receive[[#This Row],[服装]]&amp;Receive[[#This Row],[名前]]&amp;Receive[[#This Row],[レアリティ]]</f>
        <v>バーガー西谷夕ICONIC</v>
      </c>
    </row>
    <row r="254" spans="1:24" x14ac:dyDescent="0.25">
      <c r="A254">
        <f>VLOOKUP(Receive[[#This Row],[No用]],SetNo[[No.用]:[vlookup 用]],2,FALSE)</f>
        <v>43</v>
      </c>
      <c r="B254">
        <f>IF(ROW()=2,1,IF(A253&lt;&gt;Receive[[#This Row],[No]],1,B253+1))</f>
        <v>8</v>
      </c>
      <c r="C254" s="1" t="s">
        <v>669</v>
      </c>
      <c r="D254" s="1" t="s">
        <v>141</v>
      </c>
      <c r="E254" s="1" t="s">
        <v>90</v>
      </c>
      <c r="F254" s="1" t="s">
        <v>80</v>
      </c>
      <c r="G254" s="1" t="s">
        <v>136</v>
      </c>
      <c r="H254" s="1" t="s">
        <v>71</v>
      </c>
      <c r="I254">
        <v>0</v>
      </c>
      <c r="J254" t="s">
        <v>228</v>
      </c>
      <c r="K254" s="1" t="s">
        <v>165</v>
      </c>
      <c r="L254" s="1" t="s">
        <v>162</v>
      </c>
      <c r="M254">
        <v>29</v>
      </c>
      <c r="N254">
        <v>0</v>
      </c>
      <c r="O254">
        <v>0</v>
      </c>
      <c r="P254">
        <v>0</v>
      </c>
      <c r="X254" t="str">
        <f>Receive[[#This Row],[服装]]&amp;Receive[[#This Row],[名前]]&amp;Receive[[#This Row],[レアリティ]]</f>
        <v>バーガー西谷夕ICONIC</v>
      </c>
    </row>
    <row r="255" spans="1:24" x14ac:dyDescent="0.25">
      <c r="A255">
        <f>VLOOKUP(Receive[[#This Row],[No用]],SetNo[[No.用]:[vlookup 用]],2,FALSE)</f>
        <v>44</v>
      </c>
      <c r="B255">
        <f>IF(ROW()=2,1,IF(A254&lt;&gt;Receive[[#This Row],[No]],1,B254+1))</f>
        <v>1</v>
      </c>
      <c r="C255" s="1" t="s">
        <v>759</v>
      </c>
      <c r="D255" s="1" t="s">
        <v>141</v>
      </c>
      <c r="E255" s="1" t="s">
        <v>77</v>
      </c>
      <c r="F255" s="1" t="s">
        <v>80</v>
      </c>
      <c r="G255" s="1" t="s">
        <v>136</v>
      </c>
      <c r="H255" s="1" t="s">
        <v>71</v>
      </c>
      <c r="I255">
        <v>1</v>
      </c>
      <c r="J255" t="s">
        <v>228</v>
      </c>
      <c r="K255" s="1" t="s">
        <v>119</v>
      </c>
      <c r="L255" s="1" t="s">
        <v>173</v>
      </c>
      <c r="M255">
        <v>31</v>
      </c>
      <c r="N255">
        <v>0</v>
      </c>
      <c r="O255">
        <v>0</v>
      </c>
      <c r="P255">
        <v>0</v>
      </c>
      <c r="X255" t="str">
        <f>Receive[[#This Row],[服装]]&amp;Receive[[#This Row],[名前]]&amp;Receive[[#This Row],[レアリティ]]</f>
        <v>文化祭2西谷夕ICONIC</v>
      </c>
    </row>
    <row r="256" spans="1:24" x14ac:dyDescent="0.25">
      <c r="A256">
        <f>VLOOKUP(Receive[[#This Row],[No用]],SetNo[[No.用]:[vlookup 用]],2,FALSE)</f>
        <v>44</v>
      </c>
      <c r="B256">
        <f>IF(ROW()=2,1,IF(A255&lt;&gt;Receive[[#This Row],[No]],1,B255+1))</f>
        <v>2</v>
      </c>
      <c r="C256" s="1" t="s">
        <v>759</v>
      </c>
      <c r="D256" s="1" t="s">
        <v>141</v>
      </c>
      <c r="E256" s="1" t="s">
        <v>77</v>
      </c>
      <c r="F256" s="1" t="s">
        <v>80</v>
      </c>
      <c r="G256" s="1" t="s">
        <v>136</v>
      </c>
      <c r="H256" s="1" t="s">
        <v>71</v>
      </c>
      <c r="I256">
        <v>1</v>
      </c>
      <c r="J256" t="s">
        <v>228</v>
      </c>
      <c r="K256" s="1" t="s">
        <v>194</v>
      </c>
      <c r="L256" s="1" t="s">
        <v>173</v>
      </c>
      <c r="M256">
        <v>36</v>
      </c>
      <c r="N256">
        <v>0</v>
      </c>
      <c r="O256">
        <v>0</v>
      </c>
      <c r="P256">
        <v>0</v>
      </c>
      <c r="X256" t="str">
        <f>Receive[[#This Row],[服装]]&amp;Receive[[#This Row],[名前]]&amp;Receive[[#This Row],[レアリティ]]</f>
        <v>文化祭2西谷夕ICONIC</v>
      </c>
    </row>
    <row r="257" spans="1:24" x14ac:dyDescent="0.25">
      <c r="A257">
        <f>VLOOKUP(Receive[[#This Row],[No用]],SetNo[[No.用]:[vlookup 用]],2,FALSE)</f>
        <v>44</v>
      </c>
      <c r="B257">
        <f>IF(ROW()=2,1,IF(A256&lt;&gt;Receive[[#This Row],[No]],1,B256+1))</f>
        <v>3</v>
      </c>
      <c r="C257" s="1" t="s">
        <v>759</v>
      </c>
      <c r="D257" s="1" t="s">
        <v>141</v>
      </c>
      <c r="E257" s="1" t="s">
        <v>77</v>
      </c>
      <c r="F257" s="1" t="s">
        <v>80</v>
      </c>
      <c r="G257" s="1" t="s">
        <v>136</v>
      </c>
      <c r="H257" s="1" t="s">
        <v>71</v>
      </c>
      <c r="I257">
        <v>1</v>
      </c>
      <c r="J257" t="s">
        <v>228</v>
      </c>
      <c r="K257" s="1" t="s">
        <v>163</v>
      </c>
      <c r="L257" s="1" t="s">
        <v>178</v>
      </c>
      <c r="M257">
        <v>33</v>
      </c>
      <c r="N257">
        <v>0</v>
      </c>
      <c r="O257">
        <v>0</v>
      </c>
      <c r="P257">
        <v>0</v>
      </c>
      <c r="R257" s="1" t="s">
        <v>923</v>
      </c>
      <c r="S257" s="1">
        <v>17.5</v>
      </c>
      <c r="T257" s="1">
        <v>69.44</v>
      </c>
      <c r="U257" s="1"/>
      <c r="V257" s="1"/>
      <c r="X257" t="str">
        <f>Receive[[#This Row],[服装]]&amp;Receive[[#This Row],[名前]]&amp;Receive[[#This Row],[レアリティ]]</f>
        <v>文化祭2西谷夕ICONIC</v>
      </c>
    </row>
    <row r="258" spans="1:24" x14ac:dyDescent="0.25">
      <c r="A258">
        <f>VLOOKUP(Receive[[#This Row],[No用]],SetNo[[No.用]:[vlookup 用]],2,FALSE)</f>
        <v>44</v>
      </c>
      <c r="B258">
        <f>IF(ROW()=2,1,IF(A257&lt;&gt;Receive[[#This Row],[No]],1,B257+1))</f>
        <v>4</v>
      </c>
      <c r="C258" s="1" t="s">
        <v>759</v>
      </c>
      <c r="D258" s="1" t="s">
        <v>141</v>
      </c>
      <c r="E258" s="1" t="s">
        <v>77</v>
      </c>
      <c r="F258" s="1" t="s">
        <v>80</v>
      </c>
      <c r="G258" s="1" t="s">
        <v>136</v>
      </c>
      <c r="H258" s="1" t="s">
        <v>71</v>
      </c>
      <c r="I258">
        <v>1</v>
      </c>
      <c r="J258" t="s">
        <v>228</v>
      </c>
      <c r="K258" s="1" t="s">
        <v>230</v>
      </c>
      <c r="L258" s="1" t="s">
        <v>224</v>
      </c>
      <c r="M258">
        <v>36</v>
      </c>
      <c r="N258">
        <v>0</v>
      </c>
      <c r="O258">
        <v>0</v>
      </c>
      <c r="P258">
        <v>0</v>
      </c>
      <c r="R258" t="s">
        <v>1186</v>
      </c>
      <c r="S258" s="1">
        <v>17.5</v>
      </c>
      <c r="T258" s="1">
        <v>69.44</v>
      </c>
      <c r="W258" t="s">
        <v>1187</v>
      </c>
      <c r="X258" t="str">
        <f>Receive[[#This Row],[服装]]&amp;Receive[[#This Row],[名前]]&amp;Receive[[#This Row],[レアリティ]]</f>
        <v>文化祭2西谷夕ICONIC</v>
      </c>
    </row>
    <row r="259" spans="1:24" x14ac:dyDescent="0.25">
      <c r="A259">
        <f>VLOOKUP(Receive[[#This Row],[No用]],SetNo[[No.用]:[vlookup 用]],2,FALSE)</f>
        <v>44</v>
      </c>
      <c r="B259">
        <f>IF(ROW()=2,1,IF(A258&lt;&gt;Receive[[#This Row],[No]],1,B258+1))</f>
        <v>5</v>
      </c>
      <c r="C259" s="1" t="s">
        <v>759</v>
      </c>
      <c r="D259" s="1" t="s">
        <v>141</v>
      </c>
      <c r="E259" s="1" t="s">
        <v>77</v>
      </c>
      <c r="F259" s="1" t="s">
        <v>80</v>
      </c>
      <c r="G259" s="1" t="s">
        <v>136</v>
      </c>
      <c r="H259" s="1" t="s">
        <v>71</v>
      </c>
      <c r="I259">
        <v>1</v>
      </c>
      <c r="J259" t="s">
        <v>228</v>
      </c>
      <c r="K259" s="1" t="s">
        <v>120</v>
      </c>
      <c r="L259" s="1" t="s">
        <v>173</v>
      </c>
      <c r="M259">
        <v>31</v>
      </c>
      <c r="N259">
        <v>0</v>
      </c>
      <c r="O259">
        <v>0</v>
      </c>
      <c r="P259">
        <v>0</v>
      </c>
      <c r="X259" t="str">
        <f>Receive[[#This Row],[服装]]&amp;Receive[[#This Row],[名前]]&amp;Receive[[#This Row],[レアリティ]]</f>
        <v>文化祭2西谷夕ICONIC</v>
      </c>
    </row>
    <row r="260" spans="1:24" x14ac:dyDescent="0.25">
      <c r="A260">
        <f>VLOOKUP(Receive[[#This Row],[No用]],SetNo[[No.用]:[vlookup 用]],2,FALSE)</f>
        <v>44</v>
      </c>
      <c r="B260">
        <f>IF(ROW()=2,1,IF(A259&lt;&gt;Receive[[#This Row],[No]],1,B259+1))</f>
        <v>6</v>
      </c>
      <c r="C260" s="1" t="s">
        <v>759</v>
      </c>
      <c r="D260" s="1" t="s">
        <v>141</v>
      </c>
      <c r="E260" s="1" t="s">
        <v>77</v>
      </c>
      <c r="F260" s="1" t="s">
        <v>80</v>
      </c>
      <c r="G260" s="1" t="s">
        <v>136</v>
      </c>
      <c r="H260" s="1" t="s">
        <v>71</v>
      </c>
      <c r="I260">
        <v>1</v>
      </c>
      <c r="J260" t="s">
        <v>228</v>
      </c>
      <c r="K260" s="1" t="s">
        <v>183</v>
      </c>
      <c r="L260" s="1" t="s">
        <v>224</v>
      </c>
      <c r="M260">
        <v>42</v>
      </c>
      <c r="N260">
        <v>5</v>
      </c>
      <c r="O260">
        <v>50</v>
      </c>
      <c r="P260">
        <v>7</v>
      </c>
      <c r="X260" t="str">
        <f>Receive[[#This Row],[服装]]&amp;Receive[[#This Row],[名前]]&amp;Receive[[#This Row],[レアリティ]]</f>
        <v>文化祭2西谷夕ICONIC</v>
      </c>
    </row>
    <row r="261" spans="1:24" x14ac:dyDescent="0.25">
      <c r="A261">
        <f>VLOOKUP(Receive[[#This Row],[No用]],SetNo[[No.用]:[vlookup 用]],2,FALSE)</f>
        <v>44</v>
      </c>
      <c r="B261">
        <f>IF(ROW()=2,1,IF(A260&lt;&gt;Receive[[#This Row],[No]],1,B260+1))</f>
        <v>7</v>
      </c>
      <c r="C261" s="1" t="s">
        <v>759</v>
      </c>
      <c r="D261" s="1" t="s">
        <v>141</v>
      </c>
      <c r="E261" s="1" t="s">
        <v>77</v>
      </c>
      <c r="F261" s="1" t="s">
        <v>80</v>
      </c>
      <c r="G261" s="1" t="s">
        <v>136</v>
      </c>
      <c r="H261" s="1" t="s">
        <v>71</v>
      </c>
      <c r="I261">
        <v>1</v>
      </c>
      <c r="J261" t="s">
        <v>228</v>
      </c>
      <c r="K261" s="1" t="s">
        <v>164</v>
      </c>
      <c r="L261" s="1" t="s">
        <v>162</v>
      </c>
      <c r="M261">
        <v>39</v>
      </c>
      <c r="N261">
        <v>0</v>
      </c>
      <c r="O261">
        <v>0</v>
      </c>
      <c r="P261">
        <v>0</v>
      </c>
      <c r="X261" t="str">
        <f>Receive[[#This Row],[服装]]&amp;Receive[[#This Row],[名前]]&amp;Receive[[#This Row],[レアリティ]]</f>
        <v>文化祭2西谷夕ICONIC</v>
      </c>
    </row>
    <row r="262" spans="1:24" x14ac:dyDescent="0.25">
      <c r="A262">
        <f>VLOOKUP(Receive[[#This Row],[No用]],SetNo[[No.用]:[vlookup 用]],2,FALSE)</f>
        <v>44</v>
      </c>
      <c r="B262">
        <f>IF(ROW()=2,1,IF(A261&lt;&gt;Receive[[#This Row],[No]],1,B261+1))</f>
        <v>8</v>
      </c>
      <c r="C262" s="1" t="s">
        <v>759</v>
      </c>
      <c r="D262" s="1" t="s">
        <v>141</v>
      </c>
      <c r="E262" s="1" t="s">
        <v>77</v>
      </c>
      <c r="F262" s="1" t="s">
        <v>80</v>
      </c>
      <c r="G262" s="1" t="s">
        <v>136</v>
      </c>
      <c r="H262" s="1" t="s">
        <v>71</v>
      </c>
      <c r="I262">
        <v>0</v>
      </c>
      <c r="J262" t="s">
        <v>228</v>
      </c>
      <c r="K262" s="1" t="s">
        <v>165</v>
      </c>
      <c r="L262" s="1" t="s">
        <v>162</v>
      </c>
      <c r="M262">
        <v>29</v>
      </c>
      <c r="N262">
        <v>0</v>
      </c>
      <c r="O262">
        <v>0</v>
      </c>
      <c r="P262">
        <v>0</v>
      </c>
      <c r="X262" t="str">
        <f>Receive[[#This Row],[服装]]&amp;Receive[[#This Row],[名前]]&amp;Receive[[#This Row],[レアリティ]]</f>
        <v>文化祭2西谷夕ICONIC</v>
      </c>
    </row>
    <row r="263" spans="1:24" x14ac:dyDescent="0.25">
      <c r="A263">
        <f>VLOOKUP(Receive[[#This Row],[No用]],SetNo[[No.用]:[vlookup 用]],2,FALSE)</f>
        <v>45</v>
      </c>
      <c r="B263">
        <f>IF(ROW()=2,1,IF(A262&lt;&gt;Receive[[#This Row],[No]],1,B262+1))</f>
        <v>1</v>
      </c>
      <c r="C263" s="1" t="s">
        <v>871</v>
      </c>
      <c r="D263" s="1" t="s">
        <v>141</v>
      </c>
      <c r="E263" s="1" t="s">
        <v>73</v>
      </c>
      <c r="F263" s="1" t="s">
        <v>80</v>
      </c>
      <c r="G263" s="1" t="s">
        <v>136</v>
      </c>
      <c r="H263" s="1" t="s">
        <v>71</v>
      </c>
      <c r="I263">
        <v>1</v>
      </c>
      <c r="J263" t="s">
        <v>228</v>
      </c>
      <c r="K263" s="1" t="s">
        <v>119</v>
      </c>
      <c r="L263" s="1" t="s">
        <v>173</v>
      </c>
      <c r="M263">
        <v>32</v>
      </c>
      <c r="N263">
        <v>0</v>
      </c>
      <c r="O263">
        <v>0</v>
      </c>
      <c r="P263">
        <v>0</v>
      </c>
      <c r="X263" t="str">
        <f>Receive[[#This Row],[服装]]&amp;Receive[[#This Row],[名前]]&amp;Receive[[#This Row],[レアリティ]]</f>
        <v>2周年西谷夕ICONIC</v>
      </c>
    </row>
    <row r="264" spans="1:24" x14ac:dyDescent="0.25">
      <c r="A264">
        <f>VLOOKUP(Receive[[#This Row],[No用]],SetNo[[No.用]:[vlookup 用]],2,FALSE)</f>
        <v>45</v>
      </c>
      <c r="B264">
        <f>IF(ROW()=2,1,IF(A263&lt;&gt;Receive[[#This Row],[No]],1,B263+1))</f>
        <v>2</v>
      </c>
      <c r="C264" s="1" t="s">
        <v>871</v>
      </c>
      <c r="D264" s="1" t="s">
        <v>141</v>
      </c>
      <c r="E264" s="1" t="s">
        <v>73</v>
      </c>
      <c r="F264" s="1" t="s">
        <v>80</v>
      </c>
      <c r="G264" s="1" t="s">
        <v>136</v>
      </c>
      <c r="H264" s="1" t="s">
        <v>71</v>
      </c>
      <c r="I264">
        <v>1</v>
      </c>
      <c r="J264" t="s">
        <v>228</v>
      </c>
      <c r="K264" s="1" t="s">
        <v>194</v>
      </c>
      <c r="L264" s="1" t="s">
        <v>173</v>
      </c>
      <c r="M264">
        <v>37</v>
      </c>
      <c r="N264">
        <v>0</v>
      </c>
      <c r="O264">
        <v>0</v>
      </c>
      <c r="P264">
        <v>0</v>
      </c>
      <c r="X264" t="str">
        <f>Receive[[#This Row],[服装]]&amp;Receive[[#This Row],[名前]]&amp;Receive[[#This Row],[レアリティ]]</f>
        <v>2周年西谷夕ICONIC</v>
      </c>
    </row>
    <row r="265" spans="1:24" x14ac:dyDescent="0.25">
      <c r="A265">
        <f>VLOOKUP(Receive[[#This Row],[No用]],SetNo[[No.用]:[vlookup 用]],2,FALSE)</f>
        <v>45</v>
      </c>
      <c r="B265">
        <f>IF(ROW()=2,1,IF(A264&lt;&gt;Receive[[#This Row],[No]],1,B264+1))</f>
        <v>3</v>
      </c>
      <c r="C265" s="1" t="s">
        <v>871</v>
      </c>
      <c r="D265" s="1" t="s">
        <v>141</v>
      </c>
      <c r="E265" s="1" t="s">
        <v>73</v>
      </c>
      <c r="F265" s="1" t="s">
        <v>80</v>
      </c>
      <c r="G265" s="1" t="s">
        <v>136</v>
      </c>
      <c r="H265" s="1" t="s">
        <v>71</v>
      </c>
      <c r="I265">
        <v>1</v>
      </c>
      <c r="J265" t="s">
        <v>228</v>
      </c>
      <c r="K265" s="1" t="s">
        <v>163</v>
      </c>
      <c r="L265" s="1" t="s">
        <v>178</v>
      </c>
      <c r="M265">
        <v>35</v>
      </c>
      <c r="N265">
        <v>0</v>
      </c>
      <c r="O265">
        <v>0</v>
      </c>
      <c r="P265">
        <v>0</v>
      </c>
      <c r="R265" s="1" t="s">
        <v>923</v>
      </c>
      <c r="S265" s="1">
        <v>17.5</v>
      </c>
      <c r="T265" s="1">
        <v>69.44</v>
      </c>
      <c r="U265" s="1"/>
      <c r="V265" s="1"/>
      <c r="X265" t="str">
        <f>Receive[[#This Row],[服装]]&amp;Receive[[#This Row],[名前]]&amp;Receive[[#This Row],[レアリティ]]</f>
        <v>2周年西谷夕ICONIC</v>
      </c>
    </row>
    <row r="266" spans="1:24" x14ac:dyDescent="0.25">
      <c r="A266">
        <f>VLOOKUP(Receive[[#This Row],[No用]],SetNo[[No.用]:[vlookup 用]],2,FALSE)</f>
        <v>45</v>
      </c>
      <c r="B266">
        <f>IF(ROW()=2,1,IF(A265&lt;&gt;Receive[[#This Row],[No]],1,B265+1))</f>
        <v>4</v>
      </c>
      <c r="C266" s="1" t="s">
        <v>871</v>
      </c>
      <c r="D266" s="1" t="s">
        <v>141</v>
      </c>
      <c r="E266" s="1" t="s">
        <v>73</v>
      </c>
      <c r="F266" s="1" t="s">
        <v>80</v>
      </c>
      <c r="G266" s="1" t="s">
        <v>136</v>
      </c>
      <c r="H266" s="1" t="s">
        <v>71</v>
      </c>
      <c r="I266">
        <v>1</v>
      </c>
      <c r="J266" t="s">
        <v>228</v>
      </c>
      <c r="K266" s="1" t="s">
        <v>230</v>
      </c>
      <c r="L266" s="1" t="s">
        <v>178</v>
      </c>
      <c r="M266">
        <v>35</v>
      </c>
      <c r="N266">
        <v>0</v>
      </c>
      <c r="O266">
        <v>0</v>
      </c>
      <c r="P266">
        <v>0</v>
      </c>
      <c r="R266" s="1" t="s">
        <v>923</v>
      </c>
      <c r="S266" s="1">
        <v>12.5</v>
      </c>
      <c r="T266" s="1">
        <v>49.74</v>
      </c>
      <c r="U266" s="1"/>
      <c r="V266" s="1"/>
      <c r="X266" t="str">
        <f>Receive[[#This Row],[服装]]&amp;Receive[[#This Row],[名前]]&amp;Receive[[#This Row],[レアリティ]]</f>
        <v>2周年西谷夕ICONIC</v>
      </c>
    </row>
    <row r="267" spans="1:24" x14ac:dyDescent="0.25">
      <c r="A267">
        <f>VLOOKUP(Receive[[#This Row],[No用]],SetNo[[No.用]:[vlookup 用]],2,FALSE)</f>
        <v>45</v>
      </c>
      <c r="B267">
        <f>IF(ROW()=2,1,IF(A266&lt;&gt;Receive[[#This Row],[No]],1,B266+1))</f>
        <v>5</v>
      </c>
      <c r="C267" s="1" t="s">
        <v>871</v>
      </c>
      <c r="D267" s="1" t="s">
        <v>141</v>
      </c>
      <c r="E267" s="1" t="s">
        <v>73</v>
      </c>
      <c r="F267" s="1" t="s">
        <v>80</v>
      </c>
      <c r="G267" s="1" t="s">
        <v>136</v>
      </c>
      <c r="H267" s="1" t="s">
        <v>71</v>
      </c>
      <c r="I267">
        <v>1</v>
      </c>
      <c r="J267" t="s">
        <v>228</v>
      </c>
      <c r="K267" s="1" t="s">
        <v>120</v>
      </c>
      <c r="L267" s="1" t="s">
        <v>173</v>
      </c>
      <c r="M267">
        <v>32</v>
      </c>
      <c r="N267">
        <v>0</v>
      </c>
      <c r="O267">
        <v>0</v>
      </c>
      <c r="P267">
        <v>0</v>
      </c>
      <c r="X267" t="str">
        <f>Receive[[#This Row],[服装]]&amp;Receive[[#This Row],[名前]]&amp;Receive[[#This Row],[レアリティ]]</f>
        <v>2周年西谷夕ICONIC</v>
      </c>
    </row>
    <row r="268" spans="1:24" x14ac:dyDescent="0.25">
      <c r="A268">
        <f>VLOOKUP(Receive[[#This Row],[No用]],SetNo[[No.用]:[vlookup 用]],2,FALSE)</f>
        <v>45</v>
      </c>
      <c r="B268">
        <f>IF(ROW()=2,1,IF(A267&lt;&gt;Receive[[#This Row],[No]],1,B267+1))</f>
        <v>6</v>
      </c>
      <c r="C268" s="1" t="s">
        <v>871</v>
      </c>
      <c r="D268" s="1" t="s">
        <v>141</v>
      </c>
      <c r="E268" s="1" t="s">
        <v>73</v>
      </c>
      <c r="F268" s="1" t="s">
        <v>80</v>
      </c>
      <c r="G268" s="1" t="s">
        <v>136</v>
      </c>
      <c r="H268" s="1" t="s">
        <v>71</v>
      </c>
      <c r="I268">
        <v>1</v>
      </c>
      <c r="J268" t="s">
        <v>228</v>
      </c>
      <c r="K268" s="1" t="s">
        <v>164</v>
      </c>
      <c r="L268" s="1" t="s">
        <v>224</v>
      </c>
      <c r="M268">
        <v>42</v>
      </c>
      <c r="N268">
        <v>0</v>
      </c>
      <c r="O268">
        <v>50</v>
      </c>
      <c r="P268">
        <v>0</v>
      </c>
      <c r="X268" t="str">
        <f>Receive[[#This Row],[服装]]&amp;Receive[[#This Row],[名前]]&amp;Receive[[#This Row],[レアリティ]]</f>
        <v>2周年西谷夕ICONIC</v>
      </c>
    </row>
    <row r="269" spans="1:24" x14ac:dyDescent="0.25">
      <c r="A269">
        <f>VLOOKUP(Receive[[#This Row],[No用]],SetNo[[No.用]:[vlookup 用]],2,FALSE)</f>
        <v>45</v>
      </c>
      <c r="B269">
        <f>IF(ROW()=2,1,IF(A268&lt;&gt;Receive[[#This Row],[No]],1,B268+1))</f>
        <v>7</v>
      </c>
      <c r="C269" s="1" t="s">
        <v>871</v>
      </c>
      <c r="D269" s="1" t="s">
        <v>141</v>
      </c>
      <c r="E269" s="1" t="s">
        <v>73</v>
      </c>
      <c r="F269" s="1" t="s">
        <v>80</v>
      </c>
      <c r="G269" s="1" t="s">
        <v>136</v>
      </c>
      <c r="H269" s="1" t="s">
        <v>71</v>
      </c>
      <c r="I269">
        <v>1</v>
      </c>
      <c r="J269" t="s">
        <v>228</v>
      </c>
      <c r="K269" s="1" t="s">
        <v>194</v>
      </c>
      <c r="L269" s="1" t="s">
        <v>224</v>
      </c>
      <c r="M269">
        <v>43</v>
      </c>
      <c r="N269">
        <v>0</v>
      </c>
      <c r="O269">
        <v>51</v>
      </c>
      <c r="P269">
        <v>0</v>
      </c>
      <c r="X269" t="str">
        <f>Receive[[#This Row],[服装]]&amp;Receive[[#This Row],[名前]]&amp;Receive[[#This Row],[レアリティ]]</f>
        <v>2周年西谷夕ICONIC</v>
      </c>
    </row>
    <row r="270" spans="1:24" x14ac:dyDescent="0.25">
      <c r="A270">
        <f>VLOOKUP(Receive[[#This Row],[No用]],SetNo[[No.用]:[vlookup 用]],2,FALSE)</f>
        <v>45</v>
      </c>
      <c r="B270">
        <f>IF(ROW()=2,1,IF(A269&lt;&gt;Receive[[#This Row],[No]],1,B269+1))</f>
        <v>8</v>
      </c>
      <c r="C270" s="1" t="s">
        <v>871</v>
      </c>
      <c r="D270" s="1" t="s">
        <v>141</v>
      </c>
      <c r="E270" s="1" t="s">
        <v>73</v>
      </c>
      <c r="F270" s="1" t="s">
        <v>80</v>
      </c>
      <c r="G270" s="1" t="s">
        <v>136</v>
      </c>
      <c r="H270" s="1" t="s">
        <v>71</v>
      </c>
      <c r="I270">
        <v>1</v>
      </c>
      <c r="J270" t="s">
        <v>228</v>
      </c>
      <c r="K270" s="1" t="s">
        <v>164</v>
      </c>
      <c r="L270" s="1" t="s">
        <v>162</v>
      </c>
      <c r="M270">
        <v>39</v>
      </c>
      <c r="N270">
        <v>0</v>
      </c>
      <c r="O270">
        <v>0</v>
      </c>
      <c r="P270">
        <v>0</v>
      </c>
      <c r="X270" t="str">
        <f>Receive[[#This Row],[服装]]&amp;Receive[[#This Row],[名前]]&amp;Receive[[#This Row],[レアリティ]]</f>
        <v>2周年西谷夕ICONIC</v>
      </c>
    </row>
    <row r="271" spans="1:24" x14ac:dyDescent="0.25">
      <c r="A271">
        <f>VLOOKUP(Receive[[#This Row],[No用]],SetNo[[No.用]:[vlookup 用]],2,FALSE)</f>
        <v>45</v>
      </c>
      <c r="B271">
        <f>IF(ROW()=2,1,IF(A270&lt;&gt;Receive[[#This Row],[No]],1,B270+1))</f>
        <v>9</v>
      </c>
      <c r="C271" s="1" t="s">
        <v>871</v>
      </c>
      <c r="D271" s="1" t="s">
        <v>141</v>
      </c>
      <c r="E271" s="1" t="s">
        <v>73</v>
      </c>
      <c r="F271" s="1" t="s">
        <v>80</v>
      </c>
      <c r="G271" s="1" t="s">
        <v>136</v>
      </c>
      <c r="H271" s="1" t="s">
        <v>71</v>
      </c>
      <c r="I271">
        <v>0</v>
      </c>
      <c r="J271" t="s">
        <v>228</v>
      </c>
      <c r="K271" s="1" t="s">
        <v>165</v>
      </c>
      <c r="L271" s="1" t="s">
        <v>162</v>
      </c>
      <c r="M271">
        <v>29</v>
      </c>
      <c r="N271">
        <v>0</v>
      </c>
      <c r="O271">
        <v>0</v>
      </c>
      <c r="P271">
        <v>0</v>
      </c>
      <c r="X271" t="str">
        <f>Receive[[#This Row],[服装]]&amp;Receive[[#This Row],[名前]]&amp;Receive[[#This Row],[レアリティ]]</f>
        <v>2周年西谷夕ICONIC</v>
      </c>
    </row>
    <row r="272" spans="1:24" x14ac:dyDescent="0.25">
      <c r="A272">
        <f>VLOOKUP(Receive[[#This Row],[No用]],SetNo[[No.用]:[vlookup 用]],2,FALSE)</f>
        <v>46</v>
      </c>
      <c r="B272">
        <f>IF(ROW()=2,1,IF(A271&lt;&gt;Receive[[#This Row],[No]],1,B271+1))</f>
        <v>1</v>
      </c>
      <c r="C272" s="1" t="s">
        <v>1031</v>
      </c>
      <c r="D272" s="1" t="s">
        <v>141</v>
      </c>
      <c r="E272" s="1" t="s">
        <v>90</v>
      </c>
      <c r="F272" s="1" t="s">
        <v>80</v>
      </c>
      <c r="G272" s="1" t="s">
        <v>136</v>
      </c>
      <c r="H272" s="1" t="s">
        <v>71</v>
      </c>
      <c r="I272">
        <v>1</v>
      </c>
      <c r="J272" t="s">
        <v>228</v>
      </c>
      <c r="K272" s="1" t="s">
        <v>119</v>
      </c>
      <c r="L272" s="1" t="s">
        <v>173</v>
      </c>
      <c r="M272">
        <v>32</v>
      </c>
      <c r="N272">
        <v>0</v>
      </c>
      <c r="O272">
        <v>0</v>
      </c>
      <c r="P272">
        <v>0</v>
      </c>
      <c r="X272" t="str">
        <f>Receive[[#This Row],[服装]]&amp;Receive[[#This Row],[名前]]&amp;Receive[[#This Row],[レアリティ]]</f>
        <v>ハロウィン西谷夕ICONIC</v>
      </c>
    </row>
    <row r="273" spans="1:24" x14ac:dyDescent="0.25">
      <c r="A273">
        <f>VLOOKUP(Receive[[#This Row],[No用]],SetNo[[No.用]:[vlookup 用]],2,FALSE)</f>
        <v>46</v>
      </c>
      <c r="B273">
        <f>IF(ROW()=2,1,IF(A272&lt;&gt;Receive[[#This Row],[No]],1,B272+1))</f>
        <v>2</v>
      </c>
      <c r="C273" s="1" t="s">
        <v>1031</v>
      </c>
      <c r="D273" s="1" t="s">
        <v>141</v>
      </c>
      <c r="E273" s="1" t="s">
        <v>90</v>
      </c>
      <c r="F273" s="1" t="s">
        <v>80</v>
      </c>
      <c r="G273" s="1" t="s">
        <v>136</v>
      </c>
      <c r="H273" s="1" t="s">
        <v>71</v>
      </c>
      <c r="I273">
        <v>1</v>
      </c>
      <c r="J273" t="s">
        <v>228</v>
      </c>
      <c r="K273" s="1" t="s">
        <v>194</v>
      </c>
      <c r="L273" s="1" t="s">
        <v>173</v>
      </c>
      <c r="M273">
        <v>37</v>
      </c>
      <c r="N273">
        <v>0</v>
      </c>
      <c r="O273">
        <v>0</v>
      </c>
      <c r="P273">
        <v>0</v>
      </c>
      <c r="X273" t="str">
        <f>Receive[[#This Row],[服装]]&amp;Receive[[#This Row],[名前]]&amp;Receive[[#This Row],[レアリティ]]</f>
        <v>ハロウィン西谷夕ICONIC</v>
      </c>
    </row>
    <row r="274" spans="1:24" x14ac:dyDescent="0.25">
      <c r="A274">
        <f>VLOOKUP(Receive[[#This Row],[No用]],SetNo[[No.用]:[vlookup 用]],2,FALSE)</f>
        <v>46</v>
      </c>
      <c r="B274">
        <f>IF(ROW()=2,1,IF(A273&lt;&gt;Receive[[#This Row],[No]],1,B273+1))</f>
        <v>3</v>
      </c>
      <c r="C274" s="1" t="s">
        <v>1031</v>
      </c>
      <c r="D274" s="1" t="s">
        <v>141</v>
      </c>
      <c r="E274" s="1" t="s">
        <v>90</v>
      </c>
      <c r="F274" s="1" t="s">
        <v>80</v>
      </c>
      <c r="G274" s="1" t="s">
        <v>136</v>
      </c>
      <c r="H274" s="1" t="s">
        <v>71</v>
      </c>
      <c r="I274">
        <v>1</v>
      </c>
      <c r="J274" t="s">
        <v>228</v>
      </c>
      <c r="K274" s="1" t="s">
        <v>163</v>
      </c>
      <c r="L274" s="1" t="s">
        <v>178</v>
      </c>
      <c r="M274">
        <v>35</v>
      </c>
      <c r="N274">
        <v>0</v>
      </c>
      <c r="O274">
        <v>0</v>
      </c>
      <c r="P274">
        <v>0</v>
      </c>
      <c r="R274" s="1" t="s">
        <v>923</v>
      </c>
      <c r="S274" s="1">
        <v>17.5</v>
      </c>
      <c r="T274" s="1">
        <v>69.44</v>
      </c>
      <c r="U274" s="1"/>
      <c r="V274" s="1"/>
      <c r="W274" s="1"/>
      <c r="X274" t="str">
        <f>Receive[[#This Row],[服装]]&amp;Receive[[#This Row],[名前]]&amp;Receive[[#This Row],[レアリティ]]</f>
        <v>ハロウィン西谷夕ICONIC</v>
      </c>
    </row>
    <row r="275" spans="1:24" x14ac:dyDescent="0.25">
      <c r="A275">
        <f>VLOOKUP(Receive[[#This Row],[No用]],SetNo[[No.用]:[vlookup 用]],2,FALSE)</f>
        <v>46</v>
      </c>
      <c r="B275">
        <f>IF(ROW()=2,1,IF(A274&lt;&gt;Receive[[#This Row],[No]],1,B274+1))</f>
        <v>4</v>
      </c>
      <c r="C275" s="1" t="s">
        <v>1031</v>
      </c>
      <c r="D275" s="1" t="s">
        <v>141</v>
      </c>
      <c r="E275" s="1" t="s">
        <v>90</v>
      </c>
      <c r="F275" s="1" t="s">
        <v>80</v>
      </c>
      <c r="G275" s="1" t="s">
        <v>136</v>
      </c>
      <c r="H275" s="1" t="s">
        <v>71</v>
      </c>
      <c r="I275">
        <v>1</v>
      </c>
      <c r="J275" t="s">
        <v>228</v>
      </c>
      <c r="K275" s="1" t="s">
        <v>230</v>
      </c>
      <c r="L275" s="1" t="s">
        <v>224</v>
      </c>
      <c r="M275">
        <v>37</v>
      </c>
      <c r="N275">
        <v>0</v>
      </c>
      <c r="O275">
        <v>0</v>
      </c>
      <c r="P275">
        <v>0</v>
      </c>
      <c r="R275" s="1" t="s">
        <v>1041</v>
      </c>
      <c r="S275" s="1">
        <v>17.5</v>
      </c>
      <c r="T275" s="1">
        <v>69.44</v>
      </c>
      <c r="U275" s="1"/>
      <c r="V275" s="1"/>
      <c r="W275" s="1" t="s">
        <v>230</v>
      </c>
      <c r="X275" t="str">
        <f>Receive[[#This Row],[服装]]&amp;Receive[[#This Row],[名前]]&amp;Receive[[#This Row],[レアリティ]]</f>
        <v>ハロウィン西谷夕ICONIC</v>
      </c>
    </row>
    <row r="276" spans="1:24" x14ac:dyDescent="0.25">
      <c r="A276">
        <f>VLOOKUP(Receive[[#This Row],[No用]],SetNo[[No.用]:[vlookup 用]],2,FALSE)</f>
        <v>46</v>
      </c>
      <c r="B276">
        <f>IF(ROW()=2,1,IF(A275&lt;&gt;Receive[[#This Row],[No]],1,B275+1))</f>
        <v>5</v>
      </c>
      <c r="C276" s="1" t="s">
        <v>1031</v>
      </c>
      <c r="D276" s="1" t="s">
        <v>141</v>
      </c>
      <c r="E276" s="1" t="s">
        <v>90</v>
      </c>
      <c r="F276" s="1" t="s">
        <v>80</v>
      </c>
      <c r="G276" s="1" t="s">
        <v>136</v>
      </c>
      <c r="H276" s="1" t="s">
        <v>71</v>
      </c>
      <c r="I276">
        <v>1</v>
      </c>
      <c r="J276" t="s">
        <v>228</v>
      </c>
      <c r="K276" s="1" t="s">
        <v>120</v>
      </c>
      <c r="L276" s="1" t="s">
        <v>173</v>
      </c>
      <c r="M276">
        <v>32</v>
      </c>
      <c r="N276">
        <v>0</v>
      </c>
      <c r="O276">
        <v>0</v>
      </c>
      <c r="P276">
        <v>0</v>
      </c>
      <c r="X276" t="str">
        <f>Receive[[#This Row],[服装]]&amp;Receive[[#This Row],[名前]]&amp;Receive[[#This Row],[レアリティ]]</f>
        <v>ハロウィン西谷夕ICONIC</v>
      </c>
    </row>
    <row r="277" spans="1:24" x14ac:dyDescent="0.25">
      <c r="A277">
        <f>VLOOKUP(Receive[[#This Row],[No用]],SetNo[[No.用]:[vlookup 用]],2,FALSE)</f>
        <v>46</v>
      </c>
      <c r="B277">
        <f>IF(ROW()=2,1,IF(A276&lt;&gt;Receive[[#This Row],[No]],1,B276+1))</f>
        <v>6</v>
      </c>
      <c r="C277" s="1" t="s">
        <v>1031</v>
      </c>
      <c r="D277" s="1" t="s">
        <v>141</v>
      </c>
      <c r="E277" s="1" t="s">
        <v>90</v>
      </c>
      <c r="F277" s="1" t="s">
        <v>80</v>
      </c>
      <c r="G277" s="1" t="s">
        <v>136</v>
      </c>
      <c r="H277" s="1" t="s">
        <v>71</v>
      </c>
      <c r="I277">
        <v>1</v>
      </c>
      <c r="J277" t="s">
        <v>228</v>
      </c>
      <c r="K277" s="1" t="s">
        <v>164</v>
      </c>
      <c r="L277" s="1" t="s">
        <v>224</v>
      </c>
      <c r="M277">
        <v>43</v>
      </c>
      <c r="N277">
        <v>0</v>
      </c>
      <c r="O277">
        <v>51</v>
      </c>
      <c r="P277">
        <v>0</v>
      </c>
      <c r="W277" s="1" t="s">
        <v>1077</v>
      </c>
      <c r="X277" t="str">
        <f>Receive[[#This Row],[服装]]&amp;Receive[[#This Row],[名前]]&amp;Receive[[#This Row],[レアリティ]]</f>
        <v>ハロウィン西谷夕ICONIC</v>
      </c>
    </row>
    <row r="278" spans="1:24" x14ac:dyDescent="0.25">
      <c r="A278">
        <f>VLOOKUP(Receive[[#This Row],[No用]],SetNo[[No.用]:[vlookup 用]],2,FALSE)</f>
        <v>46</v>
      </c>
      <c r="B278">
        <f>IF(ROW()=2,1,IF(A277&lt;&gt;Receive[[#This Row],[No]],1,B277+1))</f>
        <v>7</v>
      </c>
      <c r="C278" s="1" t="s">
        <v>1031</v>
      </c>
      <c r="D278" s="1" t="s">
        <v>141</v>
      </c>
      <c r="E278" s="1" t="s">
        <v>90</v>
      </c>
      <c r="F278" s="1" t="s">
        <v>80</v>
      </c>
      <c r="G278" s="1" t="s">
        <v>136</v>
      </c>
      <c r="H278" s="1" t="s">
        <v>71</v>
      </c>
      <c r="I278">
        <v>1</v>
      </c>
      <c r="J278" t="s">
        <v>228</v>
      </c>
      <c r="K278" s="1" t="s">
        <v>194</v>
      </c>
      <c r="L278" s="1" t="s">
        <v>224</v>
      </c>
      <c r="M278">
        <v>44</v>
      </c>
      <c r="N278">
        <v>5</v>
      </c>
      <c r="O278">
        <v>52</v>
      </c>
      <c r="P278">
        <v>7</v>
      </c>
      <c r="W278" s="1" t="s">
        <v>1078</v>
      </c>
      <c r="X278" t="str">
        <f>Receive[[#This Row],[服装]]&amp;Receive[[#This Row],[名前]]&amp;Receive[[#This Row],[レアリティ]]</f>
        <v>ハロウィン西谷夕ICONIC</v>
      </c>
    </row>
    <row r="279" spans="1:24" x14ac:dyDescent="0.25">
      <c r="A279">
        <f>VLOOKUP(Receive[[#This Row],[No用]],SetNo[[No.用]:[vlookup 用]],2,FALSE)</f>
        <v>46</v>
      </c>
      <c r="B279">
        <f>IF(ROW()=2,1,IF(A278&lt;&gt;Receive[[#This Row],[No]],1,B278+1))</f>
        <v>8</v>
      </c>
      <c r="C279" s="1" t="s">
        <v>1031</v>
      </c>
      <c r="D279" s="1" t="s">
        <v>141</v>
      </c>
      <c r="E279" s="1" t="s">
        <v>90</v>
      </c>
      <c r="F279" s="1" t="s">
        <v>80</v>
      </c>
      <c r="G279" s="1" t="s">
        <v>136</v>
      </c>
      <c r="H279" s="1" t="s">
        <v>71</v>
      </c>
      <c r="I279">
        <v>1</v>
      </c>
      <c r="J279" t="s">
        <v>228</v>
      </c>
      <c r="K279" s="1" t="s">
        <v>164</v>
      </c>
      <c r="L279" s="1" t="s">
        <v>162</v>
      </c>
      <c r="M279">
        <v>40</v>
      </c>
      <c r="N279">
        <v>0</v>
      </c>
      <c r="O279">
        <v>0</v>
      </c>
      <c r="P279">
        <v>0</v>
      </c>
      <c r="X279" t="str">
        <f>Receive[[#This Row],[服装]]&amp;Receive[[#This Row],[名前]]&amp;Receive[[#This Row],[レアリティ]]</f>
        <v>ハロウィン西谷夕ICONIC</v>
      </c>
    </row>
    <row r="280" spans="1:24" x14ac:dyDescent="0.25">
      <c r="A280">
        <f>VLOOKUP(Receive[[#This Row],[No用]],SetNo[[No.用]:[vlookup 用]],2,FALSE)</f>
        <v>46</v>
      </c>
      <c r="B280">
        <f>IF(ROW()=2,1,IF(A279&lt;&gt;Receive[[#This Row],[No]],1,B279+1))</f>
        <v>9</v>
      </c>
      <c r="C280" s="1" t="s">
        <v>1031</v>
      </c>
      <c r="D280" s="1" t="s">
        <v>141</v>
      </c>
      <c r="E280" s="1" t="s">
        <v>90</v>
      </c>
      <c r="F280" s="1" t="s">
        <v>80</v>
      </c>
      <c r="G280" s="1" t="s">
        <v>136</v>
      </c>
      <c r="H280" s="1" t="s">
        <v>71</v>
      </c>
      <c r="I280">
        <v>0</v>
      </c>
      <c r="J280" t="s">
        <v>228</v>
      </c>
      <c r="K280" s="1" t="s">
        <v>165</v>
      </c>
      <c r="L280" s="1" t="s">
        <v>162</v>
      </c>
      <c r="M280">
        <v>30</v>
      </c>
      <c r="N280">
        <v>0</v>
      </c>
      <c r="O280">
        <v>0</v>
      </c>
      <c r="P280">
        <v>0</v>
      </c>
      <c r="X280" t="str">
        <f>Receive[[#This Row],[服装]]&amp;Receive[[#This Row],[名前]]&amp;Receive[[#This Row],[レアリティ]]</f>
        <v>ハロウィン西谷夕ICONIC</v>
      </c>
    </row>
    <row r="281" spans="1:24" x14ac:dyDescent="0.25">
      <c r="A281">
        <f>VLOOKUP(Receive[[#This Row],[No用]],SetNo[[No.用]:[vlookup 用]],2,FALSE)</f>
        <v>47</v>
      </c>
      <c r="B281">
        <f>IF(ROW()=2,1,IF(A280&lt;&gt;Receive[[#This Row],[No]],1,B280+1))</f>
        <v>1</v>
      </c>
      <c r="C281" s="1" t="s">
        <v>1673</v>
      </c>
      <c r="D281" s="1" t="s">
        <v>212</v>
      </c>
      <c r="E281" s="1" t="s">
        <v>28</v>
      </c>
      <c r="F281" s="1" t="s">
        <v>21</v>
      </c>
      <c r="G281" s="1" t="s">
        <v>153</v>
      </c>
      <c r="H281" s="1" t="s">
        <v>71</v>
      </c>
      <c r="I281">
        <v>1</v>
      </c>
      <c r="J281" t="s">
        <v>228</v>
      </c>
      <c r="K281" s="1" t="s">
        <v>119</v>
      </c>
      <c r="L281" s="1" t="s">
        <v>173</v>
      </c>
      <c r="M281">
        <v>33</v>
      </c>
      <c r="N281">
        <v>0</v>
      </c>
      <c r="O281">
        <v>0</v>
      </c>
      <c r="P281">
        <v>0</v>
      </c>
      <c r="X281" t="str">
        <f>Receive[[#This Row],[服装]]&amp;Receive[[#This Row],[名前]]&amp;Receive[[#This Row],[レアリティ]]</f>
        <v>思い出西谷夕ICONIC</v>
      </c>
    </row>
    <row r="282" spans="1:24" x14ac:dyDescent="0.25">
      <c r="A282">
        <f>VLOOKUP(Receive[[#This Row],[No用]],SetNo[[No.用]:[vlookup 用]],2,FALSE)</f>
        <v>47</v>
      </c>
      <c r="B282">
        <f>IF(ROW()=2,1,IF(A281&lt;&gt;Receive[[#This Row],[No]],1,B281+1))</f>
        <v>2</v>
      </c>
      <c r="C282" s="1" t="s">
        <v>1673</v>
      </c>
      <c r="D282" s="1" t="s">
        <v>212</v>
      </c>
      <c r="E282" s="1" t="s">
        <v>28</v>
      </c>
      <c r="F282" s="1" t="s">
        <v>21</v>
      </c>
      <c r="G282" s="1" t="s">
        <v>153</v>
      </c>
      <c r="H282" s="1" t="s">
        <v>71</v>
      </c>
      <c r="I282">
        <v>1</v>
      </c>
      <c r="J282" t="s">
        <v>228</v>
      </c>
      <c r="K282" s="1" t="s">
        <v>194</v>
      </c>
      <c r="L282" s="1" t="s">
        <v>173</v>
      </c>
      <c r="M282">
        <v>38</v>
      </c>
      <c r="N282">
        <v>0</v>
      </c>
      <c r="O282">
        <v>0</v>
      </c>
      <c r="P282">
        <v>0</v>
      </c>
      <c r="X282" t="str">
        <f>Receive[[#This Row],[服装]]&amp;Receive[[#This Row],[名前]]&amp;Receive[[#This Row],[レアリティ]]</f>
        <v>思い出西谷夕ICONIC</v>
      </c>
    </row>
    <row r="283" spans="1:24" x14ac:dyDescent="0.25">
      <c r="A283">
        <f>VLOOKUP(Receive[[#This Row],[No用]],SetNo[[No.用]:[vlookup 用]],2,FALSE)</f>
        <v>47</v>
      </c>
      <c r="B283">
        <f>IF(ROW()=2,1,IF(A282&lt;&gt;Receive[[#This Row],[No]],1,B282+1))</f>
        <v>3</v>
      </c>
      <c r="C283" s="1" t="s">
        <v>1673</v>
      </c>
      <c r="D283" s="1" t="s">
        <v>212</v>
      </c>
      <c r="E283" s="1" t="s">
        <v>28</v>
      </c>
      <c r="F283" s="1" t="s">
        <v>21</v>
      </c>
      <c r="G283" s="1" t="s">
        <v>153</v>
      </c>
      <c r="H283" s="1" t="s">
        <v>71</v>
      </c>
      <c r="I283">
        <v>1</v>
      </c>
      <c r="J283" t="s">
        <v>228</v>
      </c>
      <c r="K283" s="1" t="s">
        <v>163</v>
      </c>
      <c r="L283" s="1" t="s">
        <v>178</v>
      </c>
      <c r="M283">
        <v>36</v>
      </c>
      <c r="N283">
        <v>0</v>
      </c>
      <c r="O283">
        <v>0</v>
      </c>
      <c r="P283">
        <v>0</v>
      </c>
      <c r="R283" s="1" t="s">
        <v>923</v>
      </c>
      <c r="S283">
        <v>17.5</v>
      </c>
      <c r="T283">
        <v>69.44</v>
      </c>
      <c r="X283" t="str">
        <f>Receive[[#This Row],[服装]]&amp;Receive[[#This Row],[名前]]&amp;Receive[[#This Row],[レアリティ]]</f>
        <v>思い出西谷夕ICONIC</v>
      </c>
    </row>
    <row r="284" spans="1:24" x14ac:dyDescent="0.25">
      <c r="A284">
        <f>VLOOKUP(Receive[[#This Row],[No用]],SetNo[[No.用]:[vlookup 用]],2,FALSE)</f>
        <v>47</v>
      </c>
      <c r="B284">
        <f>IF(ROW()=2,1,IF(A283&lt;&gt;Receive[[#This Row],[No]],1,B283+1))</f>
        <v>4</v>
      </c>
      <c r="C284" s="1" t="s">
        <v>1673</v>
      </c>
      <c r="D284" s="1" t="s">
        <v>212</v>
      </c>
      <c r="E284" s="1" t="s">
        <v>28</v>
      </c>
      <c r="F284" s="1" t="s">
        <v>21</v>
      </c>
      <c r="G284" s="1" t="s">
        <v>153</v>
      </c>
      <c r="H284" s="1" t="s">
        <v>71</v>
      </c>
      <c r="I284">
        <v>1</v>
      </c>
      <c r="J284" t="s">
        <v>228</v>
      </c>
      <c r="K284" s="1" t="s">
        <v>230</v>
      </c>
      <c r="L284" s="1" t="s">
        <v>224</v>
      </c>
      <c r="M284">
        <v>38</v>
      </c>
      <c r="N284">
        <v>0</v>
      </c>
      <c r="O284">
        <v>0</v>
      </c>
      <c r="P284">
        <v>0</v>
      </c>
      <c r="R284" s="1" t="s">
        <v>1041</v>
      </c>
      <c r="S284">
        <v>17.5</v>
      </c>
      <c r="T284">
        <v>69.44</v>
      </c>
      <c r="W284" s="1" t="s">
        <v>230</v>
      </c>
      <c r="X284" t="str">
        <f>Receive[[#This Row],[服装]]&amp;Receive[[#This Row],[名前]]&amp;Receive[[#This Row],[レアリティ]]</f>
        <v>思い出西谷夕ICONIC</v>
      </c>
    </row>
    <row r="285" spans="1:24" x14ac:dyDescent="0.25">
      <c r="A285">
        <f>VLOOKUP(Receive[[#This Row],[No用]],SetNo[[No.用]:[vlookup 用]],2,FALSE)</f>
        <v>47</v>
      </c>
      <c r="B285">
        <f>IF(ROW()=2,1,IF(A284&lt;&gt;Receive[[#This Row],[No]],1,B284+1))</f>
        <v>5</v>
      </c>
      <c r="C285" s="1" t="s">
        <v>1673</v>
      </c>
      <c r="D285" s="1" t="s">
        <v>212</v>
      </c>
      <c r="E285" s="1" t="s">
        <v>28</v>
      </c>
      <c r="F285" s="1" t="s">
        <v>21</v>
      </c>
      <c r="G285" s="1" t="s">
        <v>153</v>
      </c>
      <c r="H285" s="1" t="s">
        <v>71</v>
      </c>
      <c r="I285">
        <v>1</v>
      </c>
      <c r="J285" t="s">
        <v>228</v>
      </c>
      <c r="K285" s="1" t="s">
        <v>120</v>
      </c>
      <c r="L285" s="1" t="s">
        <v>173</v>
      </c>
      <c r="M285">
        <v>33</v>
      </c>
      <c r="N285">
        <v>0</v>
      </c>
      <c r="O285">
        <v>0</v>
      </c>
      <c r="P285">
        <v>0</v>
      </c>
      <c r="X285" t="str">
        <f>Receive[[#This Row],[服装]]&amp;Receive[[#This Row],[名前]]&amp;Receive[[#This Row],[レアリティ]]</f>
        <v>思い出西谷夕ICONIC</v>
      </c>
    </row>
    <row r="286" spans="1:24" x14ac:dyDescent="0.25">
      <c r="A286">
        <f>VLOOKUP(Receive[[#This Row],[No用]],SetNo[[No.用]:[vlookup 用]],2,FALSE)</f>
        <v>47</v>
      </c>
      <c r="B286">
        <f>IF(ROW()=2,1,IF(A285&lt;&gt;Receive[[#This Row],[No]],1,B285+1))</f>
        <v>6</v>
      </c>
      <c r="C286" s="1" t="s">
        <v>1673</v>
      </c>
      <c r="D286" s="1" t="s">
        <v>212</v>
      </c>
      <c r="E286" s="1" t="s">
        <v>28</v>
      </c>
      <c r="F286" s="1" t="s">
        <v>21</v>
      </c>
      <c r="G286" s="1" t="s">
        <v>153</v>
      </c>
      <c r="H286" s="1" t="s">
        <v>71</v>
      </c>
      <c r="I286">
        <v>1</v>
      </c>
      <c r="J286" t="s">
        <v>228</v>
      </c>
      <c r="K286" s="1" t="s">
        <v>183</v>
      </c>
      <c r="L286" s="1" t="s">
        <v>224</v>
      </c>
      <c r="M286">
        <v>45</v>
      </c>
      <c r="N286">
        <v>5</v>
      </c>
      <c r="O286">
        <v>53</v>
      </c>
      <c r="P286">
        <v>7</v>
      </c>
      <c r="W286" s="1" t="s">
        <v>1698</v>
      </c>
      <c r="X286" t="str">
        <f>Receive[[#This Row],[服装]]&amp;Receive[[#This Row],[名前]]&amp;Receive[[#This Row],[レアリティ]]</f>
        <v>思い出西谷夕ICONIC</v>
      </c>
    </row>
    <row r="287" spans="1:24" x14ac:dyDescent="0.25">
      <c r="A287">
        <f>VLOOKUP(Receive[[#This Row],[No用]],SetNo[[No.用]:[vlookup 用]],2,FALSE)</f>
        <v>47</v>
      </c>
      <c r="B287">
        <f>IF(ROW()=2,1,IF(A286&lt;&gt;Receive[[#This Row],[No]],1,B286+1))</f>
        <v>7</v>
      </c>
      <c r="C287" s="1" t="s">
        <v>1673</v>
      </c>
      <c r="D287" s="1" t="s">
        <v>212</v>
      </c>
      <c r="E287" s="1" t="s">
        <v>28</v>
      </c>
      <c r="F287" s="1" t="s">
        <v>21</v>
      </c>
      <c r="G287" s="1" t="s">
        <v>153</v>
      </c>
      <c r="H287" s="1" t="s">
        <v>71</v>
      </c>
      <c r="I287">
        <v>1</v>
      </c>
      <c r="J287" t="s">
        <v>228</v>
      </c>
      <c r="K287" s="1" t="s">
        <v>164</v>
      </c>
      <c r="L287" s="1" t="s">
        <v>224</v>
      </c>
      <c r="M287">
        <v>44</v>
      </c>
      <c r="N287">
        <v>0</v>
      </c>
      <c r="O287">
        <v>52</v>
      </c>
      <c r="P287">
        <v>0</v>
      </c>
      <c r="W287" s="1" t="s">
        <v>1077</v>
      </c>
      <c r="X287" t="str">
        <f>Receive[[#This Row],[服装]]&amp;Receive[[#This Row],[名前]]&amp;Receive[[#This Row],[レアリティ]]</f>
        <v>思い出西谷夕ICONIC</v>
      </c>
    </row>
    <row r="288" spans="1:24" x14ac:dyDescent="0.25">
      <c r="A288">
        <f>VLOOKUP(Receive[[#This Row],[No用]],SetNo[[No.用]:[vlookup 用]],2,FALSE)</f>
        <v>47</v>
      </c>
      <c r="B288">
        <f>IF(ROW()=2,1,IF(A287&lt;&gt;Receive[[#This Row],[No]],1,B287+1))</f>
        <v>8</v>
      </c>
      <c r="C288" s="1" t="s">
        <v>1673</v>
      </c>
      <c r="D288" s="1" t="s">
        <v>212</v>
      </c>
      <c r="E288" s="1" t="s">
        <v>28</v>
      </c>
      <c r="F288" s="1" t="s">
        <v>21</v>
      </c>
      <c r="G288" s="1" t="s">
        <v>153</v>
      </c>
      <c r="H288" s="1" t="s">
        <v>71</v>
      </c>
      <c r="I288">
        <v>1</v>
      </c>
      <c r="J288" t="s">
        <v>228</v>
      </c>
      <c r="K288" s="1" t="s">
        <v>164</v>
      </c>
      <c r="L288" s="1" t="s">
        <v>162</v>
      </c>
      <c r="M288">
        <v>40</v>
      </c>
      <c r="N288">
        <v>0</v>
      </c>
      <c r="O288">
        <v>0</v>
      </c>
      <c r="P288">
        <v>0</v>
      </c>
      <c r="X288" t="str">
        <f>Receive[[#This Row],[服装]]&amp;Receive[[#This Row],[名前]]&amp;Receive[[#This Row],[レアリティ]]</f>
        <v>思い出西谷夕ICONIC</v>
      </c>
    </row>
    <row r="289" spans="1:24" x14ac:dyDescent="0.25">
      <c r="A289">
        <f>VLOOKUP(Receive[[#This Row],[No用]],SetNo[[No.用]:[vlookup 用]],2,FALSE)</f>
        <v>47</v>
      </c>
      <c r="B289">
        <f>IF(ROW()=2,1,IF(A288&lt;&gt;Receive[[#This Row],[No]],1,B288+1))</f>
        <v>9</v>
      </c>
      <c r="C289" s="1" t="s">
        <v>1673</v>
      </c>
      <c r="D289" s="1" t="s">
        <v>212</v>
      </c>
      <c r="E289" s="1" t="s">
        <v>28</v>
      </c>
      <c r="F289" s="1" t="s">
        <v>21</v>
      </c>
      <c r="G289" s="1" t="s">
        <v>153</v>
      </c>
      <c r="H289" s="1" t="s">
        <v>71</v>
      </c>
      <c r="I289">
        <v>0</v>
      </c>
      <c r="J289" t="s">
        <v>228</v>
      </c>
      <c r="K289" s="1" t="s">
        <v>165</v>
      </c>
      <c r="L289" s="1" t="s">
        <v>162</v>
      </c>
      <c r="M289">
        <v>30</v>
      </c>
      <c r="N289">
        <v>0</v>
      </c>
      <c r="O289">
        <v>0</v>
      </c>
      <c r="P289">
        <v>0</v>
      </c>
      <c r="X289" t="str">
        <f>Receive[[#This Row],[服装]]&amp;Receive[[#This Row],[名前]]&amp;Receive[[#This Row],[レアリティ]]</f>
        <v>思い出西谷夕ICONIC</v>
      </c>
    </row>
    <row r="290" spans="1:24" x14ac:dyDescent="0.25">
      <c r="A290">
        <f>VLOOKUP(Receive[[#This Row],[No用]],SetNo[[No.用]:[vlookup 用]],2,FALSE)</f>
        <v>48</v>
      </c>
      <c r="B290">
        <f>IF(ROW()=2,1,IF(A280&lt;&gt;Receive[[#This Row],[No]],1,B280+1))</f>
        <v>1</v>
      </c>
      <c r="C290" t="s">
        <v>205</v>
      </c>
      <c r="D290" t="s">
        <v>142</v>
      </c>
      <c r="E290" t="s">
        <v>24</v>
      </c>
      <c r="F290" t="s">
        <v>25</v>
      </c>
      <c r="G290" t="s">
        <v>136</v>
      </c>
      <c r="H290" t="s">
        <v>71</v>
      </c>
      <c r="I290">
        <v>1</v>
      </c>
      <c r="J290" t="s">
        <v>228</v>
      </c>
      <c r="K290" t="s">
        <v>119</v>
      </c>
      <c r="L290" t="s">
        <v>162</v>
      </c>
      <c r="M290">
        <v>24</v>
      </c>
      <c r="N290">
        <v>0</v>
      </c>
      <c r="O290">
        <v>0</v>
      </c>
      <c r="P290">
        <v>0</v>
      </c>
      <c r="X290" t="str">
        <f>Receive[[#This Row],[服装]]&amp;Receive[[#This Row],[名前]]&amp;Receive[[#This Row],[レアリティ]]</f>
        <v>ユニフォーム田中龍之介ICONIC</v>
      </c>
    </row>
    <row r="291" spans="1:24" x14ac:dyDescent="0.25">
      <c r="A291">
        <f>VLOOKUP(Receive[[#This Row],[No用]],SetNo[[No.用]:[vlookup 用]],2,FALSE)</f>
        <v>48</v>
      </c>
      <c r="B291">
        <f>IF(ROW()=2,1,IF(A290&lt;&gt;Receive[[#This Row],[No]],1,B290+1))</f>
        <v>2</v>
      </c>
      <c r="C291" t="s">
        <v>205</v>
      </c>
      <c r="D291" t="s">
        <v>142</v>
      </c>
      <c r="E291" t="s">
        <v>24</v>
      </c>
      <c r="F291" t="s">
        <v>25</v>
      </c>
      <c r="G291" t="s">
        <v>136</v>
      </c>
      <c r="H291" t="s">
        <v>71</v>
      </c>
      <c r="I291">
        <v>1</v>
      </c>
      <c r="J291" t="s">
        <v>228</v>
      </c>
      <c r="K291" t="s">
        <v>163</v>
      </c>
      <c r="L291" t="s">
        <v>162</v>
      </c>
      <c r="M291">
        <v>24</v>
      </c>
      <c r="N291">
        <v>0</v>
      </c>
      <c r="O291">
        <v>0</v>
      </c>
      <c r="P291">
        <v>0</v>
      </c>
      <c r="R291" s="1" t="s">
        <v>923</v>
      </c>
      <c r="S291" s="1">
        <v>15</v>
      </c>
      <c r="T291" s="1">
        <v>59.1</v>
      </c>
      <c r="U291" s="1"/>
      <c r="V291" s="1"/>
      <c r="X291" t="str">
        <f>Receive[[#This Row],[服装]]&amp;Receive[[#This Row],[名前]]&amp;Receive[[#This Row],[レアリティ]]</f>
        <v>ユニフォーム田中龍之介ICONIC</v>
      </c>
    </row>
    <row r="292" spans="1:24" x14ac:dyDescent="0.25">
      <c r="A292">
        <f>VLOOKUP(Receive[[#This Row],[No用]],SetNo[[No.用]:[vlookup 用]],2,FALSE)</f>
        <v>48</v>
      </c>
      <c r="B292">
        <f>IF(ROW()=2,1,IF(A291&lt;&gt;Receive[[#This Row],[No]],1,B291+1))</f>
        <v>3</v>
      </c>
      <c r="C292" t="s">
        <v>205</v>
      </c>
      <c r="D292" t="s">
        <v>142</v>
      </c>
      <c r="E292" t="s">
        <v>24</v>
      </c>
      <c r="F292" t="s">
        <v>25</v>
      </c>
      <c r="G292" t="s">
        <v>136</v>
      </c>
      <c r="H292" t="s">
        <v>71</v>
      </c>
      <c r="I292">
        <v>1</v>
      </c>
      <c r="J292" t="s">
        <v>228</v>
      </c>
      <c r="K292" t="s">
        <v>120</v>
      </c>
      <c r="L292" t="s">
        <v>162</v>
      </c>
      <c r="M292">
        <v>24</v>
      </c>
      <c r="N292">
        <v>0</v>
      </c>
      <c r="O292">
        <v>0</v>
      </c>
      <c r="P292">
        <v>0</v>
      </c>
      <c r="X292" t="str">
        <f>Receive[[#This Row],[服装]]&amp;Receive[[#This Row],[名前]]&amp;Receive[[#This Row],[レアリティ]]</f>
        <v>ユニフォーム田中龍之介ICONIC</v>
      </c>
    </row>
    <row r="293" spans="1:24" x14ac:dyDescent="0.25">
      <c r="A293">
        <f>VLOOKUP(Receive[[#This Row],[No用]],SetNo[[No.用]:[vlookup 用]],2,FALSE)</f>
        <v>48</v>
      </c>
      <c r="B293">
        <f>IF(ROW()=2,1,IF(A292&lt;&gt;Receive[[#This Row],[No]],1,B292+1))</f>
        <v>4</v>
      </c>
      <c r="C293" t="s">
        <v>205</v>
      </c>
      <c r="D293" t="s">
        <v>142</v>
      </c>
      <c r="E293" t="s">
        <v>24</v>
      </c>
      <c r="F293" t="s">
        <v>25</v>
      </c>
      <c r="G293" t="s">
        <v>136</v>
      </c>
      <c r="H293" t="s">
        <v>71</v>
      </c>
      <c r="I293">
        <v>1</v>
      </c>
      <c r="J293" t="s">
        <v>228</v>
      </c>
      <c r="K293" t="s">
        <v>164</v>
      </c>
      <c r="L293" t="s">
        <v>162</v>
      </c>
      <c r="M293">
        <v>24</v>
      </c>
      <c r="N293">
        <v>0</v>
      </c>
      <c r="O293">
        <v>0</v>
      </c>
      <c r="P293">
        <v>0</v>
      </c>
      <c r="X293" t="str">
        <f>Receive[[#This Row],[服装]]&amp;Receive[[#This Row],[名前]]&amp;Receive[[#This Row],[レアリティ]]</f>
        <v>ユニフォーム田中龍之介ICONIC</v>
      </c>
    </row>
    <row r="294" spans="1:24" x14ac:dyDescent="0.25">
      <c r="A294">
        <f>VLOOKUP(Receive[[#This Row],[No用]],SetNo[[No.用]:[vlookup 用]],2,FALSE)</f>
        <v>48</v>
      </c>
      <c r="B294">
        <f>IF(ROW()=2,1,IF(A293&lt;&gt;Receive[[#This Row],[No]],1,B293+1))</f>
        <v>5</v>
      </c>
      <c r="C294" t="s">
        <v>205</v>
      </c>
      <c r="D294" t="s">
        <v>142</v>
      </c>
      <c r="E294" t="s">
        <v>24</v>
      </c>
      <c r="F294" t="s">
        <v>25</v>
      </c>
      <c r="G294" t="s">
        <v>136</v>
      </c>
      <c r="H294" t="s">
        <v>71</v>
      </c>
      <c r="I294">
        <v>0</v>
      </c>
      <c r="J294" t="s">
        <v>228</v>
      </c>
      <c r="K294" t="s">
        <v>165</v>
      </c>
      <c r="L294" t="s">
        <v>162</v>
      </c>
      <c r="M294">
        <v>29</v>
      </c>
      <c r="N294">
        <v>0</v>
      </c>
      <c r="O294">
        <v>0</v>
      </c>
      <c r="P294">
        <v>0</v>
      </c>
      <c r="X294" t="str">
        <f>Receive[[#This Row],[服装]]&amp;Receive[[#This Row],[名前]]&amp;Receive[[#This Row],[レアリティ]]</f>
        <v>ユニフォーム田中龍之介ICONIC</v>
      </c>
    </row>
    <row r="295" spans="1:24" x14ac:dyDescent="0.25">
      <c r="A295">
        <f>VLOOKUP(Receive[[#This Row],[No用]],SetNo[[No.用]:[vlookup 用]],2,FALSE)</f>
        <v>49</v>
      </c>
      <c r="B295">
        <f>IF(ROW()=2,1,IF(A294&lt;&gt;Receive[[#This Row],[No]],1,B294+1))</f>
        <v>1</v>
      </c>
      <c r="C295" t="s">
        <v>149</v>
      </c>
      <c r="D295" t="s">
        <v>142</v>
      </c>
      <c r="E295" t="s">
        <v>28</v>
      </c>
      <c r="F295" t="s">
        <v>25</v>
      </c>
      <c r="G295" t="s">
        <v>136</v>
      </c>
      <c r="H295" t="s">
        <v>71</v>
      </c>
      <c r="I295">
        <v>1</v>
      </c>
      <c r="J295" t="s">
        <v>228</v>
      </c>
      <c r="K295" t="s">
        <v>119</v>
      </c>
      <c r="L295" t="s">
        <v>162</v>
      </c>
      <c r="M295">
        <v>24</v>
      </c>
      <c r="N295">
        <v>0</v>
      </c>
      <c r="O295">
        <v>0</v>
      </c>
      <c r="P295">
        <v>0</v>
      </c>
      <c r="X295" t="str">
        <f>Receive[[#This Row],[服装]]&amp;Receive[[#This Row],[名前]]&amp;Receive[[#This Row],[レアリティ]]</f>
        <v>制服田中龍之介ICONIC</v>
      </c>
    </row>
    <row r="296" spans="1:24" x14ac:dyDescent="0.25">
      <c r="A296">
        <f>VLOOKUP(Receive[[#This Row],[No用]],SetNo[[No.用]:[vlookup 用]],2,FALSE)</f>
        <v>49</v>
      </c>
      <c r="B296">
        <f>IF(ROW()=2,1,IF(A295&lt;&gt;Receive[[#This Row],[No]],1,B295+1))</f>
        <v>2</v>
      </c>
      <c r="C296" t="s">
        <v>149</v>
      </c>
      <c r="D296" t="s">
        <v>142</v>
      </c>
      <c r="E296" t="s">
        <v>28</v>
      </c>
      <c r="F296" t="s">
        <v>25</v>
      </c>
      <c r="G296" t="s">
        <v>136</v>
      </c>
      <c r="H296" t="s">
        <v>71</v>
      </c>
      <c r="I296">
        <v>1</v>
      </c>
      <c r="J296" t="s">
        <v>228</v>
      </c>
      <c r="K296" t="s">
        <v>163</v>
      </c>
      <c r="L296" t="s">
        <v>162</v>
      </c>
      <c r="M296">
        <v>24</v>
      </c>
      <c r="N296">
        <v>0</v>
      </c>
      <c r="O296">
        <v>0</v>
      </c>
      <c r="P296">
        <v>0</v>
      </c>
      <c r="R296" s="1" t="s">
        <v>923</v>
      </c>
      <c r="S296" s="1">
        <v>15</v>
      </c>
      <c r="T296" s="1">
        <v>59.1</v>
      </c>
      <c r="U296" s="1"/>
      <c r="V296" s="1"/>
      <c r="X296" t="str">
        <f>Receive[[#This Row],[服装]]&amp;Receive[[#This Row],[名前]]&amp;Receive[[#This Row],[レアリティ]]</f>
        <v>制服田中龍之介ICONIC</v>
      </c>
    </row>
    <row r="297" spans="1:24" x14ac:dyDescent="0.25">
      <c r="A297">
        <f>VLOOKUP(Receive[[#This Row],[No用]],SetNo[[No.用]:[vlookup 用]],2,FALSE)</f>
        <v>49</v>
      </c>
      <c r="B297">
        <f>IF(ROW()=2,1,IF(A296&lt;&gt;Receive[[#This Row],[No]],1,B296+1))</f>
        <v>3</v>
      </c>
      <c r="C297" t="s">
        <v>149</v>
      </c>
      <c r="D297" t="s">
        <v>142</v>
      </c>
      <c r="E297" t="s">
        <v>28</v>
      </c>
      <c r="F297" t="s">
        <v>25</v>
      </c>
      <c r="G297" t="s">
        <v>136</v>
      </c>
      <c r="H297" t="s">
        <v>71</v>
      </c>
      <c r="I297">
        <v>1</v>
      </c>
      <c r="J297" t="s">
        <v>228</v>
      </c>
      <c r="K297" t="s">
        <v>120</v>
      </c>
      <c r="L297" t="s">
        <v>162</v>
      </c>
      <c r="M297">
        <v>24</v>
      </c>
      <c r="N297">
        <v>0</v>
      </c>
      <c r="O297">
        <v>0</v>
      </c>
      <c r="P297">
        <v>0</v>
      </c>
      <c r="X297" t="str">
        <f>Receive[[#This Row],[服装]]&amp;Receive[[#This Row],[名前]]&amp;Receive[[#This Row],[レアリティ]]</f>
        <v>制服田中龍之介ICONIC</v>
      </c>
    </row>
    <row r="298" spans="1:24" x14ac:dyDescent="0.25">
      <c r="A298">
        <f>VLOOKUP(Receive[[#This Row],[No用]],SetNo[[No.用]:[vlookup 用]],2,FALSE)</f>
        <v>49</v>
      </c>
      <c r="B298">
        <f>IF(ROW()=2,1,IF(A297&lt;&gt;Receive[[#This Row],[No]],1,B297+1))</f>
        <v>4</v>
      </c>
      <c r="C298" t="s">
        <v>149</v>
      </c>
      <c r="D298" t="s">
        <v>142</v>
      </c>
      <c r="E298" t="s">
        <v>28</v>
      </c>
      <c r="F298" t="s">
        <v>25</v>
      </c>
      <c r="G298" t="s">
        <v>136</v>
      </c>
      <c r="H298" t="s">
        <v>71</v>
      </c>
      <c r="I298">
        <v>1</v>
      </c>
      <c r="J298" t="s">
        <v>228</v>
      </c>
      <c r="K298" t="s">
        <v>164</v>
      </c>
      <c r="L298" t="s">
        <v>162</v>
      </c>
      <c r="M298">
        <v>24</v>
      </c>
      <c r="N298">
        <v>0</v>
      </c>
      <c r="O298">
        <v>0</v>
      </c>
      <c r="P298">
        <v>0</v>
      </c>
      <c r="X298" t="str">
        <f>Receive[[#This Row],[服装]]&amp;Receive[[#This Row],[名前]]&amp;Receive[[#This Row],[レアリティ]]</f>
        <v>制服田中龍之介ICONIC</v>
      </c>
    </row>
    <row r="299" spans="1:24" x14ac:dyDescent="0.25">
      <c r="A299">
        <f>VLOOKUP(Receive[[#This Row],[No用]],SetNo[[No.用]:[vlookup 用]],2,FALSE)</f>
        <v>49</v>
      </c>
      <c r="B299">
        <f>IF(ROW()=2,1,IF(A298&lt;&gt;Receive[[#This Row],[No]],1,B298+1))</f>
        <v>5</v>
      </c>
      <c r="C299" t="s">
        <v>149</v>
      </c>
      <c r="D299" t="s">
        <v>142</v>
      </c>
      <c r="E299" t="s">
        <v>28</v>
      </c>
      <c r="F299" t="s">
        <v>25</v>
      </c>
      <c r="G299" t="s">
        <v>136</v>
      </c>
      <c r="H299" t="s">
        <v>71</v>
      </c>
      <c r="I299">
        <v>0</v>
      </c>
      <c r="J299" t="s">
        <v>228</v>
      </c>
      <c r="K299" t="s">
        <v>165</v>
      </c>
      <c r="L299" t="s">
        <v>162</v>
      </c>
      <c r="M299">
        <v>29</v>
      </c>
      <c r="N299">
        <v>0</v>
      </c>
      <c r="O299">
        <v>0</v>
      </c>
      <c r="P299">
        <v>0</v>
      </c>
      <c r="X299" t="str">
        <f>Receive[[#This Row],[服装]]&amp;Receive[[#This Row],[名前]]&amp;Receive[[#This Row],[レアリティ]]</f>
        <v>制服田中龍之介ICONIC</v>
      </c>
    </row>
    <row r="300" spans="1:24" x14ac:dyDescent="0.25">
      <c r="A300">
        <f>VLOOKUP(Receive[[#This Row],[No用]],SetNo[[No.用]:[vlookup 用]],2,FALSE)</f>
        <v>50</v>
      </c>
      <c r="B300">
        <f>IF(ROW()=2,1,IF(A299&lt;&gt;Receive[[#This Row],[No]],1,B299+1))</f>
        <v>1</v>
      </c>
      <c r="C300" s="1" t="s">
        <v>589</v>
      </c>
      <c r="D300" s="1" t="s">
        <v>142</v>
      </c>
      <c r="E300" s="1" t="s">
        <v>73</v>
      </c>
      <c r="F300" t="s">
        <v>78</v>
      </c>
      <c r="G300" t="s">
        <v>136</v>
      </c>
      <c r="H300" t="s">
        <v>71</v>
      </c>
      <c r="I300">
        <v>1</v>
      </c>
      <c r="J300" t="s">
        <v>228</v>
      </c>
      <c r="K300" t="s">
        <v>119</v>
      </c>
      <c r="L300" t="s">
        <v>162</v>
      </c>
      <c r="M300">
        <v>24</v>
      </c>
      <c r="N300">
        <v>0</v>
      </c>
      <c r="O300">
        <v>0</v>
      </c>
      <c r="P300">
        <v>0</v>
      </c>
      <c r="X300" t="str">
        <f>Receive[[#This Row],[服装]]&amp;Receive[[#This Row],[名前]]&amp;Receive[[#This Row],[レアリティ]]</f>
        <v>新年田中龍之介ICONIC</v>
      </c>
    </row>
    <row r="301" spans="1:24" x14ac:dyDescent="0.25">
      <c r="A301">
        <f>VLOOKUP(Receive[[#This Row],[No用]],SetNo[[No.用]:[vlookup 用]],2,FALSE)</f>
        <v>50</v>
      </c>
      <c r="B301">
        <f>IF(ROW()=2,1,IF(A300&lt;&gt;Receive[[#This Row],[No]],1,B300+1))</f>
        <v>2</v>
      </c>
      <c r="C301" s="1" t="s">
        <v>589</v>
      </c>
      <c r="D301" s="1" t="s">
        <v>142</v>
      </c>
      <c r="E301" s="1" t="s">
        <v>73</v>
      </c>
      <c r="F301" t="s">
        <v>78</v>
      </c>
      <c r="G301" t="s">
        <v>136</v>
      </c>
      <c r="H301" t="s">
        <v>71</v>
      </c>
      <c r="I301">
        <v>1</v>
      </c>
      <c r="J301" t="s">
        <v>228</v>
      </c>
      <c r="K301" t="s">
        <v>163</v>
      </c>
      <c r="L301" t="s">
        <v>162</v>
      </c>
      <c r="M301">
        <v>24</v>
      </c>
      <c r="N301">
        <v>0</v>
      </c>
      <c r="O301">
        <v>0</v>
      </c>
      <c r="P301">
        <v>0</v>
      </c>
      <c r="R301" s="1" t="s">
        <v>923</v>
      </c>
      <c r="S301" s="1">
        <v>15</v>
      </c>
      <c r="T301" s="1">
        <v>59.1</v>
      </c>
      <c r="U301" s="1"/>
      <c r="V301" s="1"/>
      <c r="X301" t="str">
        <f>Receive[[#This Row],[服装]]&amp;Receive[[#This Row],[名前]]&amp;Receive[[#This Row],[レアリティ]]</f>
        <v>新年田中龍之介ICONIC</v>
      </c>
    </row>
    <row r="302" spans="1:24" x14ac:dyDescent="0.25">
      <c r="A302">
        <f>VLOOKUP(Receive[[#This Row],[No用]],SetNo[[No.用]:[vlookup 用]],2,FALSE)</f>
        <v>50</v>
      </c>
      <c r="B302">
        <f>IF(ROW()=2,1,IF(A301&lt;&gt;Receive[[#This Row],[No]],1,B301+1))</f>
        <v>3</v>
      </c>
      <c r="C302" s="1" t="s">
        <v>589</v>
      </c>
      <c r="D302" s="1" t="s">
        <v>142</v>
      </c>
      <c r="E302" s="1" t="s">
        <v>73</v>
      </c>
      <c r="F302" t="s">
        <v>78</v>
      </c>
      <c r="G302" t="s">
        <v>136</v>
      </c>
      <c r="H302" t="s">
        <v>71</v>
      </c>
      <c r="I302">
        <v>1</v>
      </c>
      <c r="J302" t="s">
        <v>228</v>
      </c>
      <c r="K302" t="s">
        <v>120</v>
      </c>
      <c r="L302" t="s">
        <v>162</v>
      </c>
      <c r="M302">
        <v>24</v>
      </c>
      <c r="N302">
        <v>0</v>
      </c>
      <c r="O302">
        <v>0</v>
      </c>
      <c r="P302">
        <v>0</v>
      </c>
      <c r="X302" t="str">
        <f>Receive[[#This Row],[服装]]&amp;Receive[[#This Row],[名前]]&amp;Receive[[#This Row],[レアリティ]]</f>
        <v>新年田中龍之介ICONIC</v>
      </c>
    </row>
    <row r="303" spans="1:24" x14ac:dyDescent="0.25">
      <c r="A303">
        <f>VLOOKUP(Receive[[#This Row],[No用]],SetNo[[No.用]:[vlookup 用]],2,FALSE)</f>
        <v>50</v>
      </c>
      <c r="B303">
        <f>IF(ROW()=2,1,IF(A302&lt;&gt;Receive[[#This Row],[No]],1,B302+1))</f>
        <v>4</v>
      </c>
      <c r="C303" s="1" t="s">
        <v>589</v>
      </c>
      <c r="D303" s="1" t="s">
        <v>142</v>
      </c>
      <c r="E303" s="1" t="s">
        <v>73</v>
      </c>
      <c r="F303" t="s">
        <v>78</v>
      </c>
      <c r="G303" t="s">
        <v>136</v>
      </c>
      <c r="H303" t="s">
        <v>71</v>
      </c>
      <c r="I303">
        <v>1</v>
      </c>
      <c r="J303" t="s">
        <v>228</v>
      </c>
      <c r="K303" t="s">
        <v>164</v>
      </c>
      <c r="L303" t="s">
        <v>162</v>
      </c>
      <c r="M303">
        <v>24</v>
      </c>
      <c r="N303">
        <v>0</v>
      </c>
      <c r="O303">
        <v>0</v>
      </c>
      <c r="P303">
        <v>0</v>
      </c>
      <c r="X303" t="str">
        <f>Receive[[#This Row],[服装]]&amp;Receive[[#This Row],[名前]]&amp;Receive[[#This Row],[レアリティ]]</f>
        <v>新年田中龍之介ICONIC</v>
      </c>
    </row>
    <row r="304" spans="1:24" x14ac:dyDescent="0.25">
      <c r="A304">
        <f>VLOOKUP(Receive[[#This Row],[No用]],SetNo[[No.用]:[vlookup 用]],2,FALSE)</f>
        <v>50</v>
      </c>
      <c r="B304">
        <f>IF(ROW()=2,1,IF(A303&lt;&gt;Receive[[#This Row],[No]],1,B303+1))</f>
        <v>5</v>
      </c>
      <c r="C304" s="1" t="s">
        <v>589</v>
      </c>
      <c r="D304" s="1" t="s">
        <v>142</v>
      </c>
      <c r="E304" s="1" t="s">
        <v>73</v>
      </c>
      <c r="F304" t="s">
        <v>78</v>
      </c>
      <c r="G304" t="s">
        <v>136</v>
      </c>
      <c r="H304" t="s">
        <v>71</v>
      </c>
      <c r="I304">
        <v>0</v>
      </c>
      <c r="J304" t="s">
        <v>228</v>
      </c>
      <c r="K304" t="s">
        <v>165</v>
      </c>
      <c r="L304" t="s">
        <v>162</v>
      </c>
      <c r="M304">
        <v>29</v>
      </c>
      <c r="N304">
        <v>0</v>
      </c>
      <c r="O304">
        <v>0</v>
      </c>
      <c r="P304">
        <v>0</v>
      </c>
      <c r="X304" t="str">
        <f>Receive[[#This Row],[服装]]&amp;Receive[[#This Row],[名前]]&amp;Receive[[#This Row],[レアリティ]]</f>
        <v>新年田中龍之介ICONIC</v>
      </c>
    </row>
    <row r="305" spans="1:24" x14ac:dyDescent="0.25">
      <c r="A305">
        <f>VLOOKUP(Receive[[#This Row],[No用]],SetNo[[No.用]:[vlookup 用]],2,FALSE)</f>
        <v>51</v>
      </c>
      <c r="B305">
        <f>IF(ROW()=2,1,IF(A304&lt;&gt;Receive[[#This Row],[No]],1,B304+1))</f>
        <v>1</v>
      </c>
      <c r="C305" s="1" t="s">
        <v>628</v>
      </c>
      <c r="D305" s="1" t="s">
        <v>142</v>
      </c>
      <c r="E305" s="1" t="s">
        <v>90</v>
      </c>
      <c r="F305" s="1" t="s">
        <v>78</v>
      </c>
      <c r="G305" s="1" t="s">
        <v>136</v>
      </c>
      <c r="H305" s="1" t="s">
        <v>71</v>
      </c>
      <c r="I305">
        <v>1</v>
      </c>
      <c r="J305" t="s">
        <v>228</v>
      </c>
      <c r="K305" s="1" t="s">
        <v>119</v>
      </c>
      <c r="L305" s="1" t="s">
        <v>178</v>
      </c>
      <c r="M305">
        <v>27</v>
      </c>
      <c r="N305">
        <v>0</v>
      </c>
      <c r="O305">
        <v>0</v>
      </c>
      <c r="P305">
        <v>0</v>
      </c>
      <c r="X305" t="str">
        <f>Receive[[#This Row],[服装]]&amp;Receive[[#This Row],[名前]]&amp;Receive[[#This Row],[レアリティ]]</f>
        <v>RPG田中龍之介ICONIC</v>
      </c>
    </row>
    <row r="306" spans="1:24" x14ac:dyDescent="0.25">
      <c r="A306">
        <f>VLOOKUP(Receive[[#This Row],[No用]],SetNo[[No.用]:[vlookup 用]],2,FALSE)</f>
        <v>51</v>
      </c>
      <c r="B306">
        <f>IF(ROW()=2,1,IF(A305&lt;&gt;Receive[[#This Row],[No]],1,B305+1))</f>
        <v>2</v>
      </c>
      <c r="C306" s="1" t="s">
        <v>628</v>
      </c>
      <c r="D306" s="1" t="s">
        <v>142</v>
      </c>
      <c r="E306" s="1" t="s">
        <v>90</v>
      </c>
      <c r="F306" s="1" t="s">
        <v>78</v>
      </c>
      <c r="G306" s="1" t="s">
        <v>136</v>
      </c>
      <c r="H306" s="1" t="s">
        <v>71</v>
      </c>
      <c r="I306">
        <v>1</v>
      </c>
      <c r="J306" t="s">
        <v>228</v>
      </c>
      <c r="K306" s="1" t="s">
        <v>163</v>
      </c>
      <c r="L306" s="1" t="s">
        <v>162</v>
      </c>
      <c r="M306">
        <v>24</v>
      </c>
      <c r="N306">
        <v>0</v>
      </c>
      <c r="O306">
        <v>0</v>
      </c>
      <c r="P306">
        <v>0</v>
      </c>
      <c r="R306" s="1" t="s">
        <v>923</v>
      </c>
      <c r="S306" s="1">
        <v>15</v>
      </c>
      <c r="T306" s="1">
        <v>59.1</v>
      </c>
      <c r="U306" s="1"/>
      <c r="V306" s="1"/>
      <c r="X306" t="str">
        <f>Receive[[#This Row],[服装]]&amp;Receive[[#This Row],[名前]]&amp;Receive[[#This Row],[レアリティ]]</f>
        <v>RPG田中龍之介ICONIC</v>
      </c>
    </row>
    <row r="307" spans="1:24" x14ac:dyDescent="0.25">
      <c r="A307">
        <f>VLOOKUP(Receive[[#This Row],[No用]],SetNo[[No.用]:[vlookup 用]],2,FALSE)</f>
        <v>51</v>
      </c>
      <c r="B307">
        <f>IF(ROW()=2,1,IF(A306&lt;&gt;Receive[[#This Row],[No]],1,B306+1))</f>
        <v>3</v>
      </c>
      <c r="C307" s="1" t="s">
        <v>628</v>
      </c>
      <c r="D307" s="1" t="s">
        <v>142</v>
      </c>
      <c r="E307" s="1" t="s">
        <v>90</v>
      </c>
      <c r="F307" s="1" t="s">
        <v>78</v>
      </c>
      <c r="G307" s="1" t="s">
        <v>136</v>
      </c>
      <c r="H307" s="1" t="s">
        <v>71</v>
      </c>
      <c r="I307">
        <v>1</v>
      </c>
      <c r="J307" t="s">
        <v>228</v>
      </c>
      <c r="K307" s="1" t="s">
        <v>120</v>
      </c>
      <c r="L307" s="1" t="s">
        <v>178</v>
      </c>
      <c r="M307">
        <v>27</v>
      </c>
      <c r="N307">
        <v>0</v>
      </c>
      <c r="O307">
        <v>0</v>
      </c>
      <c r="P307">
        <v>0</v>
      </c>
      <c r="X307" t="str">
        <f>Receive[[#This Row],[服装]]&amp;Receive[[#This Row],[名前]]&amp;Receive[[#This Row],[レアリティ]]</f>
        <v>RPG田中龍之介ICONIC</v>
      </c>
    </row>
    <row r="308" spans="1:24" x14ac:dyDescent="0.25">
      <c r="A308">
        <f>VLOOKUP(Receive[[#This Row],[No用]],SetNo[[No.用]:[vlookup 用]],2,FALSE)</f>
        <v>51</v>
      </c>
      <c r="B308">
        <f>IF(ROW()=2,1,IF(A307&lt;&gt;Receive[[#This Row],[No]],1,B307+1))</f>
        <v>4</v>
      </c>
      <c r="C308" s="1" t="s">
        <v>628</v>
      </c>
      <c r="D308" s="1" t="s">
        <v>142</v>
      </c>
      <c r="E308" s="1" t="s">
        <v>90</v>
      </c>
      <c r="F308" s="1" t="s">
        <v>78</v>
      </c>
      <c r="G308" s="1" t="s">
        <v>136</v>
      </c>
      <c r="H308" s="1" t="s">
        <v>71</v>
      </c>
      <c r="I308">
        <v>1</v>
      </c>
      <c r="J308" t="s">
        <v>228</v>
      </c>
      <c r="K308" s="1" t="s">
        <v>120</v>
      </c>
      <c r="L308" s="1" t="s">
        <v>224</v>
      </c>
      <c r="M308">
        <v>37</v>
      </c>
      <c r="N308">
        <v>0</v>
      </c>
      <c r="O308">
        <v>45</v>
      </c>
      <c r="P308">
        <v>0</v>
      </c>
      <c r="W308" s="1" t="s">
        <v>1220</v>
      </c>
      <c r="X308" t="str">
        <f>Receive[[#This Row],[服装]]&amp;Receive[[#This Row],[名前]]&amp;Receive[[#This Row],[レアリティ]]</f>
        <v>RPG田中龍之介ICONIC</v>
      </c>
    </row>
    <row r="309" spans="1:24" x14ac:dyDescent="0.25">
      <c r="A309">
        <f>VLOOKUP(Receive[[#This Row],[No用]],SetNo[[No.用]:[vlookup 用]],2,FALSE)</f>
        <v>51</v>
      </c>
      <c r="B309">
        <f>IF(ROW()=2,1,IF(A308&lt;&gt;Receive[[#This Row],[No]],1,B308+1))</f>
        <v>5</v>
      </c>
      <c r="C309" s="1" t="s">
        <v>628</v>
      </c>
      <c r="D309" s="1" t="s">
        <v>142</v>
      </c>
      <c r="E309" s="1" t="s">
        <v>90</v>
      </c>
      <c r="F309" s="1" t="s">
        <v>78</v>
      </c>
      <c r="G309" s="1" t="s">
        <v>136</v>
      </c>
      <c r="H309" s="1" t="s">
        <v>71</v>
      </c>
      <c r="I309">
        <v>1</v>
      </c>
      <c r="J309" t="s">
        <v>228</v>
      </c>
      <c r="K309" s="1" t="s">
        <v>164</v>
      </c>
      <c r="L309" s="1" t="s">
        <v>162</v>
      </c>
      <c r="M309">
        <v>24</v>
      </c>
      <c r="N309">
        <v>0</v>
      </c>
      <c r="O309">
        <v>0</v>
      </c>
      <c r="P309">
        <v>0</v>
      </c>
      <c r="X309" t="str">
        <f>Receive[[#This Row],[服装]]&amp;Receive[[#This Row],[名前]]&amp;Receive[[#This Row],[レアリティ]]</f>
        <v>RPG田中龍之介ICONIC</v>
      </c>
    </row>
    <row r="310" spans="1:24" x14ac:dyDescent="0.25">
      <c r="A310">
        <f>VLOOKUP(Receive[[#This Row],[No用]],SetNo[[No.用]:[vlookup 用]],2,FALSE)</f>
        <v>51</v>
      </c>
      <c r="B310">
        <f>IF(ROW()=2,1,IF(A309&lt;&gt;Receive[[#This Row],[No]],1,B309+1))</f>
        <v>6</v>
      </c>
      <c r="C310" s="1" t="s">
        <v>628</v>
      </c>
      <c r="D310" s="1" t="s">
        <v>142</v>
      </c>
      <c r="E310" s="1" t="s">
        <v>90</v>
      </c>
      <c r="F310" s="1" t="s">
        <v>78</v>
      </c>
      <c r="G310" s="1" t="s">
        <v>136</v>
      </c>
      <c r="H310" s="1" t="s">
        <v>71</v>
      </c>
      <c r="I310">
        <v>0</v>
      </c>
      <c r="J310" t="s">
        <v>228</v>
      </c>
      <c r="K310" s="1" t="s">
        <v>165</v>
      </c>
      <c r="L310" s="1" t="s">
        <v>162</v>
      </c>
      <c r="M310">
        <v>29</v>
      </c>
      <c r="N310">
        <v>0</v>
      </c>
      <c r="O310">
        <v>0</v>
      </c>
      <c r="P310">
        <v>0</v>
      </c>
      <c r="X310" t="str">
        <f>Receive[[#This Row],[服装]]&amp;Receive[[#This Row],[名前]]&amp;Receive[[#This Row],[レアリティ]]</f>
        <v>RPG田中龍之介ICONIC</v>
      </c>
    </row>
    <row r="311" spans="1:24" x14ac:dyDescent="0.25">
      <c r="A311">
        <f>VLOOKUP(Receive[[#This Row],[No用]],SetNo[[No.用]:[vlookup 用]],2,FALSE)</f>
        <v>52</v>
      </c>
      <c r="B311">
        <f>IF(ROW()=2,1,IF(A310&lt;&gt;Receive[[#This Row],[No]],1,B310+1))</f>
        <v>1</v>
      </c>
      <c r="C311" s="1" t="s">
        <v>732</v>
      </c>
      <c r="D311" s="1" t="s">
        <v>142</v>
      </c>
      <c r="E311" s="1" t="s">
        <v>90</v>
      </c>
      <c r="F311" s="1" t="s">
        <v>78</v>
      </c>
      <c r="G311" s="1" t="s">
        <v>136</v>
      </c>
      <c r="H311" s="1" t="s">
        <v>71</v>
      </c>
      <c r="I311">
        <v>1</v>
      </c>
      <c r="J311" t="s">
        <v>228</v>
      </c>
      <c r="K311" s="1" t="s">
        <v>119</v>
      </c>
      <c r="L311" s="1" t="s">
        <v>162</v>
      </c>
      <c r="M311">
        <v>24</v>
      </c>
      <c r="N311">
        <v>0</v>
      </c>
      <c r="O311">
        <v>0</v>
      </c>
      <c r="P311">
        <v>0</v>
      </c>
      <c r="X311" t="str">
        <f>Receive[[#This Row],[服装]]&amp;Receive[[#This Row],[名前]]&amp;Receive[[#This Row],[レアリティ]]</f>
        <v>仮装田中龍之介ICONIC</v>
      </c>
    </row>
    <row r="312" spans="1:24" x14ac:dyDescent="0.25">
      <c r="A312">
        <f>VLOOKUP(Receive[[#This Row],[No用]],SetNo[[No.用]:[vlookup 用]],2,FALSE)</f>
        <v>52</v>
      </c>
      <c r="B312">
        <f>IF(ROW()=2,1,IF(A311&lt;&gt;Receive[[#This Row],[No]],1,B311+1))</f>
        <v>2</v>
      </c>
      <c r="C312" s="1" t="s">
        <v>732</v>
      </c>
      <c r="D312" s="1" t="s">
        <v>142</v>
      </c>
      <c r="E312" s="1" t="s">
        <v>90</v>
      </c>
      <c r="F312" s="1" t="s">
        <v>78</v>
      </c>
      <c r="G312" s="1" t="s">
        <v>136</v>
      </c>
      <c r="H312" s="1" t="s">
        <v>71</v>
      </c>
      <c r="I312">
        <v>1</v>
      </c>
      <c r="J312" t="s">
        <v>228</v>
      </c>
      <c r="K312" s="1" t="s">
        <v>163</v>
      </c>
      <c r="L312" s="1" t="s">
        <v>162</v>
      </c>
      <c r="M312">
        <v>24</v>
      </c>
      <c r="N312">
        <v>0</v>
      </c>
      <c r="O312">
        <v>0</v>
      </c>
      <c r="P312">
        <v>0</v>
      </c>
      <c r="R312" s="1" t="s">
        <v>923</v>
      </c>
      <c r="S312" s="1">
        <v>15</v>
      </c>
      <c r="T312" s="1">
        <v>59.1</v>
      </c>
      <c r="U312" s="1"/>
      <c r="V312" s="1"/>
      <c r="X312" t="str">
        <f>Receive[[#This Row],[服装]]&amp;Receive[[#This Row],[名前]]&amp;Receive[[#This Row],[レアリティ]]</f>
        <v>仮装田中龍之介ICONIC</v>
      </c>
    </row>
    <row r="313" spans="1:24" x14ac:dyDescent="0.25">
      <c r="A313">
        <f>VLOOKUP(Receive[[#This Row],[No用]],SetNo[[No.用]:[vlookup 用]],2,FALSE)</f>
        <v>52</v>
      </c>
      <c r="B313">
        <f>IF(ROW()=2,1,IF(A312&lt;&gt;Receive[[#This Row],[No]],1,B312+1))</f>
        <v>3</v>
      </c>
      <c r="C313" s="1" t="s">
        <v>732</v>
      </c>
      <c r="D313" s="1" t="s">
        <v>142</v>
      </c>
      <c r="E313" s="1" t="s">
        <v>90</v>
      </c>
      <c r="F313" s="1" t="s">
        <v>78</v>
      </c>
      <c r="G313" s="1" t="s">
        <v>136</v>
      </c>
      <c r="H313" s="1" t="s">
        <v>71</v>
      </c>
      <c r="I313">
        <v>1</v>
      </c>
      <c r="J313" t="s">
        <v>228</v>
      </c>
      <c r="K313" s="1" t="s">
        <v>120</v>
      </c>
      <c r="L313" s="1" t="s">
        <v>162</v>
      </c>
      <c r="M313">
        <v>24</v>
      </c>
      <c r="N313">
        <v>0</v>
      </c>
      <c r="O313">
        <v>0</v>
      </c>
      <c r="P313">
        <v>0</v>
      </c>
      <c r="X313" t="str">
        <f>Receive[[#This Row],[服装]]&amp;Receive[[#This Row],[名前]]&amp;Receive[[#This Row],[レアリティ]]</f>
        <v>仮装田中龍之介ICONIC</v>
      </c>
    </row>
    <row r="314" spans="1:24" x14ac:dyDescent="0.25">
      <c r="A314">
        <f>VLOOKUP(Receive[[#This Row],[No用]],SetNo[[No.用]:[vlookup 用]],2,FALSE)</f>
        <v>52</v>
      </c>
      <c r="B314">
        <f>IF(ROW()=2,1,IF(A313&lt;&gt;Receive[[#This Row],[No]],1,B313+1))</f>
        <v>4</v>
      </c>
      <c r="C314" s="1" t="s">
        <v>732</v>
      </c>
      <c r="D314" s="1" t="s">
        <v>142</v>
      </c>
      <c r="E314" s="1" t="s">
        <v>90</v>
      </c>
      <c r="F314" s="1" t="s">
        <v>78</v>
      </c>
      <c r="G314" s="1" t="s">
        <v>136</v>
      </c>
      <c r="H314" s="1" t="s">
        <v>71</v>
      </c>
      <c r="I314">
        <v>1</v>
      </c>
      <c r="J314" t="s">
        <v>228</v>
      </c>
      <c r="K314" s="1" t="s">
        <v>164</v>
      </c>
      <c r="L314" s="1" t="s">
        <v>162</v>
      </c>
      <c r="M314">
        <v>24</v>
      </c>
      <c r="N314">
        <v>0</v>
      </c>
      <c r="O314">
        <v>0</v>
      </c>
      <c r="P314">
        <v>0</v>
      </c>
      <c r="X314" t="str">
        <f>Receive[[#This Row],[服装]]&amp;Receive[[#This Row],[名前]]&amp;Receive[[#This Row],[レアリティ]]</f>
        <v>仮装田中龍之介ICONIC</v>
      </c>
    </row>
    <row r="315" spans="1:24" x14ac:dyDescent="0.25">
      <c r="A315">
        <f>VLOOKUP(Receive[[#This Row],[No用]],SetNo[[No.用]:[vlookup 用]],2,FALSE)</f>
        <v>52</v>
      </c>
      <c r="B315">
        <f>IF(ROW()=2,1,IF(A314&lt;&gt;Receive[[#This Row],[No]],1,B314+1))</f>
        <v>5</v>
      </c>
      <c r="C315" s="1" t="s">
        <v>732</v>
      </c>
      <c r="D315" s="1" t="s">
        <v>142</v>
      </c>
      <c r="E315" s="1" t="s">
        <v>90</v>
      </c>
      <c r="F315" s="1" t="s">
        <v>78</v>
      </c>
      <c r="G315" s="1" t="s">
        <v>136</v>
      </c>
      <c r="H315" s="1" t="s">
        <v>71</v>
      </c>
      <c r="I315">
        <v>0</v>
      </c>
      <c r="J315" t="s">
        <v>228</v>
      </c>
      <c r="K315" s="1" t="s">
        <v>165</v>
      </c>
      <c r="L315" s="1" t="s">
        <v>162</v>
      </c>
      <c r="M315">
        <v>29</v>
      </c>
      <c r="N315">
        <v>0</v>
      </c>
      <c r="O315">
        <v>0</v>
      </c>
      <c r="P315">
        <v>0</v>
      </c>
      <c r="X315" t="str">
        <f>Receive[[#This Row],[服装]]&amp;Receive[[#This Row],[名前]]&amp;Receive[[#This Row],[レアリティ]]</f>
        <v>仮装田中龍之介ICONIC</v>
      </c>
    </row>
    <row r="316" spans="1:24" x14ac:dyDescent="0.25">
      <c r="A316">
        <f>VLOOKUP(Receive[[#This Row],[No用]],SetNo[[No.用]:[vlookup 用]],2,FALSE)</f>
        <v>53</v>
      </c>
      <c r="B316">
        <f>IF(ROW()=2,1,IF(A315&lt;&gt;Receive[[#This Row],[No]],1,B315+1))</f>
        <v>1</v>
      </c>
      <c r="C316" s="1" t="s">
        <v>1183</v>
      </c>
      <c r="D316" s="1" t="s">
        <v>142</v>
      </c>
      <c r="E316" s="1" t="s">
        <v>73</v>
      </c>
      <c r="F316" s="1" t="s">
        <v>78</v>
      </c>
      <c r="G316" s="1" t="s">
        <v>136</v>
      </c>
      <c r="H316" s="1" t="s">
        <v>71</v>
      </c>
      <c r="I316">
        <v>1</v>
      </c>
      <c r="J316" t="s">
        <v>228</v>
      </c>
      <c r="K316" s="1" t="s">
        <v>119</v>
      </c>
      <c r="L316" s="1" t="s">
        <v>173</v>
      </c>
      <c r="M316">
        <v>30</v>
      </c>
      <c r="N316">
        <v>0</v>
      </c>
      <c r="O316">
        <v>0</v>
      </c>
      <c r="P316">
        <v>0</v>
      </c>
      <c r="X316" t="str">
        <f>Receive[[#This Row],[服装]]&amp;Receive[[#This Row],[名前]]&amp;Receive[[#This Row],[レアリティ]]</f>
        <v>Xmas3田中龍之介ICONIC</v>
      </c>
    </row>
    <row r="317" spans="1:24" x14ac:dyDescent="0.25">
      <c r="A317">
        <f>VLOOKUP(Receive[[#This Row],[No用]],SetNo[[No.用]:[vlookup 用]],2,FALSE)</f>
        <v>53</v>
      </c>
      <c r="B317">
        <f>IF(ROW()=2,1,IF(A316&lt;&gt;Receive[[#This Row],[No]],1,B316+1))</f>
        <v>2</v>
      </c>
      <c r="C317" s="1" t="s">
        <v>1183</v>
      </c>
      <c r="D317" s="1" t="s">
        <v>142</v>
      </c>
      <c r="E317" s="1" t="s">
        <v>73</v>
      </c>
      <c r="F317" s="1" t="s">
        <v>78</v>
      </c>
      <c r="G317" s="1" t="s">
        <v>136</v>
      </c>
      <c r="H317" s="1" t="s">
        <v>71</v>
      </c>
      <c r="I317">
        <v>1</v>
      </c>
      <c r="J317" t="s">
        <v>228</v>
      </c>
      <c r="K317" s="1" t="s">
        <v>163</v>
      </c>
      <c r="L317" s="1" t="s">
        <v>162</v>
      </c>
      <c r="M317">
        <v>24</v>
      </c>
      <c r="N317">
        <v>0</v>
      </c>
      <c r="O317">
        <v>0</v>
      </c>
      <c r="P317">
        <v>0</v>
      </c>
      <c r="R317" s="1" t="s">
        <v>923</v>
      </c>
      <c r="S317" s="1">
        <v>15</v>
      </c>
      <c r="T317" s="1">
        <v>59.1</v>
      </c>
      <c r="U317" s="1"/>
      <c r="V317" s="1"/>
      <c r="X317" t="str">
        <f>Receive[[#This Row],[服装]]&amp;Receive[[#This Row],[名前]]&amp;Receive[[#This Row],[レアリティ]]</f>
        <v>Xmas3田中龍之介ICONIC</v>
      </c>
    </row>
    <row r="318" spans="1:24" x14ac:dyDescent="0.25">
      <c r="A318">
        <f>VLOOKUP(Receive[[#This Row],[No用]],SetNo[[No.用]:[vlookup 用]],2,FALSE)</f>
        <v>53</v>
      </c>
      <c r="B318">
        <f>IF(ROW()=2,1,IF(A317&lt;&gt;Receive[[#This Row],[No]],1,B317+1))</f>
        <v>3</v>
      </c>
      <c r="C318" s="1" t="s">
        <v>1183</v>
      </c>
      <c r="D318" s="1" t="s">
        <v>142</v>
      </c>
      <c r="E318" s="1" t="s">
        <v>73</v>
      </c>
      <c r="F318" s="1" t="s">
        <v>78</v>
      </c>
      <c r="G318" s="1" t="s">
        <v>136</v>
      </c>
      <c r="H318" s="1" t="s">
        <v>71</v>
      </c>
      <c r="I318">
        <v>1</v>
      </c>
      <c r="J318" t="s">
        <v>228</v>
      </c>
      <c r="K318" s="1" t="s">
        <v>120</v>
      </c>
      <c r="L318" s="1" t="s">
        <v>178</v>
      </c>
      <c r="M318">
        <v>27</v>
      </c>
      <c r="N318">
        <v>0</v>
      </c>
      <c r="O318">
        <v>0</v>
      </c>
      <c r="P318">
        <v>0</v>
      </c>
      <c r="X318" t="str">
        <f>Receive[[#This Row],[服装]]&amp;Receive[[#This Row],[名前]]&amp;Receive[[#This Row],[レアリティ]]</f>
        <v>Xmas3田中龍之介ICONIC</v>
      </c>
    </row>
    <row r="319" spans="1:24" x14ac:dyDescent="0.25">
      <c r="A319">
        <f>VLOOKUP(Receive[[#This Row],[No用]],SetNo[[No.用]:[vlookup 用]],2,FALSE)</f>
        <v>53</v>
      </c>
      <c r="B319">
        <f>IF(ROW()=2,1,IF(A318&lt;&gt;Receive[[#This Row],[No]],1,B318+1))</f>
        <v>4</v>
      </c>
      <c r="C319" s="1" t="s">
        <v>1183</v>
      </c>
      <c r="D319" s="1" t="s">
        <v>142</v>
      </c>
      <c r="E319" s="1" t="s">
        <v>73</v>
      </c>
      <c r="F319" s="1" t="s">
        <v>78</v>
      </c>
      <c r="G319" s="1" t="s">
        <v>136</v>
      </c>
      <c r="H319" s="1" t="s">
        <v>71</v>
      </c>
      <c r="I319">
        <v>1</v>
      </c>
      <c r="J319" t="s">
        <v>228</v>
      </c>
      <c r="K319" s="1" t="s">
        <v>120</v>
      </c>
      <c r="L319" s="1" t="s">
        <v>224</v>
      </c>
      <c r="M319">
        <v>37</v>
      </c>
      <c r="N319">
        <v>0</v>
      </c>
      <c r="O319">
        <v>47</v>
      </c>
      <c r="P319">
        <v>0</v>
      </c>
      <c r="W319" s="1" t="s">
        <v>1220</v>
      </c>
      <c r="X319" t="str">
        <f>Receive[[#This Row],[服装]]&amp;Receive[[#This Row],[名前]]&amp;Receive[[#This Row],[レアリティ]]</f>
        <v>Xmas3田中龍之介ICONIC</v>
      </c>
    </row>
    <row r="320" spans="1:24" x14ac:dyDescent="0.25">
      <c r="A320">
        <f>VLOOKUP(Receive[[#This Row],[No用]],SetNo[[No.用]:[vlookup 用]],2,FALSE)</f>
        <v>53</v>
      </c>
      <c r="B320">
        <f>IF(ROW()=2,1,IF(A319&lt;&gt;Receive[[#This Row],[No]],1,B319+1))</f>
        <v>5</v>
      </c>
      <c r="C320" s="1" t="s">
        <v>1183</v>
      </c>
      <c r="D320" s="1" t="s">
        <v>142</v>
      </c>
      <c r="E320" s="1" t="s">
        <v>73</v>
      </c>
      <c r="F320" s="1" t="s">
        <v>78</v>
      </c>
      <c r="G320" s="1" t="s">
        <v>136</v>
      </c>
      <c r="H320" s="1" t="s">
        <v>71</v>
      </c>
      <c r="I320">
        <v>1</v>
      </c>
      <c r="J320" t="s">
        <v>228</v>
      </c>
      <c r="K320" s="1" t="s">
        <v>164</v>
      </c>
      <c r="L320" s="1" t="s">
        <v>162</v>
      </c>
      <c r="M320">
        <v>25</v>
      </c>
      <c r="N320">
        <v>0</v>
      </c>
      <c r="O320">
        <v>0</v>
      </c>
      <c r="P320">
        <v>0</v>
      </c>
      <c r="X320" t="str">
        <f>Receive[[#This Row],[服装]]&amp;Receive[[#This Row],[名前]]&amp;Receive[[#This Row],[レアリティ]]</f>
        <v>Xmas3田中龍之介ICONIC</v>
      </c>
    </row>
    <row r="321" spans="1:24" x14ac:dyDescent="0.25">
      <c r="A321">
        <f>VLOOKUP(Receive[[#This Row],[No用]],SetNo[[No.用]:[vlookup 用]],2,FALSE)</f>
        <v>53</v>
      </c>
      <c r="B321">
        <f>IF(ROW()=2,1,IF(A320&lt;&gt;Receive[[#This Row],[No]],1,B320+1))</f>
        <v>6</v>
      </c>
      <c r="C321" s="1" t="s">
        <v>1183</v>
      </c>
      <c r="D321" s="1" t="s">
        <v>142</v>
      </c>
      <c r="E321" s="1" t="s">
        <v>73</v>
      </c>
      <c r="F321" s="1" t="s">
        <v>78</v>
      </c>
      <c r="G321" s="1" t="s">
        <v>136</v>
      </c>
      <c r="H321" s="1" t="s">
        <v>71</v>
      </c>
      <c r="I321">
        <v>0</v>
      </c>
      <c r="J321" t="s">
        <v>228</v>
      </c>
      <c r="K321" s="1" t="s">
        <v>165</v>
      </c>
      <c r="L321" s="1" t="s">
        <v>162</v>
      </c>
      <c r="M321">
        <v>30</v>
      </c>
      <c r="N321">
        <v>0</v>
      </c>
      <c r="O321">
        <v>0</v>
      </c>
      <c r="P321">
        <v>0</v>
      </c>
      <c r="X321" t="str">
        <f>Receive[[#This Row],[服装]]&amp;Receive[[#This Row],[名前]]&amp;Receive[[#This Row],[レアリティ]]</f>
        <v>Xmas3田中龍之介ICONIC</v>
      </c>
    </row>
    <row r="322" spans="1:24" x14ac:dyDescent="0.25">
      <c r="A322">
        <f>VLOOKUP(Receive[[#This Row],[No用]],SetNo[[No.用]:[vlookup 用]],2,FALSE)</f>
        <v>54</v>
      </c>
      <c r="B322">
        <f>IF(ROW()=2,1,IF(A321&lt;&gt;Receive[[#This Row],[No]],1,B321+1))</f>
        <v>1</v>
      </c>
      <c r="C322" t="s">
        <v>205</v>
      </c>
      <c r="D322" t="s">
        <v>143</v>
      </c>
      <c r="E322" t="s">
        <v>28</v>
      </c>
      <c r="F322" t="s">
        <v>25</v>
      </c>
      <c r="G322" t="s">
        <v>136</v>
      </c>
      <c r="H322" t="s">
        <v>71</v>
      </c>
      <c r="I322">
        <v>1</v>
      </c>
      <c r="J322" t="s">
        <v>228</v>
      </c>
      <c r="K322" t="s">
        <v>119</v>
      </c>
      <c r="L322" t="s">
        <v>173</v>
      </c>
      <c r="M322">
        <v>33</v>
      </c>
      <c r="N322">
        <v>0</v>
      </c>
      <c r="O322">
        <v>0</v>
      </c>
      <c r="P322">
        <v>0</v>
      </c>
      <c r="X322" t="str">
        <f>Receive[[#This Row],[服装]]&amp;Receive[[#This Row],[名前]]&amp;Receive[[#This Row],[レアリティ]]</f>
        <v>ユニフォーム澤村大地ICONIC</v>
      </c>
    </row>
    <row r="323" spans="1:24" x14ac:dyDescent="0.25">
      <c r="A323">
        <f>VLOOKUP(Receive[[#This Row],[No用]],SetNo[[No.用]:[vlookup 用]],2,FALSE)</f>
        <v>54</v>
      </c>
      <c r="B323">
        <f>IF(ROW()=2,1,IF(A322&lt;&gt;Receive[[#This Row],[No]],1,B322+1))</f>
        <v>2</v>
      </c>
      <c r="C323" t="s">
        <v>205</v>
      </c>
      <c r="D323" t="s">
        <v>143</v>
      </c>
      <c r="E323" t="s">
        <v>28</v>
      </c>
      <c r="F323" t="s">
        <v>25</v>
      </c>
      <c r="G323" t="s">
        <v>136</v>
      </c>
      <c r="H323" t="s">
        <v>71</v>
      </c>
      <c r="I323">
        <v>1</v>
      </c>
      <c r="J323" t="s">
        <v>228</v>
      </c>
      <c r="K323" t="s">
        <v>194</v>
      </c>
      <c r="L323" t="s">
        <v>173</v>
      </c>
      <c r="M323">
        <v>39</v>
      </c>
      <c r="N323">
        <v>0</v>
      </c>
      <c r="O323">
        <v>0</v>
      </c>
      <c r="P323">
        <v>0</v>
      </c>
      <c r="X323" t="str">
        <f>Receive[[#This Row],[服装]]&amp;Receive[[#This Row],[名前]]&amp;Receive[[#This Row],[レアリティ]]</f>
        <v>ユニフォーム澤村大地ICONIC</v>
      </c>
    </row>
    <row r="324" spans="1:24" x14ac:dyDescent="0.25">
      <c r="A324">
        <f>VLOOKUP(Receive[[#This Row],[No用]],SetNo[[No.用]:[vlookup 用]],2,FALSE)</f>
        <v>54</v>
      </c>
      <c r="B324">
        <f>IF(ROW()=2,1,IF(A323&lt;&gt;Receive[[#This Row],[No]],1,B323+1))</f>
        <v>3</v>
      </c>
      <c r="C324" t="s">
        <v>205</v>
      </c>
      <c r="D324" t="s">
        <v>143</v>
      </c>
      <c r="E324" t="s">
        <v>28</v>
      </c>
      <c r="F324" t="s">
        <v>25</v>
      </c>
      <c r="G324" t="s">
        <v>136</v>
      </c>
      <c r="H324" t="s">
        <v>71</v>
      </c>
      <c r="I324">
        <v>1</v>
      </c>
      <c r="J324" t="s">
        <v>228</v>
      </c>
      <c r="K324" t="s">
        <v>163</v>
      </c>
      <c r="L324" t="s">
        <v>162</v>
      </c>
      <c r="M324">
        <v>31</v>
      </c>
      <c r="N324">
        <v>0</v>
      </c>
      <c r="O324">
        <v>0</v>
      </c>
      <c r="P324">
        <v>0</v>
      </c>
      <c r="R324" s="1" t="s">
        <v>923</v>
      </c>
      <c r="S324" s="1">
        <v>15</v>
      </c>
      <c r="T324" s="1">
        <v>59.1</v>
      </c>
      <c r="U324" s="1"/>
      <c r="V324" s="1"/>
      <c r="X324" t="str">
        <f>Receive[[#This Row],[服装]]&amp;Receive[[#This Row],[名前]]&amp;Receive[[#This Row],[レアリティ]]</f>
        <v>ユニフォーム澤村大地ICONIC</v>
      </c>
    </row>
    <row r="325" spans="1:24" x14ac:dyDescent="0.25">
      <c r="A325">
        <f>VLOOKUP(Receive[[#This Row],[No用]],SetNo[[No.用]:[vlookup 用]],2,FALSE)</f>
        <v>54</v>
      </c>
      <c r="B325">
        <f>IF(ROW()=2,1,IF(A324&lt;&gt;Receive[[#This Row],[No]],1,B324+1))</f>
        <v>4</v>
      </c>
      <c r="C325" t="s">
        <v>205</v>
      </c>
      <c r="D325" t="s">
        <v>143</v>
      </c>
      <c r="E325" t="s">
        <v>28</v>
      </c>
      <c r="F325" t="s">
        <v>25</v>
      </c>
      <c r="G325" t="s">
        <v>136</v>
      </c>
      <c r="H325" t="s">
        <v>71</v>
      </c>
      <c r="I325">
        <v>1</v>
      </c>
      <c r="J325" t="s">
        <v>228</v>
      </c>
      <c r="K325" t="s">
        <v>230</v>
      </c>
      <c r="L325" t="s">
        <v>162</v>
      </c>
      <c r="M325">
        <v>32</v>
      </c>
      <c r="N325">
        <v>0</v>
      </c>
      <c r="O325">
        <v>0</v>
      </c>
      <c r="P325">
        <v>0</v>
      </c>
      <c r="R325" s="1" t="s">
        <v>923</v>
      </c>
      <c r="S325" s="1">
        <v>10</v>
      </c>
      <c r="T325" s="1">
        <v>39.4</v>
      </c>
      <c r="U325" s="1"/>
      <c r="V325" s="1"/>
      <c r="X325" t="str">
        <f>Receive[[#This Row],[服装]]&amp;Receive[[#This Row],[名前]]&amp;Receive[[#This Row],[レアリティ]]</f>
        <v>ユニフォーム澤村大地ICONIC</v>
      </c>
    </row>
    <row r="326" spans="1:24" x14ac:dyDescent="0.25">
      <c r="A326">
        <f>VLOOKUP(Receive[[#This Row],[No用]],SetNo[[No.用]:[vlookup 用]],2,FALSE)</f>
        <v>54</v>
      </c>
      <c r="B326">
        <f>IF(ROW()=2,1,IF(A325&lt;&gt;Receive[[#This Row],[No]],1,B325+1))</f>
        <v>5</v>
      </c>
      <c r="C326" t="s">
        <v>205</v>
      </c>
      <c r="D326" t="s">
        <v>143</v>
      </c>
      <c r="E326" t="s">
        <v>28</v>
      </c>
      <c r="F326" t="s">
        <v>25</v>
      </c>
      <c r="G326" t="s">
        <v>136</v>
      </c>
      <c r="H326" t="s">
        <v>71</v>
      </c>
      <c r="I326">
        <v>1</v>
      </c>
      <c r="J326" t="s">
        <v>228</v>
      </c>
      <c r="K326" t="s">
        <v>120</v>
      </c>
      <c r="L326" t="s">
        <v>173</v>
      </c>
      <c r="M326">
        <v>33</v>
      </c>
      <c r="N326">
        <v>0</v>
      </c>
      <c r="O326">
        <v>0</v>
      </c>
      <c r="P326">
        <v>0</v>
      </c>
      <c r="X326" t="str">
        <f>Receive[[#This Row],[服装]]&amp;Receive[[#This Row],[名前]]&amp;Receive[[#This Row],[レアリティ]]</f>
        <v>ユニフォーム澤村大地ICONIC</v>
      </c>
    </row>
    <row r="327" spans="1:24" x14ac:dyDescent="0.25">
      <c r="A327">
        <f>VLOOKUP(Receive[[#This Row],[No用]],SetNo[[No.用]:[vlookup 用]],2,FALSE)</f>
        <v>54</v>
      </c>
      <c r="B327">
        <f>IF(ROW()=2,1,IF(A326&lt;&gt;Receive[[#This Row],[No]],1,B326+1))</f>
        <v>6</v>
      </c>
      <c r="C327" t="s">
        <v>205</v>
      </c>
      <c r="D327" t="s">
        <v>143</v>
      </c>
      <c r="E327" t="s">
        <v>28</v>
      </c>
      <c r="F327" t="s">
        <v>25</v>
      </c>
      <c r="G327" t="s">
        <v>136</v>
      </c>
      <c r="H327" t="s">
        <v>71</v>
      </c>
      <c r="I327">
        <v>1</v>
      </c>
      <c r="J327" t="s">
        <v>228</v>
      </c>
      <c r="K327" t="s">
        <v>164</v>
      </c>
      <c r="L327" t="s">
        <v>162</v>
      </c>
      <c r="M327">
        <v>28</v>
      </c>
      <c r="N327">
        <v>0</v>
      </c>
      <c r="O327">
        <v>0</v>
      </c>
      <c r="P327">
        <v>0</v>
      </c>
      <c r="X327" t="str">
        <f>Receive[[#This Row],[服装]]&amp;Receive[[#This Row],[名前]]&amp;Receive[[#This Row],[レアリティ]]</f>
        <v>ユニフォーム澤村大地ICONIC</v>
      </c>
    </row>
    <row r="328" spans="1:24" x14ac:dyDescent="0.25">
      <c r="A328">
        <f>VLOOKUP(Receive[[#This Row],[No用]],SetNo[[No.用]:[vlookup 用]],2,FALSE)</f>
        <v>54</v>
      </c>
      <c r="B328">
        <f>IF(ROW()=2,1,IF(A327&lt;&gt;Receive[[#This Row],[No]],1,B327+1))</f>
        <v>7</v>
      </c>
      <c r="C328" t="s">
        <v>205</v>
      </c>
      <c r="D328" t="s">
        <v>143</v>
      </c>
      <c r="E328" t="s">
        <v>28</v>
      </c>
      <c r="F328" t="s">
        <v>25</v>
      </c>
      <c r="G328" t="s">
        <v>136</v>
      </c>
      <c r="H328" t="s">
        <v>71</v>
      </c>
      <c r="I328">
        <v>0</v>
      </c>
      <c r="J328" t="s">
        <v>228</v>
      </c>
      <c r="K328" t="s">
        <v>165</v>
      </c>
      <c r="L328" t="s">
        <v>162</v>
      </c>
      <c r="M328">
        <v>29</v>
      </c>
      <c r="N328">
        <v>0</v>
      </c>
      <c r="O328">
        <v>0</v>
      </c>
      <c r="P328">
        <v>0</v>
      </c>
      <c r="X328" t="str">
        <f>Receive[[#This Row],[服装]]&amp;Receive[[#This Row],[名前]]&amp;Receive[[#This Row],[レアリティ]]</f>
        <v>ユニフォーム澤村大地ICONIC</v>
      </c>
    </row>
    <row r="329" spans="1:24" x14ac:dyDescent="0.25">
      <c r="A329">
        <f>VLOOKUP(Receive[[#This Row],[No用]],SetNo[[No.用]:[vlookup 用]],2,FALSE)</f>
        <v>54</v>
      </c>
      <c r="B329">
        <f>IF(ROW()=2,1,IF(A328&lt;&gt;Receive[[#This Row],[No]],1,B328+1))</f>
        <v>8</v>
      </c>
      <c r="C329" t="s">
        <v>205</v>
      </c>
      <c r="D329" t="s">
        <v>143</v>
      </c>
      <c r="E329" t="s">
        <v>28</v>
      </c>
      <c r="F329" t="s">
        <v>25</v>
      </c>
      <c r="G329" t="s">
        <v>136</v>
      </c>
      <c r="H329" t="s">
        <v>71</v>
      </c>
      <c r="I329">
        <v>1</v>
      </c>
      <c r="J329" t="s">
        <v>228</v>
      </c>
      <c r="K329" t="s">
        <v>183</v>
      </c>
      <c r="L329" t="s">
        <v>224</v>
      </c>
      <c r="M329">
        <v>40</v>
      </c>
      <c r="N329">
        <v>0</v>
      </c>
      <c r="O329">
        <v>50</v>
      </c>
      <c r="P329">
        <v>0</v>
      </c>
      <c r="W329" s="1" t="s">
        <v>1237</v>
      </c>
      <c r="X329" t="str">
        <f>Receive[[#This Row],[服装]]&amp;Receive[[#This Row],[名前]]&amp;Receive[[#This Row],[レアリティ]]</f>
        <v>ユニフォーム澤村大地ICONIC</v>
      </c>
    </row>
    <row r="330" spans="1:24" x14ac:dyDescent="0.25">
      <c r="A330">
        <f>VLOOKUP(Receive[[#This Row],[No用]],SetNo[[No.用]:[vlookup 用]],2,FALSE)</f>
        <v>55</v>
      </c>
      <c r="B330">
        <f>IF(ROW()=2,1,IF(A329&lt;&gt;Receive[[#This Row],[No]],1,B329+1))</f>
        <v>1</v>
      </c>
      <c r="C330" t="s">
        <v>117</v>
      </c>
      <c r="D330" t="s">
        <v>143</v>
      </c>
      <c r="E330" t="s">
        <v>23</v>
      </c>
      <c r="F330" t="s">
        <v>25</v>
      </c>
      <c r="G330" t="s">
        <v>136</v>
      </c>
      <c r="H330" t="s">
        <v>71</v>
      </c>
      <c r="I330">
        <v>1</v>
      </c>
      <c r="J330" t="s">
        <v>228</v>
      </c>
      <c r="K330" t="s">
        <v>119</v>
      </c>
      <c r="L330" t="s">
        <v>173</v>
      </c>
      <c r="M330">
        <v>33</v>
      </c>
      <c r="N330">
        <v>0</v>
      </c>
      <c r="O330">
        <v>0</v>
      </c>
      <c r="P330">
        <v>0</v>
      </c>
      <c r="X330" t="str">
        <f>Receive[[#This Row],[服装]]&amp;Receive[[#This Row],[名前]]&amp;Receive[[#This Row],[レアリティ]]</f>
        <v>プール掃除澤村大地ICONIC</v>
      </c>
    </row>
    <row r="331" spans="1:24" x14ac:dyDescent="0.25">
      <c r="A331">
        <f>VLOOKUP(Receive[[#This Row],[No用]],SetNo[[No.用]:[vlookup 用]],2,FALSE)</f>
        <v>55</v>
      </c>
      <c r="B331">
        <f>IF(ROW()=2,1,IF(A330&lt;&gt;Receive[[#This Row],[No]],1,B330+1))</f>
        <v>2</v>
      </c>
      <c r="C331" t="s">
        <v>117</v>
      </c>
      <c r="D331" t="s">
        <v>143</v>
      </c>
      <c r="E331" t="s">
        <v>23</v>
      </c>
      <c r="F331" t="s">
        <v>25</v>
      </c>
      <c r="G331" t="s">
        <v>136</v>
      </c>
      <c r="H331" t="s">
        <v>71</v>
      </c>
      <c r="I331">
        <v>1</v>
      </c>
      <c r="J331" t="s">
        <v>228</v>
      </c>
      <c r="K331" t="s">
        <v>194</v>
      </c>
      <c r="L331" t="s">
        <v>173</v>
      </c>
      <c r="M331">
        <v>39</v>
      </c>
      <c r="N331">
        <v>0</v>
      </c>
      <c r="O331">
        <v>0</v>
      </c>
      <c r="P331">
        <v>0</v>
      </c>
      <c r="X331" t="str">
        <f>Receive[[#This Row],[服装]]&amp;Receive[[#This Row],[名前]]&amp;Receive[[#This Row],[レアリティ]]</f>
        <v>プール掃除澤村大地ICONIC</v>
      </c>
    </row>
    <row r="332" spans="1:24" x14ac:dyDescent="0.25">
      <c r="A332">
        <f>VLOOKUP(Receive[[#This Row],[No用]],SetNo[[No.用]:[vlookup 用]],2,FALSE)</f>
        <v>55</v>
      </c>
      <c r="B332">
        <f>IF(ROW()=2,1,IF(A331&lt;&gt;Receive[[#This Row],[No]],1,B331+1))</f>
        <v>3</v>
      </c>
      <c r="C332" t="s">
        <v>117</v>
      </c>
      <c r="D332" t="s">
        <v>143</v>
      </c>
      <c r="E332" t="s">
        <v>23</v>
      </c>
      <c r="F332" t="s">
        <v>25</v>
      </c>
      <c r="G332" t="s">
        <v>136</v>
      </c>
      <c r="H332" t="s">
        <v>71</v>
      </c>
      <c r="I332">
        <v>1</v>
      </c>
      <c r="J332" t="s">
        <v>228</v>
      </c>
      <c r="K332" t="s">
        <v>163</v>
      </c>
      <c r="L332" t="s">
        <v>162</v>
      </c>
      <c r="M332">
        <v>31</v>
      </c>
      <c r="N332">
        <v>0</v>
      </c>
      <c r="O332">
        <v>0</v>
      </c>
      <c r="P332">
        <v>0</v>
      </c>
      <c r="R332" s="1" t="s">
        <v>923</v>
      </c>
      <c r="S332" s="1">
        <v>15</v>
      </c>
      <c r="T332" s="1">
        <v>59.1</v>
      </c>
      <c r="U332" s="1"/>
      <c r="V332" s="1"/>
      <c r="X332" t="str">
        <f>Receive[[#This Row],[服装]]&amp;Receive[[#This Row],[名前]]&amp;Receive[[#This Row],[レアリティ]]</f>
        <v>プール掃除澤村大地ICONIC</v>
      </c>
    </row>
    <row r="333" spans="1:24" x14ac:dyDescent="0.25">
      <c r="A333">
        <f>VLOOKUP(Receive[[#This Row],[No用]],SetNo[[No.用]:[vlookup 用]],2,FALSE)</f>
        <v>55</v>
      </c>
      <c r="B333">
        <f>IF(ROW()=2,1,IF(A332&lt;&gt;Receive[[#This Row],[No]],1,B332+1))</f>
        <v>4</v>
      </c>
      <c r="C333" t="s">
        <v>117</v>
      </c>
      <c r="D333" t="s">
        <v>143</v>
      </c>
      <c r="E333" t="s">
        <v>23</v>
      </c>
      <c r="F333" t="s">
        <v>25</v>
      </c>
      <c r="G333" t="s">
        <v>136</v>
      </c>
      <c r="H333" t="s">
        <v>71</v>
      </c>
      <c r="I333">
        <v>1</v>
      </c>
      <c r="J333" t="s">
        <v>228</v>
      </c>
      <c r="K333" t="s">
        <v>230</v>
      </c>
      <c r="L333" t="s">
        <v>162</v>
      </c>
      <c r="M333">
        <v>32</v>
      </c>
      <c r="N333">
        <v>0</v>
      </c>
      <c r="O333">
        <v>0</v>
      </c>
      <c r="P333">
        <v>0</v>
      </c>
      <c r="R333" s="1" t="s">
        <v>923</v>
      </c>
      <c r="S333" s="1">
        <v>10</v>
      </c>
      <c r="T333" s="1">
        <v>39.4</v>
      </c>
      <c r="U333" s="1"/>
      <c r="V333" s="1"/>
      <c r="X333" t="str">
        <f>Receive[[#This Row],[服装]]&amp;Receive[[#This Row],[名前]]&amp;Receive[[#This Row],[レアリティ]]</f>
        <v>プール掃除澤村大地ICONIC</v>
      </c>
    </row>
    <row r="334" spans="1:24" x14ac:dyDescent="0.25">
      <c r="A334">
        <f>VLOOKUP(Receive[[#This Row],[No用]],SetNo[[No.用]:[vlookup 用]],2,FALSE)</f>
        <v>55</v>
      </c>
      <c r="B334">
        <f>IF(ROW()=2,1,IF(A333&lt;&gt;Receive[[#This Row],[No]],1,B333+1))</f>
        <v>5</v>
      </c>
      <c r="C334" t="s">
        <v>117</v>
      </c>
      <c r="D334" t="s">
        <v>143</v>
      </c>
      <c r="E334" t="s">
        <v>23</v>
      </c>
      <c r="F334" t="s">
        <v>25</v>
      </c>
      <c r="G334" t="s">
        <v>136</v>
      </c>
      <c r="H334" t="s">
        <v>71</v>
      </c>
      <c r="I334">
        <v>1</v>
      </c>
      <c r="J334" t="s">
        <v>228</v>
      </c>
      <c r="K334" t="s">
        <v>120</v>
      </c>
      <c r="L334" t="s">
        <v>173</v>
      </c>
      <c r="M334">
        <v>33</v>
      </c>
      <c r="N334">
        <v>0</v>
      </c>
      <c r="O334">
        <v>0</v>
      </c>
      <c r="P334">
        <v>0</v>
      </c>
      <c r="X334" t="str">
        <f>Receive[[#This Row],[服装]]&amp;Receive[[#This Row],[名前]]&amp;Receive[[#This Row],[レアリティ]]</f>
        <v>プール掃除澤村大地ICONIC</v>
      </c>
    </row>
    <row r="335" spans="1:24" x14ac:dyDescent="0.25">
      <c r="A335">
        <f>VLOOKUP(Receive[[#This Row],[No用]],SetNo[[No.用]:[vlookup 用]],2,FALSE)</f>
        <v>55</v>
      </c>
      <c r="B335">
        <f>IF(ROW()=2,1,IF(A334&lt;&gt;Receive[[#This Row],[No]],1,B334+1))</f>
        <v>6</v>
      </c>
      <c r="C335" t="s">
        <v>117</v>
      </c>
      <c r="D335" t="s">
        <v>143</v>
      </c>
      <c r="E335" t="s">
        <v>23</v>
      </c>
      <c r="F335" t="s">
        <v>25</v>
      </c>
      <c r="G335" t="s">
        <v>136</v>
      </c>
      <c r="H335" t="s">
        <v>71</v>
      </c>
      <c r="I335">
        <v>1</v>
      </c>
      <c r="J335" t="s">
        <v>228</v>
      </c>
      <c r="K335" t="s">
        <v>164</v>
      </c>
      <c r="L335" t="s">
        <v>224</v>
      </c>
      <c r="M335">
        <v>40</v>
      </c>
      <c r="N335">
        <v>0</v>
      </c>
      <c r="O335">
        <v>50</v>
      </c>
      <c r="P335">
        <v>0</v>
      </c>
      <c r="W335" s="1" t="s">
        <v>1239</v>
      </c>
      <c r="X335" t="str">
        <f>Receive[[#This Row],[服装]]&amp;Receive[[#This Row],[名前]]&amp;Receive[[#This Row],[レアリティ]]</f>
        <v>プール掃除澤村大地ICONIC</v>
      </c>
    </row>
    <row r="336" spans="1:24" x14ac:dyDescent="0.25">
      <c r="A336">
        <f>VLOOKUP(Receive[[#This Row],[No用]],SetNo[[No.用]:[vlookup 用]],2,FALSE)</f>
        <v>55</v>
      </c>
      <c r="B336">
        <f>IF(ROW()=2,1,IF(A335&lt;&gt;Receive[[#This Row],[No]],1,B335+1))</f>
        <v>7</v>
      </c>
      <c r="C336" t="s">
        <v>117</v>
      </c>
      <c r="D336" t="s">
        <v>143</v>
      </c>
      <c r="E336" t="s">
        <v>23</v>
      </c>
      <c r="F336" t="s">
        <v>25</v>
      </c>
      <c r="G336" t="s">
        <v>136</v>
      </c>
      <c r="H336" t="s">
        <v>71</v>
      </c>
      <c r="I336">
        <v>1</v>
      </c>
      <c r="J336" t="s">
        <v>228</v>
      </c>
      <c r="K336" t="s">
        <v>164</v>
      </c>
      <c r="L336" t="s">
        <v>162</v>
      </c>
      <c r="M336">
        <v>28</v>
      </c>
      <c r="N336">
        <v>0</v>
      </c>
      <c r="O336">
        <v>0</v>
      </c>
      <c r="P336">
        <v>0</v>
      </c>
      <c r="X336" t="str">
        <f>Receive[[#This Row],[服装]]&amp;Receive[[#This Row],[名前]]&amp;Receive[[#This Row],[レアリティ]]</f>
        <v>プール掃除澤村大地ICONIC</v>
      </c>
    </row>
    <row r="337" spans="1:24" x14ac:dyDescent="0.25">
      <c r="A337">
        <f>VLOOKUP(Receive[[#This Row],[No用]],SetNo[[No.用]:[vlookup 用]],2,FALSE)</f>
        <v>55</v>
      </c>
      <c r="B337">
        <f>IF(ROW()=2,1,IF(A336&lt;&gt;Receive[[#This Row],[No]],1,B336+1))</f>
        <v>8</v>
      </c>
      <c r="C337" t="s">
        <v>117</v>
      </c>
      <c r="D337" t="s">
        <v>143</v>
      </c>
      <c r="E337" t="s">
        <v>23</v>
      </c>
      <c r="F337" t="s">
        <v>25</v>
      </c>
      <c r="G337" t="s">
        <v>136</v>
      </c>
      <c r="H337" t="s">
        <v>71</v>
      </c>
      <c r="I337">
        <v>0</v>
      </c>
      <c r="J337" t="s">
        <v>228</v>
      </c>
      <c r="K337" t="s">
        <v>165</v>
      </c>
      <c r="L337" t="s">
        <v>162</v>
      </c>
      <c r="M337">
        <v>29</v>
      </c>
      <c r="N337">
        <v>0</v>
      </c>
      <c r="O337">
        <v>0</v>
      </c>
      <c r="P337">
        <v>0</v>
      </c>
      <c r="X337" t="str">
        <f>Receive[[#This Row],[服装]]&amp;Receive[[#This Row],[名前]]&amp;Receive[[#This Row],[レアリティ]]</f>
        <v>プール掃除澤村大地ICONIC</v>
      </c>
    </row>
    <row r="338" spans="1:24" x14ac:dyDescent="0.25">
      <c r="A338">
        <f>VLOOKUP(Receive[[#This Row],[No用]],SetNo[[No.用]:[vlookup 用]],2,FALSE)</f>
        <v>56</v>
      </c>
      <c r="B338">
        <f>IF(ROW()=2,1,IF(A337&lt;&gt;Receive[[#This Row],[No]],1,B337+1))</f>
        <v>1</v>
      </c>
      <c r="C338" s="1" t="s">
        <v>580</v>
      </c>
      <c r="D338" t="s">
        <v>143</v>
      </c>
      <c r="E338" s="1" t="s">
        <v>90</v>
      </c>
      <c r="F338" t="s">
        <v>78</v>
      </c>
      <c r="G338" t="s">
        <v>136</v>
      </c>
      <c r="H338" t="s">
        <v>71</v>
      </c>
      <c r="I338">
        <v>1</v>
      </c>
      <c r="J338" t="s">
        <v>228</v>
      </c>
      <c r="K338" t="s">
        <v>119</v>
      </c>
      <c r="L338" t="s">
        <v>173</v>
      </c>
      <c r="M338">
        <v>33</v>
      </c>
      <c r="N338">
        <v>0</v>
      </c>
      <c r="O338">
        <v>0</v>
      </c>
      <c r="P338">
        <v>0</v>
      </c>
      <c r="X338" t="str">
        <f>Receive[[#This Row],[服装]]&amp;Receive[[#This Row],[名前]]&amp;Receive[[#This Row],[レアリティ]]</f>
        <v>文化祭澤村大地ICONIC</v>
      </c>
    </row>
    <row r="339" spans="1:24" x14ac:dyDescent="0.25">
      <c r="A339">
        <f>VLOOKUP(Receive[[#This Row],[No用]],SetNo[[No.用]:[vlookup 用]],2,FALSE)</f>
        <v>56</v>
      </c>
      <c r="B339">
        <f>IF(ROW()=2,1,IF(A338&lt;&gt;Receive[[#This Row],[No]],1,B338+1))</f>
        <v>2</v>
      </c>
      <c r="C339" s="1" t="s">
        <v>580</v>
      </c>
      <c r="D339" t="s">
        <v>143</v>
      </c>
      <c r="E339" s="1" t="s">
        <v>90</v>
      </c>
      <c r="F339" t="s">
        <v>78</v>
      </c>
      <c r="G339" t="s">
        <v>136</v>
      </c>
      <c r="H339" t="s">
        <v>71</v>
      </c>
      <c r="I339">
        <v>1</v>
      </c>
      <c r="J339" t="s">
        <v>228</v>
      </c>
      <c r="K339" t="s">
        <v>194</v>
      </c>
      <c r="L339" t="s">
        <v>173</v>
      </c>
      <c r="M339">
        <v>39</v>
      </c>
      <c r="N339">
        <v>0</v>
      </c>
      <c r="O339">
        <v>0</v>
      </c>
      <c r="P339">
        <v>0</v>
      </c>
      <c r="X339" t="str">
        <f>Receive[[#This Row],[服装]]&amp;Receive[[#This Row],[名前]]&amp;Receive[[#This Row],[レアリティ]]</f>
        <v>文化祭澤村大地ICONIC</v>
      </c>
    </row>
    <row r="340" spans="1:24" x14ac:dyDescent="0.25">
      <c r="A340">
        <f>VLOOKUP(Receive[[#This Row],[No用]],SetNo[[No.用]:[vlookup 用]],2,FALSE)</f>
        <v>56</v>
      </c>
      <c r="B340">
        <f>IF(ROW()=2,1,IF(A339&lt;&gt;Receive[[#This Row],[No]],1,B339+1))</f>
        <v>3</v>
      </c>
      <c r="C340" s="1" t="s">
        <v>580</v>
      </c>
      <c r="D340" t="s">
        <v>143</v>
      </c>
      <c r="E340" s="1" t="s">
        <v>90</v>
      </c>
      <c r="F340" t="s">
        <v>78</v>
      </c>
      <c r="G340" t="s">
        <v>136</v>
      </c>
      <c r="H340" t="s">
        <v>71</v>
      </c>
      <c r="I340">
        <v>1</v>
      </c>
      <c r="J340" t="s">
        <v>228</v>
      </c>
      <c r="K340" t="s">
        <v>163</v>
      </c>
      <c r="L340" t="s">
        <v>162</v>
      </c>
      <c r="M340">
        <v>31</v>
      </c>
      <c r="N340">
        <v>0</v>
      </c>
      <c r="O340">
        <v>0</v>
      </c>
      <c r="P340">
        <v>0</v>
      </c>
      <c r="R340" s="1" t="s">
        <v>923</v>
      </c>
      <c r="S340" s="1">
        <v>15</v>
      </c>
      <c r="T340" s="1">
        <v>59.1</v>
      </c>
      <c r="U340" s="1"/>
      <c r="V340" s="1"/>
      <c r="X340" t="str">
        <f>Receive[[#This Row],[服装]]&amp;Receive[[#This Row],[名前]]&amp;Receive[[#This Row],[レアリティ]]</f>
        <v>文化祭澤村大地ICONIC</v>
      </c>
    </row>
    <row r="341" spans="1:24" x14ac:dyDescent="0.25">
      <c r="A341">
        <f>VLOOKUP(Receive[[#This Row],[No用]],SetNo[[No.用]:[vlookup 用]],2,FALSE)</f>
        <v>56</v>
      </c>
      <c r="B341">
        <f>IF(ROW()=2,1,IF(A340&lt;&gt;Receive[[#This Row],[No]],1,B340+1))</f>
        <v>4</v>
      </c>
      <c r="C341" s="1" t="s">
        <v>580</v>
      </c>
      <c r="D341" t="s">
        <v>143</v>
      </c>
      <c r="E341" s="1" t="s">
        <v>90</v>
      </c>
      <c r="F341" t="s">
        <v>78</v>
      </c>
      <c r="G341" t="s">
        <v>136</v>
      </c>
      <c r="H341" t="s">
        <v>71</v>
      </c>
      <c r="I341">
        <v>1</v>
      </c>
      <c r="J341" t="s">
        <v>228</v>
      </c>
      <c r="K341" t="s">
        <v>230</v>
      </c>
      <c r="L341" t="s">
        <v>162</v>
      </c>
      <c r="M341">
        <v>32</v>
      </c>
      <c r="N341">
        <v>0</v>
      </c>
      <c r="O341">
        <v>0</v>
      </c>
      <c r="P341">
        <v>0</v>
      </c>
      <c r="R341" s="1" t="s">
        <v>923</v>
      </c>
      <c r="S341" s="1">
        <v>10</v>
      </c>
      <c r="T341" s="1">
        <v>39.4</v>
      </c>
      <c r="U341" s="1"/>
      <c r="V341" s="1"/>
      <c r="X341" t="str">
        <f>Receive[[#This Row],[服装]]&amp;Receive[[#This Row],[名前]]&amp;Receive[[#This Row],[レアリティ]]</f>
        <v>文化祭澤村大地ICONIC</v>
      </c>
    </row>
    <row r="342" spans="1:24" x14ac:dyDescent="0.25">
      <c r="A342">
        <f>VLOOKUP(Receive[[#This Row],[No用]],SetNo[[No.用]:[vlookup 用]],2,FALSE)</f>
        <v>56</v>
      </c>
      <c r="B342">
        <f>IF(ROW()=2,1,IF(A341&lt;&gt;Receive[[#This Row],[No]],1,B341+1))</f>
        <v>5</v>
      </c>
      <c r="C342" s="1" t="s">
        <v>580</v>
      </c>
      <c r="D342" t="s">
        <v>143</v>
      </c>
      <c r="E342" s="1" t="s">
        <v>90</v>
      </c>
      <c r="F342" t="s">
        <v>78</v>
      </c>
      <c r="G342" t="s">
        <v>136</v>
      </c>
      <c r="H342" t="s">
        <v>71</v>
      </c>
      <c r="I342">
        <v>1</v>
      </c>
      <c r="J342" t="s">
        <v>228</v>
      </c>
      <c r="K342" t="s">
        <v>120</v>
      </c>
      <c r="L342" t="s">
        <v>173</v>
      </c>
      <c r="M342">
        <v>33</v>
      </c>
      <c r="N342">
        <v>0</v>
      </c>
      <c r="O342">
        <v>0</v>
      </c>
      <c r="P342">
        <v>0</v>
      </c>
      <c r="X342" t="str">
        <f>Receive[[#This Row],[服装]]&amp;Receive[[#This Row],[名前]]&amp;Receive[[#This Row],[レアリティ]]</f>
        <v>文化祭澤村大地ICONIC</v>
      </c>
    </row>
    <row r="343" spans="1:24" x14ac:dyDescent="0.25">
      <c r="A343">
        <f>VLOOKUP(Receive[[#This Row],[No用]],SetNo[[No.用]:[vlookup 用]],2,FALSE)</f>
        <v>56</v>
      </c>
      <c r="B343">
        <f>IF(ROW()=2,1,IF(A342&lt;&gt;Receive[[#This Row],[No]],1,B342+1))</f>
        <v>6</v>
      </c>
      <c r="C343" s="1" t="s">
        <v>580</v>
      </c>
      <c r="D343" t="s">
        <v>143</v>
      </c>
      <c r="E343" s="1" t="s">
        <v>90</v>
      </c>
      <c r="F343" t="s">
        <v>78</v>
      </c>
      <c r="G343" t="s">
        <v>136</v>
      </c>
      <c r="H343" t="s">
        <v>71</v>
      </c>
      <c r="I343">
        <v>1</v>
      </c>
      <c r="J343" t="s">
        <v>228</v>
      </c>
      <c r="K343" t="s">
        <v>164</v>
      </c>
      <c r="L343" t="s">
        <v>224</v>
      </c>
      <c r="M343">
        <v>40</v>
      </c>
      <c r="N343">
        <v>0</v>
      </c>
      <c r="O343">
        <v>50</v>
      </c>
      <c r="P343">
        <v>0</v>
      </c>
      <c r="W343" s="1" t="s">
        <v>1239</v>
      </c>
      <c r="X343" t="str">
        <f>Receive[[#This Row],[服装]]&amp;Receive[[#This Row],[名前]]&amp;Receive[[#This Row],[レアリティ]]</f>
        <v>文化祭澤村大地ICONIC</v>
      </c>
    </row>
    <row r="344" spans="1:24" x14ac:dyDescent="0.25">
      <c r="A344">
        <f>VLOOKUP(Receive[[#This Row],[No用]],SetNo[[No.用]:[vlookup 用]],2,FALSE)</f>
        <v>56</v>
      </c>
      <c r="B344">
        <f>IF(ROW()=2,1,IF(A343&lt;&gt;Receive[[#This Row],[No]],1,B343+1))</f>
        <v>7</v>
      </c>
      <c r="C344" s="1" t="s">
        <v>580</v>
      </c>
      <c r="D344" t="s">
        <v>143</v>
      </c>
      <c r="E344" s="1" t="s">
        <v>90</v>
      </c>
      <c r="F344" t="s">
        <v>78</v>
      </c>
      <c r="G344" t="s">
        <v>136</v>
      </c>
      <c r="H344" t="s">
        <v>71</v>
      </c>
      <c r="I344">
        <v>1</v>
      </c>
      <c r="J344" t="s">
        <v>228</v>
      </c>
      <c r="K344" t="s">
        <v>164</v>
      </c>
      <c r="L344" t="s">
        <v>162</v>
      </c>
      <c r="M344">
        <v>28</v>
      </c>
      <c r="N344">
        <v>0</v>
      </c>
      <c r="O344">
        <v>0</v>
      </c>
      <c r="P344">
        <v>0</v>
      </c>
      <c r="X344" t="str">
        <f>Receive[[#This Row],[服装]]&amp;Receive[[#This Row],[名前]]&amp;Receive[[#This Row],[レアリティ]]</f>
        <v>文化祭澤村大地ICONIC</v>
      </c>
    </row>
    <row r="345" spans="1:24" x14ac:dyDescent="0.25">
      <c r="A345">
        <f>VLOOKUP(Receive[[#This Row],[No用]],SetNo[[No.用]:[vlookup 用]],2,FALSE)</f>
        <v>56</v>
      </c>
      <c r="B345">
        <f>IF(ROW()=2,1,IF(A344&lt;&gt;Receive[[#This Row],[No]],1,B344+1))</f>
        <v>8</v>
      </c>
      <c r="C345" s="1" t="s">
        <v>580</v>
      </c>
      <c r="D345" t="s">
        <v>143</v>
      </c>
      <c r="E345" s="1" t="s">
        <v>90</v>
      </c>
      <c r="F345" t="s">
        <v>78</v>
      </c>
      <c r="G345" t="s">
        <v>136</v>
      </c>
      <c r="H345" t="s">
        <v>71</v>
      </c>
      <c r="I345">
        <v>0</v>
      </c>
      <c r="J345" t="s">
        <v>228</v>
      </c>
      <c r="K345" t="s">
        <v>165</v>
      </c>
      <c r="L345" t="s">
        <v>162</v>
      </c>
      <c r="M345">
        <v>29</v>
      </c>
      <c r="N345">
        <v>0</v>
      </c>
      <c r="O345">
        <v>0</v>
      </c>
      <c r="P345">
        <v>0</v>
      </c>
      <c r="X345" t="str">
        <f>Receive[[#This Row],[服装]]&amp;Receive[[#This Row],[名前]]&amp;Receive[[#This Row],[レアリティ]]</f>
        <v>文化祭澤村大地ICONIC</v>
      </c>
    </row>
    <row r="346" spans="1:24" x14ac:dyDescent="0.25">
      <c r="A346">
        <f>VLOOKUP(Receive[[#This Row],[No用]],SetNo[[No.用]:[vlookup 用]],2,FALSE)</f>
        <v>57</v>
      </c>
      <c r="B346">
        <f>IF(ROW()=2,1,IF(A345&lt;&gt;Receive[[#This Row],[No]],1,B345+1))</f>
        <v>1</v>
      </c>
      <c r="C346" s="1" t="s">
        <v>628</v>
      </c>
      <c r="D346" s="1" t="s">
        <v>143</v>
      </c>
      <c r="E346" s="1" t="s">
        <v>77</v>
      </c>
      <c r="F346" s="1" t="s">
        <v>78</v>
      </c>
      <c r="G346" s="1" t="s">
        <v>136</v>
      </c>
      <c r="H346" s="1" t="s">
        <v>71</v>
      </c>
      <c r="I346">
        <v>1</v>
      </c>
      <c r="J346" t="s">
        <v>228</v>
      </c>
      <c r="K346" s="1" t="s">
        <v>119</v>
      </c>
      <c r="L346" s="1" t="s">
        <v>173</v>
      </c>
      <c r="M346">
        <v>33</v>
      </c>
      <c r="N346">
        <v>0</v>
      </c>
      <c r="O346">
        <v>0</v>
      </c>
      <c r="P346">
        <v>0</v>
      </c>
      <c r="X346" t="str">
        <f>Receive[[#This Row],[服装]]&amp;Receive[[#This Row],[名前]]&amp;Receive[[#This Row],[レアリティ]]</f>
        <v>RPG澤村大地ICONIC</v>
      </c>
    </row>
    <row r="347" spans="1:24" x14ac:dyDescent="0.25">
      <c r="A347">
        <f>VLOOKUP(Receive[[#This Row],[No用]],SetNo[[No.用]:[vlookup 用]],2,FALSE)</f>
        <v>57</v>
      </c>
      <c r="B347">
        <f>IF(ROW()=2,1,IF(A346&lt;&gt;Receive[[#This Row],[No]],1,B346+1))</f>
        <v>2</v>
      </c>
      <c r="C347" s="1" t="s">
        <v>628</v>
      </c>
      <c r="D347" s="1" t="s">
        <v>143</v>
      </c>
      <c r="E347" s="1" t="s">
        <v>77</v>
      </c>
      <c r="F347" s="1" t="s">
        <v>78</v>
      </c>
      <c r="G347" s="1" t="s">
        <v>136</v>
      </c>
      <c r="H347" s="1" t="s">
        <v>71</v>
      </c>
      <c r="I347">
        <v>1</v>
      </c>
      <c r="J347" t="s">
        <v>228</v>
      </c>
      <c r="K347" s="1" t="s">
        <v>194</v>
      </c>
      <c r="L347" s="1" t="s">
        <v>173</v>
      </c>
      <c r="M347">
        <v>39</v>
      </c>
      <c r="N347">
        <v>0</v>
      </c>
      <c r="O347">
        <v>0</v>
      </c>
      <c r="P347">
        <v>0</v>
      </c>
      <c r="X347" t="str">
        <f>Receive[[#This Row],[服装]]&amp;Receive[[#This Row],[名前]]&amp;Receive[[#This Row],[レアリティ]]</f>
        <v>RPG澤村大地ICONIC</v>
      </c>
    </row>
    <row r="348" spans="1:24" x14ac:dyDescent="0.25">
      <c r="A348">
        <f>VLOOKUP(Receive[[#This Row],[No用]],SetNo[[No.用]:[vlookup 用]],2,FALSE)</f>
        <v>57</v>
      </c>
      <c r="B348">
        <f>IF(ROW()=2,1,IF(A347&lt;&gt;Receive[[#This Row],[No]],1,B347+1))</f>
        <v>3</v>
      </c>
      <c r="C348" s="1" t="s">
        <v>628</v>
      </c>
      <c r="D348" s="1" t="s">
        <v>143</v>
      </c>
      <c r="E348" s="1" t="s">
        <v>77</v>
      </c>
      <c r="F348" s="1" t="s">
        <v>78</v>
      </c>
      <c r="G348" s="1" t="s">
        <v>136</v>
      </c>
      <c r="H348" s="1" t="s">
        <v>71</v>
      </c>
      <c r="I348">
        <v>1</v>
      </c>
      <c r="J348" t="s">
        <v>228</v>
      </c>
      <c r="K348" s="1" t="s">
        <v>163</v>
      </c>
      <c r="L348" s="1" t="s">
        <v>162</v>
      </c>
      <c r="M348">
        <v>31</v>
      </c>
      <c r="N348">
        <v>0</v>
      </c>
      <c r="O348">
        <v>0</v>
      </c>
      <c r="P348">
        <v>0</v>
      </c>
      <c r="R348" s="1" t="s">
        <v>923</v>
      </c>
      <c r="S348" s="1">
        <v>15</v>
      </c>
      <c r="T348" s="1">
        <v>59.1</v>
      </c>
      <c r="U348" s="1"/>
      <c r="V348" s="1"/>
      <c r="X348" t="str">
        <f>Receive[[#This Row],[服装]]&amp;Receive[[#This Row],[名前]]&amp;Receive[[#This Row],[レアリティ]]</f>
        <v>RPG澤村大地ICONIC</v>
      </c>
    </row>
    <row r="349" spans="1:24" x14ac:dyDescent="0.25">
      <c r="A349">
        <f>VLOOKUP(Receive[[#This Row],[No用]],SetNo[[No.用]:[vlookup 用]],2,FALSE)</f>
        <v>57</v>
      </c>
      <c r="B349">
        <f>IF(ROW()=2,1,IF(A348&lt;&gt;Receive[[#This Row],[No]],1,B348+1))</f>
        <v>4</v>
      </c>
      <c r="C349" s="1" t="s">
        <v>628</v>
      </c>
      <c r="D349" s="1" t="s">
        <v>143</v>
      </c>
      <c r="E349" s="1" t="s">
        <v>77</v>
      </c>
      <c r="F349" s="1" t="s">
        <v>78</v>
      </c>
      <c r="G349" s="1" t="s">
        <v>136</v>
      </c>
      <c r="H349" s="1" t="s">
        <v>71</v>
      </c>
      <c r="I349">
        <v>1</v>
      </c>
      <c r="J349" t="s">
        <v>228</v>
      </c>
      <c r="K349" s="1" t="s">
        <v>230</v>
      </c>
      <c r="L349" s="1" t="s">
        <v>162</v>
      </c>
      <c r="M349">
        <v>32</v>
      </c>
      <c r="N349">
        <v>0</v>
      </c>
      <c r="O349">
        <v>0</v>
      </c>
      <c r="P349">
        <v>0</v>
      </c>
      <c r="R349" s="1" t="s">
        <v>923</v>
      </c>
      <c r="S349" s="1">
        <v>10</v>
      </c>
      <c r="T349" s="1">
        <v>39.4</v>
      </c>
      <c r="U349" s="1"/>
      <c r="V349" s="1"/>
      <c r="X349" t="str">
        <f>Receive[[#This Row],[服装]]&amp;Receive[[#This Row],[名前]]&amp;Receive[[#This Row],[レアリティ]]</f>
        <v>RPG澤村大地ICONIC</v>
      </c>
    </row>
    <row r="350" spans="1:24" x14ac:dyDescent="0.25">
      <c r="A350">
        <f>VLOOKUP(Receive[[#This Row],[No用]],SetNo[[No.用]:[vlookup 用]],2,FALSE)</f>
        <v>57</v>
      </c>
      <c r="B350">
        <f>IF(ROW()=2,1,IF(A349&lt;&gt;Receive[[#This Row],[No]],1,B349+1))</f>
        <v>5</v>
      </c>
      <c r="C350" s="1" t="s">
        <v>628</v>
      </c>
      <c r="D350" s="1" t="s">
        <v>143</v>
      </c>
      <c r="E350" s="1" t="s">
        <v>77</v>
      </c>
      <c r="F350" s="1" t="s">
        <v>78</v>
      </c>
      <c r="G350" s="1" t="s">
        <v>136</v>
      </c>
      <c r="H350" s="1" t="s">
        <v>71</v>
      </c>
      <c r="I350">
        <v>1</v>
      </c>
      <c r="J350" t="s">
        <v>228</v>
      </c>
      <c r="K350" s="1" t="s">
        <v>120</v>
      </c>
      <c r="L350" s="1" t="s">
        <v>173</v>
      </c>
      <c r="M350">
        <v>33</v>
      </c>
      <c r="N350">
        <v>0</v>
      </c>
      <c r="O350">
        <v>0</v>
      </c>
      <c r="P350">
        <v>0</v>
      </c>
      <c r="X350" t="str">
        <f>Receive[[#This Row],[服装]]&amp;Receive[[#This Row],[名前]]&amp;Receive[[#This Row],[レアリティ]]</f>
        <v>RPG澤村大地ICONIC</v>
      </c>
    </row>
    <row r="351" spans="1:24" x14ac:dyDescent="0.25">
      <c r="A351">
        <f>VLOOKUP(Receive[[#This Row],[No用]],SetNo[[No.用]:[vlookup 用]],2,FALSE)</f>
        <v>57</v>
      </c>
      <c r="B351">
        <f>IF(ROW()=2,1,IF(A350&lt;&gt;Receive[[#This Row],[No]],1,B350+1))</f>
        <v>6</v>
      </c>
      <c r="C351" s="1" t="s">
        <v>628</v>
      </c>
      <c r="D351" s="1" t="s">
        <v>143</v>
      </c>
      <c r="E351" s="1" t="s">
        <v>77</v>
      </c>
      <c r="F351" s="1" t="s">
        <v>78</v>
      </c>
      <c r="G351" s="1" t="s">
        <v>136</v>
      </c>
      <c r="H351" s="1" t="s">
        <v>71</v>
      </c>
      <c r="I351">
        <v>1</v>
      </c>
      <c r="J351" t="s">
        <v>228</v>
      </c>
      <c r="K351" s="1" t="s">
        <v>119</v>
      </c>
      <c r="L351" s="1" t="s">
        <v>224</v>
      </c>
      <c r="M351">
        <v>40</v>
      </c>
      <c r="N351">
        <v>0</v>
      </c>
      <c r="O351">
        <v>50</v>
      </c>
      <c r="P351">
        <v>0</v>
      </c>
      <c r="W351" s="1" t="s">
        <v>1234</v>
      </c>
      <c r="X351" t="str">
        <f>Receive[[#This Row],[服装]]&amp;Receive[[#This Row],[名前]]&amp;Receive[[#This Row],[レアリティ]]</f>
        <v>RPG澤村大地ICONIC</v>
      </c>
    </row>
    <row r="352" spans="1:24" x14ac:dyDescent="0.25">
      <c r="A352">
        <f>VLOOKUP(Receive[[#This Row],[No用]],SetNo[[No.用]:[vlookup 用]],2,FALSE)</f>
        <v>57</v>
      </c>
      <c r="B352">
        <f>IF(ROW()=2,1,IF(A351&lt;&gt;Receive[[#This Row],[No]],1,B351+1))</f>
        <v>7</v>
      </c>
      <c r="C352" s="1" t="s">
        <v>628</v>
      </c>
      <c r="D352" s="1" t="s">
        <v>143</v>
      </c>
      <c r="E352" s="1" t="s">
        <v>77</v>
      </c>
      <c r="F352" s="1" t="s">
        <v>78</v>
      </c>
      <c r="G352" s="1" t="s">
        <v>136</v>
      </c>
      <c r="H352" s="1" t="s">
        <v>71</v>
      </c>
      <c r="I352">
        <v>1</v>
      </c>
      <c r="J352" t="s">
        <v>228</v>
      </c>
      <c r="K352" s="1" t="s">
        <v>164</v>
      </c>
      <c r="L352" s="1" t="s">
        <v>162</v>
      </c>
      <c r="M352">
        <v>28</v>
      </c>
      <c r="N352">
        <v>0</v>
      </c>
      <c r="O352">
        <v>0</v>
      </c>
      <c r="P352">
        <v>0</v>
      </c>
      <c r="X352" t="str">
        <f>Receive[[#This Row],[服装]]&amp;Receive[[#This Row],[名前]]&amp;Receive[[#This Row],[レアリティ]]</f>
        <v>RPG澤村大地ICONIC</v>
      </c>
    </row>
    <row r="353" spans="1:24" x14ac:dyDescent="0.25">
      <c r="A353">
        <f>VLOOKUP(Receive[[#This Row],[No用]],SetNo[[No.用]:[vlookup 用]],2,FALSE)</f>
        <v>57</v>
      </c>
      <c r="B353">
        <f>IF(ROW()=2,1,IF(A352&lt;&gt;Receive[[#This Row],[No]],1,B352+1))</f>
        <v>8</v>
      </c>
      <c r="C353" s="1" t="s">
        <v>628</v>
      </c>
      <c r="D353" s="1" t="s">
        <v>143</v>
      </c>
      <c r="E353" s="1" t="s">
        <v>77</v>
      </c>
      <c r="F353" s="1" t="s">
        <v>78</v>
      </c>
      <c r="G353" s="1" t="s">
        <v>136</v>
      </c>
      <c r="H353" s="1" t="s">
        <v>71</v>
      </c>
      <c r="I353">
        <v>0</v>
      </c>
      <c r="J353" t="s">
        <v>228</v>
      </c>
      <c r="K353" s="1" t="s">
        <v>165</v>
      </c>
      <c r="L353" s="1" t="s">
        <v>162</v>
      </c>
      <c r="M353">
        <v>29</v>
      </c>
      <c r="N353">
        <v>0</v>
      </c>
      <c r="O353">
        <v>0</v>
      </c>
      <c r="P353">
        <v>0</v>
      </c>
      <c r="X353" t="str">
        <f>Receive[[#This Row],[服装]]&amp;Receive[[#This Row],[名前]]&amp;Receive[[#This Row],[レアリティ]]</f>
        <v>RPG澤村大地ICONIC</v>
      </c>
    </row>
    <row r="354" spans="1:24" x14ac:dyDescent="0.25">
      <c r="A354">
        <f>VLOOKUP(Receive[[#This Row],[No用]],SetNo[[No.用]:[vlookup 用]],2,FALSE)</f>
        <v>58</v>
      </c>
      <c r="B354">
        <f>IF(ROW()=2,1,IF(A353&lt;&gt;Receive[[#This Row],[No]],1,B353+1))</f>
        <v>1</v>
      </c>
      <c r="C354" s="1" t="s">
        <v>815</v>
      </c>
      <c r="D354" s="1" t="s">
        <v>143</v>
      </c>
      <c r="E354" s="1" t="s">
        <v>73</v>
      </c>
      <c r="F354" s="1" t="s">
        <v>78</v>
      </c>
      <c r="G354" s="1" t="s">
        <v>136</v>
      </c>
      <c r="H354" s="1" t="s">
        <v>71</v>
      </c>
      <c r="I354">
        <v>1</v>
      </c>
      <c r="J354" t="s">
        <v>228</v>
      </c>
      <c r="K354" s="1" t="s">
        <v>119</v>
      </c>
      <c r="L354" s="1" t="s">
        <v>178</v>
      </c>
      <c r="M354">
        <v>31</v>
      </c>
      <c r="N354">
        <v>0</v>
      </c>
      <c r="O354">
        <v>0</v>
      </c>
      <c r="P354">
        <v>0</v>
      </c>
      <c r="X354" t="str">
        <f>Receive[[#This Row],[服装]]&amp;Receive[[#This Row],[名前]]&amp;Receive[[#This Row],[レアリティ]]</f>
        <v>新年2澤村大地ICONIC</v>
      </c>
    </row>
    <row r="355" spans="1:24" x14ac:dyDescent="0.25">
      <c r="A355">
        <f>VLOOKUP(Receive[[#This Row],[No用]],SetNo[[No.用]:[vlookup 用]],2,FALSE)</f>
        <v>58</v>
      </c>
      <c r="B355">
        <f>IF(ROW()=2,1,IF(A354&lt;&gt;Receive[[#This Row],[No]],1,B354+1))</f>
        <v>2</v>
      </c>
      <c r="C355" s="1" t="s">
        <v>815</v>
      </c>
      <c r="D355" s="1" t="s">
        <v>143</v>
      </c>
      <c r="E355" s="1" t="s">
        <v>73</v>
      </c>
      <c r="F355" s="1" t="s">
        <v>78</v>
      </c>
      <c r="G355" s="1" t="s">
        <v>136</v>
      </c>
      <c r="H355" s="1" t="s">
        <v>71</v>
      </c>
      <c r="I355">
        <v>1</v>
      </c>
      <c r="J355" t="s">
        <v>228</v>
      </c>
      <c r="K355" s="1" t="s">
        <v>194</v>
      </c>
      <c r="L355" s="1" t="s">
        <v>178</v>
      </c>
      <c r="M355">
        <v>36</v>
      </c>
      <c r="N355">
        <v>0</v>
      </c>
      <c r="O355">
        <v>0</v>
      </c>
      <c r="P355">
        <v>0</v>
      </c>
      <c r="X355" t="str">
        <f>Receive[[#This Row],[服装]]&amp;Receive[[#This Row],[名前]]&amp;Receive[[#This Row],[レアリティ]]</f>
        <v>新年2澤村大地ICONIC</v>
      </c>
    </row>
    <row r="356" spans="1:24" x14ac:dyDescent="0.25">
      <c r="A356">
        <f>VLOOKUP(Receive[[#This Row],[No用]],SetNo[[No.用]:[vlookup 用]],2,FALSE)</f>
        <v>58</v>
      </c>
      <c r="B356">
        <f>IF(ROW()=2,1,IF(A355&lt;&gt;Receive[[#This Row],[No]],1,B355+1))</f>
        <v>3</v>
      </c>
      <c r="C356" s="1" t="s">
        <v>815</v>
      </c>
      <c r="D356" s="1" t="s">
        <v>143</v>
      </c>
      <c r="E356" s="1" t="s">
        <v>73</v>
      </c>
      <c r="F356" s="1" t="s">
        <v>78</v>
      </c>
      <c r="G356" s="1" t="s">
        <v>136</v>
      </c>
      <c r="H356" s="1" t="s">
        <v>71</v>
      </c>
      <c r="I356">
        <v>1</v>
      </c>
      <c r="J356" t="s">
        <v>228</v>
      </c>
      <c r="K356" s="1" t="s">
        <v>163</v>
      </c>
      <c r="L356" s="1" t="s">
        <v>162</v>
      </c>
      <c r="M356">
        <v>31</v>
      </c>
      <c r="N356">
        <v>0</v>
      </c>
      <c r="O356">
        <v>0</v>
      </c>
      <c r="P356">
        <v>0</v>
      </c>
      <c r="R356" s="1" t="s">
        <v>923</v>
      </c>
      <c r="S356" s="1">
        <v>15</v>
      </c>
      <c r="T356" s="1">
        <v>59.1</v>
      </c>
      <c r="U356" s="1"/>
      <c r="V356" s="1"/>
      <c r="X356" t="str">
        <f>Receive[[#This Row],[服装]]&amp;Receive[[#This Row],[名前]]&amp;Receive[[#This Row],[レアリティ]]</f>
        <v>新年2澤村大地ICONIC</v>
      </c>
    </row>
    <row r="357" spans="1:24" x14ac:dyDescent="0.25">
      <c r="A357">
        <f>VLOOKUP(Receive[[#This Row],[No用]],SetNo[[No.用]:[vlookup 用]],2,FALSE)</f>
        <v>58</v>
      </c>
      <c r="B357">
        <f>IF(ROW()=2,1,IF(A356&lt;&gt;Receive[[#This Row],[No]],1,B356+1))</f>
        <v>4</v>
      </c>
      <c r="C357" s="1" t="s">
        <v>815</v>
      </c>
      <c r="D357" s="1" t="s">
        <v>143</v>
      </c>
      <c r="E357" s="1" t="s">
        <v>73</v>
      </c>
      <c r="F357" s="1" t="s">
        <v>78</v>
      </c>
      <c r="G357" s="1" t="s">
        <v>136</v>
      </c>
      <c r="H357" s="1" t="s">
        <v>71</v>
      </c>
      <c r="I357">
        <v>1</v>
      </c>
      <c r="J357" t="s">
        <v>228</v>
      </c>
      <c r="K357" s="1" t="s">
        <v>230</v>
      </c>
      <c r="L357" s="1" t="s">
        <v>162</v>
      </c>
      <c r="M357">
        <v>32</v>
      </c>
      <c r="N357">
        <v>0</v>
      </c>
      <c r="O357">
        <v>0</v>
      </c>
      <c r="P357">
        <v>0</v>
      </c>
      <c r="R357" s="1" t="s">
        <v>923</v>
      </c>
      <c r="S357" s="1">
        <v>10</v>
      </c>
      <c r="T357" s="1">
        <v>39.4</v>
      </c>
      <c r="U357" s="1"/>
      <c r="V357" s="1"/>
      <c r="X357" t="str">
        <f>Receive[[#This Row],[服装]]&amp;Receive[[#This Row],[名前]]&amp;Receive[[#This Row],[レアリティ]]</f>
        <v>新年2澤村大地ICONIC</v>
      </c>
    </row>
    <row r="358" spans="1:24" x14ac:dyDescent="0.25">
      <c r="A358">
        <f>VLOOKUP(Receive[[#This Row],[No用]],SetNo[[No.用]:[vlookup 用]],2,FALSE)</f>
        <v>58</v>
      </c>
      <c r="B358">
        <f>IF(ROW()=2,1,IF(A357&lt;&gt;Receive[[#This Row],[No]],1,B357+1))</f>
        <v>5</v>
      </c>
      <c r="C358" s="1" t="s">
        <v>815</v>
      </c>
      <c r="D358" s="1" t="s">
        <v>143</v>
      </c>
      <c r="E358" s="1" t="s">
        <v>73</v>
      </c>
      <c r="F358" s="1" t="s">
        <v>78</v>
      </c>
      <c r="G358" s="1" t="s">
        <v>136</v>
      </c>
      <c r="H358" s="1" t="s">
        <v>71</v>
      </c>
      <c r="I358">
        <v>1</v>
      </c>
      <c r="J358" t="s">
        <v>228</v>
      </c>
      <c r="K358" s="1" t="s">
        <v>120</v>
      </c>
      <c r="L358" s="1" t="s">
        <v>178</v>
      </c>
      <c r="M358">
        <v>31</v>
      </c>
      <c r="N358">
        <v>0</v>
      </c>
      <c r="O358">
        <v>0</v>
      </c>
      <c r="P358">
        <v>0</v>
      </c>
      <c r="X358" t="str">
        <f>Receive[[#This Row],[服装]]&amp;Receive[[#This Row],[名前]]&amp;Receive[[#This Row],[レアリティ]]</f>
        <v>新年2澤村大地ICONIC</v>
      </c>
    </row>
    <row r="359" spans="1:24" x14ac:dyDescent="0.25">
      <c r="A359">
        <f>VLOOKUP(Receive[[#This Row],[No用]],SetNo[[No.用]:[vlookup 用]],2,FALSE)</f>
        <v>58</v>
      </c>
      <c r="B359">
        <f>IF(ROW()=2,1,IF(A358&lt;&gt;Receive[[#This Row],[No]],1,B358+1))</f>
        <v>6</v>
      </c>
      <c r="C359" s="1" t="s">
        <v>815</v>
      </c>
      <c r="D359" s="1" t="s">
        <v>143</v>
      </c>
      <c r="E359" s="1" t="s">
        <v>73</v>
      </c>
      <c r="F359" s="1" t="s">
        <v>78</v>
      </c>
      <c r="G359" s="1" t="s">
        <v>136</v>
      </c>
      <c r="H359" s="1" t="s">
        <v>71</v>
      </c>
      <c r="I359">
        <v>1</v>
      </c>
      <c r="J359" t="s">
        <v>228</v>
      </c>
      <c r="K359" s="1" t="s">
        <v>183</v>
      </c>
      <c r="L359" s="1" t="s">
        <v>224</v>
      </c>
      <c r="M359">
        <v>40</v>
      </c>
      <c r="N359">
        <v>0</v>
      </c>
      <c r="O359">
        <v>50</v>
      </c>
      <c r="P359">
        <v>0</v>
      </c>
      <c r="W359" s="1" t="s">
        <v>1237</v>
      </c>
      <c r="X359" t="str">
        <f>Receive[[#This Row],[服装]]&amp;Receive[[#This Row],[名前]]&amp;Receive[[#This Row],[レアリティ]]</f>
        <v>新年2澤村大地ICONIC</v>
      </c>
    </row>
    <row r="360" spans="1:24" x14ac:dyDescent="0.25">
      <c r="A360">
        <f>VLOOKUP(Receive[[#This Row],[No用]],SetNo[[No.用]:[vlookup 用]],2,FALSE)</f>
        <v>58</v>
      </c>
      <c r="B360">
        <f>IF(ROW()=2,1,IF(A359&lt;&gt;Receive[[#This Row],[No]],1,B359+1))</f>
        <v>7</v>
      </c>
      <c r="C360" s="1" t="s">
        <v>815</v>
      </c>
      <c r="D360" s="1" t="s">
        <v>143</v>
      </c>
      <c r="E360" s="1" t="s">
        <v>73</v>
      </c>
      <c r="F360" s="1" t="s">
        <v>78</v>
      </c>
      <c r="G360" s="1" t="s">
        <v>136</v>
      </c>
      <c r="H360" s="1" t="s">
        <v>71</v>
      </c>
      <c r="I360">
        <v>1</v>
      </c>
      <c r="J360" t="s">
        <v>228</v>
      </c>
      <c r="K360" s="1" t="s">
        <v>164</v>
      </c>
      <c r="L360" s="1" t="s">
        <v>162</v>
      </c>
      <c r="M360">
        <v>28</v>
      </c>
      <c r="N360">
        <v>0</v>
      </c>
      <c r="O360">
        <v>0</v>
      </c>
      <c r="P360">
        <v>0</v>
      </c>
      <c r="X360" t="str">
        <f>Receive[[#This Row],[服装]]&amp;Receive[[#This Row],[名前]]&amp;Receive[[#This Row],[レアリティ]]</f>
        <v>新年2澤村大地ICONIC</v>
      </c>
    </row>
    <row r="361" spans="1:24" x14ac:dyDescent="0.25">
      <c r="A361">
        <f>VLOOKUP(Receive[[#This Row],[No用]],SetNo[[No.用]:[vlookup 用]],2,FALSE)</f>
        <v>58</v>
      </c>
      <c r="B361">
        <f>IF(ROW()=2,1,IF(A360&lt;&gt;Receive[[#This Row],[No]],1,B360+1))</f>
        <v>8</v>
      </c>
      <c r="C361" s="1" t="s">
        <v>815</v>
      </c>
      <c r="D361" s="1" t="s">
        <v>143</v>
      </c>
      <c r="E361" s="1" t="s">
        <v>73</v>
      </c>
      <c r="F361" s="1" t="s">
        <v>78</v>
      </c>
      <c r="G361" s="1" t="s">
        <v>136</v>
      </c>
      <c r="H361" s="1" t="s">
        <v>71</v>
      </c>
      <c r="I361">
        <v>0</v>
      </c>
      <c r="J361" t="s">
        <v>228</v>
      </c>
      <c r="K361" s="1" t="s">
        <v>165</v>
      </c>
      <c r="L361" s="1" t="s">
        <v>162</v>
      </c>
      <c r="M361">
        <v>29</v>
      </c>
      <c r="N361">
        <v>0</v>
      </c>
      <c r="O361">
        <v>0</v>
      </c>
      <c r="P361">
        <v>0</v>
      </c>
      <c r="X361" t="str">
        <f>Receive[[#This Row],[服装]]&amp;Receive[[#This Row],[名前]]&amp;Receive[[#This Row],[レアリティ]]</f>
        <v>新年2澤村大地ICONIC</v>
      </c>
    </row>
    <row r="362" spans="1:24" x14ac:dyDescent="0.25">
      <c r="A362">
        <f>VLOOKUP(Receive[[#This Row],[No用]],SetNo[[No.用]:[vlookup 用]],2,FALSE)</f>
        <v>59</v>
      </c>
      <c r="B362">
        <f>IF(ROW()=2,1,IF(A361&lt;&gt;Receive[[#This Row],[No]],1,B361+1))</f>
        <v>1</v>
      </c>
      <c r="C362" s="1" t="s">
        <v>1183</v>
      </c>
      <c r="D362" s="1" t="s">
        <v>143</v>
      </c>
      <c r="E362" s="1" t="s">
        <v>90</v>
      </c>
      <c r="F362" s="1" t="s">
        <v>78</v>
      </c>
      <c r="G362" s="1" t="s">
        <v>136</v>
      </c>
      <c r="H362" s="1" t="s">
        <v>71</v>
      </c>
      <c r="I362">
        <v>1</v>
      </c>
      <c r="J362" t="s">
        <v>228</v>
      </c>
      <c r="K362" s="1" t="s">
        <v>119</v>
      </c>
      <c r="L362" s="1" t="s">
        <v>173</v>
      </c>
      <c r="M362">
        <v>33</v>
      </c>
      <c r="N362">
        <v>0</v>
      </c>
      <c r="O362">
        <v>0</v>
      </c>
      <c r="P362">
        <v>0</v>
      </c>
      <c r="X362" t="str">
        <f>Receive[[#This Row],[服装]]&amp;Receive[[#This Row],[名前]]&amp;Receive[[#This Row],[レアリティ]]</f>
        <v>Xmas3澤村大地ICONIC</v>
      </c>
    </row>
    <row r="363" spans="1:24" x14ac:dyDescent="0.25">
      <c r="A363">
        <f>VLOOKUP(Receive[[#This Row],[No用]],SetNo[[No.用]:[vlookup 用]],2,FALSE)</f>
        <v>59</v>
      </c>
      <c r="B363">
        <f>IF(ROW()=2,1,IF(A362&lt;&gt;Receive[[#This Row],[No]],1,B362+1))</f>
        <v>2</v>
      </c>
      <c r="C363" s="1" t="s">
        <v>1183</v>
      </c>
      <c r="D363" s="1" t="s">
        <v>143</v>
      </c>
      <c r="E363" s="1" t="s">
        <v>90</v>
      </c>
      <c r="F363" s="1" t="s">
        <v>78</v>
      </c>
      <c r="G363" s="1" t="s">
        <v>136</v>
      </c>
      <c r="H363" s="1" t="s">
        <v>71</v>
      </c>
      <c r="I363">
        <v>1</v>
      </c>
      <c r="J363" t="s">
        <v>228</v>
      </c>
      <c r="K363" s="1" t="s">
        <v>194</v>
      </c>
      <c r="L363" s="1" t="s">
        <v>173</v>
      </c>
      <c r="M363">
        <v>39</v>
      </c>
      <c r="N363">
        <v>0</v>
      </c>
      <c r="O363">
        <v>0</v>
      </c>
      <c r="P363">
        <v>0</v>
      </c>
      <c r="X363" t="str">
        <f>Receive[[#This Row],[服装]]&amp;Receive[[#This Row],[名前]]&amp;Receive[[#This Row],[レアリティ]]</f>
        <v>Xmas3澤村大地ICONIC</v>
      </c>
    </row>
    <row r="364" spans="1:24" x14ac:dyDescent="0.25">
      <c r="A364">
        <f>VLOOKUP(Receive[[#This Row],[No用]],SetNo[[No.用]:[vlookup 用]],2,FALSE)</f>
        <v>59</v>
      </c>
      <c r="B364">
        <f>IF(ROW()=2,1,IF(A363&lt;&gt;Receive[[#This Row],[No]],1,B363+1))</f>
        <v>3</v>
      </c>
      <c r="C364" s="1" t="s">
        <v>1183</v>
      </c>
      <c r="D364" s="1" t="s">
        <v>143</v>
      </c>
      <c r="E364" s="1" t="s">
        <v>90</v>
      </c>
      <c r="F364" s="1" t="s">
        <v>78</v>
      </c>
      <c r="G364" s="1" t="s">
        <v>136</v>
      </c>
      <c r="H364" s="1" t="s">
        <v>71</v>
      </c>
      <c r="I364">
        <v>1</v>
      </c>
      <c r="J364" t="s">
        <v>228</v>
      </c>
      <c r="K364" s="1" t="s">
        <v>163</v>
      </c>
      <c r="L364" s="1" t="s">
        <v>178</v>
      </c>
      <c r="M364">
        <v>34</v>
      </c>
      <c r="N364">
        <v>0</v>
      </c>
      <c r="O364">
        <v>0</v>
      </c>
      <c r="P364">
        <v>0</v>
      </c>
      <c r="R364" s="1" t="s">
        <v>923</v>
      </c>
      <c r="S364" s="1">
        <v>17.5</v>
      </c>
      <c r="T364" s="1">
        <v>69.44</v>
      </c>
      <c r="U364" s="1"/>
      <c r="V364" s="1"/>
      <c r="X364" t="str">
        <f>Receive[[#This Row],[服装]]&amp;Receive[[#This Row],[名前]]&amp;Receive[[#This Row],[レアリティ]]</f>
        <v>Xmas3澤村大地ICONIC</v>
      </c>
    </row>
    <row r="365" spans="1:24" x14ac:dyDescent="0.25">
      <c r="A365">
        <f>VLOOKUP(Receive[[#This Row],[No用]],SetNo[[No.用]:[vlookup 用]],2,FALSE)</f>
        <v>59</v>
      </c>
      <c r="B365">
        <f>IF(ROW()=2,1,IF(A364&lt;&gt;Receive[[#This Row],[No]],1,B364+1))</f>
        <v>4</v>
      </c>
      <c r="C365" s="1" t="s">
        <v>1183</v>
      </c>
      <c r="D365" s="1" t="s">
        <v>143</v>
      </c>
      <c r="E365" s="1" t="s">
        <v>90</v>
      </c>
      <c r="F365" s="1" t="s">
        <v>78</v>
      </c>
      <c r="G365" s="1" t="s">
        <v>136</v>
      </c>
      <c r="H365" s="1" t="s">
        <v>71</v>
      </c>
      <c r="I365">
        <v>1</v>
      </c>
      <c r="J365" t="s">
        <v>228</v>
      </c>
      <c r="K365" s="1" t="s">
        <v>230</v>
      </c>
      <c r="L365" s="1" t="s">
        <v>178</v>
      </c>
      <c r="M365">
        <v>34</v>
      </c>
      <c r="N365">
        <v>0</v>
      </c>
      <c r="O365">
        <v>0</v>
      </c>
      <c r="P365">
        <v>0</v>
      </c>
      <c r="R365" s="1" t="s">
        <v>923</v>
      </c>
      <c r="S365" s="1">
        <v>12.5</v>
      </c>
      <c r="T365" s="1">
        <v>49.74</v>
      </c>
      <c r="U365" s="1"/>
      <c r="V365" s="1"/>
      <c r="X365" t="str">
        <f>Receive[[#This Row],[服装]]&amp;Receive[[#This Row],[名前]]&amp;Receive[[#This Row],[レアリティ]]</f>
        <v>Xmas3澤村大地ICONIC</v>
      </c>
    </row>
    <row r="366" spans="1:24" x14ac:dyDescent="0.25">
      <c r="A366">
        <f>VLOOKUP(Receive[[#This Row],[No用]],SetNo[[No.用]:[vlookup 用]],2,FALSE)</f>
        <v>59</v>
      </c>
      <c r="B366">
        <f>IF(ROW()=2,1,IF(A365&lt;&gt;Receive[[#This Row],[No]],1,B365+1))</f>
        <v>5</v>
      </c>
      <c r="C366" s="1" t="s">
        <v>1183</v>
      </c>
      <c r="D366" s="1" t="s">
        <v>143</v>
      </c>
      <c r="E366" s="1" t="s">
        <v>90</v>
      </c>
      <c r="F366" s="1" t="s">
        <v>78</v>
      </c>
      <c r="G366" s="1" t="s">
        <v>136</v>
      </c>
      <c r="H366" s="1" t="s">
        <v>71</v>
      </c>
      <c r="I366">
        <v>1</v>
      </c>
      <c r="J366" t="s">
        <v>228</v>
      </c>
      <c r="K366" s="1" t="s">
        <v>120</v>
      </c>
      <c r="L366" s="1" t="s">
        <v>178</v>
      </c>
      <c r="M366">
        <v>30</v>
      </c>
      <c r="N366">
        <v>0</v>
      </c>
      <c r="O366">
        <v>0</v>
      </c>
      <c r="P366">
        <v>0</v>
      </c>
      <c r="X366" t="str">
        <f>Receive[[#This Row],[服装]]&amp;Receive[[#This Row],[名前]]&amp;Receive[[#This Row],[レアリティ]]</f>
        <v>Xmas3澤村大地ICONIC</v>
      </c>
    </row>
    <row r="367" spans="1:24" x14ac:dyDescent="0.25">
      <c r="A367">
        <f>VLOOKUP(Receive[[#This Row],[No用]],SetNo[[No.用]:[vlookup 用]],2,FALSE)</f>
        <v>59</v>
      </c>
      <c r="B367">
        <f>IF(ROW()=2,1,IF(A366&lt;&gt;Receive[[#This Row],[No]],1,B366+1))</f>
        <v>6</v>
      </c>
      <c r="C367" s="1" t="s">
        <v>1183</v>
      </c>
      <c r="D367" s="1" t="s">
        <v>143</v>
      </c>
      <c r="E367" s="1" t="s">
        <v>90</v>
      </c>
      <c r="F367" s="1" t="s">
        <v>78</v>
      </c>
      <c r="G367" s="1" t="s">
        <v>136</v>
      </c>
      <c r="H367" s="1" t="s">
        <v>71</v>
      </c>
      <c r="I367">
        <v>1</v>
      </c>
      <c r="J367" t="s">
        <v>228</v>
      </c>
      <c r="K367" s="1" t="s">
        <v>119</v>
      </c>
      <c r="L367" s="1" t="s">
        <v>224</v>
      </c>
      <c r="M367">
        <v>41</v>
      </c>
      <c r="N367">
        <v>0</v>
      </c>
      <c r="O367">
        <v>51</v>
      </c>
      <c r="P367">
        <v>0</v>
      </c>
      <c r="W367" s="1" t="s">
        <v>1234</v>
      </c>
      <c r="X367" t="str">
        <f>Receive[[#This Row],[服装]]&amp;Receive[[#This Row],[名前]]&amp;Receive[[#This Row],[レアリティ]]</f>
        <v>Xmas3澤村大地ICONIC</v>
      </c>
    </row>
    <row r="368" spans="1:24" x14ac:dyDescent="0.25">
      <c r="A368">
        <f>VLOOKUP(Receive[[#This Row],[No用]],SetNo[[No.用]:[vlookup 用]],2,FALSE)</f>
        <v>59</v>
      </c>
      <c r="B368">
        <f>IF(ROW()=2,1,IF(A367&lt;&gt;Receive[[#This Row],[No]],1,B367+1))</f>
        <v>7</v>
      </c>
      <c r="C368" s="1" t="s">
        <v>1183</v>
      </c>
      <c r="D368" s="1" t="s">
        <v>143</v>
      </c>
      <c r="E368" s="1" t="s">
        <v>90</v>
      </c>
      <c r="F368" s="1" t="s">
        <v>78</v>
      </c>
      <c r="G368" s="1" t="s">
        <v>136</v>
      </c>
      <c r="H368" s="1" t="s">
        <v>71</v>
      </c>
      <c r="I368">
        <v>1</v>
      </c>
      <c r="J368" t="s">
        <v>228</v>
      </c>
      <c r="K368" s="1" t="s">
        <v>164</v>
      </c>
      <c r="L368" s="1" t="s">
        <v>162</v>
      </c>
      <c r="M368">
        <v>28</v>
      </c>
      <c r="N368">
        <v>0</v>
      </c>
      <c r="O368">
        <v>0</v>
      </c>
      <c r="P368">
        <v>0</v>
      </c>
      <c r="X368" t="str">
        <f>Receive[[#This Row],[服装]]&amp;Receive[[#This Row],[名前]]&amp;Receive[[#This Row],[レアリティ]]</f>
        <v>Xmas3澤村大地ICONIC</v>
      </c>
    </row>
    <row r="369" spans="1:24" x14ac:dyDescent="0.25">
      <c r="A369">
        <f>VLOOKUP(Receive[[#This Row],[No用]],SetNo[[No.用]:[vlookup 用]],2,FALSE)</f>
        <v>59</v>
      </c>
      <c r="B369">
        <f>IF(ROW()=2,1,IF(A368&lt;&gt;Receive[[#This Row],[No]],1,B368+1))</f>
        <v>8</v>
      </c>
      <c r="C369" s="1" t="s">
        <v>1183</v>
      </c>
      <c r="D369" s="1" t="s">
        <v>143</v>
      </c>
      <c r="E369" s="1" t="s">
        <v>90</v>
      </c>
      <c r="F369" s="1" t="s">
        <v>78</v>
      </c>
      <c r="G369" s="1" t="s">
        <v>136</v>
      </c>
      <c r="H369" s="1" t="s">
        <v>71</v>
      </c>
      <c r="I369">
        <v>0</v>
      </c>
      <c r="J369" t="s">
        <v>228</v>
      </c>
      <c r="K369" s="1" t="s">
        <v>165</v>
      </c>
      <c r="L369" s="1" t="s">
        <v>162</v>
      </c>
      <c r="M369">
        <v>29</v>
      </c>
      <c r="N369">
        <v>0</v>
      </c>
      <c r="O369">
        <v>0</v>
      </c>
      <c r="P369">
        <v>0</v>
      </c>
      <c r="X369" t="str">
        <f>Receive[[#This Row],[服装]]&amp;Receive[[#This Row],[名前]]&amp;Receive[[#This Row],[レアリティ]]</f>
        <v>Xmas3澤村大地ICONIC</v>
      </c>
    </row>
    <row r="370" spans="1:24" x14ac:dyDescent="0.25">
      <c r="A370">
        <f>VLOOKUP(Receive[[#This Row],[No用]],SetNo[[No.用]:[vlookup 用]],2,FALSE)</f>
        <v>60</v>
      </c>
      <c r="B370">
        <f>IF(ROW()=2,1,IF(A361&lt;&gt;Receive[[#This Row],[No]],1,B361+1))</f>
        <v>1</v>
      </c>
      <c r="C370" t="s">
        <v>205</v>
      </c>
      <c r="D370" t="s">
        <v>144</v>
      </c>
      <c r="E370" t="s">
        <v>24</v>
      </c>
      <c r="F370" t="s">
        <v>31</v>
      </c>
      <c r="G370" t="s">
        <v>136</v>
      </c>
      <c r="H370" t="s">
        <v>71</v>
      </c>
      <c r="I370">
        <v>1</v>
      </c>
      <c r="J370" t="s">
        <v>228</v>
      </c>
      <c r="K370" t="s">
        <v>119</v>
      </c>
      <c r="L370" t="s">
        <v>162</v>
      </c>
      <c r="M370">
        <v>22</v>
      </c>
      <c r="N370">
        <v>0</v>
      </c>
      <c r="O370">
        <v>0</v>
      </c>
      <c r="P370">
        <v>0</v>
      </c>
      <c r="X370" t="str">
        <f>Receive[[#This Row],[服装]]&amp;Receive[[#This Row],[名前]]&amp;Receive[[#This Row],[レアリティ]]</f>
        <v>ユニフォーム菅原考支ICONIC</v>
      </c>
    </row>
    <row r="371" spans="1:24" x14ac:dyDescent="0.25">
      <c r="A371">
        <f>VLOOKUP(Receive[[#This Row],[No用]],SetNo[[No.用]:[vlookup 用]],2,FALSE)</f>
        <v>60</v>
      </c>
      <c r="B371">
        <f>IF(ROW()=2,1,IF(A370&lt;&gt;Receive[[#This Row],[No]],1,B370+1))</f>
        <v>2</v>
      </c>
      <c r="C371" t="s">
        <v>205</v>
      </c>
      <c r="D371" t="s">
        <v>144</v>
      </c>
      <c r="E371" t="s">
        <v>24</v>
      </c>
      <c r="F371" t="s">
        <v>31</v>
      </c>
      <c r="G371" t="s">
        <v>136</v>
      </c>
      <c r="H371" t="s">
        <v>71</v>
      </c>
      <c r="I371">
        <v>1</v>
      </c>
      <c r="J371" t="s">
        <v>228</v>
      </c>
      <c r="K371" t="s">
        <v>163</v>
      </c>
      <c r="L371" t="s">
        <v>162</v>
      </c>
      <c r="M371">
        <v>22</v>
      </c>
      <c r="N371">
        <v>0</v>
      </c>
      <c r="O371">
        <v>0</v>
      </c>
      <c r="P371">
        <v>0</v>
      </c>
      <c r="R371" s="1" t="s">
        <v>923</v>
      </c>
      <c r="S371" s="1">
        <v>15</v>
      </c>
      <c r="T371" s="1">
        <v>59.1</v>
      </c>
      <c r="U371" s="1"/>
      <c r="V371" s="1"/>
      <c r="W371" s="1"/>
      <c r="X371" t="str">
        <f>Receive[[#This Row],[服装]]&amp;Receive[[#This Row],[名前]]&amp;Receive[[#This Row],[レアリティ]]</f>
        <v>ユニフォーム菅原考支ICONIC</v>
      </c>
    </row>
    <row r="372" spans="1:24" x14ac:dyDescent="0.25">
      <c r="A372">
        <f>VLOOKUP(Receive[[#This Row],[No用]],SetNo[[No.用]:[vlookup 用]],2,FALSE)</f>
        <v>60</v>
      </c>
      <c r="B372">
        <f>IF(ROW()=2,1,IF(A371&lt;&gt;Receive[[#This Row],[No]],1,B371+1))</f>
        <v>3</v>
      </c>
      <c r="C372" t="s">
        <v>205</v>
      </c>
      <c r="D372" t="s">
        <v>144</v>
      </c>
      <c r="E372" t="s">
        <v>24</v>
      </c>
      <c r="F372" t="s">
        <v>31</v>
      </c>
      <c r="G372" t="s">
        <v>136</v>
      </c>
      <c r="H372" t="s">
        <v>71</v>
      </c>
      <c r="I372">
        <v>1</v>
      </c>
      <c r="J372" t="s">
        <v>228</v>
      </c>
      <c r="K372" t="s">
        <v>120</v>
      </c>
      <c r="L372" t="s">
        <v>162</v>
      </c>
      <c r="M372">
        <v>24</v>
      </c>
      <c r="N372">
        <v>0</v>
      </c>
      <c r="O372">
        <v>0</v>
      </c>
      <c r="P372">
        <v>0</v>
      </c>
      <c r="X372" t="str">
        <f>Receive[[#This Row],[服装]]&amp;Receive[[#This Row],[名前]]&amp;Receive[[#This Row],[レアリティ]]</f>
        <v>ユニフォーム菅原考支ICONIC</v>
      </c>
    </row>
    <row r="373" spans="1:24" x14ac:dyDescent="0.25">
      <c r="A373">
        <f>VLOOKUP(Receive[[#This Row],[No用]],SetNo[[No.用]:[vlookup 用]],2,FALSE)</f>
        <v>60</v>
      </c>
      <c r="B373">
        <f>IF(ROW()=2,1,IF(A372&lt;&gt;Receive[[#This Row],[No]],1,B372+1))</f>
        <v>4</v>
      </c>
      <c r="C373" t="s">
        <v>205</v>
      </c>
      <c r="D373" t="s">
        <v>144</v>
      </c>
      <c r="E373" t="s">
        <v>24</v>
      </c>
      <c r="F373" t="s">
        <v>31</v>
      </c>
      <c r="G373" t="s">
        <v>136</v>
      </c>
      <c r="H373" t="s">
        <v>71</v>
      </c>
      <c r="I373">
        <v>1</v>
      </c>
      <c r="J373" t="s">
        <v>228</v>
      </c>
      <c r="K373" t="s">
        <v>164</v>
      </c>
      <c r="L373" t="s">
        <v>162</v>
      </c>
      <c r="M373">
        <v>27</v>
      </c>
      <c r="N373">
        <v>0</v>
      </c>
      <c r="O373">
        <v>0</v>
      </c>
      <c r="P373">
        <v>0</v>
      </c>
      <c r="X373" t="str">
        <f>Receive[[#This Row],[服装]]&amp;Receive[[#This Row],[名前]]&amp;Receive[[#This Row],[レアリティ]]</f>
        <v>ユニフォーム菅原考支ICONIC</v>
      </c>
    </row>
    <row r="374" spans="1:24" x14ac:dyDescent="0.25">
      <c r="A374">
        <f>VLOOKUP(Receive[[#This Row],[No用]],SetNo[[No.用]:[vlookup 用]],2,FALSE)</f>
        <v>60</v>
      </c>
      <c r="B374">
        <f>IF(ROW()=2,1,IF(A373&lt;&gt;Receive[[#This Row],[No]],1,B373+1))</f>
        <v>5</v>
      </c>
      <c r="C374" t="s">
        <v>205</v>
      </c>
      <c r="D374" t="s">
        <v>144</v>
      </c>
      <c r="E374" t="s">
        <v>24</v>
      </c>
      <c r="F374" t="s">
        <v>31</v>
      </c>
      <c r="G374" t="s">
        <v>136</v>
      </c>
      <c r="H374" t="s">
        <v>71</v>
      </c>
      <c r="I374">
        <v>0</v>
      </c>
      <c r="J374" t="s">
        <v>228</v>
      </c>
      <c r="K374" t="s">
        <v>165</v>
      </c>
      <c r="L374" t="s">
        <v>162</v>
      </c>
      <c r="M374">
        <v>27</v>
      </c>
      <c r="N374">
        <v>0</v>
      </c>
      <c r="O374">
        <v>0</v>
      </c>
      <c r="P374">
        <v>0</v>
      </c>
      <c r="X374" t="str">
        <f>Receive[[#This Row],[服装]]&amp;Receive[[#This Row],[名前]]&amp;Receive[[#This Row],[レアリティ]]</f>
        <v>ユニフォーム菅原考支ICONIC</v>
      </c>
    </row>
    <row r="375" spans="1:24" x14ac:dyDescent="0.25">
      <c r="A375">
        <f>VLOOKUP(Receive[[#This Row],[No用]],SetNo[[No.用]:[vlookup 用]],2,FALSE)</f>
        <v>61</v>
      </c>
      <c r="B375">
        <f>IF(ROW()=2,1,IF(A374&lt;&gt;Receive[[#This Row],[No]],1,B374+1))</f>
        <v>1</v>
      </c>
      <c r="C375" t="s">
        <v>117</v>
      </c>
      <c r="D375" t="s">
        <v>144</v>
      </c>
      <c r="E375" t="s">
        <v>28</v>
      </c>
      <c r="F375" t="s">
        <v>31</v>
      </c>
      <c r="G375" t="s">
        <v>136</v>
      </c>
      <c r="H375" t="s">
        <v>71</v>
      </c>
      <c r="I375">
        <v>1</v>
      </c>
      <c r="J375" t="s">
        <v>228</v>
      </c>
      <c r="K375" t="s">
        <v>119</v>
      </c>
      <c r="L375" t="s">
        <v>162</v>
      </c>
      <c r="M375">
        <v>22</v>
      </c>
      <c r="N375">
        <v>0</v>
      </c>
      <c r="O375">
        <v>0</v>
      </c>
      <c r="P375">
        <v>0</v>
      </c>
      <c r="X375" t="str">
        <f>Receive[[#This Row],[服装]]&amp;Receive[[#This Row],[名前]]&amp;Receive[[#This Row],[レアリティ]]</f>
        <v>プール掃除菅原考支ICONIC</v>
      </c>
    </row>
    <row r="376" spans="1:24" x14ac:dyDescent="0.25">
      <c r="A376">
        <f>VLOOKUP(Receive[[#This Row],[No用]],SetNo[[No.用]:[vlookup 用]],2,FALSE)</f>
        <v>61</v>
      </c>
      <c r="B376">
        <f>IF(ROW()=2,1,IF(A375&lt;&gt;Receive[[#This Row],[No]],1,B375+1))</f>
        <v>2</v>
      </c>
      <c r="C376" t="s">
        <v>117</v>
      </c>
      <c r="D376" t="s">
        <v>144</v>
      </c>
      <c r="E376" t="s">
        <v>28</v>
      </c>
      <c r="F376" t="s">
        <v>31</v>
      </c>
      <c r="G376" t="s">
        <v>136</v>
      </c>
      <c r="H376" t="s">
        <v>71</v>
      </c>
      <c r="I376">
        <v>1</v>
      </c>
      <c r="J376" t="s">
        <v>228</v>
      </c>
      <c r="K376" t="s">
        <v>163</v>
      </c>
      <c r="L376" t="s">
        <v>162</v>
      </c>
      <c r="M376">
        <v>22</v>
      </c>
      <c r="N376">
        <v>0</v>
      </c>
      <c r="O376">
        <v>0</v>
      </c>
      <c r="P376">
        <v>0</v>
      </c>
      <c r="R376" s="1" t="s">
        <v>923</v>
      </c>
      <c r="S376" s="1">
        <v>15</v>
      </c>
      <c r="T376" s="1">
        <v>59.1</v>
      </c>
      <c r="U376" s="1"/>
      <c r="V376" s="1"/>
      <c r="W376" s="1"/>
      <c r="X376" t="str">
        <f>Receive[[#This Row],[服装]]&amp;Receive[[#This Row],[名前]]&amp;Receive[[#This Row],[レアリティ]]</f>
        <v>プール掃除菅原考支ICONIC</v>
      </c>
    </row>
    <row r="377" spans="1:24" x14ac:dyDescent="0.25">
      <c r="A377">
        <f>VLOOKUP(Receive[[#This Row],[No用]],SetNo[[No.用]:[vlookup 用]],2,FALSE)</f>
        <v>61</v>
      </c>
      <c r="B377">
        <f>IF(ROW()=2,1,IF(A376&lt;&gt;Receive[[#This Row],[No]],1,B376+1))</f>
        <v>3</v>
      </c>
      <c r="C377" t="s">
        <v>117</v>
      </c>
      <c r="D377" t="s">
        <v>144</v>
      </c>
      <c r="E377" t="s">
        <v>28</v>
      </c>
      <c r="F377" t="s">
        <v>31</v>
      </c>
      <c r="G377" t="s">
        <v>136</v>
      </c>
      <c r="H377" t="s">
        <v>71</v>
      </c>
      <c r="I377">
        <v>1</v>
      </c>
      <c r="J377" t="s">
        <v>228</v>
      </c>
      <c r="K377" t="s">
        <v>120</v>
      </c>
      <c r="L377" t="s">
        <v>162</v>
      </c>
      <c r="M377">
        <v>24</v>
      </c>
      <c r="N377">
        <v>0</v>
      </c>
      <c r="O377">
        <v>0</v>
      </c>
      <c r="P377">
        <v>0</v>
      </c>
      <c r="X377" t="str">
        <f>Receive[[#This Row],[服装]]&amp;Receive[[#This Row],[名前]]&amp;Receive[[#This Row],[レアリティ]]</f>
        <v>プール掃除菅原考支ICONIC</v>
      </c>
    </row>
    <row r="378" spans="1:24" x14ac:dyDescent="0.25">
      <c r="A378">
        <f>VLOOKUP(Receive[[#This Row],[No用]],SetNo[[No.用]:[vlookup 用]],2,FALSE)</f>
        <v>61</v>
      </c>
      <c r="B378">
        <f>IF(ROW()=2,1,IF(A377&lt;&gt;Receive[[#This Row],[No]],1,B377+1))</f>
        <v>4</v>
      </c>
      <c r="C378" t="s">
        <v>117</v>
      </c>
      <c r="D378" t="s">
        <v>144</v>
      </c>
      <c r="E378" t="s">
        <v>28</v>
      </c>
      <c r="F378" t="s">
        <v>31</v>
      </c>
      <c r="G378" t="s">
        <v>136</v>
      </c>
      <c r="H378" t="s">
        <v>71</v>
      </c>
      <c r="I378">
        <v>1</v>
      </c>
      <c r="J378" t="s">
        <v>228</v>
      </c>
      <c r="K378" t="s">
        <v>164</v>
      </c>
      <c r="L378" t="s">
        <v>162</v>
      </c>
      <c r="M378">
        <v>27</v>
      </c>
      <c r="N378">
        <v>0</v>
      </c>
      <c r="O378">
        <v>0</v>
      </c>
      <c r="P378">
        <v>0</v>
      </c>
      <c r="X378" t="str">
        <f>Receive[[#This Row],[服装]]&amp;Receive[[#This Row],[名前]]&amp;Receive[[#This Row],[レアリティ]]</f>
        <v>プール掃除菅原考支ICONIC</v>
      </c>
    </row>
    <row r="379" spans="1:24" x14ac:dyDescent="0.25">
      <c r="A379">
        <f>VLOOKUP(Receive[[#This Row],[No用]],SetNo[[No.用]:[vlookup 用]],2,FALSE)</f>
        <v>61</v>
      </c>
      <c r="B379">
        <f>IF(ROW()=2,1,IF(A378&lt;&gt;Receive[[#This Row],[No]],1,B378+1))</f>
        <v>5</v>
      </c>
      <c r="C379" t="s">
        <v>117</v>
      </c>
      <c r="D379" t="s">
        <v>144</v>
      </c>
      <c r="E379" t="s">
        <v>28</v>
      </c>
      <c r="F379" t="s">
        <v>31</v>
      </c>
      <c r="G379" t="s">
        <v>136</v>
      </c>
      <c r="H379" t="s">
        <v>71</v>
      </c>
      <c r="I379">
        <v>0</v>
      </c>
      <c r="J379" t="s">
        <v>228</v>
      </c>
      <c r="K379" t="s">
        <v>165</v>
      </c>
      <c r="L379" t="s">
        <v>162</v>
      </c>
      <c r="M379">
        <v>27</v>
      </c>
      <c r="N379">
        <v>0</v>
      </c>
      <c r="O379">
        <v>0</v>
      </c>
      <c r="P379">
        <v>0</v>
      </c>
      <c r="X379" t="str">
        <f>Receive[[#This Row],[服装]]&amp;Receive[[#This Row],[名前]]&amp;Receive[[#This Row],[レアリティ]]</f>
        <v>プール掃除菅原考支ICONIC</v>
      </c>
    </row>
    <row r="380" spans="1:24" x14ac:dyDescent="0.25">
      <c r="A380">
        <f>VLOOKUP(Receive[[#This Row],[No用]],SetNo[[No.用]:[vlookup 用]],2,FALSE)</f>
        <v>62</v>
      </c>
      <c r="B380">
        <f>IF(ROW()=2,1,IF(A379&lt;&gt;Receive[[#This Row],[No]],1,B379+1))</f>
        <v>1</v>
      </c>
      <c r="C380" s="1" t="s">
        <v>580</v>
      </c>
      <c r="D380" t="s">
        <v>144</v>
      </c>
      <c r="E380" s="1" t="s">
        <v>73</v>
      </c>
      <c r="F380" s="1" t="s">
        <v>74</v>
      </c>
      <c r="G380" t="s">
        <v>136</v>
      </c>
      <c r="H380" t="s">
        <v>71</v>
      </c>
      <c r="I380">
        <v>1</v>
      </c>
      <c r="J380" t="s">
        <v>228</v>
      </c>
      <c r="K380" t="s">
        <v>119</v>
      </c>
      <c r="L380" t="s">
        <v>162</v>
      </c>
      <c r="M380">
        <v>22</v>
      </c>
      <c r="N380">
        <v>0</v>
      </c>
      <c r="O380">
        <v>0</v>
      </c>
      <c r="P380">
        <v>0</v>
      </c>
      <c r="X380" t="str">
        <f>Receive[[#This Row],[服装]]&amp;Receive[[#This Row],[名前]]&amp;Receive[[#This Row],[レアリティ]]</f>
        <v>文化祭菅原考支ICONIC</v>
      </c>
    </row>
    <row r="381" spans="1:24" x14ac:dyDescent="0.25">
      <c r="A381">
        <f>VLOOKUP(Receive[[#This Row],[No用]],SetNo[[No.用]:[vlookup 用]],2,FALSE)</f>
        <v>62</v>
      </c>
      <c r="B381">
        <f>IF(ROW()=2,1,IF(A380&lt;&gt;Receive[[#This Row],[No]],1,B380+1))</f>
        <v>2</v>
      </c>
      <c r="C381" s="1" t="s">
        <v>580</v>
      </c>
      <c r="D381" t="s">
        <v>144</v>
      </c>
      <c r="E381" s="1" t="s">
        <v>73</v>
      </c>
      <c r="F381" s="1" t="s">
        <v>74</v>
      </c>
      <c r="G381" t="s">
        <v>136</v>
      </c>
      <c r="H381" t="s">
        <v>71</v>
      </c>
      <c r="I381">
        <v>1</v>
      </c>
      <c r="J381" t="s">
        <v>228</v>
      </c>
      <c r="K381" t="s">
        <v>163</v>
      </c>
      <c r="L381" t="s">
        <v>162</v>
      </c>
      <c r="M381">
        <v>22</v>
      </c>
      <c r="N381">
        <v>0</v>
      </c>
      <c r="O381">
        <v>0</v>
      </c>
      <c r="P381">
        <v>0</v>
      </c>
      <c r="R381" s="1" t="s">
        <v>923</v>
      </c>
      <c r="S381" s="1">
        <v>15</v>
      </c>
      <c r="T381" s="1">
        <v>59.1</v>
      </c>
      <c r="U381" s="1"/>
      <c r="V381" s="1"/>
      <c r="W381" s="1"/>
      <c r="X381" t="str">
        <f>Receive[[#This Row],[服装]]&amp;Receive[[#This Row],[名前]]&amp;Receive[[#This Row],[レアリティ]]</f>
        <v>文化祭菅原考支ICONIC</v>
      </c>
    </row>
    <row r="382" spans="1:24" x14ac:dyDescent="0.25">
      <c r="A382">
        <f>VLOOKUP(Receive[[#This Row],[No用]],SetNo[[No.用]:[vlookup 用]],2,FALSE)</f>
        <v>62</v>
      </c>
      <c r="B382">
        <f>IF(ROW()=2,1,IF(A381&lt;&gt;Receive[[#This Row],[No]],1,B381+1))</f>
        <v>3</v>
      </c>
      <c r="C382" s="1" t="s">
        <v>580</v>
      </c>
      <c r="D382" t="s">
        <v>144</v>
      </c>
      <c r="E382" s="1" t="s">
        <v>73</v>
      </c>
      <c r="F382" s="1" t="s">
        <v>74</v>
      </c>
      <c r="G382" t="s">
        <v>136</v>
      </c>
      <c r="H382" t="s">
        <v>71</v>
      </c>
      <c r="I382">
        <v>1</v>
      </c>
      <c r="J382" t="s">
        <v>228</v>
      </c>
      <c r="K382" t="s">
        <v>120</v>
      </c>
      <c r="L382" t="s">
        <v>162</v>
      </c>
      <c r="M382">
        <v>24</v>
      </c>
      <c r="N382">
        <v>0</v>
      </c>
      <c r="O382">
        <v>0</v>
      </c>
      <c r="P382">
        <v>0</v>
      </c>
      <c r="X382" t="str">
        <f>Receive[[#This Row],[服装]]&amp;Receive[[#This Row],[名前]]&amp;Receive[[#This Row],[レアリティ]]</f>
        <v>文化祭菅原考支ICONIC</v>
      </c>
    </row>
    <row r="383" spans="1:24" x14ac:dyDescent="0.25">
      <c r="A383">
        <f>VLOOKUP(Receive[[#This Row],[No用]],SetNo[[No.用]:[vlookup 用]],2,FALSE)</f>
        <v>62</v>
      </c>
      <c r="B383">
        <f>IF(ROW()=2,1,IF(A382&lt;&gt;Receive[[#This Row],[No]],1,B382+1))</f>
        <v>4</v>
      </c>
      <c r="C383" s="1" t="s">
        <v>580</v>
      </c>
      <c r="D383" t="s">
        <v>144</v>
      </c>
      <c r="E383" s="1" t="s">
        <v>73</v>
      </c>
      <c r="F383" s="1" t="s">
        <v>74</v>
      </c>
      <c r="G383" t="s">
        <v>136</v>
      </c>
      <c r="H383" t="s">
        <v>71</v>
      </c>
      <c r="I383">
        <v>1</v>
      </c>
      <c r="J383" t="s">
        <v>228</v>
      </c>
      <c r="K383" t="s">
        <v>164</v>
      </c>
      <c r="L383" t="s">
        <v>162</v>
      </c>
      <c r="M383">
        <v>27</v>
      </c>
      <c r="N383">
        <v>0</v>
      </c>
      <c r="O383">
        <v>0</v>
      </c>
      <c r="P383">
        <v>0</v>
      </c>
      <c r="X383" t="str">
        <f>Receive[[#This Row],[服装]]&amp;Receive[[#This Row],[名前]]&amp;Receive[[#This Row],[レアリティ]]</f>
        <v>文化祭菅原考支ICONIC</v>
      </c>
    </row>
    <row r="384" spans="1:24" x14ac:dyDescent="0.25">
      <c r="A384">
        <f>VLOOKUP(Receive[[#This Row],[No用]],SetNo[[No.用]:[vlookup 用]],2,FALSE)</f>
        <v>62</v>
      </c>
      <c r="B384">
        <f>IF(ROW()=2,1,IF(A383&lt;&gt;Receive[[#This Row],[No]],1,B383+1))</f>
        <v>5</v>
      </c>
      <c r="C384" s="1" t="s">
        <v>580</v>
      </c>
      <c r="D384" t="s">
        <v>144</v>
      </c>
      <c r="E384" s="1" t="s">
        <v>73</v>
      </c>
      <c r="F384" s="1" t="s">
        <v>74</v>
      </c>
      <c r="G384" t="s">
        <v>136</v>
      </c>
      <c r="H384" t="s">
        <v>71</v>
      </c>
      <c r="I384">
        <v>0</v>
      </c>
      <c r="J384" t="s">
        <v>228</v>
      </c>
      <c r="K384" t="s">
        <v>165</v>
      </c>
      <c r="L384" t="s">
        <v>162</v>
      </c>
      <c r="M384">
        <v>27</v>
      </c>
      <c r="N384">
        <v>0</v>
      </c>
      <c r="O384">
        <v>0</v>
      </c>
      <c r="P384">
        <v>0</v>
      </c>
      <c r="X384" t="str">
        <f>Receive[[#This Row],[服装]]&amp;Receive[[#This Row],[名前]]&amp;Receive[[#This Row],[レアリティ]]</f>
        <v>文化祭菅原考支ICONIC</v>
      </c>
    </row>
    <row r="385" spans="1:24" x14ac:dyDescent="0.25">
      <c r="A385">
        <f>VLOOKUP(Receive[[#This Row],[No用]],SetNo[[No.用]:[vlookup 用]],2,FALSE)</f>
        <v>63</v>
      </c>
      <c r="B385">
        <f>IF(ROW()=2,1,IF(A384&lt;&gt;Receive[[#This Row],[No]],1,B384+1))</f>
        <v>1</v>
      </c>
      <c r="C385" s="1" t="s">
        <v>675</v>
      </c>
      <c r="D385" s="1" t="s">
        <v>144</v>
      </c>
      <c r="E385" s="1" t="s">
        <v>90</v>
      </c>
      <c r="F385" s="1" t="s">
        <v>74</v>
      </c>
      <c r="G385" s="1" t="s">
        <v>136</v>
      </c>
      <c r="H385" s="1" t="s">
        <v>71</v>
      </c>
      <c r="I385">
        <v>1</v>
      </c>
      <c r="J385" t="s">
        <v>228</v>
      </c>
      <c r="K385" s="1" t="s">
        <v>119</v>
      </c>
      <c r="L385" s="1" t="s">
        <v>178</v>
      </c>
      <c r="M385">
        <v>25</v>
      </c>
      <c r="N385">
        <v>0</v>
      </c>
      <c r="O385">
        <v>0</v>
      </c>
      <c r="P385">
        <v>0</v>
      </c>
      <c r="X385" t="str">
        <f>Receive[[#This Row],[服装]]&amp;Receive[[#This Row],[名前]]&amp;Receive[[#This Row],[レアリティ]]</f>
        <v>梅雨菅原考支ICONIC</v>
      </c>
    </row>
    <row r="386" spans="1:24" x14ac:dyDescent="0.25">
      <c r="A386">
        <f>VLOOKUP(Receive[[#This Row],[No用]],SetNo[[No.用]:[vlookup 用]],2,FALSE)</f>
        <v>63</v>
      </c>
      <c r="B386">
        <f>IF(ROW()=2,1,IF(A385&lt;&gt;Receive[[#This Row],[No]],1,B385+1))</f>
        <v>2</v>
      </c>
      <c r="C386" s="1" t="s">
        <v>675</v>
      </c>
      <c r="D386" s="1" t="s">
        <v>144</v>
      </c>
      <c r="E386" s="1" t="s">
        <v>90</v>
      </c>
      <c r="F386" s="1" t="s">
        <v>74</v>
      </c>
      <c r="G386" s="1" t="s">
        <v>136</v>
      </c>
      <c r="H386" s="1" t="s">
        <v>71</v>
      </c>
      <c r="I386">
        <v>1</v>
      </c>
      <c r="J386" t="s">
        <v>228</v>
      </c>
      <c r="K386" s="1" t="s">
        <v>163</v>
      </c>
      <c r="L386" s="1" t="s">
        <v>162</v>
      </c>
      <c r="M386">
        <v>22</v>
      </c>
      <c r="N386">
        <v>0</v>
      </c>
      <c r="O386">
        <v>0</v>
      </c>
      <c r="P386">
        <v>0</v>
      </c>
      <c r="R386" s="1" t="s">
        <v>923</v>
      </c>
      <c r="S386" s="1">
        <v>15</v>
      </c>
      <c r="T386" s="1">
        <v>59.1</v>
      </c>
      <c r="U386" s="1"/>
      <c r="V386" s="1"/>
      <c r="W386" s="1"/>
      <c r="X386" t="str">
        <f>Receive[[#This Row],[服装]]&amp;Receive[[#This Row],[名前]]&amp;Receive[[#This Row],[レアリティ]]</f>
        <v>梅雨菅原考支ICONIC</v>
      </c>
    </row>
    <row r="387" spans="1:24" x14ac:dyDescent="0.25">
      <c r="A387">
        <f>VLOOKUP(Receive[[#This Row],[No用]],SetNo[[No.用]:[vlookup 用]],2,FALSE)</f>
        <v>63</v>
      </c>
      <c r="B387">
        <f>IF(ROW()=2,1,IF(A386&lt;&gt;Receive[[#This Row],[No]],1,B386+1))</f>
        <v>3</v>
      </c>
      <c r="C387" s="1" t="s">
        <v>675</v>
      </c>
      <c r="D387" s="1" t="s">
        <v>144</v>
      </c>
      <c r="E387" s="1" t="s">
        <v>90</v>
      </c>
      <c r="F387" s="1" t="s">
        <v>74</v>
      </c>
      <c r="G387" s="1" t="s">
        <v>136</v>
      </c>
      <c r="H387" s="1" t="s">
        <v>71</v>
      </c>
      <c r="I387">
        <v>1</v>
      </c>
      <c r="J387" t="s">
        <v>228</v>
      </c>
      <c r="K387" s="1" t="s">
        <v>120</v>
      </c>
      <c r="L387" s="1" t="s">
        <v>178</v>
      </c>
      <c r="M387">
        <v>25</v>
      </c>
      <c r="N387">
        <v>0</v>
      </c>
      <c r="O387">
        <v>0</v>
      </c>
      <c r="P387">
        <v>0</v>
      </c>
      <c r="X387" t="str">
        <f>Receive[[#This Row],[服装]]&amp;Receive[[#This Row],[名前]]&amp;Receive[[#This Row],[レアリティ]]</f>
        <v>梅雨菅原考支ICONIC</v>
      </c>
    </row>
    <row r="388" spans="1:24" x14ac:dyDescent="0.25">
      <c r="A388">
        <f>VLOOKUP(Receive[[#This Row],[No用]],SetNo[[No.用]:[vlookup 用]],2,FALSE)</f>
        <v>63</v>
      </c>
      <c r="B388">
        <f>IF(ROW()=2,1,IF(A387&lt;&gt;Receive[[#This Row],[No]],1,B387+1))</f>
        <v>4</v>
      </c>
      <c r="C388" s="1" t="s">
        <v>675</v>
      </c>
      <c r="D388" s="1" t="s">
        <v>144</v>
      </c>
      <c r="E388" s="1" t="s">
        <v>90</v>
      </c>
      <c r="F388" s="1" t="s">
        <v>74</v>
      </c>
      <c r="G388" s="1" t="s">
        <v>136</v>
      </c>
      <c r="H388" s="1" t="s">
        <v>71</v>
      </c>
      <c r="I388">
        <v>1</v>
      </c>
      <c r="J388" t="s">
        <v>228</v>
      </c>
      <c r="K388" s="1" t="s">
        <v>164</v>
      </c>
      <c r="L388" s="1" t="s">
        <v>224</v>
      </c>
      <c r="M388">
        <v>35</v>
      </c>
      <c r="N388">
        <v>0</v>
      </c>
      <c r="O388">
        <v>45</v>
      </c>
      <c r="P388">
        <v>0</v>
      </c>
      <c r="X388" t="str">
        <f>Receive[[#This Row],[服装]]&amp;Receive[[#This Row],[名前]]&amp;Receive[[#This Row],[レアリティ]]</f>
        <v>梅雨菅原考支ICONIC</v>
      </c>
    </row>
    <row r="389" spans="1:24" x14ac:dyDescent="0.25">
      <c r="A389">
        <f>VLOOKUP(Receive[[#This Row],[No用]],SetNo[[No.用]:[vlookup 用]],2,FALSE)</f>
        <v>63</v>
      </c>
      <c r="B389">
        <f>IF(ROW()=2,1,IF(A388&lt;&gt;Receive[[#This Row],[No]],1,B388+1))</f>
        <v>5</v>
      </c>
      <c r="C389" s="1" t="s">
        <v>675</v>
      </c>
      <c r="D389" s="1" t="s">
        <v>144</v>
      </c>
      <c r="E389" s="1" t="s">
        <v>90</v>
      </c>
      <c r="F389" s="1" t="s">
        <v>74</v>
      </c>
      <c r="G389" s="1" t="s">
        <v>136</v>
      </c>
      <c r="H389" s="1" t="s">
        <v>71</v>
      </c>
      <c r="I389">
        <v>1</v>
      </c>
      <c r="J389" t="s">
        <v>228</v>
      </c>
      <c r="K389" s="1" t="s">
        <v>164</v>
      </c>
      <c r="L389" s="1" t="s">
        <v>162</v>
      </c>
      <c r="M389">
        <v>27</v>
      </c>
      <c r="N389">
        <v>0</v>
      </c>
      <c r="O389">
        <v>0</v>
      </c>
      <c r="P389">
        <v>0</v>
      </c>
      <c r="X389" t="str">
        <f>Receive[[#This Row],[服装]]&amp;Receive[[#This Row],[名前]]&amp;Receive[[#This Row],[レアリティ]]</f>
        <v>梅雨菅原考支ICONIC</v>
      </c>
    </row>
    <row r="390" spans="1:24" x14ac:dyDescent="0.25">
      <c r="A390">
        <f>VLOOKUP(Receive[[#This Row],[No用]],SetNo[[No.用]:[vlookup 用]],2,FALSE)</f>
        <v>63</v>
      </c>
      <c r="B390">
        <f>IF(ROW()=2,1,IF(A389&lt;&gt;Receive[[#This Row],[No]],1,B389+1))</f>
        <v>6</v>
      </c>
      <c r="C390" s="1" t="s">
        <v>675</v>
      </c>
      <c r="D390" s="1" t="s">
        <v>144</v>
      </c>
      <c r="E390" s="1" t="s">
        <v>90</v>
      </c>
      <c r="F390" s="1" t="s">
        <v>74</v>
      </c>
      <c r="G390" s="1" t="s">
        <v>136</v>
      </c>
      <c r="H390" s="1" t="s">
        <v>71</v>
      </c>
      <c r="I390">
        <v>0</v>
      </c>
      <c r="J390" t="s">
        <v>228</v>
      </c>
      <c r="K390" s="1" t="s">
        <v>165</v>
      </c>
      <c r="L390" s="1" t="s">
        <v>162</v>
      </c>
      <c r="M390">
        <v>27</v>
      </c>
      <c r="N390">
        <v>0</v>
      </c>
      <c r="O390">
        <v>0</v>
      </c>
      <c r="P390">
        <v>0</v>
      </c>
      <c r="X390" t="str">
        <f>Receive[[#This Row],[服装]]&amp;Receive[[#This Row],[名前]]&amp;Receive[[#This Row],[レアリティ]]</f>
        <v>梅雨菅原考支ICONIC</v>
      </c>
    </row>
    <row r="391" spans="1:24" x14ac:dyDescent="0.25">
      <c r="A391">
        <f>VLOOKUP(Receive[[#This Row],[No用]],SetNo[[No.用]:[vlookup 用]],2,FALSE)</f>
        <v>64</v>
      </c>
      <c r="B391">
        <f>IF(ROW()=2,1,IF(A390&lt;&gt;Receive[[#This Row],[No]],1,B390+1))</f>
        <v>1</v>
      </c>
      <c r="C391" s="1" t="s">
        <v>790</v>
      </c>
      <c r="D391" s="1" t="s">
        <v>144</v>
      </c>
      <c r="E391" s="1" t="s">
        <v>77</v>
      </c>
      <c r="F391" s="1" t="s">
        <v>74</v>
      </c>
      <c r="G391" s="1" t="s">
        <v>136</v>
      </c>
      <c r="H391" s="1" t="s">
        <v>71</v>
      </c>
      <c r="I391">
        <v>1</v>
      </c>
      <c r="J391" t="s">
        <v>228</v>
      </c>
      <c r="K391" s="1" t="s">
        <v>119</v>
      </c>
      <c r="L391" s="1" t="s">
        <v>162</v>
      </c>
      <c r="M391">
        <v>22</v>
      </c>
      <c r="N391">
        <v>0</v>
      </c>
      <c r="O391">
        <v>0</v>
      </c>
      <c r="P391">
        <v>0</v>
      </c>
      <c r="X391" t="str">
        <f>Receive[[#This Row],[服装]]&amp;Receive[[#This Row],[名前]]&amp;Receive[[#This Row],[レアリティ]]</f>
        <v>Xmas2菅原考支ICONIC</v>
      </c>
    </row>
    <row r="392" spans="1:24" x14ac:dyDescent="0.25">
      <c r="A392">
        <f>VLOOKUP(Receive[[#This Row],[No用]],SetNo[[No.用]:[vlookup 用]],2,FALSE)</f>
        <v>64</v>
      </c>
      <c r="B392">
        <f>IF(ROW()=2,1,IF(A391&lt;&gt;Receive[[#This Row],[No]],1,B391+1))</f>
        <v>2</v>
      </c>
      <c r="C392" s="1" t="s">
        <v>790</v>
      </c>
      <c r="D392" s="1" t="s">
        <v>144</v>
      </c>
      <c r="E392" s="1" t="s">
        <v>77</v>
      </c>
      <c r="F392" s="1" t="s">
        <v>74</v>
      </c>
      <c r="G392" s="1" t="s">
        <v>136</v>
      </c>
      <c r="H392" s="1" t="s">
        <v>71</v>
      </c>
      <c r="I392">
        <v>1</v>
      </c>
      <c r="J392" t="s">
        <v>228</v>
      </c>
      <c r="K392" s="1" t="s">
        <v>163</v>
      </c>
      <c r="L392" s="1" t="s">
        <v>162</v>
      </c>
      <c r="M392">
        <v>22</v>
      </c>
      <c r="N392">
        <v>0</v>
      </c>
      <c r="O392">
        <v>0</v>
      </c>
      <c r="P392">
        <v>0</v>
      </c>
      <c r="R392" s="1" t="s">
        <v>923</v>
      </c>
      <c r="S392" s="1">
        <v>15</v>
      </c>
      <c r="T392" s="1">
        <v>59.1</v>
      </c>
      <c r="U392" s="1"/>
      <c r="V392" s="1"/>
      <c r="W392" s="1"/>
      <c r="X392" t="str">
        <f>Receive[[#This Row],[服装]]&amp;Receive[[#This Row],[名前]]&amp;Receive[[#This Row],[レアリティ]]</f>
        <v>Xmas2菅原考支ICONIC</v>
      </c>
    </row>
    <row r="393" spans="1:24" x14ac:dyDescent="0.25">
      <c r="A393">
        <f>VLOOKUP(Receive[[#This Row],[No用]],SetNo[[No.用]:[vlookup 用]],2,FALSE)</f>
        <v>64</v>
      </c>
      <c r="B393">
        <f>IF(ROW()=2,1,IF(A392&lt;&gt;Receive[[#This Row],[No]],1,B392+1))</f>
        <v>3</v>
      </c>
      <c r="C393" s="1" t="s">
        <v>790</v>
      </c>
      <c r="D393" s="1" t="s">
        <v>144</v>
      </c>
      <c r="E393" s="1" t="s">
        <v>77</v>
      </c>
      <c r="F393" s="1" t="s">
        <v>74</v>
      </c>
      <c r="G393" s="1" t="s">
        <v>136</v>
      </c>
      <c r="H393" s="1" t="s">
        <v>71</v>
      </c>
      <c r="I393">
        <v>1</v>
      </c>
      <c r="J393" t="s">
        <v>228</v>
      </c>
      <c r="K393" s="1" t="s">
        <v>120</v>
      </c>
      <c r="L393" s="1" t="s">
        <v>162</v>
      </c>
      <c r="M393">
        <v>22</v>
      </c>
      <c r="N393">
        <v>0</v>
      </c>
      <c r="O393">
        <v>0</v>
      </c>
      <c r="P393">
        <v>0</v>
      </c>
      <c r="X393" t="str">
        <f>Receive[[#This Row],[服装]]&amp;Receive[[#This Row],[名前]]&amp;Receive[[#This Row],[レアリティ]]</f>
        <v>Xmas2菅原考支ICONIC</v>
      </c>
    </row>
    <row r="394" spans="1:24" x14ac:dyDescent="0.25">
      <c r="A394">
        <f>VLOOKUP(Receive[[#This Row],[No用]],SetNo[[No.用]:[vlookup 用]],2,FALSE)</f>
        <v>64</v>
      </c>
      <c r="B394">
        <f>IF(ROW()=2,1,IF(A393&lt;&gt;Receive[[#This Row],[No]],1,B393+1))</f>
        <v>4</v>
      </c>
      <c r="C394" s="1" t="s">
        <v>790</v>
      </c>
      <c r="D394" s="1" t="s">
        <v>144</v>
      </c>
      <c r="E394" s="1" t="s">
        <v>77</v>
      </c>
      <c r="F394" s="1" t="s">
        <v>74</v>
      </c>
      <c r="G394" s="1" t="s">
        <v>136</v>
      </c>
      <c r="H394" s="1" t="s">
        <v>71</v>
      </c>
      <c r="I394">
        <v>1</v>
      </c>
      <c r="J394" t="s">
        <v>228</v>
      </c>
      <c r="K394" s="1" t="s">
        <v>164</v>
      </c>
      <c r="L394" s="1" t="s">
        <v>224</v>
      </c>
      <c r="M394">
        <v>35</v>
      </c>
      <c r="N394">
        <v>0</v>
      </c>
      <c r="O394">
        <v>45</v>
      </c>
      <c r="P394">
        <v>0</v>
      </c>
      <c r="X394" t="str">
        <f>Receive[[#This Row],[服装]]&amp;Receive[[#This Row],[名前]]&amp;Receive[[#This Row],[レアリティ]]</f>
        <v>Xmas2菅原考支ICONIC</v>
      </c>
    </row>
    <row r="395" spans="1:24" x14ac:dyDescent="0.25">
      <c r="A395">
        <f>VLOOKUP(Receive[[#This Row],[No用]],SetNo[[No.用]:[vlookup 用]],2,FALSE)</f>
        <v>64</v>
      </c>
      <c r="B395">
        <f>IF(ROW()=2,1,IF(A394&lt;&gt;Receive[[#This Row],[No]],1,B394+1))</f>
        <v>5</v>
      </c>
      <c r="C395" s="1" t="s">
        <v>790</v>
      </c>
      <c r="D395" s="1" t="s">
        <v>144</v>
      </c>
      <c r="E395" s="1" t="s">
        <v>77</v>
      </c>
      <c r="F395" s="1" t="s">
        <v>74</v>
      </c>
      <c r="G395" s="1" t="s">
        <v>136</v>
      </c>
      <c r="H395" s="1" t="s">
        <v>71</v>
      </c>
      <c r="I395">
        <v>1</v>
      </c>
      <c r="J395" t="s">
        <v>228</v>
      </c>
      <c r="K395" s="1" t="s">
        <v>164</v>
      </c>
      <c r="L395" s="1" t="s">
        <v>162</v>
      </c>
      <c r="M395">
        <v>27</v>
      </c>
      <c r="N395">
        <v>0</v>
      </c>
      <c r="O395">
        <v>0</v>
      </c>
      <c r="P395">
        <v>0</v>
      </c>
      <c r="X395" t="str">
        <f>Receive[[#This Row],[服装]]&amp;Receive[[#This Row],[名前]]&amp;Receive[[#This Row],[レアリティ]]</f>
        <v>Xmas2菅原考支ICONIC</v>
      </c>
    </row>
    <row r="396" spans="1:24" x14ac:dyDescent="0.25">
      <c r="A396">
        <f>VLOOKUP(Receive[[#This Row],[No用]],SetNo[[No.用]:[vlookup 用]],2,FALSE)</f>
        <v>64</v>
      </c>
      <c r="B396">
        <f>IF(ROW()=2,1,IF(A395&lt;&gt;Receive[[#This Row],[No]],1,B395+1))</f>
        <v>6</v>
      </c>
      <c r="C396" s="1" t="s">
        <v>790</v>
      </c>
      <c r="D396" s="1" t="s">
        <v>144</v>
      </c>
      <c r="E396" s="1" t="s">
        <v>77</v>
      </c>
      <c r="F396" s="1" t="s">
        <v>74</v>
      </c>
      <c r="G396" s="1" t="s">
        <v>136</v>
      </c>
      <c r="H396" s="1" t="s">
        <v>71</v>
      </c>
      <c r="I396">
        <v>0</v>
      </c>
      <c r="J396" t="s">
        <v>228</v>
      </c>
      <c r="K396" s="1" t="s">
        <v>165</v>
      </c>
      <c r="L396" s="1" t="s">
        <v>162</v>
      </c>
      <c r="M396">
        <v>27</v>
      </c>
      <c r="N396">
        <v>0</v>
      </c>
      <c r="O396">
        <v>0</v>
      </c>
      <c r="P396">
        <v>0</v>
      </c>
      <c r="X396" t="str">
        <f>Receive[[#This Row],[服装]]&amp;Receive[[#This Row],[名前]]&amp;Receive[[#This Row],[レアリティ]]</f>
        <v>Xmas2菅原考支ICONIC</v>
      </c>
    </row>
    <row r="397" spans="1:24" x14ac:dyDescent="0.25">
      <c r="A397">
        <f>VLOOKUP(Receive[[#This Row],[No用]],SetNo[[No.用]:[vlookup 用]],2,FALSE)</f>
        <v>65</v>
      </c>
      <c r="B397">
        <f>IF(ROW()=2,1,IF(A396&lt;&gt;Receive[[#This Row],[No]],1,B396+1))</f>
        <v>1</v>
      </c>
      <c r="C397" s="1" t="s">
        <v>960</v>
      </c>
      <c r="D397" s="1" t="s">
        <v>144</v>
      </c>
      <c r="E397" s="1" t="s">
        <v>73</v>
      </c>
      <c r="F397" s="1" t="s">
        <v>74</v>
      </c>
      <c r="G397" s="1" t="s">
        <v>136</v>
      </c>
      <c r="H397" s="1" t="s">
        <v>71</v>
      </c>
      <c r="I397">
        <v>1</v>
      </c>
      <c r="J397" t="s">
        <v>228</v>
      </c>
      <c r="K397" t="s">
        <v>119</v>
      </c>
      <c r="L397" t="s">
        <v>162</v>
      </c>
      <c r="M397">
        <v>22</v>
      </c>
      <c r="N397">
        <v>0</v>
      </c>
      <c r="O397">
        <v>0</v>
      </c>
      <c r="P397">
        <v>0</v>
      </c>
      <c r="X397" t="str">
        <f>Receive[[#This Row],[服装]]&amp;Receive[[#This Row],[名前]]&amp;Receive[[#This Row],[レアリティ]]</f>
        <v>夏祭り2菅原考支ICONIC</v>
      </c>
    </row>
    <row r="398" spans="1:24" x14ac:dyDescent="0.25">
      <c r="A398">
        <f>VLOOKUP(Receive[[#This Row],[No用]],SetNo[[No.用]:[vlookup 用]],2,FALSE)</f>
        <v>65</v>
      </c>
      <c r="B398">
        <f>IF(ROW()=2,1,IF(A397&lt;&gt;Receive[[#This Row],[No]],1,B397+1))</f>
        <v>2</v>
      </c>
      <c r="C398" s="1" t="s">
        <v>960</v>
      </c>
      <c r="D398" s="1" t="s">
        <v>144</v>
      </c>
      <c r="E398" s="1" t="s">
        <v>73</v>
      </c>
      <c r="F398" s="1" t="s">
        <v>74</v>
      </c>
      <c r="G398" s="1" t="s">
        <v>136</v>
      </c>
      <c r="H398" s="1" t="s">
        <v>71</v>
      </c>
      <c r="I398">
        <v>1</v>
      </c>
      <c r="J398" t="s">
        <v>228</v>
      </c>
      <c r="K398" t="s">
        <v>163</v>
      </c>
      <c r="L398" t="s">
        <v>162</v>
      </c>
      <c r="M398">
        <v>22</v>
      </c>
      <c r="N398">
        <v>0</v>
      </c>
      <c r="O398">
        <v>0</v>
      </c>
      <c r="P398">
        <v>0</v>
      </c>
      <c r="R398" s="1" t="s">
        <v>923</v>
      </c>
      <c r="S398" s="1">
        <v>15</v>
      </c>
      <c r="T398" s="1">
        <v>59.1</v>
      </c>
      <c r="U398" s="1"/>
      <c r="V398" s="1"/>
      <c r="W398" s="1"/>
      <c r="X398" t="str">
        <f>Receive[[#This Row],[服装]]&amp;Receive[[#This Row],[名前]]&amp;Receive[[#This Row],[レアリティ]]</f>
        <v>夏祭り2菅原考支ICONIC</v>
      </c>
    </row>
    <row r="399" spans="1:24" x14ac:dyDescent="0.25">
      <c r="A399">
        <f>VLOOKUP(Receive[[#This Row],[No用]],SetNo[[No.用]:[vlookup 用]],2,FALSE)</f>
        <v>65</v>
      </c>
      <c r="B399">
        <f>IF(ROW()=2,1,IF(A398&lt;&gt;Receive[[#This Row],[No]],1,B398+1))</f>
        <v>3</v>
      </c>
      <c r="C399" s="1" t="s">
        <v>960</v>
      </c>
      <c r="D399" s="1" t="s">
        <v>144</v>
      </c>
      <c r="E399" s="1" t="s">
        <v>73</v>
      </c>
      <c r="F399" s="1" t="s">
        <v>74</v>
      </c>
      <c r="G399" s="1" t="s">
        <v>136</v>
      </c>
      <c r="H399" s="1" t="s">
        <v>71</v>
      </c>
      <c r="I399">
        <v>1</v>
      </c>
      <c r="J399" t="s">
        <v>228</v>
      </c>
      <c r="K399" t="s">
        <v>120</v>
      </c>
      <c r="L399" t="s">
        <v>162</v>
      </c>
      <c r="M399">
        <v>24</v>
      </c>
      <c r="N399">
        <v>0</v>
      </c>
      <c r="O399">
        <v>0</v>
      </c>
      <c r="P399">
        <v>0</v>
      </c>
      <c r="R399" s="1"/>
      <c r="X399" t="str">
        <f>Receive[[#This Row],[服装]]&amp;Receive[[#This Row],[名前]]&amp;Receive[[#This Row],[レアリティ]]</f>
        <v>夏祭り2菅原考支ICONIC</v>
      </c>
    </row>
    <row r="400" spans="1:24" x14ac:dyDescent="0.25">
      <c r="A400">
        <f>VLOOKUP(Receive[[#This Row],[No用]],SetNo[[No.用]:[vlookup 用]],2,FALSE)</f>
        <v>65</v>
      </c>
      <c r="B400">
        <f>IF(ROW()=2,1,IF(A399&lt;&gt;Receive[[#This Row],[No]],1,B399+1))</f>
        <v>4</v>
      </c>
      <c r="C400" s="1" t="s">
        <v>960</v>
      </c>
      <c r="D400" s="1" t="s">
        <v>144</v>
      </c>
      <c r="E400" s="1" t="s">
        <v>73</v>
      </c>
      <c r="F400" s="1" t="s">
        <v>74</v>
      </c>
      <c r="G400" s="1" t="s">
        <v>136</v>
      </c>
      <c r="H400" s="1" t="s">
        <v>71</v>
      </c>
      <c r="I400">
        <v>1</v>
      </c>
      <c r="J400" t="s">
        <v>228</v>
      </c>
      <c r="K400" t="s">
        <v>164</v>
      </c>
      <c r="L400" t="s">
        <v>162</v>
      </c>
      <c r="M400">
        <v>27</v>
      </c>
      <c r="N400">
        <v>0</v>
      </c>
      <c r="O400">
        <v>0</v>
      </c>
      <c r="P400">
        <v>0</v>
      </c>
      <c r="X400" t="str">
        <f>Receive[[#This Row],[服装]]&amp;Receive[[#This Row],[名前]]&amp;Receive[[#This Row],[レアリティ]]</f>
        <v>夏祭り2菅原考支ICONIC</v>
      </c>
    </row>
    <row r="401" spans="1:24" x14ac:dyDescent="0.25">
      <c r="A401">
        <f>VLOOKUP(Receive[[#This Row],[No用]],SetNo[[No.用]:[vlookup 用]],2,FALSE)</f>
        <v>65</v>
      </c>
      <c r="B401">
        <f>IF(ROW()=2,1,IF(A400&lt;&gt;Receive[[#This Row],[No]],1,B400+1))</f>
        <v>5</v>
      </c>
      <c r="C401" s="1" t="s">
        <v>960</v>
      </c>
      <c r="D401" s="1" t="s">
        <v>144</v>
      </c>
      <c r="E401" s="1" t="s">
        <v>73</v>
      </c>
      <c r="F401" s="1" t="s">
        <v>74</v>
      </c>
      <c r="G401" s="1" t="s">
        <v>136</v>
      </c>
      <c r="H401" s="1" t="s">
        <v>71</v>
      </c>
      <c r="I401">
        <v>0</v>
      </c>
      <c r="J401" t="s">
        <v>228</v>
      </c>
      <c r="K401" t="s">
        <v>165</v>
      </c>
      <c r="L401" t="s">
        <v>162</v>
      </c>
      <c r="M401">
        <v>27</v>
      </c>
      <c r="N401">
        <v>0</v>
      </c>
      <c r="O401">
        <v>0</v>
      </c>
      <c r="P401">
        <v>0</v>
      </c>
      <c r="X401" t="str">
        <f>Receive[[#This Row],[服装]]&amp;Receive[[#This Row],[名前]]&amp;Receive[[#This Row],[レアリティ]]</f>
        <v>夏祭り2菅原考支ICONIC</v>
      </c>
    </row>
    <row r="402" spans="1:24" x14ac:dyDescent="0.25">
      <c r="A402">
        <f>VLOOKUP(Receive[[#This Row],[No用]],SetNo[[No.用]:[vlookup 用]],2,FALSE)</f>
        <v>66</v>
      </c>
      <c r="B402">
        <f>IF(ROW()=2,1,IF(A401&lt;&gt;Receive[[#This Row],[No]],1,B401+1))</f>
        <v>1</v>
      </c>
      <c r="C402" t="s">
        <v>205</v>
      </c>
      <c r="D402" t="s">
        <v>145</v>
      </c>
      <c r="E402" t="s">
        <v>28</v>
      </c>
      <c r="F402" t="s">
        <v>25</v>
      </c>
      <c r="G402" t="s">
        <v>136</v>
      </c>
      <c r="H402" t="s">
        <v>71</v>
      </c>
      <c r="I402">
        <v>1</v>
      </c>
      <c r="J402" t="s">
        <v>228</v>
      </c>
      <c r="K402" t="s">
        <v>119</v>
      </c>
      <c r="L402" t="s">
        <v>162</v>
      </c>
      <c r="M402">
        <v>21</v>
      </c>
      <c r="N402">
        <v>0</v>
      </c>
      <c r="O402">
        <v>0</v>
      </c>
      <c r="P402">
        <v>0</v>
      </c>
      <c r="X402" t="str">
        <f>Receive[[#This Row],[服装]]&amp;Receive[[#This Row],[名前]]&amp;Receive[[#This Row],[レアリティ]]</f>
        <v>ユニフォーム東峰旭ICONIC</v>
      </c>
    </row>
    <row r="403" spans="1:24" x14ac:dyDescent="0.25">
      <c r="A403">
        <f>VLOOKUP(Receive[[#This Row],[No用]],SetNo[[No.用]:[vlookup 用]],2,FALSE)</f>
        <v>66</v>
      </c>
      <c r="B403">
        <f>IF(ROW()=2,1,IF(A402&lt;&gt;Receive[[#This Row],[No]],1,B402+1))</f>
        <v>2</v>
      </c>
      <c r="C403" t="s">
        <v>205</v>
      </c>
      <c r="D403" t="s">
        <v>145</v>
      </c>
      <c r="E403" t="s">
        <v>28</v>
      </c>
      <c r="F403" t="s">
        <v>25</v>
      </c>
      <c r="G403" t="s">
        <v>136</v>
      </c>
      <c r="H403" t="s">
        <v>71</v>
      </c>
      <c r="I403">
        <v>1</v>
      </c>
      <c r="J403" t="s">
        <v>228</v>
      </c>
      <c r="K403" t="s">
        <v>163</v>
      </c>
      <c r="L403" t="s">
        <v>162</v>
      </c>
      <c r="M403">
        <v>21</v>
      </c>
      <c r="N403">
        <v>0</v>
      </c>
      <c r="O403">
        <v>0</v>
      </c>
      <c r="P403">
        <v>0</v>
      </c>
      <c r="R403" s="1" t="s">
        <v>923</v>
      </c>
      <c r="S403" s="1">
        <v>15</v>
      </c>
      <c r="T403" s="1">
        <v>59.1</v>
      </c>
      <c r="U403" s="1"/>
      <c r="V403" s="1"/>
      <c r="X403" t="str">
        <f>Receive[[#This Row],[服装]]&amp;Receive[[#This Row],[名前]]&amp;Receive[[#This Row],[レアリティ]]</f>
        <v>ユニフォーム東峰旭ICONIC</v>
      </c>
    </row>
    <row r="404" spans="1:24" x14ac:dyDescent="0.25">
      <c r="A404">
        <f>VLOOKUP(Receive[[#This Row],[No用]],SetNo[[No.用]:[vlookup 用]],2,FALSE)</f>
        <v>66</v>
      </c>
      <c r="B404">
        <f>IF(ROW()=2,1,IF(A403&lt;&gt;Receive[[#This Row],[No]],1,B403+1))</f>
        <v>3</v>
      </c>
      <c r="C404" t="s">
        <v>205</v>
      </c>
      <c r="D404" t="s">
        <v>145</v>
      </c>
      <c r="E404" t="s">
        <v>28</v>
      </c>
      <c r="F404" t="s">
        <v>25</v>
      </c>
      <c r="G404" t="s">
        <v>136</v>
      </c>
      <c r="H404" t="s">
        <v>71</v>
      </c>
      <c r="I404">
        <v>1</v>
      </c>
      <c r="J404" t="s">
        <v>228</v>
      </c>
      <c r="K404" t="s">
        <v>120</v>
      </c>
      <c r="L404" t="s">
        <v>162</v>
      </c>
      <c r="M404">
        <v>21</v>
      </c>
      <c r="N404">
        <v>0</v>
      </c>
      <c r="O404">
        <v>0</v>
      </c>
      <c r="P404">
        <v>0</v>
      </c>
      <c r="X404" t="str">
        <f>Receive[[#This Row],[服装]]&amp;Receive[[#This Row],[名前]]&amp;Receive[[#This Row],[レアリティ]]</f>
        <v>ユニフォーム東峰旭ICONIC</v>
      </c>
    </row>
    <row r="405" spans="1:24" x14ac:dyDescent="0.25">
      <c r="A405">
        <f>VLOOKUP(Receive[[#This Row],[No用]],SetNo[[No.用]:[vlookup 用]],2,FALSE)</f>
        <v>66</v>
      </c>
      <c r="B405">
        <f>IF(ROW()=2,1,IF(A404&lt;&gt;Receive[[#This Row],[No]],1,B404+1))</f>
        <v>4</v>
      </c>
      <c r="C405" t="s">
        <v>205</v>
      </c>
      <c r="D405" t="s">
        <v>145</v>
      </c>
      <c r="E405" t="s">
        <v>28</v>
      </c>
      <c r="F405" t="s">
        <v>25</v>
      </c>
      <c r="G405" t="s">
        <v>136</v>
      </c>
      <c r="H405" t="s">
        <v>71</v>
      </c>
      <c r="I405">
        <v>1</v>
      </c>
      <c r="J405" t="s">
        <v>228</v>
      </c>
      <c r="K405" t="s">
        <v>164</v>
      </c>
      <c r="L405" t="s">
        <v>162</v>
      </c>
      <c r="M405">
        <v>29</v>
      </c>
      <c r="N405">
        <v>0</v>
      </c>
      <c r="O405">
        <v>0</v>
      </c>
      <c r="P405">
        <v>0</v>
      </c>
      <c r="X405" t="str">
        <f>Receive[[#This Row],[服装]]&amp;Receive[[#This Row],[名前]]&amp;Receive[[#This Row],[レアリティ]]</f>
        <v>ユニフォーム東峰旭ICONIC</v>
      </c>
    </row>
    <row r="406" spans="1:24" x14ac:dyDescent="0.25">
      <c r="A406">
        <f>VLOOKUP(Receive[[#This Row],[No用]],SetNo[[No.用]:[vlookup 用]],2,FALSE)</f>
        <v>66</v>
      </c>
      <c r="B406">
        <f>IF(ROW()=2,1,IF(A405&lt;&gt;Receive[[#This Row],[No]],1,B405+1))</f>
        <v>5</v>
      </c>
      <c r="C406" t="s">
        <v>205</v>
      </c>
      <c r="D406" t="s">
        <v>145</v>
      </c>
      <c r="E406" t="s">
        <v>28</v>
      </c>
      <c r="F406" t="s">
        <v>25</v>
      </c>
      <c r="G406" t="s">
        <v>136</v>
      </c>
      <c r="H406" t="s">
        <v>71</v>
      </c>
      <c r="I406">
        <v>0</v>
      </c>
      <c r="J406" t="s">
        <v>228</v>
      </c>
      <c r="K406" t="s">
        <v>165</v>
      </c>
      <c r="L406" t="s">
        <v>162</v>
      </c>
      <c r="M406">
        <v>32</v>
      </c>
      <c r="N406">
        <v>0</v>
      </c>
      <c r="O406">
        <v>0</v>
      </c>
      <c r="P406">
        <v>0</v>
      </c>
      <c r="X406" t="str">
        <f>Receive[[#This Row],[服装]]&amp;Receive[[#This Row],[名前]]&amp;Receive[[#This Row],[レアリティ]]</f>
        <v>ユニフォーム東峰旭ICONIC</v>
      </c>
    </row>
    <row r="407" spans="1:24" x14ac:dyDescent="0.25">
      <c r="A407">
        <f>VLOOKUP(Receive[[#This Row],[No用]],SetNo[[No.用]:[vlookup 用]],2,FALSE)</f>
        <v>67</v>
      </c>
      <c r="B407">
        <f>IF(ROW()=2,1,IF(A406&lt;&gt;Receive[[#This Row],[No]],1,B406+1))</f>
        <v>1</v>
      </c>
      <c r="C407" t="s">
        <v>117</v>
      </c>
      <c r="D407" t="s">
        <v>145</v>
      </c>
      <c r="E407" t="s">
        <v>23</v>
      </c>
      <c r="F407" t="s">
        <v>25</v>
      </c>
      <c r="G407" t="s">
        <v>136</v>
      </c>
      <c r="H407" t="s">
        <v>71</v>
      </c>
      <c r="I407">
        <v>1</v>
      </c>
      <c r="J407" t="s">
        <v>228</v>
      </c>
      <c r="K407" t="s">
        <v>119</v>
      </c>
      <c r="L407" t="s">
        <v>162</v>
      </c>
      <c r="M407">
        <v>19</v>
      </c>
      <c r="N407">
        <v>0</v>
      </c>
      <c r="O407">
        <v>0</v>
      </c>
      <c r="P407">
        <v>0</v>
      </c>
      <c r="X407" t="str">
        <f>Receive[[#This Row],[服装]]&amp;Receive[[#This Row],[名前]]&amp;Receive[[#This Row],[レアリティ]]</f>
        <v>プール掃除東峰旭ICONIC</v>
      </c>
    </row>
    <row r="408" spans="1:24" x14ac:dyDescent="0.25">
      <c r="A408">
        <f>VLOOKUP(Receive[[#This Row],[No用]],SetNo[[No.用]:[vlookup 用]],2,FALSE)</f>
        <v>67</v>
      </c>
      <c r="B408">
        <f>IF(ROW()=2,1,IF(A407&lt;&gt;Receive[[#This Row],[No]],1,B407+1))</f>
        <v>2</v>
      </c>
      <c r="C408" t="s">
        <v>117</v>
      </c>
      <c r="D408" t="s">
        <v>145</v>
      </c>
      <c r="E408" t="s">
        <v>23</v>
      </c>
      <c r="F408" t="s">
        <v>25</v>
      </c>
      <c r="G408" t="s">
        <v>136</v>
      </c>
      <c r="H408" t="s">
        <v>71</v>
      </c>
      <c r="I408">
        <v>1</v>
      </c>
      <c r="J408" t="s">
        <v>228</v>
      </c>
      <c r="K408" t="s">
        <v>163</v>
      </c>
      <c r="L408" t="s">
        <v>162</v>
      </c>
      <c r="M408">
        <v>19</v>
      </c>
      <c r="N408">
        <v>0</v>
      </c>
      <c r="O408">
        <v>0</v>
      </c>
      <c r="P408">
        <v>0</v>
      </c>
      <c r="R408" s="1" t="s">
        <v>923</v>
      </c>
      <c r="S408" s="1">
        <v>15</v>
      </c>
      <c r="T408" s="1">
        <v>59.1</v>
      </c>
      <c r="U408" s="1"/>
      <c r="V408" s="1"/>
      <c r="X408" t="str">
        <f>Receive[[#This Row],[服装]]&amp;Receive[[#This Row],[名前]]&amp;Receive[[#This Row],[レアリティ]]</f>
        <v>プール掃除東峰旭ICONIC</v>
      </c>
    </row>
    <row r="409" spans="1:24" x14ac:dyDescent="0.25">
      <c r="A409">
        <f>VLOOKUP(Receive[[#This Row],[No用]],SetNo[[No.用]:[vlookup 用]],2,FALSE)</f>
        <v>67</v>
      </c>
      <c r="B409">
        <f>IF(ROW()=2,1,IF(A408&lt;&gt;Receive[[#This Row],[No]],1,B408+1))</f>
        <v>3</v>
      </c>
      <c r="C409" t="s">
        <v>117</v>
      </c>
      <c r="D409" t="s">
        <v>145</v>
      </c>
      <c r="E409" t="s">
        <v>23</v>
      </c>
      <c r="F409" t="s">
        <v>25</v>
      </c>
      <c r="G409" t="s">
        <v>136</v>
      </c>
      <c r="H409" t="s">
        <v>71</v>
      </c>
      <c r="I409">
        <v>1</v>
      </c>
      <c r="J409" t="s">
        <v>228</v>
      </c>
      <c r="K409" t="s">
        <v>120</v>
      </c>
      <c r="L409" t="s">
        <v>162</v>
      </c>
      <c r="M409">
        <v>19</v>
      </c>
      <c r="N409">
        <v>0</v>
      </c>
      <c r="O409">
        <v>0</v>
      </c>
      <c r="P409">
        <v>0</v>
      </c>
      <c r="X409" t="str">
        <f>Receive[[#This Row],[服装]]&amp;Receive[[#This Row],[名前]]&amp;Receive[[#This Row],[レアリティ]]</f>
        <v>プール掃除東峰旭ICONIC</v>
      </c>
    </row>
    <row r="410" spans="1:24" x14ac:dyDescent="0.25">
      <c r="A410">
        <f>VLOOKUP(Receive[[#This Row],[No用]],SetNo[[No.用]:[vlookup 用]],2,FALSE)</f>
        <v>67</v>
      </c>
      <c r="B410">
        <f>IF(ROW()=2,1,IF(A409&lt;&gt;Receive[[#This Row],[No]],1,B409+1))</f>
        <v>4</v>
      </c>
      <c r="C410" t="s">
        <v>117</v>
      </c>
      <c r="D410" t="s">
        <v>145</v>
      </c>
      <c r="E410" t="s">
        <v>23</v>
      </c>
      <c r="F410" t="s">
        <v>25</v>
      </c>
      <c r="G410" t="s">
        <v>136</v>
      </c>
      <c r="H410" t="s">
        <v>71</v>
      </c>
      <c r="I410">
        <v>1</v>
      </c>
      <c r="J410" t="s">
        <v>228</v>
      </c>
      <c r="K410" t="s">
        <v>164</v>
      </c>
      <c r="L410" t="s">
        <v>162</v>
      </c>
      <c r="M410">
        <v>27</v>
      </c>
      <c r="N410">
        <v>0</v>
      </c>
      <c r="O410">
        <v>0</v>
      </c>
      <c r="P410">
        <v>0</v>
      </c>
      <c r="X410" t="str">
        <f>Receive[[#This Row],[服装]]&amp;Receive[[#This Row],[名前]]&amp;Receive[[#This Row],[レアリティ]]</f>
        <v>プール掃除東峰旭ICONIC</v>
      </c>
    </row>
    <row r="411" spans="1:24" x14ac:dyDescent="0.25">
      <c r="A411">
        <f>VLOOKUP(Receive[[#This Row],[No用]],SetNo[[No.用]:[vlookup 用]],2,FALSE)</f>
        <v>67</v>
      </c>
      <c r="B411">
        <f>IF(ROW()=2,1,IF(A410&lt;&gt;Receive[[#This Row],[No]],1,B410+1))</f>
        <v>5</v>
      </c>
      <c r="C411" t="s">
        <v>117</v>
      </c>
      <c r="D411" t="s">
        <v>145</v>
      </c>
      <c r="E411" t="s">
        <v>23</v>
      </c>
      <c r="F411" t="s">
        <v>25</v>
      </c>
      <c r="G411" t="s">
        <v>136</v>
      </c>
      <c r="H411" t="s">
        <v>71</v>
      </c>
      <c r="I411">
        <v>0</v>
      </c>
      <c r="J411" t="s">
        <v>228</v>
      </c>
      <c r="K411" t="s">
        <v>165</v>
      </c>
      <c r="L411" t="s">
        <v>162</v>
      </c>
      <c r="M411">
        <v>30</v>
      </c>
      <c r="N411">
        <v>0</v>
      </c>
      <c r="O411">
        <v>0</v>
      </c>
      <c r="P411">
        <v>0</v>
      </c>
      <c r="X411" t="str">
        <f>Receive[[#This Row],[服装]]&amp;Receive[[#This Row],[名前]]&amp;Receive[[#This Row],[レアリティ]]</f>
        <v>プール掃除東峰旭ICONIC</v>
      </c>
    </row>
    <row r="412" spans="1:24" x14ac:dyDescent="0.25">
      <c r="A412">
        <f>VLOOKUP(Receive[[#This Row],[No用]],SetNo[[No.用]:[vlookup 用]],2,FALSE)</f>
        <v>68</v>
      </c>
      <c r="B412">
        <f>IF(ROW()=2,1,IF(A411&lt;&gt;Receive[[#This Row],[No]],1,B411+1))</f>
        <v>1</v>
      </c>
      <c r="C412" s="1" t="s">
        <v>627</v>
      </c>
      <c r="D412" s="1" t="s">
        <v>145</v>
      </c>
      <c r="E412" s="1" t="s">
        <v>90</v>
      </c>
      <c r="F412" s="1" t="s">
        <v>78</v>
      </c>
      <c r="G412" s="1" t="s">
        <v>136</v>
      </c>
      <c r="H412" s="1" t="s">
        <v>71</v>
      </c>
      <c r="I412">
        <v>1</v>
      </c>
      <c r="J412" t="s">
        <v>228</v>
      </c>
      <c r="K412" s="1" t="s">
        <v>119</v>
      </c>
      <c r="L412" s="1" t="s">
        <v>162</v>
      </c>
      <c r="M412">
        <v>21</v>
      </c>
      <c r="N412">
        <v>0</v>
      </c>
      <c r="O412">
        <v>0</v>
      </c>
      <c r="P412">
        <v>0</v>
      </c>
      <c r="X412" t="str">
        <f>Receive[[#This Row],[服装]]&amp;Receive[[#This Row],[名前]]&amp;Receive[[#This Row],[レアリティ]]</f>
        <v>サバゲ東峰旭ICONIC</v>
      </c>
    </row>
    <row r="413" spans="1:24" x14ac:dyDescent="0.25">
      <c r="A413">
        <f>VLOOKUP(Receive[[#This Row],[No用]],SetNo[[No.用]:[vlookup 用]],2,FALSE)</f>
        <v>68</v>
      </c>
      <c r="B413">
        <f>IF(ROW()=2,1,IF(A412&lt;&gt;Receive[[#This Row],[No]],1,B412+1))</f>
        <v>2</v>
      </c>
      <c r="C413" s="1" t="s">
        <v>627</v>
      </c>
      <c r="D413" s="1" t="s">
        <v>145</v>
      </c>
      <c r="E413" s="1" t="s">
        <v>90</v>
      </c>
      <c r="F413" s="1" t="s">
        <v>78</v>
      </c>
      <c r="G413" s="1" t="s">
        <v>136</v>
      </c>
      <c r="H413" s="1" t="s">
        <v>71</v>
      </c>
      <c r="I413">
        <v>1</v>
      </c>
      <c r="J413" t="s">
        <v>228</v>
      </c>
      <c r="K413" s="1" t="s">
        <v>163</v>
      </c>
      <c r="L413" s="1" t="s">
        <v>162</v>
      </c>
      <c r="M413">
        <v>21</v>
      </c>
      <c r="N413">
        <v>0</v>
      </c>
      <c r="O413">
        <v>0</v>
      </c>
      <c r="P413">
        <v>0</v>
      </c>
      <c r="R413" s="1" t="s">
        <v>923</v>
      </c>
      <c r="S413" s="1">
        <v>15</v>
      </c>
      <c r="T413" s="1">
        <v>59.1</v>
      </c>
      <c r="U413" s="1"/>
      <c r="V413" s="1"/>
      <c r="X413" t="str">
        <f>Receive[[#This Row],[服装]]&amp;Receive[[#This Row],[名前]]&amp;Receive[[#This Row],[レアリティ]]</f>
        <v>サバゲ東峰旭ICONIC</v>
      </c>
    </row>
    <row r="414" spans="1:24" x14ac:dyDescent="0.25">
      <c r="A414">
        <f>VLOOKUP(Receive[[#This Row],[No用]],SetNo[[No.用]:[vlookup 用]],2,FALSE)</f>
        <v>68</v>
      </c>
      <c r="B414">
        <f>IF(ROW()=2,1,IF(A413&lt;&gt;Receive[[#This Row],[No]],1,B413+1))</f>
        <v>3</v>
      </c>
      <c r="C414" s="1" t="s">
        <v>627</v>
      </c>
      <c r="D414" s="1" t="s">
        <v>145</v>
      </c>
      <c r="E414" s="1" t="s">
        <v>90</v>
      </c>
      <c r="F414" s="1" t="s">
        <v>78</v>
      </c>
      <c r="G414" s="1" t="s">
        <v>136</v>
      </c>
      <c r="H414" s="1" t="s">
        <v>71</v>
      </c>
      <c r="I414">
        <v>1</v>
      </c>
      <c r="J414" t="s">
        <v>228</v>
      </c>
      <c r="K414" s="1" t="s">
        <v>120</v>
      </c>
      <c r="L414" s="1" t="s">
        <v>162</v>
      </c>
      <c r="M414">
        <v>21</v>
      </c>
      <c r="N414">
        <v>0</v>
      </c>
      <c r="O414">
        <v>0</v>
      </c>
      <c r="P414">
        <v>0</v>
      </c>
      <c r="X414" t="str">
        <f>Receive[[#This Row],[服装]]&amp;Receive[[#This Row],[名前]]&amp;Receive[[#This Row],[レアリティ]]</f>
        <v>サバゲ東峰旭ICONIC</v>
      </c>
    </row>
    <row r="415" spans="1:24" x14ac:dyDescent="0.25">
      <c r="A415">
        <f>VLOOKUP(Receive[[#This Row],[No用]],SetNo[[No.用]:[vlookup 用]],2,FALSE)</f>
        <v>68</v>
      </c>
      <c r="B415">
        <f>IF(ROW()=2,1,IF(A414&lt;&gt;Receive[[#This Row],[No]],1,B414+1))</f>
        <v>4</v>
      </c>
      <c r="C415" s="1" t="s">
        <v>627</v>
      </c>
      <c r="D415" s="1" t="s">
        <v>145</v>
      </c>
      <c r="E415" s="1" t="s">
        <v>90</v>
      </c>
      <c r="F415" s="1" t="s">
        <v>78</v>
      </c>
      <c r="G415" s="1" t="s">
        <v>136</v>
      </c>
      <c r="H415" s="1" t="s">
        <v>71</v>
      </c>
      <c r="I415">
        <v>1</v>
      </c>
      <c r="J415" t="s">
        <v>228</v>
      </c>
      <c r="K415" s="1" t="s">
        <v>164</v>
      </c>
      <c r="L415" s="1" t="s">
        <v>162</v>
      </c>
      <c r="M415">
        <v>29</v>
      </c>
      <c r="N415">
        <v>0</v>
      </c>
      <c r="O415">
        <v>0</v>
      </c>
      <c r="P415">
        <v>0</v>
      </c>
      <c r="X415" t="str">
        <f>Receive[[#This Row],[服装]]&amp;Receive[[#This Row],[名前]]&amp;Receive[[#This Row],[レアリティ]]</f>
        <v>サバゲ東峰旭ICONIC</v>
      </c>
    </row>
    <row r="416" spans="1:24" x14ac:dyDescent="0.25">
      <c r="A416">
        <f>VLOOKUP(Receive[[#This Row],[No用]],SetNo[[No.用]:[vlookup 用]],2,FALSE)</f>
        <v>68</v>
      </c>
      <c r="B416">
        <f>IF(ROW()=2,1,IF(A415&lt;&gt;Receive[[#This Row],[No]],1,B415+1))</f>
        <v>5</v>
      </c>
      <c r="C416" s="1" t="s">
        <v>627</v>
      </c>
      <c r="D416" s="1" t="s">
        <v>145</v>
      </c>
      <c r="E416" s="1" t="s">
        <v>90</v>
      </c>
      <c r="F416" s="1" t="s">
        <v>78</v>
      </c>
      <c r="G416" s="1" t="s">
        <v>136</v>
      </c>
      <c r="H416" s="1" t="s">
        <v>71</v>
      </c>
      <c r="I416">
        <v>0</v>
      </c>
      <c r="J416" t="s">
        <v>228</v>
      </c>
      <c r="K416" s="1" t="s">
        <v>165</v>
      </c>
      <c r="L416" s="1" t="s">
        <v>162</v>
      </c>
      <c r="M416">
        <v>32</v>
      </c>
      <c r="N416">
        <v>0</v>
      </c>
      <c r="O416">
        <v>0</v>
      </c>
      <c r="P416">
        <v>0</v>
      </c>
      <c r="X416" t="str">
        <f>Receive[[#This Row],[服装]]&amp;Receive[[#This Row],[名前]]&amp;Receive[[#This Row],[レアリティ]]</f>
        <v>サバゲ東峰旭ICONIC</v>
      </c>
    </row>
    <row r="417" spans="1:24" x14ac:dyDescent="0.25">
      <c r="A417">
        <f>VLOOKUP(Receive[[#This Row],[No用]],SetNo[[No.用]:[vlookup 用]],2,FALSE)</f>
        <v>69</v>
      </c>
      <c r="B417">
        <f>IF(ROW()=2,1,IF(A416&lt;&gt;Receive[[#This Row],[No]],1,B416+1))</f>
        <v>1</v>
      </c>
      <c r="C417" s="1" t="s">
        <v>992</v>
      </c>
      <c r="D417" s="1" t="s">
        <v>145</v>
      </c>
      <c r="E417" s="1" t="s">
        <v>77</v>
      </c>
      <c r="F417" s="1" t="s">
        <v>78</v>
      </c>
      <c r="G417" s="1" t="s">
        <v>136</v>
      </c>
      <c r="H417" s="1" t="s">
        <v>71</v>
      </c>
      <c r="I417">
        <v>1</v>
      </c>
      <c r="J417" t="s">
        <v>228</v>
      </c>
      <c r="K417" s="1" t="s">
        <v>119</v>
      </c>
      <c r="L417" s="1" t="s">
        <v>162</v>
      </c>
      <c r="M417">
        <v>23</v>
      </c>
      <c r="N417">
        <v>0</v>
      </c>
      <c r="O417">
        <v>0</v>
      </c>
      <c r="P417">
        <v>0</v>
      </c>
      <c r="X417" t="str">
        <f>Receive[[#This Row],[服装]]&amp;Receive[[#This Row],[名前]]&amp;Receive[[#This Row],[レアリティ]]</f>
        <v>夏祭り2東峰旭ICONIC</v>
      </c>
    </row>
    <row r="418" spans="1:24" x14ac:dyDescent="0.25">
      <c r="A418">
        <f>VLOOKUP(Receive[[#This Row],[No用]],SetNo[[No.用]:[vlookup 用]],2,FALSE)</f>
        <v>69</v>
      </c>
      <c r="B418">
        <f>IF(ROW()=2,1,IF(A417&lt;&gt;Receive[[#This Row],[No]],1,B417+1))</f>
        <v>2</v>
      </c>
      <c r="C418" s="1" t="s">
        <v>992</v>
      </c>
      <c r="D418" s="1" t="s">
        <v>145</v>
      </c>
      <c r="E418" s="1" t="s">
        <v>77</v>
      </c>
      <c r="F418" s="1" t="s">
        <v>78</v>
      </c>
      <c r="G418" s="1" t="s">
        <v>136</v>
      </c>
      <c r="H418" s="1" t="s">
        <v>71</v>
      </c>
      <c r="I418">
        <v>1</v>
      </c>
      <c r="J418" t="s">
        <v>228</v>
      </c>
      <c r="K418" s="1" t="s">
        <v>163</v>
      </c>
      <c r="L418" s="1" t="s">
        <v>162</v>
      </c>
      <c r="M418">
        <v>23</v>
      </c>
      <c r="N418">
        <v>0</v>
      </c>
      <c r="O418">
        <v>0</v>
      </c>
      <c r="P418">
        <v>0</v>
      </c>
      <c r="R418" s="1" t="s">
        <v>923</v>
      </c>
      <c r="S418" s="1">
        <v>15</v>
      </c>
      <c r="T418" s="1">
        <v>59.1</v>
      </c>
      <c r="U418" s="1"/>
      <c r="V418" s="1"/>
      <c r="W418" s="1"/>
      <c r="X418" t="str">
        <f>Receive[[#This Row],[服装]]&amp;Receive[[#This Row],[名前]]&amp;Receive[[#This Row],[レアリティ]]</f>
        <v>夏祭り2東峰旭ICONIC</v>
      </c>
    </row>
    <row r="419" spans="1:24" x14ac:dyDescent="0.25">
      <c r="A419">
        <f>VLOOKUP(Receive[[#This Row],[No用]],SetNo[[No.用]:[vlookup 用]],2,FALSE)</f>
        <v>69</v>
      </c>
      <c r="B419">
        <f>IF(ROW()=2,1,IF(A418&lt;&gt;Receive[[#This Row],[No]],1,B418+1))</f>
        <v>3</v>
      </c>
      <c r="C419" s="1" t="s">
        <v>992</v>
      </c>
      <c r="D419" s="1" t="s">
        <v>145</v>
      </c>
      <c r="E419" s="1" t="s">
        <v>77</v>
      </c>
      <c r="F419" s="1" t="s">
        <v>78</v>
      </c>
      <c r="G419" s="1" t="s">
        <v>136</v>
      </c>
      <c r="H419" s="1" t="s">
        <v>71</v>
      </c>
      <c r="I419">
        <v>1</v>
      </c>
      <c r="J419" t="s">
        <v>228</v>
      </c>
      <c r="K419" s="1" t="s">
        <v>120</v>
      </c>
      <c r="L419" s="1" t="s">
        <v>162</v>
      </c>
      <c r="M419">
        <v>23</v>
      </c>
      <c r="N419">
        <v>0</v>
      </c>
      <c r="O419">
        <v>0</v>
      </c>
      <c r="P419">
        <v>0</v>
      </c>
      <c r="X419" t="str">
        <f>Receive[[#This Row],[服装]]&amp;Receive[[#This Row],[名前]]&amp;Receive[[#This Row],[レアリティ]]</f>
        <v>夏祭り2東峰旭ICONIC</v>
      </c>
    </row>
    <row r="420" spans="1:24" x14ac:dyDescent="0.25">
      <c r="A420">
        <f>VLOOKUP(Receive[[#This Row],[No用]],SetNo[[No.用]:[vlookup 用]],2,FALSE)</f>
        <v>69</v>
      </c>
      <c r="B420">
        <f>IF(ROW()=2,1,IF(A419&lt;&gt;Receive[[#This Row],[No]],1,B419+1))</f>
        <v>4</v>
      </c>
      <c r="C420" s="1" t="s">
        <v>992</v>
      </c>
      <c r="D420" s="1" t="s">
        <v>145</v>
      </c>
      <c r="E420" s="1" t="s">
        <v>77</v>
      </c>
      <c r="F420" s="1" t="s">
        <v>78</v>
      </c>
      <c r="G420" s="1" t="s">
        <v>136</v>
      </c>
      <c r="H420" s="1" t="s">
        <v>71</v>
      </c>
      <c r="I420">
        <v>1</v>
      </c>
      <c r="J420" t="s">
        <v>228</v>
      </c>
      <c r="K420" s="1" t="s">
        <v>164</v>
      </c>
      <c r="L420" s="1" t="s">
        <v>162</v>
      </c>
      <c r="M420">
        <v>29</v>
      </c>
      <c r="N420">
        <v>0</v>
      </c>
      <c r="O420">
        <v>0</v>
      </c>
      <c r="P420">
        <v>0</v>
      </c>
      <c r="X420" t="str">
        <f>Receive[[#This Row],[服装]]&amp;Receive[[#This Row],[名前]]&amp;Receive[[#This Row],[レアリティ]]</f>
        <v>夏祭り2東峰旭ICONIC</v>
      </c>
    </row>
    <row r="421" spans="1:24" x14ac:dyDescent="0.25">
      <c r="A421">
        <f>VLOOKUP(Receive[[#This Row],[No用]],SetNo[[No.用]:[vlookup 用]],2,FALSE)</f>
        <v>69</v>
      </c>
      <c r="B421">
        <f>IF(ROW()=2,1,IF(A420&lt;&gt;Receive[[#This Row],[No]],1,B420+1))</f>
        <v>5</v>
      </c>
      <c r="C421" s="1" t="s">
        <v>992</v>
      </c>
      <c r="D421" s="1" t="s">
        <v>145</v>
      </c>
      <c r="E421" s="1" t="s">
        <v>77</v>
      </c>
      <c r="F421" s="1" t="s">
        <v>78</v>
      </c>
      <c r="G421" s="1" t="s">
        <v>136</v>
      </c>
      <c r="H421" s="1" t="s">
        <v>71</v>
      </c>
      <c r="I421">
        <v>0</v>
      </c>
      <c r="J421" t="s">
        <v>228</v>
      </c>
      <c r="K421" s="1" t="s">
        <v>165</v>
      </c>
      <c r="L421" s="1" t="s">
        <v>162</v>
      </c>
      <c r="M421">
        <v>32</v>
      </c>
      <c r="N421">
        <v>0</v>
      </c>
      <c r="O421">
        <v>0</v>
      </c>
      <c r="P421">
        <v>0</v>
      </c>
      <c r="X421" t="str">
        <f>Receive[[#This Row],[服装]]&amp;Receive[[#This Row],[名前]]&amp;Receive[[#This Row],[レアリティ]]</f>
        <v>夏祭り2東峰旭ICONIC</v>
      </c>
    </row>
    <row r="422" spans="1:24" x14ac:dyDescent="0.25">
      <c r="A422">
        <f>VLOOKUP(Receive[[#This Row],[No用]],SetNo[[No.用]:[vlookup 用]],2,FALSE)</f>
        <v>70</v>
      </c>
      <c r="B422">
        <f>IF(ROW()=2,1,IF(A421&lt;&gt;Receive[[#This Row],[No]],1,B421+1))</f>
        <v>1</v>
      </c>
      <c r="C422" s="1" t="s">
        <v>1446</v>
      </c>
      <c r="D422" s="1" t="s">
        <v>145</v>
      </c>
      <c r="E422" s="1" t="s">
        <v>73</v>
      </c>
      <c r="F422" s="1" t="s">
        <v>78</v>
      </c>
      <c r="G422" s="1" t="s">
        <v>136</v>
      </c>
      <c r="H422" s="1" t="s">
        <v>71</v>
      </c>
      <c r="I422">
        <v>1</v>
      </c>
      <c r="J422" t="s">
        <v>228</v>
      </c>
      <c r="K422" s="1" t="s">
        <v>119</v>
      </c>
      <c r="L422" s="1" t="s">
        <v>162</v>
      </c>
      <c r="M422">
        <v>21</v>
      </c>
      <c r="N422">
        <v>0</v>
      </c>
      <c r="O422">
        <v>0</v>
      </c>
      <c r="P422">
        <v>0</v>
      </c>
      <c r="X422" t="str">
        <f>Receive[[#This Row],[服装]]&amp;Receive[[#This Row],[名前]]&amp;Receive[[#This Row],[レアリティ]]</f>
        <v>和装体験東峰旭ICONIC</v>
      </c>
    </row>
    <row r="423" spans="1:24" x14ac:dyDescent="0.25">
      <c r="A423">
        <f>VLOOKUP(Receive[[#This Row],[No用]],SetNo[[No.用]:[vlookup 用]],2,FALSE)</f>
        <v>70</v>
      </c>
      <c r="B423">
        <f>IF(ROW()=2,1,IF(A422&lt;&gt;Receive[[#This Row],[No]],1,B422+1))</f>
        <v>2</v>
      </c>
      <c r="C423" s="1" t="s">
        <v>1446</v>
      </c>
      <c r="D423" s="1" t="s">
        <v>145</v>
      </c>
      <c r="E423" s="1" t="s">
        <v>73</v>
      </c>
      <c r="F423" s="1" t="s">
        <v>78</v>
      </c>
      <c r="G423" s="1" t="s">
        <v>136</v>
      </c>
      <c r="H423" s="1" t="s">
        <v>71</v>
      </c>
      <c r="I423">
        <v>1</v>
      </c>
      <c r="J423" t="s">
        <v>228</v>
      </c>
      <c r="K423" s="1" t="s">
        <v>163</v>
      </c>
      <c r="L423" s="1" t="s">
        <v>162</v>
      </c>
      <c r="M423">
        <v>21</v>
      </c>
      <c r="N423">
        <v>0</v>
      </c>
      <c r="O423">
        <v>0</v>
      </c>
      <c r="P423">
        <v>0</v>
      </c>
      <c r="R423" s="1" t="s">
        <v>923</v>
      </c>
      <c r="S423" s="1">
        <v>15</v>
      </c>
      <c r="T423" s="1">
        <v>59.1</v>
      </c>
      <c r="U423" s="1"/>
      <c r="V423" s="1"/>
      <c r="X423" t="str">
        <f>Receive[[#This Row],[服装]]&amp;Receive[[#This Row],[名前]]&amp;Receive[[#This Row],[レアリティ]]</f>
        <v>和装体験東峰旭ICONIC</v>
      </c>
    </row>
    <row r="424" spans="1:24" x14ac:dyDescent="0.25">
      <c r="A424">
        <f>VLOOKUP(Receive[[#This Row],[No用]],SetNo[[No.用]:[vlookup 用]],2,FALSE)</f>
        <v>70</v>
      </c>
      <c r="B424">
        <f>IF(ROW()=2,1,IF(A423&lt;&gt;Receive[[#This Row],[No]],1,B423+1))</f>
        <v>3</v>
      </c>
      <c r="C424" s="1" t="s">
        <v>1446</v>
      </c>
      <c r="D424" s="1" t="s">
        <v>145</v>
      </c>
      <c r="E424" s="1" t="s">
        <v>73</v>
      </c>
      <c r="F424" s="1" t="s">
        <v>78</v>
      </c>
      <c r="G424" s="1" t="s">
        <v>136</v>
      </c>
      <c r="H424" s="1" t="s">
        <v>71</v>
      </c>
      <c r="I424">
        <v>1</v>
      </c>
      <c r="J424" t="s">
        <v>228</v>
      </c>
      <c r="K424" s="1" t="s">
        <v>120</v>
      </c>
      <c r="L424" s="1" t="s">
        <v>162</v>
      </c>
      <c r="M424">
        <v>21</v>
      </c>
      <c r="N424">
        <v>0</v>
      </c>
      <c r="O424">
        <v>0</v>
      </c>
      <c r="P424">
        <v>0</v>
      </c>
      <c r="X424" t="str">
        <f>Receive[[#This Row],[服装]]&amp;Receive[[#This Row],[名前]]&amp;Receive[[#This Row],[レアリティ]]</f>
        <v>和装体験東峰旭ICONIC</v>
      </c>
    </row>
    <row r="425" spans="1:24" x14ac:dyDescent="0.25">
      <c r="A425">
        <f>VLOOKUP(Receive[[#This Row],[No用]],SetNo[[No.用]:[vlookup 用]],2,FALSE)</f>
        <v>70</v>
      </c>
      <c r="B425">
        <f>IF(ROW()=2,1,IF(A424&lt;&gt;Receive[[#This Row],[No]],1,B424+1))</f>
        <v>4</v>
      </c>
      <c r="C425" s="1" t="s">
        <v>1446</v>
      </c>
      <c r="D425" s="1" t="s">
        <v>145</v>
      </c>
      <c r="E425" s="1" t="s">
        <v>73</v>
      </c>
      <c r="F425" s="1" t="s">
        <v>78</v>
      </c>
      <c r="G425" s="1" t="s">
        <v>136</v>
      </c>
      <c r="H425" s="1" t="s">
        <v>71</v>
      </c>
      <c r="I425">
        <v>1</v>
      </c>
      <c r="J425" t="s">
        <v>228</v>
      </c>
      <c r="K425" s="1" t="s">
        <v>164</v>
      </c>
      <c r="L425" s="1" t="s">
        <v>162</v>
      </c>
      <c r="M425">
        <v>29</v>
      </c>
      <c r="N425">
        <v>0</v>
      </c>
      <c r="O425">
        <v>0</v>
      </c>
      <c r="P425">
        <v>0</v>
      </c>
      <c r="X425" t="str">
        <f>Receive[[#This Row],[服装]]&amp;Receive[[#This Row],[名前]]&amp;Receive[[#This Row],[レアリティ]]</f>
        <v>和装体験東峰旭ICONIC</v>
      </c>
    </row>
    <row r="426" spans="1:24" x14ac:dyDescent="0.25">
      <c r="A426">
        <f>VLOOKUP(Receive[[#This Row],[No用]],SetNo[[No.用]:[vlookup 用]],2,FALSE)</f>
        <v>70</v>
      </c>
      <c r="B426">
        <f>IF(ROW()=2,1,IF(A425&lt;&gt;Receive[[#This Row],[No]],1,B425+1))</f>
        <v>5</v>
      </c>
      <c r="C426" s="1" t="s">
        <v>1446</v>
      </c>
      <c r="D426" s="1" t="s">
        <v>145</v>
      </c>
      <c r="E426" s="1" t="s">
        <v>73</v>
      </c>
      <c r="F426" s="1" t="s">
        <v>78</v>
      </c>
      <c r="G426" s="1" t="s">
        <v>136</v>
      </c>
      <c r="H426" s="1" t="s">
        <v>71</v>
      </c>
      <c r="I426">
        <v>0</v>
      </c>
      <c r="J426" t="s">
        <v>228</v>
      </c>
      <c r="K426" s="1" t="s">
        <v>165</v>
      </c>
      <c r="L426" s="1" t="s">
        <v>162</v>
      </c>
      <c r="M426">
        <v>32</v>
      </c>
      <c r="N426">
        <v>0</v>
      </c>
      <c r="O426">
        <v>0</v>
      </c>
      <c r="P426">
        <v>0</v>
      </c>
      <c r="X426" t="str">
        <f>Receive[[#This Row],[服装]]&amp;Receive[[#This Row],[名前]]&amp;Receive[[#This Row],[レアリティ]]</f>
        <v>和装体験東峰旭ICONIC</v>
      </c>
    </row>
    <row r="427" spans="1:24" x14ac:dyDescent="0.25">
      <c r="A427">
        <f>VLOOKUP(Receive[[#This Row],[No用]],SetNo[[No.用]:[vlookup 用]],2,FALSE)</f>
        <v>71</v>
      </c>
      <c r="B427">
        <f>IF(ROW()=2,1,IF(A421&lt;&gt;Receive[[#This Row],[No]],1,B421+1))</f>
        <v>1</v>
      </c>
      <c r="C427" t="s">
        <v>205</v>
      </c>
      <c r="D427" t="s">
        <v>145</v>
      </c>
      <c r="E427" t="s">
        <v>28</v>
      </c>
      <c r="F427" t="s">
        <v>25</v>
      </c>
      <c r="G427" t="s">
        <v>136</v>
      </c>
      <c r="H427" t="s">
        <v>218</v>
      </c>
      <c r="I427">
        <v>1</v>
      </c>
      <c r="J427" t="s">
        <v>228</v>
      </c>
      <c r="K427" t="s">
        <v>119</v>
      </c>
      <c r="L427" t="s">
        <v>162</v>
      </c>
      <c r="M427">
        <v>21</v>
      </c>
      <c r="N427">
        <v>0</v>
      </c>
      <c r="O427">
        <v>0</v>
      </c>
      <c r="P427">
        <v>0</v>
      </c>
      <c r="X427" t="str">
        <f>Receive[[#This Row],[服装]]&amp;Receive[[#This Row],[名前]]&amp;Receive[[#This Row],[レアリティ]]</f>
        <v>ユニフォーム東峰旭YELL</v>
      </c>
    </row>
    <row r="428" spans="1:24" x14ac:dyDescent="0.25">
      <c r="A428">
        <f>VLOOKUP(Receive[[#This Row],[No用]],SetNo[[No.用]:[vlookup 用]],2,FALSE)</f>
        <v>71</v>
      </c>
      <c r="B428">
        <f>IF(ROW()=2,1,IF(A427&lt;&gt;Receive[[#This Row],[No]],1,B427+1))</f>
        <v>2</v>
      </c>
      <c r="C428" t="s">
        <v>205</v>
      </c>
      <c r="D428" t="s">
        <v>145</v>
      </c>
      <c r="E428" t="s">
        <v>28</v>
      </c>
      <c r="F428" t="s">
        <v>25</v>
      </c>
      <c r="G428" t="s">
        <v>136</v>
      </c>
      <c r="H428" t="s">
        <v>218</v>
      </c>
      <c r="I428">
        <v>1</v>
      </c>
      <c r="J428" t="s">
        <v>228</v>
      </c>
      <c r="K428" t="s">
        <v>163</v>
      </c>
      <c r="L428" t="s">
        <v>162</v>
      </c>
      <c r="M428">
        <v>21</v>
      </c>
      <c r="N428">
        <v>0</v>
      </c>
      <c r="O428">
        <v>0</v>
      </c>
      <c r="P428">
        <v>0</v>
      </c>
      <c r="R428" s="1" t="s">
        <v>923</v>
      </c>
      <c r="S428" s="1">
        <v>15</v>
      </c>
      <c r="T428" s="1">
        <v>59.1</v>
      </c>
      <c r="U428" s="1"/>
      <c r="V428" s="1"/>
      <c r="X428" t="str">
        <f>Receive[[#This Row],[服装]]&amp;Receive[[#This Row],[名前]]&amp;Receive[[#This Row],[レアリティ]]</f>
        <v>ユニフォーム東峰旭YELL</v>
      </c>
    </row>
    <row r="429" spans="1:24" x14ac:dyDescent="0.25">
      <c r="A429">
        <f>VLOOKUP(Receive[[#This Row],[No用]],SetNo[[No.用]:[vlookup 用]],2,FALSE)</f>
        <v>71</v>
      </c>
      <c r="B429">
        <f>IF(ROW()=2,1,IF(A428&lt;&gt;Receive[[#This Row],[No]],1,B428+1))</f>
        <v>3</v>
      </c>
      <c r="C429" t="s">
        <v>205</v>
      </c>
      <c r="D429" t="s">
        <v>145</v>
      </c>
      <c r="E429" t="s">
        <v>28</v>
      </c>
      <c r="F429" t="s">
        <v>25</v>
      </c>
      <c r="G429" t="s">
        <v>136</v>
      </c>
      <c r="H429" t="s">
        <v>218</v>
      </c>
      <c r="I429">
        <v>1</v>
      </c>
      <c r="J429" t="s">
        <v>228</v>
      </c>
      <c r="K429" t="s">
        <v>120</v>
      </c>
      <c r="L429" t="s">
        <v>162</v>
      </c>
      <c r="M429">
        <v>21</v>
      </c>
      <c r="N429">
        <v>0</v>
      </c>
      <c r="O429">
        <v>0</v>
      </c>
      <c r="P429">
        <v>0</v>
      </c>
      <c r="X429" t="str">
        <f>Receive[[#This Row],[服装]]&amp;Receive[[#This Row],[名前]]&amp;Receive[[#This Row],[レアリティ]]</f>
        <v>ユニフォーム東峰旭YELL</v>
      </c>
    </row>
    <row r="430" spans="1:24" x14ac:dyDescent="0.25">
      <c r="A430">
        <f>VLOOKUP(Receive[[#This Row],[No用]],SetNo[[No.用]:[vlookup 用]],2,FALSE)</f>
        <v>71</v>
      </c>
      <c r="B430">
        <f>IF(ROW()=2,1,IF(A429&lt;&gt;Receive[[#This Row],[No]],1,B429+1))</f>
        <v>4</v>
      </c>
      <c r="C430" t="s">
        <v>205</v>
      </c>
      <c r="D430" t="s">
        <v>145</v>
      </c>
      <c r="E430" t="s">
        <v>28</v>
      </c>
      <c r="F430" t="s">
        <v>25</v>
      </c>
      <c r="G430" t="s">
        <v>136</v>
      </c>
      <c r="H430" t="s">
        <v>218</v>
      </c>
      <c r="I430">
        <v>1</v>
      </c>
      <c r="J430" t="s">
        <v>228</v>
      </c>
      <c r="K430" t="s">
        <v>164</v>
      </c>
      <c r="L430" t="s">
        <v>162</v>
      </c>
      <c r="M430">
        <v>29</v>
      </c>
      <c r="N430">
        <v>0</v>
      </c>
      <c r="O430">
        <v>0</v>
      </c>
      <c r="P430">
        <v>0</v>
      </c>
      <c r="X430" t="str">
        <f>Receive[[#This Row],[服装]]&amp;Receive[[#This Row],[名前]]&amp;Receive[[#This Row],[レアリティ]]</f>
        <v>ユニフォーム東峰旭YELL</v>
      </c>
    </row>
    <row r="431" spans="1:24" x14ac:dyDescent="0.25">
      <c r="A431">
        <f>VLOOKUP(Receive[[#This Row],[No用]],SetNo[[No.用]:[vlookup 用]],2,FALSE)</f>
        <v>71</v>
      </c>
      <c r="B431">
        <f>IF(ROW()=2,1,IF(A430&lt;&gt;Receive[[#This Row],[No]],1,B430+1))</f>
        <v>5</v>
      </c>
      <c r="C431" t="s">
        <v>205</v>
      </c>
      <c r="D431" t="s">
        <v>145</v>
      </c>
      <c r="E431" t="s">
        <v>28</v>
      </c>
      <c r="F431" t="s">
        <v>25</v>
      </c>
      <c r="G431" t="s">
        <v>136</v>
      </c>
      <c r="H431" t="s">
        <v>218</v>
      </c>
      <c r="I431">
        <v>0</v>
      </c>
      <c r="J431" t="s">
        <v>228</v>
      </c>
      <c r="K431" t="s">
        <v>165</v>
      </c>
      <c r="L431" t="s">
        <v>162</v>
      </c>
      <c r="M431">
        <v>32</v>
      </c>
      <c r="N431">
        <v>0</v>
      </c>
      <c r="O431">
        <v>0</v>
      </c>
      <c r="P431">
        <v>0</v>
      </c>
      <c r="X431" t="str">
        <f>Receive[[#This Row],[服装]]&amp;Receive[[#This Row],[名前]]&amp;Receive[[#This Row],[レアリティ]]</f>
        <v>ユニフォーム東峰旭YELL</v>
      </c>
    </row>
    <row r="432" spans="1:24" x14ac:dyDescent="0.25">
      <c r="A432">
        <f>VLOOKUP(Receive[[#This Row],[No用]],SetNo[[No.用]:[vlookup 用]],2,FALSE)</f>
        <v>72</v>
      </c>
      <c r="B432">
        <f>IF(ROW()=2,1,IF(A431&lt;&gt;Receive[[#This Row],[No]],1,B431+1))</f>
        <v>1</v>
      </c>
      <c r="C432" t="s">
        <v>205</v>
      </c>
      <c r="D432" t="s">
        <v>146</v>
      </c>
      <c r="E432" t="s">
        <v>24</v>
      </c>
      <c r="F432" t="s">
        <v>25</v>
      </c>
      <c r="G432" t="s">
        <v>136</v>
      </c>
      <c r="H432" t="s">
        <v>71</v>
      </c>
      <c r="I432">
        <v>1</v>
      </c>
      <c r="J432" t="s">
        <v>228</v>
      </c>
      <c r="K432" t="s">
        <v>119</v>
      </c>
      <c r="L432" t="s">
        <v>173</v>
      </c>
      <c r="M432">
        <v>31</v>
      </c>
      <c r="N432">
        <v>0</v>
      </c>
      <c r="O432">
        <v>0</v>
      </c>
      <c r="P432">
        <v>0</v>
      </c>
      <c r="X432" t="str">
        <f>Receive[[#This Row],[服装]]&amp;Receive[[#This Row],[名前]]&amp;Receive[[#This Row],[レアリティ]]</f>
        <v>ユニフォーム縁下力ICONIC</v>
      </c>
    </row>
    <row r="433" spans="1:24" x14ac:dyDescent="0.25">
      <c r="A433">
        <f>VLOOKUP(Receive[[#This Row],[No用]],SetNo[[No.用]:[vlookup 用]],2,FALSE)</f>
        <v>72</v>
      </c>
      <c r="B433">
        <f>IF(ROW()=2,1,IF(A432&lt;&gt;Receive[[#This Row],[No]],1,B432+1))</f>
        <v>2</v>
      </c>
      <c r="C433" t="s">
        <v>205</v>
      </c>
      <c r="D433" t="s">
        <v>146</v>
      </c>
      <c r="E433" t="s">
        <v>24</v>
      </c>
      <c r="F433" t="s">
        <v>25</v>
      </c>
      <c r="G433" t="s">
        <v>136</v>
      </c>
      <c r="H433" t="s">
        <v>71</v>
      </c>
      <c r="I433">
        <v>1</v>
      </c>
      <c r="J433" t="s">
        <v>228</v>
      </c>
      <c r="K433" t="s">
        <v>194</v>
      </c>
      <c r="L433" t="s">
        <v>173</v>
      </c>
      <c r="M433">
        <v>33</v>
      </c>
      <c r="N433">
        <v>0</v>
      </c>
      <c r="O433">
        <v>0</v>
      </c>
      <c r="P433">
        <v>0</v>
      </c>
      <c r="X433" t="str">
        <f>Receive[[#This Row],[服装]]&amp;Receive[[#This Row],[名前]]&amp;Receive[[#This Row],[レアリティ]]</f>
        <v>ユニフォーム縁下力ICONIC</v>
      </c>
    </row>
    <row r="434" spans="1:24" x14ac:dyDescent="0.25">
      <c r="A434">
        <f>VLOOKUP(Receive[[#This Row],[No用]],SetNo[[No.用]:[vlookup 用]],2,FALSE)</f>
        <v>72</v>
      </c>
      <c r="B434">
        <f>IF(ROW()=2,1,IF(A433&lt;&gt;Receive[[#This Row],[No]],1,B433+1))</f>
        <v>3</v>
      </c>
      <c r="C434" t="s">
        <v>205</v>
      </c>
      <c r="D434" t="s">
        <v>146</v>
      </c>
      <c r="E434" t="s">
        <v>24</v>
      </c>
      <c r="F434" t="s">
        <v>25</v>
      </c>
      <c r="G434" t="s">
        <v>136</v>
      </c>
      <c r="H434" t="s">
        <v>71</v>
      </c>
      <c r="I434">
        <v>1</v>
      </c>
      <c r="J434" t="s">
        <v>228</v>
      </c>
      <c r="K434" t="s">
        <v>163</v>
      </c>
      <c r="L434" t="s">
        <v>162</v>
      </c>
      <c r="M434">
        <v>29</v>
      </c>
      <c r="N434">
        <v>0</v>
      </c>
      <c r="O434">
        <v>0</v>
      </c>
      <c r="P434">
        <v>0</v>
      </c>
      <c r="R434" s="1" t="s">
        <v>923</v>
      </c>
      <c r="S434" s="1">
        <v>15</v>
      </c>
      <c r="T434" s="1">
        <v>59.1</v>
      </c>
      <c r="U434" s="1"/>
      <c r="V434" s="1"/>
      <c r="X434" t="str">
        <f>Receive[[#This Row],[服装]]&amp;Receive[[#This Row],[名前]]&amp;Receive[[#This Row],[レアリティ]]</f>
        <v>ユニフォーム縁下力ICONIC</v>
      </c>
    </row>
    <row r="435" spans="1:24" x14ac:dyDescent="0.25">
      <c r="A435">
        <f>VLOOKUP(Receive[[#This Row],[No用]],SetNo[[No.用]:[vlookup 用]],2,FALSE)</f>
        <v>72</v>
      </c>
      <c r="B435">
        <f>IF(ROW()=2,1,IF(A434&lt;&gt;Receive[[#This Row],[No]],1,B434+1))</f>
        <v>4</v>
      </c>
      <c r="C435" t="s">
        <v>205</v>
      </c>
      <c r="D435" t="s">
        <v>146</v>
      </c>
      <c r="E435" t="s">
        <v>24</v>
      </c>
      <c r="F435" t="s">
        <v>25</v>
      </c>
      <c r="G435" t="s">
        <v>136</v>
      </c>
      <c r="H435" t="s">
        <v>71</v>
      </c>
      <c r="I435">
        <v>1</v>
      </c>
      <c r="J435" t="s">
        <v>228</v>
      </c>
      <c r="K435" t="s">
        <v>120</v>
      </c>
      <c r="L435" t="s">
        <v>173</v>
      </c>
      <c r="M435">
        <v>31</v>
      </c>
      <c r="N435">
        <v>0</v>
      </c>
      <c r="O435">
        <v>0</v>
      </c>
      <c r="P435">
        <v>0</v>
      </c>
      <c r="X435" t="str">
        <f>Receive[[#This Row],[服装]]&amp;Receive[[#This Row],[名前]]&amp;Receive[[#This Row],[レアリティ]]</f>
        <v>ユニフォーム縁下力ICONIC</v>
      </c>
    </row>
    <row r="436" spans="1:24" x14ac:dyDescent="0.25">
      <c r="A436">
        <f>VLOOKUP(Receive[[#This Row],[No用]],SetNo[[No.用]:[vlookup 用]],2,FALSE)</f>
        <v>72</v>
      </c>
      <c r="B436">
        <f>IF(ROW()=2,1,IF(A435&lt;&gt;Receive[[#This Row],[No]],1,B435+1))</f>
        <v>5</v>
      </c>
      <c r="C436" t="s">
        <v>205</v>
      </c>
      <c r="D436" t="s">
        <v>146</v>
      </c>
      <c r="E436" t="s">
        <v>24</v>
      </c>
      <c r="F436" t="s">
        <v>25</v>
      </c>
      <c r="G436" t="s">
        <v>136</v>
      </c>
      <c r="H436" t="s">
        <v>71</v>
      </c>
      <c r="I436">
        <v>1</v>
      </c>
      <c r="J436" t="s">
        <v>228</v>
      </c>
      <c r="K436" t="s">
        <v>164</v>
      </c>
      <c r="L436" t="s">
        <v>162</v>
      </c>
      <c r="M436">
        <v>29</v>
      </c>
      <c r="N436">
        <v>0</v>
      </c>
      <c r="O436">
        <v>0</v>
      </c>
      <c r="P436">
        <v>0</v>
      </c>
      <c r="X436" t="str">
        <f>Receive[[#This Row],[服装]]&amp;Receive[[#This Row],[名前]]&amp;Receive[[#This Row],[レアリティ]]</f>
        <v>ユニフォーム縁下力ICONIC</v>
      </c>
    </row>
    <row r="437" spans="1:24" x14ac:dyDescent="0.25">
      <c r="A437">
        <f>VLOOKUP(Receive[[#This Row],[No用]],SetNo[[No.用]:[vlookup 用]],2,FALSE)</f>
        <v>72</v>
      </c>
      <c r="B437">
        <f>IF(ROW()=2,1,IF(A436&lt;&gt;Receive[[#This Row],[No]],1,B436+1))</f>
        <v>6</v>
      </c>
      <c r="C437" t="s">
        <v>205</v>
      </c>
      <c r="D437" t="s">
        <v>146</v>
      </c>
      <c r="E437" t="s">
        <v>24</v>
      </c>
      <c r="F437" t="s">
        <v>25</v>
      </c>
      <c r="G437" t="s">
        <v>136</v>
      </c>
      <c r="H437" t="s">
        <v>71</v>
      </c>
      <c r="I437">
        <v>0</v>
      </c>
      <c r="J437" t="s">
        <v>228</v>
      </c>
      <c r="K437" t="s">
        <v>165</v>
      </c>
      <c r="L437" t="s">
        <v>162</v>
      </c>
      <c r="M437">
        <v>29</v>
      </c>
      <c r="N437">
        <v>0</v>
      </c>
      <c r="O437">
        <v>0</v>
      </c>
      <c r="P437">
        <v>0</v>
      </c>
      <c r="X437" t="str">
        <f>Receive[[#This Row],[服装]]&amp;Receive[[#This Row],[名前]]&amp;Receive[[#This Row],[レアリティ]]</f>
        <v>ユニフォーム縁下力ICONIC</v>
      </c>
    </row>
    <row r="438" spans="1:24" x14ac:dyDescent="0.25">
      <c r="A438">
        <f>VLOOKUP(Receive[[#This Row],[No用]],SetNo[[No.用]:[vlookup 用]],2,FALSE)</f>
        <v>72</v>
      </c>
      <c r="B438">
        <f>IF(ROW()=2,1,IF(A437&lt;&gt;Receive[[#This Row],[No]],1,B437+1))</f>
        <v>7</v>
      </c>
      <c r="C438" t="s">
        <v>205</v>
      </c>
      <c r="D438" t="s">
        <v>146</v>
      </c>
      <c r="E438" t="s">
        <v>24</v>
      </c>
      <c r="F438" t="s">
        <v>25</v>
      </c>
      <c r="G438" t="s">
        <v>136</v>
      </c>
      <c r="H438" t="s">
        <v>71</v>
      </c>
      <c r="I438">
        <v>1</v>
      </c>
      <c r="J438" t="s">
        <v>228</v>
      </c>
      <c r="K438" t="s">
        <v>183</v>
      </c>
      <c r="L438" t="s">
        <v>224</v>
      </c>
      <c r="M438">
        <v>42</v>
      </c>
      <c r="N438">
        <v>0</v>
      </c>
      <c r="O438">
        <v>52</v>
      </c>
      <c r="P438">
        <v>0</v>
      </c>
      <c r="X438" t="str">
        <f>Receive[[#This Row],[服装]]&amp;Receive[[#This Row],[名前]]&amp;Receive[[#This Row],[レアリティ]]</f>
        <v>ユニフォーム縁下力ICONIC</v>
      </c>
    </row>
    <row r="439" spans="1:24" x14ac:dyDescent="0.25">
      <c r="A439">
        <f>VLOOKUP(Receive[[#This Row],[No用]],SetNo[[No.用]:[vlookup 用]],2,FALSE)</f>
        <v>73</v>
      </c>
      <c r="B439">
        <f>IF(ROW()=2,1,IF(A438&lt;&gt;Receive[[#This Row],[No]],1,B438+1))</f>
        <v>1</v>
      </c>
      <c r="C439" t="s">
        <v>363</v>
      </c>
      <c r="D439" t="s">
        <v>146</v>
      </c>
      <c r="E439" t="s">
        <v>28</v>
      </c>
      <c r="F439" t="s">
        <v>25</v>
      </c>
      <c r="G439" t="s">
        <v>136</v>
      </c>
      <c r="H439" t="s">
        <v>71</v>
      </c>
      <c r="I439">
        <v>1</v>
      </c>
      <c r="J439" t="s">
        <v>228</v>
      </c>
      <c r="K439" t="s">
        <v>119</v>
      </c>
      <c r="L439" t="s">
        <v>173</v>
      </c>
      <c r="M439">
        <v>31</v>
      </c>
      <c r="N439">
        <v>0</v>
      </c>
      <c r="O439">
        <v>0</v>
      </c>
      <c r="P439">
        <v>0</v>
      </c>
      <c r="X439" t="str">
        <f>Receive[[#This Row],[服装]]&amp;Receive[[#This Row],[名前]]&amp;Receive[[#This Row],[レアリティ]]</f>
        <v>探偵縁下力ICONIC</v>
      </c>
    </row>
    <row r="440" spans="1:24" x14ac:dyDescent="0.25">
      <c r="A440">
        <f>VLOOKUP(Receive[[#This Row],[No用]],SetNo[[No.用]:[vlookup 用]],2,FALSE)</f>
        <v>73</v>
      </c>
      <c r="B440">
        <f>IF(ROW()=2,1,IF(A439&lt;&gt;Receive[[#This Row],[No]],1,B439+1))</f>
        <v>2</v>
      </c>
      <c r="C440" t="s">
        <v>363</v>
      </c>
      <c r="D440" t="s">
        <v>146</v>
      </c>
      <c r="E440" t="s">
        <v>28</v>
      </c>
      <c r="F440" t="s">
        <v>25</v>
      </c>
      <c r="G440" t="s">
        <v>136</v>
      </c>
      <c r="H440" t="s">
        <v>71</v>
      </c>
      <c r="I440">
        <v>1</v>
      </c>
      <c r="J440" t="s">
        <v>228</v>
      </c>
      <c r="K440" t="s">
        <v>194</v>
      </c>
      <c r="L440" t="s">
        <v>173</v>
      </c>
      <c r="M440">
        <v>33</v>
      </c>
      <c r="N440">
        <v>0</v>
      </c>
      <c r="O440">
        <v>0</v>
      </c>
      <c r="P440">
        <v>0</v>
      </c>
      <c r="X440" t="str">
        <f>Receive[[#This Row],[服装]]&amp;Receive[[#This Row],[名前]]&amp;Receive[[#This Row],[レアリティ]]</f>
        <v>探偵縁下力ICONIC</v>
      </c>
    </row>
    <row r="441" spans="1:24" x14ac:dyDescent="0.25">
      <c r="A441">
        <f>VLOOKUP(Receive[[#This Row],[No用]],SetNo[[No.用]:[vlookup 用]],2,FALSE)</f>
        <v>73</v>
      </c>
      <c r="B441">
        <f>IF(ROW()=2,1,IF(A440&lt;&gt;Receive[[#This Row],[No]],1,B440+1))</f>
        <v>3</v>
      </c>
      <c r="C441" t="s">
        <v>363</v>
      </c>
      <c r="D441" t="s">
        <v>146</v>
      </c>
      <c r="E441" t="s">
        <v>28</v>
      </c>
      <c r="F441" t="s">
        <v>25</v>
      </c>
      <c r="G441" t="s">
        <v>136</v>
      </c>
      <c r="H441" t="s">
        <v>71</v>
      </c>
      <c r="I441">
        <v>1</v>
      </c>
      <c r="J441" t="s">
        <v>228</v>
      </c>
      <c r="K441" t="s">
        <v>163</v>
      </c>
      <c r="L441" t="s">
        <v>162</v>
      </c>
      <c r="M441">
        <v>29</v>
      </c>
      <c r="N441">
        <v>0</v>
      </c>
      <c r="O441">
        <v>0</v>
      </c>
      <c r="P441">
        <v>0</v>
      </c>
      <c r="R441" s="1" t="s">
        <v>923</v>
      </c>
      <c r="S441" s="1">
        <v>15</v>
      </c>
      <c r="T441" s="1">
        <v>59.1</v>
      </c>
      <c r="U441" s="1"/>
      <c r="V441" s="1"/>
      <c r="X441" t="str">
        <f>Receive[[#This Row],[服装]]&amp;Receive[[#This Row],[名前]]&amp;Receive[[#This Row],[レアリティ]]</f>
        <v>探偵縁下力ICONIC</v>
      </c>
    </row>
    <row r="442" spans="1:24" x14ac:dyDescent="0.25">
      <c r="A442">
        <f>VLOOKUP(Receive[[#This Row],[No用]],SetNo[[No.用]:[vlookup 用]],2,FALSE)</f>
        <v>73</v>
      </c>
      <c r="B442">
        <f>IF(ROW()=2,1,IF(A441&lt;&gt;Receive[[#This Row],[No]],1,B441+1))</f>
        <v>4</v>
      </c>
      <c r="C442" t="s">
        <v>363</v>
      </c>
      <c r="D442" t="s">
        <v>146</v>
      </c>
      <c r="E442" t="s">
        <v>28</v>
      </c>
      <c r="F442" t="s">
        <v>25</v>
      </c>
      <c r="G442" t="s">
        <v>136</v>
      </c>
      <c r="H442" t="s">
        <v>71</v>
      </c>
      <c r="I442">
        <v>1</v>
      </c>
      <c r="J442" t="s">
        <v>228</v>
      </c>
      <c r="K442" t="s">
        <v>120</v>
      </c>
      <c r="L442" t="s">
        <v>173</v>
      </c>
      <c r="M442">
        <v>31</v>
      </c>
      <c r="N442">
        <v>0</v>
      </c>
      <c r="O442">
        <v>0</v>
      </c>
      <c r="P442">
        <v>0</v>
      </c>
      <c r="X442" t="str">
        <f>Receive[[#This Row],[服装]]&amp;Receive[[#This Row],[名前]]&amp;Receive[[#This Row],[レアリティ]]</f>
        <v>探偵縁下力ICONIC</v>
      </c>
    </row>
    <row r="443" spans="1:24" x14ac:dyDescent="0.25">
      <c r="A443">
        <f>VLOOKUP(Receive[[#This Row],[No用]],SetNo[[No.用]:[vlookup 用]],2,FALSE)</f>
        <v>73</v>
      </c>
      <c r="B443">
        <f>IF(ROW()=2,1,IF(A442&lt;&gt;Receive[[#This Row],[No]],1,B442+1))</f>
        <v>5</v>
      </c>
      <c r="C443" t="s">
        <v>363</v>
      </c>
      <c r="D443" t="s">
        <v>146</v>
      </c>
      <c r="E443" t="s">
        <v>28</v>
      </c>
      <c r="F443" t="s">
        <v>25</v>
      </c>
      <c r="G443" t="s">
        <v>136</v>
      </c>
      <c r="H443" t="s">
        <v>71</v>
      </c>
      <c r="I443">
        <v>1</v>
      </c>
      <c r="J443" t="s">
        <v>228</v>
      </c>
      <c r="K443" t="s">
        <v>164</v>
      </c>
      <c r="L443" t="s">
        <v>162</v>
      </c>
      <c r="M443">
        <v>29</v>
      </c>
      <c r="N443">
        <v>0</v>
      </c>
      <c r="O443">
        <v>0</v>
      </c>
      <c r="P443">
        <v>0</v>
      </c>
      <c r="X443" t="str">
        <f>Receive[[#This Row],[服装]]&amp;Receive[[#This Row],[名前]]&amp;Receive[[#This Row],[レアリティ]]</f>
        <v>探偵縁下力ICONIC</v>
      </c>
    </row>
    <row r="444" spans="1:24" x14ac:dyDescent="0.25">
      <c r="A444">
        <f>VLOOKUP(Receive[[#This Row],[No用]],SetNo[[No.用]:[vlookup 用]],2,FALSE)</f>
        <v>73</v>
      </c>
      <c r="B444">
        <f>IF(ROW()=2,1,IF(A443&lt;&gt;Receive[[#This Row],[No]],1,B443+1))</f>
        <v>6</v>
      </c>
      <c r="C444" t="s">
        <v>363</v>
      </c>
      <c r="D444" t="s">
        <v>146</v>
      </c>
      <c r="E444" t="s">
        <v>28</v>
      </c>
      <c r="F444" t="s">
        <v>25</v>
      </c>
      <c r="G444" t="s">
        <v>136</v>
      </c>
      <c r="H444" t="s">
        <v>71</v>
      </c>
      <c r="I444">
        <v>0</v>
      </c>
      <c r="J444" t="s">
        <v>228</v>
      </c>
      <c r="K444" t="s">
        <v>165</v>
      </c>
      <c r="L444" t="s">
        <v>162</v>
      </c>
      <c r="M444">
        <v>29</v>
      </c>
      <c r="N444">
        <v>0</v>
      </c>
      <c r="O444">
        <v>0</v>
      </c>
      <c r="P444">
        <v>0</v>
      </c>
      <c r="X444" t="str">
        <f>Receive[[#This Row],[服装]]&amp;Receive[[#This Row],[名前]]&amp;Receive[[#This Row],[レアリティ]]</f>
        <v>探偵縁下力ICONIC</v>
      </c>
    </row>
    <row r="445" spans="1:24" x14ac:dyDescent="0.25">
      <c r="A445">
        <f>VLOOKUP(Receive[[#This Row],[No用]],SetNo[[No.用]:[vlookup 用]],2,FALSE)</f>
        <v>74</v>
      </c>
      <c r="B445">
        <f>IF(ROW()=2,1,IF(A444&lt;&gt;Receive[[#This Row],[No]],1,B444+1))</f>
        <v>1</v>
      </c>
      <c r="C445" s="1" t="s">
        <v>628</v>
      </c>
      <c r="D445" s="1" t="s">
        <v>146</v>
      </c>
      <c r="E445" s="1" t="s">
        <v>73</v>
      </c>
      <c r="F445" s="1" t="s">
        <v>78</v>
      </c>
      <c r="G445" s="1" t="s">
        <v>136</v>
      </c>
      <c r="H445" s="1" t="s">
        <v>71</v>
      </c>
      <c r="I445">
        <v>1</v>
      </c>
      <c r="J445" t="s">
        <v>228</v>
      </c>
      <c r="K445" s="1" t="s">
        <v>119</v>
      </c>
      <c r="L445" s="1" t="s">
        <v>173</v>
      </c>
      <c r="M445">
        <v>33</v>
      </c>
      <c r="N445">
        <v>0</v>
      </c>
      <c r="O445">
        <v>0</v>
      </c>
      <c r="P445">
        <v>0</v>
      </c>
      <c r="X445" t="str">
        <f>Receive[[#This Row],[服装]]&amp;Receive[[#This Row],[名前]]&amp;Receive[[#This Row],[レアリティ]]</f>
        <v>RPG縁下力ICONIC</v>
      </c>
    </row>
    <row r="446" spans="1:24" x14ac:dyDescent="0.25">
      <c r="A446">
        <f>VLOOKUP(Receive[[#This Row],[No用]],SetNo[[No.用]:[vlookup 用]],2,FALSE)</f>
        <v>74</v>
      </c>
      <c r="B446">
        <f>IF(ROW()=2,1,IF(A445&lt;&gt;Receive[[#This Row],[No]],1,B445+1))</f>
        <v>2</v>
      </c>
      <c r="C446" s="1" t="s">
        <v>628</v>
      </c>
      <c r="D446" s="1" t="s">
        <v>146</v>
      </c>
      <c r="E446" s="1" t="s">
        <v>73</v>
      </c>
      <c r="F446" s="1" t="s">
        <v>78</v>
      </c>
      <c r="G446" s="1" t="s">
        <v>136</v>
      </c>
      <c r="H446" s="1" t="s">
        <v>71</v>
      </c>
      <c r="I446">
        <v>1</v>
      </c>
      <c r="J446" t="s">
        <v>228</v>
      </c>
      <c r="K446" s="1" t="s">
        <v>194</v>
      </c>
      <c r="L446" s="1" t="s">
        <v>173</v>
      </c>
      <c r="M446">
        <v>33</v>
      </c>
      <c r="N446">
        <v>0</v>
      </c>
      <c r="O446">
        <v>0</v>
      </c>
      <c r="P446">
        <v>0</v>
      </c>
      <c r="X446" t="str">
        <f>Receive[[#This Row],[服装]]&amp;Receive[[#This Row],[名前]]&amp;Receive[[#This Row],[レアリティ]]</f>
        <v>RPG縁下力ICONIC</v>
      </c>
    </row>
    <row r="447" spans="1:24" x14ac:dyDescent="0.25">
      <c r="A447">
        <f>VLOOKUP(Receive[[#This Row],[No用]],SetNo[[No.用]:[vlookup 用]],2,FALSE)</f>
        <v>74</v>
      </c>
      <c r="B447">
        <f>IF(ROW()=2,1,IF(A446&lt;&gt;Receive[[#This Row],[No]],1,B446+1))</f>
        <v>3</v>
      </c>
      <c r="C447" s="1" t="s">
        <v>628</v>
      </c>
      <c r="D447" s="1" t="s">
        <v>146</v>
      </c>
      <c r="E447" s="1" t="s">
        <v>73</v>
      </c>
      <c r="F447" s="1" t="s">
        <v>78</v>
      </c>
      <c r="G447" s="1" t="s">
        <v>136</v>
      </c>
      <c r="H447" s="1" t="s">
        <v>71</v>
      </c>
      <c r="I447">
        <v>1</v>
      </c>
      <c r="J447" t="s">
        <v>228</v>
      </c>
      <c r="K447" s="1" t="s">
        <v>163</v>
      </c>
      <c r="L447" s="1" t="s">
        <v>162</v>
      </c>
      <c r="M447">
        <v>29</v>
      </c>
      <c r="N447">
        <v>0</v>
      </c>
      <c r="O447">
        <v>0</v>
      </c>
      <c r="P447">
        <v>0</v>
      </c>
      <c r="R447" s="1" t="s">
        <v>923</v>
      </c>
      <c r="S447" s="1">
        <v>15</v>
      </c>
      <c r="T447" s="1">
        <v>59.1</v>
      </c>
      <c r="U447" s="1"/>
      <c r="V447" s="1"/>
      <c r="X447" t="str">
        <f>Receive[[#This Row],[服装]]&amp;Receive[[#This Row],[名前]]&amp;Receive[[#This Row],[レアリティ]]</f>
        <v>RPG縁下力ICONIC</v>
      </c>
    </row>
    <row r="448" spans="1:24" x14ac:dyDescent="0.25">
      <c r="A448">
        <f>VLOOKUP(Receive[[#This Row],[No用]],SetNo[[No.用]:[vlookup 用]],2,FALSE)</f>
        <v>74</v>
      </c>
      <c r="B448">
        <f>IF(ROW()=2,1,IF(A447&lt;&gt;Receive[[#This Row],[No]],1,B447+1))</f>
        <v>4</v>
      </c>
      <c r="C448" s="1" t="s">
        <v>628</v>
      </c>
      <c r="D448" s="1" t="s">
        <v>146</v>
      </c>
      <c r="E448" s="1" t="s">
        <v>73</v>
      </c>
      <c r="F448" s="1" t="s">
        <v>78</v>
      </c>
      <c r="G448" s="1" t="s">
        <v>136</v>
      </c>
      <c r="H448" s="1" t="s">
        <v>71</v>
      </c>
      <c r="I448">
        <v>1</v>
      </c>
      <c r="J448" t="s">
        <v>228</v>
      </c>
      <c r="K448" s="1" t="s">
        <v>120</v>
      </c>
      <c r="L448" s="1" t="s">
        <v>173</v>
      </c>
      <c r="M448">
        <v>33</v>
      </c>
      <c r="N448">
        <v>0</v>
      </c>
      <c r="O448">
        <v>0</v>
      </c>
      <c r="P448">
        <v>0</v>
      </c>
      <c r="X448" t="str">
        <f>Receive[[#This Row],[服装]]&amp;Receive[[#This Row],[名前]]&amp;Receive[[#This Row],[レアリティ]]</f>
        <v>RPG縁下力ICONIC</v>
      </c>
    </row>
    <row r="449" spans="1:24" x14ac:dyDescent="0.25">
      <c r="A449">
        <f>VLOOKUP(Receive[[#This Row],[No用]],SetNo[[No.用]:[vlookup 用]],2,FALSE)</f>
        <v>74</v>
      </c>
      <c r="B449">
        <f>IF(ROW()=2,1,IF(A448&lt;&gt;Receive[[#This Row],[No]],1,B448+1))</f>
        <v>5</v>
      </c>
      <c r="C449" s="1" t="s">
        <v>628</v>
      </c>
      <c r="D449" s="1" t="s">
        <v>146</v>
      </c>
      <c r="E449" s="1" t="s">
        <v>73</v>
      </c>
      <c r="F449" s="1" t="s">
        <v>78</v>
      </c>
      <c r="G449" s="1" t="s">
        <v>136</v>
      </c>
      <c r="H449" s="1" t="s">
        <v>71</v>
      </c>
      <c r="I449">
        <v>1</v>
      </c>
      <c r="J449" t="s">
        <v>228</v>
      </c>
      <c r="K449" s="1" t="s">
        <v>164</v>
      </c>
      <c r="L449" s="1" t="s">
        <v>162</v>
      </c>
      <c r="M449">
        <v>29</v>
      </c>
      <c r="N449">
        <v>0</v>
      </c>
      <c r="O449">
        <v>0</v>
      </c>
      <c r="P449">
        <v>0</v>
      </c>
      <c r="X449" t="str">
        <f>Receive[[#This Row],[服装]]&amp;Receive[[#This Row],[名前]]&amp;Receive[[#This Row],[レアリティ]]</f>
        <v>RPG縁下力ICONIC</v>
      </c>
    </row>
    <row r="450" spans="1:24" x14ac:dyDescent="0.25">
      <c r="A450">
        <f>VLOOKUP(Receive[[#This Row],[No用]],SetNo[[No.用]:[vlookup 用]],2,FALSE)</f>
        <v>74</v>
      </c>
      <c r="B450">
        <f>IF(ROW()=2,1,IF(A449&lt;&gt;Receive[[#This Row],[No]],1,B449+1))</f>
        <v>6</v>
      </c>
      <c r="C450" s="1" t="s">
        <v>628</v>
      </c>
      <c r="D450" s="1" t="s">
        <v>146</v>
      </c>
      <c r="E450" s="1" t="s">
        <v>73</v>
      </c>
      <c r="F450" s="1" t="s">
        <v>78</v>
      </c>
      <c r="G450" s="1" t="s">
        <v>136</v>
      </c>
      <c r="H450" s="1" t="s">
        <v>71</v>
      </c>
      <c r="I450">
        <v>0</v>
      </c>
      <c r="J450" t="s">
        <v>228</v>
      </c>
      <c r="K450" s="1" t="s">
        <v>165</v>
      </c>
      <c r="L450" s="1" t="s">
        <v>162</v>
      </c>
      <c r="M450">
        <v>29</v>
      </c>
      <c r="N450">
        <v>0</v>
      </c>
      <c r="O450">
        <v>0</v>
      </c>
      <c r="P450">
        <v>0</v>
      </c>
      <c r="X450" t="str">
        <f>Receive[[#This Row],[服装]]&amp;Receive[[#This Row],[名前]]&amp;Receive[[#This Row],[レアリティ]]</f>
        <v>RPG縁下力ICONIC</v>
      </c>
    </row>
    <row r="451" spans="1:24" x14ac:dyDescent="0.25">
      <c r="A451">
        <f>VLOOKUP(Receive[[#This Row],[No用]],SetNo[[No.用]:[vlookup 用]],2,FALSE)</f>
        <v>74</v>
      </c>
      <c r="B451">
        <f>IF(ROW()=2,1,IF(A450&lt;&gt;Receive[[#This Row],[No]],1,B450+1))</f>
        <v>7</v>
      </c>
      <c r="C451" s="1" t="s">
        <v>628</v>
      </c>
      <c r="D451" s="1" t="s">
        <v>146</v>
      </c>
      <c r="E451" s="1" t="s">
        <v>73</v>
      </c>
      <c r="F451" s="1" t="s">
        <v>78</v>
      </c>
      <c r="G451" s="1" t="s">
        <v>136</v>
      </c>
      <c r="H451" s="1" t="s">
        <v>71</v>
      </c>
      <c r="I451">
        <v>1</v>
      </c>
      <c r="J451" t="s">
        <v>228</v>
      </c>
      <c r="K451" s="1" t="s">
        <v>194</v>
      </c>
      <c r="L451" s="1" t="s">
        <v>224</v>
      </c>
      <c r="M451">
        <v>42</v>
      </c>
      <c r="N451">
        <v>0</v>
      </c>
      <c r="O451">
        <v>52</v>
      </c>
      <c r="P451">
        <v>0</v>
      </c>
      <c r="X451" t="str">
        <f>Receive[[#This Row],[服装]]&amp;Receive[[#This Row],[名前]]&amp;Receive[[#This Row],[レアリティ]]</f>
        <v>RPG縁下力ICONIC</v>
      </c>
    </row>
    <row r="452" spans="1:24" x14ac:dyDescent="0.25">
      <c r="A452">
        <f>VLOOKUP(Receive[[#This Row],[No用]],SetNo[[No.用]:[vlookup 用]],2,FALSE)</f>
        <v>75</v>
      </c>
      <c r="B452">
        <f>IF(ROW()=2,1,IF(A451&lt;&gt;Receive[[#This Row],[No]],1,B451+1))</f>
        <v>1</v>
      </c>
      <c r="C452" s="1" t="s">
        <v>701</v>
      </c>
      <c r="D452" s="1" t="s">
        <v>146</v>
      </c>
      <c r="E452" s="1" t="s">
        <v>90</v>
      </c>
      <c r="F452" s="1" t="s">
        <v>78</v>
      </c>
      <c r="G452" s="1" t="s">
        <v>136</v>
      </c>
      <c r="H452" s="1" t="s">
        <v>71</v>
      </c>
      <c r="I452">
        <v>1</v>
      </c>
      <c r="J452" t="s">
        <v>228</v>
      </c>
      <c r="K452" s="1" t="s">
        <v>119</v>
      </c>
      <c r="L452" s="1" t="s">
        <v>173</v>
      </c>
      <c r="M452">
        <v>31</v>
      </c>
      <c r="N452">
        <v>0</v>
      </c>
      <c r="O452">
        <v>0</v>
      </c>
      <c r="P452">
        <v>0</v>
      </c>
      <c r="X452" t="str">
        <f>Receive[[#This Row],[服装]]&amp;Receive[[#This Row],[名前]]&amp;Receive[[#This Row],[レアリティ]]</f>
        <v>花火縁下力ICONIC</v>
      </c>
    </row>
    <row r="453" spans="1:24" x14ac:dyDescent="0.25">
      <c r="A453">
        <f>VLOOKUP(Receive[[#This Row],[No用]],SetNo[[No.用]:[vlookup 用]],2,FALSE)</f>
        <v>75</v>
      </c>
      <c r="B453">
        <f>IF(ROW()=2,1,IF(A452&lt;&gt;Receive[[#This Row],[No]],1,B452+1))</f>
        <v>2</v>
      </c>
      <c r="C453" s="1" t="s">
        <v>701</v>
      </c>
      <c r="D453" s="1" t="s">
        <v>146</v>
      </c>
      <c r="E453" s="1" t="s">
        <v>90</v>
      </c>
      <c r="F453" s="1" t="s">
        <v>78</v>
      </c>
      <c r="G453" s="1" t="s">
        <v>136</v>
      </c>
      <c r="H453" s="1" t="s">
        <v>71</v>
      </c>
      <c r="I453">
        <v>1</v>
      </c>
      <c r="J453" t="s">
        <v>228</v>
      </c>
      <c r="K453" s="1" t="s">
        <v>194</v>
      </c>
      <c r="L453" s="1" t="s">
        <v>173</v>
      </c>
      <c r="M453">
        <v>33</v>
      </c>
      <c r="N453">
        <v>0</v>
      </c>
      <c r="O453">
        <v>0</v>
      </c>
      <c r="P453">
        <v>0</v>
      </c>
      <c r="X453" t="str">
        <f>Receive[[#This Row],[服装]]&amp;Receive[[#This Row],[名前]]&amp;Receive[[#This Row],[レアリティ]]</f>
        <v>花火縁下力ICONIC</v>
      </c>
    </row>
    <row r="454" spans="1:24" x14ac:dyDescent="0.25">
      <c r="A454">
        <f>VLOOKUP(Receive[[#This Row],[No用]],SetNo[[No.用]:[vlookup 用]],2,FALSE)</f>
        <v>75</v>
      </c>
      <c r="B454">
        <f>IF(ROW()=2,1,IF(A453&lt;&gt;Receive[[#This Row],[No]],1,B453+1))</f>
        <v>3</v>
      </c>
      <c r="C454" s="1" t="s">
        <v>701</v>
      </c>
      <c r="D454" s="1" t="s">
        <v>146</v>
      </c>
      <c r="E454" s="1" t="s">
        <v>90</v>
      </c>
      <c r="F454" s="1" t="s">
        <v>78</v>
      </c>
      <c r="G454" s="1" t="s">
        <v>136</v>
      </c>
      <c r="H454" s="1" t="s">
        <v>71</v>
      </c>
      <c r="I454">
        <v>1</v>
      </c>
      <c r="J454" t="s">
        <v>228</v>
      </c>
      <c r="K454" s="1" t="s">
        <v>163</v>
      </c>
      <c r="L454" s="1" t="s">
        <v>162</v>
      </c>
      <c r="M454">
        <v>29</v>
      </c>
      <c r="N454">
        <v>0</v>
      </c>
      <c r="O454">
        <v>0</v>
      </c>
      <c r="P454">
        <v>0</v>
      </c>
      <c r="R454" s="1" t="s">
        <v>923</v>
      </c>
      <c r="S454" s="1">
        <v>15</v>
      </c>
      <c r="T454" s="1">
        <v>59.1</v>
      </c>
      <c r="U454" s="1"/>
      <c r="V454" s="1"/>
      <c r="X454" t="str">
        <f>Receive[[#This Row],[服装]]&amp;Receive[[#This Row],[名前]]&amp;Receive[[#This Row],[レアリティ]]</f>
        <v>花火縁下力ICONIC</v>
      </c>
    </row>
    <row r="455" spans="1:24" x14ac:dyDescent="0.25">
      <c r="A455">
        <f>VLOOKUP(Receive[[#This Row],[No用]],SetNo[[No.用]:[vlookup 用]],2,FALSE)</f>
        <v>75</v>
      </c>
      <c r="B455">
        <f>IF(ROW()=2,1,IF(A454&lt;&gt;Receive[[#This Row],[No]],1,B454+1))</f>
        <v>4</v>
      </c>
      <c r="C455" s="1" t="s">
        <v>701</v>
      </c>
      <c r="D455" s="1" t="s">
        <v>146</v>
      </c>
      <c r="E455" s="1" t="s">
        <v>90</v>
      </c>
      <c r="F455" s="1" t="s">
        <v>78</v>
      </c>
      <c r="G455" s="1" t="s">
        <v>136</v>
      </c>
      <c r="H455" s="1" t="s">
        <v>71</v>
      </c>
      <c r="I455">
        <v>1</v>
      </c>
      <c r="J455" t="s">
        <v>228</v>
      </c>
      <c r="K455" s="1" t="s">
        <v>120</v>
      </c>
      <c r="L455" s="1" t="s">
        <v>173</v>
      </c>
      <c r="M455">
        <v>31</v>
      </c>
      <c r="N455">
        <v>0</v>
      </c>
      <c r="O455">
        <v>0</v>
      </c>
      <c r="P455">
        <v>0</v>
      </c>
      <c r="X455" t="str">
        <f>Receive[[#This Row],[服装]]&amp;Receive[[#This Row],[名前]]&amp;Receive[[#This Row],[レアリティ]]</f>
        <v>花火縁下力ICONIC</v>
      </c>
    </row>
    <row r="456" spans="1:24" x14ac:dyDescent="0.25">
      <c r="A456">
        <f>VLOOKUP(Receive[[#This Row],[No用]],SetNo[[No.用]:[vlookup 用]],2,FALSE)</f>
        <v>75</v>
      </c>
      <c r="B456">
        <f>IF(ROW()=2,1,IF(A455&lt;&gt;Receive[[#This Row],[No]],1,B455+1))</f>
        <v>5</v>
      </c>
      <c r="C456" s="1" t="s">
        <v>701</v>
      </c>
      <c r="D456" s="1" t="s">
        <v>146</v>
      </c>
      <c r="E456" s="1" t="s">
        <v>90</v>
      </c>
      <c r="F456" s="1" t="s">
        <v>78</v>
      </c>
      <c r="G456" s="1" t="s">
        <v>136</v>
      </c>
      <c r="H456" s="1" t="s">
        <v>71</v>
      </c>
      <c r="I456">
        <v>1</v>
      </c>
      <c r="J456" t="s">
        <v>228</v>
      </c>
      <c r="K456" s="1" t="s">
        <v>164</v>
      </c>
      <c r="L456" s="1" t="s">
        <v>162</v>
      </c>
      <c r="M456">
        <v>29</v>
      </c>
      <c r="N456">
        <v>0</v>
      </c>
      <c r="O456">
        <v>0</v>
      </c>
      <c r="P456">
        <v>0</v>
      </c>
      <c r="X456" t="str">
        <f>Receive[[#This Row],[服装]]&amp;Receive[[#This Row],[名前]]&amp;Receive[[#This Row],[レアリティ]]</f>
        <v>花火縁下力ICONIC</v>
      </c>
    </row>
    <row r="457" spans="1:24" x14ac:dyDescent="0.25">
      <c r="A457">
        <f>VLOOKUP(Receive[[#This Row],[No用]],SetNo[[No.用]:[vlookup 用]],2,FALSE)</f>
        <v>75</v>
      </c>
      <c r="B457">
        <f>IF(ROW()=2,1,IF(A456&lt;&gt;Receive[[#This Row],[No]],1,B456+1))</f>
        <v>6</v>
      </c>
      <c r="C457" s="1" t="s">
        <v>701</v>
      </c>
      <c r="D457" s="1" t="s">
        <v>146</v>
      </c>
      <c r="E457" s="1" t="s">
        <v>90</v>
      </c>
      <c r="F457" s="1" t="s">
        <v>78</v>
      </c>
      <c r="G457" s="1" t="s">
        <v>136</v>
      </c>
      <c r="H457" s="1" t="s">
        <v>71</v>
      </c>
      <c r="I457">
        <v>0</v>
      </c>
      <c r="J457" t="s">
        <v>228</v>
      </c>
      <c r="K457" s="1" t="s">
        <v>165</v>
      </c>
      <c r="L457" s="1" t="s">
        <v>162</v>
      </c>
      <c r="M457">
        <v>29</v>
      </c>
      <c r="N457">
        <v>0</v>
      </c>
      <c r="O457">
        <v>0</v>
      </c>
      <c r="P457">
        <v>0</v>
      </c>
      <c r="X457" t="str">
        <f>Receive[[#This Row],[服装]]&amp;Receive[[#This Row],[名前]]&amp;Receive[[#This Row],[レアリティ]]</f>
        <v>花火縁下力ICONIC</v>
      </c>
    </row>
    <row r="458" spans="1:24" x14ac:dyDescent="0.25">
      <c r="A458">
        <f>VLOOKUP(Receive[[#This Row],[No用]],SetNo[[No.用]:[vlookup 用]],2,FALSE)</f>
        <v>75</v>
      </c>
      <c r="B458">
        <f>IF(ROW()=2,1,IF(A457&lt;&gt;Receive[[#This Row],[No]],1,B457+1))</f>
        <v>7</v>
      </c>
      <c r="C458" s="1" t="s">
        <v>701</v>
      </c>
      <c r="D458" s="1" t="s">
        <v>146</v>
      </c>
      <c r="E458" s="1" t="s">
        <v>90</v>
      </c>
      <c r="F458" s="1" t="s">
        <v>78</v>
      </c>
      <c r="G458" s="1" t="s">
        <v>136</v>
      </c>
      <c r="H458" s="1" t="s">
        <v>71</v>
      </c>
      <c r="I458">
        <v>1</v>
      </c>
      <c r="J458" t="s">
        <v>228</v>
      </c>
      <c r="K458" s="1" t="s">
        <v>183</v>
      </c>
      <c r="L458" s="1" t="s">
        <v>224</v>
      </c>
      <c r="M458">
        <v>43</v>
      </c>
      <c r="N458">
        <v>0</v>
      </c>
      <c r="O458">
        <v>53</v>
      </c>
      <c r="P458">
        <v>0</v>
      </c>
      <c r="X458" t="str">
        <f>Receive[[#This Row],[服装]]&amp;Receive[[#This Row],[名前]]&amp;Receive[[#This Row],[レアリティ]]</f>
        <v>花火縁下力ICONIC</v>
      </c>
    </row>
    <row r="459" spans="1:24" x14ac:dyDescent="0.25">
      <c r="A459">
        <f>VLOOKUP(Receive[[#This Row],[No用]],SetNo[[No.用]:[vlookup 用]],2,FALSE)</f>
        <v>76</v>
      </c>
      <c r="B459">
        <f>IF(ROW()=2,1,IF(A458&lt;&gt;Receive[[#This Row],[No]],1,B458+1))</f>
        <v>1</v>
      </c>
      <c r="C459" t="s">
        <v>205</v>
      </c>
      <c r="D459" t="s">
        <v>147</v>
      </c>
      <c r="E459" t="s">
        <v>24</v>
      </c>
      <c r="F459" t="s">
        <v>25</v>
      </c>
      <c r="G459" t="s">
        <v>136</v>
      </c>
      <c r="H459" t="s">
        <v>71</v>
      </c>
      <c r="I459">
        <v>1</v>
      </c>
      <c r="J459" t="s">
        <v>228</v>
      </c>
      <c r="K459" t="s">
        <v>119</v>
      </c>
      <c r="L459" t="s">
        <v>162</v>
      </c>
      <c r="M459">
        <v>24</v>
      </c>
      <c r="N459">
        <v>0</v>
      </c>
      <c r="O459">
        <v>0</v>
      </c>
      <c r="P459">
        <v>0</v>
      </c>
      <c r="X459" t="str">
        <f>Receive[[#This Row],[服装]]&amp;Receive[[#This Row],[名前]]&amp;Receive[[#This Row],[レアリティ]]</f>
        <v>ユニフォーム木下久志ICONIC</v>
      </c>
    </row>
    <row r="460" spans="1:24" x14ac:dyDescent="0.25">
      <c r="A460">
        <f>VLOOKUP(Receive[[#This Row],[No用]],SetNo[[No.用]:[vlookup 用]],2,FALSE)</f>
        <v>76</v>
      </c>
      <c r="B460">
        <f>IF(ROW()=2,1,IF(A459&lt;&gt;Receive[[#This Row],[No]],1,B459+1))</f>
        <v>2</v>
      </c>
      <c r="C460" t="s">
        <v>205</v>
      </c>
      <c r="D460" t="s">
        <v>147</v>
      </c>
      <c r="E460" t="s">
        <v>24</v>
      </c>
      <c r="F460" t="s">
        <v>25</v>
      </c>
      <c r="G460" t="s">
        <v>136</v>
      </c>
      <c r="H460" t="s">
        <v>71</v>
      </c>
      <c r="I460">
        <v>1</v>
      </c>
      <c r="J460" t="s">
        <v>228</v>
      </c>
      <c r="K460" t="s">
        <v>194</v>
      </c>
      <c r="L460" t="s">
        <v>162</v>
      </c>
      <c r="M460">
        <v>24</v>
      </c>
      <c r="N460">
        <v>0</v>
      </c>
      <c r="O460">
        <v>0</v>
      </c>
      <c r="P460">
        <v>0</v>
      </c>
      <c r="X460" t="str">
        <f>Receive[[#This Row],[服装]]&amp;Receive[[#This Row],[名前]]&amp;Receive[[#This Row],[レアリティ]]</f>
        <v>ユニフォーム木下久志ICONIC</v>
      </c>
    </row>
    <row r="461" spans="1:24" x14ac:dyDescent="0.25">
      <c r="A461">
        <f>VLOOKUP(Receive[[#This Row],[No用]],SetNo[[No.用]:[vlookup 用]],2,FALSE)</f>
        <v>76</v>
      </c>
      <c r="B461">
        <f>IF(ROW()=2,1,IF(A460&lt;&gt;Receive[[#This Row],[No]],1,B460+1))</f>
        <v>3</v>
      </c>
      <c r="C461" t="s">
        <v>205</v>
      </c>
      <c r="D461" t="s">
        <v>147</v>
      </c>
      <c r="E461" t="s">
        <v>24</v>
      </c>
      <c r="F461" t="s">
        <v>25</v>
      </c>
      <c r="G461" t="s">
        <v>136</v>
      </c>
      <c r="H461" t="s">
        <v>71</v>
      </c>
      <c r="I461">
        <v>1</v>
      </c>
      <c r="J461" t="s">
        <v>228</v>
      </c>
      <c r="K461" t="s">
        <v>163</v>
      </c>
      <c r="L461" t="s">
        <v>162</v>
      </c>
      <c r="M461">
        <v>21</v>
      </c>
      <c r="N461">
        <v>0</v>
      </c>
      <c r="O461">
        <v>0</v>
      </c>
      <c r="P461">
        <v>0</v>
      </c>
      <c r="R461" s="1" t="s">
        <v>923</v>
      </c>
      <c r="S461" s="1">
        <v>15</v>
      </c>
      <c r="T461" s="1">
        <v>59.1</v>
      </c>
      <c r="U461" s="1"/>
      <c r="V461" s="1"/>
      <c r="X461" t="str">
        <f>Receive[[#This Row],[服装]]&amp;Receive[[#This Row],[名前]]&amp;Receive[[#This Row],[レアリティ]]</f>
        <v>ユニフォーム木下久志ICONIC</v>
      </c>
    </row>
    <row r="462" spans="1:24" x14ac:dyDescent="0.25">
      <c r="A462">
        <f>VLOOKUP(Receive[[#This Row],[No用]],SetNo[[No.用]:[vlookup 用]],2,FALSE)</f>
        <v>76</v>
      </c>
      <c r="B462">
        <f>IF(ROW()=2,1,IF(A461&lt;&gt;Receive[[#This Row],[No]],1,B461+1))</f>
        <v>4</v>
      </c>
      <c r="C462" t="s">
        <v>205</v>
      </c>
      <c r="D462" t="s">
        <v>147</v>
      </c>
      <c r="E462" t="s">
        <v>24</v>
      </c>
      <c r="F462" t="s">
        <v>25</v>
      </c>
      <c r="G462" t="s">
        <v>136</v>
      </c>
      <c r="H462" t="s">
        <v>71</v>
      </c>
      <c r="I462">
        <v>1</v>
      </c>
      <c r="J462" t="s">
        <v>228</v>
      </c>
      <c r="K462" t="s">
        <v>120</v>
      </c>
      <c r="L462" t="s">
        <v>162</v>
      </c>
      <c r="M462">
        <v>22</v>
      </c>
      <c r="N462">
        <v>0</v>
      </c>
      <c r="O462">
        <v>0</v>
      </c>
      <c r="P462">
        <v>0</v>
      </c>
      <c r="X462" t="str">
        <f>Receive[[#This Row],[服装]]&amp;Receive[[#This Row],[名前]]&amp;Receive[[#This Row],[レアリティ]]</f>
        <v>ユニフォーム木下久志ICONIC</v>
      </c>
    </row>
    <row r="463" spans="1:24" x14ac:dyDescent="0.25">
      <c r="A463">
        <f>VLOOKUP(Receive[[#This Row],[No用]],SetNo[[No.用]:[vlookup 用]],2,FALSE)</f>
        <v>76</v>
      </c>
      <c r="B463">
        <f>IF(ROW()=2,1,IF(A462&lt;&gt;Receive[[#This Row],[No]],1,B462+1))</f>
        <v>5</v>
      </c>
      <c r="C463" t="s">
        <v>205</v>
      </c>
      <c r="D463" t="s">
        <v>147</v>
      </c>
      <c r="E463" t="s">
        <v>24</v>
      </c>
      <c r="F463" t="s">
        <v>25</v>
      </c>
      <c r="G463" t="s">
        <v>136</v>
      </c>
      <c r="H463" t="s">
        <v>71</v>
      </c>
      <c r="I463">
        <v>1</v>
      </c>
      <c r="J463" t="s">
        <v>228</v>
      </c>
      <c r="K463" t="s">
        <v>164</v>
      </c>
      <c r="L463" t="s">
        <v>162</v>
      </c>
      <c r="M463">
        <v>24</v>
      </c>
      <c r="N463">
        <v>0</v>
      </c>
      <c r="O463">
        <v>0</v>
      </c>
      <c r="P463">
        <v>0</v>
      </c>
      <c r="X463" t="str">
        <f>Receive[[#This Row],[服装]]&amp;Receive[[#This Row],[名前]]&amp;Receive[[#This Row],[レアリティ]]</f>
        <v>ユニフォーム木下久志ICONIC</v>
      </c>
    </row>
    <row r="464" spans="1:24" x14ac:dyDescent="0.25">
      <c r="A464">
        <f>VLOOKUP(Receive[[#This Row],[No用]],SetNo[[No.用]:[vlookup 用]],2,FALSE)</f>
        <v>76</v>
      </c>
      <c r="B464">
        <f>IF(ROW()=2,1,IF(A463&lt;&gt;Receive[[#This Row],[No]],1,B463+1))</f>
        <v>6</v>
      </c>
      <c r="C464" t="s">
        <v>205</v>
      </c>
      <c r="D464" t="s">
        <v>147</v>
      </c>
      <c r="E464" t="s">
        <v>24</v>
      </c>
      <c r="F464" t="s">
        <v>25</v>
      </c>
      <c r="G464" t="s">
        <v>136</v>
      </c>
      <c r="H464" t="s">
        <v>71</v>
      </c>
      <c r="I464">
        <v>0</v>
      </c>
      <c r="J464" t="s">
        <v>228</v>
      </c>
      <c r="K464" t="s">
        <v>165</v>
      </c>
      <c r="L464" t="s">
        <v>162</v>
      </c>
      <c r="M464">
        <v>22</v>
      </c>
      <c r="N464">
        <v>0</v>
      </c>
      <c r="O464">
        <v>0</v>
      </c>
      <c r="P464">
        <v>0</v>
      </c>
      <c r="X464" t="str">
        <f>Receive[[#This Row],[服装]]&amp;Receive[[#This Row],[名前]]&amp;Receive[[#This Row],[レアリティ]]</f>
        <v>ユニフォーム木下久志ICONIC</v>
      </c>
    </row>
    <row r="465" spans="1:24" x14ac:dyDescent="0.25">
      <c r="A465">
        <f>VLOOKUP(Receive[[#This Row],[No用]],SetNo[[No.用]:[vlookup 用]],2,FALSE)</f>
        <v>77</v>
      </c>
      <c r="B465">
        <f>IF(ROW()=2,1,IF(A464&lt;&gt;Receive[[#This Row],[No]],1,B464+1))</f>
        <v>1</v>
      </c>
      <c r="C465" s="1" t="s">
        <v>902</v>
      </c>
      <c r="D465" s="1" t="s">
        <v>147</v>
      </c>
      <c r="E465" s="1" t="s">
        <v>77</v>
      </c>
      <c r="F465" s="1" t="s">
        <v>78</v>
      </c>
      <c r="G465" s="1" t="s">
        <v>136</v>
      </c>
      <c r="H465" s="1" t="s">
        <v>71</v>
      </c>
      <c r="I465">
        <v>1</v>
      </c>
      <c r="J465" t="s">
        <v>228</v>
      </c>
      <c r="K465" s="1" t="s">
        <v>119</v>
      </c>
      <c r="L465" s="1" t="s">
        <v>178</v>
      </c>
      <c r="M465">
        <v>27</v>
      </c>
      <c r="N465">
        <v>0</v>
      </c>
      <c r="O465">
        <v>0</v>
      </c>
      <c r="P465">
        <v>0</v>
      </c>
      <c r="X465" t="str">
        <f>Receive[[#This Row],[服装]]&amp;Receive[[#This Row],[名前]]&amp;Receive[[#This Row],[レアリティ]]</f>
        <v>妖木下久志ICONIC</v>
      </c>
    </row>
    <row r="466" spans="1:24" x14ac:dyDescent="0.25">
      <c r="A466">
        <f>VLOOKUP(Receive[[#This Row],[No用]],SetNo[[No.用]:[vlookup 用]],2,FALSE)</f>
        <v>77</v>
      </c>
      <c r="B466">
        <f>IF(ROW()=2,1,IF(A465&lt;&gt;Receive[[#This Row],[No]],1,B465+1))</f>
        <v>2</v>
      </c>
      <c r="C466" s="1" t="s">
        <v>902</v>
      </c>
      <c r="D466" s="1" t="s">
        <v>147</v>
      </c>
      <c r="E466" s="1" t="s">
        <v>77</v>
      </c>
      <c r="F466" s="1" t="s">
        <v>78</v>
      </c>
      <c r="G466" s="1" t="s">
        <v>136</v>
      </c>
      <c r="H466" s="1" t="s">
        <v>71</v>
      </c>
      <c r="I466">
        <v>1</v>
      </c>
      <c r="J466" t="s">
        <v>228</v>
      </c>
      <c r="K466" s="1" t="s">
        <v>194</v>
      </c>
      <c r="L466" s="1" t="s">
        <v>162</v>
      </c>
      <c r="M466">
        <v>24</v>
      </c>
      <c r="N466">
        <v>0</v>
      </c>
      <c r="O466">
        <v>0</v>
      </c>
      <c r="P466">
        <v>0</v>
      </c>
      <c r="X466" t="str">
        <f>Receive[[#This Row],[服装]]&amp;Receive[[#This Row],[名前]]&amp;Receive[[#This Row],[レアリティ]]</f>
        <v>妖木下久志ICONIC</v>
      </c>
    </row>
    <row r="467" spans="1:24" x14ac:dyDescent="0.25">
      <c r="A467">
        <f>VLOOKUP(Receive[[#This Row],[No用]],SetNo[[No.用]:[vlookup 用]],2,FALSE)</f>
        <v>77</v>
      </c>
      <c r="B467">
        <f>IF(ROW()=2,1,IF(A466&lt;&gt;Receive[[#This Row],[No]],1,B466+1))</f>
        <v>3</v>
      </c>
      <c r="C467" s="1" t="s">
        <v>902</v>
      </c>
      <c r="D467" s="1" t="s">
        <v>147</v>
      </c>
      <c r="E467" s="1" t="s">
        <v>77</v>
      </c>
      <c r="F467" s="1" t="s">
        <v>78</v>
      </c>
      <c r="G467" s="1" t="s">
        <v>136</v>
      </c>
      <c r="H467" s="1" t="s">
        <v>71</v>
      </c>
      <c r="I467">
        <v>1</v>
      </c>
      <c r="J467" t="s">
        <v>228</v>
      </c>
      <c r="K467" s="1" t="s">
        <v>163</v>
      </c>
      <c r="L467" s="1" t="s">
        <v>162</v>
      </c>
      <c r="M467">
        <v>21</v>
      </c>
      <c r="N467">
        <v>0</v>
      </c>
      <c r="O467">
        <v>0</v>
      </c>
      <c r="P467">
        <v>0</v>
      </c>
      <c r="R467" s="1" t="s">
        <v>923</v>
      </c>
      <c r="S467" s="1">
        <v>15</v>
      </c>
      <c r="T467" s="1">
        <v>59.1</v>
      </c>
      <c r="U467" s="1"/>
      <c r="V467" s="1"/>
      <c r="W467" s="1"/>
      <c r="X467" t="str">
        <f>Receive[[#This Row],[服装]]&amp;Receive[[#This Row],[名前]]&amp;Receive[[#This Row],[レアリティ]]</f>
        <v>妖木下久志ICONIC</v>
      </c>
    </row>
    <row r="468" spans="1:24" x14ac:dyDescent="0.25">
      <c r="A468">
        <f>VLOOKUP(Receive[[#This Row],[No用]],SetNo[[No.用]:[vlookup 用]],2,FALSE)</f>
        <v>77</v>
      </c>
      <c r="B468">
        <f>IF(ROW()=2,1,IF(A467&lt;&gt;Receive[[#This Row],[No]],1,B467+1))</f>
        <v>4</v>
      </c>
      <c r="C468" s="1" t="s">
        <v>902</v>
      </c>
      <c r="D468" s="1" t="s">
        <v>147</v>
      </c>
      <c r="E468" s="1" t="s">
        <v>77</v>
      </c>
      <c r="F468" s="1" t="s">
        <v>78</v>
      </c>
      <c r="G468" s="1" t="s">
        <v>136</v>
      </c>
      <c r="H468" s="1" t="s">
        <v>71</v>
      </c>
      <c r="I468">
        <v>1</v>
      </c>
      <c r="J468" t="s">
        <v>228</v>
      </c>
      <c r="K468" s="1" t="s">
        <v>120</v>
      </c>
      <c r="L468" s="1" t="s">
        <v>178</v>
      </c>
      <c r="M468">
        <v>25</v>
      </c>
      <c r="N468">
        <v>0</v>
      </c>
      <c r="O468">
        <v>0</v>
      </c>
      <c r="P468">
        <v>0</v>
      </c>
      <c r="X468" t="str">
        <f>Receive[[#This Row],[服装]]&amp;Receive[[#This Row],[名前]]&amp;Receive[[#This Row],[レアリティ]]</f>
        <v>妖木下久志ICONIC</v>
      </c>
    </row>
    <row r="469" spans="1:24" x14ac:dyDescent="0.25">
      <c r="A469">
        <f>VLOOKUP(Receive[[#This Row],[No用]],SetNo[[No.用]:[vlookup 用]],2,FALSE)</f>
        <v>77</v>
      </c>
      <c r="B469">
        <f>IF(ROW()=2,1,IF(A468&lt;&gt;Receive[[#This Row],[No]],1,B468+1))</f>
        <v>5</v>
      </c>
      <c r="C469" s="1" t="s">
        <v>902</v>
      </c>
      <c r="D469" s="1" t="s">
        <v>147</v>
      </c>
      <c r="E469" s="1" t="s">
        <v>77</v>
      </c>
      <c r="F469" s="1" t="s">
        <v>78</v>
      </c>
      <c r="G469" s="1" t="s">
        <v>136</v>
      </c>
      <c r="H469" s="1" t="s">
        <v>71</v>
      </c>
      <c r="I469">
        <v>1</v>
      </c>
      <c r="J469" t="s">
        <v>228</v>
      </c>
      <c r="K469" s="1" t="s">
        <v>164</v>
      </c>
      <c r="L469" s="1" t="s">
        <v>162</v>
      </c>
      <c r="M469">
        <v>24</v>
      </c>
      <c r="N469">
        <v>0</v>
      </c>
      <c r="O469">
        <v>0</v>
      </c>
      <c r="P469">
        <v>0</v>
      </c>
      <c r="X469" t="str">
        <f>Receive[[#This Row],[服装]]&amp;Receive[[#This Row],[名前]]&amp;Receive[[#This Row],[レアリティ]]</f>
        <v>妖木下久志ICONIC</v>
      </c>
    </row>
    <row r="470" spans="1:24" x14ac:dyDescent="0.25">
      <c r="A470">
        <f>VLOOKUP(Receive[[#This Row],[No用]],SetNo[[No.用]:[vlookup 用]],2,FALSE)</f>
        <v>77</v>
      </c>
      <c r="B470">
        <f>IF(ROW()=2,1,IF(A469&lt;&gt;Receive[[#This Row],[No]],1,B469+1))</f>
        <v>6</v>
      </c>
      <c r="C470" s="1" t="s">
        <v>902</v>
      </c>
      <c r="D470" s="1" t="s">
        <v>147</v>
      </c>
      <c r="E470" s="1" t="s">
        <v>77</v>
      </c>
      <c r="F470" s="1" t="s">
        <v>78</v>
      </c>
      <c r="G470" s="1" t="s">
        <v>136</v>
      </c>
      <c r="H470" s="1" t="s">
        <v>71</v>
      </c>
      <c r="I470">
        <v>0</v>
      </c>
      <c r="J470" t="s">
        <v>228</v>
      </c>
      <c r="K470" s="1" t="s">
        <v>165</v>
      </c>
      <c r="L470" s="1" t="s">
        <v>162</v>
      </c>
      <c r="M470">
        <v>22</v>
      </c>
      <c r="N470">
        <v>0</v>
      </c>
      <c r="O470">
        <v>0</v>
      </c>
      <c r="P470">
        <v>0</v>
      </c>
      <c r="X470" t="str">
        <f>Receive[[#This Row],[服装]]&amp;Receive[[#This Row],[名前]]&amp;Receive[[#This Row],[レアリティ]]</f>
        <v>妖木下久志ICONIC</v>
      </c>
    </row>
    <row r="471" spans="1:24" x14ac:dyDescent="0.25">
      <c r="A471">
        <f>VLOOKUP(Receive[[#This Row],[No用]],SetNo[[No.用]:[vlookup 用]],2,FALSE)</f>
        <v>77</v>
      </c>
      <c r="B471">
        <f>IF(ROW()=2,1,IF(A470&lt;&gt;Receive[[#This Row],[No]],1,B470+1))</f>
        <v>7</v>
      </c>
      <c r="C471" s="1" t="s">
        <v>902</v>
      </c>
      <c r="D471" s="1" t="s">
        <v>147</v>
      </c>
      <c r="E471" s="1" t="s">
        <v>77</v>
      </c>
      <c r="F471" s="1" t="s">
        <v>78</v>
      </c>
      <c r="G471" s="1" t="s">
        <v>136</v>
      </c>
      <c r="H471" s="1" t="s">
        <v>71</v>
      </c>
      <c r="I471">
        <v>1</v>
      </c>
      <c r="J471" t="s">
        <v>228</v>
      </c>
      <c r="K471" s="1" t="s">
        <v>183</v>
      </c>
      <c r="L471" s="1" t="s">
        <v>224</v>
      </c>
      <c r="M471">
        <v>35</v>
      </c>
      <c r="N471">
        <v>5</v>
      </c>
      <c r="O471">
        <v>45</v>
      </c>
      <c r="P471">
        <v>7</v>
      </c>
      <c r="X471" t="str">
        <f>Receive[[#This Row],[服装]]&amp;Receive[[#This Row],[名前]]&amp;Receive[[#This Row],[レアリティ]]</f>
        <v>妖木下久志ICONIC</v>
      </c>
    </row>
    <row r="472" spans="1:24" x14ac:dyDescent="0.25">
      <c r="A472">
        <f>VLOOKUP(Receive[[#This Row],[No用]],SetNo[[No.用]:[vlookup 用]],2,FALSE)</f>
        <v>78</v>
      </c>
      <c r="B472">
        <f>IF(ROW()=2,1,IF(A471&lt;&gt;Receive[[#This Row],[No]],1,B471+1))</f>
        <v>1</v>
      </c>
      <c r="C472" t="s">
        <v>205</v>
      </c>
      <c r="D472" t="s">
        <v>148</v>
      </c>
      <c r="E472" t="s">
        <v>24</v>
      </c>
      <c r="F472" t="s">
        <v>26</v>
      </c>
      <c r="G472" t="s">
        <v>136</v>
      </c>
      <c r="H472" t="s">
        <v>71</v>
      </c>
      <c r="I472">
        <v>1</v>
      </c>
      <c r="J472" t="s">
        <v>228</v>
      </c>
      <c r="K472" t="s">
        <v>119</v>
      </c>
      <c r="L472" t="s">
        <v>162</v>
      </c>
      <c r="M472">
        <v>22</v>
      </c>
      <c r="N472">
        <v>0</v>
      </c>
      <c r="O472">
        <v>0</v>
      </c>
      <c r="P472">
        <v>0</v>
      </c>
      <c r="X472" t="str">
        <f>Receive[[#This Row],[服装]]&amp;Receive[[#This Row],[名前]]&amp;Receive[[#This Row],[レアリティ]]</f>
        <v>ユニフォーム成田一仁ICONIC</v>
      </c>
    </row>
    <row r="473" spans="1:24" x14ac:dyDescent="0.25">
      <c r="A473">
        <f>VLOOKUP(Receive[[#This Row],[No用]],SetNo[[No.用]:[vlookup 用]],2,FALSE)</f>
        <v>78</v>
      </c>
      <c r="B473">
        <f>IF(ROW()=2,1,IF(A472&lt;&gt;Receive[[#This Row],[No]],1,B472+1))</f>
        <v>2</v>
      </c>
      <c r="C473" t="s">
        <v>205</v>
      </c>
      <c r="D473" t="s">
        <v>148</v>
      </c>
      <c r="E473" t="s">
        <v>24</v>
      </c>
      <c r="F473" t="s">
        <v>26</v>
      </c>
      <c r="G473" t="s">
        <v>136</v>
      </c>
      <c r="H473" t="s">
        <v>71</v>
      </c>
      <c r="I473">
        <v>1</v>
      </c>
      <c r="J473" t="s">
        <v>228</v>
      </c>
      <c r="K473" t="s">
        <v>163</v>
      </c>
      <c r="L473" t="s">
        <v>162</v>
      </c>
      <c r="M473">
        <v>22</v>
      </c>
      <c r="N473">
        <v>0</v>
      </c>
      <c r="O473">
        <v>0</v>
      </c>
      <c r="P473">
        <v>0</v>
      </c>
      <c r="R473" s="1" t="s">
        <v>923</v>
      </c>
      <c r="S473" s="1">
        <v>15</v>
      </c>
      <c r="T473" s="1">
        <v>59.1</v>
      </c>
      <c r="U473" s="1"/>
      <c r="V473" s="1"/>
      <c r="W473" s="1"/>
      <c r="X473" t="str">
        <f>Receive[[#This Row],[服装]]&amp;Receive[[#This Row],[名前]]&amp;Receive[[#This Row],[レアリティ]]</f>
        <v>ユニフォーム成田一仁ICONIC</v>
      </c>
    </row>
    <row r="474" spans="1:24" x14ac:dyDescent="0.25">
      <c r="A474">
        <f>VLOOKUP(Receive[[#This Row],[No用]],SetNo[[No.用]:[vlookup 用]],2,FALSE)</f>
        <v>78</v>
      </c>
      <c r="B474">
        <f>IF(ROW()=2,1,IF(A473&lt;&gt;Receive[[#This Row],[No]],1,B473+1))</f>
        <v>3</v>
      </c>
      <c r="C474" t="s">
        <v>205</v>
      </c>
      <c r="D474" t="s">
        <v>148</v>
      </c>
      <c r="E474" t="s">
        <v>24</v>
      </c>
      <c r="F474" t="s">
        <v>26</v>
      </c>
      <c r="G474" t="s">
        <v>136</v>
      </c>
      <c r="H474" t="s">
        <v>71</v>
      </c>
      <c r="I474">
        <v>1</v>
      </c>
      <c r="J474" t="s">
        <v>228</v>
      </c>
      <c r="K474" t="s">
        <v>120</v>
      </c>
      <c r="L474" t="s">
        <v>162</v>
      </c>
      <c r="M474">
        <v>22</v>
      </c>
      <c r="N474">
        <v>0</v>
      </c>
      <c r="O474">
        <v>0</v>
      </c>
      <c r="P474">
        <v>0</v>
      </c>
      <c r="X474" t="str">
        <f>Receive[[#This Row],[服装]]&amp;Receive[[#This Row],[名前]]&amp;Receive[[#This Row],[レアリティ]]</f>
        <v>ユニフォーム成田一仁ICONIC</v>
      </c>
    </row>
    <row r="475" spans="1:24" x14ac:dyDescent="0.25">
      <c r="A475">
        <f>VLOOKUP(Receive[[#This Row],[No用]],SetNo[[No.用]:[vlookup 用]],2,FALSE)</f>
        <v>78</v>
      </c>
      <c r="B475">
        <f>IF(ROW()=2,1,IF(A474&lt;&gt;Receive[[#This Row],[No]],1,B474+1))</f>
        <v>4</v>
      </c>
      <c r="C475" t="s">
        <v>205</v>
      </c>
      <c r="D475" t="s">
        <v>148</v>
      </c>
      <c r="E475" t="s">
        <v>24</v>
      </c>
      <c r="F475" t="s">
        <v>26</v>
      </c>
      <c r="G475" t="s">
        <v>136</v>
      </c>
      <c r="H475" t="s">
        <v>71</v>
      </c>
      <c r="I475">
        <v>1</v>
      </c>
      <c r="J475" t="s">
        <v>228</v>
      </c>
      <c r="K475" t="s">
        <v>164</v>
      </c>
      <c r="L475" t="s">
        <v>162</v>
      </c>
      <c r="M475">
        <v>22</v>
      </c>
      <c r="N475">
        <v>0</v>
      </c>
      <c r="O475">
        <v>0</v>
      </c>
      <c r="P475">
        <v>0</v>
      </c>
      <c r="X475" t="str">
        <f>Receive[[#This Row],[服装]]&amp;Receive[[#This Row],[名前]]&amp;Receive[[#This Row],[レアリティ]]</f>
        <v>ユニフォーム成田一仁ICONIC</v>
      </c>
    </row>
    <row r="476" spans="1:24" x14ac:dyDescent="0.25">
      <c r="A476">
        <f>VLOOKUP(Receive[[#This Row],[No用]],SetNo[[No.用]:[vlookup 用]],2,FALSE)</f>
        <v>78</v>
      </c>
      <c r="B476">
        <f>IF(ROW()=2,1,IF(A475&lt;&gt;Receive[[#This Row],[No]],1,B475+1))</f>
        <v>5</v>
      </c>
      <c r="C476" t="s">
        <v>205</v>
      </c>
      <c r="D476" t="s">
        <v>148</v>
      </c>
      <c r="E476" t="s">
        <v>24</v>
      </c>
      <c r="F476" t="s">
        <v>26</v>
      </c>
      <c r="G476" t="s">
        <v>136</v>
      </c>
      <c r="H476" t="s">
        <v>71</v>
      </c>
      <c r="I476">
        <v>0</v>
      </c>
      <c r="J476" t="s">
        <v>228</v>
      </c>
      <c r="K476" t="s">
        <v>165</v>
      </c>
      <c r="L476" t="s">
        <v>162</v>
      </c>
      <c r="M476">
        <v>29</v>
      </c>
      <c r="N476">
        <v>0</v>
      </c>
      <c r="O476">
        <v>0</v>
      </c>
      <c r="P476">
        <v>0</v>
      </c>
      <c r="X476" t="str">
        <f>Receive[[#This Row],[服装]]&amp;Receive[[#This Row],[名前]]&amp;Receive[[#This Row],[レアリティ]]</f>
        <v>ユニフォーム成田一仁ICONIC</v>
      </c>
    </row>
    <row r="477" spans="1:24" x14ac:dyDescent="0.25">
      <c r="A477">
        <f>VLOOKUP(Receive[[#This Row],[No用]],SetNo[[No.用]:[vlookup 用]],2,FALSE)</f>
        <v>79</v>
      </c>
      <c r="B477">
        <f>IF(ROW()=2,1,IF(A476&lt;&gt;Receive[[#This Row],[No]],1,B476+1))</f>
        <v>1</v>
      </c>
      <c r="C477" s="1" t="s">
        <v>1559</v>
      </c>
      <c r="D477" s="1" t="s">
        <v>1575</v>
      </c>
      <c r="E477" s="1" t="s">
        <v>73</v>
      </c>
      <c r="F477" s="1" t="s">
        <v>74</v>
      </c>
      <c r="G477" s="1" t="s">
        <v>136</v>
      </c>
      <c r="H477" s="1" t="s">
        <v>71</v>
      </c>
      <c r="I477">
        <v>1</v>
      </c>
      <c r="J477" t="s">
        <v>228</v>
      </c>
      <c r="K477" s="1" t="s">
        <v>119</v>
      </c>
      <c r="L477" s="1" t="s">
        <v>178</v>
      </c>
      <c r="M477">
        <v>30</v>
      </c>
      <c r="N477">
        <v>0</v>
      </c>
      <c r="O477">
        <v>0</v>
      </c>
      <c r="P477">
        <v>0</v>
      </c>
      <c r="X477" t="str">
        <f>Receive[[#This Row],[服装]]&amp;Receive[[#This Row],[名前]]&amp;Receive[[#This Row],[レアリティ]]</f>
        <v>格ゲー清水潔子ICONIC</v>
      </c>
    </row>
    <row r="478" spans="1:24" x14ac:dyDescent="0.25">
      <c r="A478">
        <f>VLOOKUP(Receive[[#This Row],[No用]],SetNo[[No.用]:[vlookup 用]],2,FALSE)</f>
        <v>79</v>
      </c>
      <c r="B478">
        <f>IF(ROW()=2,1,IF(A477&lt;&gt;Receive[[#This Row],[No]],1,B477+1))</f>
        <v>2</v>
      </c>
      <c r="C478" s="1" t="s">
        <v>1559</v>
      </c>
      <c r="D478" s="1" t="s">
        <v>1575</v>
      </c>
      <c r="E478" s="1" t="s">
        <v>73</v>
      </c>
      <c r="F478" s="1" t="s">
        <v>74</v>
      </c>
      <c r="G478" s="1" t="s">
        <v>136</v>
      </c>
      <c r="H478" s="1" t="s">
        <v>71</v>
      </c>
      <c r="I478">
        <v>1</v>
      </c>
      <c r="J478" t="s">
        <v>228</v>
      </c>
      <c r="K478" s="1" t="s">
        <v>163</v>
      </c>
      <c r="L478" s="1" t="s">
        <v>178</v>
      </c>
      <c r="M478">
        <v>30</v>
      </c>
      <c r="N478">
        <v>0</v>
      </c>
      <c r="O478">
        <v>0</v>
      </c>
      <c r="P478">
        <v>0</v>
      </c>
      <c r="R478" s="1" t="s">
        <v>923</v>
      </c>
      <c r="S478" s="1">
        <v>17.5</v>
      </c>
      <c r="T478" s="1">
        <v>69.44</v>
      </c>
      <c r="U478" s="1"/>
      <c r="V478" s="1"/>
      <c r="X478" t="str">
        <f>Receive[[#This Row],[服装]]&amp;Receive[[#This Row],[名前]]&amp;Receive[[#This Row],[レアリティ]]</f>
        <v>格ゲー清水潔子ICONIC</v>
      </c>
    </row>
    <row r="479" spans="1:24" x14ac:dyDescent="0.25">
      <c r="A479">
        <f>VLOOKUP(Receive[[#This Row],[No用]],SetNo[[No.用]:[vlookup 用]],2,FALSE)</f>
        <v>79</v>
      </c>
      <c r="B479">
        <f>IF(ROW()=2,1,IF(A478&lt;&gt;Receive[[#This Row],[No]],1,B478+1))</f>
        <v>3</v>
      </c>
      <c r="C479" s="1" t="s">
        <v>1559</v>
      </c>
      <c r="D479" s="1" t="s">
        <v>1575</v>
      </c>
      <c r="E479" s="1" t="s">
        <v>73</v>
      </c>
      <c r="F479" s="1" t="s">
        <v>74</v>
      </c>
      <c r="G479" s="1" t="s">
        <v>136</v>
      </c>
      <c r="H479" s="1" t="s">
        <v>71</v>
      </c>
      <c r="I479">
        <v>1</v>
      </c>
      <c r="J479" t="s">
        <v>228</v>
      </c>
      <c r="K479" s="1" t="s">
        <v>230</v>
      </c>
      <c r="L479" s="1" t="s">
        <v>162</v>
      </c>
      <c r="M479">
        <v>27</v>
      </c>
      <c r="N479">
        <v>0</v>
      </c>
      <c r="O479">
        <v>0</v>
      </c>
      <c r="P479">
        <v>0</v>
      </c>
      <c r="R479" s="1" t="s">
        <v>923</v>
      </c>
      <c r="S479" s="1">
        <v>10</v>
      </c>
      <c r="T479" s="1">
        <v>39.4</v>
      </c>
      <c r="U479" s="1"/>
      <c r="V479" s="1"/>
      <c r="X479" t="str">
        <f>Receive[[#This Row],[服装]]&amp;Receive[[#This Row],[名前]]&amp;Receive[[#This Row],[レアリティ]]</f>
        <v>格ゲー清水潔子ICONIC</v>
      </c>
    </row>
    <row r="480" spans="1:24" x14ac:dyDescent="0.25">
      <c r="A480">
        <f>VLOOKUP(Receive[[#This Row],[No用]],SetNo[[No.用]:[vlookup 用]],2,FALSE)</f>
        <v>79</v>
      </c>
      <c r="B480">
        <f>IF(ROW()=2,1,IF(A479&lt;&gt;Receive[[#This Row],[No]],1,B479+1))</f>
        <v>4</v>
      </c>
      <c r="C480" s="1" t="s">
        <v>1559</v>
      </c>
      <c r="D480" s="1" t="s">
        <v>1575</v>
      </c>
      <c r="E480" s="1" t="s">
        <v>73</v>
      </c>
      <c r="F480" s="1" t="s">
        <v>74</v>
      </c>
      <c r="G480" s="1" t="s">
        <v>136</v>
      </c>
      <c r="H480" s="1" t="s">
        <v>71</v>
      </c>
      <c r="I480">
        <v>1</v>
      </c>
      <c r="J480" t="s">
        <v>228</v>
      </c>
      <c r="K480" s="1" t="s">
        <v>120</v>
      </c>
      <c r="L480" s="1" t="s">
        <v>178</v>
      </c>
      <c r="M480">
        <v>30</v>
      </c>
      <c r="N480">
        <v>0</v>
      </c>
      <c r="O480">
        <v>0</v>
      </c>
      <c r="P480">
        <v>0</v>
      </c>
      <c r="X480" t="str">
        <f>Receive[[#This Row],[服装]]&amp;Receive[[#This Row],[名前]]&amp;Receive[[#This Row],[レアリティ]]</f>
        <v>格ゲー清水潔子ICONIC</v>
      </c>
    </row>
    <row r="481" spans="1:24" x14ac:dyDescent="0.25">
      <c r="A481">
        <f>VLOOKUP(Receive[[#This Row],[No用]],SetNo[[No.用]:[vlookup 用]],2,FALSE)</f>
        <v>79</v>
      </c>
      <c r="B481">
        <f>IF(ROW()=2,1,IF(A480&lt;&gt;Receive[[#This Row],[No]],1,B480+1))</f>
        <v>5</v>
      </c>
      <c r="C481" s="1" t="s">
        <v>1559</v>
      </c>
      <c r="D481" s="1" t="s">
        <v>1575</v>
      </c>
      <c r="E481" s="1" t="s">
        <v>73</v>
      </c>
      <c r="F481" s="1" t="s">
        <v>74</v>
      </c>
      <c r="G481" s="1" t="s">
        <v>136</v>
      </c>
      <c r="H481" s="1" t="s">
        <v>71</v>
      </c>
      <c r="I481">
        <v>1</v>
      </c>
      <c r="J481" t="s">
        <v>228</v>
      </c>
      <c r="K481" s="1" t="s">
        <v>164</v>
      </c>
      <c r="L481" s="1" t="s">
        <v>162</v>
      </c>
      <c r="M481">
        <v>27</v>
      </c>
      <c r="N481">
        <v>0</v>
      </c>
      <c r="O481">
        <v>0</v>
      </c>
      <c r="P481">
        <v>0</v>
      </c>
      <c r="X481" t="str">
        <f>Receive[[#This Row],[服装]]&amp;Receive[[#This Row],[名前]]&amp;Receive[[#This Row],[レアリティ]]</f>
        <v>格ゲー清水潔子ICONIC</v>
      </c>
    </row>
    <row r="482" spans="1:24" x14ac:dyDescent="0.25">
      <c r="A482">
        <f>VLOOKUP(Receive[[#This Row],[No用]],SetNo[[No.用]:[vlookup 用]],2,FALSE)</f>
        <v>79</v>
      </c>
      <c r="B482">
        <f>IF(ROW()=2,1,IF(A481&lt;&gt;Receive[[#This Row],[No]],1,B481+1))</f>
        <v>6</v>
      </c>
      <c r="C482" s="1" t="s">
        <v>1559</v>
      </c>
      <c r="D482" s="1" t="s">
        <v>1575</v>
      </c>
      <c r="E482" s="1" t="s">
        <v>73</v>
      </c>
      <c r="F482" s="1" t="s">
        <v>74</v>
      </c>
      <c r="G482" s="1" t="s">
        <v>136</v>
      </c>
      <c r="H482" s="1" t="s">
        <v>71</v>
      </c>
      <c r="I482">
        <v>0</v>
      </c>
      <c r="J482" t="s">
        <v>228</v>
      </c>
      <c r="K482" s="1" t="s">
        <v>165</v>
      </c>
      <c r="L482" s="1" t="s">
        <v>162</v>
      </c>
      <c r="M482">
        <v>14</v>
      </c>
      <c r="N482">
        <v>0</v>
      </c>
      <c r="O482">
        <v>0</v>
      </c>
      <c r="P482">
        <v>0</v>
      </c>
      <c r="X482" t="str">
        <f>Receive[[#This Row],[服装]]&amp;Receive[[#This Row],[名前]]&amp;Receive[[#This Row],[レアリティ]]</f>
        <v>格ゲー清水潔子ICONIC</v>
      </c>
    </row>
    <row r="483" spans="1:24" x14ac:dyDescent="0.25">
      <c r="A483">
        <f>VLOOKUP(Receive[[#This Row],[No用]],SetNo[[No.用]:[vlookup 用]],2,FALSE)</f>
        <v>80</v>
      </c>
      <c r="B483">
        <f>IF(ROW()=2,1,IF(A482&lt;&gt;Receive[[#This Row],[No]],1,B482+1))</f>
        <v>1</v>
      </c>
      <c r="C483" s="1" t="s">
        <v>1559</v>
      </c>
      <c r="D483" s="1" t="s">
        <v>1563</v>
      </c>
      <c r="E483" s="1" t="s">
        <v>73</v>
      </c>
      <c r="F483" s="1" t="s">
        <v>82</v>
      </c>
      <c r="G483" s="1" t="s">
        <v>136</v>
      </c>
      <c r="H483" s="1" t="s">
        <v>71</v>
      </c>
      <c r="I483">
        <v>1</v>
      </c>
      <c r="J483" t="s">
        <v>228</v>
      </c>
      <c r="K483" s="1" t="s">
        <v>119</v>
      </c>
      <c r="L483" s="1" t="s">
        <v>162</v>
      </c>
      <c r="M483">
        <v>26</v>
      </c>
      <c r="N483">
        <v>0</v>
      </c>
      <c r="O483">
        <v>0</v>
      </c>
      <c r="P483">
        <v>0</v>
      </c>
      <c r="X483" t="str">
        <f>Receive[[#This Row],[服装]]&amp;Receive[[#This Row],[名前]]&amp;Receive[[#This Row],[レアリティ]]</f>
        <v>格ゲー谷地仁花ICONIC</v>
      </c>
    </row>
    <row r="484" spans="1:24" x14ac:dyDescent="0.25">
      <c r="A484">
        <f>VLOOKUP(Receive[[#This Row],[No用]],SetNo[[No.用]:[vlookup 用]],2,FALSE)</f>
        <v>80</v>
      </c>
      <c r="B484">
        <f>IF(ROW()=2,1,IF(A483&lt;&gt;Receive[[#This Row],[No]],1,B483+1))</f>
        <v>2</v>
      </c>
      <c r="C484" s="1" t="s">
        <v>1559</v>
      </c>
      <c r="D484" s="1" t="s">
        <v>1563</v>
      </c>
      <c r="E484" s="1" t="s">
        <v>73</v>
      </c>
      <c r="F484" s="1" t="s">
        <v>82</v>
      </c>
      <c r="G484" s="1" t="s">
        <v>136</v>
      </c>
      <c r="H484" s="1" t="s">
        <v>71</v>
      </c>
      <c r="I484">
        <v>1</v>
      </c>
      <c r="J484" t="s">
        <v>228</v>
      </c>
      <c r="K484" s="1" t="s">
        <v>163</v>
      </c>
      <c r="L484" s="1" t="s">
        <v>162</v>
      </c>
      <c r="M484">
        <v>26</v>
      </c>
      <c r="N484">
        <v>0</v>
      </c>
      <c r="O484">
        <v>0</v>
      </c>
      <c r="P484">
        <v>0</v>
      </c>
      <c r="X484" t="str">
        <f>Receive[[#This Row],[服装]]&amp;Receive[[#This Row],[名前]]&amp;Receive[[#This Row],[レアリティ]]</f>
        <v>格ゲー谷地仁花ICONIC</v>
      </c>
    </row>
    <row r="485" spans="1:24" x14ac:dyDescent="0.25">
      <c r="A485">
        <f>VLOOKUP(Receive[[#This Row],[No用]],SetNo[[No.用]:[vlookup 用]],2,FALSE)</f>
        <v>80</v>
      </c>
      <c r="B485">
        <f>IF(ROW()=2,1,IF(A484&lt;&gt;Receive[[#This Row],[No]],1,B484+1))</f>
        <v>3</v>
      </c>
      <c r="C485" s="1" t="s">
        <v>1559</v>
      </c>
      <c r="D485" s="1" t="s">
        <v>1563</v>
      </c>
      <c r="E485" s="1" t="s">
        <v>73</v>
      </c>
      <c r="F485" s="1" t="s">
        <v>82</v>
      </c>
      <c r="G485" s="1" t="s">
        <v>136</v>
      </c>
      <c r="H485" s="1" t="s">
        <v>71</v>
      </c>
      <c r="I485">
        <v>1</v>
      </c>
      <c r="J485" t="s">
        <v>228</v>
      </c>
      <c r="K485" s="1" t="s">
        <v>120</v>
      </c>
      <c r="L485" s="1" t="s">
        <v>162</v>
      </c>
      <c r="M485">
        <v>26</v>
      </c>
      <c r="N485">
        <v>0</v>
      </c>
      <c r="O485">
        <v>0</v>
      </c>
      <c r="P485">
        <v>0</v>
      </c>
      <c r="X485" t="str">
        <f>Receive[[#This Row],[服装]]&amp;Receive[[#This Row],[名前]]&amp;Receive[[#This Row],[レアリティ]]</f>
        <v>格ゲー谷地仁花ICONIC</v>
      </c>
    </row>
    <row r="486" spans="1:24" x14ac:dyDescent="0.25">
      <c r="A486">
        <f>VLOOKUP(Receive[[#This Row],[No用]],SetNo[[No.用]:[vlookup 用]],2,FALSE)</f>
        <v>80</v>
      </c>
      <c r="B486">
        <f>IF(ROW()=2,1,IF(A485&lt;&gt;Receive[[#This Row],[No]],1,B485+1))</f>
        <v>4</v>
      </c>
      <c r="C486" s="1" t="s">
        <v>1559</v>
      </c>
      <c r="D486" s="1" t="s">
        <v>1563</v>
      </c>
      <c r="E486" s="1" t="s">
        <v>73</v>
      </c>
      <c r="F486" s="1" t="s">
        <v>82</v>
      </c>
      <c r="G486" s="1" t="s">
        <v>136</v>
      </c>
      <c r="H486" s="1" t="s">
        <v>71</v>
      </c>
      <c r="I486">
        <v>1</v>
      </c>
      <c r="J486" t="s">
        <v>228</v>
      </c>
      <c r="K486" s="1" t="s">
        <v>164</v>
      </c>
      <c r="L486" s="1" t="s">
        <v>162</v>
      </c>
      <c r="M486">
        <v>26</v>
      </c>
      <c r="N486">
        <v>0</v>
      </c>
      <c r="O486">
        <v>0</v>
      </c>
      <c r="P486">
        <v>0</v>
      </c>
      <c r="X486" t="str">
        <f>Receive[[#This Row],[服装]]&amp;Receive[[#This Row],[名前]]&amp;Receive[[#This Row],[レアリティ]]</f>
        <v>格ゲー谷地仁花ICONIC</v>
      </c>
    </row>
    <row r="487" spans="1:24" x14ac:dyDescent="0.25">
      <c r="A487">
        <f>VLOOKUP(Receive[[#This Row],[No用]],SetNo[[No.用]:[vlookup 用]],2,FALSE)</f>
        <v>80</v>
      </c>
      <c r="B487">
        <f>IF(ROW()=2,1,IF(A486&lt;&gt;Receive[[#This Row],[No]],1,B486+1))</f>
        <v>5</v>
      </c>
      <c r="C487" s="1" t="s">
        <v>1559</v>
      </c>
      <c r="D487" s="1" t="s">
        <v>1563</v>
      </c>
      <c r="E487" s="1" t="s">
        <v>73</v>
      </c>
      <c r="F487" s="1" t="s">
        <v>82</v>
      </c>
      <c r="G487" s="1" t="s">
        <v>136</v>
      </c>
      <c r="H487" s="1" t="s">
        <v>71</v>
      </c>
      <c r="I487">
        <v>0</v>
      </c>
      <c r="J487" t="s">
        <v>228</v>
      </c>
      <c r="K487" s="1" t="s">
        <v>165</v>
      </c>
      <c r="L487" s="1" t="s">
        <v>162</v>
      </c>
      <c r="M487">
        <v>33</v>
      </c>
      <c r="N487">
        <v>0</v>
      </c>
      <c r="O487">
        <v>0</v>
      </c>
      <c r="P487">
        <v>0</v>
      </c>
      <c r="X487" t="str">
        <f>Receive[[#This Row],[服装]]&amp;Receive[[#This Row],[名前]]&amp;Receive[[#This Row],[レアリティ]]</f>
        <v>格ゲー谷地仁花ICONIC</v>
      </c>
    </row>
    <row r="488" spans="1:24" x14ac:dyDescent="0.25">
      <c r="A488">
        <f>VLOOKUP(Receive[[#This Row],[No用]],SetNo[[No.用]:[vlookup 用]],2,FALSE)</f>
        <v>80</v>
      </c>
      <c r="B488">
        <f>IF(ROW()=2,1,IF(A487&lt;&gt;Receive[[#This Row],[No]],1,B487+1))</f>
        <v>6</v>
      </c>
      <c r="C488" s="1" t="s">
        <v>1559</v>
      </c>
      <c r="D488" s="1" t="s">
        <v>1563</v>
      </c>
      <c r="E488" s="1" t="s">
        <v>73</v>
      </c>
      <c r="F488" s="1" t="s">
        <v>82</v>
      </c>
      <c r="G488" s="1" t="s">
        <v>136</v>
      </c>
      <c r="H488" s="1" t="s">
        <v>71</v>
      </c>
      <c r="I488">
        <v>1</v>
      </c>
      <c r="J488" t="s">
        <v>228</v>
      </c>
      <c r="K488" s="1" t="s">
        <v>183</v>
      </c>
      <c r="L488" s="1" t="s">
        <v>224</v>
      </c>
      <c r="M488">
        <v>47</v>
      </c>
      <c r="N488">
        <v>0</v>
      </c>
      <c r="O488">
        <v>57</v>
      </c>
      <c r="P488">
        <v>0</v>
      </c>
      <c r="W488" s="1" t="s">
        <v>1578</v>
      </c>
      <c r="X488" t="str">
        <f>Receive[[#This Row],[服装]]&amp;Receive[[#This Row],[名前]]&amp;Receive[[#This Row],[レアリティ]]</f>
        <v>格ゲー谷地仁花ICONIC</v>
      </c>
    </row>
    <row r="489" spans="1:24" x14ac:dyDescent="0.25">
      <c r="A489">
        <f>VLOOKUP(Receive[[#This Row],[No用]],SetNo[[No.用]:[vlookup 用]],2,FALSE)</f>
        <v>81</v>
      </c>
      <c r="B489">
        <f>IF(ROW()=2,1,IF(A476&lt;&gt;Receive[[#This Row],[No]],1,B476+1))</f>
        <v>1</v>
      </c>
      <c r="C489" t="s">
        <v>108</v>
      </c>
      <c r="D489" t="s">
        <v>39</v>
      </c>
      <c r="E489" t="s">
        <v>24</v>
      </c>
      <c r="F489" t="s">
        <v>31</v>
      </c>
      <c r="G489" t="s">
        <v>27</v>
      </c>
      <c r="H489" t="s">
        <v>71</v>
      </c>
      <c r="I489">
        <v>1</v>
      </c>
      <c r="J489" t="s">
        <v>228</v>
      </c>
      <c r="K489" t="s">
        <v>119</v>
      </c>
      <c r="L489" t="s">
        <v>162</v>
      </c>
      <c r="M489">
        <v>26</v>
      </c>
      <c r="N489">
        <v>0</v>
      </c>
      <c r="O489">
        <v>0</v>
      </c>
      <c r="P489">
        <v>0</v>
      </c>
      <c r="X489" t="str">
        <f>Receive[[#This Row],[服装]]&amp;Receive[[#This Row],[名前]]&amp;Receive[[#This Row],[レアリティ]]</f>
        <v>ユニフォーム孤爪研磨ICONIC</v>
      </c>
    </row>
    <row r="490" spans="1:24" x14ac:dyDescent="0.25">
      <c r="A490">
        <f>VLOOKUP(Receive[[#This Row],[No用]],SetNo[[No.用]:[vlookup 用]],2,FALSE)</f>
        <v>81</v>
      </c>
      <c r="B490">
        <f>IF(ROW()=2,1,IF(A489&lt;&gt;Receive[[#This Row],[No]],1,B489+1))</f>
        <v>2</v>
      </c>
      <c r="C490" t="s">
        <v>108</v>
      </c>
      <c r="D490" t="s">
        <v>39</v>
      </c>
      <c r="E490" t="s">
        <v>24</v>
      </c>
      <c r="F490" t="s">
        <v>31</v>
      </c>
      <c r="G490" t="s">
        <v>27</v>
      </c>
      <c r="H490" t="s">
        <v>71</v>
      </c>
      <c r="I490">
        <v>1</v>
      </c>
      <c r="J490" t="s">
        <v>228</v>
      </c>
      <c r="K490" t="s">
        <v>163</v>
      </c>
      <c r="L490" t="s">
        <v>162</v>
      </c>
      <c r="M490">
        <v>24</v>
      </c>
      <c r="N490">
        <v>0</v>
      </c>
      <c r="O490">
        <v>0</v>
      </c>
      <c r="P490">
        <v>0</v>
      </c>
      <c r="R490" s="1" t="s">
        <v>923</v>
      </c>
      <c r="S490" s="1">
        <v>15</v>
      </c>
      <c r="T490" s="1">
        <v>59.1</v>
      </c>
      <c r="U490" s="1"/>
      <c r="V490" s="1"/>
      <c r="X490" t="str">
        <f>Receive[[#This Row],[服装]]&amp;Receive[[#This Row],[名前]]&amp;Receive[[#This Row],[レアリティ]]</f>
        <v>ユニフォーム孤爪研磨ICONIC</v>
      </c>
    </row>
    <row r="491" spans="1:24" x14ac:dyDescent="0.25">
      <c r="A491">
        <f>VLOOKUP(Receive[[#This Row],[No用]],SetNo[[No.用]:[vlookup 用]],2,FALSE)</f>
        <v>81</v>
      </c>
      <c r="B491">
        <f>IF(ROW()=2,1,IF(A490&lt;&gt;Receive[[#This Row],[No]],1,B490+1))</f>
        <v>3</v>
      </c>
      <c r="C491" t="s">
        <v>108</v>
      </c>
      <c r="D491" t="s">
        <v>39</v>
      </c>
      <c r="E491" t="s">
        <v>24</v>
      </c>
      <c r="F491" t="s">
        <v>31</v>
      </c>
      <c r="G491" t="s">
        <v>27</v>
      </c>
      <c r="H491" t="s">
        <v>71</v>
      </c>
      <c r="I491">
        <v>1</v>
      </c>
      <c r="J491" t="s">
        <v>228</v>
      </c>
      <c r="K491" t="s">
        <v>230</v>
      </c>
      <c r="L491" t="s">
        <v>162</v>
      </c>
      <c r="M491">
        <v>24</v>
      </c>
      <c r="N491">
        <v>0</v>
      </c>
      <c r="O491">
        <v>0</v>
      </c>
      <c r="P491">
        <v>0</v>
      </c>
      <c r="R491" s="1" t="s">
        <v>923</v>
      </c>
      <c r="S491" s="1">
        <v>10</v>
      </c>
      <c r="T491" s="1">
        <v>39.4</v>
      </c>
      <c r="U491" s="1"/>
      <c r="V491" s="1"/>
      <c r="X491" t="str">
        <f>Receive[[#This Row],[服装]]&amp;Receive[[#This Row],[名前]]&amp;Receive[[#This Row],[レアリティ]]</f>
        <v>ユニフォーム孤爪研磨ICONIC</v>
      </c>
    </row>
    <row r="492" spans="1:24" x14ac:dyDescent="0.25">
      <c r="A492">
        <f>VLOOKUP(Receive[[#This Row],[No用]],SetNo[[No.用]:[vlookup 用]],2,FALSE)</f>
        <v>81</v>
      </c>
      <c r="B492">
        <f>IF(ROW()=2,1,IF(A491&lt;&gt;Receive[[#This Row],[No]],1,B491+1))</f>
        <v>4</v>
      </c>
      <c r="C492" t="s">
        <v>108</v>
      </c>
      <c r="D492" t="s">
        <v>39</v>
      </c>
      <c r="E492" t="s">
        <v>24</v>
      </c>
      <c r="F492" t="s">
        <v>31</v>
      </c>
      <c r="G492" t="s">
        <v>27</v>
      </c>
      <c r="H492" t="s">
        <v>71</v>
      </c>
      <c r="I492">
        <v>1</v>
      </c>
      <c r="J492" t="s">
        <v>228</v>
      </c>
      <c r="K492" t="s">
        <v>120</v>
      </c>
      <c r="L492" t="s">
        <v>162</v>
      </c>
      <c r="M492">
        <v>26</v>
      </c>
      <c r="N492">
        <v>0</v>
      </c>
      <c r="O492">
        <v>0</v>
      </c>
      <c r="P492">
        <v>0</v>
      </c>
      <c r="X492" t="str">
        <f>Receive[[#This Row],[服装]]&amp;Receive[[#This Row],[名前]]&amp;Receive[[#This Row],[レアリティ]]</f>
        <v>ユニフォーム孤爪研磨ICONIC</v>
      </c>
    </row>
    <row r="493" spans="1:24" x14ac:dyDescent="0.25">
      <c r="A493">
        <f>VLOOKUP(Receive[[#This Row],[No用]],SetNo[[No.用]:[vlookup 用]],2,FALSE)</f>
        <v>81</v>
      </c>
      <c r="B493">
        <f>IF(ROW()=2,1,IF(A492&lt;&gt;Receive[[#This Row],[No]],1,B492+1))</f>
        <v>5</v>
      </c>
      <c r="C493" t="s">
        <v>108</v>
      </c>
      <c r="D493" t="s">
        <v>39</v>
      </c>
      <c r="E493" t="s">
        <v>24</v>
      </c>
      <c r="F493" t="s">
        <v>31</v>
      </c>
      <c r="G493" t="s">
        <v>27</v>
      </c>
      <c r="H493" t="s">
        <v>71</v>
      </c>
      <c r="I493">
        <v>1</v>
      </c>
      <c r="J493" t="s">
        <v>228</v>
      </c>
      <c r="K493" t="s">
        <v>164</v>
      </c>
      <c r="L493" t="s">
        <v>162</v>
      </c>
      <c r="M493">
        <v>24</v>
      </c>
      <c r="N493">
        <v>0</v>
      </c>
      <c r="O493">
        <v>0</v>
      </c>
      <c r="P493">
        <v>0</v>
      </c>
      <c r="X493" t="str">
        <f>Receive[[#This Row],[服装]]&amp;Receive[[#This Row],[名前]]&amp;Receive[[#This Row],[レアリティ]]</f>
        <v>ユニフォーム孤爪研磨ICONIC</v>
      </c>
    </row>
    <row r="494" spans="1:24" x14ac:dyDescent="0.25">
      <c r="A494">
        <f>VLOOKUP(Receive[[#This Row],[No用]],SetNo[[No.用]:[vlookup 用]],2,FALSE)</f>
        <v>81</v>
      </c>
      <c r="B494">
        <f>IF(ROW()=2,1,IF(A493&lt;&gt;Receive[[#This Row],[No]],1,B493+1))</f>
        <v>6</v>
      </c>
      <c r="C494" t="s">
        <v>108</v>
      </c>
      <c r="D494" t="s">
        <v>39</v>
      </c>
      <c r="E494" t="s">
        <v>24</v>
      </c>
      <c r="F494" t="s">
        <v>31</v>
      </c>
      <c r="G494" t="s">
        <v>27</v>
      </c>
      <c r="H494" t="s">
        <v>71</v>
      </c>
      <c r="I494">
        <v>0</v>
      </c>
      <c r="J494" t="s">
        <v>228</v>
      </c>
      <c r="K494" t="s">
        <v>165</v>
      </c>
      <c r="L494" t="s">
        <v>162</v>
      </c>
      <c r="M494">
        <v>29</v>
      </c>
      <c r="N494">
        <v>0</v>
      </c>
      <c r="O494">
        <v>0</v>
      </c>
      <c r="P494">
        <v>0</v>
      </c>
      <c r="X494" t="str">
        <f>Receive[[#This Row],[服装]]&amp;Receive[[#This Row],[名前]]&amp;Receive[[#This Row],[レアリティ]]</f>
        <v>ユニフォーム孤爪研磨ICONIC</v>
      </c>
    </row>
    <row r="495" spans="1:24" x14ac:dyDescent="0.25">
      <c r="A495">
        <f>VLOOKUP(Receive[[#This Row],[No用]],SetNo[[No.用]:[vlookup 用]],2,FALSE)</f>
        <v>82</v>
      </c>
      <c r="B495">
        <f>IF(ROW()=2,1,IF(A494&lt;&gt;Receive[[#This Row],[No]],1,B494+1))</f>
        <v>1</v>
      </c>
      <c r="C495" t="s">
        <v>149</v>
      </c>
      <c r="D495" t="s">
        <v>39</v>
      </c>
      <c r="E495" t="s">
        <v>90</v>
      </c>
      <c r="F495" t="s">
        <v>31</v>
      </c>
      <c r="G495" t="s">
        <v>27</v>
      </c>
      <c r="H495" t="s">
        <v>71</v>
      </c>
      <c r="I495">
        <v>1</v>
      </c>
      <c r="J495" t="s">
        <v>228</v>
      </c>
      <c r="K495" t="s">
        <v>119</v>
      </c>
      <c r="L495" t="s">
        <v>162</v>
      </c>
      <c r="M495">
        <v>26</v>
      </c>
      <c r="N495">
        <v>0</v>
      </c>
      <c r="O495">
        <v>0</v>
      </c>
      <c r="P495">
        <v>0</v>
      </c>
      <c r="X495" t="str">
        <f>Receive[[#This Row],[服装]]&amp;Receive[[#This Row],[名前]]&amp;Receive[[#This Row],[レアリティ]]</f>
        <v>制服孤爪研磨ICONIC</v>
      </c>
    </row>
    <row r="496" spans="1:24" x14ac:dyDescent="0.25">
      <c r="A496">
        <f>VLOOKUP(Receive[[#This Row],[No用]],SetNo[[No.用]:[vlookup 用]],2,FALSE)</f>
        <v>82</v>
      </c>
      <c r="B496">
        <f>IF(ROW()=2,1,IF(A495&lt;&gt;Receive[[#This Row],[No]],1,B495+1))</f>
        <v>2</v>
      </c>
      <c r="C496" t="s">
        <v>149</v>
      </c>
      <c r="D496" t="s">
        <v>39</v>
      </c>
      <c r="E496" t="s">
        <v>90</v>
      </c>
      <c r="F496" t="s">
        <v>31</v>
      </c>
      <c r="G496" t="s">
        <v>27</v>
      </c>
      <c r="H496" t="s">
        <v>71</v>
      </c>
      <c r="I496">
        <v>1</v>
      </c>
      <c r="J496" t="s">
        <v>228</v>
      </c>
      <c r="K496" t="s">
        <v>163</v>
      </c>
      <c r="L496" t="s">
        <v>162</v>
      </c>
      <c r="M496">
        <v>24</v>
      </c>
      <c r="N496">
        <v>0</v>
      </c>
      <c r="O496">
        <v>0</v>
      </c>
      <c r="P496">
        <v>0</v>
      </c>
      <c r="R496" s="1" t="s">
        <v>923</v>
      </c>
      <c r="S496" s="1">
        <v>15</v>
      </c>
      <c r="T496" s="1">
        <v>59.1</v>
      </c>
      <c r="U496" s="1"/>
      <c r="V496" s="1"/>
      <c r="X496" t="str">
        <f>Receive[[#This Row],[服装]]&amp;Receive[[#This Row],[名前]]&amp;Receive[[#This Row],[レアリティ]]</f>
        <v>制服孤爪研磨ICONIC</v>
      </c>
    </row>
    <row r="497" spans="1:24" x14ac:dyDescent="0.25">
      <c r="A497">
        <f>VLOOKUP(Receive[[#This Row],[No用]],SetNo[[No.用]:[vlookup 用]],2,FALSE)</f>
        <v>82</v>
      </c>
      <c r="B497">
        <f>IF(ROW()=2,1,IF(A496&lt;&gt;Receive[[#This Row],[No]],1,B496+1))</f>
        <v>3</v>
      </c>
      <c r="C497" t="s">
        <v>149</v>
      </c>
      <c r="D497" t="s">
        <v>39</v>
      </c>
      <c r="E497" t="s">
        <v>90</v>
      </c>
      <c r="F497" t="s">
        <v>31</v>
      </c>
      <c r="G497" t="s">
        <v>27</v>
      </c>
      <c r="H497" t="s">
        <v>71</v>
      </c>
      <c r="I497">
        <v>1</v>
      </c>
      <c r="J497" t="s">
        <v>228</v>
      </c>
      <c r="K497" t="s">
        <v>230</v>
      </c>
      <c r="L497" t="s">
        <v>162</v>
      </c>
      <c r="M497">
        <v>24</v>
      </c>
      <c r="N497">
        <v>0</v>
      </c>
      <c r="O497">
        <v>0</v>
      </c>
      <c r="P497">
        <v>0</v>
      </c>
      <c r="R497" s="1" t="s">
        <v>923</v>
      </c>
      <c r="S497" s="1">
        <v>10</v>
      </c>
      <c r="T497" s="1">
        <v>39.4</v>
      </c>
      <c r="U497" s="1"/>
      <c r="V497" s="1"/>
      <c r="X497" t="str">
        <f>Receive[[#This Row],[服装]]&amp;Receive[[#This Row],[名前]]&amp;Receive[[#This Row],[レアリティ]]</f>
        <v>制服孤爪研磨ICONIC</v>
      </c>
    </row>
    <row r="498" spans="1:24" x14ac:dyDescent="0.25">
      <c r="A498">
        <f>VLOOKUP(Receive[[#This Row],[No用]],SetNo[[No.用]:[vlookup 用]],2,FALSE)</f>
        <v>82</v>
      </c>
      <c r="B498">
        <f>IF(ROW()=2,1,IF(A497&lt;&gt;Receive[[#This Row],[No]],1,B497+1))</f>
        <v>4</v>
      </c>
      <c r="C498" t="s">
        <v>149</v>
      </c>
      <c r="D498" t="s">
        <v>39</v>
      </c>
      <c r="E498" t="s">
        <v>90</v>
      </c>
      <c r="F498" t="s">
        <v>31</v>
      </c>
      <c r="G498" t="s">
        <v>27</v>
      </c>
      <c r="H498" t="s">
        <v>71</v>
      </c>
      <c r="I498">
        <v>1</v>
      </c>
      <c r="J498" t="s">
        <v>228</v>
      </c>
      <c r="K498" t="s">
        <v>120</v>
      </c>
      <c r="L498" t="s">
        <v>162</v>
      </c>
      <c r="M498">
        <v>26</v>
      </c>
      <c r="N498">
        <v>0</v>
      </c>
      <c r="O498">
        <v>0</v>
      </c>
      <c r="P498">
        <v>0</v>
      </c>
      <c r="X498" t="str">
        <f>Receive[[#This Row],[服装]]&amp;Receive[[#This Row],[名前]]&amp;Receive[[#This Row],[レアリティ]]</f>
        <v>制服孤爪研磨ICONIC</v>
      </c>
    </row>
    <row r="499" spans="1:24" x14ac:dyDescent="0.25">
      <c r="A499">
        <f>VLOOKUP(Receive[[#This Row],[No用]],SetNo[[No.用]:[vlookup 用]],2,FALSE)</f>
        <v>82</v>
      </c>
      <c r="B499">
        <f>IF(ROW()=2,1,IF(A498&lt;&gt;Receive[[#This Row],[No]],1,B498+1))</f>
        <v>5</v>
      </c>
      <c r="C499" t="s">
        <v>149</v>
      </c>
      <c r="D499" t="s">
        <v>39</v>
      </c>
      <c r="E499" t="s">
        <v>90</v>
      </c>
      <c r="F499" t="s">
        <v>31</v>
      </c>
      <c r="G499" t="s">
        <v>27</v>
      </c>
      <c r="H499" t="s">
        <v>71</v>
      </c>
      <c r="I499">
        <v>1</v>
      </c>
      <c r="J499" t="s">
        <v>228</v>
      </c>
      <c r="K499" t="s">
        <v>164</v>
      </c>
      <c r="L499" t="s">
        <v>162</v>
      </c>
      <c r="M499">
        <v>24</v>
      </c>
      <c r="N499">
        <v>0</v>
      </c>
      <c r="O499">
        <v>0</v>
      </c>
      <c r="P499">
        <v>0</v>
      </c>
      <c r="X499" t="str">
        <f>Receive[[#This Row],[服装]]&amp;Receive[[#This Row],[名前]]&amp;Receive[[#This Row],[レアリティ]]</f>
        <v>制服孤爪研磨ICONIC</v>
      </c>
    </row>
    <row r="500" spans="1:24" x14ac:dyDescent="0.25">
      <c r="A500">
        <f>VLOOKUP(Receive[[#This Row],[No用]],SetNo[[No.用]:[vlookup 用]],2,FALSE)</f>
        <v>82</v>
      </c>
      <c r="B500">
        <f>IF(ROW()=2,1,IF(A499&lt;&gt;Receive[[#This Row],[No]],1,B499+1))</f>
        <v>6</v>
      </c>
      <c r="C500" t="s">
        <v>149</v>
      </c>
      <c r="D500" t="s">
        <v>39</v>
      </c>
      <c r="E500" t="s">
        <v>90</v>
      </c>
      <c r="F500" t="s">
        <v>31</v>
      </c>
      <c r="G500" t="s">
        <v>27</v>
      </c>
      <c r="H500" t="s">
        <v>71</v>
      </c>
      <c r="I500">
        <v>0</v>
      </c>
      <c r="J500" t="s">
        <v>228</v>
      </c>
      <c r="K500" t="s">
        <v>165</v>
      </c>
      <c r="L500" t="s">
        <v>162</v>
      </c>
      <c r="M500">
        <v>29</v>
      </c>
      <c r="N500">
        <v>0</v>
      </c>
      <c r="O500">
        <v>0</v>
      </c>
      <c r="P500">
        <v>0</v>
      </c>
      <c r="X500" t="str">
        <f>Receive[[#This Row],[服装]]&amp;Receive[[#This Row],[名前]]&amp;Receive[[#This Row],[レアリティ]]</f>
        <v>制服孤爪研磨ICONIC</v>
      </c>
    </row>
    <row r="501" spans="1:24" x14ac:dyDescent="0.25">
      <c r="A501">
        <f>VLOOKUP(Receive[[#This Row],[No用]],SetNo[[No.用]:[vlookup 用]],2,FALSE)</f>
        <v>83</v>
      </c>
      <c r="B501">
        <f>IF(ROW()=2,1,IF(A500&lt;&gt;Receive[[#This Row],[No]],1,B500+1))</f>
        <v>1</v>
      </c>
      <c r="C501" t="s">
        <v>150</v>
      </c>
      <c r="D501" t="s">
        <v>39</v>
      </c>
      <c r="E501" t="s">
        <v>77</v>
      </c>
      <c r="F501" t="s">
        <v>31</v>
      </c>
      <c r="G501" t="s">
        <v>27</v>
      </c>
      <c r="H501" t="s">
        <v>71</v>
      </c>
      <c r="I501">
        <v>1</v>
      </c>
      <c r="J501" t="s">
        <v>228</v>
      </c>
      <c r="K501" t="s">
        <v>119</v>
      </c>
      <c r="L501" t="s">
        <v>178</v>
      </c>
      <c r="M501">
        <v>29</v>
      </c>
      <c r="N501">
        <v>0</v>
      </c>
      <c r="O501">
        <v>0</v>
      </c>
      <c r="P501">
        <v>0</v>
      </c>
      <c r="X501" t="str">
        <f>Receive[[#This Row],[服装]]&amp;Receive[[#This Row],[名前]]&amp;Receive[[#This Row],[レアリティ]]</f>
        <v>夏祭り孤爪研磨ICONIC</v>
      </c>
    </row>
    <row r="502" spans="1:24" x14ac:dyDescent="0.25">
      <c r="A502">
        <f>VLOOKUP(Receive[[#This Row],[No用]],SetNo[[No.用]:[vlookup 用]],2,FALSE)</f>
        <v>83</v>
      </c>
      <c r="B502">
        <f>IF(ROW()=2,1,IF(A501&lt;&gt;Receive[[#This Row],[No]],1,B501+1))</f>
        <v>2</v>
      </c>
      <c r="C502" t="s">
        <v>150</v>
      </c>
      <c r="D502" t="s">
        <v>39</v>
      </c>
      <c r="E502" t="s">
        <v>77</v>
      </c>
      <c r="F502" t="s">
        <v>31</v>
      </c>
      <c r="G502" t="s">
        <v>27</v>
      </c>
      <c r="H502" t="s">
        <v>71</v>
      </c>
      <c r="I502">
        <v>1</v>
      </c>
      <c r="J502" t="s">
        <v>228</v>
      </c>
      <c r="K502" t="s">
        <v>163</v>
      </c>
      <c r="L502" t="s">
        <v>162</v>
      </c>
      <c r="M502">
        <v>24</v>
      </c>
      <c r="N502">
        <v>0</v>
      </c>
      <c r="O502">
        <v>0</v>
      </c>
      <c r="P502">
        <v>0</v>
      </c>
      <c r="R502" s="1" t="s">
        <v>923</v>
      </c>
      <c r="S502" s="1">
        <v>15</v>
      </c>
      <c r="T502" s="1">
        <v>59.1</v>
      </c>
      <c r="U502" s="1"/>
      <c r="V502" s="1"/>
      <c r="X502" t="str">
        <f>Receive[[#This Row],[服装]]&amp;Receive[[#This Row],[名前]]&amp;Receive[[#This Row],[レアリティ]]</f>
        <v>夏祭り孤爪研磨ICONIC</v>
      </c>
    </row>
    <row r="503" spans="1:24" x14ac:dyDescent="0.25">
      <c r="A503">
        <f>VLOOKUP(Receive[[#This Row],[No用]],SetNo[[No.用]:[vlookup 用]],2,FALSE)</f>
        <v>83</v>
      </c>
      <c r="B503">
        <f>IF(ROW()=2,1,IF(A502&lt;&gt;Receive[[#This Row],[No]],1,B502+1))</f>
        <v>3</v>
      </c>
      <c r="C503" t="s">
        <v>150</v>
      </c>
      <c r="D503" t="s">
        <v>39</v>
      </c>
      <c r="E503" t="s">
        <v>77</v>
      </c>
      <c r="F503" t="s">
        <v>31</v>
      </c>
      <c r="G503" t="s">
        <v>27</v>
      </c>
      <c r="H503" t="s">
        <v>71</v>
      </c>
      <c r="I503">
        <v>1</v>
      </c>
      <c r="J503" t="s">
        <v>228</v>
      </c>
      <c r="K503" t="s">
        <v>230</v>
      </c>
      <c r="L503" t="s">
        <v>162</v>
      </c>
      <c r="M503">
        <v>24</v>
      </c>
      <c r="N503">
        <v>0</v>
      </c>
      <c r="O503">
        <v>0</v>
      </c>
      <c r="P503">
        <v>0</v>
      </c>
      <c r="R503" s="1" t="s">
        <v>923</v>
      </c>
      <c r="S503" s="1">
        <v>10</v>
      </c>
      <c r="T503" s="1">
        <v>39.4</v>
      </c>
      <c r="U503" s="1"/>
      <c r="V503" s="1"/>
      <c r="X503" t="str">
        <f>Receive[[#This Row],[服装]]&amp;Receive[[#This Row],[名前]]&amp;Receive[[#This Row],[レアリティ]]</f>
        <v>夏祭り孤爪研磨ICONIC</v>
      </c>
    </row>
    <row r="504" spans="1:24" x14ac:dyDescent="0.25">
      <c r="A504">
        <f>VLOOKUP(Receive[[#This Row],[No用]],SetNo[[No.用]:[vlookup 用]],2,FALSE)</f>
        <v>83</v>
      </c>
      <c r="B504">
        <f>IF(ROW()=2,1,IF(A503&lt;&gt;Receive[[#This Row],[No]],1,B503+1))</f>
        <v>4</v>
      </c>
      <c r="C504" t="s">
        <v>150</v>
      </c>
      <c r="D504" t="s">
        <v>39</v>
      </c>
      <c r="E504" t="s">
        <v>77</v>
      </c>
      <c r="F504" t="s">
        <v>31</v>
      </c>
      <c r="G504" t="s">
        <v>27</v>
      </c>
      <c r="H504" t="s">
        <v>71</v>
      </c>
      <c r="I504">
        <v>1</v>
      </c>
      <c r="J504" t="s">
        <v>228</v>
      </c>
      <c r="K504" t="s">
        <v>120</v>
      </c>
      <c r="L504" t="s">
        <v>178</v>
      </c>
      <c r="M504">
        <v>29</v>
      </c>
      <c r="N504">
        <v>0</v>
      </c>
      <c r="O504">
        <v>0</v>
      </c>
      <c r="P504">
        <v>0</v>
      </c>
      <c r="X504" t="str">
        <f>Receive[[#This Row],[服装]]&amp;Receive[[#This Row],[名前]]&amp;Receive[[#This Row],[レアリティ]]</f>
        <v>夏祭り孤爪研磨ICONIC</v>
      </c>
    </row>
    <row r="505" spans="1:24" x14ac:dyDescent="0.25">
      <c r="A505">
        <f>VLOOKUP(Receive[[#This Row],[No用]],SetNo[[No.用]:[vlookup 用]],2,FALSE)</f>
        <v>83</v>
      </c>
      <c r="B505">
        <f>IF(ROW()=2,1,IF(A504&lt;&gt;Receive[[#This Row],[No]],1,B504+1))</f>
        <v>5</v>
      </c>
      <c r="C505" t="s">
        <v>150</v>
      </c>
      <c r="D505" t="s">
        <v>39</v>
      </c>
      <c r="E505" t="s">
        <v>77</v>
      </c>
      <c r="F505" t="s">
        <v>31</v>
      </c>
      <c r="G505" t="s">
        <v>27</v>
      </c>
      <c r="H505" t="s">
        <v>71</v>
      </c>
      <c r="I505">
        <v>1</v>
      </c>
      <c r="J505" t="s">
        <v>228</v>
      </c>
      <c r="K505" t="s">
        <v>164</v>
      </c>
      <c r="L505" t="s">
        <v>162</v>
      </c>
      <c r="M505">
        <v>24</v>
      </c>
      <c r="N505">
        <v>0</v>
      </c>
      <c r="O505">
        <v>0</v>
      </c>
      <c r="P505">
        <v>0</v>
      </c>
      <c r="X505" t="str">
        <f>Receive[[#This Row],[服装]]&amp;Receive[[#This Row],[名前]]&amp;Receive[[#This Row],[レアリティ]]</f>
        <v>夏祭り孤爪研磨ICONIC</v>
      </c>
    </row>
    <row r="506" spans="1:24" x14ac:dyDescent="0.25">
      <c r="A506">
        <f>VLOOKUP(Receive[[#This Row],[No用]],SetNo[[No.用]:[vlookup 用]],2,FALSE)</f>
        <v>83</v>
      </c>
      <c r="B506">
        <f>IF(ROW()=2,1,IF(A505&lt;&gt;Receive[[#This Row],[No]],1,B505+1))</f>
        <v>6</v>
      </c>
      <c r="C506" t="s">
        <v>150</v>
      </c>
      <c r="D506" t="s">
        <v>39</v>
      </c>
      <c r="E506" t="s">
        <v>77</v>
      </c>
      <c r="F506" t="s">
        <v>31</v>
      </c>
      <c r="G506" t="s">
        <v>27</v>
      </c>
      <c r="H506" t="s">
        <v>71</v>
      </c>
      <c r="I506">
        <v>0</v>
      </c>
      <c r="J506" t="s">
        <v>228</v>
      </c>
      <c r="K506" t="s">
        <v>165</v>
      </c>
      <c r="L506" t="s">
        <v>162</v>
      </c>
      <c r="M506">
        <v>29</v>
      </c>
      <c r="N506">
        <v>0</v>
      </c>
      <c r="O506">
        <v>0</v>
      </c>
      <c r="P506">
        <v>0</v>
      </c>
      <c r="X506" t="str">
        <f>Receive[[#This Row],[服装]]&amp;Receive[[#This Row],[名前]]&amp;Receive[[#This Row],[レアリティ]]</f>
        <v>夏祭り孤爪研磨ICONIC</v>
      </c>
    </row>
    <row r="507" spans="1:24" x14ac:dyDescent="0.25">
      <c r="A507">
        <f>VLOOKUP(Receive[[#This Row],[No用]],SetNo[[No.用]:[vlookup 用]],2,FALSE)</f>
        <v>84</v>
      </c>
      <c r="B507">
        <f>IF(ROW()=2,1,IF(A506&lt;&gt;Receive[[#This Row],[No]],1,B506+1))</f>
        <v>1</v>
      </c>
      <c r="C507" s="1" t="s">
        <v>604</v>
      </c>
      <c r="D507" s="1" t="s">
        <v>39</v>
      </c>
      <c r="E507" s="1" t="s">
        <v>73</v>
      </c>
      <c r="F507" s="1" t="s">
        <v>31</v>
      </c>
      <c r="G507" s="1" t="s">
        <v>27</v>
      </c>
      <c r="H507" s="1" t="s">
        <v>71</v>
      </c>
      <c r="I507">
        <v>1</v>
      </c>
      <c r="J507" t="s">
        <v>228</v>
      </c>
      <c r="K507" t="s">
        <v>119</v>
      </c>
      <c r="L507" t="s">
        <v>162</v>
      </c>
      <c r="M507">
        <v>26</v>
      </c>
      <c r="N507">
        <v>0</v>
      </c>
      <c r="O507">
        <v>0</v>
      </c>
      <c r="P507">
        <v>0</v>
      </c>
      <c r="X507" t="str">
        <f>Receive[[#This Row],[服装]]&amp;Receive[[#This Row],[名前]]&amp;Receive[[#This Row],[レアリティ]]</f>
        <v>1周年孤爪研磨ICONIC</v>
      </c>
    </row>
    <row r="508" spans="1:24" x14ac:dyDescent="0.25">
      <c r="A508">
        <f>VLOOKUP(Receive[[#This Row],[No用]],SetNo[[No.用]:[vlookup 用]],2,FALSE)</f>
        <v>84</v>
      </c>
      <c r="B508">
        <f>IF(ROW()=2,1,IF(A507&lt;&gt;Receive[[#This Row],[No]],1,B507+1))</f>
        <v>2</v>
      </c>
      <c r="C508" s="1" t="s">
        <v>604</v>
      </c>
      <c r="D508" s="1" t="s">
        <v>39</v>
      </c>
      <c r="E508" s="1" t="s">
        <v>73</v>
      </c>
      <c r="F508" s="1" t="s">
        <v>31</v>
      </c>
      <c r="G508" s="1" t="s">
        <v>27</v>
      </c>
      <c r="H508" s="1" t="s">
        <v>71</v>
      </c>
      <c r="I508">
        <v>1</v>
      </c>
      <c r="J508" t="s">
        <v>228</v>
      </c>
      <c r="K508" t="s">
        <v>163</v>
      </c>
      <c r="L508" t="s">
        <v>162</v>
      </c>
      <c r="M508">
        <v>24</v>
      </c>
      <c r="N508">
        <v>0</v>
      </c>
      <c r="O508">
        <v>0</v>
      </c>
      <c r="P508">
        <v>0</v>
      </c>
      <c r="R508" s="1" t="s">
        <v>923</v>
      </c>
      <c r="S508" s="1">
        <v>15</v>
      </c>
      <c r="T508" s="1">
        <v>59.1</v>
      </c>
      <c r="U508" s="1"/>
      <c r="V508" s="1"/>
      <c r="X508" t="str">
        <f>Receive[[#This Row],[服装]]&amp;Receive[[#This Row],[名前]]&amp;Receive[[#This Row],[レアリティ]]</f>
        <v>1周年孤爪研磨ICONIC</v>
      </c>
    </row>
    <row r="509" spans="1:24" x14ac:dyDescent="0.25">
      <c r="A509">
        <f>VLOOKUP(Receive[[#This Row],[No用]],SetNo[[No.用]:[vlookup 用]],2,FALSE)</f>
        <v>84</v>
      </c>
      <c r="B509">
        <f>IF(ROW()=2,1,IF(A508&lt;&gt;Receive[[#This Row],[No]],1,B508+1))</f>
        <v>3</v>
      </c>
      <c r="C509" s="1" t="s">
        <v>604</v>
      </c>
      <c r="D509" s="1" t="s">
        <v>39</v>
      </c>
      <c r="E509" s="1" t="s">
        <v>73</v>
      </c>
      <c r="F509" s="1" t="s">
        <v>31</v>
      </c>
      <c r="G509" s="1" t="s">
        <v>27</v>
      </c>
      <c r="H509" s="1" t="s">
        <v>71</v>
      </c>
      <c r="I509">
        <v>1</v>
      </c>
      <c r="J509" t="s">
        <v>228</v>
      </c>
      <c r="K509" t="s">
        <v>230</v>
      </c>
      <c r="L509" t="s">
        <v>162</v>
      </c>
      <c r="M509">
        <v>24</v>
      </c>
      <c r="N509">
        <v>0</v>
      </c>
      <c r="O509">
        <v>0</v>
      </c>
      <c r="P509">
        <v>0</v>
      </c>
      <c r="R509" s="1" t="s">
        <v>923</v>
      </c>
      <c r="S509" s="1">
        <v>10</v>
      </c>
      <c r="T509" s="1">
        <v>39.4</v>
      </c>
      <c r="U509" s="1"/>
      <c r="V509" s="1"/>
      <c r="X509" t="str">
        <f>Receive[[#This Row],[服装]]&amp;Receive[[#This Row],[名前]]&amp;Receive[[#This Row],[レアリティ]]</f>
        <v>1周年孤爪研磨ICONIC</v>
      </c>
    </row>
    <row r="510" spans="1:24" x14ac:dyDescent="0.25">
      <c r="A510">
        <f>VLOOKUP(Receive[[#This Row],[No用]],SetNo[[No.用]:[vlookup 用]],2,FALSE)</f>
        <v>84</v>
      </c>
      <c r="B510">
        <f>IF(ROW()=2,1,IF(A509&lt;&gt;Receive[[#This Row],[No]],1,B509+1))</f>
        <v>4</v>
      </c>
      <c r="C510" s="1" t="s">
        <v>604</v>
      </c>
      <c r="D510" s="1" t="s">
        <v>39</v>
      </c>
      <c r="E510" s="1" t="s">
        <v>73</v>
      </c>
      <c r="F510" s="1" t="s">
        <v>31</v>
      </c>
      <c r="G510" s="1" t="s">
        <v>27</v>
      </c>
      <c r="H510" s="1" t="s">
        <v>71</v>
      </c>
      <c r="I510">
        <v>1</v>
      </c>
      <c r="J510" t="s">
        <v>228</v>
      </c>
      <c r="K510" t="s">
        <v>120</v>
      </c>
      <c r="L510" t="s">
        <v>162</v>
      </c>
      <c r="M510">
        <v>26</v>
      </c>
      <c r="N510">
        <v>0</v>
      </c>
      <c r="O510">
        <v>0</v>
      </c>
      <c r="P510">
        <v>0</v>
      </c>
      <c r="X510" t="str">
        <f>Receive[[#This Row],[服装]]&amp;Receive[[#This Row],[名前]]&amp;Receive[[#This Row],[レアリティ]]</f>
        <v>1周年孤爪研磨ICONIC</v>
      </c>
    </row>
    <row r="511" spans="1:24" x14ac:dyDescent="0.25">
      <c r="A511">
        <f>VLOOKUP(Receive[[#This Row],[No用]],SetNo[[No.用]:[vlookup 用]],2,FALSE)</f>
        <v>84</v>
      </c>
      <c r="B511">
        <f>IF(ROW()=2,1,IF(A510&lt;&gt;Receive[[#This Row],[No]],1,B510+1))</f>
        <v>5</v>
      </c>
      <c r="C511" s="1" t="s">
        <v>604</v>
      </c>
      <c r="D511" s="1" t="s">
        <v>39</v>
      </c>
      <c r="E511" s="1" t="s">
        <v>73</v>
      </c>
      <c r="F511" s="1" t="s">
        <v>31</v>
      </c>
      <c r="G511" s="1" t="s">
        <v>27</v>
      </c>
      <c r="H511" s="1" t="s">
        <v>71</v>
      </c>
      <c r="I511">
        <v>1</v>
      </c>
      <c r="J511" t="s">
        <v>228</v>
      </c>
      <c r="K511" t="s">
        <v>164</v>
      </c>
      <c r="L511" t="s">
        <v>162</v>
      </c>
      <c r="M511">
        <v>24</v>
      </c>
      <c r="N511">
        <v>0</v>
      </c>
      <c r="O511">
        <v>0</v>
      </c>
      <c r="P511">
        <v>0</v>
      </c>
      <c r="X511" t="str">
        <f>Receive[[#This Row],[服装]]&amp;Receive[[#This Row],[名前]]&amp;Receive[[#This Row],[レアリティ]]</f>
        <v>1周年孤爪研磨ICONIC</v>
      </c>
    </row>
    <row r="512" spans="1:24" x14ac:dyDescent="0.25">
      <c r="A512">
        <f>VLOOKUP(Receive[[#This Row],[No用]],SetNo[[No.用]:[vlookup 用]],2,FALSE)</f>
        <v>84</v>
      </c>
      <c r="B512">
        <f>IF(ROW()=2,1,IF(A511&lt;&gt;Receive[[#This Row],[No]],1,B511+1))</f>
        <v>6</v>
      </c>
      <c r="C512" s="1" t="s">
        <v>604</v>
      </c>
      <c r="D512" s="1" t="s">
        <v>39</v>
      </c>
      <c r="E512" s="1" t="s">
        <v>73</v>
      </c>
      <c r="F512" s="1" t="s">
        <v>31</v>
      </c>
      <c r="G512" s="1" t="s">
        <v>27</v>
      </c>
      <c r="H512" s="1" t="s">
        <v>71</v>
      </c>
      <c r="I512">
        <v>0</v>
      </c>
      <c r="J512" t="s">
        <v>228</v>
      </c>
      <c r="K512" t="s">
        <v>165</v>
      </c>
      <c r="L512" t="s">
        <v>162</v>
      </c>
      <c r="M512">
        <v>29</v>
      </c>
      <c r="N512">
        <v>0</v>
      </c>
      <c r="O512">
        <v>0</v>
      </c>
      <c r="P512">
        <v>0</v>
      </c>
      <c r="X512" t="str">
        <f>Receive[[#This Row],[服装]]&amp;Receive[[#This Row],[名前]]&amp;Receive[[#This Row],[レアリティ]]</f>
        <v>1周年孤爪研磨ICONIC</v>
      </c>
    </row>
    <row r="513" spans="1:24" x14ac:dyDescent="0.25">
      <c r="A513">
        <f>VLOOKUP(Receive[[#This Row],[No用]],SetNo[[No.用]:[vlookup 用]],2,FALSE)</f>
        <v>85</v>
      </c>
      <c r="B513">
        <f>IF(ROW()=2,1,IF(A512&lt;&gt;Receive[[#This Row],[No]],1,B512+1))</f>
        <v>1</v>
      </c>
      <c r="C513" s="1" t="s">
        <v>727</v>
      </c>
      <c r="D513" s="1" t="s">
        <v>39</v>
      </c>
      <c r="E513" s="1" t="s">
        <v>90</v>
      </c>
      <c r="F513" s="1" t="s">
        <v>31</v>
      </c>
      <c r="G513" s="1" t="s">
        <v>27</v>
      </c>
      <c r="H513" s="1" t="s">
        <v>71</v>
      </c>
      <c r="I513">
        <v>1</v>
      </c>
      <c r="J513" t="s">
        <v>228</v>
      </c>
      <c r="K513" t="s">
        <v>119</v>
      </c>
      <c r="L513" s="1" t="s">
        <v>178</v>
      </c>
      <c r="M513">
        <v>29</v>
      </c>
      <c r="N513">
        <v>0</v>
      </c>
      <c r="O513">
        <v>0</v>
      </c>
      <c r="P513">
        <v>0</v>
      </c>
      <c r="X513" t="str">
        <f>Receive[[#This Row],[服装]]&amp;Receive[[#This Row],[名前]]&amp;Receive[[#This Row],[レアリティ]]</f>
        <v>スパイ孤爪研磨ICONIC</v>
      </c>
    </row>
    <row r="514" spans="1:24" x14ac:dyDescent="0.25">
      <c r="A514">
        <f>VLOOKUP(Receive[[#This Row],[No用]],SetNo[[No.用]:[vlookup 用]],2,FALSE)</f>
        <v>85</v>
      </c>
      <c r="B514">
        <f>IF(ROW()=2,1,IF(A513&lt;&gt;Receive[[#This Row],[No]],1,B513+1))</f>
        <v>2</v>
      </c>
      <c r="C514" s="1" t="s">
        <v>727</v>
      </c>
      <c r="D514" s="1" t="s">
        <v>39</v>
      </c>
      <c r="E514" s="1" t="s">
        <v>90</v>
      </c>
      <c r="F514" s="1" t="s">
        <v>31</v>
      </c>
      <c r="G514" s="1" t="s">
        <v>27</v>
      </c>
      <c r="H514" s="1" t="s">
        <v>71</v>
      </c>
      <c r="I514">
        <v>1</v>
      </c>
      <c r="J514" t="s">
        <v>228</v>
      </c>
      <c r="K514" t="s">
        <v>163</v>
      </c>
      <c r="L514" s="1" t="s">
        <v>162</v>
      </c>
      <c r="M514">
        <v>24</v>
      </c>
      <c r="N514">
        <v>0</v>
      </c>
      <c r="O514">
        <v>0</v>
      </c>
      <c r="P514">
        <v>0</v>
      </c>
      <c r="R514" s="1" t="s">
        <v>923</v>
      </c>
      <c r="S514" s="1">
        <v>15</v>
      </c>
      <c r="T514" s="1">
        <v>59.1</v>
      </c>
      <c r="U514" s="1"/>
      <c r="V514" s="1"/>
      <c r="X514" t="str">
        <f>Receive[[#This Row],[服装]]&amp;Receive[[#This Row],[名前]]&amp;Receive[[#This Row],[レアリティ]]</f>
        <v>スパイ孤爪研磨ICONIC</v>
      </c>
    </row>
    <row r="515" spans="1:24" x14ac:dyDescent="0.25">
      <c r="A515">
        <f>VLOOKUP(Receive[[#This Row],[No用]],SetNo[[No.用]:[vlookup 用]],2,FALSE)</f>
        <v>85</v>
      </c>
      <c r="B515">
        <f>IF(ROW()=2,1,IF(A514&lt;&gt;Receive[[#This Row],[No]],1,B514+1))</f>
        <v>3</v>
      </c>
      <c r="C515" s="1" t="s">
        <v>727</v>
      </c>
      <c r="D515" s="1" t="s">
        <v>39</v>
      </c>
      <c r="E515" s="1" t="s">
        <v>90</v>
      </c>
      <c r="F515" s="1" t="s">
        <v>31</v>
      </c>
      <c r="G515" s="1" t="s">
        <v>27</v>
      </c>
      <c r="H515" s="1" t="s">
        <v>71</v>
      </c>
      <c r="I515">
        <v>1</v>
      </c>
      <c r="J515" t="s">
        <v>228</v>
      </c>
      <c r="K515" t="s">
        <v>230</v>
      </c>
      <c r="L515" s="1" t="s">
        <v>162</v>
      </c>
      <c r="M515">
        <v>24</v>
      </c>
      <c r="N515">
        <v>0</v>
      </c>
      <c r="O515">
        <v>0</v>
      </c>
      <c r="P515">
        <v>0</v>
      </c>
      <c r="R515" s="1" t="s">
        <v>923</v>
      </c>
      <c r="S515" s="1">
        <v>10</v>
      </c>
      <c r="T515" s="1">
        <v>39.4</v>
      </c>
      <c r="U515" s="1"/>
      <c r="V515" s="1"/>
      <c r="X515" t="str">
        <f>Receive[[#This Row],[服装]]&amp;Receive[[#This Row],[名前]]&amp;Receive[[#This Row],[レアリティ]]</f>
        <v>スパイ孤爪研磨ICONIC</v>
      </c>
    </row>
    <row r="516" spans="1:24" x14ac:dyDescent="0.25">
      <c r="A516">
        <f>VLOOKUP(Receive[[#This Row],[No用]],SetNo[[No.用]:[vlookup 用]],2,FALSE)</f>
        <v>85</v>
      </c>
      <c r="B516">
        <f>IF(ROW()=2,1,IF(A515&lt;&gt;Receive[[#This Row],[No]],1,B515+1))</f>
        <v>4</v>
      </c>
      <c r="C516" s="1" t="s">
        <v>727</v>
      </c>
      <c r="D516" s="1" t="s">
        <v>39</v>
      </c>
      <c r="E516" s="1" t="s">
        <v>90</v>
      </c>
      <c r="F516" s="1" t="s">
        <v>31</v>
      </c>
      <c r="G516" s="1" t="s">
        <v>27</v>
      </c>
      <c r="H516" s="1" t="s">
        <v>71</v>
      </c>
      <c r="I516">
        <v>1</v>
      </c>
      <c r="J516" t="s">
        <v>228</v>
      </c>
      <c r="K516" t="s">
        <v>120</v>
      </c>
      <c r="L516" s="1" t="s">
        <v>178</v>
      </c>
      <c r="M516">
        <v>29</v>
      </c>
      <c r="N516">
        <v>0</v>
      </c>
      <c r="O516">
        <v>0</v>
      </c>
      <c r="P516">
        <v>0</v>
      </c>
      <c r="X516" t="str">
        <f>Receive[[#This Row],[服装]]&amp;Receive[[#This Row],[名前]]&amp;Receive[[#This Row],[レアリティ]]</f>
        <v>スパイ孤爪研磨ICONIC</v>
      </c>
    </row>
    <row r="517" spans="1:24" x14ac:dyDescent="0.25">
      <c r="A517">
        <f>VLOOKUP(Receive[[#This Row],[No用]],SetNo[[No.用]:[vlookup 用]],2,FALSE)</f>
        <v>85</v>
      </c>
      <c r="B517">
        <f>IF(ROW()=2,1,IF(A516&lt;&gt;Receive[[#This Row],[No]],1,B516+1))</f>
        <v>5</v>
      </c>
      <c r="C517" s="1" t="s">
        <v>727</v>
      </c>
      <c r="D517" s="1" t="s">
        <v>39</v>
      </c>
      <c r="E517" s="1" t="s">
        <v>90</v>
      </c>
      <c r="F517" s="1" t="s">
        <v>31</v>
      </c>
      <c r="G517" s="1" t="s">
        <v>27</v>
      </c>
      <c r="H517" s="1" t="s">
        <v>71</v>
      </c>
      <c r="I517">
        <v>1</v>
      </c>
      <c r="J517" t="s">
        <v>228</v>
      </c>
      <c r="K517" t="s">
        <v>164</v>
      </c>
      <c r="L517" s="1" t="s">
        <v>162</v>
      </c>
      <c r="M517">
        <v>24</v>
      </c>
      <c r="N517">
        <v>0</v>
      </c>
      <c r="O517">
        <v>0</v>
      </c>
      <c r="P517">
        <v>0</v>
      </c>
      <c r="X517" t="str">
        <f>Receive[[#This Row],[服装]]&amp;Receive[[#This Row],[名前]]&amp;Receive[[#This Row],[レアリティ]]</f>
        <v>スパイ孤爪研磨ICONIC</v>
      </c>
    </row>
    <row r="518" spans="1:24" x14ac:dyDescent="0.25">
      <c r="A518">
        <f>VLOOKUP(Receive[[#This Row],[No用]],SetNo[[No.用]:[vlookup 用]],2,FALSE)</f>
        <v>85</v>
      </c>
      <c r="B518">
        <f>IF(ROW()=2,1,IF(A517&lt;&gt;Receive[[#This Row],[No]],1,B517+1))</f>
        <v>6</v>
      </c>
      <c r="C518" s="1" t="s">
        <v>727</v>
      </c>
      <c r="D518" s="1" t="s">
        <v>39</v>
      </c>
      <c r="E518" s="1" t="s">
        <v>90</v>
      </c>
      <c r="F518" s="1" t="s">
        <v>31</v>
      </c>
      <c r="G518" s="1" t="s">
        <v>27</v>
      </c>
      <c r="H518" s="1" t="s">
        <v>71</v>
      </c>
      <c r="I518">
        <v>0</v>
      </c>
      <c r="J518" t="s">
        <v>228</v>
      </c>
      <c r="K518" t="s">
        <v>165</v>
      </c>
      <c r="L518" s="1" t="s">
        <v>162</v>
      </c>
      <c r="M518">
        <v>29</v>
      </c>
      <c r="N518">
        <v>0</v>
      </c>
      <c r="O518">
        <v>0</v>
      </c>
      <c r="P518">
        <v>0</v>
      </c>
      <c r="X518" t="str">
        <f>Receive[[#This Row],[服装]]&amp;Receive[[#This Row],[名前]]&amp;Receive[[#This Row],[レアリティ]]</f>
        <v>スパイ孤爪研磨ICONIC</v>
      </c>
    </row>
    <row r="519" spans="1:24" x14ac:dyDescent="0.25">
      <c r="A519">
        <f>VLOOKUP(Receive[[#This Row],[No用]],SetNo[[No.用]:[vlookup 用]],2,FALSE)</f>
        <v>86</v>
      </c>
      <c r="B519">
        <f>IF(ROW()=2,1,IF(A518&lt;&gt;Receive[[#This Row],[No]],1,B518+1))</f>
        <v>1</v>
      </c>
      <c r="C519" s="1" t="s">
        <v>790</v>
      </c>
      <c r="D519" s="1" t="s">
        <v>39</v>
      </c>
      <c r="E519" s="1" t="s">
        <v>77</v>
      </c>
      <c r="F519" s="1" t="s">
        <v>31</v>
      </c>
      <c r="G519" s="1" t="s">
        <v>27</v>
      </c>
      <c r="H519" s="1" t="s">
        <v>71</v>
      </c>
      <c r="I519">
        <v>1</v>
      </c>
      <c r="J519" t="s">
        <v>228</v>
      </c>
      <c r="K519" t="s">
        <v>119</v>
      </c>
      <c r="L519" s="1" t="s">
        <v>178</v>
      </c>
      <c r="M519">
        <v>29</v>
      </c>
      <c r="N519">
        <v>0</v>
      </c>
      <c r="O519">
        <v>0</v>
      </c>
      <c r="P519">
        <v>0</v>
      </c>
      <c r="X519" t="str">
        <f>Receive[[#This Row],[服装]]&amp;Receive[[#This Row],[名前]]&amp;Receive[[#This Row],[レアリティ]]</f>
        <v>Xmas2孤爪研磨ICONIC</v>
      </c>
    </row>
    <row r="520" spans="1:24" x14ac:dyDescent="0.25">
      <c r="A520">
        <f>VLOOKUP(Receive[[#This Row],[No用]],SetNo[[No.用]:[vlookup 用]],2,FALSE)</f>
        <v>86</v>
      </c>
      <c r="B520">
        <f>IF(ROW()=2,1,IF(A519&lt;&gt;Receive[[#This Row],[No]],1,B519+1))</f>
        <v>2</v>
      </c>
      <c r="C520" s="1" t="s">
        <v>790</v>
      </c>
      <c r="D520" s="1" t="s">
        <v>39</v>
      </c>
      <c r="E520" s="1" t="s">
        <v>77</v>
      </c>
      <c r="F520" s="1" t="s">
        <v>31</v>
      </c>
      <c r="G520" s="1" t="s">
        <v>27</v>
      </c>
      <c r="H520" s="1" t="s">
        <v>71</v>
      </c>
      <c r="I520">
        <v>1</v>
      </c>
      <c r="J520" t="s">
        <v>228</v>
      </c>
      <c r="K520" t="s">
        <v>163</v>
      </c>
      <c r="L520" s="1" t="s">
        <v>162</v>
      </c>
      <c r="M520">
        <v>24</v>
      </c>
      <c r="N520">
        <v>0</v>
      </c>
      <c r="O520">
        <v>0</v>
      </c>
      <c r="P520">
        <v>0</v>
      </c>
      <c r="R520" s="1" t="s">
        <v>923</v>
      </c>
      <c r="S520" s="1">
        <v>15</v>
      </c>
      <c r="T520" s="1">
        <v>59.1</v>
      </c>
      <c r="U520" s="1"/>
      <c r="V520" s="1"/>
      <c r="X520" t="str">
        <f>Receive[[#This Row],[服装]]&amp;Receive[[#This Row],[名前]]&amp;Receive[[#This Row],[レアリティ]]</f>
        <v>Xmas2孤爪研磨ICONIC</v>
      </c>
    </row>
    <row r="521" spans="1:24" x14ac:dyDescent="0.25">
      <c r="A521">
        <f>VLOOKUP(Receive[[#This Row],[No用]],SetNo[[No.用]:[vlookup 用]],2,FALSE)</f>
        <v>86</v>
      </c>
      <c r="B521">
        <f>IF(ROW()=2,1,IF(A520&lt;&gt;Receive[[#This Row],[No]],1,B520+1))</f>
        <v>3</v>
      </c>
      <c r="C521" s="1" t="s">
        <v>790</v>
      </c>
      <c r="D521" s="1" t="s">
        <v>39</v>
      </c>
      <c r="E521" s="1" t="s">
        <v>77</v>
      </c>
      <c r="F521" s="1" t="s">
        <v>31</v>
      </c>
      <c r="G521" s="1" t="s">
        <v>27</v>
      </c>
      <c r="H521" s="1" t="s">
        <v>71</v>
      </c>
      <c r="I521">
        <v>1</v>
      </c>
      <c r="J521" t="s">
        <v>228</v>
      </c>
      <c r="K521" t="s">
        <v>230</v>
      </c>
      <c r="L521" s="1" t="s">
        <v>162</v>
      </c>
      <c r="M521">
        <v>24</v>
      </c>
      <c r="N521">
        <v>0</v>
      </c>
      <c r="O521">
        <v>0</v>
      </c>
      <c r="P521">
        <v>0</v>
      </c>
      <c r="R521" s="1" t="s">
        <v>923</v>
      </c>
      <c r="S521" s="1">
        <v>10</v>
      </c>
      <c r="T521" s="1">
        <v>39.4</v>
      </c>
      <c r="U521" s="1"/>
      <c r="V521" s="1"/>
      <c r="X521" t="str">
        <f>Receive[[#This Row],[服装]]&amp;Receive[[#This Row],[名前]]&amp;Receive[[#This Row],[レアリティ]]</f>
        <v>Xmas2孤爪研磨ICONIC</v>
      </c>
    </row>
    <row r="522" spans="1:24" x14ac:dyDescent="0.25">
      <c r="A522">
        <f>VLOOKUP(Receive[[#This Row],[No用]],SetNo[[No.用]:[vlookup 用]],2,FALSE)</f>
        <v>86</v>
      </c>
      <c r="B522">
        <f>IF(ROW()=2,1,IF(A521&lt;&gt;Receive[[#This Row],[No]],1,B521+1))</f>
        <v>4</v>
      </c>
      <c r="C522" s="1" t="s">
        <v>790</v>
      </c>
      <c r="D522" s="1" t="s">
        <v>39</v>
      </c>
      <c r="E522" s="1" t="s">
        <v>77</v>
      </c>
      <c r="F522" s="1" t="s">
        <v>31</v>
      </c>
      <c r="G522" s="1" t="s">
        <v>27</v>
      </c>
      <c r="H522" s="1" t="s">
        <v>71</v>
      </c>
      <c r="I522">
        <v>1</v>
      </c>
      <c r="J522" t="s">
        <v>228</v>
      </c>
      <c r="K522" t="s">
        <v>120</v>
      </c>
      <c r="L522" s="1" t="s">
        <v>178</v>
      </c>
      <c r="M522">
        <v>29</v>
      </c>
      <c r="N522">
        <v>0</v>
      </c>
      <c r="O522">
        <v>0</v>
      </c>
      <c r="P522">
        <v>0</v>
      </c>
      <c r="X522" t="str">
        <f>Receive[[#This Row],[服装]]&amp;Receive[[#This Row],[名前]]&amp;Receive[[#This Row],[レアリティ]]</f>
        <v>Xmas2孤爪研磨ICONIC</v>
      </c>
    </row>
    <row r="523" spans="1:24" x14ac:dyDescent="0.25">
      <c r="A523">
        <f>VLOOKUP(Receive[[#This Row],[No用]],SetNo[[No.用]:[vlookup 用]],2,FALSE)</f>
        <v>86</v>
      </c>
      <c r="B523">
        <f>IF(ROW()=2,1,IF(A522&lt;&gt;Receive[[#This Row],[No]],1,B522+1))</f>
        <v>5</v>
      </c>
      <c r="C523" s="1" t="s">
        <v>790</v>
      </c>
      <c r="D523" s="1" t="s">
        <v>39</v>
      </c>
      <c r="E523" s="1" t="s">
        <v>77</v>
      </c>
      <c r="F523" s="1" t="s">
        <v>31</v>
      </c>
      <c r="G523" s="1" t="s">
        <v>27</v>
      </c>
      <c r="H523" s="1" t="s">
        <v>71</v>
      </c>
      <c r="I523">
        <v>1</v>
      </c>
      <c r="J523" t="s">
        <v>228</v>
      </c>
      <c r="K523" t="s">
        <v>164</v>
      </c>
      <c r="L523" s="1" t="s">
        <v>162</v>
      </c>
      <c r="M523">
        <v>24</v>
      </c>
      <c r="N523">
        <v>0</v>
      </c>
      <c r="O523">
        <v>0</v>
      </c>
      <c r="P523">
        <v>0</v>
      </c>
      <c r="X523" t="str">
        <f>Receive[[#This Row],[服装]]&amp;Receive[[#This Row],[名前]]&amp;Receive[[#This Row],[レアリティ]]</f>
        <v>Xmas2孤爪研磨ICONIC</v>
      </c>
    </row>
    <row r="524" spans="1:24" x14ac:dyDescent="0.25">
      <c r="A524">
        <f>VLOOKUP(Receive[[#This Row],[No用]],SetNo[[No.用]:[vlookup 用]],2,FALSE)</f>
        <v>86</v>
      </c>
      <c r="B524">
        <f>IF(ROW()=2,1,IF(A523&lt;&gt;Receive[[#This Row],[No]],1,B523+1))</f>
        <v>6</v>
      </c>
      <c r="C524" s="1" t="s">
        <v>790</v>
      </c>
      <c r="D524" s="1" t="s">
        <v>39</v>
      </c>
      <c r="E524" s="1" t="s">
        <v>77</v>
      </c>
      <c r="F524" s="1" t="s">
        <v>31</v>
      </c>
      <c r="G524" s="1" t="s">
        <v>27</v>
      </c>
      <c r="H524" s="1" t="s">
        <v>71</v>
      </c>
      <c r="I524">
        <v>0</v>
      </c>
      <c r="J524" t="s">
        <v>228</v>
      </c>
      <c r="K524" t="s">
        <v>165</v>
      </c>
      <c r="L524" s="1" t="s">
        <v>162</v>
      </c>
      <c r="M524">
        <v>29</v>
      </c>
      <c r="N524">
        <v>0</v>
      </c>
      <c r="O524">
        <v>0</v>
      </c>
      <c r="P524">
        <v>0</v>
      </c>
      <c r="X524" t="str">
        <f>Receive[[#This Row],[服装]]&amp;Receive[[#This Row],[名前]]&amp;Receive[[#This Row],[レアリティ]]</f>
        <v>Xmas2孤爪研磨ICONIC</v>
      </c>
    </row>
    <row r="525" spans="1:24" x14ac:dyDescent="0.25">
      <c r="A525">
        <f>VLOOKUP(Receive[[#This Row],[No用]],SetNo[[No.用]:[vlookup 用]],2,FALSE)</f>
        <v>87</v>
      </c>
      <c r="B525">
        <f>IF(ROW()=2,1,IF(A524&lt;&gt;Receive[[#This Row],[No]],1,B524+1))</f>
        <v>1</v>
      </c>
      <c r="C525" s="1" t="s">
        <v>911</v>
      </c>
      <c r="D525" s="1" t="s">
        <v>39</v>
      </c>
      <c r="E525" s="1" t="s">
        <v>73</v>
      </c>
      <c r="F525" s="1" t="s">
        <v>31</v>
      </c>
      <c r="G525" s="1" t="s">
        <v>27</v>
      </c>
      <c r="H525" s="1" t="s">
        <v>71</v>
      </c>
      <c r="I525">
        <v>1</v>
      </c>
      <c r="J525" t="s">
        <v>228</v>
      </c>
      <c r="K525" t="s">
        <v>119</v>
      </c>
      <c r="L525" s="1" t="s">
        <v>178</v>
      </c>
      <c r="M525">
        <v>30</v>
      </c>
      <c r="N525">
        <v>0</v>
      </c>
      <c r="O525">
        <v>0</v>
      </c>
      <c r="P525">
        <v>0</v>
      </c>
      <c r="X525" t="str">
        <f>Receive[[#This Row],[服装]]&amp;Receive[[#This Row],[名前]]&amp;Receive[[#This Row],[レアリティ]]</f>
        <v>中学生孤爪研磨ICONIC</v>
      </c>
    </row>
    <row r="526" spans="1:24" x14ac:dyDescent="0.25">
      <c r="A526">
        <f>VLOOKUP(Receive[[#This Row],[No用]],SetNo[[No.用]:[vlookup 用]],2,FALSE)</f>
        <v>87</v>
      </c>
      <c r="B526">
        <f>IF(ROW()=2,1,IF(A525&lt;&gt;Receive[[#This Row],[No]],1,B525+1))</f>
        <v>2</v>
      </c>
      <c r="C526" s="1" t="s">
        <v>911</v>
      </c>
      <c r="D526" s="1" t="s">
        <v>39</v>
      </c>
      <c r="E526" s="1" t="s">
        <v>73</v>
      </c>
      <c r="F526" s="1" t="s">
        <v>31</v>
      </c>
      <c r="G526" s="1" t="s">
        <v>27</v>
      </c>
      <c r="H526" s="1" t="s">
        <v>71</v>
      </c>
      <c r="I526">
        <v>1</v>
      </c>
      <c r="J526" t="s">
        <v>228</v>
      </c>
      <c r="K526" t="s">
        <v>163</v>
      </c>
      <c r="L526" s="1" t="s">
        <v>178</v>
      </c>
      <c r="M526">
        <v>29</v>
      </c>
      <c r="N526">
        <v>0</v>
      </c>
      <c r="O526">
        <v>0</v>
      </c>
      <c r="P526">
        <v>0</v>
      </c>
      <c r="R526" s="1" t="s">
        <v>923</v>
      </c>
      <c r="S526" s="1">
        <v>17.5</v>
      </c>
      <c r="T526" s="1">
        <v>69.44</v>
      </c>
      <c r="U526" s="1"/>
      <c r="V526" s="1"/>
      <c r="W526" s="1"/>
      <c r="X526" t="str">
        <f>Receive[[#This Row],[服装]]&amp;Receive[[#This Row],[名前]]&amp;Receive[[#This Row],[レアリティ]]</f>
        <v>中学生孤爪研磨ICONIC</v>
      </c>
    </row>
    <row r="527" spans="1:24" x14ac:dyDescent="0.25">
      <c r="A527">
        <f>VLOOKUP(Receive[[#This Row],[No用]],SetNo[[No.用]:[vlookup 用]],2,FALSE)</f>
        <v>87</v>
      </c>
      <c r="B527">
        <f>IF(ROW()=2,1,IF(A526&lt;&gt;Receive[[#This Row],[No]],1,B526+1))</f>
        <v>3</v>
      </c>
      <c r="C527" s="1" t="s">
        <v>911</v>
      </c>
      <c r="D527" s="1" t="s">
        <v>39</v>
      </c>
      <c r="E527" s="1" t="s">
        <v>73</v>
      </c>
      <c r="F527" s="1" t="s">
        <v>31</v>
      </c>
      <c r="G527" s="1" t="s">
        <v>27</v>
      </c>
      <c r="H527" s="1" t="s">
        <v>71</v>
      </c>
      <c r="I527">
        <v>1</v>
      </c>
      <c r="J527" t="s">
        <v>228</v>
      </c>
      <c r="K527" t="s">
        <v>230</v>
      </c>
      <c r="L527" s="1" t="s">
        <v>162</v>
      </c>
      <c r="M527">
        <v>25</v>
      </c>
      <c r="N527">
        <v>0</v>
      </c>
      <c r="O527">
        <v>0</v>
      </c>
      <c r="P527">
        <v>0</v>
      </c>
      <c r="R527" s="1" t="s">
        <v>923</v>
      </c>
      <c r="S527" s="1">
        <v>10</v>
      </c>
      <c r="T527" s="1">
        <v>39.4</v>
      </c>
      <c r="U527" s="1"/>
      <c r="V527" s="1"/>
      <c r="W527" s="1"/>
      <c r="X527" t="str">
        <f>Receive[[#This Row],[服装]]&amp;Receive[[#This Row],[名前]]&amp;Receive[[#This Row],[レアリティ]]</f>
        <v>中学生孤爪研磨ICONIC</v>
      </c>
    </row>
    <row r="528" spans="1:24" x14ac:dyDescent="0.25">
      <c r="A528">
        <f>VLOOKUP(Receive[[#This Row],[No用]],SetNo[[No.用]:[vlookup 用]],2,FALSE)</f>
        <v>87</v>
      </c>
      <c r="B528">
        <f>IF(ROW()=2,1,IF(A527&lt;&gt;Receive[[#This Row],[No]],1,B527+1))</f>
        <v>4</v>
      </c>
      <c r="C528" s="1" t="s">
        <v>911</v>
      </c>
      <c r="D528" s="1" t="s">
        <v>39</v>
      </c>
      <c r="E528" s="1" t="s">
        <v>73</v>
      </c>
      <c r="F528" s="1" t="s">
        <v>31</v>
      </c>
      <c r="G528" s="1" t="s">
        <v>27</v>
      </c>
      <c r="H528" s="1" t="s">
        <v>71</v>
      </c>
      <c r="I528">
        <v>1</v>
      </c>
      <c r="J528" t="s">
        <v>228</v>
      </c>
      <c r="K528" t="s">
        <v>120</v>
      </c>
      <c r="L528" s="1" t="s">
        <v>178</v>
      </c>
      <c r="M528">
        <v>27</v>
      </c>
      <c r="N528">
        <v>0</v>
      </c>
      <c r="O528">
        <v>0</v>
      </c>
      <c r="P528">
        <v>0</v>
      </c>
      <c r="X528" t="str">
        <f>Receive[[#This Row],[服装]]&amp;Receive[[#This Row],[名前]]&amp;Receive[[#This Row],[レアリティ]]</f>
        <v>中学生孤爪研磨ICONIC</v>
      </c>
    </row>
    <row r="529" spans="1:24" x14ac:dyDescent="0.25">
      <c r="A529">
        <f>VLOOKUP(Receive[[#This Row],[No用]],SetNo[[No.用]:[vlookup 用]],2,FALSE)</f>
        <v>87</v>
      </c>
      <c r="B529">
        <f>IF(ROW()=2,1,IF(A528&lt;&gt;Receive[[#This Row],[No]],1,B528+1))</f>
        <v>5</v>
      </c>
      <c r="C529" s="1" t="s">
        <v>911</v>
      </c>
      <c r="D529" s="1" t="s">
        <v>39</v>
      </c>
      <c r="E529" s="1" t="s">
        <v>73</v>
      </c>
      <c r="F529" s="1" t="s">
        <v>31</v>
      </c>
      <c r="G529" s="1" t="s">
        <v>27</v>
      </c>
      <c r="H529" s="1" t="s">
        <v>71</v>
      </c>
      <c r="I529">
        <v>1</v>
      </c>
      <c r="J529" t="s">
        <v>228</v>
      </c>
      <c r="K529" t="s">
        <v>164</v>
      </c>
      <c r="L529" s="1" t="s">
        <v>162</v>
      </c>
      <c r="M529">
        <v>25</v>
      </c>
      <c r="N529">
        <v>0</v>
      </c>
      <c r="O529">
        <v>0</v>
      </c>
      <c r="P529">
        <v>0</v>
      </c>
      <c r="X529" t="str">
        <f>Receive[[#This Row],[服装]]&amp;Receive[[#This Row],[名前]]&amp;Receive[[#This Row],[レアリティ]]</f>
        <v>中学生孤爪研磨ICONIC</v>
      </c>
    </row>
    <row r="530" spans="1:24" x14ac:dyDescent="0.25">
      <c r="A530">
        <f>VLOOKUP(Receive[[#This Row],[No用]],SetNo[[No.用]:[vlookup 用]],2,FALSE)</f>
        <v>87</v>
      </c>
      <c r="B530">
        <f>IF(ROW()=2,1,IF(A529&lt;&gt;Receive[[#This Row],[No]],1,B529+1))</f>
        <v>6</v>
      </c>
      <c r="C530" s="1" t="s">
        <v>911</v>
      </c>
      <c r="D530" s="1" t="s">
        <v>39</v>
      </c>
      <c r="E530" s="1" t="s">
        <v>73</v>
      </c>
      <c r="F530" s="1" t="s">
        <v>31</v>
      </c>
      <c r="G530" s="1" t="s">
        <v>27</v>
      </c>
      <c r="H530" s="1" t="s">
        <v>71</v>
      </c>
      <c r="I530">
        <v>0</v>
      </c>
      <c r="J530" t="s">
        <v>228</v>
      </c>
      <c r="K530" t="s">
        <v>165</v>
      </c>
      <c r="L530" s="1" t="s">
        <v>162</v>
      </c>
      <c r="M530">
        <v>29</v>
      </c>
      <c r="N530">
        <v>0</v>
      </c>
      <c r="O530">
        <v>0</v>
      </c>
      <c r="P530">
        <v>0</v>
      </c>
      <c r="X530" t="str">
        <f>Receive[[#This Row],[服装]]&amp;Receive[[#This Row],[名前]]&amp;Receive[[#This Row],[レアリティ]]</f>
        <v>中学生孤爪研磨ICONIC</v>
      </c>
    </row>
    <row r="531" spans="1:24" x14ac:dyDescent="0.25">
      <c r="A531">
        <f>VLOOKUP(Receive[[#This Row],[No用]],SetNo[[No.用]:[vlookup 用]],2,FALSE)</f>
        <v>88</v>
      </c>
      <c r="B531">
        <f>IF(ROW()=2,1,IF(A530&lt;&gt;Receive[[#This Row],[No]],1,B530+1))</f>
        <v>1</v>
      </c>
      <c r="C531" s="1" t="s">
        <v>1031</v>
      </c>
      <c r="D531" s="1" t="s">
        <v>39</v>
      </c>
      <c r="E531" s="1" t="s">
        <v>90</v>
      </c>
      <c r="F531" s="1" t="s">
        <v>31</v>
      </c>
      <c r="G531" s="1" t="s">
        <v>27</v>
      </c>
      <c r="H531" s="1" t="s">
        <v>71</v>
      </c>
      <c r="I531">
        <v>1</v>
      </c>
      <c r="J531" t="s">
        <v>228</v>
      </c>
      <c r="K531" s="1" t="s">
        <v>119</v>
      </c>
      <c r="L531" s="1" t="s">
        <v>178</v>
      </c>
      <c r="M531">
        <v>29</v>
      </c>
      <c r="N531">
        <v>0</v>
      </c>
      <c r="O531">
        <v>0</v>
      </c>
      <c r="P531">
        <v>0</v>
      </c>
      <c r="X531" t="str">
        <f>Receive[[#This Row],[服装]]&amp;Receive[[#This Row],[名前]]&amp;Receive[[#This Row],[レアリティ]]</f>
        <v>ハロウィン孤爪研磨ICONIC</v>
      </c>
    </row>
    <row r="532" spans="1:24" x14ac:dyDescent="0.25">
      <c r="A532">
        <f>VLOOKUP(Receive[[#This Row],[No用]],SetNo[[No.用]:[vlookup 用]],2,FALSE)</f>
        <v>88</v>
      </c>
      <c r="B532">
        <f>IF(ROW()=2,1,IF(A531&lt;&gt;Receive[[#This Row],[No]],1,B531+1))</f>
        <v>2</v>
      </c>
      <c r="C532" s="1" t="s">
        <v>1031</v>
      </c>
      <c r="D532" s="1" t="s">
        <v>39</v>
      </c>
      <c r="E532" s="1" t="s">
        <v>90</v>
      </c>
      <c r="F532" s="1" t="s">
        <v>31</v>
      </c>
      <c r="G532" s="1" t="s">
        <v>27</v>
      </c>
      <c r="H532" s="1" t="s">
        <v>71</v>
      </c>
      <c r="I532">
        <v>1</v>
      </c>
      <c r="J532" t="s">
        <v>228</v>
      </c>
      <c r="K532" s="1" t="s">
        <v>163</v>
      </c>
      <c r="L532" s="1" t="s">
        <v>178</v>
      </c>
      <c r="M532">
        <v>27</v>
      </c>
      <c r="N532">
        <v>0</v>
      </c>
      <c r="O532">
        <v>0</v>
      </c>
      <c r="P532">
        <v>0</v>
      </c>
      <c r="R532" s="1" t="s">
        <v>923</v>
      </c>
      <c r="S532" s="1">
        <v>17.5</v>
      </c>
      <c r="T532" s="1">
        <v>69.44</v>
      </c>
      <c r="U532" s="1"/>
      <c r="V532" s="1"/>
      <c r="W532" s="1"/>
      <c r="X532" t="str">
        <f>Receive[[#This Row],[服装]]&amp;Receive[[#This Row],[名前]]&amp;Receive[[#This Row],[レアリティ]]</f>
        <v>ハロウィン孤爪研磨ICONIC</v>
      </c>
    </row>
    <row r="533" spans="1:24" x14ac:dyDescent="0.25">
      <c r="A533">
        <f>VLOOKUP(Receive[[#This Row],[No用]],SetNo[[No.用]:[vlookup 用]],2,FALSE)</f>
        <v>88</v>
      </c>
      <c r="B533">
        <f>IF(ROW()=2,1,IF(A532&lt;&gt;Receive[[#This Row],[No]],1,B532+1))</f>
        <v>3</v>
      </c>
      <c r="C533" s="1" t="s">
        <v>1031</v>
      </c>
      <c r="D533" s="1" t="s">
        <v>39</v>
      </c>
      <c r="E533" s="1" t="s">
        <v>90</v>
      </c>
      <c r="F533" s="1" t="s">
        <v>31</v>
      </c>
      <c r="G533" s="1" t="s">
        <v>27</v>
      </c>
      <c r="H533" s="1" t="s">
        <v>71</v>
      </c>
      <c r="I533">
        <v>1</v>
      </c>
      <c r="J533" t="s">
        <v>228</v>
      </c>
      <c r="K533" s="1" t="s">
        <v>230</v>
      </c>
      <c r="L533" s="1" t="s">
        <v>162</v>
      </c>
      <c r="M533">
        <v>24</v>
      </c>
      <c r="N533">
        <v>0</v>
      </c>
      <c r="O533">
        <v>0</v>
      </c>
      <c r="P533">
        <v>0</v>
      </c>
      <c r="R533" s="1" t="s">
        <v>923</v>
      </c>
      <c r="S533" s="1">
        <v>10</v>
      </c>
      <c r="T533" s="1">
        <v>39.4</v>
      </c>
      <c r="U533" s="1"/>
      <c r="V533" s="1"/>
      <c r="W533" s="1"/>
      <c r="X533" t="str">
        <f>Receive[[#This Row],[服装]]&amp;Receive[[#This Row],[名前]]&amp;Receive[[#This Row],[レアリティ]]</f>
        <v>ハロウィン孤爪研磨ICONIC</v>
      </c>
    </row>
    <row r="534" spans="1:24" x14ac:dyDescent="0.25">
      <c r="A534">
        <f>VLOOKUP(Receive[[#This Row],[No用]],SetNo[[No.用]:[vlookup 用]],2,FALSE)</f>
        <v>88</v>
      </c>
      <c r="B534">
        <f>IF(ROW()=2,1,IF(A533&lt;&gt;Receive[[#This Row],[No]],1,B533+1))</f>
        <v>4</v>
      </c>
      <c r="C534" s="1" t="s">
        <v>1031</v>
      </c>
      <c r="D534" s="1" t="s">
        <v>39</v>
      </c>
      <c r="E534" s="1" t="s">
        <v>90</v>
      </c>
      <c r="F534" s="1" t="s">
        <v>31</v>
      </c>
      <c r="G534" s="1" t="s">
        <v>27</v>
      </c>
      <c r="H534" s="1" t="s">
        <v>71</v>
      </c>
      <c r="I534">
        <v>1</v>
      </c>
      <c r="J534" t="s">
        <v>228</v>
      </c>
      <c r="K534" s="1" t="s">
        <v>120</v>
      </c>
      <c r="L534" s="1" t="s">
        <v>178</v>
      </c>
      <c r="M534">
        <v>29</v>
      </c>
      <c r="N534">
        <v>0</v>
      </c>
      <c r="O534">
        <v>0</v>
      </c>
      <c r="P534">
        <v>0</v>
      </c>
      <c r="X534" t="str">
        <f>Receive[[#This Row],[服装]]&amp;Receive[[#This Row],[名前]]&amp;Receive[[#This Row],[レアリティ]]</f>
        <v>ハロウィン孤爪研磨ICONIC</v>
      </c>
    </row>
    <row r="535" spans="1:24" x14ac:dyDescent="0.25">
      <c r="A535">
        <f>VLOOKUP(Receive[[#This Row],[No用]],SetNo[[No.用]:[vlookup 用]],2,FALSE)</f>
        <v>88</v>
      </c>
      <c r="B535">
        <f>IF(ROW()=2,1,IF(A534&lt;&gt;Receive[[#This Row],[No]],1,B534+1))</f>
        <v>5</v>
      </c>
      <c r="C535" s="1" t="s">
        <v>1031</v>
      </c>
      <c r="D535" s="1" t="s">
        <v>39</v>
      </c>
      <c r="E535" s="1" t="s">
        <v>90</v>
      </c>
      <c r="F535" s="1" t="s">
        <v>31</v>
      </c>
      <c r="G535" s="1" t="s">
        <v>27</v>
      </c>
      <c r="H535" s="1" t="s">
        <v>71</v>
      </c>
      <c r="I535">
        <v>1</v>
      </c>
      <c r="J535" t="s">
        <v>228</v>
      </c>
      <c r="K535" s="1" t="s">
        <v>164</v>
      </c>
      <c r="L535" s="1" t="s">
        <v>162</v>
      </c>
      <c r="M535">
        <v>24</v>
      </c>
      <c r="N535">
        <v>0</v>
      </c>
      <c r="O535">
        <v>0</v>
      </c>
      <c r="P535">
        <v>0</v>
      </c>
      <c r="X535" t="str">
        <f>Receive[[#This Row],[服装]]&amp;Receive[[#This Row],[名前]]&amp;Receive[[#This Row],[レアリティ]]</f>
        <v>ハロウィン孤爪研磨ICONIC</v>
      </c>
    </row>
    <row r="536" spans="1:24" x14ac:dyDescent="0.25">
      <c r="A536">
        <f>VLOOKUP(Receive[[#This Row],[No用]],SetNo[[No.用]:[vlookup 用]],2,FALSE)</f>
        <v>88</v>
      </c>
      <c r="B536">
        <f>IF(ROW()=2,1,IF(A535&lt;&gt;Receive[[#This Row],[No]],1,B535+1))</f>
        <v>6</v>
      </c>
      <c r="C536" s="1" t="s">
        <v>1031</v>
      </c>
      <c r="D536" s="1" t="s">
        <v>39</v>
      </c>
      <c r="E536" s="1" t="s">
        <v>90</v>
      </c>
      <c r="F536" s="1" t="s">
        <v>31</v>
      </c>
      <c r="G536" s="1" t="s">
        <v>27</v>
      </c>
      <c r="H536" s="1" t="s">
        <v>71</v>
      </c>
      <c r="I536">
        <v>0</v>
      </c>
      <c r="J536" t="s">
        <v>228</v>
      </c>
      <c r="K536" s="1" t="s">
        <v>165</v>
      </c>
      <c r="L536" s="1" t="s">
        <v>162</v>
      </c>
      <c r="M536">
        <v>29</v>
      </c>
      <c r="N536">
        <v>0</v>
      </c>
      <c r="O536">
        <v>0</v>
      </c>
      <c r="P536">
        <v>0</v>
      </c>
      <c r="X536" t="str">
        <f>Receive[[#This Row],[服装]]&amp;Receive[[#This Row],[名前]]&amp;Receive[[#This Row],[レアリティ]]</f>
        <v>ハロウィン孤爪研磨ICONIC</v>
      </c>
    </row>
    <row r="537" spans="1:24" x14ac:dyDescent="0.25">
      <c r="A537">
        <f>VLOOKUP(Receive[[#This Row],[No用]],SetNo[[No.用]:[vlookup 用]],2,FALSE)</f>
        <v>88</v>
      </c>
      <c r="B537">
        <f>IF(ROW()=2,1,IF(A536&lt;&gt;Receive[[#This Row],[No]],1,B536+1))</f>
        <v>7</v>
      </c>
      <c r="C537" s="1" t="s">
        <v>1031</v>
      </c>
      <c r="D537" s="1" t="s">
        <v>39</v>
      </c>
      <c r="E537" s="1" t="s">
        <v>90</v>
      </c>
      <c r="F537" s="1" t="s">
        <v>31</v>
      </c>
      <c r="G537" s="1" t="s">
        <v>27</v>
      </c>
      <c r="H537" s="1" t="s">
        <v>71</v>
      </c>
      <c r="I537">
        <v>1</v>
      </c>
      <c r="J537" t="s">
        <v>228</v>
      </c>
      <c r="K537" s="1" t="s">
        <v>183</v>
      </c>
      <c r="L537" s="1" t="s">
        <v>224</v>
      </c>
      <c r="M537">
        <v>43</v>
      </c>
      <c r="N537">
        <v>0</v>
      </c>
      <c r="O537">
        <v>53</v>
      </c>
      <c r="P537">
        <v>0</v>
      </c>
      <c r="W537" s="1" t="s">
        <v>1365</v>
      </c>
      <c r="X537" t="str">
        <f>Receive[[#This Row],[服装]]&amp;Receive[[#This Row],[名前]]&amp;Receive[[#This Row],[レアリティ]]</f>
        <v>ハロウィン孤爪研磨ICONIC</v>
      </c>
    </row>
    <row r="538" spans="1:24" x14ac:dyDescent="0.25">
      <c r="A538">
        <f>VLOOKUP(Receive[[#This Row],[No用]],SetNo[[No.用]:[vlookup 用]],2,FALSE)</f>
        <v>89</v>
      </c>
      <c r="B538">
        <f>IF(ROW()=2,1,IF(A537&lt;&gt;Receive[[#This Row],[No]],1,B537+1))</f>
        <v>1</v>
      </c>
      <c r="C538" s="1" t="s">
        <v>1364</v>
      </c>
      <c r="D538" s="1" t="s">
        <v>39</v>
      </c>
      <c r="E538" s="1" t="s">
        <v>77</v>
      </c>
      <c r="F538" s="1" t="s">
        <v>31</v>
      </c>
      <c r="G538" s="1" t="s">
        <v>27</v>
      </c>
      <c r="H538" s="1" t="s">
        <v>71</v>
      </c>
      <c r="I538">
        <v>1</v>
      </c>
      <c r="J538" t="s">
        <v>228</v>
      </c>
      <c r="K538" s="1" t="s">
        <v>119</v>
      </c>
      <c r="L538" s="1" t="s">
        <v>178</v>
      </c>
      <c r="M538">
        <v>30</v>
      </c>
      <c r="N538">
        <v>0</v>
      </c>
      <c r="O538">
        <v>0</v>
      </c>
      <c r="P538">
        <v>0</v>
      </c>
      <c r="X538" t="str">
        <f>Receive[[#This Row],[服装]]&amp;Receive[[#This Row],[名前]]&amp;Receive[[#This Row],[レアリティ]]</f>
        <v>寝正月孤爪研磨ICONIC</v>
      </c>
    </row>
    <row r="539" spans="1:24" x14ac:dyDescent="0.25">
      <c r="A539">
        <f>VLOOKUP(Receive[[#This Row],[No用]],SetNo[[No.用]:[vlookup 用]],2,FALSE)</f>
        <v>89</v>
      </c>
      <c r="B539">
        <f>IF(ROW()=2,1,IF(A538&lt;&gt;Receive[[#This Row],[No]],1,B538+1))</f>
        <v>2</v>
      </c>
      <c r="C539" s="1" t="s">
        <v>1364</v>
      </c>
      <c r="D539" s="1" t="s">
        <v>39</v>
      </c>
      <c r="E539" s="1" t="s">
        <v>77</v>
      </c>
      <c r="F539" s="1" t="s">
        <v>31</v>
      </c>
      <c r="G539" s="1" t="s">
        <v>27</v>
      </c>
      <c r="H539" s="1" t="s">
        <v>71</v>
      </c>
      <c r="I539">
        <v>1</v>
      </c>
      <c r="J539" t="s">
        <v>228</v>
      </c>
      <c r="K539" s="1" t="s">
        <v>163</v>
      </c>
      <c r="L539" s="1" t="s">
        <v>178</v>
      </c>
      <c r="M539">
        <v>28</v>
      </c>
      <c r="N539">
        <v>0</v>
      </c>
      <c r="O539">
        <v>0</v>
      </c>
      <c r="P539">
        <v>0</v>
      </c>
      <c r="R539" s="1" t="s">
        <v>923</v>
      </c>
      <c r="S539" s="1">
        <v>17.5</v>
      </c>
      <c r="T539" s="1">
        <v>69.44</v>
      </c>
      <c r="U539" s="1"/>
      <c r="V539" s="1"/>
      <c r="X539" t="str">
        <f>Receive[[#This Row],[服装]]&amp;Receive[[#This Row],[名前]]&amp;Receive[[#This Row],[レアリティ]]</f>
        <v>寝正月孤爪研磨ICONIC</v>
      </c>
    </row>
    <row r="540" spans="1:24" x14ac:dyDescent="0.25">
      <c r="A540">
        <f>VLOOKUP(Receive[[#This Row],[No用]],SetNo[[No.用]:[vlookup 用]],2,FALSE)</f>
        <v>89</v>
      </c>
      <c r="B540">
        <f>IF(ROW()=2,1,IF(A539&lt;&gt;Receive[[#This Row],[No]],1,B539+1))</f>
        <v>3</v>
      </c>
      <c r="C540" s="1" t="s">
        <v>1364</v>
      </c>
      <c r="D540" s="1" t="s">
        <v>39</v>
      </c>
      <c r="E540" s="1" t="s">
        <v>77</v>
      </c>
      <c r="F540" s="1" t="s">
        <v>31</v>
      </c>
      <c r="G540" s="1" t="s">
        <v>27</v>
      </c>
      <c r="H540" s="1" t="s">
        <v>71</v>
      </c>
      <c r="I540">
        <v>1</v>
      </c>
      <c r="J540" t="s">
        <v>228</v>
      </c>
      <c r="K540" s="1" t="s">
        <v>230</v>
      </c>
      <c r="L540" s="1" t="s">
        <v>178</v>
      </c>
      <c r="M540">
        <v>28</v>
      </c>
      <c r="N540">
        <v>0</v>
      </c>
      <c r="O540">
        <v>0</v>
      </c>
      <c r="P540">
        <v>0</v>
      </c>
      <c r="R540" s="1" t="s">
        <v>923</v>
      </c>
      <c r="S540" s="1">
        <v>12.5</v>
      </c>
      <c r="T540" s="1">
        <v>49.74</v>
      </c>
      <c r="U540" s="1"/>
      <c r="V540" s="1"/>
      <c r="X540" t="str">
        <f>Receive[[#This Row],[服装]]&amp;Receive[[#This Row],[名前]]&amp;Receive[[#This Row],[レアリティ]]</f>
        <v>寝正月孤爪研磨ICONIC</v>
      </c>
    </row>
    <row r="541" spans="1:24" x14ac:dyDescent="0.25">
      <c r="A541">
        <f>VLOOKUP(Receive[[#This Row],[No用]],SetNo[[No.用]:[vlookup 用]],2,FALSE)</f>
        <v>89</v>
      </c>
      <c r="B541">
        <f>IF(ROW()=2,1,IF(A540&lt;&gt;Receive[[#This Row],[No]],1,B540+1))</f>
        <v>4</v>
      </c>
      <c r="C541" s="1" t="s">
        <v>1364</v>
      </c>
      <c r="D541" s="1" t="s">
        <v>39</v>
      </c>
      <c r="E541" s="1" t="s">
        <v>77</v>
      </c>
      <c r="F541" s="1" t="s">
        <v>31</v>
      </c>
      <c r="G541" s="1" t="s">
        <v>27</v>
      </c>
      <c r="H541" s="1" t="s">
        <v>71</v>
      </c>
      <c r="I541">
        <v>1</v>
      </c>
      <c r="J541" t="s">
        <v>228</v>
      </c>
      <c r="K541" s="1" t="s">
        <v>120</v>
      </c>
      <c r="L541" s="1" t="s">
        <v>178</v>
      </c>
      <c r="M541">
        <v>30</v>
      </c>
      <c r="N541">
        <v>0</v>
      </c>
      <c r="O541">
        <v>0</v>
      </c>
      <c r="P541">
        <v>0</v>
      </c>
      <c r="X541" t="str">
        <f>Receive[[#This Row],[服装]]&amp;Receive[[#This Row],[名前]]&amp;Receive[[#This Row],[レアリティ]]</f>
        <v>寝正月孤爪研磨ICONIC</v>
      </c>
    </row>
    <row r="542" spans="1:24" x14ac:dyDescent="0.25">
      <c r="A542">
        <f>VLOOKUP(Receive[[#This Row],[No用]],SetNo[[No.用]:[vlookup 用]],2,FALSE)</f>
        <v>89</v>
      </c>
      <c r="B542">
        <f>IF(ROW()=2,1,IF(A541&lt;&gt;Receive[[#This Row],[No]],1,B541+1))</f>
        <v>5</v>
      </c>
      <c r="C542" s="1" t="s">
        <v>1364</v>
      </c>
      <c r="D542" s="1" t="s">
        <v>39</v>
      </c>
      <c r="E542" s="1" t="s">
        <v>77</v>
      </c>
      <c r="F542" s="1" t="s">
        <v>31</v>
      </c>
      <c r="G542" s="1" t="s">
        <v>27</v>
      </c>
      <c r="H542" s="1" t="s">
        <v>71</v>
      </c>
      <c r="I542">
        <v>1</v>
      </c>
      <c r="J542" t="s">
        <v>228</v>
      </c>
      <c r="K542" s="1" t="s">
        <v>164</v>
      </c>
      <c r="L542" s="1" t="s">
        <v>162</v>
      </c>
      <c r="M542">
        <v>25</v>
      </c>
      <c r="N542">
        <v>0</v>
      </c>
      <c r="O542">
        <v>0</v>
      </c>
      <c r="P542">
        <v>0</v>
      </c>
      <c r="X542" t="str">
        <f>Receive[[#This Row],[服装]]&amp;Receive[[#This Row],[名前]]&amp;Receive[[#This Row],[レアリティ]]</f>
        <v>寝正月孤爪研磨ICONIC</v>
      </c>
    </row>
    <row r="543" spans="1:24" x14ac:dyDescent="0.25">
      <c r="A543">
        <f>VLOOKUP(Receive[[#This Row],[No用]],SetNo[[No.用]:[vlookup 用]],2,FALSE)</f>
        <v>89</v>
      </c>
      <c r="B543">
        <f>IF(ROW()=2,1,IF(A542&lt;&gt;Receive[[#This Row],[No]],1,B542+1))</f>
        <v>6</v>
      </c>
      <c r="C543" s="1" t="s">
        <v>1364</v>
      </c>
      <c r="D543" s="1" t="s">
        <v>39</v>
      </c>
      <c r="E543" s="1" t="s">
        <v>77</v>
      </c>
      <c r="F543" s="1" t="s">
        <v>31</v>
      </c>
      <c r="G543" s="1" t="s">
        <v>27</v>
      </c>
      <c r="H543" s="1" t="s">
        <v>71</v>
      </c>
      <c r="I543">
        <v>0</v>
      </c>
      <c r="J543" t="s">
        <v>228</v>
      </c>
      <c r="K543" s="1" t="s">
        <v>165</v>
      </c>
      <c r="L543" s="1" t="s">
        <v>162</v>
      </c>
      <c r="M543">
        <v>30</v>
      </c>
      <c r="N543">
        <v>0</v>
      </c>
      <c r="O543">
        <v>0</v>
      </c>
      <c r="P543">
        <v>0</v>
      </c>
      <c r="X543" t="str">
        <f>Receive[[#This Row],[服装]]&amp;Receive[[#This Row],[名前]]&amp;Receive[[#This Row],[レアリティ]]</f>
        <v>寝正月孤爪研磨ICONIC</v>
      </c>
    </row>
    <row r="544" spans="1:24" x14ac:dyDescent="0.25">
      <c r="A544">
        <f>VLOOKUP(Receive[[#This Row],[No用]],SetNo[[No.用]:[vlookup 用]],2,FALSE)</f>
        <v>89</v>
      </c>
      <c r="B544">
        <f>IF(ROW()=2,1,IF(A543&lt;&gt;Receive[[#This Row],[No]],1,B543+1))</f>
        <v>7</v>
      </c>
      <c r="C544" s="1" t="s">
        <v>1364</v>
      </c>
      <c r="D544" s="1" t="s">
        <v>39</v>
      </c>
      <c r="E544" s="1" t="s">
        <v>77</v>
      </c>
      <c r="F544" s="1" t="s">
        <v>31</v>
      </c>
      <c r="G544" s="1" t="s">
        <v>27</v>
      </c>
      <c r="H544" s="1" t="s">
        <v>71</v>
      </c>
      <c r="I544">
        <v>1</v>
      </c>
      <c r="J544" t="s">
        <v>228</v>
      </c>
      <c r="K544" s="1" t="s">
        <v>183</v>
      </c>
      <c r="L544" s="1" t="s">
        <v>224</v>
      </c>
      <c r="M544">
        <v>44</v>
      </c>
      <c r="N544">
        <v>0</v>
      </c>
      <c r="O544">
        <v>54</v>
      </c>
      <c r="P544">
        <v>0</v>
      </c>
      <c r="W544" s="1" t="s">
        <v>1365</v>
      </c>
      <c r="X544" t="str">
        <f>Receive[[#This Row],[服装]]&amp;Receive[[#This Row],[名前]]&amp;Receive[[#This Row],[レアリティ]]</f>
        <v>寝正月孤爪研磨ICONIC</v>
      </c>
    </row>
    <row r="545" spans="1:24" x14ac:dyDescent="0.25">
      <c r="A545">
        <f>VLOOKUP(Receive[[#This Row],[No用]],SetNo[[No.用]:[vlookup 用]],2,FALSE)</f>
        <v>90</v>
      </c>
      <c r="B545">
        <f>IF(ROW()=2,1,IF(A544&lt;&gt;Receive[[#This Row],[No]],1,B544+1))</f>
        <v>1</v>
      </c>
      <c r="C545" s="1" t="s">
        <v>1674</v>
      </c>
      <c r="D545" s="1" t="s">
        <v>39</v>
      </c>
      <c r="E545" s="1" t="s">
        <v>73</v>
      </c>
      <c r="F545" s="1" t="s">
        <v>31</v>
      </c>
      <c r="G545" s="1" t="s">
        <v>27</v>
      </c>
      <c r="H545" s="1" t="s">
        <v>71</v>
      </c>
      <c r="I545">
        <v>1</v>
      </c>
      <c r="J545" t="s">
        <v>228</v>
      </c>
      <c r="K545" s="1" t="s">
        <v>119</v>
      </c>
      <c r="L545" s="1" t="s">
        <v>173</v>
      </c>
      <c r="M545">
        <v>34</v>
      </c>
      <c r="N545">
        <v>0</v>
      </c>
      <c r="O545">
        <v>0</v>
      </c>
      <c r="P545">
        <v>0</v>
      </c>
      <c r="W545" s="1"/>
      <c r="X545" t="str">
        <f>Receive[[#This Row],[服装]]&amp;Receive[[#This Row],[名前]]&amp;Receive[[#This Row],[レアリティ]]</f>
        <v>思い出孤爪研磨ICONIC</v>
      </c>
    </row>
    <row r="546" spans="1:24" x14ac:dyDescent="0.25">
      <c r="A546">
        <f>VLOOKUP(Receive[[#This Row],[No用]],SetNo[[No.用]:[vlookup 用]],2,FALSE)</f>
        <v>90</v>
      </c>
      <c r="B546">
        <f>IF(ROW()=2,1,IF(A545&lt;&gt;Receive[[#This Row],[No]],1,B545+1))</f>
        <v>2</v>
      </c>
      <c r="C546" s="1" t="s">
        <v>1674</v>
      </c>
      <c r="D546" s="1" t="s">
        <v>39</v>
      </c>
      <c r="E546" s="1" t="s">
        <v>73</v>
      </c>
      <c r="F546" s="1" t="s">
        <v>31</v>
      </c>
      <c r="G546" s="1" t="s">
        <v>27</v>
      </c>
      <c r="H546" s="1" t="s">
        <v>71</v>
      </c>
      <c r="I546">
        <v>1</v>
      </c>
      <c r="J546" t="s">
        <v>228</v>
      </c>
      <c r="K546" s="1" t="s">
        <v>163</v>
      </c>
      <c r="L546" s="1" t="s">
        <v>178</v>
      </c>
      <c r="M546">
        <v>29</v>
      </c>
      <c r="N546">
        <v>0</v>
      </c>
      <c r="O546">
        <v>0</v>
      </c>
      <c r="P546">
        <v>0</v>
      </c>
      <c r="R546" s="1" t="s">
        <v>923</v>
      </c>
      <c r="S546">
        <v>17.5</v>
      </c>
      <c r="T546">
        <v>69.44</v>
      </c>
      <c r="W546" s="1"/>
      <c r="X546" t="str">
        <f>Receive[[#This Row],[服装]]&amp;Receive[[#This Row],[名前]]&amp;Receive[[#This Row],[レアリティ]]</f>
        <v>思い出孤爪研磨ICONIC</v>
      </c>
    </row>
    <row r="547" spans="1:24" x14ac:dyDescent="0.25">
      <c r="A547">
        <f>VLOOKUP(Receive[[#This Row],[No用]],SetNo[[No.用]:[vlookup 用]],2,FALSE)</f>
        <v>90</v>
      </c>
      <c r="B547">
        <f>IF(ROW()=2,1,IF(A546&lt;&gt;Receive[[#This Row],[No]],1,B546+1))</f>
        <v>3</v>
      </c>
      <c r="C547" s="1" t="s">
        <v>1674</v>
      </c>
      <c r="D547" s="1" t="s">
        <v>39</v>
      </c>
      <c r="E547" s="1" t="s">
        <v>73</v>
      </c>
      <c r="F547" s="1" t="s">
        <v>31</v>
      </c>
      <c r="G547" s="1" t="s">
        <v>27</v>
      </c>
      <c r="H547" s="1" t="s">
        <v>71</v>
      </c>
      <c r="I547">
        <v>1</v>
      </c>
      <c r="J547" t="s">
        <v>228</v>
      </c>
      <c r="K547" s="1" t="s">
        <v>230</v>
      </c>
      <c r="L547" s="1" t="s">
        <v>178</v>
      </c>
      <c r="M547">
        <v>29</v>
      </c>
      <c r="N547">
        <v>0</v>
      </c>
      <c r="O547">
        <v>0</v>
      </c>
      <c r="P547">
        <v>0</v>
      </c>
      <c r="R547" s="1" t="s">
        <v>923</v>
      </c>
      <c r="S547">
        <v>12.5</v>
      </c>
      <c r="T547">
        <v>49.74</v>
      </c>
      <c r="W547" s="1"/>
      <c r="X547" t="str">
        <f>Receive[[#This Row],[服装]]&amp;Receive[[#This Row],[名前]]&amp;Receive[[#This Row],[レアリティ]]</f>
        <v>思い出孤爪研磨ICONIC</v>
      </c>
    </row>
    <row r="548" spans="1:24" x14ac:dyDescent="0.25">
      <c r="A548">
        <f>VLOOKUP(Receive[[#This Row],[No用]],SetNo[[No.用]:[vlookup 用]],2,FALSE)</f>
        <v>90</v>
      </c>
      <c r="B548">
        <f>IF(ROW()=2,1,IF(A547&lt;&gt;Receive[[#This Row],[No]],1,B547+1))</f>
        <v>4</v>
      </c>
      <c r="C548" s="1" t="s">
        <v>1674</v>
      </c>
      <c r="D548" s="1" t="s">
        <v>39</v>
      </c>
      <c r="E548" s="1" t="s">
        <v>73</v>
      </c>
      <c r="F548" s="1" t="s">
        <v>31</v>
      </c>
      <c r="G548" s="1" t="s">
        <v>27</v>
      </c>
      <c r="H548" s="1" t="s">
        <v>71</v>
      </c>
      <c r="I548">
        <v>1</v>
      </c>
      <c r="J548" t="s">
        <v>228</v>
      </c>
      <c r="K548" s="1" t="s">
        <v>120</v>
      </c>
      <c r="L548" s="1" t="s">
        <v>173</v>
      </c>
      <c r="M548">
        <v>34</v>
      </c>
      <c r="N548">
        <v>0</v>
      </c>
      <c r="O548">
        <v>0</v>
      </c>
      <c r="P548">
        <v>0</v>
      </c>
      <c r="W548" s="1"/>
      <c r="X548" t="str">
        <f>Receive[[#This Row],[服装]]&amp;Receive[[#This Row],[名前]]&amp;Receive[[#This Row],[レアリティ]]</f>
        <v>思い出孤爪研磨ICONIC</v>
      </c>
    </row>
    <row r="549" spans="1:24" x14ac:dyDescent="0.25">
      <c r="A549">
        <f>VLOOKUP(Receive[[#This Row],[No用]],SetNo[[No.用]:[vlookup 用]],2,FALSE)</f>
        <v>90</v>
      </c>
      <c r="B549">
        <f>IF(ROW()=2,1,IF(A548&lt;&gt;Receive[[#This Row],[No]],1,B548+1))</f>
        <v>5</v>
      </c>
      <c r="C549" s="1" t="s">
        <v>1674</v>
      </c>
      <c r="D549" s="1" t="s">
        <v>39</v>
      </c>
      <c r="E549" s="1" t="s">
        <v>73</v>
      </c>
      <c r="F549" s="1" t="s">
        <v>31</v>
      </c>
      <c r="G549" s="1" t="s">
        <v>27</v>
      </c>
      <c r="H549" s="1" t="s">
        <v>71</v>
      </c>
      <c r="I549">
        <v>1</v>
      </c>
      <c r="J549" t="s">
        <v>228</v>
      </c>
      <c r="K549" s="1" t="s">
        <v>164</v>
      </c>
      <c r="L549" s="1" t="s">
        <v>162</v>
      </c>
      <c r="M549">
        <v>26</v>
      </c>
      <c r="N549">
        <v>0</v>
      </c>
      <c r="O549">
        <v>0</v>
      </c>
      <c r="P549">
        <v>0</v>
      </c>
      <c r="W549" s="1"/>
      <c r="X549" t="str">
        <f>Receive[[#This Row],[服装]]&amp;Receive[[#This Row],[名前]]&amp;Receive[[#This Row],[レアリティ]]</f>
        <v>思い出孤爪研磨ICONIC</v>
      </c>
    </row>
    <row r="550" spans="1:24" x14ac:dyDescent="0.25">
      <c r="A550">
        <f>VLOOKUP(Receive[[#This Row],[No用]],SetNo[[No.用]:[vlookup 用]],2,FALSE)</f>
        <v>90</v>
      </c>
      <c r="B550">
        <f>IF(ROW()=2,1,IF(A549&lt;&gt;Receive[[#This Row],[No]],1,B549+1))</f>
        <v>6</v>
      </c>
      <c r="C550" s="1" t="s">
        <v>1674</v>
      </c>
      <c r="D550" s="1" t="s">
        <v>39</v>
      </c>
      <c r="E550" s="1" t="s">
        <v>73</v>
      </c>
      <c r="F550" s="1" t="s">
        <v>31</v>
      </c>
      <c r="G550" s="1" t="s">
        <v>27</v>
      </c>
      <c r="H550" s="1" t="s">
        <v>71</v>
      </c>
      <c r="I550">
        <v>0</v>
      </c>
      <c r="J550" t="s">
        <v>228</v>
      </c>
      <c r="K550" s="1" t="s">
        <v>165</v>
      </c>
      <c r="L550" s="1" t="s">
        <v>162</v>
      </c>
      <c r="M550">
        <v>30</v>
      </c>
      <c r="N550">
        <v>0</v>
      </c>
      <c r="O550">
        <v>0</v>
      </c>
      <c r="P550">
        <v>0</v>
      </c>
      <c r="W550" s="1"/>
      <c r="X550" t="str">
        <f>Receive[[#This Row],[服装]]&amp;Receive[[#This Row],[名前]]&amp;Receive[[#This Row],[レアリティ]]</f>
        <v>思い出孤爪研磨ICONIC</v>
      </c>
    </row>
    <row r="551" spans="1:24" x14ac:dyDescent="0.25">
      <c r="A551">
        <f>VLOOKUP(Receive[[#This Row],[No用]],SetNo[[No.用]:[vlookup 用]],2,FALSE)</f>
        <v>90</v>
      </c>
      <c r="B551">
        <f>IF(ROW()=2,1,IF(A550&lt;&gt;Receive[[#This Row],[No]],1,B550+1))</f>
        <v>7</v>
      </c>
      <c r="C551" s="1" t="s">
        <v>1674</v>
      </c>
      <c r="D551" s="1" t="s">
        <v>39</v>
      </c>
      <c r="E551" s="1" t="s">
        <v>73</v>
      </c>
      <c r="F551" s="1" t="s">
        <v>31</v>
      </c>
      <c r="G551" s="1" t="s">
        <v>27</v>
      </c>
      <c r="H551" s="1" t="s">
        <v>71</v>
      </c>
      <c r="I551">
        <v>1</v>
      </c>
      <c r="J551" t="s">
        <v>228</v>
      </c>
      <c r="K551" s="1" t="s">
        <v>183</v>
      </c>
      <c r="L551" s="1" t="s">
        <v>224</v>
      </c>
      <c r="M551">
        <v>45</v>
      </c>
      <c r="N551">
        <v>0</v>
      </c>
      <c r="O551">
        <v>55</v>
      </c>
      <c r="P551">
        <v>0</v>
      </c>
      <c r="W551" s="1" t="s">
        <v>1365</v>
      </c>
      <c r="X551" t="str">
        <f>Receive[[#This Row],[服装]]&amp;Receive[[#This Row],[名前]]&amp;Receive[[#This Row],[レアリティ]]</f>
        <v>思い出孤爪研磨ICONIC</v>
      </c>
    </row>
    <row r="552" spans="1:24" x14ac:dyDescent="0.25">
      <c r="A552">
        <f>VLOOKUP(Receive[[#This Row],[No用]],SetNo[[No.用]:[vlookup 用]],2,FALSE)</f>
        <v>91</v>
      </c>
      <c r="B552">
        <f>IF(ROW()=2,1,IF(A537&lt;&gt;Receive[[#This Row],[No]],1,B537+1))</f>
        <v>1</v>
      </c>
      <c r="C552" t="s">
        <v>108</v>
      </c>
      <c r="D552" t="s">
        <v>40</v>
      </c>
      <c r="E552" t="s">
        <v>23</v>
      </c>
      <c r="F552" t="s">
        <v>26</v>
      </c>
      <c r="G552" t="s">
        <v>27</v>
      </c>
      <c r="H552" t="s">
        <v>71</v>
      </c>
      <c r="I552">
        <v>1</v>
      </c>
      <c r="J552" t="s">
        <v>228</v>
      </c>
      <c r="K552" t="s">
        <v>119</v>
      </c>
      <c r="L552" t="s">
        <v>162</v>
      </c>
      <c r="M552">
        <v>25</v>
      </c>
      <c r="N552">
        <v>0</v>
      </c>
      <c r="O552">
        <v>0</v>
      </c>
      <c r="P552">
        <v>0</v>
      </c>
      <c r="X552" t="str">
        <f>Receive[[#This Row],[服装]]&amp;Receive[[#This Row],[名前]]&amp;Receive[[#This Row],[レアリティ]]</f>
        <v>ユニフォーム黒尾鉄朗ICONIC</v>
      </c>
    </row>
    <row r="553" spans="1:24" x14ac:dyDescent="0.25">
      <c r="A553">
        <f>VLOOKUP(Receive[[#This Row],[No用]],SetNo[[No.用]:[vlookup 用]],2,FALSE)</f>
        <v>91</v>
      </c>
      <c r="B553">
        <f>IF(ROW()=2,1,IF(A552&lt;&gt;Receive[[#This Row],[No]],1,B552+1))</f>
        <v>2</v>
      </c>
      <c r="C553" t="s">
        <v>108</v>
      </c>
      <c r="D553" t="s">
        <v>40</v>
      </c>
      <c r="E553" t="s">
        <v>23</v>
      </c>
      <c r="F553" t="s">
        <v>26</v>
      </c>
      <c r="G553" t="s">
        <v>27</v>
      </c>
      <c r="H553" t="s">
        <v>71</v>
      </c>
      <c r="I553">
        <v>1</v>
      </c>
      <c r="J553" t="s">
        <v>228</v>
      </c>
      <c r="K553" t="s">
        <v>163</v>
      </c>
      <c r="L553" t="s">
        <v>162</v>
      </c>
      <c r="M553">
        <v>25</v>
      </c>
      <c r="N553">
        <v>0</v>
      </c>
      <c r="O553">
        <v>0</v>
      </c>
      <c r="P553">
        <v>0</v>
      </c>
      <c r="R553" s="1" t="s">
        <v>923</v>
      </c>
      <c r="S553" s="1">
        <v>15</v>
      </c>
      <c r="T553" s="1">
        <v>59.1</v>
      </c>
      <c r="U553" s="1"/>
      <c r="V553" s="1"/>
      <c r="X553" t="str">
        <f>Receive[[#This Row],[服装]]&amp;Receive[[#This Row],[名前]]&amp;Receive[[#This Row],[レアリティ]]</f>
        <v>ユニフォーム黒尾鉄朗ICONIC</v>
      </c>
    </row>
    <row r="554" spans="1:24" x14ac:dyDescent="0.25">
      <c r="A554">
        <f>VLOOKUP(Receive[[#This Row],[No用]],SetNo[[No.用]:[vlookup 用]],2,FALSE)</f>
        <v>91</v>
      </c>
      <c r="B554">
        <f>IF(ROW()=2,1,IF(A553&lt;&gt;Receive[[#This Row],[No]],1,B553+1))</f>
        <v>3</v>
      </c>
      <c r="C554" t="s">
        <v>108</v>
      </c>
      <c r="D554" t="s">
        <v>40</v>
      </c>
      <c r="E554" t="s">
        <v>23</v>
      </c>
      <c r="F554" t="s">
        <v>26</v>
      </c>
      <c r="G554" t="s">
        <v>27</v>
      </c>
      <c r="H554" t="s">
        <v>71</v>
      </c>
      <c r="I554">
        <v>1</v>
      </c>
      <c r="J554" t="s">
        <v>228</v>
      </c>
      <c r="K554" t="s">
        <v>230</v>
      </c>
      <c r="L554" t="s">
        <v>162</v>
      </c>
      <c r="M554">
        <v>25</v>
      </c>
      <c r="N554">
        <v>0</v>
      </c>
      <c r="O554">
        <v>0</v>
      </c>
      <c r="P554">
        <v>0</v>
      </c>
      <c r="R554" s="1" t="s">
        <v>923</v>
      </c>
      <c r="S554" s="1">
        <v>10</v>
      </c>
      <c r="T554" s="1">
        <v>39.4</v>
      </c>
      <c r="U554" s="1"/>
      <c r="V554" s="1"/>
      <c r="X554" t="str">
        <f>Receive[[#This Row],[服装]]&amp;Receive[[#This Row],[名前]]&amp;Receive[[#This Row],[レアリティ]]</f>
        <v>ユニフォーム黒尾鉄朗ICONIC</v>
      </c>
    </row>
    <row r="555" spans="1:24" x14ac:dyDescent="0.25">
      <c r="A555">
        <f>VLOOKUP(Receive[[#This Row],[No用]],SetNo[[No.用]:[vlookup 用]],2,FALSE)</f>
        <v>91</v>
      </c>
      <c r="B555">
        <f>IF(ROW()=2,1,IF(A554&lt;&gt;Receive[[#This Row],[No]],1,B554+1))</f>
        <v>4</v>
      </c>
      <c r="C555" t="s">
        <v>108</v>
      </c>
      <c r="D555" t="s">
        <v>40</v>
      </c>
      <c r="E555" t="s">
        <v>23</v>
      </c>
      <c r="F555" t="s">
        <v>26</v>
      </c>
      <c r="G555" t="s">
        <v>27</v>
      </c>
      <c r="H555" t="s">
        <v>71</v>
      </c>
      <c r="I555">
        <v>1</v>
      </c>
      <c r="J555" t="s">
        <v>228</v>
      </c>
      <c r="K555" t="s">
        <v>120</v>
      </c>
      <c r="L555" t="s">
        <v>162</v>
      </c>
      <c r="M555">
        <v>25</v>
      </c>
      <c r="N555">
        <v>0</v>
      </c>
      <c r="O555">
        <v>0</v>
      </c>
      <c r="P555">
        <v>0</v>
      </c>
      <c r="X555" t="str">
        <f>Receive[[#This Row],[服装]]&amp;Receive[[#This Row],[名前]]&amp;Receive[[#This Row],[レアリティ]]</f>
        <v>ユニフォーム黒尾鉄朗ICONIC</v>
      </c>
    </row>
    <row r="556" spans="1:24" x14ac:dyDescent="0.25">
      <c r="A556">
        <f>VLOOKUP(Receive[[#This Row],[No用]],SetNo[[No.用]:[vlookup 用]],2,FALSE)</f>
        <v>91</v>
      </c>
      <c r="B556">
        <f>IF(ROW()=2,1,IF(A555&lt;&gt;Receive[[#This Row],[No]],1,B555+1))</f>
        <v>5</v>
      </c>
      <c r="C556" t="s">
        <v>108</v>
      </c>
      <c r="D556" t="s">
        <v>40</v>
      </c>
      <c r="E556" t="s">
        <v>23</v>
      </c>
      <c r="F556" t="s">
        <v>26</v>
      </c>
      <c r="G556" t="s">
        <v>27</v>
      </c>
      <c r="H556" t="s">
        <v>71</v>
      </c>
      <c r="I556">
        <v>1</v>
      </c>
      <c r="J556" t="s">
        <v>228</v>
      </c>
      <c r="K556" t="s">
        <v>164</v>
      </c>
      <c r="L556" t="s">
        <v>162</v>
      </c>
      <c r="M556">
        <v>25</v>
      </c>
      <c r="N556">
        <v>0</v>
      </c>
      <c r="O556">
        <v>0</v>
      </c>
      <c r="P556">
        <v>0</v>
      </c>
      <c r="X556" t="str">
        <f>Receive[[#This Row],[服装]]&amp;Receive[[#This Row],[名前]]&amp;Receive[[#This Row],[レアリティ]]</f>
        <v>ユニフォーム黒尾鉄朗ICONIC</v>
      </c>
    </row>
    <row r="557" spans="1:24" x14ac:dyDescent="0.25">
      <c r="A557">
        <f>VLOOKUP(Receive[[#This Row],[No用]],SetNo[[No.用]:[vlookup 用]],2,FALSE)</f>
        <v>91</v>
      </c>
      <c r="B557">
        <f>IF(ROW()=2,1,IF(A556&lt;&gt;Receive[[#This Row],[No]],1,B556+1))</f>
        <v>6</v>
      </c>
      <c r="C557" t="s">
        <v>108</v>
      </c>
      <c r="D557" t="s">
        <v>40</v>
      </c>
      <c r="E557" t="s">
        <v>23</v>
      </c>
      <c r="F557" t="s">
        <v>26</v>
      </c>
      <c r="G557" t="s">
        <v>27</v>
      </c>
      <c r="H557" t="s">
        <v>71</v>
      </c>
      <c r="I557">
        <v>0</v>
      </c>
      <c r="J557" t="s">
        <v>228</v>
      </c>
      <c r="K557" t="s">
        <v>165</v>
      </c>
      <c r="L557" t="s">
        <v>162</v>
      </c>
      <c r="M557">
        <v>9</v>
      </c>
      <c r="N557">
        <v>0</v>
      </c>
      <c r="O557">
        <v>0</v>
      </c>
      <c r="P557">
        <v>0</v>
      </c>
      <c r="X557" t="str">
        <f>Receive[[#This Row],[服装]]&amp;Receive[[#This Row],[名前]]&amp;Receive[[#This Row],[レアリティ]]</f>
        <v>ユニフォーム黒尾鉄朗ICONIC</v>
      </c>
    </row>
    <row r="558" spans="1:24" x14ac:dyDescent="0.25">
      <c r="A558">
        <f>VLOOKUP(Receive[[#This Row],[No用]],SetNo[[No.用]:[vlookup 用]],2,FALSE)</f>
        <v>92</v>
      </c>
      <c r="B558">
        <f>IF(ROW()=2,1,IF(A557&lt;&gt;Receive[[#This Row],[No]],1,B557+1))</f>
        <v>1</v>
      </c>
      <c r="C558" t="s">
        <v>149</v>
      </c>
      <c r="D558" t="s">
        <v>40</v>
      </c>
      <c r="E558" t="s">
        <v>73</v>
      </c>
      <c r="F558" t="s">
        <v>26</v>
      </c>
      <c r="G558" t="s">
        <v>27</v>
      </c>
      <c r="H558" t="s">
        <v>71</v>
      </c>
      <c r="I558">
        <v>1</v>
      </c>
      <c r="J558" t="s">
        <v>228</v>
      </c>
      <c r="K558" t="s">
        <v>119</v>
      </c>
      <c r="L558" t="s">
        <v>162</v>
      </c>
      <c r="M558">
        <v>25</v>
      </c>
      <c r="N558">
        <v>0</v>
      </c>
      <c r="O558">
        <v>0</v>
      </c>
      <c r="P558">
        <v>0</v>
      </c>
      <c r="X558" t="str">
        <f>Receive[[#This Row],[服装]]&amp;Receive[[#This Row],[名前]]&amp;Receive[[#This Row],[レアリティ]]</f>
        <v>制服黒尾鉄朗ICONIC</v>
      </c>
    </row>
    <row r="559" spans="1:24" x14ac:dyDescent="0.25">
      <c r="A559">
        <f>VLOOKUP(Receive[[#This Row],[No用]],SetNo[[No.用]:[vlookup 用]],2,FALSE)</f>
        <v>92</v>
      </c>
      <c r="B559">
        <f>IF(ROW()=2,1,IF(A558&lt;&gt;Receive[[#This Row],[No]],1,B558+1))</f>
        <v>2</v>
      </c>
      <c r="C559" t="s">
        <v>149</v>
      </c>
      <c r="D559" t="s">
        <v>40</v>
      </c>
      <c r="E559" t="s">
        <v>73</v>
      </c>
      <c r="F559" t="s">
        <v>26</v>
      </c>
      <c r="G559" t="s">
        <v>27</v>
      </c>
      <c r="H559" t="s">
        <v>71</v>
      </c>
      <c r="I559">
        <v>1</v>
      </c>
      <c r="J559" t="s">
        <v>228</v>
      </c>
      <c r="K559" t="s">
        <v>163</v>
      </c>
      <c r="L559" t="s">
        <v>162</v>
      </c>
      <c r="M559">
        <v>25</v>
      </c>
      <c r="N559">
        <v>0</v>
      </c>
      <c r="O559">
        <v>0</v>
      </c>
      <c r="P559">
        <v>0</v>
      </c>
      <c r="R559" s="1" t="s">
        <v>923</v>
      </c>
      <c r="S559" s="1">
        <v>15</v>
      </c>
      <c r="T559" s="1">
        <v>59.1</v>
      </c>
      <c r="U559" s="1"/>
      <c r="V559" s="1"/>
      <c r="X559" t="str">
        <f>Receive[[#This Row],[服装]]&amp;Receive[[#This Row],[名前]]&amp;Receive[[#This Row],[レアリティ]]</f>
        <v>制服黒尾鉄朗ICONIC</v>
      </c>
    </row>
    <row r="560" spans="1:24" x14ac:dyDescent="0.25">
      <c r="A560">
        <f>VLOOKUP(Receive[[#This Row],[No用]],SetNo[[No.用]:[vlookup 用]],2,FALSE)</f>
        <v>92</v>
      </c>
      <c r="B560">
        <f>IF(ROW()=2,1,IF(A559&lt;&gt;Receive[[#This Row],[No]],1,B559+1))</f>
        <v>3</v>
      </c>
      <c r="C560" t="s">
        <v>149</v>
      </c>
      <c r="D560" t="s">
        <v>40</v>
      </c>
      <c r="E560" t="s">
        <v>73</v>
      </c>
      <c r="F560" t="s">
        <v>26</v>
      </c>
      <c r="G560" t="s">
        <v>27</v>
      </c>
      <c r="H560" t="s">
        <v>71</v>
      </c>
      <c r="I560">
        <v>1</v>
      </c>
      <c r="J560" t="s">
        <v>228</v>
      </c>
      <c r="K560" t="s">
        <v>230</v>
      </c>
      <c r="L560" t="s">
        <v>162</v>
      </c>
      <c r="M560">
        <v>25</v>
      </c>
      <c r="N560">
        <v>0</v>
      </c>
      <c r="O560">
        <v>0</v>
      </c>
      <c r="P560">
        <v>0</v>
      </c>
      <c r="R560" s="1" t="s">
        <v>923</v>
      </c>
      <c r="S560" s="1">
        <v>10</v>
      </c>
      <c r="T560" s="1">
        <v>39.4</v>
      </c>
      <c r="U560" s="1"/>
      <c r="V560" s="1"/>
      <c r="X560" t="str">
        <f>Receive[[#This Row],[服装]]&amp;Receive[[#This Row],[名前]]&amp;Receive[[#This Row],[レアリティ]]</f>
        <v>制服黒尾鉄朗ICONIC</v>
      </c>
    </row>
    <row r="561" spans="1:24" x14ac:dyDescent="0.25">
      <c r="A561">
        <f>VLOOKUP(Receive[[#This Row],[No用]],SetNo[[No.用]:[vlookup 用]],2,FALSE)</f>
        <v>92</v>
      </c>
      <c r="B561">
        <f>IF(ROW()=2,1,IF(A560&lt;&gt;Receive[[#This Row],[No]],1,B560+1))</f>
        <v>4</v>
      </c>
      <c r="C561" t="s">
        <v>149</v>
      </c>
      <c r="D561" t="s">
        <v>40</v>
      </c>
      <c r="E561" t="s">
        <v>73</v>
      </c>
      <c r="F561" t="s">
        <v>26</v>
      </c>
      <c r="G561" t="s">
        <v>27</v>
      </c>
      <c r="H561" t="s">
        <v>71</v>
      </c>
      <c r="I561">
        <v>1</v>
      </c>
      <c r="J561" t="s">
        <v>228</v>
      </c>
      <c r="K561" t="s">
        <v>120</v>
      </c>
      <c r="L561" t="s">
        <v>162</v>
      </c>
      <c r="M561">
        <v>25</v>
      </c>
      <c r="N561">
        <v>0</v>
      </c>
      <c r="O561">
        <v>0</v>
      </c>
      <c r="P561">
        <v>0</v>
      </c>
      <c r="X561" t="str">
        <f>Receive[[#This Row],[服装]]&amp;Receive[[#This Row],[名前]]&amp;Receive[[#This Row],[レアリティ]]</f>
        <v>制服黒尾鉄朗ICONIC</v>
      </c>
    </row>
    <row r="562" spans="1:24" x14ac:dyDescent="0.25">
      <c r="A562">
        <f>VLOOKUP(Receive[[#This Row],[No用]],SetNo[[No.用]:[vlookup 用]],2,FALSE)</f>
        <v>92</v>
      </c>
      <c r="B562">
        <f>IF(ROW()=2,1,IF(A561&lt;&gt;Receive[[#This Row],[No]],1,B561+1))</f>
        <v>5</v>
      </c>
      <c r="C562" t="s">
        <v>149</v>
      </c>
      <c r="D562" t="s">
        <v>40</v>
      </c>
      <c r="E562" t="s">
        <v>73</v>
      </c>
      <c r="F562" t="s">
        <v>26</v>
      </c>
      <c r="G562" t="s">
        <v>27</v>
      </c>
      <c r="H562" t="s">
        <v>71</v>
      </c>
      <c r="I562">
        <v>1</v>
      </c>
      <c r="J562" t="s">
        <v>228</v>
      </c>
      <c r="K562" t="s">
        <v>164</v>
      </c>
      <c r="L562" t="s">
        <v>162</v>
      </c>
      <c r="M562">
        <v>25</v>
      </c>
      <c r="N562">
        <v>0</v>
      </c>
      <c r="O562">
        <v>0</v>
      </c>
      <c r="P562">
        <v>0</v>
      </c>
      <c r="X562" t="str">
        <f>Receive[[#This Row],[服装]]&amp;Receive[[#This Row],[名前]]&amp;Receive[[#This Row],[レアリティ]]</f>
        <v>制服黒尾鉄朗ICONIC</v>
      </c>
    </row>
    <row r="563" spans="1:24" x14ac:dyDescent="0.25">
      <c r="A563">
        <f>VLOOKUP(Receive[[#This Row],[No用]],SetNo[[No.用]:[vlookup 用]],2,FALSE)</f>
        <v>92</v>
      </c>
      <c r="B563">
        <f>IF(ROW()=2,1,IF(A562&lt;&gt;Receive[[#This Row],[No]],1,B562+1))</f>
        <v>6</v>
      </c>
      <c r="C563" t="s">
        <v>149</v>
      </c>
      <c r="D563" t="s">
        <v>40</v>
      </c>
      <c r="E563" t="s">
        <v>73</v>
      </c>
      <c r="F563" t="s">
        <v>26</v>
      </c>
      <c r="G563" t="s">
        <v>27</v>
      </c>
      <c r="H563" t="s">
        <v>71</v>
      </c>
      <c r="I563">
        <v>0</v>
      </c>
      <c r="J563" t="s">
        <v>228</v>
      </c>
      <c r="K563" t="s">
        <v>165</v>
      </c>
      <c r="L563" t="s">
        <v>162</v>
      </c>
      <c r="M563">
        <v>9</v>
      </c>
      <c r="N563">
        <v>0</v>
      </c>
      <c r="O563">
        <v>0</v>
      </c>
      <c r="P563">
        <v>0</v>
      </c>
      <c r="X563" t="str">
        <f>Receive[[#This Row],[服装]]&amp;Receive[[#This Row],[名前]]&amp;Receive[[#This Row],[レアリティ]]</f>
        <v>制服黒尾鉄朗ICONIC</v>
      </c>
    </row>
    <row r="564" spans="1:24" x14ac:dyDescent="0.25">
      <c r="A564">
        <f>VLOOKUP(Receive[[#This Row],[No用]],SetNo[[No.用]:[vlookup 用]],2,FALSE)</f>
        <v>93</v>
      </c>
      <c r="B564">
        <f>IF(ROW()=2,1,IF(A563&lt;&gt;Receive[[#This Row],[No]],1,B563+1))</f>
        <v>1</v>
      </c>
      <c r="C564" t="s">
        <v>150</v>
      </c>
      <c r="D564" t="s">
        <v>40</v>
      </c>
      <c r="E564" t="s">
        <v>90</v>
      </c>
      <c r="F564" t="s">
        <v>26</v>
      </c>
      <c r="G564" t="s">
        <v>27</v>
      </c>
      <c r="H564" t="s">
        <v>71</v>
      </c>
      <c r="I564">
        <v>1</v>
      </c>
      <c r="J564" t="s">
        <v>228</v>
      </c>
      <c r="K564" t="s">
        <v>119</v>
      </c>
      <c r="L564" t="s">
        <v>178</v>
      </c>
      <c r="M564">
        <v>28</v>
      </c>
      <c r="N564">
        <v>0</v>
      </c>
      <c r="O564">
        <v>0</v>
      </c>
      <c r="P564">
        <v>0</v>
      </c>
      <c r="X564" t="str">
        <f>Receive[[#This Row],[服装]]&amp;Receive[[#This Row],[名前]]&amp;Receive[[#This Row],[レアリティ]]</f>
        <v>夏祭り黒尾鉄朗ICONIC</v>
      </c>
    </row>
    <row r="565" spans="1:24" x14ac:dyDescent="0.25">
      <c r="A565">
        <f>VLOOKUP(Receive[[#This Row],[No用]],SetNo[[No.用]:[vlookup 用]],2,FALSE)</f>
        <v>93</v>
      </c>
      <c r="B565">
        <f>IF(ROW()=2,1,IF(A564&lt;&gt;Receive[[#This Row],[No]],1,B564+1))</f>
        <v>2</v>
      </c>
      <c r="C565" t="s">
        <v>150</v>
      </c>
      <c r="D565" t="s">
        <v>40</v>
      </c>
      <c r="E565" t="s">
        <v>90</v>
      </c>
      <c r="F565" t="s">
        <v>26</v>
      </c>
      <c r="G565" t="s">
        <v>27</v>
      </c>
      <c r="H565" t="s">
        <v>71</v>
      </c>
      <c r="I565">
        <v>1</v>
      </c>
      <c r="J565" t="s">
        <v>228</v>
      </c>
      <c r="K565" t="s">
        <v>163</v>
      </c>
      <c r="L565" t="s">
        <v>162</v>
      </c>
      <c r="M565">
        <v>25</v>
      </c>
      <c r="N565">
        <v>0</v>
      </c>
      <c r="O565">
        <v>0</v>
      </c>
      <c r="P565">
        <v>0</v>
      </c>
      <c r="R565" s="1" t="s">
        <v>923</v>
      </c>
      <c r="S565" s="1">
        <v>15</v>
      </c>
      <c r="T565" s="1">
        <v>59.1</v>
      </c>
      <c r="U565" s="1"/>
      <c r="V565" s="1"/>
      <c r="X565" t="str">
        <f>Receive[[#This Row],[服装]]&amp;Receive[[#This Row],[名前]]&amp;Receive[[#This Row],[レアリティ]]</f>
        <v>夏祭り黒尾鉄朗ICONIC</v>
      </c>
    </row>
    <row r="566" spans="1:24" x14ac:dyDescent="0.25">
      <c r="A566">
        <f>VLOOKUP(Receive[[#This Row],[No用]],SetNo[[No.用]:[vlookup 用]],2,FALSE)</f>
        <v>93</v>
      </c>
      <c r="B566">
        <f>IF(ROW()=2,1,IF(A565&lt;&gt;Receive[[#This Row],[No]],1,B565+1))</f>
        <v>3</v>
      </c>
      <c r="C566" t="s">
        <v>150</v>
      </c>
      <c r="D566" t="s">
        <v>40</v>
      </c>
      <c r="E566" t="s">
        <v>90</v>
      </c>
      <c r="F566" t="s">
        <v>26</v>
      </c>
      <c r="G566" t="s">
        <v>27</v>
      </c>
      <c r="H566" t="s">
        <v>71</v>
      </c>
      <c r="I566">
        <v>1</v>
      </c>
      <c r="J566" t="s">
        <v>228</v>
      </c>
      <c r="K566" t="s">
        <v>230</v>
      </c>
      <c r="L566" t="s">
        <v>162</v>
      </c>
      <c r="M566">
        <v>25</v>
      </c>
      <c r="N566">
        <v>0</v>
      </c>
      <c r="O566">
        <v>0</v>
      </c>
      <c r="P566">
        <v>0</v>
      </c>
      <c r="R566" s="1" t="s">
        <v>923</v>
      </c>
      <c r="S566" s="1">
        <v>10</v>
      </c>
      <c r="T566" s="1">
        <v>39.4</v>
      </c>
      <c r="U566" s="1"/>
      <c r="V566" s="1"/>
      <c r="X566" t="str">
        <f>Receive[[#This Row],[服装]]&amp;Receive[[#This Row],[名前]]&amp;Receive[[#This Row],[レアリティ]]</f>
        <v>夏祭り黒尾鉄朗ICONIC</v>
      </c>
    </row>
    <row r="567" spans="1:24" x14ac:dyDescent="0.25">
      <c r="A567">
        <f>VLOOKUP(Receive[[#This Row],[No用]],SetNo[[No.用]:[vlookup 用]],2,FALSE)</f>
        <v>93</v>
      </c>
      <c r="B567">
        <f>IF(ROW()=2,1,IF(A566&lt;&gt;Receive[[#This Row],[No]],1,B566+1))</f>
        <v>4</v>
      </c>
      <c r="C567" t="s">
        <v>150</v>
      </c>
      <c r="D567" t="s">
        <v>40</v>
      </c>
      <c r="E567" t="s">
        <v>90</v>
      </c>
      <c r="F567" t="s">
        <v>26</v>
      </c>
      <c r="G567" t="s">
        <v>27</v>
      </c>
      <c r="H567" t="s">
        <v>71</v>
      </c>
      <c r="I567">
        <v>1</v>
      </c>
      <c r="J567" t="s">
        <v>228</v>
      </c>
      <c r="K567" t="s">
        <v>120</v>
      </c>
      <c r="L567" t="s">
        <v>178</v>
      </c>
      <c r="M567">
        <v>28</v>
      </c>
      <c r="N567">
        <v>0</v>
      </c>
      <c r="O567">
        <v>0</v>
      </c>
      <c r="P567">
        <v>0</v>
      </c>
      <c r="X567" t="str">
        <f>Receive[[#This Row],[服装]]&amp;Receive[[#This Row],[名前]]&amp;Receive[[#This Row],[レアリティ]]</f>
        <v>夏祭り黒尾鉄朗ICONIC</v>
      </c>
    </row>
    <row r="568" spans="1:24" x14ac:dyDescent="0.25">
      <c r="A568">
        <f>VLOOKUP(Receive[[#This Row],[No用]],SetNo[[No.用]:[vlookup 用]],2,FALSE)</f>
        <v>93</v>
      </c>
      <c r="B568">
        <f>IF(ROW()=2,1,IF(A567&lt;&gt;Receive[[#This Row],[No]],1,B567+1))</f>
        <v>5</v>
      </c>
      <c r="C568" t="s">
        <v>150</v>
      </c>
      <c r="D568" t="s">
        <v>40</v>
      </c>
      <c r="E568" t="s">
        <v>90</v>
      </c>
      <c r="F568" t="s">
        <v>26</v>
      </c>
      <c r="G568" t="s">
        <v>27</v>
      </c>
      <c r="H568" t="s">
        <v>71</v>
      </c>
      <c r="I568">
        <v>1</v>
      </c>
      <c r="J568" t="s">
        <v>228</v>
      </c>
      <c r="K568" t="s">
        <v>164</v>
      </c>
      <c r="L568" t="s">
        <v>162</v>
      </c>
      <c r="M568">
        <v>25</v>
      </c>
      <c r="N568">
        <v>0</v>
      </c>
      <c r="O568">
        <v>0</v>
      </c>
      <c r="P568">
        <v>0</v>
      </c>
      <c r="X568" t="str">
        <f>Receive[[#This Row],[服装]]&amp;Receive[[#This Row],[名前]]&amp;Receive[[#This Row],[レアリティ]]</f>
        <v>夏祭り黒尾鉄朗ICONIC</v>
      </c>
    </row>
    <row r="569" spans="1:24" x14ac:dyDescent="0.25">
      <c r="A569">
        <f>VLOOKUP(Receive[[#This Row],[No用]],SetNo[[No.用]:[vlookup 用]],2,FALSE)</f>
        <v>93</v>
      </c>
      <c r="B569">
        <f>IF(ROW()=2,1,IF(A568&lt;&gt;Receive[[#This Row],[No]],1,B568+1))</f>
        <v>6</v>
      </c>
      <c r="C569" t="s">
        <v>150</v>
      </c>
      <c r="D569" t="s">
        <v>40</v>
      </c>
      <c r="E569" t="s">
        <v>90</v>
      </c>
      <c r="F569" t="s">
        <v>26</v>
      </c>
      <c r="G569" t="s">
        <v>27</v>
      </c>
      <c r="H569" t="s">
        <v>71</v>
      </c>
      <c r="I569">
        <v>0</v>
      </c>
      <c r="J569" t="s">
        <v>228</v>
      </c>
      <c r="K569" t="s">
        <v>165</v>
      </c>
      <c r="L569" t="s">
        <v>162</v>
      </c>
      <c r="M569">
        <v>9</v>
      </c>
      <c r="N569">
        <v>0</v>
      </c>
      <c r="O569">
        <v>0</v>
      </c>
      <c r="P569">
        <v>0</v>
      </c>
      <c r="X569" t="str">
        <f>Receive[[#This Row],[服装]]&amp;Receive[[#This Row],[名前]]&amp;Receive[[#This Row],[レアリティ]]</f>
        <v>夏祭り黒尾鉄朗ICONIC</v>
      </c>
    </row>
    <row r="570" spans="1:24" x14ac:dyDescent="0.25">
      <c r="A570">
        <f>VLOOKUP(Receive[[#This Row],[No用]],SetNo[[No.用]:[vlookup 用]],2,FALSE)</f>
        <v>94</v>
      </c>
      <c r="B570">
        <f>IF(ROW()=2,1,IF(A569&lt;&gt;Receive[[#This Row],[No]],1,B569+1))</f>
        <v>1</v>
      </c>
      <c r="C570" s="1" t="s">
        <v>604</v>
      </c>
      <c r="D570" s="1" t="s">
        <v>40</v>
      </c>
      <c r="E570" s="1" t="s">
        <v>77</v>
      </c>
      <c r="F570" s="1" t="s">
        <v>26</v>
      </c>
      <c r="G570" s="1" t="s">
        <v>27</v>
      </c>
      <c r="H570" s="1" t="s">
        <v>71</v>
      </c>
      <c r="I570">
        <v>1</v>
      </c>
      <c r="J570" t="s">
        <v>228</v>
      </c>
      <c r="K570" s="1" t="s">
        <v>119</v>
      </c>
      <c r="L570" s="1" t="s">
        <v>173</v>
      </c>
      <c r="M570">
        <v>31</v>
      </c>
      <c r="N570">
        <v>0</v>
      </c>
      <c r="O570">
        <v>0</v>
      </c>
      <c r="P570">
        <v>0</v>
      </c>
      <c r="X570" t="str">
        <f>Receive[[#This Row],[服装]]&amp;Receive[[#This Row],[名前]]&amp;Receive[[#This Row],[レアリティ]]</f>
        <v>1周年黒尾鉄朗ICONIC</v>
      </c>
    </row>
    <row r="571" spans="1:24" x14ac:dyDescent="0.25">
      <c r="A571">
        <f>VLOOKUP(Receive[[#This Row],[No用]],SetNo[[No.用]:[vlookup 用]],2,FALSE)</f>
        <v>94</v>
      </c>
      <c r="B571">
        <f>IF(ROW()=2,1,IF(A570&lt;&gt;Receive[[#This Row],[No]],1,B570+1))</f>
        <v>2</v>
      </c>
      <c r="C571" s="1" t="s">
        <v>604</v>
      </c>
      <c r="D571" s="1" t="s">
        <v>40</v>
      </c>
      <c r="E571" s="1" t="s">
        <v>77</v>
      </c>
      <c r="F571" s="1" t="s">
        <v>26</v>
      </c>
      <c r="G571" s="1" t="s">
        <v>27</v>
      </c>
      <c r="H571" s="1" t="s">
        <v>71</v>
      </c>
      <c r="I571">
        <v>1</v>
      </c>
      <c r="J571" t="s">
        <v>228</v>
      </c>
      <c r="K571" s="1" t="s">
        <v>163</v>
      </c>
      <c r="L571" s="1" t="s">
        <v>162</v>
      </c>
      <c r="M571">
        <v>25</v>
      </c>
      <c r="N571">
        <v>0</v>
      </c>
      <c r="O571">
        <v>0</v>
      </c>
      <c r="P571">
        <v>0</v>
      </c>
      <c r="R571" s="1" t="s">
        <v>923</v>
      </c>
      <c r="S571" s="1">
        <v>15</v>
      </c>
      <c r="T571" s="1">
        <v>59.1</v>
      </c>
      <c r="U571" s="1"/>
      <c r="V571" s="1"/>
      <c r="X571" t="str">
        <f>Receive[[#This Row],[服装]]&amp;Receive[[#This Row],[名前]]&amp;Receive[[#This Row],[レアリティ]]</f>
        <v>1周年黒尾鉄朗ICONIC</v>
      </c>
    </row>
    <row r="572" spans="1:24" x14ac:dyDescent="0.25">
      <c r="A572">
        <f>VLOOKUP(Receive[[#This Row],[No用]],SetNo[[No.用]:[vlookup 用]],2,FALSE)</f>
        <v>94</v>
      </c>
      <c r="B572">
        <f>IF(ROW()=2,1,IF(A571&lt;&gt;Receive[[#This Row],[No]],1,B571+1))</f>
        <v>3</v>
      </c>
      <c r="C572" s="1" t="s">
        <v>604</v>
      </c>
      <c r="D572" s="1" t="s">
        <v>40</v>
      </c>
      <c r="E572" s="1" t="s">
        <v>77</v>
      </c>
      <c r="F572" s="1" t="s">
        <v>26</v>
      </c>
      <c r="G572" s="1" t="s">
        <v>27</v>
      </c>
      <c r="H572" s="1" t="s">
        <v>71</v>
      </c>
      <c r="I572">
        <v>1</v>
      </c>
      <c r="J572" t="s">
        <v>228</v>
      </c>
      <c r="K572" s="1" t="s">
        <v>230</v>
      </c>
      <c r="L572" s="1" t="s">
        <v>162</v>
      </c>
      <c r="M572">
        <v>25</v>
      </c>
      <c r="N572">
        <v>0</v>
      </c>
      <c r="O572">
        <v>0</v>
      </c>
      <c r="P572">
        <v>0</v>
      </c>
      <c r="R572" s="1" t="s">
        <v>923</v>
      </c>
      <c r="S572" s="1">
        <v>10</v>
      </c>
      <c r="T572" s="1">
        <v>39.4</v>
      </c>
      <c r="U572" s="1"/>
      <c r="V572" s="1"/>
      <c r="X572" t="str">
        <f>Receive[[#This Row],[服装]]&amp;Receive[[#This Row],[名前]]&amp;Receive[[#This Row],[レアリティ]]</f>
        <v>1周年黒尾鉄朗ICONIC</v>
      </c>
    </row>
    <row r="573" spans="1:24" x14ac:dyDescent="0.25">
      <c r="A573">
        <f>VLOOKUP(Receive[[#This Row],[No用]],SetNo[[No.用]:[vlookup 用]],2,FALSE)</f>
        <v>94</v>
      </c>
      <c r="B573">
        <f>IF(ROW()=2,1,IF(A572&lt;&gt;Receive[[#This Row],[No]],1,B572+1))</f>
        <v>4</v>
      </c>
      <c r="C573" s="1" t="s">
        <v>604</v>
      </c>
      <c r="D573" s="1" t="s">
        <v>40</v>
      </c>
      <c r="E573" s="1" t="s">
        <v>77</v>
      </c>
      <c r="F573" s="1" t="s">
        <v>26</v>
      </c>
      <c r="G573" s="1" t="s">
        <v>27</v>
      </c>
      <c r="H573" s="1" t="s">
        <v>71</v>
      </c>
      <c r="I573">
        <v>1</v>
      </c>
      <c r="J573" t="s">
        <v>228</v>
      </c>
      <c r="K573" s="1" t="s">
        <v>120</v>
      </c>
      <c r="L573" s="1" t="s">
        <v>173</v>
      </c>
      <c r="M573">
        <v>31</v>
      </c>
      <c r="N573">
        <v>0</v>
      </c>
      <c r="O573">
        <v>0</v>
      </c>
      <c r="P573">
        <v>0</v>
      </c>
      <c r="X573" t="str">
        <f>Receive[[#This Row],[服装]]&amp;Receive[[#This Row],[名前]]&amp;Receive[[#This Row],[レアリティ]]</f>
        <v>1周年黒尾鉄朗ICONIC</v>
      </c>
    </row>
    <row r="574" spans="1:24" x14ac:dyDescent="0.25">
      <c r="A574">
        <f>VLOOKUP(Receive[[#This Row],[No用]],SetNo[[No.用]:[vlookup 用]],2,FALSE)</f>
        <v>94</v>
      </c>
      <c r="B574">
        <f>IF(ROW()=2,1,IF(A573&lt;&gt;Receive[[#This Row],[No]],1,B573+1))</f>
        <v>5</v>
      </c>
      <c r="C574" s="1" t="s">
        <v>604</v>
      </c>
      <c r="D574" s="1" t="s">
        <v>40</v>
      </c>
      <c r="E574" s="1" t="s">
        <v>77</v>
      </c>
      <c r="F574" s="1" t="s">
        <v>26</v>
      </c>
      <c r="G574" s="1" t="s">
        <v>27</v>
      </c>
      <c r="H574" s="1" t="s">
        <v>71</v>
      </c>
      <c r="I574">
        <v>1</v>
      </c>
      <c r="J574" t="s">
        <v>228</v>
      </c>
      <c r="K574" s="1" t="s">
        <v>164</v>
      </c>
      <c r="L574" s="1" t="s">
        <v>162</v>
      </c>
      <c r="M574">
        <v>25</v>
      </c>
      <c r="N574">
        <v>0</v>
      </c>
      <c r="O574">
        <v>0</v>
      </c>
      <c r="P574">
        <v>0</v>
      </c>
      <c r="X574" t="str">
        <f>Receive[[#This Row],[服装]]&amp;Receive[[#This Row],[名前]]&amp;Receive[[#This Row],[レアリティ]]</f>
        <v>1周年黒尾鉄朗ICONIC</v>
      </c>
    </row>
    <row r="575" spans="1:24" x14ac:dyDescent="0.25">
      <c r="A575">
        <f>VLOOKUP(Receive[[#This Row],[No用]],SetNo[[No.用]:[vlookup 用]],2,FALSE)</f>
        <v>94</v>
      </c>
      <c r="B575">
        <f>IF(ROW()=2,1,IF(A574&lt;&gt;Receive[[#This Row],[No]],1,B574+1))</f>
        <v>6</v>
      </c>
      <c r="C575" s="1" t="s">
        <v>604</v>
      </c>
      <c r="D575" s="1" t="s">
        <v>40</v>
      </c>
      <c r="E575" s="1" t="s">
        <v>77</v>
      </c>
      <c r="F575" s="1" t="s">
        <v>26</v>
      </c>
      <c r="G575" s="1" t="s">
        <v>27</v>
      </c>
      <c r="H575" s="1" t="s">
        <v>71</v>
      </c>
      <c r="I575">
        <v>0</v>
      </c>
      <c r="J575" t="s">
        <v>228</v>
      </c>
      <c r="K575" s="1" t="s">
        <v>165</v>
      </c>
      <c r="L575" s="1" t="s">
        <v>162</v>
      </c>
      <c r="M575">
        <v>9</v>
      </c>
      <c r="N575">
        <v>0</v>
      </c>
      <c r="O575">
        <v>0</v>
      </c>
      <c r="P575">
        <v>0</v>
      </c>
      <c r="X575" t="str">
        <f>Receive[[#This Row],[服装]]&amp;Receive[[#This Row],[名前]]&amp;Receive[[#This Row],[レアリティ]]</f>
        <v>1周年黒尾鉄朗ICONIC</v>
      </c>
    </row>
    <row r="576" spans="1:24" x14ac:dyDescent="0.25">
      <c r="A576">
        <f>VLOOKUP(Receive[[#This Row],[No用]],SetNo[[No.用]:[vlookup 用]],2,FALSE)</f>
        <v>94</v>
      </c>
      <c r="B576">
        <f>IF(ROW()=2,1,IF(A575&lt;&gt;Receive[[#This Row],[No]],1,B575+1))</f>
        <v>7</v>
      </c>
      <c r="C576" s="1" t="s">
        <v>604</v>
      </c>
      <c r="D576" s="1" t="s">
        <v>40</v>
      </c>
      <c r="E576" s="1" t="s">
        <v>77</v>
      </c>
      <c r="F576" s="1" t="s">
        <v>26</v>
      </c>
      <c r="G576" s="1" t="s">
        <v>27</v>
      </c>
      <c r="H576" s="1" t="s">
        <v>71</v>
      </c>
      <c r="I576">
        <v>1</v>
      </c>
      <c r="J576" t="s">
        <v>228</v>
      </c>
      <c r="K576" s="1" t="s">
        <v>164</v>
      </c>
      <c r="L576" s="1" t="s">
        <v>224</v>
      </c>
      <c r="M576">
        <v>41</v>
      </c>
      <c r="N576">
        <v>0</v>
      </c>
      <c r="O576">
        <v>51</v>
      </c>
      <c r="P576">
        <v>0</v>
      </c>
      <c r="W576" s="1" t="s">
        <v>1683</v>
      </c>
      <c r="X576" t="str">
        <f>Receive[[#This Row],[服装]]&amp;Receive[[#This Row],[名前]]&amp;Receive[[#This Row],[レアリティ]]</f>
        <v>1周年黒尾鉄朗ICONIC</v>
      </c>
    </row>
    <row r="577" spans="1:24" x14ac:dyDescent="0.25">
      <c r="A577">
        <f>VLOOKUP(Receive[[#This Row],[No用]],SetNo[[No.用]:[vlookup 用]],2,FALSE)</f>
        <v>95</v>
      </c>
      <c r="B577">
        <f>IF(ROW()=2,1,IF(A576&lt;&gt;Receive[[#This Row],[No]],1,B576+1))</f>
        <v>1</v>
      </c>
      <c r="C577" s="1" t="s">
        <v>677</v>
      </c>
      <c r="D577" s="1" t="s">
        <v>40</v>
      </c>
      <c r="E577" s="1" t="s">
        <v>73</v>
      </c>
      <c r="F577" s="1" t="s">
        <v>26</v>
      </c>
      <c r="G577" s="1" t="s">
        <v>27</v>
      </c>
      <c r="H577" s="1" t="s">
        <v>71</v>
      </c>
      <c r="I577">
        <v>1</v>
      </c>
      <c r="J577" t="s">
        <v>228</v>
      </c>
      <c r="K577" s="1" t="s">
        <v>119</v>
      </c>
      <c r="L577" s="1" t="s">
        <v>162</v>
      </c>
      <c r="M577">
        <v>25</v>
      </c>
      <c r="N577">
        <v>0</v>
      </c>
      <c r="O577">
        <v>0</v>
      </c>
      <c r="P577">
        <v>0</v>
      </c>
      <c r="X577" t="str">
        <f>Receive[[#This Row],[服装]]&amp;Receive[[#This Row],[名前]]&amp;Receive[[#This Row],[レアリティ]]</f>
        <v>キャンプ黒尾鉄朗ICONIC</v>
      </c>
    </row>
    <row r="578" spans="1:24" x14ac:dyDescent="0.25">
      <c r="A578">
        <f>VLOOKUP(Receive[[#This Row],[No用]],SetNo[[No.用]:[vlookup 用]],2,FALSE)</f>
        <v>95</v>
      </c>
      <c r="B578">
        <f>IF(ROW()=2,1,IF(A577&lt;&gt;Receive[[#This Row],[No]],1,B577+1))</f>
        <v>2</v>
      </c>
      <c r="C578" s="1" t="s">
        <v>677</v>
      </c>
      <c r="D578" s="1" t="s">
        <v>40</v>
      </c>
      <c r="E578" s="1" t="s">
        <v>73</v>
      </c>
      <c r="F578" s="1" t="s">
        <v>26</v>
      </c>
      <c r="G578" s="1" t="s">
        <v>27</v>
      </c>
      <c r="H578" s="1" t="s">
        <v>71</v>
      </c>
      <c r="I578">
        <v>1</v>
      </c>
      <c r="J578" t="s">
        <v>228</v>
      </c>
      <c r="K578" s="1" t="s">
        <v>163</v>
      </c>
      <c r="L578" s="1" t="s">
        <v>162</v>
      </c>
      <c r="M578">
        <v>25</v>
      </c>
      <c r="N578">
        <v>0</v>
      </c>
      <c r="O578">
        <v>0</v>
      </c>
      <c r="P578">
        <v>0</v>
      </c>
      <c r="R578" s="1" t="s">
        <v>923</v>
      </c>
      <c r="S578" s="1">
        <v>15</v>
      </c>
      <c r="T578" s="1">
        <v>59.1</v>
      </c>
      <c r="U578" s="1"/>
      <c r="V578" s="1"/>
      <c r="X578" t="str">
        <f>Receive[[#This Row],[服装]]&amp;Receive[[#This Row],[名前]]&amp;Receive[[#This Row],[レアリティ]]</f>
        <v>キャンプ黒尾鉄朗ICONIC</v>
      </c>
    </row>
    <row r="579" spans="1:24" x14ac:dyDescent="0.25">
      <c r="A579">
        <f>VLOOKUP(Receive[[#This Row],[No用]],SetNo[[No.用]:[vlookup 用]],2,FALSE)</f>
        <v>95</v>
      </c>
      <c r="B579">
        <f>IF(ROW()=2,1,IF(A578&lt;&gt;Receive[[#This Row],[No]],1,B578+1))</f>
        <v>3</v>
      </c>
      <c r="C579" s="1" t="s">
        <v>677</v>
      </c>
      <c r="D579" s="1" t="s">
        <v>40</v>
      </c>
      <c r="E579" s="1" t="s">
        <v>73</v>
      </c>
      <c r="F579" s="1" t="s">
        <v>26</v>
      </c>
      <c r="G579" s="1" t="s">
        <v>27</v>
      </c>
      <c r="H579" s="1" t="s">
        <v>71</v>
      </c>
      <c r="I579">
        <v>1</v>
      </c>
      <c r="J579" t="s">
        <v>228</v>
      </c>
      <c r="K579" s="1" t="s">
        <v>230</v>
      </c>
      <c r="L579" s="1" t="s">
        <v>162</v>
      </c>
      <c r="M579">
        <v>25</v>
      </c>
      <c r="N579">
        <v>0</v>
      </c>
      <c r="O579">
        <v>0</v>
      </c>
      <c r="P579">
        <v>0</v>
      </c>
      <c r="R579" s="1" t="s">
        <v>923</v>
      </c>
      <c r="S579" s="1">
        <v>10</v>
      </c>
      <c r="T579" s="1">
        <v>39.4</v>
      </c>
      <c r="U579" s="1"/>
      <c r="V579" s="1"/>
      <c r="X579" t="str">
        <f>Receive[[#This Row],[服装]]&amp;Receive[[#This Row],[名前]]&amp;Receive[[#This Row],[レアリティ]]</f>
        <v>キャンプ黒尾鉄朗ICONIC</v>
      </c>
    </row>
    <row r="580" spans="1:24" x14ac:dyDescent="0.25">
      <c r="A580">
        <f>VLOOKUP(Receive[[#This Row],[No用]],SetNo[[No.用]:[vlookup 用]],2,FALSE)</f>
        <v>95</v>
      </c>
      <c r="B580">
        <f>IF(ROW()=2,1,IF(A579&lt;&gt;Receive[[#This Row],[No]],1,B579+1))</f>
        <v>4</v>
      </c>
      <c r="C580" s="1" t="s">
        <v>677</v>
      </c>
      <c r="D580" s="1" t="s">
        <v>40</v>
      </c>
      <c r="E580" s="1" t="s">
        <v>73</v>
      </c>
      <c r="F580" s="1" t="s">
        <v>26</v>
      </c>
      <c r="G580" s="1" t="s">
        <v>27</v>
      </c>
      <c r="H580" s="1" t="s">
        <v>71</v>
      </c>
      <c r="I580">
        <v>1</v>
      </c>
      <c r="J580" t="s">
        <v>228</v>
      </c>
      <c r="K580" s="1" t="s">
        <v>120</v>
      </c>
      <c r="L580" s="1" t="s">
        <v>162</v>
      </c>
      <c r="M580">
        <v>25</v>
      </c>
      <c r="N580">
        <v>0</v>
      </c>
      <c r="O580">
        <v>0</v>
      </c>
      <c r="P580">
        <v>0</v>
      </c>
      <c r="X580" t="str">
        <f>Receive[[#This Row],[服装]]&amp;Receive[[#This Row],[名前]]&amp;Receive[[#This Row],[レアリティ]]</f>
        <v>キャンプ黒尾鉄朗ICONIC</v>
      </c>
    </row>
    <row r="581" spans="1:24" x14ac:dyDescent="0.25">
      <c r="A581">
        <f>VLOOKUP(Receive[[#This Row],[No用]],SetNo[[No.用]:[vlookup 用]],2,FALSE)</f>
        <v>95</v>
      </c>
      <c r="B581">
        <f>IF(ROW()=2,1,IF(A580&lt;&gt;Receive[[#This Row],[No]],1,B580+1))</f>
        <v>5</v>
      </c>
      <c r="C581" s="1" t="s">
        <v>677</v>
      </c>
      <c r="D581" s="1" t="s">
        <v>40</v>
      </c>
      <c r="E581" s="1" t="s">
        <v>73</v>
      </c>
      <c r="F581" s="1" t="s">
        <v>26</v>
      </c>
      <c r="G581" s="1" t="s">
        <v>27</v>
      </c>
      <c r="H581" s="1" t="s">
        <v>71</v>
      </c>
      <c r="I581">
        <v>1</v>
      </c>
      <c r="J581" t="s">
        <v>228</v>
      </c>
      <c r="K581" s="1" t="s">
        <v>164</v>
      </c>
      <c r="L581" s="1" t="s">
        <v>162</v>
      </c>
      <c r="M581">
        <v>25</v>
      </c>
      <c r="N581">
        <v>0</v>
      </c>
      <c r="O581">
        <v>0</v>
      </c>
      <c r="P581">
        <v>0</v>
      </c>
      <c r="X581" t="str">
        <f>Receive[[#This Row],[服装]]&amp;Receive[[#This Row],[名前]]&amp;Receive[[#This Row],[レアリティ]]</f>
        <v>キャンプ黒尾鉄朗ICONIC</v>
      </c>
    </row>
    <row r="582" spans="1:24" x14ac:dyDescent="0.25">
      <c r="A582">
        <f>VLOOKUP(Receive[[#This Row],[No用]],SetNo[[No.用]:[vlookup 用]],2,FALSE)</f>
        <v>95</v>
      </c>
      <c r="B582">
        <f>IF(ROW()=2,1,IF(A581&lt;&gt;Receive[[#This Row],[No]],1,B581+1))</f>
        <v>6</v>
      </c>
      <c r="C582" s="1" t="s">
        <v>677</v>
      </c>
      <c r="D582" s="1" t="s">
        <v>40</v>
      </c>
      <c r="E582" s="1" t="s">
        <v>73</v>
      </c>
      <c r="F582" s="1" t="s">
        <v>26</v>
      </c>
      <c r="G582" s="1" t="s">
        <v>27</v>
      </c>
      <c r="H582" s="1" t="s">
        <v>71</v>
      </c>
      <c r="I582">
        <v>0</v>
      </c>
      <c r="J582" t="s">
        <v>228</v>
      </c>
      <c r="K582" s="1" t="s">
        <v>165</v>
      </c>
      <c r="L582" s="1" t="s">
        <v>162</v>
      </c>
      <c r="M582">
        <v>9</v>
      </c>
      <c r="N582">
        <v>0</v>
      </c>
      <c r="O582">
        <v>0</v>
      </c>
      <c r="P582">
        <v>0</v>
      </c>
      <c r="X582" t="str">
        <f>Receive[[#This Row],[服装]]&amp;Receive[[#This Row],[名前]]&amp;Receive[[#This Row],[レアリティ]]</f>
        <v>キャンプ黒尾鉄朗ICONIC</v>
      </c>
    </row>
    <row r="583" spans="1:24" x14ac:dyDescent="0.25">
      <c r="A583">
        <f>VLOOKUP(Receive[[#This Row],[No用]],SetNo[[No.用]:[vlookup 用]],2,FALSE)</f>
        <v>96</v>
      </c>
      <c r="B583">
        <f>IF(ROW()=2,1,IF(A582&lt;&gt;Receive[[#This Row],[No]],1,B582+1))</f>
        <v>1</v>
      </c>
      <c r="C583" s="1" t="s">
        <v>759</v>
      </c>
      <c r="D583" s="1" t="s">
        <v>40</v>
      </c>
      <c r="E583" s="1" t="s">
        <v>90</v>
      </c>
      <c r="F583" s="1" t="s">
        <v>26</v>
      </c>
      <c r="G583" s="1" t="s">
        <v>27</v>
      </c>
      <c r="H583" s="1" t="s">
        <v>71</v>
      </c>
      <c r="I583">
        <v>1</v>
      </c>
      <c r="J583" t="s">
        <v>228</v>
      </c>
      <c r="K583" s="1" t="s">
        <v>119</v>
      </c>
      <c r="L583" s="1" t="s">
        <v>162</v>
      </c>
      <c r="M583">
        <v>25</v>
      </c>
      <c r="N583">
        <v>0</v>
      </c>
      <c r="O583">
        <v>0</v>
      </c>
      <c r="P583">
        <v>0</v>
      </c>
      <c r="X583" t="str">
        <f>Receive[[#This Row],[服装]]&amp;Receive[[#This Row],[名前]]&amp;Receive[[#This Row],[レアリティ]]</f>
        <v>文化祭2黒尾鉄朗ICONIC</v>
      </c>
    </row>
    <row r="584" spans="1:24" x14ac:dyDescent="0.25">
      <c r="A584">
        <f>VLOOKUP(Receive[[#This Row],[No用]],SetNo[[No.用]:[vlookup 用]],2,FALSE)</f>
        <v>96</v>
      </c>
      <c r="B584">
        <f>IF(ROW()=2,1,IF(A583&lt;&gt;Receive[[#This Row],[No]],1,B583+1))</f>
        <v>2</v>
      </c>
      <c r="C584" s="1" t="s">
        <v>759</v>
      </c>
      <c r="D584" s="1" t="s">
        <v>40</v>
      </c>
      <c r="E584" s="1" t="s">
        <v>90</v>
      </c>
      <c r="F584" s="1" t="s">
        <v>26</v>
      </c>
      <c r="G584" s="1" t="s">
        <v>27</v>
      </c>
      <c r="H584" s="1" t="s">
        <v>71</v>
      </c>
      <c r="I584">
        <v>1</v>
      </c>
      <c r="J584" t="s">
        <v>228</v>
      </c>
      <c r="K584" s="1" t="s">
        <v>163</v>
      </c>
      <c r="L584" s="1" t="s">
        <v>162</v>
      </c>
      <c r="M584">
        <v>25</v>
      </c>
      <c r="N584">
        <v>0</v>
      </c>
      <c r="O584">
        <v>0</v>
      </c>
      <c r="P584">
        <v>0</v>
      </c>
      <c r="R584" s="1" t="s">
        <v>923</v>
      </c>
      <c r="S584" s="1">
        <v>15</v>
      </c>
      <c r="T584" s="1">
        <v>59.1</v>
      </c>
      <c r="U584" s="1"/>
      <c r="V584" s="1"/>
      <c r="X584" t="str">
        <f>Receive[[#This Row],[服装]]&amp;Receive[[#This Row],[名前]]&amp;Receive[[#This Row],[レアリティ]]</f>
        <v>文化祭2黒尾鉄朗ICONIC</v>
      </c>
    </row>
    <row r="585" spans="1:24" x14ac:dyDescent="0.25">
      <c r="A585">
        <f>VLOOKUP(Receive[[#This Row],[No用]],SetNo[[No.用]:[vlookup 用]],2,FALSE)</f>
        <v>96</v>
      </c>
      <c r="B585">
        <f>IF(ROW()=2,1,IF(A584&lt;&gt;Receive[[#This Row],[No]],1,B584+1))</f>
        <v>3</v>
      </c>
      <c r="C585" s="1" t="s">
        <v>759</v>
      </c>
      <c r="D585" s="1" t="s">
        <v>40</v>
      </c>
      <c r="E585" s="1" t="s">
        <v>90</v>
      </c>
      <c r="F585" s="1" t="s">
        <v>26</v>
      </c>
      <c r="G585" s="1" t="s">
        <v>27</v>
      </c>
      <c r="H585" s="1" t="s">
        <v>71</v>
      </c>
      <c r="I585">
        <v>1</v>
      </c>
      <c r="J585" t="s">
        <v>228</v>
      </c>
      <c r="K585" s="1" t="s">
        <v>230</v>
      </c>
      <c r="L585" s="1" t="s">
        <v>162</v>
      </c>
      <c r="M585">
        <v>25</v>
      </c>
      <c r="N585">
        <v>0</v>
      </c>
      <c r="O585">
        <v>0</v>
      </c>
      <c r="P585">
        <v>0</v>
      </c>
      <c r="R585" s="1" t="s">
        <v>923</v>
      </c>
      <c r="S585" s="1">
        <v>10</v>
      </c>
      <c r="T585" s="1">
        <v>39.4</v>
      </c>
      <c r="U585" s="1"/>
      <c r="V585" s="1"/>
      <c r="X585" t="str">
        <f>Receive[[#This Row],[服装]]&amp;Receive[[#This Row],[名前]]&amp;Receive[[#This Row],[レアリティ]]</f>
        <v>文化祭2黒尾鉄朗ICONIC</v>
      </c>
    </row>
    <row r="586" spans="1:24" x14ac:dyDescent="0.25">
      <c r="A586">
        <f>VLOOKUP(Receive[[#This Row],[No用]],SetNo[[No.用]:[vlookup 用]],2,FALSE)</f>
        <v>96</v>
      </c>
      <c r="B586">
        <f>IF(ROW()=2,1,IF(A585&lt;&gt;Receive[[#This Row],[No]],1,B585+1))</f>
        <v>4</v>
      </c>
      <c r="C586" s="1" t="s">
        <v>759</v>
      </c>
      <c r="D586" s="1" t="s">
        <v>40</v>
      </c>
      <c r="E586" s="1" t="s">
        <v>90</v>
      </c>
      <c r="F586" s="1" t="s">
        <v>26</v>
      </c>
      <c r="G586" s="1" t="s">
        <v>27</v>
      </c>
      <c r="H586" s="1" t="s">
        <v>71</v>
      </c>
      <c r="I586">
        <v>1</v>
      </c>
      <c r="J586" t="s">
        <v>228</v>
      </c>
      <c r="K586" s="1" t="s">
        <v>120</v>
      </c>
      <c r="L586" s="1" t="s">
        <v>162</v>
      </c>
      <c r="M586">
        <v>25</v>
      </c>
      <c r="N586">
        <v>0</v>
      </c>
      <c r="O586">
        <v>0</v>
      </c>
      <c r="P586">
        <v>0</v>
      </c>
      <c r="X586" t="str">
        <f>Receive[[#This Row],[服装]]&amp;Receive[[#This Row],[名前]]&amp;Receive[[#This Row],[レアリティ]]</f>
        <v>文化祭2黒尾鉄朗ICONIC</v>
      </c>
    </row>
    <row r="587" spans="1:24" x14ac:dyDescent="0.25">
      <c r="A587">
        <f>VLOOKUP(Receive[[#This Row],[No用]],SetNo[[No.用]:[vlookup 用]],2,FALSE)</f>
        <v>96</v>
      </c>
      <c r="B587">
        <f>IF(ROW()=2,1,IF(A586&lt;&gt;Receive[[#This Row],[No]],1,B586+1))</f>
        <v>5</v>
      </c>
      <c r="C587" s="1" t="s">
        <v>759</v>
      </c>
      <c r="D587" s="1" t="s">
        <v>40</v>
      </c>
      <c r="E587" s="1" t="s">
        <v>90</v>
      </c>
      <c r="F587" s="1" t="s">
        <v>26</v>
      </c>
      <c r="G587" s="1" t="s">
        <v>27</v>
      </c>
      <c r="H587" s="1" t="s">
        <v>71</v>
      </c>
      <c r="I587">
        <v>1</v>
      </c>
      <c r="J587" t="s">
        <v>228</v>
      </c>
      <c r="K587" s="1" t="s">
        <v>164</v>
      </c>
      <c r="L587" s="1" t="s">
        <v>162</v>
      </c>
      <c r="M587">
        <v>25</v>
      </c>
      <c r="N587">
        <v>0</v>
      </c>
      <c r="O587">
        <v>0</v>
      </c>
      <c r="P587">
        <v>0</v>
      </c>
      <c r="X587" t="str">
        <f>Receive[[#This Row],[服装]]&amp;Receive[[#This Row],[名前]]&amp;Receive[[#This Row],[レアリティ]]</f>
        <v>文化祭2黒尾鉄朗ICONIC</v>
      </c>
    </row>
    <row r="588" spans="1:24" x14ac:dyDescent="0.25">
      <c r="A588">
        <f>VLOOKUP(Receive[[#This Row],[No用]],SetNo[[No.用]:[vlookup 用]],2,FALSE)</f>
        <v>96</v>
      </c>
      <c r="B588">
        <f>IF(ROW()=2,1,IF(A587&lt;&gt;Receive[[#This Row],[No]],1,B587+1))</f>
        <v>6</v>
      </c>
      <c r="C588" s="1" t="s">
        <v>759</v>
      </c>
      <c r="D588" s="1" t="s">
        <v>40</v>
      </c>
      <c r="E588" s="1" t="s">
        <v>90</v>
      </c>
      <c r="F588" s="1" t="s">
        <v>26</v>
      </c>
      <c r="G588" s="1" t="s">
        <v>27</v>
      </c>
      <c r="H588" s="1" t="s">
        <v>71</v>
      </c>
      <c r="I588">
        <v>0</v>
      </c>
      <c r="J588" t="s">
        <v>228</v>
      </c>
      <c r="K588" s="1" t="s">
        <v>165</v>
      </c>
      <c r="L588" s="1" t="s">
        <v>162</v>
      </c>
      <c r="M588">
        <v>9</v>
      </c>
      <c r="N588">
        <v>0</v>
      </c>
      <c r="O588">
        <v>0</v>
      </c>
      <c r="P588">
        <v>0</v>
      </c>
      <c r="X588" t="str">
        <f>Receive[[#This Row],[服装]]&amp;Receive[[#This Row],[名前]]&amp;Receive[[#This Row],[レアリティ]]</f>
        <v>文化祭2黒尾鉄朗ICONIC</v>
      </c>
    </row>
    <row r="589" spans="1:24" x14ac:dyDescent="0.25">
      <c r="A589">
        <f>VLOOKUP(Receive[[#This Row],[No用]],SetNo[[No.用]:[vlookup 用]],2,FALSE)</f>
        <v>97</v>
      </c>
      <c r="B589">
        <f>IF(ROW()=2,1,IF(A588&lt;&gt;Receive[[#This Row],[No]],1,B588+1))</f>
        <v>1</v>
      </c>
      <c r="C589" s="1" t="s">
        <v>911</v>
      </c>
      <c r="D589" s="1" t="s">
        <v>40</v>
      </c>
      <c r="E589" s="1" t="s">
        <v>77</v>
      </c>
      <c r="F589" s="1" t="s">
        <v>26</v>
      </c>
      <c r="G589" s="1" t="s">
        <v>27</v>
      </c>
      <c r="H589" s="1" t="s">
        <v>71</v>
      </c>
      <c r="I589">
        <v>1</v>
      </c>
      <c r="J589" t="s">
        <v>228</v>
      </c>
      <c r="K589" s="1" t="s">
        <v>119</v>
      </c>
      <c r="L589" s="1" t="s">
        <v>162</v>
      </c>
      <c r="M589">
        <v>25</v>
      </c>
      <c r="N589">
        <v>0</v>
      </c>
      <c r="O589">
        <v>0</v>
      </c>
      <c r="P589">
        <v>0</v>
      </c>
      <c r="X589" t="str">
        <f>Receive[[#This Row],[服装]]&amp;Receive[[#This Row],[名前]]&amp;Receive[[#This Row],[レアリティ]]</f>
        <v>中学生黒尾鉄朗ICONIC</v>
      </c>
    </row>
    <row r="590" spans="1:24" x14ac:dyDescent="0.25">
      <c r="A590">
        <f>VLOOKUP(Receive[[#This Row],[No用]],SetNo[[No.用]:[vlookup 用]],2,FALSE)</f>
        <v>97</v>
      </c>
      <c r="B590">
        <f>IF(ROW()=2,1,IF(A589&lt;&gt;Receive[[#This Row],[No]],1,B589+1))</f>
        <v>2</v>
      </c>
      <c r="C590" s="1" t="s">
        <v>911</v>
      </c>
      <c r="D590" s="1" t="s">
        <v>40</v>
      </c>
      <c r="E590" s="1" t="s">
        <v>77</v>
      </c>
      <c r="F590" s="1" t="s">
        <v>26</v>
      </c>
      <c r="G590" s="1" t="s">
        <v>27</v>
      </c>
      <c r="H590" s="1" t="s">
        <v>71</v>
      </c>
      <c r="I590">
        <v>1</v>
      </c>
      <c r="J590" t="s">
        <v>228</v>
      </c>
      <c r="K590" s="1" t="s">
        <v>163</v>
      </c>
      <c r="L590" s="1" t="s">
        <v>162</v>
      </c>
      <c r="M590">
        <v>25</v>
      </c>
      <c r="N590">
        <v>0</v>
      </c>
      <c r="O590">
        <v>0</v>
      </c>
      <c r="P590">
        <v>0</v>
      </c>
      <c r="R590" s="1" t="s">
        <v>923</v>
      </c>
      <c r="S590" s="1">
        <v>15</v>
      </c>
      <c r="T590" s="1">
        <v>59.1</v>
      </c>
      <c r="U590" s="1"/>
      <c r="V590" s="1"/>
      <c r="W590" s="1"/>
      <c r="X590" t="str">
        <f>Receive[[#This Row],[服装]]&amp;Receive[[#This Row],[名前]]&amp;Receive[[#This Row],[レアリティ]]</f>
        <v>中学生黒尾鉄朗ICONIC</v>
      </c>
    </row>
    <row r="591" spans="1:24" x14ac:dyDescent="0.25">
      <c r="A591">
        <f>VLOOKUP(Receive[[#This Row],[No用]],SetNo[[No.用]:[vlookup 用]],2,FALSE)</f>
        <v>97</v>
      </c>
      <c r="B591">
        <f>IF(ROW()=2,1,IF(A590&lt;&gt;Receive[[#This Row],[No]],1,B590+1))</f>
        <v>3</v>
      </c>
      <c r="C591" s="1" t="s">
        <v>911</v>
      </c>
      <c r="D591" s="1" t="s">
        <v>40</v>
      </c>
      <c r="E591" s="1" t="s">
        <v>77</v>
      </c>
      <c r="F591" s="1" t="s">
        <v>26</v>
      </c>
      <c r="G591" s="1" t="s">
        <v>27</v>
      </c>
      <c r="H591" s="1" t="s">
        <v>71</v>
      </c>
      <c r="I591">
        <v>1</v>
      </c>
      <c r="J591" t="s">
        <v>228</v>
      </c>
      <c r="K591" s="1" t="s">
        <v>230</v>
      </c>
      <c r="L591" s="1" t="s">
        <v>162</v>
      </c>
      <c r="M591">
        <v>25</v>
      </c>
      <c r="N591">
        <v>0</v>
      </c>
      <c r="O591">
        <v>0</v>
      </c>
      <c r="P591">
        <v>0</v>
      </c>
      <c r="R591" s="1" t="s">
        <v>923</v>
      </c>
      <c r="S591" s="1">
        <v>10</v>
      </c>
      <c r="T591" s="1">
        <v>39.4</v>
      </c>
      <c r="U591" s="1"/>
      <c r="V591" s="1"/>
      <c r="W591" s="1"/>
      <c r="X591" t="str">
        <f>Receive[[#This Row],[服装]]&amp;Receive[[#This Row],[名前]]&amp;Receive[[#This Row],[レアリティ]]</f>
        <v>中学生黒尾鉄朗ICONIC</v>
      </c>
    </row>
    <row r="592" spans="1:24" x14ac:dyDescent="0.25">
      <c r="A592">
        <f>VLOOKUP(Receive[[#This Row],[No用]],SetNo[[No.用]:[vlookup 用]],2,FALSE)</f>
        <v>97</v>
      </c>
      <c r="B592">
        <f>IF(ROW()=2,1,IF(A591&lt;&gt;Receive[[#This Row],[No]],1,B591+1))</f>
        <v>4</v>
      </c>
      <c r="C592" s="1" t="s">
        <v>911</v>
      </c>
      <c r="D592" s="1" t="s">
        <v>40</v>
      </c>
      <c r="E592" s="1" t="s">
        <v>77</v>
      </c>
      <c r="F592" s="1" t="s">
        <v>26</v>
      </c>
      <c r="G592" s="1" t="s">
        <v>27</v>
      </c>
      <c r="H592" s="1" t="s">
        <v>71</v>
      </c>
      <c r="I592">
        <v>1</v>
      </c>
      <c r="J592" t="s">
        <v>228</v>
      </c>
      <c r="K592" s="1" t="s">
        <v>120</v>
      </c>
      <c r="L592" s="1" t="s">
        <v>162</v>
      </c>
      <c r="M592">
        <v>25</v>
      </c>
      <c r="N592">
        <v>0</v>
      </c>
      <c r="O592">
        <v>0</v>
      </c>
      <c r="P592">
        <v>0</v>
      </c>
      <c r="X592" t="str">
        <f>Receive[[#This Row],[服装]]&amp;Receive[[#This Row],[名前]]&amp;Receive[[#This Row],[レアリティ]]</f>
        <v>中学生黒尾鉄朗ICONIC</v>
      </c>
    </row>
    <row r="593" spans="1:24" x14ac:dyDescent="0.25">
      <c r="A593">
        <f>VLOOKUP(Receive[[#This Row],[No用]],SetNo[[No.用]:[vlookup 用]],2,FALSE)</f>
        <v>97</v>
      </c>
      <c r="B593">
        <f>IF(ROW()=2,1,IF(A592&lt;&gt;Receive[[#This Row],[No]],1,B592+1))</f>
        <v>5</v>
      </c>
      <c r="C593" s="1" t="s">
        <v>911</v>
      </c>
      <c r="D593" s="1" t="s">
        <v>40</v>
      </c>
      <c r="E593" s="1" t="s">
        <v>77</v>
      </c>
      <c r="F593" s="1" t="s">
        <v>26</v>
      </c>
      <c r="G593" s="1" t="s">
        <v>27</v>
      </c>
      <c r="H593" s="1" t="s">
        <v>71</v>
      </c>
      <c r="I593">
        <v>1</v>
      </c>
      <c r="J593" t="s">
        <v>228</v>
      </c>
      <c r="K593" s="1" t="s">
        <v>164</v>
      </c>
      <c r="L593" s="1" t="s">
        <v>162</v>
      </c>
      <c r="M593">
        <v>25</v>
      </c>
      <c r="N593">
        <v>0</v>
      </c>
      <c r="O593">
        <v>0</v>
      </c>
      <c r="P593">
        <v>0</v>
      </c>
      <c r="X593" t="str">
        <f>Receive[[#This Row],[服装]]&amp;Receive[[#This Row],[名前]]&amp;Receive[[#This Row],[レアリティ]]</f>
        <v>中学生黒尾鉄朗ICONIC</v>
      </c>
    </row>
    <row r="594" spans="1:24" x14ac:dyDescent="0.25">
      <c r="A594">
        <f>VLOOKUP(Receive[[#This Row],[No用]],SetNo[[No.用]:[vlookup 用]],2,FALSE)</f>
        <v>97</v>
      </c>
      <c r="B594">
        <f>IF(ROW()=2,1,IF(A593&lt;&gt;Receive[[#This Row],[No]],1,B593+1))</f>
        <v>6</v>
      </c>
      <c r="C594" s="1" t="s">
        <v>911</v>
      </c>
      <c r="D594" s="1" t="s">
        <v>40</v>
      </c>
      <c r="E594" s="1" t="s">
        <v>77</v>
      </c>
      <c r="F594" s="1" t="s">
        <v>26</v>
      </c>
      <c r="G594" s="1" t="s">
        <v>27</v>
      </c>
      <c r="H594" s="1" t="s">
        <v>71</v>
      </c>
      <c r="I594">
        <v>0</v>
      </c>
      <c r="J594" t="s">
        <v>228</v>
      </c>
      <c r="K594" s="1" t="s">
        <v>165</v>
      </c>
      <c r="L594" s="1" t="s">
        <v>162</v>
      </c>
      <c r="M594">
        <v>9</v>
      </c>
      <c r="N594">
        <v>0</v>
      </c>
      <c r="O594">
        <v>0</v>
      </c>
      <c r="P594">
        <v>0</v>
      </c>
      <c r="X594" t="str">
        <f>Receive[[#This Row],[服装]]&amp;Receive[[#This Row],[名前]]&amp;Receive[[#This Row],[レアリティ]]</f>
        <v>中学生黒尾鉄朗ICONIC</v>
      </c>
    </row>
    <row r="595" spans="1:24" x14ac:dyDescent="0.25">
      <c r="A595">
        <f>VLOOKUP(Receive[[#This Row],[No用]],SetNo[[No.用]:[vlookup 用]],2,FALSE)</f>
        <v>98</v>
      </c>
      <c r="B595">
        <f>IF(ROW()=2,1,IF(A594&lt;&gt;Receive[[#This Row],[No]],1,B594+1))</f>
        <v>1</v>
      </c>
      <c r="C595" s="1" t="s">
        <v>1031</v>
      </c>
      <c r="D595" s="1" t="s">
        <v>40</v>
      </c>
      <c r="E595" s="1" t="s">
        <v>73</v>
      </c>
      <c r="F595" s="1" t="s">
        <v>26</v>
      </c>
      <c r="G595" s="1" t="s">
        <v>27</v>
      </c>
      <c r="H595" s="1" t="s">
        <v>71</v>
      </c>
      <c r="I595">
        <v>1</v>
      </c>
      <c r="J595" t="s">
        <v>228</v>
      </c>
      <c r="K595" s="1" t="s">
        <v>119</v>
      </c>
      <c r="L595" s="1" t="s">
        <v>162</v>
      </c>
      <c r="M595">
        <v>25</v>
      </c>
      <c r="N595">
        <v>0</v>
      </c>
      <c r="O595">
        <v>0</v>
      </c>
      <c r="P595">
        <v>0</v>
      </c>
      <c r="X595" t="str">
        <f>Receive[[#This Row],[服装]]&amp;Receive[[#This Row],[名前]]&amp;Receive[[#This Row],[レアリティ]]</f>
        <v>ハロウィン黒尾鉄朗ICONIC</v>
      </c>
    </row>
    <row r="596" spans="1:24" x14ac:dyDescent="0.25">
      <c r="A596">
        <f>VLOOKUP(Receive[[#This Row],[No用]],SetNo[[No.用]:[vlookup 用]],2,FALSE)</f>
        <v>98</v>
      </c>
      <c r="B596">
        <f>IF(ROW()=2,1,IF(A595&lt;&gt;Receive[[#This Row],[No]],1,B595+1))</f>
        <v>2</v>
      </c>
      <c r="C596" s="1" t="s">
        <v>1031</v>
      </c>
      <c r="D596" s="1" t="s">
        <v>40</v>
      </c>
      <c r="E596" s="1" t="s">
        <v>73</v>
      </c>
      <c r="F596" s="1" t="s">
        <v>26</v>
      </c>
      <c r="G596" s="1" t="s">
        <v>27</v>
      </c>
      <c r="H596" s="1" t="s">
        <v>71</v>
      </c>
      <c r="I596">
        <v>1</v>
      </c>
      <c r="J596" t="s">
        <v>228</v>
      </c>
      <c r="K596" s="1" t="s">
        <v>163</v>
      </c>
      <c r="L596" s="1" t="s">
        <v>162</v>
      </c>
      <c r="M596">
        <v>25</v>
      </c>
      <c r="N596">
        <v>0</v>
      </c>
      <c r="O596">
        <v>0</v>
      </c>
      <c r="P596">
        <v>0</v>
      </c>
      <c r="R596" s="1" t="s">
        <v>923</v>
      </c>
      <c r="S596" s="1">
        <v>15</v>
      </c>
      <c r="T596" s="1">
        <v>59.1</v>
      </c>
      <c r="U596" s="1"/>
      <c r="V596" s="1"/>
      <c r="X596" t="str">
        <f>Receive[[#This Row],[服装]]&amp;Receive[[#This Row],[名前]]&amp;Receive[[#This Row],[レアリティ]]</f>
        <v>ハロウィン黒尾鉄朗ICONIC</v>
      </c>
    </row>
    <row r="597" spans="1:24" x14ac:dyDescent="0.25">
      <c r="A597">
        <f>VLOOKUP(Receive[[#This Row],[No用]],SetNo[[No.用]:[vlookup 用]],2,FALSE)</f>
        <v>98</v>
      </c>
      <c r="B597">
        <f>IF(ROW()=2,1,IF(A596&lt;&gt;Receive[[#This Row],[No]],1,B596+1))</f>
        <v>3</v>
      </c>
      <c r="C597" s="1" t="s">
        <v>1031</v>
      </c>
      <c r="D597" s="1" t="s">
        <v>40</v>
      </c>
      <c r="E597" s="1" t="s">
        <v>73</v>
      </c>
      <c r="F597" s="1" t="s">
        <v>26</v>
      </c>
      <c r="G597" s="1" t="s">
        <v>27</v>
      </c>
      <c r="H597" s="1" t="s">
        <v>71</v>
      </c>
      <c r="I597">
        <v>1</v>
      </c>
      <c r="J597" t="s">
        <v>228</v>
      </c>
      <c r="K597" s="1" t="s">
        <v>230</v>
      </c>
      <c r="L597" s="1" t="s">
        <v>162</v>
      </c>
      <c r="M597">
        <v>25</v>
      </c>
      <c r="N597">
        <v>0</v>
      </c>
      <c r="O597">
        <v>0</v>
      </c>
      <c r="P597">
        <v>0</v>
      </c>
      <c r="R597" s="1" t="s">
        <v>923</v>
      </c>
      <c r="S597" s="1">
        <v>10</v>
      </c>
      <c r="T597" s="1">
        <v>39.4</v>
      </c>
      <c r="U597" s="1"/>
      <c r="V597" s="1"/>
      <c r="X597" t="str">
        <f>Receive[[#This Row],[服装]]&amp;Receive[[#This Row],[名前]]&amp;Receive[[#This Row],[レアリティ]]</f>
        <v>ハロウィン黒尾鉄朗ICONIC</v>
      </c>
    </row>
    <row r="598" spans="1:24" x14ac:dyDescent="0.25">
      <c r="A598">
        <f>VLOOKUP(Receive[[#This Row],[No用]],SetNo[[No.用]:[vlookup 用]],2,FALSE)</f>
        <v>98</v>
      </c>
      <c r="B598">
        <f>IF(ROW()=2,1,IF(A597&lt;&gt;Receive[[#This Row],[No]],1,B597+1))</f>
        <v>4</v>
      </c>
      <c r="C598" s="1" t="s">
        <v>1031</v>
      </c>
      <c r="D598" s="1" t="s">
        <v>40</v>
      </c>
      <c r="E598" s="1" t="s">
        <v>73</v>
      </c>
      <c r="F598" s="1" t="s">
        <v>26</v>
      </c>
      <c r="G598" s="1" t="s">
        <v>27</v>
      </c>
      <c r="H598" s="1" t="s">
        <v>71</v>
      </c>
      <c r="I598">
        <v>1</v>
      </c>
      <c r="J598" t="s">
        <v>228</v>
      </c>
      <c r="K598" s="1" t="s">
        <v>120</v>
      </c>
      <c r="L598" s="1" t="s">
        <v>162</v>
      </c>
      <c r="M598">
        <v>25</v>
      </c>
      <c r="N598">
        <v>0</v>
      </c>
      <c r="O598">
        <v>0</v>
      </c>
      <c r="P598">
        <v>0</v>
      </c>
      <c r="X598" t="str">
        <f>Receive[[#This Row],[服装]]&amp;Receive[[#This Row],[名前]]&amp;Receive[[#This Row],[レアリティ]]</f>
        <v>ハロウィン黒尾鉄朗ICONIC</v>
      </c>
    </row>
    <row r="599" spans="1:24" x14ac:dyDescent="0.25">
      <c r="A599">
        <f>VLOOKUP(Receive[[#This Row],[No用]],SetNo[[No.用]:[vlookup 用]],2,FALSE)</f>
        <v>98</v>
      </c>
      <c r="B599">
        <f>IF(ROW()=2,1,IF(A598&lt;&gt;Receive[[#This Row],[No]],1,B598+1))</f>
        <v>5</v>
      </c>
      <c r="C599" s="1" t="s">
        <v>1031</v>
      </c>
      <c r="D599" s="1" t="s">
        <v>40</v>
      </c>
      <c r="E599" s="1" t="s">
        <v>73</v>
      </c>
      <c r="F599" s="1" t="s">
        <v>26</v>
      </c>
      <c r="G599" s="1" t="s">
        <v>27</v>
      </c>
      <c r="H599" s="1" t="s">
        <v>71</v>
      </c>
      <c r="I599">
        <v>1</v>
      </c>
      <c r="J599" t="s">
        <v>228</v>
      </c>
      <c r="K599" s="1" t="s">
        <v>164</v>
      </c>
      <c r="L599" s="1" t="s">
        <v>162</v>
      </c>
      <c r="M599">
        <v>25</v>
      </c>
      <c r="N599">
        <v>0</v>
      </c>
      <c r="O599">
        <v>0</v>
      </c>
      <c r="P599">
        <v>0</v>
      </c>
      <c r="X599" t="str">
        <f>Receive[[#This Row],[服装]]&amp;Receive[[#This Row],[名前]]&amp;Receive[[#This Row],[レアリティ]]</f>
        <v>ハロウィン黒尾鉄朗ICONIC</v>
      </c>
    </row>
    <row r="600" spans="1:24" x14ac:dyDescent="0.25">
      <c r="A600">
        <f>VLOOKUP(Receive[[#This Row],[No用]],SetNo[[No.用]:[vlookup 用]],2,FALSE)</f>
        <v>98</v>
      </c>
      <c r="B600">
        <f>IF(ROW()=2,1,IF(A599&lt;&gt;Receive[[#This Row],[No]],1,B599+1))</f>
        <v>6</v>
      </c>
      <c r="C600" s="1" t="s">
        <v>1031</v>
      </c>
      <c r="D600" s="1" t="s">
        <v>40</v>
      </c>
      <c r="E600" s="1" t="s">
        <v>73</v>
      </c>
      <c r="F600" s="1" t="s">
        <v>26</v>
      </c>
      <c r="G600" s="1" t="s">
        <v>27</v>
      </c>
      <c r="H600" s="1" t="s">
        <v>71</v>
      </c>
      <c r="I600">
        <v>0</v>
      </c>
      <c r="J600" t="s">
        <v>228</v>
      </c>
      <c r="K600" s="1" t="s">
        <v>165</v>
      </c>
      <c r="L600" s="1" t="s">
        <v>162</v>
      </c>
      <c r="M600">
        <v>9</v>
      </c>
      <c r="N600">
        <v>0</v>
      </c>
      <c r="O600">
        <v>0</v>
      </c>
      <c r="P600">
        <v>0</v>
      </c>
      <c r="X600" t="str">
        <f>Receive[[#This Row],[服装]]&amp;Receive[[#This Row],[名前]]&amp;Receive[[#This Row],[レアリティ]]</f>
        <v>ハロウィン黒尾鉄朗ICONIC</v>
      </c>
    </row>
    <row r="601" spans="1:24" x14ac:dyDescent="0.25">
      <c r="A601">
        <f>VLOOKUP(Receive[[#This Row],[No用]],SetNo[[No.用]:[vlookup 用]],2,FALSE)</f>
        <v>99</v>
      </c>
      <c r="B601">
        <f>IF(ROW()=2,1,IF(A600&lt;&gt;Receive[[#This Row],[No]],1,B600+1))</f>
        <v>1</v>
      </c>
      <c r="C601" s="1" t="s">
        <v>1446</v>
      </c>
      <c r="D601" s="1" t="s">
        <v>40</v>
      </c>
      <c r="E601" s="1" t="s">
        <v>90</v>
      </c>
      <c r="F601" s="1" t="s">
        <v>26</v>
      </c>
      <c r="G601" s="1" t="s">
        <v>27</v>
      </c>
      <c r="H601" s="1" t="s">
        <v>71</v>
      </c>
      <c r="I601">
        <v>1</v>
      </c>
      <c r="J601" t="s">
        <v>228</v>
      </c>
      <c r="K601" s="1" t="s">
        <v>119</v>
      </c>
      <c r="L601" s="1" t="s">
        <v>162</v>
      </c>
      <c r="M601">
        <v>25</v>
      </c>
      <c r="N601">
        <v>0</v>
      </c>
      <c r="O601">
        <v>0</v>
      </c>
      <c r="P601">
        <v>0</v>
      </c>
      <c r="X601" t="str">
        <f>Receive[[#This Row],[服装]]&amp;Receive[[#This Row],[名前]]&amp;Receive[[#This Row],[レアリティ]]</f>
        <v>和装体験黒尾鉄朗ICONIC</v>
      </c>
    </row>
    <row r="602" spans="1:24" x14ac:dyDescent="0.25">
      <c r="A602">
        <f>VLOOKUP(Receive[[#This Row],[No用]],SetNo[[No.用]:[vlookup 用]],2,FALSE)</f>
        <v>99</v>
      </c>
      <c r="B602">
        <f>IF(ROW()=2,1,IF(A601&lt;&gt;Receive[[#This Row],[No]],1,B601+1))</f>
        <v>2</v>
      </c>
      <c r="C602" s="1" t="s">
        <v>1446</v>
      </c>
      <c r="D602" s="1" t="s">
        <v>40</v>
      </c>
      <c r="E602" s="1" t="s">
        <v>90</v>
      </c>
      <c r="F602" s="1" t="s">
        <v>26</v>
      </c>
      <c r="G602" s="1" t="s">
        <v>27</v>
      </c>
      <c r="H602" s="1" t="s">
        <v>71</v>
      </c>
      <c r="I602">
        <v>1</v>
      </c>
      <c r="J602" t="s">
        <v>228</v>
      </c>
      <c r="K602" s="1" t="s">
        <v>163</v>
      </c>
      <c r="L602" s="1" t="s">
        <v>178</v>
      </c>
      <c r="M602">
        <v>28</v>
      </c>
      <c r="N602">
        <v>0</v>
      </c>
      <c r="O602">
        <v>0</v>
      </c>
      <c r="P602">
        <v>0</v>
      </c>
      <c r="R602" s="1" t="s">
        <v>923</v>
      </c>
      <c r="S602" s="1">
        <v>17.5</v>
      </c>
      <c r="T602" s="1">
        <v>69.44</v>
      </c>
      <c r="U602" s="1"/>
      <c r="V602" s="1"/>
      <c r="X602" t="str">
        <f>Receive[[#This Row],[服装]]&amp;Receive[[#This Row],[名前]]&amp;Receive[[#This Row],[レアリティ]]</f>
        <v>和装体験黒尾鉄朗ICONIC</v>
      </c>
    </row>
    <row r="603" spans="1:24" x14ac:dyDescent="0.25">
      <c r="A603">
        <f>VLOOKUP(Receive[[#This Row],[No用]],SetNo[[No.用]:[vlookup 用]],2,FALSE)</f>
        <v>99</v>
      </c>
      <c r="B603">
        <f>IF(ROW()=2,1,IF(A602&lt;&gt;Receive[[#This Row],[No]],1,B602+1))</f>
        <v>3</v>
      </c>
      <c r="C603" s="1" t="s">
        <v>1446</v>
      </c>
      <c r="D603" s="1" t="s">
        <v>40</v>
      </c>
      <c r="E603" s="1" t="s">
        <v>90</v>
      </c>
      <c r="F603" s="1" t="s">
        <v>26</v>
      </c>
      <c r="G603" s="1" t="s">
        <v>27</v>
      </c>
      <c r="H603" s="1" t="s">
        <v>71</v>
      </c>
      <c r="I603">
        <v>1</v>
      </c>
      <c r="J603" t="s">
        <v>228</v>
      </c>
      <c r="K603" s="1" t="s">
        <v>230</v>
      </c>
      <c r="L603" s="1" t="s">
        <v>162</v>
      </c>
      <c r="M603">
        <v>25</v>
      </c>
      <c r="N603">
        <v>0</v>
      </c>
      <c r="O603">
        <v>0</v>
      </c>
      <c r="P603">
        <v>0</v>
      </c>
      <c r="R603" s="1" t="s">
        <v>923</v>
      </c>
      <c r="S603" s="1">
        <v>10</v>
      </c>
      <c r="T603" s="1">
        <v>39.4</v>
      </c>
      <c r="U603" s="1"/>
      <c r="V603" s="1"/>
      <c r="X603" t="str">
        <f>Receive[[#This Row],[服装]]&amp;Receive[[#This Row],[名前]]&amp;Receive[[#This Row],[レアリティ]]</f>
        <v>和装体験黒尾鉄朗ICONIC</v>
      </c>
    </row>
    <row r="604" spans="1:24" x14ac:dyDescent="0.25">
      <c r="A604">
        <f>VLOOKUP(Receive[[#This Row],[No用]],SetNo[[No.用]:[vlookup 用]],2,FALSE)</f>
        <v>99</v>
      </c>
      <c r="B604">
        <f>IF(ROW()=2,1,IF(A603&lt;&gt;Receive[[#This Row],[No]],1,B603+1))</f>
        <v>4</v>
      </c>
      <c r="C604" s="1" t="s">
        <v>1446</v>
      </c>
      <c r="D604" s="1" t="s">
        <v>40</v>
      </c>
      <c r="E604" s="1" t="s">
        <v>90</v>
      </c>
      <c r="F604" s="1" t="s">
        <v>26</v>
      </c>
      <c r="G604" s="1" t="s">
        <v>27</v>
      </c>
      <c r="H604" s="1" t="s">
        <v>71</v>
      </c>
      <c r="I604">
        <v>1</v>
      </c>
      <c r="J604" t="s">
        <v>228</v>
      </c>
      <c r="K604" s="1" t="s">
        <v>120</v>
      </c>
      <c r="L604" s="1" t="s">
        <v>162</v>
      </c>
      <c r="M604">
        <v>25</v>
      </c>
      <c r="N604">
        <v>0</v>
      </c>
      <c r="O604">
        <v>0</v>
      </c>
      <c r="P604">
        <v>0</v>
      </c>
      <c r="X604" t="str">
        <f>Receive[[#This Row],[服装]]&amp;Receive[[#This Row],[名前]]&amp;Receive[[#This Row],[レアリティ]]</f>
        <v>和装体験黒尾鉄朗ICONIC</v>
      </c>
    </row>
    <row r="605" spans="1:24" x14ac:dyDescent="0.25">
      <c r="A605">
        <f>VLOOKUP(Receive[[#This Row],[No用]],SetNo[[No.用]:[vlookup 用]],2,FALSE)</f>
        <v>99</v>
      </c>
      <c r="B605">
        <f>IF(ROW()=2,1,IF(A604&lt;&gt;Receive[[#This Row],[No]],1,B604+1))</f>
        <v>5</v>
      </c>
      <c r="C605" s="1" t="s">
        <v>1446</v>
      </c>
      <c r="D605" s="1" t="s">
        <v>40</v>
      </c>
      <c r="E605" s="1" t="s">
        <v>90</v>
      </c>
      <c r="F605" s="1" t="s">
        <v>26</v>
      </c>
      <c r="G605" s="1" t="s">
        <v>27</v>
      </c>
      <c r="H605" s="1" t="s">
        <v>71</v>
      </c>
      <c r="I605">
        <v>1</v>
      </c>
      <c r="J605" t="s">
        <v>228</v>
      </c>
      <c r="K605" s="1" t="s">
        <v>164</v>
      </c>
      <c r="L605" s="1" t="s">
        <v>162</v>
      </c>
      <c r="M605">
        <v>25</v>
      </c>
      <c r="N605">
        <v>0</v>
      </c>
      <c r="O605">
        <v>0</v>
      </c>
      <c r="P605">
        <v>0</v>
      </c>
      <c r="X605" t="str">
        <f>Receive[[#This Row],[服装]]&amp;Receive[[#This Row],[名前]]&amp;Receive[[#This Row],[レアリティ]]</f>
        <v>和装体験黒尾鉄朗ICONIC</v>
      </c>
    </row>
    <row r="606" spans="1:24" x14ac:dyDescent="0.25">
      <c r="A606">
        <f>VLOOKUP(Receive[[#This Row],[No用]],SetNo[[No.用]:[vlookup 用]],2,FALSE)</f>
        <v>99</v>
      </c>
      <c r="B606">
        <f>IF(ROW()=2,1,IF(A605&lt;&gt;Receive[[#This Row],[No]],1,B605+1))</f>
        <v>6</v>
      </c>
      <c r="C606" s="1" t="s">
        <v>1446</v>
      </c>
      <c r="D606" s="1" t="s">
        <v>40</v>
      </c>
      <c r="E606" s="1" t="s">
        <v>90</v>
      </c>
      <c r="F606" s="1" t="s">
        <v>26</v>
      </c>
      <c r="G606" s="1" t="s">
        <v>27</v>
      </c>
      <c r="H606" s="1" t="s">
        <v>71</v>
      </c>
      <c r="I606">
        <v>0</v>
      </c>
      <c r="J606" t="s">
        <v>228</v>
      </c>
      <c r="K606" s="1" t="s">
        <v>165</v>
      </c>
      <c r="L606" s="1" t="s">
        <v>162</v>
      </c>
      <c r="M606">
        <v>9</v>
      </c>
      <c r="N606">
        <v>0</v>
      </c>
      <c r="O606">
        <v>0</v>
      </c>
      <c r="P606">
        <v>0</v>
      </c>
      <c r="X606" t="str">
        <f>Receive[[#This Row],[服装]]&amp;Receive[[#This Row],[名前]]&amp;Receive[[#This Row],[レアリティ]]</f>
        <v>和装体験黒尾鉄朗ICONIC</v>
      </c>
    </row>
    <row r="607" spans="1:24" x14ac:dyDescent="0.25">
      <c r="A607">
        <f>VLOOKUP(Receive[[#This Row],[No用]],SetNo[[No.用]:[vlookup 用]],2,FALSE)</f>
        <v>100</v>
      </c>
      <c r="B607">
        <f>IF(ROW()=2,1,IF(A606&lt;&gt;Receive[[#This Row],[No]],1,B606+1))</f>
        <v>1</v>
      </c>
      <c r="C607" s="1" t="s">
        <v>1674</v>
      </c>
      <c r="D607" s="1" t="s">
        <v>40</v>
      </c>
      <c r="E607" s="1" t="s">
        <v>77</v>
      </c>
      <c r="F607" s="1" t="s">
        <v>26</v>
      </c>
      <c r="G607" s="1" t="s">
        <v>27</v>
      </c>
      <c r="H607" s="1" t="s">
        <v>71</v>
      </c>
      <c r="I607">
        <v>1</v>
      </c>
      <c r="J607" t="s">
        <v>228</v>
      </c>
      <c r="K607" s="1" t="s">
        <v>119</v>
      </c>
      <c r="L607" s="1" t="s">
        <v>178</v>
      </c>
      <c r="M607">
        <v>29</v>
      </c>
      <c r="N607">
        <v>0</v>
      </c>
      <c r="O607">
        <v>0</v>
      </c>
      <c r="P607">
        <v>0</v>
      </c>
      <c r="X607" t="str">
        <f>Receive[[#This Row],[服装]]&amp;Receive[[#This Row],[名前]]&amp;Receive[[#This Row],[レアリティ]]</f>
        <v>思い出黒尾鉄朗ICONIC</v>
      </c>
    </row>
    <row r="608" spans="1:24" x14ac:dyDescent="0.25">
      <c r="A608">
        <f>VLOOKUP(Receive[[#This Row],[No用]],SetNo[[No.用]:[vlookup 用]],2,FALSE)</f>
        <v>100</v>
      </c>
      <c r="B608">
        <f>IF(ROW()=2,1,IF(A607&lt;&gt;Receive[[#This Row],[No]],1,B607+1))</f>
        <v>2</v>
      </c>
      <c r="C608" s="1" t="s">
        <v>1674</v>
      </c>
      <c r="D608" s="1" t="s">
        <v>40</v>
      </c>
      <c r="E608" s="1" t="s">
        <v>77</v>
      </c>
      <c r="F608" s="1" t="s">
        <v>26</v>
      </c>
      <c r="G608" s="1" t="s">
        <v>27</v>
      </c>
      <c r="H608" s="1" t="s">
        <v>71</v>
      </c>
      <c r="I608">
        <v>1</v>
      </c>
      <c r="J608" t="s">
        <v>228</v>
      </c>
      <c r="K608" s="1" t="s">
        <v>163</v>
      </c>
      <c r="L608" s="1" t="s">
        <v>162</v>
      </c>
      <c r="M608">
        <v>26</v>
      </c>
      <c r="N608">
        <v>0</v>
      </c>
      <c r="O608">
        <v>0</v>
      </c>
      <c r="P608">
        <v>0</v>
      </c>
      <c r="R608" s="1" t="s">
        <v>923</v>
      </c>
      <c r="S608">
        <v>15</v>
      </c>
      <c r="T608">
        <v>59.1</v>
      </c>
      <c r="X608" t="str">
        <f>Receive[[#This Row],[服装]]&amp;Receive[[#This Row],[名前]]&amp;Receive[[#This Row],[レアリティ]]</f>
        <v>思い出黒尾鉄朗ICONIC</v>
      </c>
    </row>
    <row r="609" spans="1:24" x14ac:dyDescent="0.25">
      <c r="A609">
        <f>VLOOKUP(Receive[[#This Row],[No用]],SetNo[[No.用]:[vlookup 用]],2,FALSE)</f>
        <v>100</v>
      </c>
      <c r="B609">
        <f>IF(ROW()=2,1,IF(A608&lt;&gt;Receive[[#This Row],[No]],1,B608+1))</f>
        <v>3</v>
      </c>
      <c r="C609" s="1" t="s">
        <v>1674</v>
      </c>
      <c r="D609" s="1" t="s">
        <v>40</v>
      </c>
      <c r="E609" s="1" t="s">
        <v>77</v>
      </c>
      <c r="F609" s="1" t="s">
        <v>26</v>
      </c>
      <c r="G609" s="1" t="s">
        <v>27</v>
      </c>
      <c r="H609" s="1" t="s">
        <v>71</v>
      </c>
      <c r="I609">
        <v>1</v>
      </c>
      <c r="J609" t="s">
        <v>228</v>
      </c>
      <c r="K609" s="1" t="s">
        <v>230</v>
      </c>
      <c r="L609" s="1" t="s">
        <v>162</v>
      </c>
      <c r="M609">
        <v>26</v>
      </c>
      <c r="N609">
        <v>0</v>
      </c>
      <c r="O609">
        <v>0</v>
      </c>
      <c r="P609">
        <v>0</v>
      </c>
      <c r="R609" s="1" t="s">
        <v>923</v>
      </c>
      <c r="S609">
        <v>10</v>
      </c>
      <c r="T609">
        <v>39.4</v>
      </c>
      <c r="X609" t="str">
        <f>Receive[[#This Row],[服装]]&amp;Receive[[#This Row],[名前]]&amp;Receive[[#This Row],[レアリティ]]</f>
        <v>思い出黒尾鉄朗ICONIC</v>
      </c>
    </row>
    <row r="610" spans="1:24" x14ac:dyDescent="0.25">
      <c r="A610">
        <f>VLOOKUP(Receive[[#This Row],[No用]],SetNo[[No.用]:[vlookup 用]],2,FALSE)</f>
        <v>100</v>
      </c>
      <c r="B610">
        <f>IF(ROW()=2,1,IF(A609&lt;&gt;Receive[[#This Row],[No]],1,B609+1))</f>
        <v>4</v>
      </c>
      <c r="C610" s="1" t="s">
        <v>1674</v>
      </c>
      <c r="D610" s="1" t="s">
        <v>40</v>
      </c>
      <c r="E610" s="1" t="s">
        <v>77</v>
      </c>
      <c r="F610" s="1" t="s">
        <v>26</v>
      </c>
      <c r="G610" s="1" t="s">
        <v>27</v>
      </c>
      <c r="H610" s="1" t="s">
        <v>71</v>
      </c>
      <c r="I610">
        <v>1</v>
      </c>
      <c r="J610" t="s">
        <v>228</v>
      </c>
      <c r="K610" s="1" t="s">
        <v>120</v>
      </c>
      <c r="L610" s="1" t="s">
        <v>178</v>
      </c>
      <c r="M610">
        <v>29</v>
      </c>
      <c r="N610">
        <v>0</v>
      </c>
      <c r="O610">
        <v>0</v>
      </c>
      <c r="P610">
        <v>0</v>
      </c>
      <c r="X610" t="str">
        <f>Receive[[#This Row],[服装]]&amp;Receive[[#This Row],[名前]]&amp;Receive[[#This Row],[レアリティ]]</f>
        <v>思い出黒尾鉄朗ICONIC</v>
      </c>
    </row>
    <row r="611" spans="1:24" x14ac:dyDescent="0.25">
      <c r="A611">
        <f>VLOOKUP(Receive[[#This Row],[No用]],SetNo[[No.用]:[vlookup 用]],2,FALSE)</f>
        <v>100</v>
      </c>
      <c r="B611">
        <f>IF(ROW()=2,1,IF(A610&lt;&gt;Receive[[#This Row],[No]],1,B610+1))</f>
        <v>5</v>
      </c>
      <c r="C611" s="1" t="s">
        <v>1674</v>
      </c>
      <c r="D611" s="1" t="s">
        <v>40</v>
      </c>
      <c r="E611" s="1" t="s">
        <v>77</v>
      </c>
      <c r="F611" s="1" t="s">
        <v>26</v>
      </c>
      <c r="G611" s="1" t="s">
        <v>27</v>
      </c>
      <c r="H611" s="1" t="s">
        <v>71</v>
      </c>
      <c r="I611">
        <v>1</v>
      </c>
      <c r="J611" t="s">
        <v>228</v>
      </c>
      <c r="K611" s="1" t="s">
        <v>164</v>
      </c>
      <c r="L611" s="1" t="s">
        <v>162</v>
      </c>
      <c r="M611">
        <v>26</v>
      </c>
      <c r="N611">
        <v>0</v>
      </c>
      <c r="O611">
        <v>0</v>
      </c>
      <c r="P611">
        <v>0</v>
      </c>
      <c r="X611" t="str">
        <f>Receive[[#This Row],[服装]]&amp;Receive[[#This Row],[名前]]&amp;Receive[[#This Row],[レアリティ]]</f>
        <v>思い出黒尾鉄朗ICONIC</v>
      </c>
    </row>
    <row r="612" spans="1:24" x14ac:dyDescent="0.25">
      <c r="A612">
        <f>VLOOKUP(Receive[[#This Row],[No用]],SetNo[[No.用]:[vlookup 用]],2,FALSE)</f>
        <v>100</v>
      </c>
      <c r="B612">
        <f>IF(ROW()=2,1,IF(A611&lt;&gt;Receive[[#This Row],[No]],1,B611+1))</f>
        <v>6</v>
      </c>
      <c r="C612" s="1" t="s">
        <v>1674</v>
      </c>
      <c r="D612" s="1" t="s">
        <v>40</v>
      </c>
      <c r="E612" s="1" t="s">
        <v>77</v>
      </c>
      <c r="F612" s="1" t="s">
        <v>26</v>
      </c>
      <c r="G612" s="1" t="s">
        <v>27</v>
      </c>
      <c r="H612" s="1" t="s">
        <v>71</v>
      </c>
      <c r="I612">
        <v>0</v>
      </c>
      <c r="J612" t="s">
        <v>228</v>
      </c>
      <c r="K612" s="1" t="s">
        <v>165</v>
      </c>
      <c r="L612" s="1" t="s">
        <v>162</v>
      </c>
      <c r="M612">
        <v>10</v>
      </c>
      <c r="N612">
        <v>0</v>
      </c>
      <c r="O612">
        <v>0</v>
      </c>
      <c r="P612">
        <v>0</v>
      </c>
      <c r="X612" t="str">
        <f>Receive[[#This Row],[服装]]&amp;Receive[[#This Row],[名前]]&amp;Receive[[#This Row],[レアリティ]]</f>
        <v>思い出黒尾鉄朗ICONIC</v>
      </c>
    </row>
    <row r="613" spans="1:24" x14ac:dyDescent="0.25">
      <c r="A613">
        <f>VLOOKUP(Receive[[#This Row],[No用]],SetNo[[No.用]:[vlookup 用]],2,FALSE)</f>
        <v>101</v>
      </c>
      <c r="B613">
        <f>IF(ROW()=2,1,IF(A600&lt;&gt;Receive[[#This Row],[No]],1,B600+1))</f>
        <v>1</v>
      </c>
      <c r="C613" t="s">
        <v>108</v>
      </c>
      <c r="D613" t="s">
        <v>41</v>
      </c>
      <c r="E613" t="s">
        <v>23</v>
      </c>
      <c r="F613" t="s">
        <v>26</v>
      </c>
      <c r="G613" t="s">
        <v>27</v>
      </c>
      <c r="H613" t="s">
        <v>71</v>
      </c>
      <c r="I613">
        <v>1</v>
      </c>
      <c r="J613" t="s">
        <v>228</v>
      </c>
      <c r="K613" t="s">
        <v>163</v>
      </c>
      <c r="L613" t="s">
        <v>162</v>
      </c>
      <c r="M613">
        <v>25</v>
      </c>
      <c r="N613">
        <v>0</v>
      </c>
      <c r="O613">
        <v>0</v>
      </c>
      <c r="P613">
        <v>0</v>
      </c>
      <c r="R613" s="1" t="s">
        <v>923</v>
      </c>
      <c r="S613" s="1">
        <v>15</v>
      </c>
      <c r="T613" s="1">
        <v>59.1</v>
      </c>
      <c r="U613" s="1"/>
      <c r="V613" s="1"/>
      <c r="X613" t="str">
        <f>Receive[[#This Row],[服装]]&amp;Receive[[#This Row],[名前]]&amp;Receive[[#This Row],[レアリティ]]</f>
        <v>ユニフォーム灰羽リエーフICONIC</v>
      </c>
    </row>
    <row r="614" spans="1:24" x14ac:dyDescent="0.25">
      <c r="A614">
        <f>VLOOKUP(Receive[[#This Row],[No用]],SetNo[[No.用]:[vlookup 用]],2,FALSE)</f>
        <v>101</v>
      </c>
      <c r="B614">
        <f>IF(ROW()=2,1,IF(A613&lt;&gt;Receive[[#This Row],[No]],1,B613+1))</f>
        <v>2</v>
      </c>
      <c r="C614" t="s">
        <v>108</v>
      </c>
      <c r="D614" t="s">
        <v>41</v>
      </c>
      <c r="E614" t="s">
        <v>23</v>
      </c>
      <c r="F614" t="s">
        <v>26</v>
      </c>
      <c r="G614" t="s">
        <v>27</v>
      </c>
      <c r="H614" t="s">
        <v>71</v>
      </c>
      <c r="I614">
        <v>1</v>
      </c>
      <c r="J614" t="s">
        <v>228</v>
      </c>
      <c r="K614" t="s">
        <v>230</v>
      </c>
      <c r="L614" t="s">
        <v>162</v>
      </c>
      <c r="M614">
        <v>25</v>
      </c>
      <c r="N614">
        <v>0</v>
      </c>
      <c r="O614">
        <v>0</v>
      </c>
      <c r="P614">
        <v>0</v>
      </c>
      <c r="R614" s="1" t="s">
        <v>923</v>
      </c>
      <c r="S614" s="1">
        <v>10</v>
      </c>
      <c r="T614" s="1">
        <v>39.4</v>
      </c>
      <c r="U614" s="1"/>
      <c r="V614" s="1"/>
      <c r="X614" t="str">
        <f>Receive[[#This Row],[服装]]&amp;Receive[[#This Row],[名前]]&amp;Receive[[#This Row],[レアリティ]]</f>
        <v>ユニフォーム灰羽リエーフICONIC</v>
      </c>
    </row>
    <row r="615" spans="1:24" x14ac:dyDescent="0.25">
      <c r="A615">
        <f>VLOOKUP(Receive[[#This Row],[No用]],SetNo[[No.用]:[vlookup 用]],2,FALSE)</f>
        <v>101</v>
      </c>
      <c r="B615">
        <f>IF(ROW()=2,1,IF(A614&lt;&gt;Receive[[#This Row],[No]],1,B614+1))</f>
        <v>3</v>
      </c>
      <c r="C615" t="s">
        <v>108</v>
      </c>
      <c r="D615" t="s">
        <v>41</v>
      </c>
      <c r="E615" t="s">
        <v>23</v>
      </c>
      <c r="F615" t="s">
        <v>26</v>
      </c>
      <c r="G615" t="s">
        <v>27</v>
      </c>
      <c r="H615" t="s">
        <v>71</v>
      </c>
      <c r="I615">
        <v>1</v>
      </c>
      <c r="J615" t="s">
        <v>228</v>
      </c>
      <c r="K615" t="s">
        <v>120</v>
      </c>
      <c r="L615" t="s">
        <v>162</v>
      </c>
      <c r="M615">
        <v>25</v>
      </c>
      <c r="N615">
        <v>0</v>
      </c>
      <c r="O615">
        <v>0</v>
      </c>
      <c r="P615">
        <v>0</v>
      </c>
      <c r="X615" t="str">
        <f>Receive[[#This Row],[服装]]&amp;Receive[[#This Row],[名前]]&amp;Receive[[#This Row],[レアリティ]]</f>
        <v>ユニフォーム灰羽リエーフICONIC</v>
      </c>
    </row>
    <row r="616" spans="1:24" x14ac:dyDescent="0.25">
      <c r="A616">
        <f>VLOOKUP(Receive[[#This Row],[No用]],SetNo[[No.用]:[vlookup 用]],2,FALSE)</f>
        <v>101</v>
      </c>
      <c r="B616">
        <f>IF(ROW()=2,1,IF(A615&lt;&gt;Receive[[#This Row],[No]],1,B615+1))</f>
        <v>4</v>
      </c>
      <c r="C616" t="s">
        <v>108</v>
      </c>
      <c r="D616" t="s">
        <v>41</v>
      </c>
      <c r="E616" t="s">
        <v>23</v>
      </c>
      <c r="F616" t="s">
        <v>26</v>
      </c>
      <c r="G616" t="s">
        <v>27</v>
      </c>
      <c r="H616" t="s">
        <v>71</v>
      </c>
      <c r="I616">
        <v>1</v>
      </c>
      <c r="J616" t="s">
        <v>228</v>
      </c>
      <c r="K616" t="s">
        <v>164</v>
      </c>
      <c r="L616" t="s">
        <v>162</v>
      </c>
      <c r="M616">
        <v>25</v>
      </c>
      <c r="N616">
        <v>0</v>
      </c>
      <c r="O616">
        <v>0</v>
      </c>
      <c r="P616">
        <v>0</v>
      </c>
      <c r="X616" t="str">
        <f>Receive[[#This Row],[服装]]&amp;Receive[[#This Row],[名前]]&amp;Receive[[#This Row],[レアリティ]]</f>
        <v>ユニフォーム灰羽リエーフICONIC</v>
      </c>
    </row>
    <row r="617" spans="1:24" x14ac:dyDescent="0.25">
      <c r="A617">
        <f>VLOOKUP(Receive[[#This Row],[No用]],SetNo[[No.用]:[vlookup 用]],2,FALSE)</f>
        <v>101</v>
      </c>
      <c r="B617">
        <f>IF(ROW()=2,1,IF(A616&lt;&gt;Receive[[#This Row],[No]],1,B616+1))</f>
        <v>5</v>
      </c>
      <c r="C617" t="s">
        <v>108</v>
      </c>
      <c r="D617" t="s">
        <v>41</v>
      </c>
      <c r="E617" t="s">
        <v>23</v>
      </c>
      <c r="F617" t="s">
        <v>26</v>
      </c>
      <c r="G617" t="s">
        <v>27</v>
      </c>
      <c r="H617" t="s">
        <v>71</v>
      </c>
      <c r="I617">
        <v>0</v>
      </c>
      <c r="J617" t="s">
        <v>228</v>
      </c>
      <c r="K617" t="s">
        <v>165</v>
      </c>
      <c r="L617" t="s">
        <v>162</v>
      </c>
      <c r="M617">
        <v>32</v>
      </c>
      <c r="N617">
        <v>0</v>
      </c>
      <c r="O617">
        <v>0</v>
      </c>
      <c r="P617">
        <v>0</v>
      </c>
      <c r="X617" t="str">
        <f>Receive[[#This Row],[服装]]&amp;Receive[[#This Row],[名前]]&amp;Receive[[#This Row],[レアリティ]]</f>
        <v>ユニフォーム灰羽リエーフICONIC</v>
      </c>
    </row>
    <row r="618" spans="1:24" x14ac:dyDescent="0.25">
      <c r="A618">
        <f>VLOOKUP(Receive[[#This Row],[No用]],SetNo[[No.用]:[vlookup 用]],2,FALSE)</f>
        <v>102</v>
      </c>
      <c r="B618">
        <f>IF(ROW()=2,1,IF(A617&lt;&gt;Receive[[#This Row],[No]],1,B617+1))</f>
        <v>1</v>
      </c>
      <c r="C618" t="s">
        <v>363</v>
      </c>
      <c r="D618" t="s">
        <v>41</v>
      </c>
      <c r="E618" t="s">
        <v>24</v>
      </c>
      <c r="F618" t="s">
        <v>26</v>
      </c>
      <c r="G618" t="s">
        <v>27</v>
      </c>
      <c r="H618" t="s">
        <v>71</v>
      </c>
      <c r="I618">
        <v>1</v>
      </c>
      <c r="J618" t="s">
        <v>228</v>
      </c>
      <c r="K618" t="s">
        <v>163</v>
      </c>
      <c r="L618" t="s">
        <v>162</v>
      </c>
      <c r="M618">
        <v>25</v>
      </c>
      <c r="N618">
        <v>0</v>
      </c>
      <c r="O618">
        <v>0</v>
      </c>
      <c r="P618">
        <v>0</v>
      </c>
      <c r="R618" s="1" t="s">
        <v>923</v>
      </c>
      <c r="S618" s="1">
        <v>15</v>
      </c>
      <c r="T618" s="1">
        <v>59.1</v>
      </c>
      <c r="U618" s="1"/>
      <c r="V618" s="1"/>
      <c r="X618" t="str">
        <f>Receive[[#This Row],[服装]]&amp;Receive[[#This Row],[名前]]&amp;Receive[[#This Row],[レアリティ]]</f>
        <v>探偵灰羽リエーフICONIC</v>
      </c>
    </row>
    <row r="619" spans="1:24" x14ac:dyDescent="0.25">
      <c r="A619">
        <f>VLOOKUP(Receive[[#This Row],[No用]],SetNo[[No.用]:[vlookup 用]],2,FALSE)</f>
        <v>102</v>
      </c>
      <c r="B619">
        <f>IF(ROW()=2,1,IF(A618&lt;&gt;Receive[[#This Row],[No]],1,B618+1))</f>
        <v>2</v>
      </c>
      <c r="C619" t="s">
        <v>363</v>
      </c>
      <c r="D619" t="s">
        <v>41</v>
      </c>
      <c r="E619" t="s">
        <v>24</v>
      </c>
      <c r="F619" t="s">
        <v>26</v>
      </c>
      <c r="G619" t="s">
        <v>27</v>
      </c>
      <c r="H619" t="s">
        <v>71</v>
      </c>
      <c r="I619">
        <v>1</v>
      </c>
      <c r="J619" t="s">
        <v>228</v>
      </c>
      <c r="K619" t="s">
        <v>230</v>
      </c>
      <c r="L619" t="s">
        <v>162</v>
      </c>
      <c r="M619">
        <v>25</v>
      </c>
      <c r="N619">
        <v>0</v>
      </c>
      <c r="O619">
        <v>0</v>
      </c>
      <c r="P619">
        <v>0</v>
      </c>
      <c r="R619" s="1" t="s">
        <v>923</v>
      </c>
      <c r="S619" s="1">
        <v>10</v>
      </c>
      <c r="T619" s="1">
        <v>39.4</v>
      </c>
      <c r="U619" s="1"/>
      <c r="V619" s="1"/>
      <c r="X619" t="str">
        <f>Receive[[#This Row],[服装]]&amp;Receive[[#This Row],[名前]]&amp;Receive[[#This Row],[レアリティ]]</f>
        <v>探偵灰羽リエーフICONIC</v>
      </c>
    </row>
    <row r="620" spans="1:24" x14ac:dyDescent="0.25">
      <c r="A620">
        <f>VLOOKUP(Receive[[#This Row],[No用]],SetNo[[No.用]:[vlookup 用]],2,FALSE)</f>
        <v>102</v>
      </c>
      <c r="B620">
        <f>IF(ROW()=2,1,IF(A619&lt;&gt;Receive[[#This Row],[No]],1,B619+1))</f>
        <v>3</v>
      </c>
      <c r="C620" t="s">
        <v>363</v>
      </c>
      <c r="D620" t="s">
        <v>41</v>
      </c>
      <c r="E620" t="s">
        <v>24</v>
      </c>
      <c r="F620" t="s">
        <v>26</v>
      </c>
      <c r="G620" t="s">
        <v>27</v>
      </c>
      <c r="H620" t="s">
        <v>71</v>
      </c>
      <c r="I620">
        <v>1</v>
      </c>
      <c r="J620" t="s">
        <v>228</v>
      </c>
      <c r="K620" t="s">
        <v>120</v>
      </c>
      <c r="L620" t="s">
        <v>162</v>
      </c>
      <c r="M620">
        <v>25</v>
      </c>
      <c r="N620">
        <v>0</v>
      </c>
      <c r="O620">
        <v>0</v>
      </c>
      <c r="P620">
        <v>0</v>
      </c>
      <c r="X620" t="str">
        <f>Receive[[#This Row],[服装]]&amp;Receive[[#This Row],[名前]]&amp;Receive[[#This Row],[レアリティ]]</f>
        <v>探偵灰羽リエーフICONIC</v>
      </c>
    </row>
    <row r="621" spans="1:24" x14ac:dyDescent="0.25">
      <c r="A621">
        <f>VLOOKUP(Receive[[#This Row],[No用]],SetNo[[No.用]:[vlookup 用]],2,FALSE)</f>
        <v>102</v>
      </c>
      <c r="B621">
        <f>IF(ROW()=2,1,IF(A620&lt;&gt;Receive[[#This Row],[No]],1,B620+1))</f>
        <v>4</v>
      </c>
      <c r="C621" t="s">
        <v>363</v>
      </c>
      <c r="D621" t="s">
        <v>41</v>
      </c>
      <c r="E621" t="s">
        <v>24</v>
      </c>
      <c r="F621" t="s">
        <v>26</v>
      </c>
      <c r="G621" t="s">
        <v>27</v>
      </c>
      <c r="H621" t="s">
        <v>71</v>
      </c>
      <c r="I621">
        <v>1</v>
      </c>
      <c r="J621" t="s">
        <v>228</v>
      </c>
      <c r="K621" t="s">
        <v>164</v>
      </c>
      <c r="L621" t="s">
        <v>162</v>
      </c>
      <c r="M621">
        <v>25</v>
      </c>
      <c r="N621">
        <v>0</v>
      </c>
      <c r="O621">
        <v>0</v>
      </c>
      <c r="P621">
        <v>0</v>
      </c>
      <c r="X621" t="str">
        <f>Receive[[#This Row],[服装]]&amp;Receive[[#This Row],[名前]]&amp;Receive[[#This Row],[レアリティ]]</f>
        <v>探偵灰羽リエーフICONIC</v>
      </c>
    </row>
    <row r="622" spans="1:24" x14ac:dyDescent="0.25">
      <c r="A622">
        <f>VLOOKUP(Receive[[#This Row],[No用]],SetNo[[No.用]:[vlookup 用]],2,FALSE)</f>
        <v>102</v>
      </c>
      <c r="B622">
        <f>IF(ROW()=2,1,IF(A621&lt;&gt;Receive[[#This Row],[No]],1,B621+1))</f>
        <v>5</v>
      </c>
      <c r="C622" t="s">
        <v>363</v>
      </c>
      <c r="D622" t="s">
        <v>41</v>
      </c>
      <c r="E622" t="s">
        <v>24</v>
      </c>
      <c r="F622" t="s">
        <v>26</v>
      </c>
      <c r="G622" t="s">
        <v>27</v>
      </c>
      <c r="H622" t="s">
        <v>71</v>
      </c>
      <c r="I622">
        <v>0</v>
      </c>
      <c r="J622" t="s">
        <v>228</v>
      </c>
      <c r="K622" t="s">
        <v>165</v>
      </c>
      <c r="L622" t="s">
        <v>162</v>
      </c>
      <c r="M622">
        <v>32</v>
      </c>
      <c r="N622">
        <v>0</v>
      </c>
      <c r="O622">
        <v>0</v>
      </c>
      <c r="P622">
        <v>0</v>
      </c>
      <c r="X622" t="str">
        <f>Receive[[#This Row],[服装]]&amp;Receive[[#This Row],[名前]]&amp;Receive[[#This Row],[レアリティ]]</f>
        <v>探偵灰羽リエーフICONIC</v>
      </c>
    </row>
    <row r="623" spans="1:24" x14ac:dyDescent="0.25">
      <c r="A623">
        <f>VLOOKUP(Receive[[#This Row],[No用]],SetNo[[No.用]:[vlookup 用]],2,FALSE)</f>
        <v>103</v>
      </c>
      <c r="B623">
        <f>IF(ROW()=2,1,IF(A622&lt;&gt;Receive[[#This Row],[No]],1,B622+1))</f>
        <v>1</v>
      </c>
      <c r="C623" s="1" t="s">
        <v>646</v>
      </c>
      <c r="D623" s="1" t="s">
        <v>41</v>
      </c>
      <c r="E623" s="1" t="s">
        <v>77</v>
      </c>
      <c r="F623" s="1" t="s">
        <v>26</v>
      </c>
      <c r="G623" s="1" t="s">
        <v>27</v>
      </c>
      <c r="H623" s="1" t="s">
        <v>71</v>
      </c>
      <c r="I623">
        <v>1</v>
      </c>
      <c r="J623" t="s">
        <v>228</v>
      </c>
      <c r="K623" s="1" t="s">
        <v>163</v>
      </c>
      <c r="L623" t="s">
        <v>162</v>
      </c>
      <c r="M623">
        <v>25</v>
      </c>
      <c r="N623">
        <v>0</v>
      </c>
      <c r="O623">
        <v>0</v>
      </c>
      <c r="P623">
        <v>0</v>
      </c>
      <c r="R623" s="1" t="s">
        <v>923</v>
      </c>
      <c r="S623" s="1">
        <v>15</v>
      </c>
      <c r="T623" s="1">
        <v>59.1</v>
      </c>
      <c r="U623" s="1"/>
      <c r="V623" s="1"/>
      <c r="X623" t="str">
        <f>Receive[[#This Row],[服装]]&amp;Receive[[#This Row],[名前]]&amp;Receive[[#This Row],[レアリティ]]</f>
        <v>路地裏灰羽リエーフICONIC</v>
      </c>
    </row>
    <row r="624" spans="1:24" x14ac:dyDescent="0.25">
      <c r="A624">
        <f>VLOOKUP(Receive[[#This Row],[No用]],SetNo[[No.用]:[vlookup 用]],2,FALSE)</f>
        <v>103</v>
      </c>
      <c r="B624">
        <f>IF(ROW()=2,1,IF(A623&lt;&gt;Receive[[#This Row],[No]],1,B623+1))</f>
        <v>2</v>
      </c>
      <c r="C624" s="1" t="s">
        <v>646</v>
      </c>
      <c r="D624" s="1" t="s">
        <v>41</v>
      </c>
      <c r="E624" s="1" t="s">
        <v>77</v>
      </c>
      <c r="F624" s="1" t="s">
        <v>26</v>
      </c>
      <c r="G624" s="1" t="s">
        <v>27</v>
      </c>
      <c r="H624" s="1" t="s">
        <v>71</v>
      </c>
      <c r="I624">
        <v>1</v>
      </c>
      <c r="J624" t="s">
        <v>228</v>
      </c>
      <c r="K624" s="1" t="s">
        <v>230</v>
      </c>
      <c r="L624" t="s">
        <v>162</v>
      </c>
      <c r="M624">
        <v>25</v>
      </c>
      <c r="N624">
        <v>0</v>
      </c>
      <c r="O624">
        <v>0</v>
      </c>
      <c r="P624">
        <v>0</v>
      </c>
      <c r="R624" s="1" t="s">
        <v>923</v>
      </c>
      <c r="S624" s="1">
        <v>10</v>
      </c>
      <c r="T624" s="1">
        <v>39.4</v>
      </c>
      <c r="U624" s="1"/>
      <c r="V624" s="1"/>
      <c r="X624" t="str">
        <f>Receive[[#This Row],[服装]]&amp;Receive[[#This Row],[名前]]&amp;Receive[[#This Row],[レアリティ]]</f>
        <v>路地裏灰羽リエーフICONIC</v>
      </c>
    </row>
    <row r="625" spans="1:24" x14ac:dyDescent="0.25">
      <c r="A625">
        <f>VLOOKUP(Receive[[#This Row],[No用]],SetNo[[No.用]:[vlookup 用]],2,FALSE)</f>
        <v>103</v>
      </c>
      <c r="B625">
        <f>IF(ROW()=2,1,IF(A624&lt;&gt;Receive[[#This Row],[No]],1,B624+1))</f>
        <v>3</v>
      </c>
      <c r="C625" s="1" t="s">
        <v>646</v>
      </c>
      <c r="D625" s="1" t="s">
        <v>41</v>
      </c>
      <c r="E625" s="1" t="s">
        <v>77</v>
      </c>
      <c r="F625" s="1" t="s">
        <v>26</v>
      </c>
      <c r="G625" s="1" t="s">
        <v>27</v>
      </c>
      <c r="H625" s="1" t="s">
        <v>71</v>
      </c>
      <c r="I625">
        <v>1</v>
      </c>
      <c r="J625" t="s">
        <v>228</v>
      </c>
      <c r="K625" s="1" t="s">
        <v>120</v>
      </c>
      <c r="L625" t="s">
        <v>162</v>
      </c>
      <c r="M625">
        <v>25</v>
      </c>
      <c r="N625">
        <v>0</v>
      </c>
      <c r="O625">
        <v>0</v>
      </c>
      <c r="P625">
        <v>0</v>
      </c>
      <c r="X625" t="str">
        <f>Receive[[#This Row],[服装]]&amp;Receive[[#This Row],[名前]]&amp;Receive[[#This Row],[レアリティ]]</f>
        <v>路地裏灰羽リエーフICONIC</v>
      </c>
    </row>
    <row r="626" spans="1:24" x14ac:dyDescent="0.25">
      <c r="A626">
        <f>VLOOKUP(Receive[[#This Row],[No用]],SetNo[[No.用]:[vlookup 用]],2,FALSE)</f>
        <v>103</v>
      </c>
      <c r="B626">
        <f>IF(ROW()=2,1,IF(A625&lt;&gt;Receive[[#This Row],[No]],1,B625+1))</f>
        <v>4</v>
      </c>
      <c r="C626" s="1" t="s">
        <v>646</v>
      </c>
      <c r="D626" s="1" t="s">
        <v>41</v>
      </c>
      <c r="E626" s="1" t="s">
        <v>77</v>
      </c>
      <c r="F626" s="1" t="s">
        <v>26</v>
      </c>
      <c r="G626" s="1" t="s">
        <v>27</v>
      </c>
      <c r="H626" s="1" t="s">
        <v>71</v>
      </c>
      <c r="I626">
        <v>1</v>
      </c>
      <c r="J626" t="s">
        <v>228</v>
      </c>
      <c r="K626" s="1" t="s">
        <v>164</v>
      </c>
      <c r="L626" t="s">
        <v>162</v>
      </c>
      <c r="M626">
        <v>25</v>
      </c>
      <c r="N626">
        <v>0</v>
      </c>
      <c r="O626">
        <v>0</v>
      </c>
      <c r="P626">
        <v>0</v>
      </c>
      <c r="X626" t="str">
        <f>Receive[[#This Row],[服装]]&amp;Receive[[#This Row],[名前]]&amp;Receive[[#This Row],[レアリティ]]</f>
        <v>路地裏灰羽リエーフICONIC</v>
      </c>
    </row>
    <row r="627" spans="1:24" x14ac:dyDescent="0.25">
      <c r="A627">
        <f>VLOOKUP(Receive[[#This Row],[No用]],SetNo[[No.用]:[vlookup 用]],2,FALSE)</f>
        <v>103</v>
      </c>
      <c r="B627">
        <f>IF(ROW()=2,1,IF(A626&lt;&gt;Receive[[#This Row],[No]],1,B626+1))</f>
        <v>5</v>
      </c>
      <c r="C627" s="1" t="s">
        <v>646</v>
      </c>
      <c r="D627" s="1" t="s">
        <v>41</v>
      </c>
      <c r="E627" s="1" t="s">
        <v>77</v>
      </c>
      <c r="F627" s="1" t="s">
        <v>26</v>
      </c>
      <c r="G627" s="1" t="s">
        <v>27</v>
      </c>
      <c r="H627" s="1" t="s">
        <v>71</v>
      </c>
      <c r="I627">
        <v>0</v>
      </c>
      <c r="J627" t="s">
        <v>228</v>
      </c>
      <c r="K627" s="1" t="s">
        <v>165</v>
      </c>
      <c r="L627" t="s">
        <v>162</v>
      </c>
      <c r="M627">
        <v>32</v>
      </c>
      <c r="N627">
        <v>0</v>
      </c>
      <c r="O627">
        <v>0</v>
      </c>
      <c r="P627">
        <v>0</v>
      </c>
      <c r="X627" t="str">
        <f>Receive[[#This Row],[服装]]&amp;Receive[[#This Row],[名前]]&amp;Receive[[#This Row],[レアリティ]]</f>
        <v>路地裏灰羽リエーフICONIC</v>
      </c>
    </row>
    <row r="628" spans="1:24" x14ac:dyDescent="0.25">
      <c r="A628">
        <f>VLOOKUP(Receive[[#This Row],[No用]],SetNo[[No.用]:[vlookup 用]],2,FALSE)</f>
        <v>104</v>
      </c>
      <c r="B628">
        <f>IF(ROW()=2,1,IF(A627&lt;&gt;Receive[[#This Row],[No]],1,B627+1))</f>
        <v>1</v>
      </c>
      <c r="C628" s="1" t="s">
        <v>759</v>
      </c>
      <c r="D628" s="1" t="s">
        <v>41</v>
      </c>
      <c r="E628" s="1" t="s">
        <v>73</v>
      </c>
      <c r="F628" s="1" t="s">
        <v>26</v>
      </c>
      <c r="G628" s="1" t="s">
        <v>27</v>
      </c>
      <c r="H628" s="1" t="s">
        <v>71</v>
      </c>
      <c r="I628">
        <v>1</v>
      </c>
      <c r="J628" t="s">
        <v>228</v>
      </c>
      <c r="K628" s="1" t="s">
        <v>163</v>
      </c>
      <c r="L628" t="s">
        <v>162</v>
      </c>
      <c r="M628">
        <v>25</v>
      </c>
      <c r="N628">
        <v>0</v>
      </c>
      <c r="O628">
        <v>0</v>
      </c>
      <c r="P628">
        <v>0</v>
      </c>
      <c r="R628" s="1" t="s">
        <v>923</v>
      </c>
      <c r="S628" s="1">
        <v>15</v>
      </c>
      <c r="T628" s="1">
        <v>59.1</v>
      </c>
      <c r="U628" s="1"/>
      <c r="V628" s="1"/>
      <c r="X628" t="str">
        <f>Receive[[#This Row],[服装]]&amp;Receive[[#This Row],[名前]]&amp;Receive[[#This Row],[レアリティ]]</f>
        <v>文化祭2灰羽リエーフICONIC</v>
      </c>
    </row>
    <row r="629" spans="1:24" x14ac:dyDescent="0.25">
      <c r="A629">
        <f>VLOOKUP(Receive[[#This Row],[No用]],SetNo[[No.用]:[vlookup 用]],2,FALSE)</f>
        <v>104</v>
      </c>
      <c r="B629">
        <f>IF(ROW()=2,1,IF(A628&lt;&gt;Receive[[#This Row],[No]],1,B628+1))</f>
        <v>2</v>
      </c>
      <c r="C629" s="1" t="s">
        <v>759</v>
      </c>
      <c r="D629" s="1" t="s">
        <v>41</v>
      </c>
      <c r="E629" s="1" t="s">
        <v>73</v>
      </c>
      <c r="F629" s="1" t="s">
        <v>26</v>
      </c>
      <c r="G629" s="1" t="s">
        <v>27</v>
      </c>
      <c r="H629" s="1" t="s">
        <v>71</v>
      </c>
      <c r="I629">
        <v>1</v>
      </c>
      <c r="J629" t="s">
        <v>228</v>
      </c>
      <c r="K629" s="1" t="s">
        <v>230</v>
      </c>
      <c r="L629" t="s">
        <v>162</v>
      </c>
      <c r="M629">
        <v>25</v>
      </c>
      <c r="N629">
        <v>0</v>
      </c>
      <c r="O629">
        <v>0</v>
      </c>
      <c r="P629">
        <v>0</v>
      </c>
      <c r="R629" s="1" t="s">
        <v>923</v>
      </c>
      <c r="S629" s="1">
        <v>10</v>
      </c>
      <c r="T629" s="1">
        <v>39.4</v>
      </c>
      <c r="U629" s="1"/>
      <c r="V629" s="1"/>
      <c r="X629" t="str">
        <f>Receive[[#This Row],[服装]]&amp;Receive[[#This Row],[名前]]&amp;Receive[[#This Row],[レアリティ]]</f>
        <v>文化祭2灰羽リエーフICONIC</v>
      </c>
    </row>
    <row r="630" spans="1:24" x14ac:dyDescent="0.25">
      <c r="A630">
        <f>VLOOKUP(Receive[[#This Row],[No用]],SetNo[[No.用]:[vlookup 用]],2,FALSE)</f>
        <v>104</v>
      </c>
      <c r="B630">
        <f>IF(ROW()=2,1,IF(A629&lt;&gt;Receive[[#This Row],[No]],1,B629+1))</f>
        <v>3</v>
      </c>
      <c r="C630" s="1" t="s">
        <v>759</v>
      </c>
      <c r="D630" s="1" t="s">
        <v>41</v>
      </c>
      <c r="E630" s="1" t="s">
        <v>73</v>
      </c>
      <c r="F630" s="1" t="s">
        <v>26</v>
      </c>
      <c r="G630" s="1" t="s">
        <v>27</v>
      </c>
      <c r="H630" s="1" t="s">
        <v>71</v>
      </c>
      <c r="I630">
        <v>1</v>
      </c>
      <c r="J630" t="s">
        <v>228</v>
      </c>
      <c r="K630" s="1" t="s">
        <v>120</v>
      </c>
      <c r="L630" s="1" t="s">
        <v>178</v>
      </c>
      <c r="M630">
        <v>28</v>
      </c>
      <c r="N630">
        <v>0</v>
      </c>
      <c r="O630">
        <v>0</v>
      </c>
      <c r="P630">
        <v>0</v>
      </c>
      <c r="X630" t="str">
        <f>Receive[[#This Row],[服装]]&amp;Receive[[#This Row],[名前]]&amp;Receive[[#This Row],[レアリティ]]</f>
        <v>文化祭2灰羽リエーフICONIC</v>
      </c>
    </row>
    <row r="631" spans="1:24" x14ac:dyDescent="0.25">
      <c r="A631">
        <f>VLOOKUP(Receive[[#This Row],[No用]],SetNo[[No.用]:[vlookup 用]],2,FALSE)</f>
        <v>104</v>
      </c>
      <c r="B631">
        <f>IF(ROW()=2,1,IF(A630&lt;&gt;Receive[[#This Row],[No]],1,B630+1))</f>
        <v>4</v>
      </c>
      <c r="C631" s="1" t="s">
        <v>759</v>
      </c>
      <c r="D631" s="1" t="s">
        <v>41</v>
      </c>
      <c r="E631" s="1" t="s">
        <v>73</v>
      </c>
      <c r="F631" s="1" t="s">
        <v>26</v>
      </c>
      <c r="G631" s="1" t="s">
        <v>27</v>
      </c>
      <c r="H631" s="1" t="s">
        <v>71</v>
      </c>
      <c r="I631">
        <v>1</v>
      </c>
      <c r="J631" t="s">
        <v>228</v>
      </c>
      <c r="K631" s="1" t="s">
        <v>164</v>
      </c>
      <c r="L631" t="s">
        <v>162</v>
      </c>
      <c r="M631">
        <v>25</v>
      </c>
      <c r="N631">
        <v>0</v>
      </c>
      <c r="O631">
        <v>0</v>
      </c>
      <c r="P631">
        <v>0</v>
      </c>
      <c r="X631" t="str">
        <f>Receive[[#This Row],[服装]]&amp;Receive[[#This Row],[名前]]&amp;Receive[[#This Row],[レアリティ]]</f>
        <v>文化祭2灰羽リエーフICONIC</v>
      </c>
    </row>
    <row r="632" spans="1:24" x14ac:dyDescent="0.25">
      <c r="A632">
        <f>VLOOKUP(Receive[[#This Row],[No用]],SetNo[[No.用]:[vlookup 用]],2,FALSE)</f>
        <v>104</v>
      </c>
      <c r="B632">
        <f>IF(ROW()=2,1,IF(A631&lt;&gt;Receive[[#This Row],[No]],1,B631+1))</f>
        <v>5</v>
      </c>
      <c r="C632" s="1" t="s">
        <v>759</v>
      </c>
      <c r="D632" s="1" t="s">
        <v>41</v>
      </c>
      <c r="E632" s="1" t="s">
        <v>73</v>
      </c>
      <c r="F632" s="1" t="s">
        <v>26</v>
      </c>
      <c r="G632" s="1" t="s">
        <v>27</v>
      </c>
      <c r="H632" s="1" t="s">
        <v>71</v>
      </c>
      <c r="I632">
        <v>0</v>
      </c>
      <c r="J632" t="s">
        <v>228</v>
      </c>
      <c r="K632" s="1" t="s">
        <v>165</v>
      </c>
      <c r="L632" t="s">
        <v>162</v>
      </c>
      <c r="M632">
        <v>32</v>
      </c>
      <c r="N632">
        <v>0</v>
      </c>
      <c r="O632">
        <v>0</v>
      </c>
      <c r="P632">
        <v>0</v>
      </c>
      <c r="X632" t="str">
        <f>Receive[[#This Row],[服装]]&amp;Receive[[#This Row],[名前]]&amp;Receive[[#This Row],[レアリティ]]</f>
        <v>文化祭2灰羽リエーフICONIC</v>
      </c>
    </row>
    <row r="633" spans="1:24" x14ac:dyDescent="0.25">
      <c r="A633">
        <f>VLOOKUP(Receive[[#This Row],[No用]],SetNo[[No.用]:[vlookup 用]],2,FALSE)</f>
        <v>105</v>
      </c>
      <c r="B633">
        <f>IF(ROW()=2,1,IF(A632&lt;&gt;Receive[[#This Row],[No]],1,B632+1))</f>
        <v>1</v>
      </c>
      <c r="C633" s="1" t="s">
        <v>951</v>
      </c>
      <c r="D633" s="1" t="s">
        <v>41</v>
      </c>
      <c r="E633" s="1" t="s">
        <v>90</v>
      </c>
      <c r="F633" s="1" t="s">
        <v>82</v>
      </c>
      <c r="G633" s="1" t="s">
        <v>27</v>
      </c>
      <c r="H633" s="1" t="s">
        <v>71</v>
      </c>
      <c r="I633">
        <v>1</v>
      </c>
      <c r="J633" t="s">
        <v>228</v>
      </c>
      <c r="K633" s="1" t="s">
        <v>163</v>
      </c>
      <c r="L633" t="s">
        <v>162</v>
      </c>
      <c r="M633">
        <v>25</v>
      </c>
      <c r="N633">
        <v>0</v>
      </c>
      <c r="O633">
        <v>0</v>
      </c>
      <c r="P633">
        <v>0</v>
      </c>
      <c r="R633" s="1" t="s">
        <v>923</v>
      </c>
      <c r="S633" s="1">
        <v>15</v>
      </c>
      <c r="T633" s="1">
        <v>59.1</v>
      </c>
      <c r="U633" s="1"/>
      <c r="V633" s="1"/>
      <c r="X633" t="str">
        <f>Receive[[#This Row],[服装]]&amp;Receive[[#This Row],[名前]]&amp;Receive[[#This Row],[レアリティ]]</f>
        <v>サバゲ2灰羽リエーフICONIC</v>
      </c>
    </row>
    <row r="634" spans="1:24" x14ac:dyDescent="0.25">
      <c r="A634">
        <f>VLOOKUP(Receive[[#This Row],[No用]],SetNo[[No.用]:[vlookup 用]],2,FALSE)</f>
        <v>105</v>
      </c>
      <c r="B634">
        <f>IF(ROW()=2,1,IF(A633&lt;&gt;Receive[[#This Row],[No]],1,B633+1))</f>
        <v>2</v>
      </c>
      <c r="C634" s="1" t="s">
        <v>951</v>
      </c>
      <c r="D634" s="1" t="s">
        <v>41</v>
      </c>
      <c r="E634" s="1" t="s">
        <v>90</v>
      </c>
      <c r="F634" s="1" t="s">
        <v>82</v>
      </c>
      <c r="G634" s="1" t="s">
        <v>27</v>
      </c>
      <c r="H634" s="1" t="s">
        <v>71</v>
      </c>
      <c r="I634">
        <v>1</v>
      </c>
      <c r="J634" t="s">
        <v>228</v>
      </c>
      <c r="K634" s="1" t="s">
        <v>230</v>
      </c>
      <c r="L634" t="s">
        <v>162</v>
      </c>
      <c r="M634">
        <v>25</v>
      </c>
      <c r="N634">
        <v>0</v>
      </c>
      <c r="O634">
        <v>0</v>
      </c>
      <c r="P634">
        <v>0</v>
      </c>
      <c r="R634" s="1" t="s">
        <v>923</v>
      </c>
      <c r="S634" s="1">
        <v>10</v>
      </c>
      <c r="T634" s="1">
        <v>39.4</v>
      </c>
      <c r="U634" s="1"/>
      <c r="V634" s="1"/>
      <c r="W634" s="1"/>
      <c r="X634" t="str">
        <f>Receive[[#This Row],[服装]]&amp;Receive[[#This Row],[名前]]&amp;Receive[[#This Row],[レアリティ]]</f>
        <v>サバゲ2灰羽リエーフICONIC</v>
      </c>
    </row>
    <row r="635" spans="1:24" x14ac:dyDescent="0.25">
      <c r="A635">
        <f>VLOOKUP(Receive[[#This Row],[No用]],SetNo[[No.用]:[vlookup 用]],2,FALSE)</f>
        <v>105</v>
      </c>
      <c r="B635">
        <f>IF(ROW()=2,1,IF(A634&lt;&gt;Receive[[#This Row],[No]],1,B634+1))</f>
        <v>3</v>
      </c>
      <c r="C635" s="1" t="s">
        <v>951</v>
      </c>
      <c r="D635" s="1" t="s">
        <v>41</v>
      </c>
      <c r="E635" s="1" t="s">
        <v>90</v>
      </c>
      <c r="F635" s="1" t="s">
        <v>82</v>
      </c>
      <c r="G635" s="1" t="s">
        <v>27</v>
      </c>
      <c r="H635" s="1" t="s">
        <v>71</v>
      </c>
      <c r="I635">
        <v>1</v>
      </c>
      <c r="J635" t="s">
        <v>228</v>
      </c>
      <c r="K635" s="1" t="s">
        <v>120</v>
      </c>
      <c r="L635" s="1" t="s">
        <v>178</v>
      </c>
      <c r="M635">
        <v>25</v>
      </c>
      <c r="N635">
        <v>0</v>
      </c>
      <c r="O635">
        <v>0</v>
      </c>
      <c r="P635">
        <v>0</v>
      </c>
      <c r="R635" s="1" t="s">
        <v>923</v>
      </c>
      <c r="S635" s="1">
        <v>10</v>
      </c>
      <c r="T635" s="1">
        <v>39.4</v>
      </c>
      <c r="U635" s="1"/>
      <c r="V635" s="1"/>
      <c r="W635" s="1"/>
      <c r="X635" t="str">
        <f>Receive[[#This Row],[服装]]&amp;Receive[[#This Row],[名前]]&amp;Receive[[#This Row],[レアリティ]]</f>
        <v>サバゲ2灰羽リエーフICONIC</v>
      </c>
    </row>
    <row r="636" spans="1:24" x14ac:dyDescent="0.25">
      <c r="A636">
        <f>VLOOKUP(Receive[[#This Row],[No用]],SetNo[[No.用]:[vlookup 用]],2,FALSE)</f>
        <v>105</v>
      </c>
      <c r="B636">
        <f>IF(ROW()=2,1,IF(A635&lt;&gt;Receive[[#This Row],[No]],1,B635+1))</f>
        <v>4</v>
      </c>
      <c r="C636" s="1" t="s">
        <v>951</v>
      </c>
      <c r="D636" s="1" t="s">
        <v>41</v>
      </c>
      <c r="E636" s="1" t="s">
        <v>90</v>
      </c>
      <c r="F636" s="1" t="s">
        <v>82</v>
      </c>
      <c r="G636" s="1" t="s">
        <v>27</v>
      </c>
      <c r="H636" s="1" t="s">
        <v>71</v>
      </c>
      <c r="I636">
        <v>1</v>
      </c>
      <c r="J636" t="s">
        <v>228</v>
      </c>
      <c r="K636" s="1" t="s">
        <v>164</v>
      </c>
      <c r="L636" t="s">
        <v>162</v>
      </c>
      <c r="M636">
        <v>25</v>
      </c>
      <c r="N636">
        <v>0</v>
      </c>
      <c r="O636">
        <v>0</v>
      </c>
      <c r="P636">
        <v>0</v>
      </c>
      <c r="X636" t="str">
        <f>Receive[[#This Row],[服装]]&amp;Receive[[#This Row],[名前]]&amp;Receive[[#This Row],[レアリティ]]</f>
        <v>サバゲ2灰羽リエーフICONIC</v>
      </c>
    </row>
    <row r="637" spans="1:24" x14ac:dyDescent="0.25">
      <c r="A637">
        <f>VLOOKUP(Receive[[#This Row],[No用]],SetNo[[No.用]:[vlookup 用]],2,FALSE)</f>
        <v>105</v>
      </c>
      <c r="B637">
        <f>IF(ROW()=2,1,IF(A636&lt;&gt;Receive[[#This Row],[No]],1,B636+1))</f>
        <v>5</v>
      </c>
      <c r="C637" s="1" t="s">
        <v>951</v>
      </c>
      <c r="D637" s="1" t="s">
        <v>41</v>
      </c>
      <c r="E637" s="1" t="s">
        <v>90</v>
      </c>
      <c r="F637" s="1" t="s">
        <v>82</v>
      </c>
      <c r="G637" s="1" t="s">
        <v>27</v>
      </c>
      <c r="H637" s="1" t="s">
        <v>71</v>
      </c>
      <c r="I637">
        <v>0</v>
      </c>
      <c r="J637" t="s">
        <v>228</v>
      </c>
      <c r="K637" s="1" t="s">
        <v>165</v>
      </c>
      <c r="L637" t="s">
        <v>162</v>
      </c>
      <c r="M637">
        <v>32</v>
      </c>
      <c r="N637">
        <v>0</v>
      </c>
      <c r="O637">
        <v>0</v>
      </c>
      <c r="P637">
        <v>0</v>
      </c>
      <c r="X637" t="str">
        <f>Receive[[#This Row],[服装]]&amp;Receive[[#This Row],[名前]]&amp;Receive[[#This Row],[レアリティ]]</f>
        <v>サバゲ2灰羽リエーフICONIC</v>
      </c>
    </row>
    <row r="638" spans="1:24" x14ac:dyDescent="0.25">
      <c r="A638">
        <f>VLOOKUP(Receive[[#This Row],[No用]],SetNo[[No.用]:[vlookup 用]],2,FALSE)</f>
        <v>106</v>
      </c>
      <c r="B638">
        <f>IF(ROW()=2,1,IF(A637&lt;&gt;Receive[[#This Row],[No]],1,B637+1))</f>
        <v>1</v>
      </c>
      <c r="C638" t="s">
        <v>108</v>
      </c>
      <c r="D638" t="s">
        <v>42</v>
      </c>
      <c r="E638" t="s">
        <v>24</v>
      </c>
      <c r="F638" t="s">
        <v>21</v>
      </c>
      <c r="G638" t="s">
        <v>27</v>
      </c>
      <c r="H638" t="s">
        <v>71</v>
      </c>
      <c r="I638">
        <v>1</v>
      </c>
      <c r="J638" t="s">
        <v>228</v>
      </c>
      <c r="K638" t="s">
        <v>119</v>
      </c>
      <c r="L638" t="s">
        <v>173</v>
      </c>
      <c r="M638">
        <v>34</v>
      </c>
      <c r="N638">
        <v>0</v>
      </c>
      <c r="O638">
        <v>0</v>
      </c>
      <c r="P638">
        <v>0</v>
      </c>
      <c r="X638" t="str">
        <f>Receive[[#This Row],[服装]]&amp;Receive[[#This Row],[名前]]&amp;Receive[[#This Row],[レアリティ]]</f>
        <v>ユニフォーム夜久衛輔ICONIC</v>
      </c>
    </row>
    <row r="639" spans="1:24" x14ac:dyDescent="0.25">
      <c r="A639">
        <f>VLOOKUP(Receive[[#This Row],[No用]],SetNo[[No.用]:[vlookup 用]],2,FALSE)</f>
        <v>106</v>
      </c>
      <c r="B639">
        <f>IF(ROW()=2,1,IF(A638&lt;&gt;Receive[[#This Row],[No]],1,B638+1))</f>
        <v>2</v>
      </c>
      <c r="C639" t="s">
        <v>108</v>
      </c>
      <c r="D639" t="s">
        <v>42</v>
      </c>
      <c r="E639" t="s">
        <v>24</v>
      </c>
      <c r="F639" t="s">
        <v>21</v>
      </c>
      <c r="G639" t="s">
        <v>27</v>
      </c>
      <c r="H639" t="s">
        <v>71</v>
      </c>
      <c r="I639">
        <v>1</v>
      </c>
      <c r="J639" t="s">
        <v>228</v>
      </c>
      <c r="K639" t="s">
        <v>194</v>
      </c>
      <c r="L639" t="s">
        <v>173</v>
      </c>
      <c r="M639">
        <v>41</v>
      </c>
      <c r="N639">
        <v>0</v>
      </c>
      <c r="O639">
        <v>0</v>
      </c>
      <c r="P639">
        <v>0</v>
      </c>
      <c r="X639" t="str">
        <f>Receive[[#This Row],[服装]]&amp;Receive[[#This Row],[名前]]&amp;Receive[[#This Row],[レアリティ]]</f>
        <v>ユニフォーム夜久衛輔ICONIC</v>
      </c>
    </row>
    <row r="640" spans="1:24" x14ac:dyDescent="0.25">
      <c r="A640">
        <f>VLOOKUP(Receive[[#This Row],[No用]],SetNo[[No.用]:[vlookup 用]],2,FALSE)</f>
        <v>106</v>
      </c>
      <c r="B640">
        <f>IF(ROW()=2,1,IF(A639&lt;&gt;Receive[[#This Row],[No]],1,B639+1))</f>
        <v>3</v>
      </c>
      <c r="C640" t="s">
        <v>108</v>
      </c>
      <c r="D640" t="s">
        <v>42</v>
      </c>
      <c r="E640" t="s">
        <v>24</v>
      </c>
      <c r="F640" t="s">
        <v>21</v>
      </c>
      <c r="G640" t="s">
        <v>27</v>
      </c>
      <c r="H640" t="s">
        <v>71</v>
      </c>
      <c r="I640">
        <v>1</v>
      </c>
      <c r="J640" t="s">
        <v>228</v>
      </c>
      <c r="K640" t="s">
        <v>163</v>
      </c>
      <c r="L640" t="s">
        <v>162</v>
      </c>
      <c r="M640">
        <v>34</v>
      </c>
      <c r="N640">
        <v>0</v>
      </c>
      <c r="O640">
        <v>0</v>
      </c>
      <c r="P640">
        <v>0</v>
      </c>
      <c r="R640" s="1" t="s">
        <v>923</v>
      </c>
      <c r="S640" s="1">
        <v>15</v>
      </c>
      <c r="T640" s="1">
        <v>59.1</v>
      </c>
      <c r="U640" s="1"/>
      <c r="V640" s="1"/>
      <c r="W640" s="1"/>
      <c r="X640" t="str">
        <f>Receive[[#This Row],[服装]]&amp;Receive[[#This Row],[名前]]&amp;Receive[[#This Row],[レアリティ]]</f>
        <v>ユニフォーム夜久衛輔ICONIC</v>
      </c>
    </row>
    <row r="641" spans="1:24" x14ac:dyDescent="0.25">
      <c r="A641">
        <f>VLOOKUP(Receive[[#This Row],[No用]],SetNo[[No.用]:[vlookup 用]],2,FALSE)</f>
        <v>106</v>
      </c>
      <c r="B641">
        <f>IF(ROW()=2,1,IF(A640&lt;&gt;Receive[[#This Row],[No]],1,B640+1))</f>
        <v>4</v>
      </c>
      <c r="C641" t="s">
        <v>108</v>
      </c>
      <c r="D641" t="s">
        <v>42</v>
      </c>
      <c r="E641" t="s">
        <v>24</v>
      </c>
      <c r="F641" t="s">
        <v>21</v>
      </c>
      <c r="G641" t="s">
        <v>27</v>
      </c>
      <c r="H641" t="s">
        <v>71</v>
      </c>
      <c r="I641">
        <v>1</v>
      </c>
      <c r="J641" t="s">
        <v>228</v>
      </c>
      <c r="K641" t="s">
        <v>230</v>
      </c>
      <c r="L641" t="s">
        <v>162</v>
      </c>
      <c r="M641">
        <v>34</v>
      </c>
      <c r="N641">
        <v>0</v>
      </c>
      <c r="O641">
        <v>0</v>
      </c>
      <c r="P641">
        <v>0</v>
      </c>
      <c r="R641" s="1" t="s">
        <v>923</v>
      </c>
      <c r="S641" s="1">
        <v>10</v>
      </c>
      <c r="T641" s="1">
        <v>39.4</v>
      </c>
      <c r="U641" s="1"/>
      <c r="V641" s="1"/>
      <c r="W641" s="1"/>
      <c r="X641" t="str">
        <f>Receive[[#This Row],[服装]]&amp;Receive[[#This Row],[名前]]&amp;Receive[[#This Row],[レアリティ]]</f>
        <v>ユニフォーム夜久衛輔ICONIC</v>
      </c>
    </row>
    <row r="642" spans="1:24" x14ac:dyDescent="0.25">
      <c r="A642">
        <f>VLOOKUP(Receive[[#This Row],[No用]],SetNo[[No.用]:[vlookup 用]],2,FALSE)</f>
        <v>106</v>
      </c>
      <c r="B642">
        <f>IF(ROW()=2,1,IF(A641&lt;&gt;Receive[[#This Row],[No]],1,B641+1))</f>
        <v>5</v>
      </c>
      <c r="C642" t="s">
        <v>108</v>
      </c>
      <c r="D642" t="s">
        <v>42</v>
      </c>
      <c r="E642" t="s">
        <v>24</v>
      </c>
      <c r="F642" t="s">
        <v>21</v>
      </c>
      <c r="G642" t="s">
        <v>27</v>
      </c>
      <c r="H642" t="s">
        <v>71</v>
      </c>
      <c r="I642">
        <v>1</v>
      </c>
      <c r="J642" t="s">
        <v>228</v>
      </c>
      <c r="K642" t="s">
        <v>120</v>
      </c>
      <c r="L642" t="s">
        <v>173</v>
      </c>
      <c r="M642">
        <v>34</v>
      </c>
      <c r="N642">
        <v>0</v>
      </c>
      <c r="O642">
        <v>0</v>
      </c>
      <c r="P642">
        <v>0</v>
      </c>
      <c r="X642" t="str">
        <f>Receive[[#This Row],[服装]]&amp;Receive[[#This Row],[名前]]&amp;Receive[[#This Row],[レアリティ]]</f>
        <v>ユニフォーム夜久衛輔ICONIC</v>
      </c>
    </row>
    <row r="643" spans="1:24" x14ac:dyDescent="0.25">
      <c r="A643">
        <f>VLOOKUP(Receive[[#This Row],[No用]],SetNo[[No.用]:[vlookup 用]],2,FALSE)</f>
        <v>106</v>
      </c>
      <c r="B643">
        <f>IF(ROW()=2,1,IF(A642&lt;&gt;Receive[[#This Row],[No]],1,B642+1))</f>
        <v>6</v>
      </c>
      <c r="C643" t="s">
        <v>108</v>
      </c>
      <c r="D643" t="s">
        <v>42</v>
      </c>
      <c r="E643" t="s">
        <v>24</v>
      </c>
      <c r="F643" t="s">
        <v>21</v>
      </c>
      <c r="G643" t="s">
        <v>27</v>
      </c>
      <c r="H643" t="s">
        <v>71</v>
      </c>
      <c r="I643">
        <v>1</v>
      </c>
      <c r="J643" t="s">
        <v>228</v>
      </c>
      <c r="K643" t="s">
        <v>164</v>
      </c>
      <c r="L643" t="s">
        <v>162</v>
      </c>
      <c r="M643">
        <v>34</v>
      </c>
      <c r="N643">
        <v>0</v>
      </c>
      <c r="O643">
        <v>0</v>
      </c>
      <c r="P643">
        <v>0</v>
      </c>
      <c r="X643" t="str">
        <f>Receive[[#This Row],[服装]]&amp;Receive[[#This Row],[名前]]&amp;Receive[[#This Row],[レアリティ]]</f>
        <v>ユニフォーム夜久衛輔ICONIC</v>
      </c>
    </row>
    <row r="644" spans="1:24" x14ac:dyDescent="0.25">
      <c r="A644">
        <f>VLOOKUP(Receive[[#This Row],[No用]],SetNo[[No.用]:[vlookup 用]],2,FALSE)</f>
        <v>106</v>
      </c>
      <c r="B644">
        <f>IF(ROW()=2,1,IF(A643&lt;&gt;Receive[[#This Row],[No]],1,B643+1))</f>
        <v>7</v>
      </c>
      <c r="C644" t="s">
        <v>108</v>
      </c>
      <c r="D644" t="s">
        <v>42</v>
      </c>
      <c r="E644" t="s">
        <v>24</v>
      </c>
      <c r="F644" t="s">
        <v>21</v>
      </c>
      <c r="G644" t="s">
        <v>27</v>
      </c>
      <c r="H644" t="s">
        <v>71</v>
      </c>
      <c r="I644">
        <v>0</v>
      </c>
      <c r="J644" t="s">
        <v>228</v>
      </c>
      <c r="K644" t="s">
        <v>165</v>
      </c>
      <c r="L644" t="s">
        <v>162</v>
      </c>
      <c r="M644">
        <v>32</v>
      </c>
      <c r="N644">
        <v>0</v>
      </c>
      <c r="O644">
        <v>0</v>
      </c>
      <c r="P644">
        <v>0</v>
      </c>
      <c r="X644" t="str">
        <f>Receive[[#This Row],[服装]]&amp;Receive[[#This Row],[名前]]&amp;Receive[[#This Row],[レアリティ]]</f>
        <v>ユニフォーム夜久衛輔ICONIC</v>
      </c>
    </row>
    <row r="645" spans="1:24" x14ac:dyDescent="0.25">
      <c r="A645">
        <f>VLOOKUP(Receive[[#This Row],[No用]],SetNo[[No.用]:[vlookup 用]],2,FALSE)</f>
        <v>106</v>
      </c>
      <c r="B645">
        <f>IF(ROW()=2,1,IF(A644&lt;&gt;Receive[[#This Row],[No]],1,B644+1))</f>
        <v>8</v>
      </c>
      <c r="C645" t="s">
        <v>108</v>
      </c>
      <c r="D645" t="s">
        <v>42</v>
      </c>
      <c r="E645" t="s">
        <v>24</v>
      </c>
      <c r="F645" t="s">
        <v>21</v>
      </c>
      <c r="G645" t="s">
        <v>27</v>
      </c>
      <c r="H645" t="s">
        <v>71</v>
      </c>
      <c r="I645">
        <v>1</v>
      </c>
      <c r="J645" t="s">
        <v>228</v>
      </c>
      <c r="K645" t="s">
        <v>183</v>
      </c>
      <c r="L645" t="s">
        <v>224</v>
      </c>
      <c r="M645">
        <v>47</v>
      </c>
      <c r="N645">
        <v>0</v>
      </c>
      <c r="O645">
        <v>57</v>
      </c>
      <c r="P645">
        <v>0</v>
      </c>
      <c r="W645" s="1" t="s">
        <v>1357</v>
      </c>
      <c r="X645" t="str">
        <f>Receive[[#This Row],[服装]]&amp;Receive[[#This Row],[名前]]&amp;Receive[[#This Row],[レアリティ]]</f>
        <v>ユニフォーム夜久衛輔ICONIC</v>
      </c>
    </row>
    <row r="646" spans="1:24" x14ac:dyDescent="0.25">
      <c r="A646">
        <f>VLOOKUP(Receive[[#This Row],[No用]],SetNo[[No.用]:[vlookup 用]],2,FALSE)</f>
        <v>107</v>
      </c>
      <c r="B646">
        <f>IF(ROW()=2,1,IF(A645&lt;&gt;Receive[[#This Row],[No]],1,B645+1))</f>
        <v>1</v>
      </c>
      <c r="C646" s="1" t="s">
        <v>604</v>
      </c>
      <c r="D646" s="1" t="s">
        <v>42</v>
      </c>
      <c r="E646" s="1" t="s">
        <v>77</v>
      </c>
      <c r="F646" s="1" t="s">
        <v>21</v>
      </c>
      <c r="G646" s="1" t="s">
        <v>27</v>
      </c>
      <c r="H646" s="1" t="s">
        <v>71</v>
      </c>
      <c r="I646">
        <v>1</v>
      </c>
      <c r="J646" t="s">
        <v>228</v>
      </c>
      <c r="K646" s="1" t="s">
        <v>119</v>
      </c>
      <c r="L646" s="1" t="s">
        <v>173</v>
      </c>
      <c r="M646">
        <v>34</v>
      </c>
      <c r="N646">
        <v>0</v>
      </c>
      <c r="O646">
        <v>0</v>
      </c>
      <c r="P646">
        <v>0</v>
      </c>
      <c r="X646" t="str">
        <f>Receive[[#This Row],[服装]]&amp;Receive[[#This Row],[名前]]&amp;Receive[[#This Row],[レアリティ]]</f>
        <v>1周年夜久衛輔ICONIC</v>
      </c>
    </row>
    <row r="647" spans="1:24" x14ac:dyDescent="0.25">
      <c r="A647">
        <f>VLOOKUP(Receive[[#This Row],[No用]],SetNo[[No.用]:[vlookup 用]],2,FALSE)</f>
        <v>107</v>
      </c>
      <c r="B647">
        <f>IF(ROW()=2,1,IF(A646&lt;&gt;Receive[[#This Row],[No]],1,B646+1))</f>
        <v>2</v>
      </c>
      <c r="C647" s="1" t="s">
        <v>604</v>
      </c>
      <c r="D647" s="1" t="s">
        <v>42</v>
      </c>
      <c r="E647" s="1" t="s">
        <v>77</v>
      </c>
      <c r="F647" s="1" t="s">
        <v>21</v>
      </c>
      <c r="G647" s="1" t="s">
        <v>27</v>
      </c>
      <c r="H647" s="1" t="s">
        <v>71</v>
      </c>
      <c r="I647">
        <v>1</v>
      </c>
      <c r="J647" t="s">
        <v>228</v>
      </c>
      <c r="K647" s="1" t="s">
        <v>194</v>
      </c>
      <c r="L647" s="1" t="s">
        <v>173</v>
      </c>
      <c r="M647">
        <v>41</v>
      </c>
      <c r="N647">
        <v>0</v>
      </c>
      <c r="O647">
        <v>0</v>
      </c>
      <c r="P647">
        <v>0</v>
      </c>
      <c r="X647" t="str">
        <f>Receive[[#This Row],[服装]]&amp;Receive[[#This Row],[名前]]&amp;Receive[[#This Row],[レアリティ]]</f>
        <v>1周年夜久衛輔ICONIC</v>
      </c>
    </row>
    <row r="648" spans="1:24" x14ac:dyDescent="0.25">
      <c r="A648">
        <f>VLOOKUP(Receive[[#This Row],[No用]],SetNo[[No.用]:[vlookup 用]],2,FALSE)</f>
        <v>107</v>
      </c>
      <c r="B648">
        <f>IF(ROW()=2,1,IF(A647&lt;&gt;Receive[[#This Row],[No]],1,B647+1))</f>
        <v>3</v>
      </c>
      <c r="C648" s="1" t="s">
        <v>604</v>
      </c>
      <c r="D648" s="1" t="s">
        <v>42</v>
      </c>
      <c r="E648" s="1" t="s">
        <v>77</v>
      </c>
      <c r="F648" s="1" t="s">
        <v>21</v>
      </c>
      <c r="G648" s="1" t="s">
        <v>27</v>
      </c>
      <c r="H648" s="1" t="s">
        <v>71</v>
      </c>
      <c r="I648">
        <v>1</v>
      </c>
      <c r="J648" t="s">
        <v>228</v>
      </c>
      <c r="K648" s="1" t="s">
        <v>163</v>
      </c>
      <c r="L648" s="1" t="s">
        <v>178</v>
      </c>
      <c r="M648">
        <v>37</v>
      </c>
      <c r="N648">
        <v>0</v>
      </c>
      <c r="O648">
        <v>0</v>
      </c>
      <c r="P648">
        <v>0</v>
      </c>
      <c r="R648" s="1" t="s">
        <v>923</v>
      </c>
      <c r="S648" s="1">
        <v>17.5</v>
      </c>
      <c r="T648" s="1">
        <v>69.44</v>
      </c>
      <c r="U648" s="1"/>
      <c r="V648" s="1"/>
      <c r="W648" s="1"/>
      <c r="X648" t="str">
        <f>Receive[[#This Row],[服装]]&amp;Receive[[#This Row],[名前]]&amp;Receive[[#This Row],[レアリティ]]</f>
        <v>1周年夜久衛輔ICONIC</v>
      </c>
    </row>
    <row r="649" spans="1:24" x14ac:dyDescent="0.25">
      <c r="A649">
        <f>VLOOKUP(Receive[[#This Row],[No用]],SetNo[[No.用]:[vlookup 用]],2,FALSE)</f>
        <v>107</v>
      </c>
      <c r="B649">
        <f>IF(ROW()=2,1,IF(A648&lt;&gt;Receive[[#This Row],[No]],1,B648+1))</f>
        <v>4</v>
      </c>
      <c r="C649" s="1" t="s">
        <v>604</v>
      </c>
      <c r="D649" s="1" t="s">
        <v>42</v>
      </c>
      <c r="E649" s="1" t="s">
        <v>77</v>
      </c>
      <c r="F649" s="1" t="s">
        <v>21</v>
      </c>
      <c r="G649" s="1" t="s">
        <v>27</v>
      </c>
      <c r="H649" s="1" t="s">
        <v>71</v>
      </c>
      <c r="I649">
        <v>1</v>
      </c>
      <c r="J649" t="s">
        <v>228</v>
      </c>
      <c r="K649" s="1" t="s">
        <v>230</v>
      </c>
      <c r="L649" s="1" t="s">
        <v>162</v>
      </c>
      <c r="M649">
        <v>34</v>
      </c>
      <c r="N649">
        <v>0</v>
      </c>
      <c r="O649">
        <v>0</v>
      </c>
      <c r="P649">
        <v>0</v>
      </c>
      <c r="R649" s="1" t="s">
        <v>923</v>
      </c>
      <c r="S649" s="1">
        <v>10</v>
      </c>
      <c r="T649" s="1">
        <v>39.4</v>
      </c>
      <c r="U649" s="1"/>
      <c r="V649" s="1"/>
      <c r="W649" s="1"/>
      <c r="X649" t="str">
        <f>Receive[[#This Row],[服装]]&amp;Receive[[#This Row],[名前]]&amp;Receive[[#This Row],[レアリティ]]</f>
        <v>1周年夜久衛輔ICONIC</v>
      </c>
    </row>
    <row r="650" spans="1:24" x14ac:dyDescent="0.25">
      <c r="A650">
        <f>VLOOKUP(Receive[[#This Row],[No用]],SetNo[[No.用]:[vlookup 用]],2,FALSE)</f>
        <v>107</v>
      </c>
      <c r="B650">
        <f>IF(ROW()=2,1,IF(A649&lt;&gt;Receive[[#This Row],[No]],1,B649+1))</f>
        <v>5</v>
      </c>
      <c r="C650" s="1" t="s">
        <v>604</v>
      </c>
      <c r="D650" s="1" t="s">
        <v>42</v>
      </c>
      <c r="E650" s="1" t="s">
        <v>77</v>
      </c>
      <c r="F650" s="1" t="s">
        <v>21</v>
      </c>
      <c r="G650" s="1" t="s">
        <v>27</v>
      </c>
      <c r="H650" s="1" t="s">
        <v>71</v>
      </c>
      <c r="I650">
        <v>1</v>
      </c>
      <c r="J650" t="s">
        <v>228</v>
      </c>
      <c r="K650" s="1" t="s">
        <v>120</v>
      </c>
      <c r="L650" s="1" t="s">
        <v>173</v>
      </c>
      <c r="M650">
        <v>34</v>
      </c>
      <c r="N650">
        <v>0</v>
      </c>
      <c r="O650">
        <v>0</v>
      </c>
      <c r="P650">
        <v>0</v>
      </c>
      <c r="X650" t="str">
        <f>Receive[[#This Row],[服装]]&amp;Receive[[#This Row],[名前]]&amp;Receive[[#This Row],[レアリティ]]</f>
        <v>1周年夜久衛輔ICONIC</v>
      </c>
    </row>
    <row r="651" spans="1:24" x14ac:dyDescent="0.25">
      <c r="A651">
        <f>VLOOKUP(Receive[[#This Row],[No用]],SetNo[[No.用]:[vlookup 用]],2,FALSE)</f>
        <v>107</v>
      </c>
      <c r="B651">
        <f>IF(ROW()=2,1,IF(A650&lt;&gt;Receive[[#This Row],[No]],1,B650+1))</f>
        <v>6</v>
      </c>
      <c r="C651" s="1" t="s">
        <v>604</v>
      </c>
      <c r="D651" s="1" t="s">
        <v>42</v>
      </c>
      <c r="E651" s="1" t="s">
        <v>77</v>
      </c>
      <c r="F651" s="1" t="s">
        <v>21</v>
      </c>
      <c r="G651" s="1" t="s">
        <v>27</v>
      </c>
      <c r="H651" s="1" t="s">
        <v>71</v>
      </c>
      <c r="I651">
        <v>1</v>
      </c>
      <c r="J651" t="s">
        <v>228</v>
      </c>
      <c r="K651" s="1" t="s">
        <v>164</v>
      </c>
      <c r="L651" s="1" t="s">
        <v>162</v>
      </c>
      <c r="M651">
        <v>34</v>
      </c>
      <c r="N651">
        <v>0</v>
      </c>
      <c r="O651">
        <v>0</v>
      </c>
      <c r="P651">
        <v>0</v>
      </c>
      <c r="X651" t="str">
        <f>Receive[[#This Row],[服装]]&amp;Receive[[#This Row],[名前]]&amp;Receive[[#This Row],[レアリティ]]</f>
        <v>1周年夜久衛輔ICONIC</v>
      </c>
    </row>
    <row r="652" spans="1:24" x14ac:dyDescent="0.25">
      <c r="A652">
        <f>VLOOKUP(Receive[[#This Row],[No用]],SetNo[[No.用]:[vlookup 用]],2,FALSE)</f>
        <v>107</v>
      </c>
      <c r="B652">
        <f>IF(ROW()=2,1,IF(A651&lt;&gt;Receive[[#This Row],[No]],1,B651+1))</f>
        <v>7</v>
      </c>
      <c r="C652" s="1" t="s">
        <v>604</v>
      </c>
      <c r="D652" s="1" t="s">
        <v>42</v>
      </c>
      <c r="E652" s="1" t="s">
        <v>77</v>
      </c>
      <c r="F652" s="1" t="s">
        <v>21</v>
      </c>
      <c r="G652" s="1" t="s">
        <v>27</v>
      </c>
      <c r="H652" s="1" t="s">
        <v>71</v>
      </c>
      <c r="I652">
        <v>0</v>
      </c>
      <c r="J652" t="s">
        <v>228</v>
      </c>
      <c r="K652" s="1" t="s">
        <v>165</v>
      </c>
      <c r="L652" s="1" t="s">
        <v>162</v>
      </c>
      <c r="M652">
        <v>32</v>
      </c>
      <c r="N652">
        <v>0</v>
      </c>
      <c r="O652">
        <v>0</v>
      </c>
      <c r="P652">
        <v>0</v>
      </c>
      <c r="X652" t="str">
        <f>Receive[[#This Row],[服装]]&amp;Receive[[#This Row],[名前]]&amp;Receive[[#This Row],[レアリティ]]</f>
        <v>1周年夜久衛輔ICONIC</v>
      </c>
    </row>
    <row r="653" spans="1:24" x14ac:dyDescent="0.25">
      <c r="A653">
        <f>VLOOKUP(Receive[[#This Row],[No用]],SetNo[[No.用]:[vlookup 用]],2,FALSE)</f>
        <v>107</v>
      </c>
      <c r="B653">
        <f>IF(ROW()=2,1,IF(A652&lt;&gt;Receive[[#This Row],[No]],1,B652+1))</f>
        <v>8</v>
      </c>
      <c r="C653" s="1" t="s">
        <v>604</v>
      </c>
      <c r="D653" s="1" t="s">
        <v>42</v>
      </c>
      <c r="E653" s="1" t="s">
        <v>77</v>
      </c>
      <c r="F653" s="1" t="s">
        <v>21</v>
      </c>
      <c r="G653" s="1" t="s">
        <v>27</v>
      </c>
      <c r="H653" s="1" t="s">
        <v>71</v>
      </c>
      <c r="I653">
        <v>1</v>
      </c>
      <c r="J653" t="s">
        <v>228</v>
      </c>
      <c r="K653" s="1" t="s">
        <v>183</v>
      </c>
      <c r="L653" s="1" t="s">
        <v>224</v>
      </c>
      <c r="M653">
        <v>47</v>
      </c>
      <c r="N653">
        <v>0</v>
      </c>
      <c r="O653">
        <v>57</v>
      </c>
      <c r="P653">
        <v>0</v>
      </c>
      <c r="W653" s="1" t="s">
        <v>1359</v>
      </c>
      <c r="X653" t="str">
        <f>Receive[[#This Row],[服装]]&amp;Receive[[#This Row],[名前]]&amp;Receive[[#This Row],[レアリティ]]</f>
        <v>1周年夜久衛輔ICONIC</v>
      </c>
    </row>
    <row r="654" spans="1:24" x14ac:dyDescent="0.25">
      <c r="A654">
        <f>VLOOKUP(Receive[[#This Row],[No用]],SetNo[[No.用]:[vlookup 用]],2,FALSE)</f>
        <v>107</v>
      </c>
      <c r="B654">
        <f>IF(ROW()=2,1,IF(A653&lt;&gt;Receive[[#This Row],[No]],1,B653+1))</f>
        <v>9</v>
      </c>
      <c r="C654" s="1" t="s">
        <v>604</v>
      </c>
      <c r="D654" s="1" t="s">
        <v>42</v>
      </c>
      <c r="E654" s="1" t="s">
        <v>77</v>
      </c>
      <c r="F654" s="1" t="s">
        <v>21</v>
      </c>
      <c r="G654" s="1" t="s">
        <v>27</v>
      </c>
      <c r="H654" s="1" t="s">
        <v>71</v>
      </c>
      <c r="I654">
        <v>1</v>
      </c>
      <c r="J654" t="s">
        <v>228</v>
      </c>
      <c r="K654" s="1" t="s">
        <v>164</v>
      </c>
      <c r="L654" s="1" t="s">
        <v>224</v>
      </c>
      <c r="M654">
        <v>47</v>
      </c>
      <c r="N654">
        <v>0</v>
      </c>
      <c r="O654">
        <v>57</v>
      </c>
      <c r="P654">
        <v>0</v>
      </c>
      <c r="W654" s="1" t="s">
        <v>1361</v>
      </c>
      <c r="X654" t="str">
        <f>Receive[[#This Row],[服装]]&amp;Receive[[#This Row],[名前]]&amp;Receive[[#This Row],[レアリティ]]</f>
        <v>1周年夜久衛輔ICONIC</v>
      </c>
    </row>
    <row r="655" spans="1:24" x14ac:dyDescent="0.25">
      <c r="A655">
        <f>VLOOKUP(Receive[[#This Row],[No用]],SetNo[[No.用]:[vlookup 用]],2,FALSE)</f>
        <v>108</v>
      </c>
      <c r="B655">
        <f>IF(ROW()=2,1,IF(A654&lt;&gt;Receive[[#This Row],[No]],1,B654+1))</f>
        <v>1</v>
      </c>
      <c r="C655" s="1" t="s">
        <v>701</v>
      </c>
      <c r="D655" s="1" t="s">
        <v>42</v>
      </c>
      <c r="E655" s="1" t="s">
        <v>73</v>
      </c>
      <c r="F655" s="1" t="s">
        <v>21</v>
      </c>
      <c r="G655" s="1" t="s">
        <v>27</v>
      </c>
      <c r="H655" s="1" t="s">
        <v>71</v>
      </c>
      <c r="I655">
        <v>1</v>
      </c>
      <c r="J655" t="s">
        <v>228</v>
      </c>
      <c r="K655" s="1" t="s">
        <v>119</v>
      </c>
      <c r="L655" s="1" t="s">
        <v>173</v>
      </c>
      <c r="M655">
        <v>34</v>
      </c>
      <c r="N655">
        <v>0</v>
      </c>
      <c r="O655">
        <v>0</v>
      </c>
      <c r="P655">
        <v>0</v>
      </c>
      <c r="R655" s="1"/>
      <c r="S655" s="1"/>
      <c r="T655" s="1"/>
      <c r="U655" s="1"/>
      <c r="V655" s="1"/>
      <c r="W655" s="1"/>
      <c r="X655" t="str">
        <f>Receive[[#This Row],[服装]]&amp;Receive[[#This Row],[名前]]&amp;Receive[[#This Row],[レアリティ]]</f>
        <v>花火夜久衛輔ICONIC</v>
      </c>
    </row>
    <row r="656" spans="1:24" x14ac:dyDescent="0.25">
      <c r="A656">
        <f>VLOOKUP(Receive[[#This Row],[No用]],SetNo[[No.用]:[vlookup 用]],2,FALSE)</f>
        <v>108</v>
      </c>
      <c r="B656">
        <f>IF(ROW()=2,1,IF(A655&lt;&gt;Receive[[#This Row],[No]],1,B655+1))</f>
        <v>2</v>
      </c>
      <c r="C656" s="1" t="s">
        <v>701</v>
      </c>
      <c r="D656" s="1" t="s">
        <v>42</v>
      </c>
      <c r="E656" s="1" t="s">
        <v>73</v>
      </c>
      <c r="F656" s="1" t="s">
        <v>21</v>
      </c>
      <c r="G656" s="1" t="s">
        <v>27</v>
      </c>
      <c r="H656" s="1" t="s">
        <v>71</v>
      </c>
      <c r="I656">
        <v>1</v>
      </c>
      <c r="J656" t="s">
        <v>228</v>
      </c>
      <c r="K656" s="1" t="s">
        <v>194</v>
      </c>
      <c r="L656" s="1" t="s">
        <v>173</v>
      </c>
      <c r="M656">
        <v>41</v>
      </c>
      <c r="N656">
        <v>0</v>
      </c>
      <c r="O656">
        <v>0</v>
      </c>
      <c r="P656">
        <v>0</v>
      </c>
      <c r="R656" s="1"/>
      <c r="S656" s="1"/>
      <c r="T656" s="1"/>
      <c r="U656" s="1"/>
      <c r="V656" s="1"/>
      <c r="W656" s="1"/>
      <c r="X656" t="str">
        <f>Receive[[#This Row],[服装]]&amp;Receive[[#This Row],[名前]]&amp;Receive[[#This Row],[レアリティ]]</f>
        <v>花火夜久衛輔ICONIC</v>
      </c>
    </row>
    <row r="657" spans="1:24" x14ac:dyDescent="0.25">
      <c r="A657">
        <f>VLOOKUP(Receive[[#This Row],[No用]],SetNo[[No.用]:[vlookup 用]],2,FALSE)</f>
        <v>108</v>
      </c>
      <c r="B657">
        <f>IF(ROW()=2,1,IF(A656&lt;&gt;Receive[[#This Row],[No]],1,B656+1))</f>
        <v>3</v>
      </c>
      <c r="C657" s="1" t="s">
        <v>701</v>
      </c>
      <c r="D657" s="1" t="s">
        <v>42</v>
      </c>
      <c r="E657" s="1" t="s">
        <v>73</v>
      </c>
      <c r="F657" s="1" t="s">
        <v>21</v>
      </c>
      <c r="G657" s="1" t="s">
        <v>27</v>
      </c>
      <c r="H657" s="1" t="s">
        <v>71</v>
      </c>
      <c r="I657">
        <v>1</v>
      </c>
      <c r="J657" t="s">
        <v>228</v>
      </c>
      <c r="K657" s="1" t="s">
        <v>163</v>
      </c>
      <c r="L657" s="1" t="s">
        <v>178</v>
      </c>
      <c r="M657">
        <v>37</v>
      </c>
      <c r="N657">
        <v>0</v>
      </c>
      <c r="O657">
        <v>0</v>
      </c>
      <c r="P657">
        <v>0</v>
      </c>
      <c r="R657" s="1" t="s">
        <v>923</v>
      </c>
      <c r="S657" s="1">
        <v>17.5</v>
      </c>
      <c r="T657" s="1">
        <v>69.44</v>
      </c>
      <c r="U657" s="1"/>
      <c r="V657" s="1"/>
      <c r="X657" t="str">
        <f>Receive[[#This Row],[服装]]&amp;Receive[[#This Row],[名前]]&amp;Receive[[#This Row],[レアリティ]]</f>
        <v>花火夜久衛輔ICONIC</v>
      </c>
    </row>
    <row r="658" spans="1:24" x14ac:dyDescent="0.25">
      <c r="A658">
        <f>VLOOKUP(Receive[[#This Row],[No用]],SetNo[[No.用]:[vlookup 用]],2,FALSE)</f>
        <v>108</v>
      </c>
      <c r="B658">
        <f>IF(ROW()=2,1,IF(A657&lt;&gt;Receive[[#This Row],[No]],1,B657+1))</f>
        <v>4</v>
      </c>
      <c r="C658" s="1" t="s">
        <v>701</v>
      </c>
      <c r="D658" s="1" t="s">
        <v>42</v>
      </c>
      <c r="E658" s="1" t="s">
        <v>73</v>
      </c>
      <c r="F658" s="1" t="s">
        <v>21</v>
      </c>
      <c r="G658" s="1" t="s">
        <v>27</v>
      </c>
      <c r="H658" s="1" t="s">
        <v>71</v>
      </c>
      <c r="I658">
        <v>1</v>
      </c>
      <c r="J658" t="s">
        <v>228</v>
      </c>
      <c r="K658" s="1" t="s">
        <v>230</v>
      </c>
      <c r="L658" s="1" t="s">
        <v>162</v>
      </c>
      <c r="M658">
        <v>34</v>
      </c>
      <c r="N658">
        <v>0</v>
      </c>
      <c r="O658">
        <v>0</v>
      </c>
      <c r="P658">
        <v>0</v>
      </c>
      <c r="R658" s="1" t="s">
        <v>923</v>
      </c>
      <c r="S658" s="1">
        <v>10</v>
      </c>
      <c r="T658" s="1">
        <v>39.4</v>
      </c>
      <c r="U658" s="1"/>
      <c r="V658" s="1"/>
      <c r="X658" t="str">
        <f>Receive[[#This Row],[服装]]&amp;Receive[[#This Row],[名前]]&amp;Receive[[#This Row],[レアリティ]]</f>
        <v>花火夜久衛輔ICONIC</v>
      </c>
    </row>
    <row r="659" spans="1:24" x14ac:dyDescent="0.25">
      <c r="A659">
        <f>VLOOKUP(Receive[[#This Row],[No用]],SetNo[[No.用]:[vlookup 用]],2,FALSE)</f>
        <v>108</v>
      </c>
      <c r="B659">
        <f>IF(ROW()=2,1,IF(A658&lt;&gt;Receive[[#This Row],[No]],1,B658+1))</f>
        <v>5</v>
      </c>
      <c r="C659" s="1" t="s">
        <v>701</v>
      </c>
      <c r="D659" s="1" t="s">
        <v>42</v>
      </c>
      <c r="E659" s="1" t="s">
        <v>73</v>
      </c>
      <c r="F659" s="1" t="s">
        <v>21</v>
      </c>
      <c r="G659" s="1" t="s">
        <v>27</v>
      </c>
      <c r="H659" s="1" t="s">
        <v>71</v>
      </c>
      <c r="I659">
        <v>1</v>
      </c>
      <c r="J659" t="s">
        <v>228</v>
      </c>
      <c r="K659" s="1" t="s">
        <v>120</v>
      </c>
      <c r="L659" s="1" t="s">
        <v>173</v>
      </c>
      <c r="M659">
        <v>34</v>
      </c>
      <c r="N659">
        <v>0</v>
      </c>
      <c r="O659">
        <v>0</v>
      </c>
      <c r="P659">
        <v>0</v>
      </c>
      <c r="X659" t="str">
        <f>Receive[[#This Row],[服装]]&amp;Receive[[#This Row],[名前]]&amp;Receive[[#This Row],[レアリティ]]</f>
        <v>花火夜久衛輔ICONIC</v>
      </c>
    </row>
    <row r="660" spans="1:24" x14ac:dyDescent="0.25">
      <c r="A660">
        <f>VLOOKUP(Receive[[#This Row],[No用]],SetNo[[No.用]:[vlookup 用]],2,FALSE)</f>
        <v>108</v>
      </c>
      <c r="B660">
        <f>IF(ROW()=2,1,IF(A659&lt;&gt;Receive[[#This Row],[No]],1,B659+1))</f>
        <v>6</v>
      </c>
      <c r="C660" s="1" t="s">
        <v>701</v>
      </c>
      <c r="D660" s="1" t="s">
        <v>42</v>
      </c>
      <c r="E660" s="1" t="s">
        <v>73</v>
      </c>
      <c r="F660" s="1" t="s">
        <v>21</v>
      </c>
      <c r="G660" s="1" t="s">
        <v>27</v>
      </c>
      <c r="H660" s="1" t="s">
        <v>71</v>
      </c>
      <c r="I660">
        <v>1</v>
      </c>
      <c r="J660" t="s">
        <v>228</v>
      </c>
      <c r="K660" s="1" t="s">
        <v>164</v>
      </c>
      <c r="L660" s="1" t="s">
        <v>162</v>
      </c>
      <c r="M660">
        <v>34</v>
      </c>
      <c r="N660">
        <v>0</v>
      </c>
      <c r="O660">
        <v>0</v>
      </c>
      <c r="P660">
        <v>0</v>
      </c>
      <c r="X660" t="str">
        <f>Receive[[#This Row],[服装]]&amp;Receive[[#This Row],[名前]]&amp;Receive[[#This Row],[レアリティ]]</f>
        <v>花火夜久衛輔ICONIC</v>
      </c>
    </row>
    <row r="661" spans="1:24" x14ac:dyDescent="0.25">
      <c r="A661">
        <f>VLOOKUP(Receive[[#This Row],[No用]],SetNo[[No.用]:[vlookup 用]],2,FALSE)</f>
        <v>108</v>
      </c>
      <c r="B661">
        <f>IF(ROW()=2,1,IF(A660&lt;&gt;Receive[[#This Row],[No]],1,B660+1))</f>
        <v>7</v>
      </c>
      <c r="C661" s="1" t="s">
        <v>701</v>
      </c>
      <c r="D661" s="1" t="s">
        <v>42</v>
      </c>
      <c r="E661" s="1" t="s">
        <v>73</v>
      </c>
      <c r="F661" s="1" t="s">
        <v>21</v>
      </c>
      <c r="G661" s="1" t="s">
        <v>27</v>
      </c>
      <c r="H661" s="1" t="s">
        <v>71</v>
      </c>
      <c r="I661">
        <v>0</v>
      </c>
      <c r="J661" t="s">
        <v>228</v>
      </c>
      <c r="K661" s="1" t="s">
        <v>165</v>
      </c>
      <c r="L661" s="1" t="s">
        <v>162</v>
      </c>
      <c r="M661">
        <v>32</v>
      </c>
      <c r="N661">
        <v>0</v>
      </c>
      <c r="O661">
        <v>0</v>
      </c>
      <c r="P661">
        <v>0</v>
      </c>
      <c r="X661" t="str">
        <f>Receive[[#This Row],[服装]]&amp;Receive[[#This Row],[名前]]&amp;Receive[[#This Row],[レアリティ]]</f>
        <v>花火夜久衛輔ICONIC</v>
      </c>
    </row>
    <row r="662" spans="1:24" x14ac:dyDescent="0.25">
      <c r="A662">
        <f>VLOOKUP(Receive[[#This Row],[No用]],SetNo[[No.用]:[vlookup 用]],2,FALSE)</f>
        <v>108</v>
      </c>
      <c r="B662">
        <f>IF(ROW()=2,1,IF(A661&lt;&gt;Receive[[#This Row],[No]],1,B661+1))</f>
        <v>8</v>
      </c>
      <c r="C662" s="1" t="s">
        <v>701</v>
      </c>
      <c r="D662" s="1" t="s">
        <v>42</v>
      </c>
      <c r="E662" s="1" t="s">
        <v>73</v>
      </c>
      <c r="F662" s="1" t="s">
        <v>21</v>
      </c>
      <c r="G662" s="1" t="s">
        <v>27</v>
      </c>
      <c r="H662" s="1" t="s">
        <v>71</v>
      </c>
      <c r="I662">
        <v>1</v>
      </c>
      <c r="J662" t="s">
        <v>228</v>
      </c>
      <c r="K662" s="1" t="s">
        <v>183</v>
      </c>
      <c r="L662" s="1" t="s">
        <v>224</v>
      </c>
      <c r="M662">
        <v>48</v>
      </c>
      <c r="N662">
        <v>0</v>
      </c>
      <c r="O662">
        <v>58</v>
      </c>
      <c r="P662">
        <v>0</v>
      </c>
      <c r="W662" s="1" t="s">
        <v>1362</v>
      </c>
      <c r="X662" t="str">
        <f>Receive[[#This Row],[服装]]&amp;Receive[[#This Row],[名前]]&amp;Receive[[#This Row],[レアリティ]]</f>
        <v>花火夜久衛輔ICONIC</v>
      </c>
    </row>
    <row r="663" spans="1:24" x14ac:dyDescent="0.25">
      <c r="A663">
        <f>VLOOKUP(Receive[[#This Row],[No用]],SetNo[[No.用]:[vlookup 用]],2,FALSE)</f>
        <v>108</v>
      </c>
      <c r="B663">
        <f>IF(ROW()=2,1,IF(A662&lt;&gt;Receive[[#This Row],[No]],1,B662+1))</f>
        <v>9</v>
      </c>
      <c r="C663" s="1" t="s">
        <v>701</v>
      </c>
      <c r="D663" s="1" t="s">
        <v>42</v>
      </c>
      <c r="E663" s="1" t="s">
        <v>73</v>
      </c>
      <c r="F663" s="1" t="s">
        <v>21</v>
      </c>
      <c r="G663" s="1" t="s">
        <v>27</v>
      </c>
      <c r="H663" s="1" t="s">
        <v>71</v>
      </c>
      <c r="I663">
        <v>1</v>
      </c>
      <c r="J663" t="s">
        <v>228</v>
      </c>
      <c r="K663" s="1" t="s">
        <v>183</v>
      </c>
      <c r="L663" s="1" t="s">
        <v>224</v>
      </c>
      <c r="M663">
        <v>47</v>
      </c>
      <c r="N663">
        <v>0</v>
      </c>
      <c r="O663">
        <v>57</v>
      </c>
      <c r="P663">
        <v>0</v>
      </c>
      <c r="W663" s="1" t="s">
        <v>1357</v>
      </c>
      <c r="X663" t="str">
        <f>Receive[[#This Row],[服装]]&amp;Receive[[#This Row],[名前]]&amp;Receive[[#This Row],[レアリティ]]</f>
        <v>花火夜久衛輔ICONIC</v>
      </c>
    </row>
    <row r="664" spans="1:24" x14ac:dyDescent="0.25">
      <c r="A664">
        <f>VLOOKUP(Receive[[#This Row],[No用]],SetNo[[No.用]:[vlookup 用]],2,FALSE)</f>
        <v>109</v>
      </c>
      <c r="B664">
        <f>IF(ROW()=2,1,IF(A663&lt;&gt;Receive[[#This Row],[No]],1,B663+1))</f>
        <v>1</v>
      </c>
      <c r="C664" s="1" t="s">
        <v>871</v>
      </c>
      <c r="D664" s="1" t="s">
        <v>42</v>
      </c>
      <c r="E664" s="1" t="s">
        <v>90</v>
      </c>
      <c r="F664" s="1" t="s">
        <v>80</v>
      </c>
      <c r="G664" s="1" t="s">
        <v>27</v>
      </c>
      <c r="H664" s="1" t="s">
        <v>71</v>
      </c>
      <c r="I664">
        <v>1</v>
      </c>
      <c r="J664" t="s">
        <v>228</v>
      </c>
      <c r="K664" s="1" t="s">
        <v>119</v>
      </c>
      <c r="L664" s="1" t="s">
        <v>173</v>
      </c>
      <c r="M664">
        <v>35</v>
      </c>
      <c r="N664">
        <v>0</v>
      </c>
      <c r="O664">
        <v>0</v>
      </c>
      <c r="P664">
        <v>0</v>
      </c>
      <c r="X664" t="str">
        <f>Receive[[#This Row],[服装]]&amp;Receive[[#This Row],[名前]]&amp;Receive[[#This Row],[レアリティ]]</f>
        <v>2周年夜久衛輔ICONIC</v>
      </c>
    </row>
    <row r="665" spans="1:24" x14ac:dyDescent="0.25">
      <c r="A665">
        <f>VLOOKUP(Receive[[#This Row],[No用]],SetNo[[No.用]:[vlookup 用]],2,FALSE)</f>
        <v>109</v>
      </c>
      <c r="B665">
        <f>IF(ROW()=2,1,IF(A664&lt;&gt;Receive[[#This Row],[No]],1,B664+1))</f>
        <v>2</v>
      </c>
      <c r="C665" s="1" t="s">
        <v>871</v>
      </c>
      <c r="D665" s="1" t="s">
        <v>42</v>
      </c>
      <c r="E665" s="1" t="s">
        <v>90</v>
      </c>
      <c r="F665" s="1" t="s">
        <v>80</v>
      </c>
      <c r="G665" s="1" t="s">
        <v>27</v>
      </c>
      <c r="H665" s="1" t="s">
        <v>71</v>
      </c>
      <c r="I665">
        <v>1</v>
      </c>
      <c r="J665" t="s">
        <v>228</v>
      </c>
      <c r="K665" s="1" t="s">
        <v>194</v>
      </c>
      <c r="L665" s="1" t="s">
        <v>173</v>
      </c>
      <c r="M665">
        <v>42</v>
      </c>
      <c r="N665">
        <v>0</v>
      </c>
      <c r="O665">
        <v>0</v>
      </c>
      <c r="P665">
        <v>0</v>
      </c>
      <c r="X665" t="str">
        <f>Receive[[#This Row],[服装]]&amp;Receive[[#This Row],[名前]]&amp;Receive[[#This Row],[レアリティ]]</f>
        <v>2周年夜久衛輔ICONIC</v>
      </c>
    </row>
    <row r="666" spans="1:24" x14ac:dyDescent="0.25">
      <c r="A666">
        <f>VLOOKUP(Receive[[#This Row],[No用]],SetNo[[No.用]:[vlookup 用]],2,FALSE)</f>
        <v>109</v>
      </c>
      <c r="B666">
        <f>IF(ROW()=2,1,IF(A665&lt;&gt;Receive[[#This Row],[No]],1,B665+1))</f>
        <v>3</v>
      </c>
      <c r="C666" s="1" t="s">
        <v>871</v>
      </c>
      <c r="D666" s="1" t="s">
        <v>42</v>
      </c>
      <c r="E666" s="1" t="s">
        <v>90</v>
      </c>
      <c r="F666" s="1" t="s">
        <v>80</v>
      </c>
      <c r="G666" s="1" t="s">
        <v>27</v>
      </c>
      <c r="H666" s="1" t="s">
        <v>71</v>
      </c>
      <c r="I666">
        <v>1</v>
      </c>
      <c r="J666" t="s">
        <v>228</v>
      </c>
      <c r="K666" s="1" t="s">
        <v>163</v>
      </c>
      <c r="L666" s="1" t="s">
        <v>178</v>
      </c>
      <c r="M666">
        <v>37</v>
      </c>
      <c r="N666">
        <v>0</v>
      </c>
      <c r="O666">
        <v>0</v>
      </c>
      <c r="P666">
        <v>0</v>
      </c>
      <c r="R666" s="1" t="s">
        <v>923</v>
      </c>
      <c r="S666" s="1">
        <v>17.5</v>
      </c>
      <c r="T666" s="1">
        <v>69.44</v>
      </c>
      <c r="U666" s="1"/>
      <c r="V666" s="1"/>
      <c r="W666" s="1"/>
      <c r="X666" t="str">
        <f>Receive[[#This Row],[服装]]&amp;Receive[[#This Row],[名前]]&amp;Receive[[#This Row],[レアリティ]]</f>
        <v>2周年夜久衛輔ICONIC</v>
      </c>
    </row>
    <row r="667" spans="1:24" x14ac:dyDescent="0.25">
      <c r="A667">
        <f>VLOOKUP(Receive[[#This Row],[No用]],SetNo[[No.用]:[vlookup 用]],2,FALSE)</f>
        <v>109</v>
      </c>
      <c r="B667">
        <f>IF(ROW()=2,1,IF(A666&lt;&gt;Receive[[#This Row],[No]],1,B666+1))</f>
        <v>4</v>
      </c>
      <c r="C667" s="1" t="s">
        <v>871</v>
      </c>
      <c r="D667" s="1" t="s">
        <v>42</v>
      </c>
      <c r="E667" s="1" t="s">
        <v>90</v>
      </c>
      <c r="F667" s="1" t="s">
        <v>80</v>
      </c>
      <c r="G667" s="1" t="s">
        <v>27</v>
      </c>
      <c r="H667" s="1" t="s">
        <v>71</v>
      </c>
      <c r="I667">
        <v>1</v>
      </c>
      <c r="J667" t="s">
        <v>228</v>
      </c>
      <c r="K667" s="1" t="s">
        <v>230</v>
      </c>
      <c r="L667" s="1" t="s">
        <v>178</v>
      </c>
      <c r="M667">
        <v>37</v>
      </c>
      <c r="N667">
        <v>0</v>
      </c>
      <c r="O667">
        <v>0</v>
      </c>
      <c r="P667">
        <v>0</v>
      </c>
      <c r="R667" s="1" t="s">
        <v>923</v>
      </c>
      <c r="S667" s="1">
        <v>12.5</v>
      </c>
      <c r="T667" s="1">
        <v>49.74</v>
      </c>
      <c r="U667" s="1"/>
      <c r="V667" s="1"/>
      <c r="W667" s="1"/>
      <c r="X667" t="str">
        <f>Receive[[#This Row],[服装]]&amp;Receive[[#This Row],[名前]]&amp;Receive[[#This Row],[レアリティ]]</f>
        <v>2周年夜久衛輔ICONIC</v>
      </c>
    </row>
    <row r="668" spans="1:24" x14ac:dyDescent="0.25">
      <c r="A668">
        <f>VLOOKUP(Receive[[#This Row],[No用]],SetNo[[No.用]:[vlookup 用]],2,FALSE)</f>
        <v>109</v>
      </c>
      <c r="B668">
        <f>IF(ROW()=2,1,IF(A667&lt;&gt;Receive[[#This Row],[No]],1,B667+1))</f>
        <v>5</v>
      </c>
      <c r="C668" s="1" t="s">
        <v>871</v>
      </c>
      <c r="D668" s="1" t="s">
        <v>42</v>
      </c>
      <c r="E668" s="1" t="s">
        <v>90</v>
      </c>
      <c r="F668" s="1" t="s">
        <v>80</v>
      </c>
      <c r="G668" s="1" t="s">
        <v>27</v>
      </c>
      <c r="H668" s="1" t="s">
        <v>71</v>
      </c>
      <c r="I668">
        <v>1</v>
      </c>
      <c r="J668" t="s">
        <v>228</v>
      </c>
      <c r="K668" s="1" t="s">
        <v>120</v>
      </c>
      <c r="L668" s="1" t="s">
        <v>173</v>
      </c>
      <c r="M668">
        <v>35</v>
      </c>
      <c r="N668">
        <v>0</v>
      </c>
      <c r="O668">
        <v>0</v>
      </c>
      <c r="P668">
        <v>0</v>
      </c>
      <c r="X668" t="str">
        <f>Receive[[#This Row],[服装]]&amp;Receive[[#This Row],[名前]]&amp;Receive[[#This Row],[レアリティ]]</f>
        <v>2周年夜久衛輔ICONIC</v>
      </c>
    </row>
    <row r="669" spans="1:24" x14ac:dyDescent="0.25">
      <c r="A669">
        <f>VLOOKUP(Receive[[#This Row],[No用]],SetNo[[No.用]:[vlookup 用]],2,FALSE)</f>
        <v>109</v>
      </c>
      <c r="B669">
        <f>IF(ROW()=2,1,IF(A668&lt;&gt;Receive[[#This Row],[No]],1,B668+1))</f>
        <v>6</v>
      </c>
      <c r="C669" s="1" t="s">
        <v>871</v>
      </c>
      <c r="D669" s="1" t="s">
        <v>42</v>
      </c>
      <c r="E669" s="1" t="s">
        <v>90</v>
      </c>
      <c r="F669" s="1" t="s">
        <v>80</v>
      </c>
      <c r="G669" s="1" t="s">
        <v>27</v>
      </c>
      <c r="H669" s="1" t="s">
        <v>71</v>
      </c>
      <c r="I669">
        <v>1</v>
      </c>
      <c r="J669" t="s">
        <v>228</v>
      </c>
      <c r="K669" s="1" t="s">
        <v>164</v>
      </c>
      <c r="L669" s="1" t="s">
        <v>162</v>
      </c>
      <c r="M669">
        <v>34</v>
      </c>
      <c r="N669">
        <v>0</v>
      </c>
      <c r="O669">
        <v>0</v>
      </c>
      <c r="P669">
        <v>0</v>
      </c>
      <c r="X669" t="str">
        <f>Receive[[#This Row],[服装]]&amp;Receive[[#This Row],[名前]]&amp;Receive[[#This Row],[レアリティ]]</f>
        <v>2周年夜久衛輔ICONIC</v>
      </c>
    </row>
    <row r="670" spans="1:24" x14ac:dyDescent="0.25">
      <c r="A670">
        <f>VLOOKUP(Receive[[#This Row],[No用]],SetNo[[No.用]:[vlookup 用]],2,FALSE)</f>
        <v>109</v>
      </c>
      <c r="B670">
        <f>IF(ROW()=2,1,IF(A669&lt;&gt;Receive[[#This Row],[No]],1,B669+1))</f>
        <v>7</v>
      </c>
      <c r="C670" s="1" t="s">
        <v>871</v>
      </c>
      <c r="D670" s="1" t="s">
        <v>42</v>
      </c>
      <c r="E670" s="1" t="s">
        <v>90</v>
      </c>
      <c r="F670" s="1" t="s">
        <v>80</v>
      </c>
      <c r="G670" s="1" t="s">
        <v>27</v>
      </c>
      <c r="H670" s="1" t="s">
        <v>71</v>
      </c>
      <c r="I670">
        <v>0</v>
      </c>
      <c r="J670" t="s">
        <v>228</v>
      </c>
      <c r="K670" s="1" t="s">
        <v>165</v>
      </c>
      <c r="L670" s="1" t="s">
        <v>162</v>
      </c>
      <c r="M670">
        <v>32</v>
      </c>
      <c r="N670">
        <v>0</v>
      </c>
      <c r="O670">
        <v>0</v>
      </c>
      <c r="P670">
        <v>0</v>
      </c>
      <c r="X670" t="str">
        <f>Receive[[#This Row],[服装]]&amp;Receive[[#This Row],[名前]]&amp;Receive[[#This Row],[レアリティ]]</f>
        <v>2周年夜久衛輔ICONIC</v>
      </c>
    </row>
    <row r="671" spans="1:24" x14ac:dyDescent="0.25">
      <c r="A671">
        <f>VLOOKUP(Receive[[#This Row],[No用]],SetNo[[No.用]:[vlookup 用]],2,FALSE)</f>
        <v>109</v>
      </c>
      <c r="B671">
        <f>IF(ROW()=2,1,IF(A670&lt;&gt;Receive[[#This Row],[No]],1,B670+1))</f>
        <v>8</v>
      </c>
      <c r="C671" s="1" t="s">
        <v>871</v>
      </c>
      <c r="D671" s="1" t="s">
        <v>42</v>
      </c>
      <c r="E671" s="1" t="s">
        <v>90</v>
      </c>
      <c r="F671" s="1" t="s">
        <v>80</v>
      </c>
      <c r="G671" s="1" t="s">
        <v>27</v>
      </c>
      <c r="H671" s="1" t="s">
        <v>71</v>
      </c>
      <c r="I671">
        <v>1</v>
      </c>
      <c r="J671" t="s">
        <v>228</v>
      </c>
      <c r="K671" s="1" t="s">
        <v>183</v>
      </c>
      <c r="L671" s="1" t="s">
        <v>224</v>
      </c>
      <c r="M671">
        <v>48</v>
      </c>
      <c r="N671">
        <v>0</v>
      </c>
      <c r="O671">
        <v>58</v>
      </c>
      <c r="P671">
        <v>0</v>
      </c>
      <c r="W671" s="1" t="s">
        <v>1359</v>
      </c>
      <c r="X671" t="str">
        <f>Receive[[#This Row],[服装]]&amp;Receive[[#This Row],[名前]]&amp;Receive[[#This Row],[レアリティ]]</f>
        <v>2周年夜久衛輔ICONIC</v>
      </c>
    </row>
    <row r="672" spans="1:24" x14ac:dyDescent="0.25">
      <c r="A672">
        <f>VLOOKUP(Receive[[#This Row],[No用]],SetNo[[No.用]:[vlookup 用]],2,FALSE)</f>
        <v>109</v>
      </c>
      <c r="B672">
        <f>IF(ROW()=2,1,IF(A671&lt;&gt;Receive[[#This Row],[No]],1,B671+1))</f>
        <v>9</v>
      </c>
      <c r="C672" s="1" t="s">
        <v>871</v>
      </c>
      <c r="D672" s="1" t="s">
        <v>42</v>
      </c>
      <c r="E672" s="1" t="s">
        <v>90</v>
      </c>
      <c r="F672" s="1" t="s">
        <v>80</v>
      </c>
      <c r="G672" s="1" t="s">
        <v>27</v>
      </c>
      <c r="H672" s="1" t="s">
        <v>71</v>
      </c>
      <c r="I672">
        <v>1</v>
      </c>
      <c r="J672" t="s">
        <v>228</v>
      </c>
      <c r="K672" s="1" t="s">
        <v>164</v>
      </c>
      <c r="L672" s="1" t="s">
        <v>224</v>
      </c>
      <c r="M672">
        <v>48</v>
      </c>
      <c r="N672">
        <v>0</v>
      </c>
      <c r="O672">
        <v>58</v>
      </c>
      <c r="P672">
        <v>0</v>
      </c>
      <c r="W672" s="1" t="s">
        <v>1361</v>
      </c>
      <c r="X672" t="str">
        <f>Receive[[#This Row],[服装]]&amp;Receive[[#This Row],[名前]]&amp;Receive[[#This Row],[レアリティ]]</f>
        <v>2周年夜久衛輔ICONIC</v>
      </c>
    </row>
    <row r="673" spans="1:24" x14ac:dyDescent="0.25">
      <c r="A673">
        <f>VLOOKUP(Receive[[#This Row],[No用]],SetNo[[No.用]:[vlookup 用]],2,FALSE)</f>
        <v>110</v>
      </c>
      <c r="B673">
        <f>IF(ROW()=2,1,IF(A672&lt;&gt;Receive[[#This Row],[No]],1,B672+1))</f>
        <v>1</v>
      </c>
      <c r="C673" s="1" t="s">
        <v>953</v>
      </c>
      <c r="D673" s="1" t="s">
        <v>42</v>
      </c>
      <c r="E673" s="1" t="s">
        <v>77</v>
      </c>
      <c r="F673" s="1" t="s">
        <v>21</v>
      </c>
      <c r="G673" s="1" t="s">
        <v>27</v>
      </c>
      <c r="H673" s="1" t="s">
        <v>71</v>
      </c>
      <c r="I673">
        <v>1</v>
      </c>
      <c r="J673" t="s">
        <v>228</v>
      </c>
      <c r="K673" s="1" t="s">
        <v>119</v>
      </c>
      <c r="L673" s="1" t="s">
        <v>173</v>
      </c>
      <c r="M673">
        <v>35</v>
      </c>
      <c r="N673">
        <v>0</v>
      </c>
      <c r="O673">
        <v>0</v>
      </c>
      <c r="P673">
        <v>0</v>
      </c>
      <c r="X673" t="str">
        <f>Receive[[#This Row],[服装]]&amp;Receive[[#This Row],[名前]]&amp;Receive[[#This Row],[レアリティ]]</f>
        <v>水着2夜久衛輔ICONIC</v>
      </c>
    </row>
    <row r="674" spans="1:24" x14ac:dyDescent="0.25">
      <c r="A674">
        <f>VLOOKUP(Receive[[#This Row],[No用]],SetNo[[No.用]:[vlookup 用]],2,FALSE)</f>
        <v>110</v>
      </c>
      <c r="B674">
        <f>IF(ROW()=2,1,IF(A673&lt;&gt;Receive[[#This Row],[No]],1,B673+1))</f>
        <v>2</v>
      </c>
      <c r="C674" s="1" t="s">
        <v>953</v>
      </c>
      <c r="D674" s="1" t="s">
        <v>42</v>
      </c>
      <c r="E674" s="1" t="s">
        <v>77</v>
      </c>
      <c r="F674" s="1" t="s">
        <v>21</v>
      </c>
      <c r="G674" s="1" t="s">
        <v>27</v>
      </c>
      <c r="H674" s="1" t="s">
        <v>71</v>
      </c>
      <c r="I674">
        <v>1</v>
      </c>
      <c r="J674" t="s">
        <v>228</v>
      </c>
      <c r="K674" s="1" t="s">
        <v>194</v>
      </c>
      <c r="L674" s="1" t="s">
        <v>173</v>
      </c>
      <c r="M674">
        <v>42</v>
      </c>
      <c r="N674">
        <v>0</v>
      </c>
      <c r="O674">
        <v>0</v>
      </c>
      <c r="P674">
        <v>0</v>
      </c>
      <c r="X674" t="str">
        <f>Receive[[#This Row],[服装]]&amp;Receive[[#This Row],[名前]]&amp;Receive[[#This Row],[レアリティ]]</f>
        <v>水着2夜久衛輔ICONIC</v>
      </c>
    </row>
    <row r="675" spans="1:24" x14ac:dyDescent="0.25">
      <c r="A675">
        <f>VLOOKUP(Receive[[#This Row],[No用]],SetNo[[No.用]:[vlookup 用]],2,FALSE)</f>
        <v>110</v>
      </c>
      <c r="B675">
        <f>IF(ROW()=2,1,IF(A674&lt;&gt;Receive[[#This Row],[No]],1,B674+1))</f>
        <v>3</v>
      </c>
      <c r="C675" s="1" t="s">
        <v>953</v>
      </c>
      <c r="D675" s="1" t="s">
        <v>42</v>
      </c>
      <c r="E675" s="1" t="s">
        <v>77</v>
      </c>
      <c r="F675" s="1" t="s">
        <v>21</v>
      </c>
      <c r="G675" s="1" t="s">
        <v>27</v>
      </c>
      <c r="H675" s="1" t="s">
        <v>71</v>
      </c>
      <c r="I675">
        <v>1</v>
      </c>
      <c r="J675" t="s">
        <v>228</v>
      </c>
      <c r="K675" s="1" t="s">
        <v>163</v>
      </c>
      <c r="L675" s="1" t="s">
        <v>178</v>
      </c>
      <c r="M675">
        <v>37</v>
      </c>
      <c r="N675">
        <v>0</v>
      </c>
      <c r="O675">
        <v>0</v>
      </c>
      <c r="P675">
        <v>0</v>
      </c>
      <c r="R675" s="1" t="s">
        <v>923</v>
      </c>
      <c r="S675" s="1">
        <v>17.5</v>
      </c>
      <c r="T675" s="1">
        <v>69.44</v>
      </c>
      <c r="U675" s="1"/>
      <c r="V675" s="1"/>
      <c r="W675" s="1"/>
      <c r="X675" t="str">
        <f>Receive[[#This Row],[服装]]&amp;Receive[[#This Row],[名前]]&amp;Receive[[#This Row],[レアリティ]]</f>
        <v>水着2夜久衛輔ICONIC</v>
      </c>
    </row>
    <row r="676" spans="1:24" x14ac:dyDescent="0.25">
      <c r="A676">
        <f>VLOOKUP(Receive[[#This Row],[No用]],SetNo[[No.用]:[vlookup 用]],2,FALSE)</f>
        <v>110</v>
      </c>
      <c r="B676">
        <f>IF(ROW()=2,1,IF(A675&lt;&gt;Receive[[#This Row],[No]],1,B675+1))</f>
        <v>4</v>
      </c>
      <c r="C676" s="1" t="s">
        <v>953</v>
      </c>
      <c r="D676" s="1" t="s">
        <v>42</v>
      </c>
      <c r="E676" s="1" t="s">
        <v>77</v>
      </c>
      <c r="F676" s="1" t="s">
        <v>21</v>
      </c>
      <c r="G676" s="1" t="s">
        <v>27</v>
      </c>
      <c r="H676" s="1" t="s">
        <v>71</v>
      </c>
      <c r="I676">
        <v>1</v>
      </c>
      <c r="J676" t="s">
        <v>228</v>
      </c>
      <c r="K676" s="1" t="s">
        <v>230</v>
      </c>
      <c r="L676" s="1" t="s">
        <v>178</v>
      </c>
      <c r="M676">
        <v>37</v>
      </c>
      <c r="N676">
        <v>0</v>
      </c>
      <c r="O676">
        <v>0</v>
      </c>
      <c r="P676">
        <v>0</v>
      </c>
      <c r="R676" s="1" t="s">
        <v>923</v>
      </c>
      <c r="S676" s="1">
        <v>12.5</v>
      </c>
      <c r="T676" s="1">
        <v>49.74</v>
      </c>
      <c r="U676" s="1"/>
      <c r="V676" s="1"/>
      <c r="W676" s="1"/>
      <c r="X676" t="str">
        <f>Receive[[#This Row],[服装]]&amp;Receive[[#This Row],[名前]]&amp;Receive[[#This Row],[レアリティ]]</f>
        <v>水着2夜久衛輔ICONIC</v>
      </c>
    </row>
    <row r="677" spans="1:24" x14ac:dyDescent="0.25">
      <c r="A677">
        <f>VLOOKUP(Receive[[#This Row],[No用]],SetNo[[No.用]:[vlookup 用]],2,FALSE)</f>
        <v>110</v>
      </c>
      <c r="B677">
        <f>IF(ROW()=2,1,IF(A676&lt;&gt;Receive[[#This Row],[No]],1,B676+1))</f>
        <v>5</v>
      </c>
      <c r="C677" s="1" t="s">
        <v>953</v>
      </c>
      <c r="D677" s="1" t="s">
        <v>42</v>
      </c>
      <c r="E677" s="1" t="s">
        <v>77</v>
      </c>
      <c r="F677" s="1" t="s">
        <v>21</v>
      </c>
      <c r="G677" s="1" t="s">
        <v>27</v>
      </c>
      <c r="H677" s="1" t="s">
        <v>71</v>
      </c>
      <c r="I677">
        <v>1</v>
      </c>
      <c r="J677" t="s">
        <v>228</v>
      </c>
      <c r="K677" s="1" t="s">
        <v>120</v>
      </c>
      <c r="L677" s="1" t="s">
        <v>173</v>
      </c>
      <c r="M677">
        <v>35</v>
      </c>
      <c r="N677">
        <v>0</v>
      </c>
      <c r="O677">
        <v>0</v>
      </c>
      <c r="P677">
        <v>0</v>
      </c>
      <c r="X677" t="str">
        <f>Receive[[#This Row],[服装]]&amp;Receive[[#This Row],[名前]]&amp;Receive[[#This Row],[レアリティ]]</f>
        <v>水着2夜久衛輔ICONIC</v>
      </c>
    </row>
    <row r="678" spans="1:24" x14ac:dyDescent="0.25">
      <c r="A678">
        <f>VLOOKUP(Receive[[#This Row],[No用]],SetNo[[No.用]:[vlookup 用]],2,FALSE)</f>
        <v>110</v>
      </c>
      <c r="B678">
        <f>IF(ROW()=2,1,IF(A677&lt;&gt;Receive[[#This Row],[No]],1,B677+1))</f>
        <v>6</v>
      </c>
      <c r="C678" s="1" t="s">
        <v>953</v>
      </c>
      <c r="D678" s="1" t="s">
        <v>42</v>
      </c>
      <c r="E678" s="1" t="s">
        <v>77</v>
      </c>
      <c r="F678" s="1" t="s">
        <v>21</v>
      </c>
      <c r="G678" s="1" t="s">
        <v>27</v>
      </c>
      <c r="H678" s="1" t="s">
        <v>71</v>
      </c>
      <c r="I678">
        <v>1</v>
      </c>
      <c r="J678" t="s">
        <v>228</v>
      </c>
      <c r="K678" s="1" t="s">
        <v>164</v>
      </c>
      <c r="L678" s="1" t="s">
        <v>162</v>
      </c>
      <c r="M678">
        <v>34</v>
      </c>
      <c r="N678">
        <v>0</v>
      </c>
      <c r="O678">
        <v>0</v>
      </c>
      <c r="P678">
        <v>0</v>
      </c>
      <c r="X678" t="str">
        <f>Receive[[#This Row],[服装]]&amp;Receive[[#This Row],[名前]]&amp;Receive[[#This Row],[レアリティ]]</f>
        <v>水着2夜久衛輔ICONIC</v>
      </c>
    </row>
    <row r="679" spans="1:24" x14ac:dyDescent="0.25">
      <c r="A679">
        <f>VLOOKUP(Receive[[#This Row],[No用]],SetNo[[No.用]:[vlookup 用]],2,FALSE)</f>
        <v>110</v>
      </c>
      <c r="B679">
        <f>IF(ROW()=2,1,IF(A678&lt;&gt;Receive[[#This Row],[No]],1,B678+1))</f>
        <v>7</v>
      </c>
      <c r="C679" s="1" t="s">
        <v>953</v>
      </c>
      <c r="D679" s="1" t="s">
        <v>42</v>
      </c>
      <c r="E679" s="1" t="s">
        <v>77</v>
      </c>
      <c r="F679" s="1" t="s">
        <v>21</v>
      </c>
      <c r="G679" s="1" t="s">
        <v>27</v>
      </c>
      <c r="H679" s="1" t="s">
        <v>71</v>
      </c>
      <c r="I679">
        <v>0</v>
      </c>
      <c r="J679" t="s">
        <v>228</v>
      </c>
      <c r="K679" s="1" t="s">
        <v>165</v>
      </c>
      <c r="L679" s="1" t="s">
        <v>162</v>
      </c>
      <c r="M679">
        <v>32</v>
      </c>
      <c r="N679">
        <v>0</v>
      </c>
      <c r="O679">
        <v>0</v>
      </c>
      <c r="P679">
        <v>0</v>
      </c>
      <c r="X679" t="str">
        <f>Receive[[#This Row],[服装]]&amp;Receive[[#This Row],[名前]]&amp;Receive[[#This Row],[レアリティ]]</f>
        <v>水着2夜久衛輔ICONIC</v>
      </c>
    </row>
    <row r="680" spans="1:24" x14ac:dyDescent="0.25">
      <c r="A680">
        <f>VLOOKUP(Receive[[#This Row],[No用]],SetNo[[No.用]:[vlookup 用]],2,FALSE)</f>
        <v>110</v>
      </c>
      <c r="B680">
        <f>IF(ROW()=2,1,IF(A679&lt;&gt;Receive[[#This Row],[No]],1,B679+1))</f>
        <v>8</v>
      </c>
      <c r="C680" s="1" t="s">
        <v>953</v>
      </c>
      <c r="D680" s="1" t="s">
        <v>42</v>
      </c>
      <c r="E680" s="1" t="s">
        <v>77</v>
      </c>
      <c r="F680" s="1" t="s">
        <v>21</v>
      </c>
      <c r="G680" s="1" t="s">
        <v>27</v>
      </c>
      <c r="H680" s="1" t="s">
        <v>71</v>
      </c>
      <c r="I680">
        <v>1</v>
      </c>
      <c r="J680" t="s">
        <v>228</v>
      </c>
      <c r="K680" s="1" t="s">
        <v>183</v>
      </c>
      <c r="L680" s="1" t="s">
        <v>224</v>
      </c>
      <c r="M680">
        <v>48</v>
      </c>
      <c r="N680">
        <v>0</v>
      </c>
      <c r="O680">
        <v>58</v>
      </c>
      <c r="P680">
        <v>0</v>
      </c>
      <c r="W680" s="1" t="s">
        <v>1359</v>
      </c>
      <c r="X680" t="str">
        <f>Receive[[#This Row],[服装]]&amp;Receive[[#This Row],[名前]]&amp;Receive[[#This Row],[レアリティ]]</f>
        <v>水着2夜久衛輔ICONIC</v>
      </c>
    </row>
    <row r="681" spans="1:24" x14ac:dyDescent="0.25">
      <c r="A681">
        <f>VLOOKUP(Receive[[#This Row],[No用]],SetNo[[No.用]:[vlookup 用]],2,FALSE)</f>
        <v>110</v>
      </c>
      <c r="B681">
        <f>IF(ROW()=2,1,IF(A680&lt;&gt;Receive[[#This Row],[No]],1,B680+1))</f>
        <v>9</v>
      </c>
      <c r="C681" s="1" t="s">
        <v>953</v>
      </c>
      <c r="D681" s="1" t="s">
        <v>42</v>
      </c>
      <c r="E681" s="1" t="s">
        <v>77</v>
      </c>
      <c r="F681" s="1" t="s">
        <v>21</v>
      </c>
      <c r="G681" s="1" t="s">
        <v>27</v>
      </c>
      <c r="H681" s="1" t="s">
        <v>71</v>
      </c>
      <c r="I681">
        <v>1</v>
      </c>
      <c r="J681" t="s">
        <v>228</v>
      </c>
      <c r="K681" s="1" t="s">
        <v>119</v>
      </c>
      <c r="L681" s="1" t="s">
        <v>224</v>
      </c>
      <c r="M681">
        <v>48</v>
      </c>
      <c r="N681">
        <v>0</v>
      </c>
      <c r="O681">
        <v>58</v>
      </c>
      <c r="P681">
        <v>0</v>
      </c>
      <c r="W681" s="1" t="s">
        <v>1363</v>
      </c>
      <c r="X681" t="str">
        <f>Receive[[#This Row],[服装]]&amp;Receive[[#This Row],[名前]]&amp;Receive[[#This Row],[レアリティ]]</f>
        <v>水着2夜久衛輔ICONIC</v>
      </c>
    </row>
    <row r="682" spans="1:24" x14ac:dyDescent="0.25">
      <c r="A682">
        <f>VLOOKUP(Receive[[#This Row],[No用]],SetNo[[No.用]:[vlookup 用]],2,FALSE)</f>
        <v>111</v>
      </c>
      <c r="B682">
        <f>IF(ROW()=2,1,IF(A681&lt;&gt;Receive[[#This Row],[No]],1,B681+1))</f>
        <v>1</v>
      </c>
      <c r="C682" s="1" t="s">
        <v>1183</v>
      </c>
      <c r="D682" s="1" t="s">
        <v>42</v>
      </c>
      <c r="E682" s="1" t="s">
        <v>73</v>
      </c>
      <c r="F682" s="1" t="s">
        <v>80</v>
      </c>
      <c r="G682" s="1" t="s">
        <v>27</v>
      </c>
      <c r="H682" s="1" t="s">
        <v>71</v>
      </c>
      <c r="I682">
        <v>1</v>
      </c>
      <c r="J682" t="s">
        <v>228</v>
      </c>
      <c r="K682" s="1" t="s">
        <v>119</v>
      </c>
      <c r="L682" s="1" t="s">
        <v>173</v>
      </c>
      <c r="M682">
        <v>36</v>
      </c>
      <c r="N682">
        <v>0</v>
      </c>
      <c r="O682">
        <v>0</v>
      </c>
      <c r="P682">
        <v>0</v>
      </c>
      <c r="X682" t="str">
        <f>Receive[[#This Row],[服装]]&amp;Receive[[#This Row],[名前]]&amp;Receive[[#This Row],[レアリティ]]</f>
        <v>Xmas3夜久衛輔ICONIC</v>
      </c>
    </row>
    <row r="683" spans="1:24" x14ac:dyDescent="0.25">
      <c r="A683">
        <f>VLOOKUP(Receive[[#This Row],[No用]],SetNo[[No.用]:[vlookup 用]],2,FALSE)</f>
        <v>111</v>
      </c>
      <c r="B683">
        <f>IF(ROW()=2,1,IF(A682&lt;&gt;Receive[[#This Row],[No]],1,B682+1))</f>
        <v>2</v>
      </c>
      <c r="C683" s="1" t="s">
        <v>1183</v>
      </c>
      <c r="D683" s="1" t="s">
        <v>42</v>
      </c>
      <c r="E683" s="1" t="s">
        <v>73</v>
      </c>
      <c r="F683" s="1" t="s">
        <v>80</v>
      </c>
      <c r="G683" s="1" t="s">
        <v>27</v>
      </c>
      <c r="H683" s="1" t="s">
        <v>71</v>
      </c>
      <c r="I683">
        <v>1</v>
      </c>
      <c r="J683" t="s">
        <v>228</v>
      </c>
      <c r="K683" s="1" t="s">
        <v>194</v>
      </c>
      <c r="L683" s="1" t="s">
        <v>173</v>
      </c>
      <c r="M683">
        <v>43</v>
      </c>
      <c r="N683">
        <v>0</v>
      </c>
      <c r="O683">
        <v>0</v>
      </c>
      <c r="P683">
        <v>0</v>
      </c>
      <c r="X683" t="str">
        <f>Receive[[#This Row],[服装]]&amp;Receive[[#This Row],[名前]]&amp;Receive[[#This Row],[レアリティ]]</f>
        <v>Xmas3夜久衛輔ICONIC</v>
      </c>
    </row>
    <row r="684" spans="1:24" x14ac:dyDescent="0.25">
      <c r="A684">
        <f>VLOOKUP(Receive[[#This Row],[No用]],SetNo[[No.用]:[vlookup 用]],2,FALSE)</f>
        <v>111</v>
      </c>
      <c r="B684">
        <f>IF(ROW()=2,1,IF(A683&lt;&gt;Receive[[#This Row],[No]],1,B683+1))</f>
        <v>3</v>
      </c>
      <c r="C684" s="1" t="s">
        <v>1183</v>
      </c>
      <c r="D684" s="1" t="s">
        <v>42</v>
      </c>
      <c r="E684" s="1" t="s">
        <v>73</v>
      </c>
      <c r="F684" s="1" t="s">
        <v>80</v>
      </c>
      <c r="G684" s="1" t="s">
        <v>27</v>
      </c>
      <c r="H684" s="1" t="s">
        <v>71</v>
      </c>
      <c r="I684">
        <v>1</v>
      </c>
      <c r="J684" t="s">
        <v>228</v>
      </c>
      <c r="K684" s="1" t="s">
        <v>163</v>
      </c>
      <c r="L684" s="1" t="s">
        <v>178</v>
      </c>
      <c r="M684">
        <v>38</v>
      </c>
      <c r="N684">
        <v>0</v>
      </c>
      <c r="O684">
        <v>0</v>
      </c>
      <c r="P684">
        <v>0</v>
      </c>
      <c r="R684" s="1" t="s">
        <v>923</v>
      </c>
      <c r="S684" s="1">
        <v>17.5</v>
      </c>
      <c r="T684" s="1">
        <v>69.44</v>
      </c>
      <c r="U684" s="1"/>
      <c r="V684" s="1"/>
      <c r="X684" t="str">
        <f>Receive[[#This Row],[服装]]&amp;Receive[[#This Row],[名前]]&amp;Receive[[#This Row],[レアリティ]]</f>
        <v>Xmas3夜久衛輔ICONIC</v>
      </c>
    </row>
    <row r="685" spans="1:24" x14ac:dyDescent="0.25">
      <c r="A685">
        <f>VLOOKUP(Receive[[#This Row],[No用]],SetNo[[No.用]:[vlookup 用]],2,FALSE)</f>
        <v>111</v>
      </c>
      <c r="B685">
        <f>IF(ROW()=2,1,IF(A684&lt;&gt;Receive[[#This Row],[No]],1,B684+1))</f>
        <v>4</v>
      </c>
      <c r="C685" s="1" t="s">
        <v>1183</v>
      </c>
      <c r="D685" s="1" t="s">
        <v>42</v>
      </c>
      <c r="E685" s="1" t="s">
        <v>73</v>
      </c>
      <c r="F685" s="1" t="s">
        <v>80</v>
      </c>
      <c r="G685" s="1" t="s">
        <v>27</v>
      </c>
      <c r="H685" s="1" t="s">
        <v>71</v>
      </c>
      <c r="I685">
        <v>1</v>
      </c>
      <c r="J685" t="s">
        <v>228</v>
      </c>
      <c r="K685" s="1" t="s">
        <v>230</v>
      </c>
      <c r="L685" s="1" t="s">
        <v>178</v>
      </c>
      <c r="M685">
        <v>38</v>
      </c>
      <c r="N685">
        <v>0</v>
      </c>
      <c r="O685">
        <v>0</v>
      </c>
      <c r="P685">
        <v>0</v>
      </c>
      <c r="R685" s="1" t="s">
        <v>923</v>
      </c>
      <c r="S685" s="1">
        <v>12.5</v>
      </c>
      <c r="T685" s="1">
        <v>49.74</v>
      </c>
      <c r="U685" s="1"/>
      <c r="V685" s="1"/>
      <c r="X685" t="str">
        <f>Receive[[#This Row],[服装]]&amp;Receive[[#This Row],[名前]]&amp;Receive[[#This Row],[レアリティ]]</f>
        <v>Xmas3夜久衛輔ICONIC</v>
      </c>
    </row>
    <row r="686" spans="1:24" x14ac:dyDescent="0.25">
      <c r="A686">
        <f>VLOOKUP(Receive[[#This Row],[No用]],SetNo[[No.用]:[vlookup 用]],2,FALSE)</f>
        <v>111</v>
      </c>
      <c r="B686">
        <f>IF(ROW()=2,1,IF(A685&lt;&gt;Receive[[#This Row],[No]],1,B685+1))</f>
        <v>5</v>
      </c>
      <c r="C686" s="1" t="s">
        <v>1183</v>
      </c>
      <c r="D686" s="1" t="s">
        <v>42</v>
      </c>
      <c r="E686" s="1" t="s">
        <v>73</v>
      </c>
      <c r="F686" s="1" t="s">
        <v>80</v>
      </c>
      <c r="G686" s="1" t="s">
        <v>27</v>
      </c>
      <c r="H686" s="1" t="s">
        <v>71</v>
      </c>
      <c r="I686">
        <v>1</v>
      </c>
      <c r="J686" t="s">
        <v>228</v>
      </c>
      <c r="K686" s="1" t="s">
        <v>120</v>
      </c>
      <c r="L686" s="1" t="s">
        <v>173</v>
      </c>
      <c r="M686">
        <v>36</v>
      </c>
      <c r="N686">
        <v>0</v>
      </c>
      <c r="O686">
        <v>0</v>
      </c>
      <c r="P686">
        <v>0</v>
      </c>
      <c r="X686" t="str">
        <f>Receive[[#This Row],[服装]]&amp;Receive[[#This Row],[名前]]&amp;Receive[[#This Row],[レアリティ]]</f>
        <v>Xmas3夜久衛輔ICONIC</v>
      </c>
    </row>
    <row r="687" spans="1:24" x14ac:dyDescent="0.25">
      <c r="A687">
        <f>VLOOKUP(Receive[[#This Row],[No用]],SetNo[[No.用]:[vlookup 用]],2,FALSE)</f>
        <v>111</v>
      </c>
      <c r="B687">
        <f>IF(ROW()=2,1,IF(A686&lt;&gt;Receive[[#This Row],[No]],1,B686+1))</f>
        <v>6</v>
      </c>
      <c r="C687" s="1" t="s">
        <v>1183</v>
      </c>
      <c r="D687" s="1" t="s">
        <v>42</v>
      </c>
      <c r="E687" s="1" t="s">
        <v>73</v>
      </c>
      <c r="F687" s="1" t="s">
        <v>80</v>
      </c>
      <c r="G687" s="1" t="s">
        <v>27</v>
      </c>
      <c r="H687" s="1" t="s">
        <v>71</v>
      </c>
      <c r="I687">
        <v>1</v>
      </c>
      <c r="J687" t="s">
        <v>228</v>
      </c>
      <c r="K687" s="1" t="s">
        <v>164</v>
      </c>
      <c r="L687" s="1" t="s">
        <v>162</v>
      </c>
      <c r="M687">
        <v>35</v>
      </c>
      <c r="N687">
        <v>0</v>
      </c>
      <c r="O687">
        <v>0</v>
      </c>
      <c r="P687">
        <v>0</v>
      </c>
      <c r="X687" t="str">
        <f>Receive[[#This Row],[服装]]&amp;Receive[[#This Row],[名前]]&amp;Receive[[#This Row],[レアリティ]]</f>
        <v>Xmas3夜久衛輔ICONIC</v>
      </c>
    </row>
    <row r="688" spans="1:24" x14ac:dyDescent="0.25">
      <c r="A688">
        <f>VLOOKUP(Receive[[#This Row],[No用]],SetNo[[No.用]:[vlookup 用]],2,FALSE)</f>
        <v>111</v>
      </c>
      <c r="B688">
        <f>IF(ROW()=2,1,IF(A687&lt;&gt;Receive[[#This Row],[No]],1,B687+1))</f>
        <v>7</v>
      </c>
      <c r="C688" s="1" t="s">
        <v>1183</v>
      </c>
      <c r="D688" s="1" t="s">
        <v>42</v>
      </c>
      <c r="E688" s="1" t="s">
        <v>73</v>
      </c>
      <c r="F688" s="1" t="s">
        <v>80</v>
      </c>
      <c r="G688" s="1" t="s">
        <v>27</v>
      </c>
      <c r="H688" s="1" t="s">
        <v>71</v>
      </c>
      <c r="I688">
        <v>0</v>
      </c>
      <c r="J688" t="s">
        <v>228</v>
      </c>
      <c r="K688" s="1" t="s">
        <v>165</v>
      </c>
      <c r="L688" s="1" t="s">
        <v>162</v>
      </c>
      <c r="M688">
        <v>33</v>
      </c>
      <c r="N688">
        <v>0</v>
      </c>
      <c r="O688">
        <v>0</v>
      </c>
      <c r="P688">
        <v>0</v>
      </c>
      <c r="X688" t="str">
        <f>Receive[[#This Row],[服装]]&amp;Receive[[#This Row],[名前]]&amp;Receive[[#This Row],[レアリティ]]</f>
        <v>Xmas3夜久衛輔ICONIC</v>
      </c>
    </row>
    <row r="689" spans="1:24" x14ac:dyDescent="0.25">
      <c r="A689">
        <f>VLOOKUP(Receive[[#This Row],[No用]],SetNo[[No.用]:[vlookup 用]],2,FALSE)</f>
        <v>111</v>
      </c>
      <c r="B689">
        <f>IF(ROW()=2,1,IF(A688&lt;&gt;Receive[[#This Row],[No]],1,B688+1))</f>
        <v>8</v>
      </c>
      <c r="C689" s="1" t="s">
        <v>1183</v>
      </c>
      <c r="D689" s="1" t="s">
        <v>42</v>
      </c>
      <c r="E689" s="1" t="s">
        <v>73</v>
      </c>
      <c r="F689" s="1" t="s">
        <v>80</v>
      </c>
      <c r="G689" s="1" t="s">
        <v>27</v>
      </c>
      <c r="H689" s="1" t="s">
        <v>71</v>
      </c>
      <c r="I689">
        <v>1</v>
      </c>
      <c r="J689" t="s">
        <v>228</v>
      </c>
      <c r="K689" s="1" t="s">
        <v>183</v>
      </c>
      <c r="L689" s="1" t="s">
        <v>224</v>
      </c>
      <c r="M689">
        <v>49</v>
      </c>
      <c r="N689">
        <v>0</v>
      </c>
      <c r="O689">
        <v>59</v>
      </c>
      <c r="P689">
        <v>0</v>
      </c>
      <c r="W689" t="s">
        <v>1358</v>
      </c>
      <c r="X689" t="str">
        <f>Receive[[#This Row],[服装]]&amp;Receive[[#This Row],[名前]]&amp;Receive[[#This Row],[レアリティ]]</f>
        <v>Xmas3夜久衛輔ICONIC</v>
      </c>
    </row>
    <row r="690" spans="1:24" x14ac:dyDescent="0.25">
      <c r="A690">
        <f>VLOOKUP(Receive[[#This Row],[No用]],SetNo[[No.用]:[vlookup 用]],2,FALSE)</f>
        <v>111</v>
      </c>
      <c r="B690">
        <f>IF(ROW()=2,1,IF(A689&lt;&gt;Receive[[#This Row],[No]],1,B689+1))</f>
        <v>9</v>
      </c>
      <c r="C690" s="1" t="s">
        <v>1183</v>
      </c>
      <c r="D690" s="1" t="s">
        <v>42</v>
      </c>
      <c r="E690" s="1" t="s">
        <v>73</v>
      </c>
      <c r="F690" s="1" t="s">
        <v>80</v>
      </c>
      <c r="G690" s="1" t="s">
        <v>27</v>
      </c>
      <c r="H690" s="1" t="s">
        <v>71</v>
      </c>
      <c r="I690">
        <v>1</v>
      </c>
      <c r="J690" t="s">
        <v>228</v>
      </c>
      <c r="K690" s="1" t="s">
        <v>164</v>
      </c>
      <c r="L690" s="1" t="s">
        <v>224</v>
      </c>
      <c r="M690">
        <v>49</v>
      </c>
      <c r="N690">
        <v>0</v>
      </c>
      <c r="O690">
        <v>59</v>
      </c>
      <c r="P690">
        <v>0</v>
      </c>
      <c r="W690" t="s">
        <v>1360</v>
      </c>
      <c r="X690" t="str">
        <f>Receive[[#This Row],[服装]]&amp;Receive[[#This Row],[名前]]&amp;Receive[[#This Row],[レアリティ]]</f>
        <v>Xmas3夜久衛輔ICONIC</v>
      </c>
    </row>
    <row r="691" spans="1:24" x14ac:dyDescent="0.25">
      <c r="A691">
        <f>VLOOKUP(Receive[[#This Row],[No用]],SetNo[[No.用]:[vlookup 用]],2,FALSE)</f>
        <v>112</v>
      </c>
      <c r="B691">
        <f>IF(ROW()=2,1,IF(A681&lt;&gt;Receive[[#This Row],[No]],1,B681+1))</f>
        <v>1</v>
      </c>
      <c r="C691" t="s">
        <v>108</v>
      </c>
      <c r="D691" t="s">
        <v>43</v>
      </c>
      <c r="E691" t="s">
        <v>24</v>
      </c>
      <c r="F691" t="s">
        <v>25</v>
      </c>
      <c r="G691" t="s">
        <v>27</v>
      </c>
      <c r="H691" t="s">
        <v>71</v>
      </c>
      <c r="I691">
        <v>1</v>
      </c>
      <c r="J691" t="s">
        <v>228</v>
      </c>
      <c r="K691" t="s">
        <v>119</v>
      </c>
      <c r="L691" t="s">
        <v>162</v>
      </c>
      <c r="M691">
        <v>27</v>
      </c>
      <c r="N691">
        <v>0</v>
      </c>
      <c r="O691">
        <v>0</v>
      </c>
      <c r="P691">
        <v>0</v>
      </c>
      <c r="X691" t="str">
        <f>Receive[[#This Row],[服装]]&amp;Receive[[#This Row],[名前]]&amp;Receive[[#This Row],[レアリティ]]</f>
        <v>ユニフォーム福永招平ICONIC</v>
      </c>
    </row>
    <row r="692" spans="1:24" x14ac:dyDescent="0.25">
      <c r="A692">
        <f>VLOOKUP(Receive[[#This Row],[No用]],SetNo[[No.用]:[vlookup 用]],2,FALSE)</f>
        <v>112</v>
      </c>
      <c r="B692">
        <f>IF(ROW()=2,1,IF(A691&lt;&gt;Receive[[#This Row],[No]],1,B691+1))</f>
        <v>2</v>
      </c>
      <c r="C692" t="s">
        <v>108</v>
      </c>
      <c r="D692" t="s">
        <v>43</v>
      </c>
      <c r="E692" t="s">
        <v>24</v>
      </c>
      <c r="F692" t="s">
        <v>25</v>
      </c>
      <c r="G692" t="s">
        <v>27</v>
      </c>
      <c r="H692" t="s">
        <v>71</v>
      </c>
      <c r="I692">
        <v>1</v>
      </c>
      <c r="J692" t="s">
        <v>228</v>
      </c>
      <c r="K692" t="s">
        <v>163</v>
      </c>
      <c r="L692" t="s">
        <v>162</v>
      </c>
      <c r="M692">
        <v>27</v>
      </c>
      <c r="N692">
        <v>0</v>
      </c>
      <c r="O692">
        <v>0</v>
      </c>
      <c r="P692">
        <v>0</v>
      </c>
      <c r="R692" s="1" t="s">
        <v>923</v>
      </c>
      <c r="S692" s="1">
        <v>15</v>
      </c>
      <c r="T692" s="1">
        <v>59.1</v>
      </c>
      <c r="U692" s="1"/>
      <c r="V692" s="1"/>
      <c r="X692" t="str">
        <f>Receive[[#This Row],[服装]]&amp;Receive[[#This Row],[名前]]&amp;Receive[[#This Row],[レアリティ]]</f>
        <v>ユニフォーム福永招平ICONIC</v>
      </c>
    </row>
    <row r="693" spans="1:24" x14ac:dyDescent="0.25">
      <c r="A693">
        <f>VLOOKUP(Receive[[#This Row],[No用]],SetNo[[No.用]:[vlookup 用]],2,FALSE)</f>
        <v>112</v>
      </c>
      <c r="B693">
        <f>IF(ROW()=2,1,IF(A692&lt;&gt;Receive[[#This Row],[No]],1,B692+1))</f>
        <v>3</v>
      </c>
      <c r="C693" t="s">
        <v>108</v>
      </c>
      <c r="D693" t="s">
        <v>43</v>
      </c>
      <c r="E693" t="s">
        <v>24</v>
      </c>
      <c r="F693" t="s">
        <v>25</v>
      </c>
      <c r="G693" t="s">
        <v>27</v>
      </c>
      <c r="H693" t="s">
        <v>71</v>
      </c>
      <c r="I693">
        <v>1</v>
      </c>
      <c r="J693" t="s">
        <v>228</v>
      </c>
      <c r="K693" t="s">
        <v>120</v>
      </c>
      <c r="L693" t="s">
        <v>162</v>
      </c>
      <c r="M693">
        <v>25</v>
      </c>
      <c r="N693">
        <v>0</v>
      </c>
      <c r="O693">
        <v>0</v>
      </c>
      <c r="P693">
        <v>0</v>
      </c>
      <c r="X693" t="str">
        <f>Receive[[#This Row],[服装]]&amp;Receive[[#This Row],[名前]]&amp;Receive[[#This Row],[レアリティ]]</f>
        <v>ユニフォーム福永招平ICONIC</v>
      </c>
    </row>
    <row r="694" spans="1:24" x14ac:dyDescent="0.25">
      <c r="A694">
        <f>VLOOKUP(Receive[[#This Row],[No用]],SetNo[[No.用]:[vlookup 用]],2,FALSE)</f>
        <v>112</v>
      </c>
      <c r="B694">
        <f>IF(ROW()=2,1,IF(A693&lt;&gt;Receive[[#This Row],[No]],1,B693+1))</f>
        <v>4</v>
      </c>
      <c r="C694" t="s">
        <v>108</v>
      </c>
      <c r="D694" t="s">
        <v>43</v>
      </c>
      <c r="E694" t="s">
        <v>24</v>
      </c>
      <c r="F694" t="s">
        <v>25</v>
      </c>
      <c r="G694" t="s">
        <v>27</v>
      </c>
      <c r="H694" t="s">
        <v>71</v>
      </c>
      <c r="I694">
        <v>1</v>
      </c>
      <c r="J694" t="s">
        <v>228</v>
      </c>
      <c r="K694" t="s">
        <v>164</v>
      </c>
      <c r="L694" t="s">
        <v>162</v>
      </c>
      <c r="M694">
        <v>27</v>
      </c>
      <c r="N694">
        <v>0</v>
      </c>
      <c r="O694">
        <v>0</v>
      </c>
      <c r="P694">
        <v>0</v>
      </c>
      <c r="X694" t="str">
        <f>Receive[[#This Row],[服装]]&amp;Receive[[#This Row],[名前]]&amp;Receive[[#This Row],[レアリティ]]</f>
        <v>ユニフォーム福永招平ICONIC</v>
      </c>
    </row>
    <row r="695" spans="1:24" x14ac:dyDescent="0.25">
      <c r="A695">
        <f>VLOOKUP(Receive[[#This Row],[No用]],SetNo[[No.用]:[vlookup 用]],2,FALSE)</f>
        <v>112</v>
      </c>
      <c r="B695">
        <f>IF(ROW()=2,1,IF(A694&lt;&gt;Receive[[#This Row],[No]],1,B694+1))</f>
        <v>5</v>
      </c>
      <c r="C695" t="s">
        <v>108</v>
      </c>
      <c r="D695" t="s">
        <v>43</v>
      </c>
      <c r="E695" t="s">
        <v>24</v>
      </c>
      <c r="F695" t="s">
        <v>25</v>
      </c>
      <c r="G695" t="s">
        <v>27</v>
      </c>
      <c r="H695" t="s">
        <v>71</v>
      </c>
      <c r="I695">
        <v>0</v>
      </c>
      <c r="J695" t="s">
        <v>228</v>
      </c>
      <c r="K695" t="s">
        <v>165</v>
      </c>
      <c r="L695" t="s">
        <v>162</v>
      </c>
      <c r="M695">
        <v>32</v>
      </c>
      <c r="N695">
        <v>0</v>
      </c>
      <c r="O695">
        <v>0</v>
      </c>
      <c r="P695">
        <v>0</v>
      </c>
      <c r="X695" t="str">
        <f>Receive[[#This Row],[服装]]&amp;Receive[[#This Row],[名前]]&amp;Receive[[#This Row],[レアリティ]]</f>
        <v>ユニフォーム福永招平ICONIC</v>
      </c>
    </row>
    <row r="696" spans="1:24" x14ac:dyDescent="0.25">
      <c r="A696">
        <f>VLOOKUP(Receive[[#This Row],[No用]],SetNo[[No.用]:[vlookup 用]],2,FALSE)</f>
        <v>113</v>
      </c>
      <c r="B696">
        <f>IF(ROW()=2,1,IF(A695&lt;&gt;Receive[[#This Row],[No]],1,B695+1))</f>
        <v>1</v>
      </c>
      <c r="C696" s="1" t="s">
        <v>669</v>
      </c>
      <c r="D696" s="1" t="s">
        <v>43</v>
      </c>
      <c r="E696" s="1" t="s">
        <v>77</v>
      </c>
      <c r="F696" s="1" t="s">
        <v>25</v>
      </c>
      <c r="G696" s="1" t="s">
        <v>27</v>
      </c>
      <c r="H696" s="1" t="s">
        <v>71</v>
      </c>
      <c r="I696">
        <v>1</v>
      </c>
      <c r="J696" t="s">
        <v>228</v>
      </c>
      <c r="K696" s="1" t="s">
        <v>119</v>
      </c>
      <c r="L696" s="1" t="s">
        <v>178</v>
      </c>
      <c r="M696">
        <v>30</v>
      </c>
      <c r="N696">
        <v>0</v>
      </c>
      <c r="O696">
        <v>0</v>
      </c>
      <c r="P696">
        <v>0</v>
      </c>
      <c r="X696" t="str">
        <f>Receive[[#This Row],[服装]]&amp;Receive[[#This Row],[名前]]&amp;Receive[[#This Row],[レアリティ]]</f>
        <v>バーガー福永招平ICONIC</v>
      </c>
    </row>
    <row r="697" spans="1:24" x14ac:dyDescent="0.25">
      <c r="A697">
        <f>VLOOKUP(Receive[[#This Row],[No用]],SetNo[[No.用]:[vlookup 用]],2,FALSE)</f>
        <v>113</v>
      </c>
      <c r="B697">
        <f>IF(ROW()=2,1,IF(A696&lt;&gt;Receive[[#This Row],[No]],1,B696+1))</f>
        <v>2</v>
      </c>
      <c r="C697" s="1" t="s">
        <v>669</v>
      </c>
      <c r="D697" s="1" t="s">
        <v>43</v>
      </c>
      <c r="E697" s="1" t="s">
        <v>77</v>
      </c>
      <c r="F697" s="1" t="s">
        <v>25</v>
      </c>
      <c r="G697" s="1" t="s">
        <v>27</v>
      </c>
      <c r="H697" s="1" t="s">
        <v>71</v>
      </c>
      <c r="I697">
        <v>1</v>
      </c>
      <c r="J697" t="s">
        <v>228</v>
      </c>
      <c r="K697" s="1" t="s">
        <v>163</v>
      </c>
      <c r="L697" s="1" t="s">
        <v>162</v>
      </c>
      <c r="M697">
        <v>27</v>
      </c>
      <c r="N697">
        <v>0</v>
      </c>
      <c r="O697">
        <v>0</v>
      </c>
      <c r="P697">
        <v>0</v>
      </c>
      <c r="R697" s="1" t="s">
        <v>923</v>
      </c>
      <c r="S697" s="1">
        <v>15</v>
      </c>
      <c r="T697" s="1">
        <v>59.1</v>
      </c>
      <c r="U697" s="1"/>
      <c r="V697" s="1"/>
      <c r="X697" t="str">
        <f>Receive[[#This Row],[服装]]&amp;Receive[[#This Row],[名前]]&amp;Receive[[#This Row],[レアリティ]]</f>
        <v>バーガー福永招平ICONIC</v>
      </c>
    </row>
    <row r="698" spans="1:24" x14ac:dyDescent="0.25">
      <c r="A698">
        <f>VLOOKUP(Receive[[#This Row],[No用]],SetNo[[No.用]:[vlookup 用]],2,FALSE)</f>
        <v>113</v>
      </c>
      <c r="B698">
        <f>IF(ROW()=2,1,IF(A697&lt;&gt;Receive[[#This Row],[No]],1,B697+1))</f>
        <v>3</v>
      </c>
      <c r="C698" s="1" t="s">
        <v>669</v>
      </c>
      <c r="D698" s="1" t="s">
        <v>43</v>
      </c>
      <c r="E698" s="1" t="s">
        <v>77</v>
      </c>
      <c r="F698" s="1" t="s">
        <v>25</v>
      </c>
      <c r="G698" s="1" t="s">
        <v>27</v>
      </c>
      <c r="H698" s="1" t="s">
        <v>71</v>
      </c>
      <c r="I698">
        <v>1</v>
      </c>
      <c r="J698" t="s">
        <v>228</v>
      </c>
      <c r="K698" s="1" t="s">
        <v>120</v>
      </c>
      <c r="L698" s="1" t="s">
        <v>178</v>
      </c>
      <c r="M698">
        <v>30</v>
      </c>
      <c r="N698">
        <v>0</v>
      </c>
      <c r="O698">
        <v>0</v>
      </c>
      <c r="P698">
        <v>0</v>
      </c>
      <c r="X698" t="str">
        <f>Receive[[#This Row],[服装]]&amp;Receive[[#This Row],[名前]]&amp;Receive[[#This Row],[レアリティ]]</f>
        <v>バーガー福永招平ICONIC</v>
      </c>
    </row>
    <row r="699" spans="1:24" x14ac:dyDescent="0.25">
      <c r="A699">
        <f>VLOOKUP(Receive[[#This Row],[No用]],SetNo[[No.用]:[vlookup 用]],2,FALSE)</f>
        <v>113</v>
      </c>
      <c r="B699">
        <f>IF(ROW()=2,1,IF(A698&lt;&gt;Receive[[#This Row],[No]],1,B698+1))</f>
        <v>4</v>
      </c>
      <c r="C699" s="1" t="s">
        <v>669</v>
      </c>
      <c r="D699" s="1" t="s">
        <v>43</v>
      </c>
      <c r="E699" s="1" t="s">
        <v>77</v>
      </c>
      <c r="F699" s="1" t="s">
        <v>25</v>
      </c>
      <c r="G699" s="1" t="s">
        <v>27</v>
      </c>
      <c r="H699" s="1" t="s">
        <v>71</v>
      </c>
      <c r="I699">
        <v>1</v>
      </c>
      <c r="J699" t="s">
        <v>228</v>
      </c>
      <c r="K699" s="1" t="s">
        <v>164</v>
      </c>
      <c r="L699" s="1" t="s">
        <v>162</v>
      </c>
      <c r="M699">
        <v>27</v>
      </c>
      <c r="N699">
        <v>0</v>
      </c>
      <c r="O699">
        <v>0</v>
      </c>
      <c r="P699">
        <v>0</v>
      </c>
      <c r="X699" t="str">
        <f>Receive[[#This Row],[服装]]&amp;Receive[[#This Row],[名前]]&amp;Receive[[#This Row],[レアリティ]]</f>
        <v>バーガー福永招平ICONIC</v>
      </c>
    </row>
    <row r="700" spans="1:24" x14ac:dyDescent="0.25">
      <c r="A700">
        <f>VLOOKUP(Receive[[#This Row],[No用]],SetNo[[No.用]:[vlookup 用]],2,FALSE)</f>
        <v>113</v>
      </c>
      <c r="B700">
        <f>IF(ROW()=2,1,IF(A699&lt;&gt;Receive[[#This Row],[No]],1,B699+1))</f>
        <v>5</v>
      </c>
      <c r="C700" s="1" t="s">
        <v>669</v>
      </c>
      <c r="D700" s="1" t="s">
        <v>43</v>
      </c>
      <c r="E700" s="1" t="s">
        <v>77</v>
      </c>
      <c r="F700" s="1" t="s">
        <v>25</v>
      </c>
      <c r="G700" s="1" t="s">
        <v>27</v>
      </c>
      <c r="H700" s="1" t="s">
        <v>71</v>
      </c>
      <c r="I700">
        <v>0</v>
      </c>
      <c r="J700" t="s">
        <v>228</v>
      </c>
      <c r="K700" s="1" t="s">
        <v>165</v>
      </c>
      <c r="L700" s="1" t="s">
        <v>162</v>
      </c>
      <c r="M700">
        <v>32</v>
      </c>
      <c r="N700">
        <v>0</v>
      </c>
      <c r="O700">
        <v>0</v>
      </c>
      <c r="P700">
        <v>0</v>
      </c>
      <c r="X700" t="str">
        <f>Receive[[#This Row],[服装]]&amp;Receive[[#This Row],[名前]]&amp;Receive[[#This Row],[レアリティ]]</f>
        <v>バーガー福永招平ICONIC</v>
      </c>
    </row>
    <row r="701" spans="1:24" x14ac:dyDescent="0.25">
      <c r="A701">
        <f>VLOOKUP(Receive[[#This Row],[No用]],SetNo[[No.用]:[vlookup 用]],2,FALSE)</f>
        <v>113</v>
      </c>
      <c r="B701">
        <f>IF(ROW()=2,1,IF(A700&lt;&gt;Receive[[#This Row],[No]],1,B700+1))</f>
        <v>6</v>
      </c>
      <c r="C701" s="1" t="s">
        <v>669</v>
      </c>
      <c r="D701" s="1" t="s">
        <v>43</v>
      </c>
      <c r="E701" s="1" t="s">
        <v>77</v>
      </c>
      <c r="F701" s="1" t="s">
        <v>25</v>
      </c>
      <c r="G701" s="1" t="s">
        <v>27</v>
      </c>
      <c r="H701" s="1" t="s">
        <v>71</v>
      </c>
      <c r="I701">
        <v>1</v>
      </c>
      <c r="J701" t="s">
        <v>228</v>
      </c>
      <c r="K701" s="1" t="s">
        <v>164</v>
      </c>
      <c r="L701" s="1" t="s">
        <v>224</v>
      </c>
      <c r="M701">
        <v>43</v>
      </c>
      <c r="N701">
        <v>0</v>
      </c>
      <c r="O701">
        <v>53</v>
      </c>
      <c r="P701">
        <v>0</v>
      </c>
      <c r="X701" t="str">
        <f>Receive[[#This Row],[服装]]&amp;Receive[[#This Row],[名前]]&amp;Receive[[#This Row],[レアリティ]]</f>
        <v>バーガー福永招平ICONIC</v>
      </c>
    </row>
    <row r="702" spans="1:24" x14ac:dyDescent="0.25">
      <c r="A702">
        <f>VLOOKUP(Receive[[#This Row],[No用]],SetNo[[No.用]:[vlookup 用]],2,FALSE)</f>
        <v>114</v>
      </c>
      <c r="B702">
        <f>IF(ROW()=2,1,IF(A701&lt;&gt;Receive[[#This Row],[No]],1,B701+1))</f>
        <v>1</v>
      </c>
      <c r="C702" s="1" t="s">
        <v>944</v>
      </c>
      <c r="D702" s="1" t="s">
        <v>43</v>
      </c>
      <c r="E702" s="1" t="s">
        <v>73</v>
      </c>
      <c r="F702" s="1" t="s">
        <v>25</v>
      </c>
      <c r="G702" s="1" t="s">
        <v>27</v>
      </c>
      <c r="H702" s="1" t="s">
        <v>71</v>
      </c>
      <c r="I702">
        <v>1</v>
      </c>
      <c r="J702" t="s">
        <v>228</v>
      </c>
      <c r="K702" s="1" t="s">
        <v>119</v>
      </c>
      <c r="L702" s="1" t="s">
        <v>162</v>
      </c>
      <c r="M702">
        <v>27</v>
      </c>
      <c r="N702">
        <v>0</v>
      </c>
      <c r="O702">
        <v>0</v>
      </c>
      <c r="P702">
        <v>0</v>
      </c>
      <c r="X702" t="str">
        <f>Receive[[#This Row],[服装]]&amp;Receive[[#This Row],[名前]]&amp;Receive[[#This Row],[レアリティ]]</f>
        <v>アート2福永招平ICONIC</v>
      </c>
    </row>
    <row r="703" spans="1:24" x14ac:dyDescent="0.25">
      <c r="A703">
        <f>VLOOKUP(Receive[[#This Row],[No用]],SetNo[[No.用]:[vlookup 用]],2,FALSE)</f>
        <v>114</v>
      </c>
      <c r="B703">
        <f>IF(ROW()=2,1,IF(A702&lt;&gt;Receive[[#This Row],[No]],1,B702+1))</f>
        <v>2</v>
      </c>
      <c r="C703" s="1" t="s">
        <v>944</v>
      </c>
      <c r="D703" s="1" t="s">
        <v>43</v>
      </c>
      <c r="E703" s="1" t="s">
        <v>73</v>
      </c>
      <c r="F703" s="1" t="s">
        <v>25</v>
      </c>
      <c r="G703" s="1" t="s">
        <v>27</v>
      </c>
      <c r="H703" s="1" t="s">
        <v>71</v>
      </c>
      <c r="I703">
        <v>1</v>
      </c>
      <c r="J703" t="s">
        <v>228</v>
      </c>
      <c r="K703" s="1" t="s">
        <v>163</v>
      </c>
      <c r="L703" s="1" t="s">
        <v>162</v>
      </c>
      <c r="M703">
        <v>27</v>
      </c>
      <c r="N703">
        <v>0</v>
      </c>
      <c r="O703">
        <v>0</v>
      </c>
      <c r="P703">
        <v>0</v>
      </c>
      <c r="R703" s="1" t="s">
        <v>923</v>
      </c>
      <c r="S703" s="1">
        <v>15</v>
      </c>
      <c r="T703" s="1">
        <v>59.1</v>
      </c>
      <c r="U703" s="1"/>
      <c r="V703" s="1"/>
      <c r="W703" s="1"/>
      <c r="X703" t="str">
        <f>Receive[[#This Row],[服装]]&amp;Receive[[#This Row],[名前]]&amp;Receive[[#This Row],[レアリティ]]</f>
        <v>アート2福永招平ICONIC</v>
      </c>
    </row>
    <row r="704" spans="1:24" x14ac:dyDescent="0.25">
      <c r="A704">
        <f>VLOOKUP(Receive[[#This Row],[No用]],SetNo[[No.用]:[vlookup 用]],2,FALSE)</f>
        <v>114</v>
      </c>
      <c r="B704">
        <f>IF(ROW()=2,1,IF(A703&lt;&gt;Receive[[#This Row],[No]],1,B703+1))</f>
        <v>3</v>
      </c>
      <c r="C704" s="1" t="s">
        <v>944</v>
      </c>
      <c r="D704" s="1" t="s">
        <v>43</v>
      </c>
      <c r="E704" s="1" t="s">
        <v>73</v>
      </c>
      <c r="F704" s="1" t="s">
        <v>25</v>
      </c>
      <c r="G704" s="1" t="s">
        <v>27</v>
      </c>
      <c r="H704" s="1" t="s">
        <v>71</v>
      </c>
      <c r="I704">
        <v>1</v>
      </c>
      <c r="J704" t="s">
        <v>228</v>
      </c>
      <c r="K704" s="1" t="s">
        <v>120</v>
      </c>
      <c r="L704" s="1" t="s">
        <v>162</v>
      </c>
      <c r="M704">
        <v>27</v>
      </c>
      <c r="N704">
        <v>0</v>
      </c>
      <c r="O704">
        <v>0</v>
      </c>
      <c r="P704">
        <v>0</v>
      </c>
      <c r="X704" t="str">
        <f>Receive[[#This Row],[服装]]&amp;Receive[[#This Row],[名前]]&amp;Receive[[#This Row],[レアリティ]]</f>
        <v>アート2福永招平ICONIC</v>
      </c>
    </row>
    <row r="705" spans="1:24" x14ac:dyDescent="0.25">
      <c r="A705">
        <f>VLOOKUP(Receive[[#This Row],[No用]],SetNo[[No.用]:[vlookup 用]],2,FALSE)</f>
        <v>114</v>
      </c>
      <c r="B705">
        <f>IF(ROW()=2,1,IF(A704&lt;&gt;Receive[[#This Row],[No]],1,B704+1))</f>
        <v>4</v>
      </c>
      <c r="C705" s="1" t="s">
        <v>944</v>
      </c>
      <c r="D705" s="1" t="s">
        <v>43</v>
      </c>
      <c r="E705" s="1" t="s">
        <v>73</v>
      </c>
      <c r="F705" s="1" t="s">
        <v>25</v>
      </c>
      <c r="G705" s="1" t="s">
        <v>27</v>
      </c>
      <c r="H705" s="1" t="s">
        <v>71</v>
      </c>
      <c r="I705">
        <v>1</v>
      </c>
      <c r="J705" t="s">
        <v>228</v>
      </c>
      <c r="K705" s="1" t="s">
        <v>164</v>
      </c>
      <c r="L705" s="1" t="s">
        <v>162</v>
      </c>
      <c r="M705">
        <v>27</v>
      </c>
      <c r="N705">
        <v>0</v>
      </c>
      <c r="O705">
        <v>0</v>
      </c>
      <c r="P705">
        <v>0</v>
      </c>
      <c r="X705" t="str">
        <f>Receive[[#This Row],[服装]]&amp;Receive[[#This Row],[名前]]&amp;Receive[[#This Row],[レアリティ]]</f>
        <v>アート2福永招平ICONIC</v>
      </c>
    </row>
    <row r="706" spans="1:24" x14ac:dyDescent="0.25">
      <c r="A706">
        <f>VLOOKUP(Receive[[#This Row],[No用]],SetNo[[No.用]:[vlookup 用]],2,FALSE)</f>
        <v>114</v>
      </c>
      <c r="B706">
        <f>IF(ROW()=2,1,IF(A705&lt;&gt;Receive[[#This Row],[No]],1,B705+1))</f>
        <v>5</v>
      </c>
      <c r="C706" s="1" t="s">
        <v>944</v>
      </c>
      <c r="D706" s="1" t="s">
        <v>43</v>
      </c>
      <c r="E706" s="1" t="s">
        <v>73</v>
      </c>
      <c r="F706" s="1" t="s">
        <v>25</v>
      </c>
      <c r="G706" s="1" t="s">
        <v>27</v>
      </c>
      <c r="H706" s="1" t="s">
        <v>71</v>
      </c>
      <c r="I706">
        <v>0</v>
      </c>
      <c r="J706" t="s">
        <v>228</v>
      </c>
      <c r="K706" s="1" t="s">
        <v>165</v>
      </c>
      <c r="L706" s="1" t="s">
        <v>162</v>
      </c>
      <c r="M706">
        <v>27</v>
      </c>
      <c r="N706">
        <v>0</v>
      </c>
      <c r="O706">
        <v>0</v>
      </c>
      <c r="P706">
        <v>0</v>
      </c>
      <c r="X706" t="str">
        <f>Receive[[#This Row],[服装]]&amp;Receive[[#This Row],[名前]]&amp;Receive[[#This Row],[レアリティ]]</f>
        <v>アート2福永招平ICONIC</v>
      </c>
    </row>
    <row r="707" spans="1:24" x14ac:dyDescent="0.25">
      <c r="A707">
        <f>VLOOKUP(Receive[[#This Row],[No用]],SetNo[[No.用]:[vlookup 用]],2,FALSE)</f>
        <v>115</v>
      </c>
      <c r="B707">
        <f>IF(ROW()=2,1,IF(A706&lt;&gt;Receive[[#This Row],[No]],1,B706+1))</f>
        <v>1</v>
      </c>
      <c r="C707" t="s">
        <v>108</v>
      </c>
      <c r="D707" t="s">
        <v>44</v>
      </c>
      <c r="E707" t="s">
        <v>24</v>
      </c>
      <c r="F707" t="s">
        <v>26</v>
      </c>
      <c r="G707" t="s">
        <v>27</v>
      </c>
      <c r="H707" t="s">
        <v>71</v>
      </c>
      <c r="I707">
        <v>1</v>
      </c>
      <c r="J707" t="s">
        <v>228</v>
      </c>
      <c r="K707" t="s">
        <v>119</v>
      </c>
      <c r="L707" t="s">
        <v>162</v>
      </c>
      <c r="M707">
        <v>27</v>
      </c>
      <c r="N707">
        <v>0</v>
      </c>
      <c r="O707">
        <v>0</v>
      </c>
      <c r="P707">
        <v>0</v>
      </c>
      <c r="X707" t="str">
        <f>Receive[[#This Row],[服装]]&amp;Receive[[#This Row],[名前]]&amp;Receive[[#This Row],[レアリティ]]</f>
        <v>ユニフォーム犬岡走ICONIC</v>
      </c>
    </row>
    <row r="708" spans="1:24" x14ac:dyDescent="0.25">
      <c r="A708">
        <f>VLOOKUP(Receive[[#This Row],[No用]],SetNo[[No.用]:[vlookup 用]],2,FALSE)</f>
        <v>115</v>
      </c>
      <c r="B708">
        <f>IF(ROW()=2,1,IF(A707&lt;&gt;Receive[[#This Row],[No]],1,B707+1))</f>
        <v>2</v>
      </c>
      <c r="C708" t="s">
        <v>108</v>
      </c>
      <c r="D708" t="s">
        <v>44</v>
      </c>
      <c r="E708" t="s">
        <v>24</v>
      </c>
      <c r="F708" t="s">
        <v>26</v>
      </c>
      <c r="G708" t="s">
        <v>27</v>
      </c>
      <c r="H708" t="s">
        <v>71</v>
      </c>
      <c r="I708">
        <v>1</v>
      </c>
      <c r="J708" t="s">
        <v>228</v>
      </c>
      <c r="K708" t="s">
        <v>163</v>
      </c>
      <c r="L708" t="s">
        <v>162</v>
      </c>
      <c r="M708">
        <v>27</v>
      </c>
      <c r="N708">
        <v>0</v>
      </c>
      <c r="O708">
        <v>0</v>
      </c>
      <c r="P708">
        <v>0</v>
      </c>
      <c r="R708" s="1" t="s">
        <v>923</v>
      </c>
      <c r="S708" s="1">
        <v>15</v>
      </c>
      <c r="T708" s="1">
        <v>59.1</v>
      </c>
      <c r="U708" s="1"/>
      <c r="V708" s="1"/>
      <c r="X708" t="str">
        <f>Receive[[#This Row],[服装]]&amp;Receive[[#This Row],[名前]]&amp;Receive[[#This Row],[レアリティ]]</f>
        <v>ユニフォーム犬岡走ICONIC</v>
      </c>
    </row>
    <row r="709" spans="1:24" x14ac:dyDescent="0.25">
      <c r="A709">
        <f>VLOOKUP(Receive[[#This Row],[No用]],SetNo[[No.用]:[vlookup 用]],2,FALSE)</f>
        <v>115</v>
      </c>
      <c r="B709">
        <f>IF(ROW()=2,1,IF(A708&lt;&gt;Receive[[#This Row],[No]],1,B708+1))</f>
        <v>3</v>
      </c>
      <c r="C709" t="s">
        <v>108</v>
      </c>
      <c r="D709" t="s">
        <v>44</v>
      </c>
      <c r="E709" t="s">
        <v>24</v>
      </c>
      <c r="F709" t="s">
        <v>26</v>
      </c>
      <c r="G709" t="s">
        <v>27</v>
      </c>
      <c r="H709" t="s">
        <v>71</v>
      </c>
      <c r="I709">
        <v>1</v>
      </c>
      <c r="J709" t="s">
        <v>228</v>
      </c>
      <c r="K709" t="s">
        <v>230</v>
      </c>
      <c r="L709" t="s">
        <v>162</v>
      </c>
      <c r="M709">
        <v>27</v>
      </c>
      <c r="N709">
        <v>0</v>
      </c>
      <c r="O709">
        <v>0</v>
      </c>
      <c r="P709">
        <v>0</v>
      </c>
      <c r="R709" s="1" t="s">
        <v>923</v>
      </c>
      <c r="S709" s="1">
        <v>10</v>
      </c>
      <c r="T709" s="1">
        <v>39.4</v>
      </c>
      <c r="U709" s="1"/>
      <c r="V709" s="1"/>
      <c r="X709" t="str">
        <f>Receive[[#This Row],[服装]]&amp;Receive[[#This Row],[名前]]&amp;Receive[[#This Row],[レアリティ]]</f>
        <v>ユニフォーム犬岡走ICONIC</v>
      </c>
    </row>
    <row r="710" spans="1:24" x14ac:dyDescent="0.25">
      <c r="A710">
        <f>VLOOKUP(Receive[[#This Row],[No用]],SetNo[[No.用]:[vlookup 用]],2,FALSE)</f>
        <v>115</v>
      </c>
      <c r="B710">
        <f>IF(ROW()=2,1,IF(A709&lt;&gt;Receive[[#This Row],[No]],1,B709+1))</f>
        <v>4</v>
      </c>
      <c r="C710" t="s">
        <v>108</v>
      </c>
      <c r="D710" t="s">
        <v>44</v>
      </c>
      <c r="E710" t="s">
        <v>24</v>
      </c>
      <c r="F710" t="s">
        <v>26</v>
      </c>
      <c r="G710" t="s">
        <v>27</v>
      </c>
      <c r="H710" t="s">
        <v>71</v>
      </c>
      <c r="I710">
        <v>1</v>
      </c>
      <c r="J710" t="s">
        <v>228</v>
      </c>
      <c r="K710" t="s">
        <v>120</v>
      </c>
      <c r="L710" t="s">
        <v>162</v>
      </c>
      <c r="M710">
        <v>27</v>
      </c>
      <c r="N710">
        <v>0</v>
      </c>
      <c r="O710">
        <v>0</v>
      </c>
      <c r="P710">
        <v>0</v>
      </c>
      <c r="X710" t="str">
        <f>Receive[[#This Row],[服装]]&amp;Receive[[#This Row],[名前]]&amp;Receive[[#This Row],[レアリティ]]</f>
        <v>ユニフォーム犬岡走ICONIC</v>
      </c>
    </row>
    <row r="711" spans="1:24" x14ac:dyDescent="0.25">
      <c r="A711">
        <f>VLOOKUP(Receive[[#This Row],[No用]],SetNo[[No.用]:[vlookup 用]],2,FALSE)</f>
        <v>115</v>
      </c>
      <c r="B711">
        <f>IF(ROW()=2,1,IF(A710&lt;&gt;Receive[[#This Row],[No]],1,B710+1))</f>
        <v>5</v>
      </c>
      <c r="C711" t="s">
        <v>108</v>
      </c>
      <c r="D711" t="s">
        <v>44</v>
      </c>
      <c r="E711" t="s">
        <v>24</v>
      </c>
      <c r="F711" t="s">
        <v>26</v>
      </c>
      <c r="G711" t="s">
        <v>27</v>
      </c>
      <c r="H711" t="s">
        <v>71</v>
      </c>
      <c r="I711">
        <v>1</v>
      </c>
      <c r="J711" t="s">
        <v>228</v>
      </c>
      <c r="K711" t="s">
        <v>164</v>
      </c>
      <c r="L711" t="s">
        <v>162</v>
      </c>
      <c r="M711">
        <v>27</v>
      </c>
      <c r="N711">
        <v>0</v>
      </c>
      <c r="O711">
        <v>0</v>
      </c>
      <c r="P711">
        <v>0</v>
      </c>
      <c r="X711" t="str">
        <f>Receive[[#This Row],[服装]]&amp;Receive[[#This Row],[名前]]&amp;Receive[[#This Row],[レアリティ]]</f>
        <v>ユニフォーム犬岡走ICONIC</v>
      </c>
    </row>
    <row r="712" spans="1:24" x14ac:dyDescent="0.25">
      <c r="A712">
        <f>VLOOKUP(Receive[[#This Row],[No用]],SetNo[[No.用]:[vlookup 用]],2,FALSE)</f>
        <v>115</v>
      </c>
      <c r="B712">
        <f>IF(ROW()=2,1,IF(A711&lt;&gt;Receive[[#This Row],[No]],1,B711+1))</f>
        <v>6</v>
      </c>
      <c r="C712" t="s">
        <v>108</v>
      </c>
      <c r="D712" t="s">
        <v>44</v>
      </c>
      <c r="E712" t="s">
        <v>24</v>
      </c>
      <c r="F712" t="s">
        <v>26</v>
      </c>
      <c r="G712" t="s">
        <v>27</v>
      </c>
      <c r="H712" t="s">
        <v>71</v>
      </c>
      <c r="I712">
        <v>0</v>
      </c>
      <c r="J712" t="s">
        <v>228</v>
      </c>
      <c r="K712" t="s">
        <v>165</v>
      </c>
      <c r="L712" t="s">
        <v>162</v>
      </c>
      <c r="M712">
        <v>27</v>
      </c>
      <c r="N712">
        <v>0</v>
      </c>
      <c r="O712">
        <v>0</v>
      </c>
      <c r="P712">
        <v>0</v>
      </c>
      <c r="X712" t="str">
        <f>Receive[[#This Row],[服装]]&amp;Receive[[#This Row],[名前]]&amp;Receive[[#This Row],[レアリティ]]</f>
        <v>ユニフォーム犬岡走ICONIC</v>
      </c>
    </row>
    <row r="713" spans="1:24" x14ac:dyDescent="0.25">
      <c r="A713">
        <f>VLOOKUP(Receive[[#This Row],[No用]],SetNo[[No.用]:[vlookup 用]],2,FALSE)</f>
        <v>116</v>
      </c>
      <c r="B713">
        <f>IF(ROW()=2,1,IF(A712&lt;&gt;Receive[[#This Row],[No]],1,B712+1))</f>
        <v>1</v>
      </c>
      <c r="C713" s="1" t="s">
        <v>589</v>
      </c>
      <c r="D713" t="s">
        <v>44</v>
      </c>
      <c r="E713" s="1" t="s">
        <v>77</v>
      </c>
      <c r="F713" t="s">
        <v>26</v>
      </c>
      <c r="G713" t="s">
        <v>27</v>
      </c>
      <c r="H713" t="s">
        <v>71</v>
      </c>
      <c r="I713">
        <v>1</v>
      </c>
      <c r="J713" t="s">
        <v>228</v>
      </c>
      <c r="K713" t="s">
        <v>119</v>
      </c>
      <c r="L713" t="s">
        <v>162</v>
      </c>
      <c r="M713">
        <v>27</v>
      </c>
      <c r="N713">
        <v>0</v>
      </c>
      <c r="O713">
        <v>0</v>
      </c>
      <c r="P713">
        <v>0</v>
      </c>
      <c r="X713" t="str">
        <f>Receive[[#This Row],[服装]]&amp;Receive[[#This Row],[名前]]&amp;Receive[[#This Row],[レアリティ]]</f>
        <v>新年犬岡走ICONIC</v>
      </c>
    </row>
    <row r="714" spans="1:24" x14ac:dyDescent="0.25">
      <c r="A714">
        <f>VLOOKUP(Receive[[#This Row],[No用]],SetNo[[No.用]:[vlookup 用]],2,FALSE)</f>
        <v>116</v>
      </c>
      <c r="B714">
        <f>IF(ROW()=2,1,IF(A713&lt;&gt;Receive[[#This Row],[No]],1,B713+1))</f>
        <v>2</v>
      </c>
      <c r="C714" s="1" t="s">
        <v>589</v>
      </c>
      <c r="D714" t="s">
        <v>44</v>
      </c>
      <c r="E714" s="1" t="s">
        <v>77</v>
      </c>
      <c r="F714" t="s">
        <v>26</v>
      </c>
      <c r="G714" t="s">
        <v>27</v>
      </c>
      <c r="H714" t="s">
        <v>71</v>
      </c>
      <c r="I714">
        <v>1</v>
      </c>
      <c r="J714" t="s">
        <v>228</v>
      </c>
      <c r="K714" t="s">
        <v>163</v>
      </c>
      <c r="L714" t="s">
        <v>162</v>
      </c>
      <c r="M714">
        <v>27</v>
      </c>
      <c r="N714">
        <v>0</v>
      </c>
      <c r="O714">
        <v>0</v>
      </c>
      <c r="P714">
        <v>0</v>
      </c>
      <c r="R714" s="1" t="s">
        <v>923</v>
      </c>
      <c r="S714" s="1">
        <v>15</v>
      </c>
      <c r="T714" s="1">
        <v>59.1</v>
      </c>
      <c r="U714" s="1"/>
      <c r="V714" s="1"/>
      <c r="X714" t="str">
        <f>Receive[[#This Row],[服装]]&amp;Receive[[#This Row],[名前]]&amp;Receive[[#This Row],[レアリティ]]</f>
        <v>新年犬岡走ICONIC</v>
      </c>
    </row>
    <row r="715" spans="1:24" x14ac:dyDescent="0.25">
      <c r="A715">
        <f>VLOOKUP(Receive[[#This Row],[No用]],SetNo[[No.用]:[vlookup 用]],2,FALSE)</f>
        <v>116</v>
      </c>
      <c r="B715">
        <f>IF(ROW()=2,1,IF(A714&lt;&gt;Receive[[#This Row],[No]],1,B714+1))</f>
        <v>3</v>
      </c>
      <c r="C715" s="1" t="s">
        <v>589</v>
      </c>
      <c r="D715" t="s">
        <v>44</v>
      </c>
      <c r="E715" s="1" t="s">
        <v>77</v>
      </c>
      <c r="F715" t="s">
        <v>26</v>
      </c>
      <c r="G715" t="s">
        <v>27</v>
      </c>
      <c r="H715" t="s">
        <v>71</v>
      </c>
      <c r="I715">
        <v>1</v>
      </c>
      <c r="J715" t="s">
        <v>228</v>
      </c>
      <c r="K715" t="s">
        <v>230</v>
      </c>
      <c r="L715" t="s">
        <v>162</v>
      </c>
      <c r="M715">
        <v>27</v>
      </c>
      <c r="N715">
        <v>0</v>
      </c>
      <c r="O715">
        <v>0</v>
      </c>
      <c r="P715">
        <v>0</v>
      </c>
      <c r="R715" s="1" t="s">
        <v>923</v>
      </c>
      <c r="S715" s="1">
        <v>10</v>
      </c>
      <c r="T715" s="1">
        <v>39.4</v>
      </c>
      <c r="U715" s="1"/>
      <c r="V715" s="1"/>
      <c r="X715" t="str">
        <f>Receive[[#This Row],[服装]]&amp;Receive[[#This Row],[名前]]&amp;Receive[[#This Row],[レアリティ]]</f>
        <v>新年犬岡走ICONIC</v>
      </c>
    </row>
    <row r="716" spans="1:24" x14ac:dyDescent="0.25">
      <c r="A716">
        <f>VLOOKUP(Receive[[#This Row],[No用]],SetNo[[No.用]:[vlookup 用]],2,FALSE)</f>
        <v>116</v>
      </c>
      <c r="B716">
        <f>IF(ROW()=2,1,IF(A715&lt;&gt;Receive[[#This Row],[No]],1,B715+1))</f>
        <v>4</v>
      </c>
      <c r="C716" s="1" t="s">
        <v>589</v>
      </c>
      <c r="D716" t="s">
        <v>44</v>
      </c>
      <c r="E716" s="1" t="s">
        <v>77</v>
      </c>
      <c r="F716" t="s">
        <v>26</v>
      </c>
      <c r="G716" t="s">
        <v>27</v>
      </c>
      <c r="H716" t="s">
        <v>71</v>
      </c>
      <c r="I716">
        <v>1</v>
      </c>
      <c r="J716" t="s">
        <v>228</v>
      </c>
      <c r="K716" t="s">
        <v>120</v>
      </c>
      <c r="L716" t="s">
        <v>162</v>
      </c>
      <c r="M716">
        <v>27</v>
      </c>
      <c r="N716">
        <v>0</v>
      </c>
      <c r="O716">
        <v>0</v>
      </c>
      <c r="P716">
        <v>0</v>
      </c>
      <c r="X716" t="str">
        <f>Receive[[#This Row],[服装]]&amp;Receive[[#This Row],[名前]]&amp;Receive[[#This Row],[レアリティ]]</f>
        <v>新年犬岡走ICONIC</v>
      </c>
    </row>
    <row r="717" spans="1:24" x14ac:dyDescent="0.25">
      <c r="A717">
        <f>VLOOKUP(Receive[[#This Row],[No用]],SetNo[[No.用]:[vlookup 用]],2,FALSE)</f>
        <v>116</v>
      </c>
      <c r="B717">
        <f>IF(ROW()=2,1,IF(A716&lt;&gt;Receive[[#This Row],[No]],1,B716+1))</f>
        <v>5</v>
      </c>
      <c r="C717" s="1" t="s">
        <v>589</v>
      </c>
      <c r="D717" t="s">
        <v>44</v>
      </c>
      <c r="E717" s="1" t="s">
        <v>77</v>
      </c>
      <c r="F717" t="s">
        <v>26</v>
      </c>
      <c r="G717" t="s">
        <v>27</v>
      </c>
      <c r="H717" t="s">
        <v>71</v>
      </c>
      <c r="I717">
        <v>1</v>
      </c>
      <c r="J717" t="s">
        <v>228</v>
      </c>
      <c r="K717" t="s">
        <v>164</v>
      </c>
      <c r="L717" t="s">
        <v>162</v>
      </c>
      <c r="M717">
        <v>27</v>
      </c>
      <c r="N717">
        <v>0</v>
      </c>
      <c r="O717">
        <v>0</v>
      </c>
      <c r="P717">
        <v>0</v>
      </c>
      <c r="X717" t="str">
        <f>Receive[[#This Row],[服装]]&amp;Receive[[#This Row],[名前]]&amp;Receive[[#This Row],[レアリティ]]</f>
        <v>新年犬岡走ICONIC</v>
      </c>
    </row>
    <row r="718" spans="1:24" x14ac:dyDescent="0.25">
      <c r="A718">
        <f>VLOOKUP(Receive[[#This Row],[No用]],SetNo[[No.用]:[vlookup 用]],2,FALSE)</f>
        <v>116</v>
      </c>
      <c r="B718">
        <f>IF(ROW()=2,1,IF(A717&lt;&gt;Receive[[#This Row],[No]],1,B717+1))</f>
        <v>6</v>
      </c>
      <c r="C718" s="1" t="s">
        <v>589</v>
      </c>
      <c r="D718" t="s">
        <v>44</v>
      </c>
      <c r="E718" s="1" t="s">
        <v>77</v>
      </c>
      <c r="F718" t="s">
        <v>26</v>
      </c>
      <c r="G718" t="s">
        <v>27</v>
      </c>
      <c r="H718" t="s">
        <v>71</v>
      </c>
      <c r="I718">
        <v>0</v>
      </c>
      <c r="J718" t="s">
        <v>228</v>
      </c>
      <c r="K718" t="s">
        <v>165</v>
      </c>
      <c r="L718" t="s">
        <v>162</v>
      </c>
      <c r="M718">
        <v>27</v>
      </c>
      <c r="N718">
        <v>0</v>
      </c>
      <c r="O718">
        <v>0</v>
      </c>
      <c r="P718">
        <v>0</v>
      </c>
      <c r="X718" t="str">
        <f>Receive[[#This Row],[服装]]&amp;Receive[[#This Row],[名前]]&amp;Receive[[#This Row],[レアリティ]]</f>
        <v>新年犬岡走ICONIC</v>
      </c>
    </row>
    <row r="719" spans="1:24" x14ac:dyDescent="0.25">
      <c r="A719">
        <f>VLOOKUP(Receive[[#This Row],[No用]],SetNo[[No.用]:[vlookup 用]],2,FALSE)</f>
        <v>117</v>
      </c>
      <c r="B719">
        <f>IF(ROW()=2,1,IF(A718&lt;&gt;Receive[[#This Row],[No]],1,B718+1))</f>
        <v>1</v>
      </c>
      <c r="C719" t="s">
        <v>108</v>
      </c>
      <c r="D719" t="s">
        <v>45</v>
      </c>
      <c r="E719" t="s">
        <v>24</v>
      </c>
      <c r="F719" t="s">
        <v>25</v>
      </c>
      <c r="G719" t="s">
        <v>27</v>
      </c>
      <c r="H719" t="s">
        <v>71</v>
      </c>
      <c r="I719">
        <v>1</v>
      </c>
      <c r="J719" t="s">
        <v>228</v>
      </c>
      <c r="K719" t="s">
        <v>119</v>
      </c>
      <c r="L719" t="s">
        <v>162</v>
      </c>
      <c r="M719">
        <v>27</v>
      </c>
      <c r="N719">
        <v>0</v>
      </c>
      <c r="O719">
        <v>0</v>
      </c>
      <c r="P719">
        <v>0</v>
      </c>
      <c r="X719" t="str">
        <f>Receive[[#This Row],[服装]]&amp;Receive[[#This Row],[名前]]&amp;Receive[[#This Row],[レアリティ]]</f>
        <v>ユニフォーム山本猛虎ICONIC</v>
      </c>
    </row>
    <row r="720" spans="1:24" x14ac:dyDescent="0.25">
      <c r="A720">
        <f>VLOOKUP(Receive[[#This Row],[No用]],SetNo[[No.用]:[vlookup 用]],2,FALSE)</f>
        <v>117</v>
      </c>
      <c r="B720">
        <f>IF(ROW()=2,1,IF(A719&lt;&gt;Receive[[#This Row],[No]],1,B719+1))</f>
        <v>2</v>
      </c>
      <c r="C720" t="s">
        <v>108</v>
      </c>
      <c r="D720" t="s">
        <v>45</v>
      </c>
      <c r="E720" t="s">
        <v>24</v>
      </c>
      <c r="F720" t="s">
        <v>25</v>
      </c>
      <c r="G720" t="s">
        <v>27</v>
      </c>
      <c r="H720" t="s">
        <v>71</v>
      </c>
      <c r="I720">
        <v>1</v>
      </c>
      <c r="J720" t="s">
        <v>228</v>
      </c>
      <c r="K720" t="s">
        <v>163</v>
      </c>
      <c r="L720" t="s">
        <v>162</v>
      </c>
      <c r="M720">
        <v>27</v>
      </c>
      <c r="N720">
        <v>0</v>
      </c>
      <c r="O720">
        <v>0</v>
      </c>
      <c r="P720">
        <v>0</v>
      </c>
      <c r="R720" s="1" t="s">
        <v>923</v>
      </c>
      <c r="S720" s="1">
        <v>15</v>
      </c>
      <c r="T720" s="1">
        <v>59.1</v>
      </c>
      <c r="U720" s="1"/>
      <c r="V720" s="1"/>
      <c r="X720" t="str">
        <f>Receive[[#This Row],[服装]]&amp;Receive[[#This Row],[名前]]&amp;Receive[[#This Row],[レアリティ]]</f>
        <v>ユニフォーム山本猛虎ICONIC</v>
      </c>
    </row>
    <row r="721" spans="1:24" x14ac:dyDescent="0.25">
      <c r="A721">
        <f>VLOOKUP(Receive[[#This Row],[No用]],SetNo[[No.用]:[vlookup 用]],2,FALSE)</f>
        <v>117</v>
      </c>
      <c r="B721">
        <f>IF(ROW()=2,1,IF(A720&lt;&gt;Receive[[#This Row],[No]],1,B720+1))</f>
        <v>3</v>
      </c>
      <c r="C721" t="s">
        <v>108</v>
      </c>
      <c r="D721" t="s">
        <v>45</v>
      </c>
      <c r="E721" t="s">
        <v>24</v>
      </c>
      <c r="F721" t="s">
        <v>25</v>
      </c>
      <c r="G721" t="s">
        <v>27</v>
      </c>
      <c r="H721" t="s">
        <v>71</v>
      </c>
      <c r="I721">
        <v>1</v>
      </c>
      <c r="J721" t="s">
        <v>228</v>
      </c>
      <c r="K721" t="s">
        <v>120</v>
      </c>
      <c r="L721" t="s">
        <v>162</v>
      </c>
      <c r="M721">
        <v>27</v>
      </c>
      <c r="N721">
        <v>0</v>
      </c>
      <c r="O721">
        <v>0</v>
      </c>
      <c r="P721">
        <v>0</v>
      </c>
      <c r="X721" t="str">
        <f>Receive[[#This Row],[服装]]&amp;Receive[[#This Row],[名前]]&amp;Receive[[#This Row],[レアリティ]]</f>
        <v>ユニフォーム山本猛虎ICONIC</v>
      </c>
    </row>
    <row r="722" spans="1:24" x14ac:dyDescent="0.25">
      <c r="A722">
        <f>VLOOKUP(Receive[[#This Row],[No用]],SetNo[[No.用]:[vlookup 用]],2,FALSE)</f>
        <v>117</v>
      </c>
      <c r="B722">
        <f>IF(ROW()=2,1,IF(A721&lt;&gt;Receive[[#This Row],[No]],1,B721+1))</f>
        <v>4</v>
      </c>
      <c r="C722" t="s">
        <v>108</v>
      </c>
      <c r="D722" t="s">
        <v>45</v>
      </c>
      <c r="E722" t="s">
        <v>24</v>
      </c>
      <c r="F722" t="s">
        <v>25</v>
      </c>
      <c r="G722" t="s">
        <v>27</v>
      </c>
      <c r="H722" t="s">
        <v>71</v>
      </c>
      <c r="I722">
        <v>1</v>
      </c>
      <c r="J722" t="s">
        <v>228</v>
      </c>
      <c r="K722" t="s">
        <v>164</v>
      </c>
      <c r="L722" t="s">
        <v>162</v>
      </c>
      <c r="M722">
        <v>27</v>
      </c>
      <c r="N722">
        <v>0</v>
      </c>
      <c r="O722">
        <v>0</v>
      </c>
      <c r="P722">
        <v>0</v>
      </c>
      <c r="X722" t="str">
        <f>Receive[[#This Row],[服装]]&amp;Receive[[#This Row],[名前]]&amp;Receive[[#This Row],[レアリティ]]</f>
        <v>ユニフォーム山本猛虎ICONIC</v>
      </c>
    </row>
    <row r="723" spans="1:24" x14ac:dyDescent="0.25">
      <c r="A723">
        <f>VLOOKUP(Receive[[#This Row],[No用]],SetNo[[No.用]:[vlookup 用]],2,FALSE)</f>
        <v>117</v>
      </c>
      <c r="B723">
        <f>IF(ROW()=2,1,IF(A722&lt;&gt;Receive[[#This Row],[No]],1,B722+1))</f>
        <v>5</v>
      </c>
      <c r="C723" t="s">
        <v>108</v>
      </c>
      <c r="D723" t="s">
        <v>45</v>
      </c>
      <c r="E723" t="s">
        <v>24</v>
      </c>
      <c r="F723" t="s">
        <v>25</v>
      </c>
      <c r="G723" t="s">
        <v>27</v>
      </c>
      <c r="H723" t="s">
        <v>71</v>
      </c>
      <c r="I723">
        <v>0</v>
      </c>
      <c r="J723" t="s">
        <v>228</v>
      </c>
      <c r="K723" t="s">
        <v>165</v>
      </c>
      <c r="L723" t="s">
        <v>162</v>
      </c>
      <c r="M723">
        <v>27</v>
      </c>
      <c r="N723">
        <v>0</v>
      </c>
      <c r="O723">
        <v>0</v>
      </c>
      <c r="P723">
        <v>0</v>
      </c>
      <c r="X723" t="str">
        <f>Receive[[#This Row],[服装]]&amp;Receive[[#This Row],[名前]]&amp;Receive[[#This Row],[レアリティ]]</f>
        <v>ユニフォーム山本猛虎ICONIC</v>
      </c>
    </row>
    <row r="724" spans="1:24" x14ac:dyDescent="0.25">
      <c r="A724">
        <f>VLOOKUP(Receive[[#This Row],[No用]],SetNo[[No.用]:[vlookup 用]],2,FALSE)</f>
        <v>118</v>
      </c>
      <c r="B724">
        <f>IF(ROW()=2,1,IF(A723&lt;&gt;Receive[[#This Row],[No]],1,B723+1))</f>
        <v>1</v>
      </c>
      <c r="C724" s="1" t="s">
        <v>589</v>
      </c>
      <c r="D724" t="s">
        <v>45</v>
      </c>
      <c r="E724" s="1" t="s">
        <v>77</v>
      </c>
      <c r="F724" t="s">
        <v>25</v>
      </c>
      <c r="G724" t="s">
        <v>27</v>
      </c>
      <c r="H724" t="s">
        <v>71</v>
      </c>
      <c r="I724">
        <v>1</v>
      </c>
      <c r="J724" t="s">
        <v>228</v>
      </c>
      <c r="K724" s="1" t="s">
        <v>119</v>
      </c>
      <c r="L724" s="1" t="s">
        <v>178</v>
      </c>
      <c r="M724">
        <v>30</v>
      </c>
      <c r="N724">
        <v>0</v>
      </c>
      <c r="O724">
        <v>0</v>
      </c>
      <c r="P724">
        <v>0</v>
      </c>
      <c r="X724" t="str">
        <f>Receive[[#This Row],[服装]]&amp;Receive[[#This Row],[名前]]&amp;Receive[[#This Row],[レアリティ]]</f>
        <v>新年山本猛虎ICONIC</v>
      </c>
    </row>
    <row r="725" spans="1:24" x14ac:dyDescent="0.25">
      <c r="A725">
        <f>VLOOKUP(Receive[[#This Row],[No用]],SetNo[[No.用]:[vlookup 用]],2,FALSE)</f>
        <v>118</v>
      </c>
      <c r="B725">
        <f>IF(ROW()=2,1,IF(A724&lt;&gt;Receive[[#This Row],[No]],1,B724+1))</f>
        <v>2</v>
      </c>
      <c r="C725" s="1" t="s">
        <v>589</v>
      </c>
      <c r="D725" t="s">
        <v>45</v>
      </c>
      <c r="E725" s="1" t="s">
        <v>77</v>
      </c>
      <c r="F725" t="s">
        <v>25</v>
      </c>
      <c r="G725" t="s">
        <v>27</v>
      </c>
      <c r="H725" t="s">
        <v>71</v>
      </c>
      <c r="I725">
        <v>1</v>
      </c>
      <c r="J725" t="s">
        <v>228</v>
      </c>
      <c r="K725" s="1" t="s">
        <v>194</v>
      </c>
      <c r="L725" s="1" t="s">
        <v>178</v>
      </c>
      <c r="M725">
        <v>30</v>
      </c>
      <c r="N725">
        <v>0</v>
      </c>
      <c r="O725">
        <v>0</v>
      </c>
      <c r="P725">
        <v>0</v>
      </c>
      <c r="X725" t="str">
        <f>Receive[[#This Row],[服装]]&amp;Receive[[#This Row],[名前]]&amp;Receive[[#This Row],[レアリティ]]</f>
        <v>新年山本猛虎ICONIC</v>
      </c>
    </row>
    <row r="726" spans="1:24" x14ac:dyDescent="0.25">
      <c r="A726">
        <f>VLOOKUP(Receive[[#This Row],[No用]],SetNo[[No.用]:[vlookup 用]],2,FALSE)</f>
        <v>118</v>
      </c>
      <c r="B726">
        <f>IF(ROW()=2,1,IF(A725&lt;&gt;Receive[[#This Row],[No]],1,B725+1))</f>
        <v>3</v>
      </c>
      <c r="C726" s="1" t="s">
        <v>589</v>
      </c>
      <c r="D726" t="s">
        <v>45</v>
      </c>
      <c r="E726" s="1" t="s">
        <v>77</v>
      </c>
      <c r="F726" t="s">
        <v>25</v>
      </c>
      <c r="G726" t="s">
        <v>27</v>
      </c>
      <c r="H726" t="s">
        <v>71</v>
      </c>
      <c r="I726">
        <v>1</v>
      </c>
      <c r="J726" t="s">
        <v>228</v>
      </c>
      <c r="K726" s="1" t="s">
        <v>163</v>
      </c>
      <c r="L726" s="1" t="s">
        <v>162</v>
      </c>
      <c r="M726">
        <v>27</v>
      </c>
      <c r="N726">
        <v>0</v>
      </c>
      <c r="O726">
        <v>0</v>
      </c>
      <c r="P726">
        <v>0</v>
      </c>
      <c r="R726" s="1" t="s">
        <v>923</v>
      </c>
      <c r="S726" s="1">
        <v>15</v>
      </c>
      <c r="T726" s="1">
        <v>59.1</v>
      </c>
      <c r="U726" s="1"/>
      <c r="V726" s="1"/>
      <c r="X726" t="str">
        <f>Receive[[#This Row],[服装]]&amp;Receive[[#This Row],[名前]]&amp;Receive[[#This Row],[レアリティ]]</f>
        <v>新年山本猛虎ICONIC</v>
      </c>
    </row>
    <row r="727" spans="1:24" x14ac:dyDescent="0.25">
      <c r="A727">
        <f>VLOOKUP(Receive[[#This Row],[No用]],SetNo[[No.用]:[vlookup 用]],2,FALSE)</f>
        <v>118</v>
      </c>
      <c r="B727">
        <f>IF(ROW()=2,1,IF(A726&lt;&gt;Receive[[#This Row],[No]],1,B726+1))</f>
        <v>4</v>
      </c>
      <c r="C727" s="1" t="s">
        <v>589</v>
      </c>
      <c r="D727" t="s">
        <v>45</v>
      </c>
      <c r="E727" s="1" t="s">
        <v>77</v>
      </c>
      <c r="F727" t="s">
        <v>25</v>
      </c>
      <c r="G727" t="s">
        <v>27</v>
      </c>
      <c r="H727" t="s">
        <v>71</v>
      </c>
      <c r="I727">
        <v>1</v>
      </c>
      <c r="J727" t="s">
        <v>228</v>
      </c>
      <c r="K727" s="1" t="s">
        <v>120</v>
      </c>
      <c r="L727" s="1" t="s">
        <v>178</v>
      </c>
      <c r="M727">
        <v>30</v>
      </c>
      <c r="N727">
        <v>0</v>
      </c>
      <c r="O727">
        <v>0</v>
      </c>
      <c r="P727">
        <v>0</v>
      </c>
      <c r="X727" t="str">
        <f>Receive[[#This Row],[服装]]&amp;Receive[[#This Row],[名前]]&amp;Receive[[#This Row],[レアリティ]]</f>
        <v>新年山本猛虎ICONIC</v>
      </c>
    </row>
    <row r="728" spans="1:24" x14ac:dyDescent="0.25">
      <c r="A728">
        <f>VLOOKUP(Receive[[#This Row],[No用]],SetNo[[No.用]:[vlookup 用]],2,FALSE)</f>
        <v>118</v>
      </c>
      <c r="B728">
        <f>IF(ROW()=2,1,IF(A727&lt;&gt;Receive[[#This Row],[No]],1,B727+1))</f>
        <v>5</v>
      </c>
      <c r="C728" s="1" t="s">
        <v>589</v>
      </c>
      <c r="D728" t="s">
        <v>45</v>
      </c>
      <c r="E728" s="1" t="s">
        <v>77</v>
      </c>
      <c r="F728" t="s">
        <v>25</v>
      </c>
      <c r="G728" t="s">
        <v>27</v>
      </c>
      <c r="H728" t="s">
        <v>71</v>
      </c>
      <c r="I728">
        <v>1</v>
      </c>
      <c r="J728" t="s">
        <v>228</v>
      </c>
      <c r="K728" s="1" t="s">
        <v>164</v>
      </c>
      <c r="L728" s="1" t="s">
        <v>162</v>
      </c>
      <c r="M728">
        <v>27</v>
      </c>
      <c r="N728">
        <v>0</v>
      </c>
      <c r="O728">
        <v>0</v>
      </c>
      <c r="P728">
        <v>0</v>
      </c>
      <c r="X728" t="str">
        <f>Receive[[#This Row],[服装]]&amp;Receive[[#This Row],[名前]]&amp;Receive[[#This Row],[レアリティ]]</f>
        <v>新年山本猛虎ICONIC</v>
      </c>
    </row>
    <row r="729" spans="1:24" x14ac:dyDescent="0.25">
      <c r="A729">
        <f>VLOOKUP(Receive[[#This Row],[No用]],SetNo[[No.用]:[vlookup 用]],2,FALSE)</f>
        <v>118</v>
      </c>
      <c r="B729">
        <f>IF(ROW()=2,1,IF(A728&lt;&gt;Receive[[#This Row],[No]],1,B728+1))</f>
        <v>6</v>
      </c>
      <c r="C729" s="1" t="s">
        <v>589</v>
      </c>
      <c r="D729" t="s">
        <v>45</v>
      </c>
      <c r="E729" s="1" t="s">
        <v>77</v>
      </c>
      <c r="F729" t="s">
        <v>25</v>
      </c>
      <c r="G729" t="s">
        <v>27</v>
      </c>
      <c r="H729" t="s">
        <v>71</v>
      </c>
      <c r="I729">
        <v>0</v>
      </c>
      <c r="J729" t="s">
        <v>228</v>
      </c>
      <c r="K729" s="1" t="s">
        <v>165</v>
      </c>
      <c r="L729" s="1" t="s">
        <v>162</v>
      </c>
      <c r="M729">
        <v>27</v>
      </c>
      <c r="N729">
        <v>0</v>
      </c>
      <c r="O729">
        <v>0</v>
      </c>
      <c r="P729">
        <v>0</v>
      </c>
      <c r="X729" t="str">
        <f>Receive[[#This Row],[服装]]&amp;Receive[[#This Row],[名前]]&amp;Receive[[#This Row],[レアリティ]]</f>
        <v>新年山本猛虎ICONIC</v>
      </c>
    </row>
    <row r="730" spans="1:24" x14ac:dyDescent="0.25">
      <c r="A730">
        <f>VLOOKUP(Receive[[#This Row],[No用]],SetNo[[No.用]:[vlookup 用]],2,FALSE)</f>
        <v>118</v>
      </c>
      <c r="B730">
        <f>IF(ROW()=2,1,IF(A729&lt;&gt;Receive[[#This Row],[No]],1,B729+1))</f>
        <v>7</v>
      </c>
      <c r="C730" s="1" t="s">
        <v>589</v>
      </c>
      <c r="D730" t="s">
        <v>45</v>
      </c>
      <c r="E730" s="1" t="s">
        <v>77</v>
      </c>
      <c r="F730" t="s">
        <v>25</v>
      </c>
      <c r="G730" t="s">
        <v>27</v>
      </c>
      <c r="H730" t="s">
        <v>71</v>
      </c>
      <c r="I730">
        <v>1</v>
      </c>
      <c r="J730" t="s">
        <v>228</v>
      </c>
      <c r="K730" s="1" t="s">
        <v>183</v>
      </c>
      <c r="L730" s="1" t="s">
        <v>224</v>
      </c>
      <c r="M730">
        <v>45</v>
      </c>
      <c r="N730">
        <v>0</v>
      </c>
      <c r="O730">
        <v>55</v>
      </c>
      <c r="P730">
        <v>0</v>
      </c>
      <c r="W730" s="1" t="s">
        <v>1468</v>
      </c>
      <c r="X730" t="str">
        <f>Receive[[#This Row],[服装]]&amp;Receive[[#This Row],[名前]]&amp;Receive[[#This Row],[レアリティ]]</f>
        <v>新年山本猛虎ICONIC</v>
      </c>
    </row>
    <row r="731" spans="1:24" x14ac:dyDescent="0.25">
      <c r="A731">
        <f>VLOOKUP(Receive[[#This Row],[No用]],SetNo[[No.用]:[vlookup 用]],2,FALSE)</f>
        <v>119</v>
      </c>
      <c r="B731">
        <f>IF(ROW()=2,1,IF(A730&lt;&gt;Receive[[#This Row],[No]],1,B730+1))</f>
        <v>1</v>
      </c>
      <c r="C731" s="1" t="s">
        <v>1446</v>
      </c>
      <c r="D731" s="1" t="s">
        <v>45</v>
      </c>
      <c r="E731" s="1" t="s">
        <v>73</v>
      </c>
      <c r="F731" s="1" t="s">
        <v>25</v>
      </c>
      <c r="G731" s="1" t="s">
        <v>27</v>
      </c>
      <c r="H731" s="1" t="s">
        <v>71</v>
      </c>
      <c r="I731">
        <v>1</v>
      </c>
      <c r="J731" t="s">
        <v>228</v>
      </c>
      <c r="K731" s="1" t="s">
        <v>119</v>
      </c>
      <c r="L731" s="1" t="s">
        <v>178</v>
      </c>
      <c r="M731">
        <v>30</v>
      </c>
      <c r="N731">
        <v>0</v>
      </c>
      <c r="O731">
        <v>0</v>
      </c>
      <c r="P731">
        <v>0</v>
      </c>
      <c r="X731" t="str">
        <f>Receive[[#This Row],[服装]]&amp;Receive[[#This Row],[名前]]&amp;Receive[[#This Row],[レアリティ]]</f>
        <v>和装体験山本猛虎ICONIC</v>
      </c>
    </row>
    <row r="732" spans="1:24" x14ac:dyDescent="0.25">
      <c r="A732">
        <f>VLOOKUP(Receive[[#This Row],[No用]],SetNo[[No.用]:[vlookup 用]],2,FALSE)</f>
        <v>119</v>
      </c>
      <c r="B732">
        <f>IF(ROW()=2,1,IF(A731&lt;&gt;Receive[[#This Row],[No]],1,B731+1))</f>
        <v>2</v>
      </c>
      <c r="C732" s="1" t="s">
        <v>1446</v>
      </c>
      <c r="D732" s="1" t="s">
        <v>45</v>
      </c>
      <c r="E732" s="1" t="s">
        <v>73</v>
      </c>
      <c r="F732" s="1" t="s">
        <v>25</v>
      </c>
      <c r="G732" s="1" t="s">
        <v>27</v>
      </c>
      <c r="H732" s="1" t="s">
        <v>71</v>
      </c>
      <c r="I732">
        <v>1</v>
      </c>
      <c r="J732" t="s">
        <v>228</v>
      </c>
      <c r="K732" s="1" t="s">
        <v>194</v>
      </c>
      <c r="L732" s="1" t="s">
        <v>162</v>
      </c>
      <c r="M732">
        <v>27</v>
      </c>
      <c r="N732">
        <v>0</v>
      </c>
      <c r="O732">
        <v>0</v>
      </c>
      <c r="P732">
        <v>0</v>
      </c>
      <c r="X732" t="str">
        <f>Receive[[#This Row],[服装]]&amp;Receive[[#This Row],[名前]]&amp;Receive[[#This Row],[レアリティ]]</f>
        <v>和装体験山本猛虎ICONIC</v>
      </c>
    </row>
    <row r="733" spans="1:24" x14ac:dyDescent="0.25">
      <c r="A733">
        <f>VLOOKUP(Receive[[#This Row],[No用]],SetNo[[No.用]:[vlookup 用]],2,FALSE)</f>
        <v>119</v>
      </c>
      <c r="B733">
        <f>IF(ROW()=2,1,IF(A732&lt;&gt;Receive[[#This Row],[No]],1,B732+1))</f>
        <v>3</v>
      </c>
      <c r="C733" s="1" t="s">
        <v>1446</v>
      </c>
      <c r="D733" s="1" t="s">
        <v>45</v>
      </c>
      <c r="E733" s="1" t="s">
        <v>73</v>
      </c>
      <c r="F733" s="1" t="s">
        <v>25</v>
      </c>
      <c r="G733" s="1" t="s">
        <v>27</v>
      </c>
      <c r="H733" s="1" t="s">
        <v>71</v>
      </c>
      <c r="I733">
        <v>1</v>
      </c>
      <c r="J733" t="s">
        <v>228</v>
      </c>
      <c r="K733" s="1" t="s">
        <v>163</v>
      </c>
      <c r="L733" s="1" t="s">
        <v>162</v>
      </c>
      <c r="M733">
        <v>27</v>
      </c>
      <c r="N733">
        <v>0</v>
      </c>
      <c r="O733">
        <v>0</v>
      </c>
      <c r="P733">
        <v>0</v>
      </c>
      <c r="R733" s="1" t="s">
        <v>923</v>
      </c>
      <c r="S733" s="1">
        <v>15</v>
      </c>
      <c r="T733" s="1">
        <v>59.1</v>
      </c>
      <c r="U733" s="1"/>
      <c r="V733" s="1"/>
      <c r="X733" t="str">
        <f>Receive[[#This Row],[服装]]&amp;Receive[[#This Row],[名前]]&amp;Receive[[#This Row],[レアリティ]]</f>
        <v>和装体験山本猛虎ICONIC</v>
      </c>
    </row>
    <row r="734" spans="1:24" x14ac:dyDescent="0.25">
      <c r="A734">
        <f>VLOOKUP(Receive[[#This Row],[No用]],SetNo[[No.用]:[vlookup 用]],2,FALSE)</f>
        <v>119</v>
      </c>
      <c r="B734">
        <f>IF(ROW()=2,1,IF(A733&lt;&gt;Receive[[#This Row],[No]],1,B733+1))</f>
        <v>4</v>
      </c>
      <c r="C734" s="1" t="s">
        <v>1446</v>
      </c>
      <c r="D734" s="1" t="s">
        <v>45</v>
      </c>
      <c r="E734" s="1" t="s">
        <v>73</v>
      </c>
      <c r="F734" s="1" t="s">
        <v>25</v>
      </c>
      <c r="G734" s="1" t="s">
        <v>27</v>
      </c>
      <c r="H734" s="1" t="s">
        <v>71</v>
      </c>
      <c r="I734">
        <v>1</v>
      </c>
      <c r="J734" t="s">
        <v>228</v>
      </c>
      <c r="K734" s="1" t="s">
        <v>230</v>
      </c>
      <c r="L734" s="1" t="s">
        <v>178</v>
      </c>
      <c r="M734">
        <v>30</v>
      </c>
      <c r="N734">
        <v>0</v>
      </c>
      <c r="O734">
        <v>0</v>
      </c>
      <c r="P734">
        <v>0</v>
      </c>
      <c r="R734" s="1" t="s">
        <v>923</v>
      </c>
      <c r="S734" s="1">
        <v>12.5</v>
      </c>
      <c r="T734" s="1">
        <v>49.74</v>
      </c>
      <c r="U734" s="1"/>
      <c r="V734" s="1"/>
      <c r="X734" t="str">
        <f>Receive[[#This Row],[服装]]&amp;Receive[[#This Row],[名前]]&amp;Receive[[#This Row],[レアリティ]]</f>
        <v>和装体験山本猛虎ICONIC</v>
      </c>
    </row>
    <row r="735" spans="1:24" x14ac:dyDescent="0.25">
      <c r="A735">
        <f>VLOOKUP(Receive[[#This Row],[No用]],SetNo[[No.用]:[vlookup 用]],2,FALSE)</f>
        <v>119</v>
      </c>
      <c r="B735">
        <f>IF(ROW()=2,1,IF(A734&lt;&gt;Receive[[#This Row],[No]],1,B734+1))</f>
        <v>5</v>
      </c>
      <c r="C735" s="1" t="s">
        <v>1446</v>
      </c>
      <c r="D735" s="1" t="s">
        <v>45</v>
      </c>
      <c r="E735" s="1" t="s">
        <v>73</v>
      </c>
      <c r="F735" s="1" t="s">
        <v>25</v>
      </c>
      <c r="G735" s="1" t="s">
        <v>27</v>
      </c>
      <c r="H735" s="1" t="s">
        <v>71</v>
      </c>
      <c r="I735">
        <v>1</v>
      </c>
      <c r="J735" t="s">
        <v>228</v>
      </c>
      <c r="K735" s="1" t="s">
        <v>120</v>
      </c>
      <c r="L735" s="1" t="s">
        <v>178</v>
      </c>
      <c r="M735">
        <v>30</v>
      </c>
      <c r="N735">
        <v>0</v>
      </c>
      <c r="O735">
        <v>0</v>
      </c>
      <c r="P735">
        <v>0</v>
      </c>
      <c r="X735" t="str">
        <f>Receive[[#This Row],[服装]]&amp;Receive[[#This Row],[名前]]&amp;Receive[[#This Row],[レアリティ]]</f>
        <v>和装体験山本猛虎ICONIC</v>
      </c>
    </row>
    <row r="736" spans="1:24" x14ac:dyDescent="0.25">
      <c r="A736">
        <f>VLOOKUP(Receive[[#This Row],[No用]],SetNo[[No.用]:[vlookup 用]],2,FALSE)</f>
        <v>119</v>
      </c>
      <c r="B736">
        <f>IF(ROW()=2,1,IF(A735&lt;&gt;Receive[[#This Row],[No]],1,B735+1))</f>
        <v>6</v>
      </c>
      <c r="C736" s="1" t="s">
        <v>1446</v>
      </c>
      <c r="D736" s="1" t="s">
        <v>45</v>
      </c>
      <c r="E736" s="1" t="s">
        <v>73</v>
      </c>
      <c r="F736" s="1" t="s">
        <v>25</v>
      </c>
      <c r="G736" s="1" t="s">
        <v>27</v>
      </c>
      <c r="H736" s="1" t="s">
        <v>71</v>
      </c>
      <c r="I736">
        <v>1</v>
      </c>
      <c r="J736" t="s">
        <v>228</v>
      </c>
      <c r="K736" s="1" t="s">
        <v>164</v>
      </c>
      <c r="L736" s="1" t="s">
        <v>162</v>
      </c>
      <c r="M736">
        <v>27</v>
      </c>
      <c r="N736">
        <v>0</v>
      </c>
      <c r="O736">
        <v>0</v>
      </c>
      <c r="P736">
        <v>0</v>
      </c>
      <c r="X736" t="str">
        <f>Receive[[#This Row],[服装]]&amp;Receive[[#This Row],[名前]]&amp;Receive[[#This Row],[レアリティ]]</f>
        <v>和装体験山本猛虎ICONIC</v>
      </c>
    </row>
    <row r="737" spans="1:24" x14ac:dyDescent="0.25">
      <c r="A737">
        <f>VLOOKUP(Receive[[#This Row],[No用]],SetNo[[No.用]:[vlookup 用]],2,FALSE)</f>
        <v>119</v>
      </c>
      <c r="B737">
        <f>IF(ROW()=2,1,IF(A736&lt;&gt;Receive[[#This Row],[No]],1,B736+1))</f>
        <v>7</v>
      </c>
      <c r="C737" s="1" t="s">
        <v>1446</v>
      </c>
      <c r="D737" s="1" t="s">
        <v>45</v>
      </c>
      <c r="E737" s="1" t="s">
        <v>73</v>
      </c>
      <c r="F737" s="1" t="s">
        <v>25</v>
      </c>
      <c r="G737" s="1" t="s">
        <v>27</v>
      </c>
      <c r="H737" s="1" t="s">
        <v>71</v>
      </c>
      <c r="I737">
        <v>0</v>
      </c>
      <c r="J737" t="s">
        <v>228</v>
      </c>
      <c r="K737" s="1" t="s">
        <v>165</v>
      </c>
      <c r="L737" s="1" t="s">
        <v>162</v>
      </c>
      <c r="M737">
        <v>27</v>
      </c>
      <c r="N737">
        <v>0</v>
      </c>
      <c r="O737">
        <v>0</v>
      </c>
      <c r="P737">
        <v>0</v>
      </c>
      <c r="X737" t="str">
        <f>Receive[[#This Row],[服装]]&amp;Receive[[#This Row],[名前]]&amp;Receive[[#This Row],[レアリティ]]</f>
        <v>和装体験山本猛虎ICONIC</v>
      </c>
    </row>
    <row r="738" spans="1:24" x14ac:dyDescent="0.25">
      <c r="A738">
        <f>VLOOKUP(Receive[[#This Row],[No用]],SetNo[[No.用]:[vlookup 用]],2,FALSE)</f>
        <v>120</v>
      </c>
      <c r="B738">
        <f>IF(ROW()=2,1,IF(A730&lt;&gt;Receive[[#This Row],[No]],1,B730+1))</f>
        <v>1</v>
      </c>
      <c r="C738" t="s">
        <v>108</v>
      </c>
      <c r="D738" t="s">
        <v>46</v>
      </c>
      <c r="E738" t="s">
        <v>24</v>
      </c>
      <c r="F738" t="s">
        <v>21</v>
      </c>
      <c r="G738" t="s">
        <v>27</v>
      </c>
      <c r="H738" t="s">
        <v>71</v>
      </c>
      <c r="I738">
        <v>1</v>
      </c>
      <c r="J738" t="s">
        <v>228</v>
      </c>
      <c r="K738" t="s">
        <v>119</v>
      </c>
      <c r="L738" t="s">
        <v>173</v>
      </c>
      <c r="M738">
        <v>35</v>
      </c>
      <c r="N738">
        <v>0</v>
      </c>
      <c r="O738">
        <v>0</v>
      </c>
      <c r="P738">
        <v>0</v>
      </c>
      <c r="X738" t="str">
        <f>Receive[[#This Row],[服装]]&amp;Receive[[#This Row],[名前]]&amp;Receive[[#This Row],[レアリティ]]</f>
        <v>ユニフォーム芝山優生ICONIC</v>
      </c>
    </row>
    <row r="739" spans="1:24" x14ac:dyDescent="0.25">
      <c r="A739">
        <f>VLOOKUP(Receive[[#This Row],[No用]],SetNo[[No.用]:[vlookup 用]],2,FALSE)</f>
        <v>120</v>
      </c>
      <c r="B739">
        <f>IF(ROW()=2,1,IF(A738&lt;&gt;Receive[[#This Row],[No]],1,B738+1))</f>
        <v>2</v>
      </c>
      <c r="C739" t="s">
        <v>108</v>
      </c>
      <c r="D739" t="s">
        <v>46</v>
      </c>
      <c r="E739" t="s">
        <v>24</v>
      </c>
      <c r="F739" t="s">
        <v>21</v>
      </c>
      <c r="G739" t="s">
        <v>27</v>
      </c>
      <c r="H739" t="s">
        <v>71</v>
      </c>
      <c r="I739">
        <v>1</v>
      </c>
      <c r="J739" t="s">
        <v>228</v>
      </c>
      <c r="K739" t="s">
        <v>194</v>
      </c>
      <c r="L739" t="s">
        <v>173</v>
      </c>
      <c r="M739">
        <v>44</v>
      </c>
      <c r="N739">
        <v>0</v>
      </c>
      <c r="O739">
        <v>0</v>
      </c>
      <c r="P739">
        <v>0</v>
      </c>
      <c r="X739" t="str">
        <f>Receive[[#This Row],[服装]]&amp;Receive[[#This Row],[名前]]&amp;Receive[[#This Row],[レアリティ]]</f>
        <v>ユニフォーム芝山優生ICONIC</v>
      </c>
    </row>
    <row r="740" spans="1:24" x14ac:dyDescent="0.25">
      <c r="A740">
        <f>VLOOKUP(Receive[[#This Row],[No用]],SetNo[[No.用]:[vlookup 用]],2,FALSE)</f>
        <v>120</v>
      </c>
      <c r="B740">
        <f>IF(ROW()=2,1,IF(A739&lt;&gt;Receive[[#This Row],[No]],1,B739+1))</f>
        <v>3</v>
      </c>
      <c r="C740" t="s">
        <v>108</v>
      </c>
      <c r="D740" t="s">
        <v>46</v>
      </c>
      <c r="E740" t="s">
        <v>24</v>
      </c>
      <c r="F740" t="s">
        <v>21</v>
      </c>
      <c r="G740" t="s">
        <v>27</v>
      </c>
      <c r="H740" t="s">
        <v>71</v>
      </c>
      <c r="I740">
        <v>1</v>
      </c>
      <c r="J740" t="s">
        <v>228</v>
      </c>
      <c r="K740" t="s">
        <v>163</v>
      </c>
      <c r="L740" t="s">
        <v>162</v>
      </c>
      <c r="M740">
        <v>30</v>
      </c>
      <c r="N740">
        <v>0</v>
      </c>
      <c r="O740">
        <v>0</v>
      </c>
      <c r="P740">
        <v>0</v>
      </c>
      <c r="R740" s="1" t="s">
        <v>923</v>
      </c>
      <c r="S740" s="1">
        <v>15</v>
      </c>
      <c r="T740" s="1">
        <v>59.1</v>
      </c>
      <c r="U740" s="1"/>
      <c r="V740" s="1"/>
      <c r="X740" t="str">
        <f>Receive[[#This Row],[服装]]&amp;Receive[[#This Row],[名前]]&amp;Receive[[#This Row],[レアリティ]]</f>
        <v>ユニフォーム芝山優生ICONIC</v>
      </c>
    </row>
    <row r="741" spans="1:24" x14ac:dyDescent="0.25">
      <c r="A741">
        <f>VLOOKUP(Receive[[#This Row],[No用]],SetNo[[No.用]:[vlookup 用]],2,FALSE)</f>
        <v>120</v>
      </c>
      <c r="B741">
        <f>IF(ROW()=2,1,IF(A740&lt;&gt;Receive[[#This Row],[No]],1,B740+1))</f>
        <v>4</v>
      </c>
      <c r="C741" t="s">
        <v>108</v>
      </c>
      <c r="D741" t="s">
        <v>46</v>
      </c>
      <c r="E741" t="s">
        <v>24</v>
      </c>
      <c r="F741" t="s">
        <v>21</v>
      </c>
      <c r="G741" t="s">
        <v>27</v>
      </c>
      <c r="H741" t="s">
        <v>71</v>
      </c>
      <c r="I741">
        <v>1</v>
      </c>
      <c r="J741" t="s">
        <v>228</v>
      </c>
      <c r="K741" t="s">
        <v>230</v>
      </c>
      <c r="L741" t="s">
        <v>162</v>
      </c>
      <c r="M741">
        <v>30</v>
      </c>
      <c r="N741">
        <v>0</v>
      </c>
      <c r="O741">
        <v>0</v>
      </c>
      <c r="P741">
        <v>0</v>
      </c>
      <c r="R741" s="1" t="s">
        <v>923</v>
      </c>
      <c r="S741" s="1">
        <v>10</v>
      </c>
      <c r="T741" s="1">
        <v>39.4</v>
      </c>
      <c r="U741" s="1"/>
      <c r="V741" s="1"/>
      <c r="X741" t="str">
        <f>Receive[[#This Row],[服装]]&amp;Receive[[#This Row],[名前]]&amp;Receive[[#This Row],[レアリティ]]</f>
        <v>ユニフォーム芝山優生ICONIC</v>
      </c>
    </row>
    <row r="742" spans="1:24" x14ac:dyDescent="0.25">
      <c r="A742">
        <f>VLOOKUP(Receive[[#This Row],[No用]],SetNo[[No.用]:[vlookup 用]],2,FALSE)</f>
        <v>120</v>
      </c>
      <c r="B742">
        <f>IF(ROW()=2,1,IF(A741&lt;&gt;Receive[[#This Row],[No]],1,B741+1))</f>
        <v>5</v>
      </c>
      <c r="C742" t="s">
        <v>108</v>
      </c>
      <c r="D742" t="s">
        <v>46</v>
      </c>
      <c r="E742" t="s">
        <v>24</v>
      </c>
      <c r="F742" t="s">
        <v>21</v>
      </c>
      <c r="G742" t="s">
        <v>27</v>
      </c>
      <c r="H742" t="s">
        <v>71</v>
      </c>
      <c r="I742">
        <v>1</v>
      </c>
      <c r="J742" t="s">
        <v>228</v>
      </c>
      <c r="K742" t="s">
        <v>120</v>
      </c>
      <c r="L742" t="s">
        <v>173</v>
      </c>
      <c r="M742">
        <v>35</v>
      </c>
      <c r="N742">
        <v>0</v>
      </c>
      <c r="O742">
        <v>0</v>
      </c>
      <c r="P742">
        <v>0</v>
      </c>
      <c r="X742" t="str">
        <f>Receive[[#This Row],[服装]]&amp;Receive[[#This Row],[名前]]&amp;Receive[[#This Row],[レアリティ]]</f>
        <v>ユニフォーム芝山優生ICONIC</v>
      </c>
    </row>
    <row r="743" spans="1:24" x14ac:dyDescent="0.25">
      <c r="A743">
        <f>VLOOKUP(Receive[[#This Row],[No用]],SetNo[[No.用]:[vlookup 用]],2,FALSE)</f>
        <v>120</v>
      </c>
      <c r="B743">
        <f>IF(ROW()=2,1,IF(A742&lt;&gt;Receive[[#This Row],[No]],1,B742+1))</f>
        <v>6</v>
      </c>
      <c r="C743" t="s">
        <v>108</v>
      </c>
      <c r="D743" t="s">
        <v>46</v>
      </c>
      <c r="E743" t="s">
        <v>24</v>
      </c>
      <c r="F743" t="s">
        <v>21</v>
      </c>
      <c r="G743" t="s">
        <v>27</v>
      </c>
      <c r="H743" t="s">
        <v>71</v>
      </c>
      <c r="I743">
        <v>1</v>
      </c>
      <c r="J743" t="s">
        <v>228</v>
      </c>
      <c r="K743" t="s">
        <v>164</v>
      </c>
      <c r="L743" t="s">
        <v>162</v>
      </c>
      <c r="M743">
        <v>32</v>
      </c>
      <c r="N743">
        <v>0</v>
      </c>
      <c r="O743">
        <v>0</v>
      </c>
      <c r="P743">
        <v>0</v>
      </c>
      <c r="X743" t="str">
        <f>Receive[[#This Row],[服装]]&amp;Receive[[#This Row],[名前]]&amp;Receive[[#This Row],[レアリティ]]</f>
        <v>ユニフォーム芝山優生ICONIC</v>
      </c>
    </row>
    <row r="744" spans="1:24" x14ac:dyDescent="0.25">
      <c r="A744">
        <f>VLOOKUP(Receive[[#This Row],[No用]],SetNo[[No.用]:[vlookup 用]],2,FALSE)</f>
        <v>120</v>
      </c>
      <c r="B744">
        <f>IF(ROW()=2,1,IF(A743&lt;&gt;Receive[[#This Row],[No]],1,B743+1))</f>
        <v>7</v>
      </c>
      <c r="C744" t="s">
        <v>108</v>
      </c>
      <c r="D744" t="s">
        <v>46</v>
      </c>
      <c r="E744" t="s">
        <v>24</v>
      </c>
      <c r="F744" t="s">
        <v>21</v>
      </c>
      <c r="G744" t="s">
        <v>27</v>
      </c>
      <c r="H744" t="s">
        <v>71</v>
      </c>
      <c r="I744">
        <v>0</v>
      </c>
      <c r="J744" t="s">
        <v>228</v>
      </c>
      <c r="K744" t="s">
        <v>165</v>
      </c>
      <c r="L744" t="s">
        <v>162</v>
      </c>
      <c r="M744">
        <v>32</v>
      </c>
      <c r="N744">
        <v>0</v>
      </c>
      <c r="O744">
        <v>0</v>
      </c>
      <c r="P744">
        <v>0</v>
      </c>
      <c r="X744" t="str">
        <f>Receive[[#This Row],[服装]]&amp;Receive[[#This Row],[名前]]&amp;Receive[[#This Row],[レアリティ]]</f>
        <v>ユニフォーム芝山優生ICONIC</v>
      </c>
    </row>
    <row r="745" spans="1:24" x14ac:dyDescent="0.25">
      <c r="A745">
        <f>VLOOKUP(Receive[[#This Row],[No用]],SetNo[[No.用]:[vlookup 用]],2,FALSE)</f>
        <v>120</v>
      </c>
      <c r="B745">
        <f>IF(ROW()=2,1,IF(A744&lt;&gt;Receive[[#This Row],[No]],1,B744+1))</f>
        <v>8</v>
      </c>
      <c r="C745" t="s">
        <v>108</v>
      </c>
      <c r="D745" t="s">
        <v>46</v>
      </c>
      <c r="E745" t="s">
        <v>24</v>
      </c>
      <c r="F745" t="s">
        <v>21</v>
      </c>
      <c r="G745" t="s">
        <v>27</v>
      </c>
      <c r="H745" t="s">
        <v>71</v>
      </c>
      <c r="I745">
        <v>1</v>
      </c>
      <c r="J745" t="s">
        <v>228</v>
      </c>
      <c r="K745" t="s">
        <v>183</v>
      </c>
      <c r="L745" t="s">
        <v>224</v>
      </c>
      <c r="M745">
        <v>45</v>
      </c>
      <c r="N745">
        <v>0</v>
      </c>
      <c r="O745">
        <v>55</v>
      </c>
      <c r="P745">
        <v>0</v>
      </c>
      <c r="X745" t="str">
        <f>Receive[[#This Row],[服装]]&amp;Receive[[#This Row],[名前]]&amp;Receive[[#This Row],[レアリティ]]</f>
        <v>ユニフォーム芝山優生ICONIC</v>
      </c>
    </row>
    <row r="746" spans="1:24" x14ac:dyDescent="0.25">
      <c r="A746">
        <f>VLOOKUP(Receive[[#This Row],[No用]],SetNo[[No.用]:[vlookup 用]],2,FALSE)</f>
        <v>121</v>
      </c>
      <c r="B746">
        <f>IF(ROW()=2,1,IF(A745&lt;&gt;Receive[[#This Row],[No]],1,B745+1))</f>
        <v>1</v>
      </c>
      <c r="C746" s="1" t="s">
        <v>1016</v>
      </c>
      <c r="D746" s="1" t="s">
        <v>46</v>
      </c>
      <c r="E746" s="1" t="s">
        <v>77</v>
      </c>
      <c r="F746" s="1" t="s">
        <v>21</v>
      </c>
      <c r="G746" s="1" t="s">
        <v>27</v>
      </c>
      <c r="H746" s="1" t="s">
        <v>71</v>
      </c>
      <c r="I746">
        <v>1</v>
      </c>
      <c r="J746" t="s">
        <v>228</v>
      </c>
      <c r="K746" s="1" t="s">
        <v>119</v>
      </c>
      <c r="L746" s="1" t="s">
        <v>173</v>
      </c>
      <c r="M746">
        <v>35</v>
      </c>
      <c r="N746">
        <v>0</v>
      </c>
      <c r="O746">
        <v>0</v>
      </c>
      <c r="P746">
        <v>0</v>
      </c>
      <c r="X746" t="str">
        <f>Receive[[#This Row],[服装]]&amp;Receive[[#This Row],[名前]]&amp;Receive[[#This Row],[レアリティ]]</f>
        <v>焼き芋芝山優生ICONIC</v>
      </c>
    </row>
    <row r="747" spans="1:24" x14ac:dyDescent="0.25">
      <c r="A747">
        <f>VLOOKUP(Receive[[#This Row],[No用]],SetNo[[No.用]:[vlookup 用]],2,FALSE)</f>
        <v>121</v>
      </c>
      <c r="B747">
        <f>IF(ROW()=2,1,IF(A746&lt;&gt;Receive[[#This Row],[No]],1,B746+1))</f>
        <v>2</v>
      </c>
      <c r="C747" s="1" t="s">
        <v>1016</v>
      </c>
      <c r="D747" s="1" t="s">
        <v>46</v>
      </c>
      <c r="E747" s="1" t="s">
        <v>77</v>
      </c>
      <c r="F747" s="1" t="s">
        <v>21</v>
      </c>
      <c r="G747" s="1" t="s">
        <v>27</v>
      </c>
      <c r="H747" s="1" t="s">
        <v>71</v>
      </c>
      <c r="I747">
        <v>1</v>
      </c>
      <c r="J747" t="s">
        <v>228</v>
      </c>
      <c r="K747" s="1" t="s">
        <v>194</v>
      </c>
      <c r="L747" s="1" t="s">
        <v>173</v>
      </c>
      <c r="M747">
        <v>44</v>
      </c>
      <c r="N747">
        <v>0</v>
      </c>
      <c r="O747">
        <v>0</v>
      </c>
      <c r="P747">
        <v>0</v>
      </c>
      <c r="X747" t="str">
        <f>Receive[[#This Row],[服装]]&amp;Receive[[#This Row],[名前]]&amp;Receive[[#This Row],[レアリティ]]</f>
        <v>焼き芋芝山優生ICONIC</v>
      </c>
    </row>
    <row r="748" spans="1:24" x14ac:dyDescent="0.25">
      <c r="A748">
        <f>VLOOKUP(Receive[[#This Row],[No用]],SetNo[[No.用]:[vlookup 用]],2,FALSE)</f>
        <v>121</v>
      </c>
      <c r="B748">
        <f>IF(ROW()=2,1,IF(A747&lt;&gt;Receive[[#This Row],[No]],1,B747+1))</f>
        <v>3</v>
      </c>
      <c r="C748" s="1" t="s">
        <v>1016</v>
      </c>
      <c r="D748" s="1" t="s">
        <v>46</v>
      </c>
      <c r="E748" s="1" t="s">
        <v>77</v>
      </c>
      <c r="F748" s="1" t="s">
        <v>21</v>
      </c>
      <c r="G748" s="1" t="s">
        <v>27</v>
      </c>
      <c r="H748" s="1" t="s">
        <v>71</v>
      </c>
      <c r="I748">
        <v>1</v>
      </c>
      <c r="J748" t="s">
        <v>228</v>
      </c>
      <c r="K748" s="1" t="s">
        <v>163</v>
      </c>
      <c r="L748" s="1" t="s">
        <v>178</v>
      </c>
      <c r="M748">
        <v>33</v>
      </c>
      <c r="N748">
        <v>0</v>
      </c>
      <c r="O748">
        <v>0</v>
      </c>
      <c r="P748">
        <v>0</v>
      </c>
      <c r="R748" s="1" t="s">
        <v>923</v>
      </c>
      <c r="S748" s="1">
        <v>17.5</v>
      </c>
      <c r="T748" s="1">
        <v>69.44</v>
      </c>
      <c r="U748" s="1"/>
      <c r="V748" s="1"/>
      <c r="W748" s="1"/>
      <c r="X748" t="str">
        <f>Receive[[#This Row],[服装]]&amp;Receive[[#This Row],[名前]]&amp;Receive[[#This Row],[レアリティ]]</f>
        <v>焼き芋芝山優生ICONIC</v>
      </c>
    </row>
    <row r="749" spans="1:24" x14ac:dyDescent="0.25">
      <c r="A749">
        <f>VLOOKUP(Receive[[#This Row],[No用]],SetNo[[No.用]:[vlookup 用]],2,FALSE)</f>
        <v>121</v>
      </c>
      <c r="B749">
        <f>IF(ROW()=2,1,IF(A748&lt;&gt;Receive[[#This Row],[No]],1,B748+1))</f>
        <v>4</v>
      </c>
      <c r="C749" s="1" t="s">
        <v>1016</v>
      </c>
      <c r="D749" s="1" t="s">
        <v>46</v>
      </c>
      <c r="E749" s="1" t="s">
        <v>77</v>
      </c>
      <c r="F749" s="1" t="s">
        <v>21</v>
      </c>
      <c r="G749" s="1" t="s">
        <v>27</v>
      </c>
      <c r="H749" s="1" t="s">
        <v>71</v>
      </c>
      <c r="I749">
        <v>1</v>
      </c>
      <c r="J749" t="s">
        <v>228</v>
      </c>
      <c r="K749" s="1" t="s">
        <v>230</v>
      </c>
      <c r="L749" s="1" t="s">
        <v>178</v>
      </c>
      <c r="M749">
        <v>33</v>
      </c>
      <c r="N749">
        <v>0</v>
      </c>
      <c r="O749">
        <v>0</v>
      </c>
      <c r="P749">
        <v>0</v>
      </c>
      <c r="R749" s="1" t="s">
        <v>923</v>
      </c>
      <c r="S749" s="1">
        <v>12.5</v>
      </c>
      <c r="T749" s="1">
        <v>49.74</v>
      </c>
      <c r="U749" s="1"/>
      <c r="V749" s="1"/>
      <c r="W749" s="1"/>
      <c r="X749" t="str">
        <f>Receive[[#This Row],[服装]]&amp;Receive[[#This Row],[名前]]&amp;Receive[[#This Row],[レアリティ]]</f>
        <v>焼き芋芝山優生ICONIC</v>
      </c>
    </row>
    <row r="750" spans="1:24" x14ac:dyDescent="0.25">
      <c r="A750">
        <f>VLOOKUP(Receive[[#This Row],[No用]],SetNo[[No.用]:[vlookup 用]],2,FALSE)</f>
        <v>121</v>
      </c>
      <c r="B750">
        <f>IF(ROW()=2,1,IF(A749&lt;&gt;Receive[[#This Row],[No]],1,B749+1))</f>
        <v>5</v>
      </c>
      <c r="C750" s="1" t="s">
        <v>1016</v>
      </c>
      <c r="D750" s="1" t="s">
        <v>46</v>
      </c>
      <c r="E750" s="1" t="s">
        <v>77</v>
      </c>
      <c r="F750" s="1" t="s">
        <v>21</v>
      </c>
      <c r="G750" s="1" t="s">
        <v>27</v>
      </c>
      <c r="H750" s="1" t="s">
        <v>71</v>
      </c>
      <c r="I750">
        <v>1</v>
      </c>
      <c r="J750" t="s">
        <v>228</v>
      </c>
      <c r="K750" s="1" t="s">
        <v>120</v>
      </c>
      <c r="L750" s="1" t="s">
        <v>173</v>
      </c>
      <c r="M750">
        <v>35</v>
      </c>
      <c r="N750">
        <v>0</v>
      </c>
      <c r="O750">
        <v>0</v>
      </c>
      <c r="P750">
        <v>0</v>
      </c>
      <c r="X750" t="str">
        <f>Receive[[#This Row],[服装]]&amp;Receive[[#This Row],[名前]]&amp;Receive[[#This Row],[レアリティ]]</f>
        <v>焼き芋芝山優生ICONIC</v>
      </c>
    </row>
    <row r="751" spans="1:24" x14ac:dyDescent="0.25">
      <c r="A751">
        <f>VLOOKUP(Receive[[#This Row],[No用]],SetNo[[No.用]:[vlookup 用]],2,FALSE)</f>
        <v>121</v>
      </c>
      <c r="B751">
        <f>IF(ROW()=2,1,IF(A750&lt;&gt;Receive[[#This Row],[No]],1,B750+1))</f>
        <v>6</v>
      </c>
      <c r="C751" s="1" t="s">
        <v>1016</v>
      </c>
      <c r="D751" s="1" t="s">
        <v>46</v>
      </c>
      <c r="E751" s="1" t="s">
        <v>77</v>
      </c>
      <c r="F751" s="1" t="s">
        <v>21</v>
      </c>
      <c r="G751" s="1" t="s">
        <v>27</v>
      </c>
      <c r="H751" s="1" t="s">
        <v>71</v>
      </c>
      <c r="I751">
        <v>1</v>
      </c>
      <c r="J751" t="s">
        <v>228</v>
      </c>
      <c r="K751" s="1" t="s">
        <v>164</v>
      </c>
      <c r="L751" s="1" t="s">
        <v>162</v>
      </c>
      <c r="M751">
        <v>32</v>
      </c>
      <c r="N751">
        <v>0</v>
      </c>
      <c r="O751">
        <v>0</v>
      </c>
      <c r="P751">
        <v>0</v>
      </c>
      <c r="X751" t="str">
        <f>Receive[[#This Row],[服装]]&amp;Receive[[#This Row],[名前]]&amp;Receive[[#This Row],[レアリティ]]</f>
        <v>焼き芋芝山優生ICONIC</v>
      </c>
    </row>
    <row r="752" spans="1:24" x14ac:dyDescent="0.25">
      <c r="A752">
        <f>VLOOKUP(Receive[[#This Row],[No用]],SetNo[[No.用]:[vlookup 用]],2,FALSE)</f>
        <v>121</v>
      </c>
      <c r="B752">
        <f>IF(ROW()=2,1,IF(A751&lt;&gt;Receive[[#This Row],[No]],1,B751+1))</f>
        <v>7</v>
      </c>
      <c r="C752" s="1" t="s">
        <v>1016</v>
      </c>
      <c r="D752" s="1" t="s">
        <v>46</v>
      </c>
      <c r="E752" s="1" t="s">
        <v>77</v>
      </c>
      <c r="F752" s="1" t="s">
        <v>21</v>
      </c>
      <c r="G752" s="1" t="s">
        <v>27</v>
      </c>
      <c r="H752" s="1" t="s">
        <v>71</v>
      </c>
      <c r="I752">
        <v>0</v>
      </c>
      <c r="J752" t="s">
        <v>228</v>
      </c>
      <c r="K752" s="1" t="s">
        <v>165</v>
      </c>
      <c r="L752" s="1" t="s">
        <v>162</v>
      </c>
      <c r="M752">
        <v>32</v>
      </c>
      <c r="N752">
        <v>0</v>
      </c>
      <c r="O752">
        <v>0</v>
      </c>
      <c r="P752">
        <v>0</v>
      </c>
      <c r="X752" t="str">
        <f>Receive[[#This Row],[服装]]&amp;Receive[[#This Row],[名前]]&amp;Receive[[#This Row],[レアリティ]]</f>
        <v>焼き芋芝山優生ICONIC</v>
      </c>
    </row>
    <row r="753" spans="1:24" x14ac:dyDescent="0.25">
      <c r="A753">
        <f>VLOOKUP(Receive[[#This Row],[No用]],SetNo[[No.用]:[vlookup 用]],2,FALSE)</f>
        <v>121</v>
      </c>
      <c r="B753">
        <f>IF(ROW()=2,1,IF(A752&lt;&gt;Receive[[#This Row],[No]],1,B752+1))</f>
        <v>8</v>
      </c>
      <c r="C753" s="1" t="s">
        <v>1016</v>
      </c>
      <c r="D753" s="1" t="s">
        <v>46</v>
      </c>
      <c r="E753" s="1" t="s">
        <v>77</v>
      </c>
      <c r="F753" s="1" t="s">
        <v>21</v>
      </c>
      <c r="G753" s="1" t="s">
        <v>27</v>
      </c>
      <c r="H753" s="1" t="s">
        <v>71</v>
      </c>
      <c r="I753">
        <v>1</v>
      </c>
      <c r="J753" t="s">
        <v>228</v>
      </c>
      <c r="K753" s="1" t="s">
        <v>164</v>
      </c>
      <c r="L753" s="1" t="s">
        <v>224</v>
      </c>
      <c r="M753">
        <v>45</v>
      </c>
      <c r="N753">
        <v>0</v>
      </c>
      <c r="O753">
        <v>55</v>
      </c>
      <c r="P753">
        <v>0</v>
      </c>
      <c r="X753" t="str">
        <f>Receive[[#This Row],[服装]]&amp;Receive[[#This Row],[名前]]&amp;Receive[[#This Row],[レアリティ]]</f>
        <v>焼き芋芝山優生ICONIC</v>
      </c>
    </row>
    <row r="754" spans="1:24" x14ac:dyDescent="0.25">
      <c r="A754">
        <f>VLOOKUP(Receive[[#This Row],[No用]],SetNo[[No.用]:[vlookup 用]],2,FALSE)</f>
        <v>121</v>
      </c>
      <c r="B754">
        <f>IF(ROW()=2,1,IF(A753&lt;&gt;Receive[[#This Row],[No]],1,B753+1))</f>
        <v>9</v>
      </c>
      <c r="C754" s="1" t="s">
        <v>1016</v>
      </c>
      <c r="D754" s="1" t="s">
        <v>46</v>
      </c>
      <c r="E754" s="1" t="s">
        <v>77</v>
      </c>
      <c r="F754" s="1" t="s">
        <v>21</v>
      </c>
      <c r="G754" s="1" t="s">
        <v>27</v>
      </c>
      <c r="H754" s="1" t="s">
        <v>71</v>
      </c>
      <c r="I754">
        <v>1</v>
      </c>
      <c r="J754" t="s">
        <v>228</v>
      </c>
      <c r="K754" s="1" t="s">
        <v>183</v>
      </c>
      <c r="L754" s="1" t="s">
        <v>224</v>
      </c>
      <c r="M754">
        <v>45</v>
      </c>
      <c r="N754">
        <v>0</v>
      </c>
      <c r="O754">
        <v>55</v>
      </c>
      <c r="P754">
        <v>0</v>
      </c>
      <c r="X754" t="str">
        <f>Receive[[#This Row],[服装]]&amp;Receive[[#This Row],[名前]]&amp;Receive[[#This Row],[レアリティ]]</f>
        <v>焼き芋芝山優生ICONIC</v>
      </c>
    </row>
    <row r="755" spans="1:24" x14ac:dyDescent="0.25">
      <c r="A755">
        <f>VLOOKUP(Receive[[#This Row],[No用]],SetNo[[No.用]:[vlookup 用]],2,FALSE)</f>
        <v>122</v>
      </c>
      <c r="B755">
        <f>IF(ROW()=2,1,IF(A754&lt;&gt;Receive[[#This Row],[No]],1,B754+1))</f>
        <v>1</v>
      </c>
      <c r="C755" t="s">
        <v>108</v>
      </c>
      <c r="D755" t="s">
        <v>47</v>
      </c>
      <c r="E755" t="s">
        <v>24</v>
      </c>
      <c r="F755" t="s">
        <v>25</v>
      </c>
      <c r="G755" t="s">
        <v>27</v>
      </c>
      <c r="H755" t="s">
        <v>71</v>
      </c>
      <c r="I755">
        <v>1</v>
      </c>
      <c r="J755" t="s">
        <v>228</v>
      </c>
      <c r="K755" t="s">
        <v>119</v>
      </c>
      <c r="L755" t="s">
        <v>162</v>
      </c>
      <c r="M755">
        <v>27</v>
      </c>
      <c r="N755">
        <v>0</v>
      </c>
      <c r="O755">
        <v>0</v>
      </c>
      <c r="P755">
        <v>0</v>
      </c>
      <c r="X755" t="str">
        <f>Receive[[#This Row],[服装]]&amp;Receive[[#This Row],[名前]]&amp;Receive[[#This Row],[レアリティ]]</f>
        <v>ユニフォーム海信之ICONIC</v>
      </c>
    </row>
    <row r="756" spans="1:24" x14ac:dyDescent="0.25">
      <c r="A756">
        <f>VLOOKUP(Receive[[#This Row],[No用]],SetNo[[No.用]:[vlookup 用]],2,FALSE)</f>
        <v>122</v>
      </c>
      <c r="B756">
        <f>IF(ROW()=2,1,IF(A755&lt;&gt;Receive[[#This Row],[No]],1,B755+1))</f>
        <v>2</v>
      </c>
      <c r="C756" t="s">
        <v>108</v>
      </c>
      <c r="D756" t="s">
        <v>47</v>
      </c>
      <c r="E756" t="s">
        <v>24</v>
      </c>
      <c r="F756" t="s">
        <v>25</v>
      </c>
      <c r="G756" t="s">
        <v>27</v>
      </c>
      <c r="H756" t="s">
        <v>71</v>
      </c>
      <c r="I756">
        <v>1</v>
      </c>
      <c r="J756" t="s">
        <v>228</v>
      </c>
      <c r="K756" t="s">
        <v>163</v>
      </c>
      <c r="L756" t="s">
        <v>162</v>
      </c>
      <c r="M756">
        <v>27</v>
      </c>
      <c r="N756">
        <v>0</v>
      </c>
      <c r="O756">
        <v>0</v>
      </c>
      <c r="P756">
        <v>0</v>
      </c>
      <c r="R756" s="1" t="s">
        <v>923</v>
      </c>
      <c r="S756" s="1">
        <v>15</v>
      </c>
      <c r="T756" s="1">
        <v>59.1</v>
      </c>
      <c r="U756" s="1"/>
      <c r="V756" s="1"/>
      <c r="X756" t="str">
        <f>Receive[[#This Row],[服装]]&amp;Receive[[#This Row],[名前]]&amp;Receive[[#This Row],[レアリティ]]</f>
        <v>ユニフォーム海信之ICONIC</v>
      </c>
    </row>
    <row r="757" spans="1:24" x14ac:dyDescent="0.25">
      <c r="A757">
        <f>VLOOKUP(Receive[[#This Row],[No用]],SetNo[[No.用]:[vlookup 用]],2,FALSE)</f>
        <v>122</v>
      </c>
      <c r="B757">
        <f>IF(ROW()=2,1,IF(A756&lt;&gt;Receive[[#This Row],[No]],1,B756+1))</f>
        <v>3</v>
      </c>
      <c r="C757" t="s">
        <v>108</v>
      </c>
      <c r="D757" t="s">
        <v>47</v>
      </c>
      <c r="E757" t="s">
        <v>24</v>
      </c>
      <c r="F757" t="s">
        <v>25</v>
      </c>
      <c r="G757" t="s">
        <v>27</v>
      </c>
      <c r="H757" t="s">
        <v>71</v>
      </c>
      <c r="I757">
        <v>1</v>
      </c>
      <c r="J757" t="s">
        <v>228</v>
      </c>
      <c r="K757" t="s">
        <v>230</v>
      </c>
      <c r="L757" t="s">
        <v>162</v>
      </c>
      <c r="M757">
        <v>27</v>
      </c>
      <c r="N757">
        <v>0</v>
      </c>
      <c r="O757">
        <v>0</v>
      </c>
      <c r="P757">
        <v>0</v>
      </c>
      <c r="R757" s="1" t="s">
        <v>923</v>
      </c>
      <c r="S757" s="1">
        <v>10</v>
      </c>
      <c r="T757" s="1">
        <v>39.4</v>
      </c>
      <c r="U757" s="1"/>
      <c r="V757" s="1"/>
      <c r="X757" t="str">
        <f>Receive[[#This Row],[服装]]&amp;Receive[[#This Row],[名前]]&amp;Receive[[#This Row],[レアリティ]]</f>
        <v>ユニフォーム海信之ICONIC</v>
      </c>
    </row>
    <row r="758" spans="1:24" x14ac:dyDescent="0.25">
      <c r="A758">
        <f>VLOOKUP(Receive[[#This Row],[No用]],SetNo[[No.用]:[vlookup 用]],2,FALSE)</f>
        <v>122</v>
      </c>
      <c r="B758">
        <f>IF(ROW()=2,1,IF(A757&lt;&gt;Receive[[#This Row],[No]],1,B757+1))</f>
        <v>4</v>
      </c>
      <c r="C758" t="s">
        <v>108</v>
      </c>
      <c r="D758" t="s">
        <v>47</v>
      </c>
      <c r="E758" t="s">
        <v>24</v>
      </c>
      <c r="F758" t="s">
        <v>25</v>
      </c>
      <c r="G758" t="s">
        <v>27</v>
      </c>
      <c r="H758" t="s">
        <v>71</v>
      </c>
      <c r="I758">
        <v>1</v>
      </c>
      <c r="J758" t="s">
        <v>228</v>
      </c>
      <c r="K758" t="s">
        <v>120</v>
      </c>
      <c r="L758" t="s">
        <v>162</v>
      </c>
      <c r="M758">
        <v>27</v>
      </c>
      <c r="N758">
        <v>0</v>
      </c>
      <c r="O758">
        <v>0</v>
      </c>
      <c r="P758">
        <v>0</v>
      </c>
      <c r="X758" t="str">
        <f>Receive[[#This Row],[服装]]&amp;Receive[[#This Row],[名前]]&amp;Receive[[#This Row],[レアリティ]]</f>
        <v>ユニフォーム海信之ICONIC</v>
      </c>
    </row>
    <row r="759" spans="1:24" x14ac:dyDescent="0.25">
      <c r="A759">
        <f>VLOOKUP(Receive[[#This Row],[No用]],SetNo[[No.用]:[vlookup 用]],2,FALSE)</f>
        <v>122</v>
      </c>
      <c r="B759">
        <f>IF(ROW()=2,1,IF(A758&lt;&gt;Receive[[#This Row],[No]],1,B758+1))</f>
        <v>5</v>
      </c>
      <c r="C759" t="s">
        <v>108</v>
      </c>
      <c r="D759" t="s">
        <v>47</v>
      </c>
      <c r="E759" t="s">
        <v>24</v>
      </c>
      <c r="F759" t="s">
        <v>25</v>
      </c>
      <c r="G759" t="s">
        <v>27</v>
      </c>
      <c r="H759" t="s">
        <v>71</v>
      </c>
      <c r="I759">
        <v>1</v>
      </c>
      <c r="J759" t="s">
        <v>228</v>
      </c>
      <c r="K759" t="s">
        <v>164</v>
      </c>
      <c r="L759" t="s">
        <v>162</v>
      </c>
      <c r="M759">
        <v>27</v>
      </c>
      <c r="N759">
        <v>0</v>
      </c>
      <c r="O759">
        <v>0</v>
      </c>
      <c r="P759">
        <v>0</v>
      </c>
      <c r="X759" t="str">
        <f>Receive[[#This Row],[服装]]&amp;Receive[[#This Row],[名前]]&amp;Receive[[#This Row],[レアリティ]]</f>
        <v>ユニフォーム海信之ICONIC</v>
      </c>
    </row>
    <row r="760" spans="1:24" x14ac:dyDescent="0.25">
      <c r="A760">
        <f>VLOOKUP(Receive[[#This Row],[No用]],SetNo[[No.用]:[vlookup 用]],2,FALSE)</f>
        <v>122</v>
      </c>
      <c r="B760">
        <f>IF(ROW()=2,1,IF(A759&lt;&gt;Receive[[#This Row],[No]],1,B759+1))</f>
        <v>6</v>
      </c>
      <c r="C760" t="s">
        <v>108</v>
      </c>
      <c r="D760" t="s">
        <v>47</v>
      </c>
      <c r="E760" t="s">
        <v>24</v>
      </c>
      <c r="F760" t="s">
        <v>25</v>
      </c>
      <c r="G760" t="s">
        <v>27</v>
      </c>
      <c r="H760" t="s">
        <v>71</v>
      </c>
      <c r="I760">
        <v>0</v>
      </c>
      <c r="J760" t="s">
        <v>228</v>
      </c>
      <c r="K760" t="s">
        <v>165</v>
      </c>
      <c r="L760" t="s">
        <v>162</v>
      </c>
      <c r="M760">
        <v>27</v>
      </c>
      <c r="N760">
        <v>0</v>
      </c>
      <c r="O760">
        <v>0</v>
      </c>
      <c r="P760">
        <v>0</v>
      </c>
      <c r="X760" t="str">
        <f>Receive[[#This Row],[服装]]&amp;Receive[[#This Row],[名前]]&amp;Receive[[#This Row],[レアリティ]]</f>
        <v>ユニフォーム海信之ICONIC</v>
      </c>
    </row>
    <row r="761" spans="1:24" x14ac:dyDescent="0.25">
      <c r="A761">
        <f>VLOOKUP(Receive[[#This Row],[No用]],SetNo[[No.用]:[vlookup 用]],2,FALSE)</f>
        <v>123</v>
      </c>
      <c r="B761">
        <f>IF(ROW()=2,1,IF(A760&lt;&gt;Receive[[#This Row],[No]],1,B760+1))</f>
        <v>1</v>
      </c>
      <c r="C761" s="1" t="s">
        <v>893</v>
      </c>
      <c r="D761" s="1" t="s">
        <v>47</v>
      </c>
      <c r="E761" s="1" t="s">
        <v>77</v>
      </c>
      <c r="F761" s="1" t="s">
        <v>25</v>
      </c>
      <c r="G761" s="1" t="s">
        <v>27</v>
      </c>
      <c r="H761" s="1" t="s">
        <v>71</v>
      </c>
      <c r="I761">
        <v>1</v>
      </c>
      <c r="J761" t="s">
        <v>228</v>
      </c>
      <c r="K761" s="1" t="s">
        <v>119</v>
      </c>
      <c r="L761" s="1" t="s">
        <v>178</v>
      </c>
      <c r="M761">
        <v>30</v>
      </c>
      <c r="N761">
        <v>0</v>
      </c>
      <c r="O761">
        <v>0</v>
      </c>
      <c r="P761">
        <v>0</v>
      </c>
      <c r="X761" t="str">
        <f>Receive[[#This Row],[服装]]&amp;Receive[[#This Row],[名前]]&amp;Receive[[#This Row],[レアリティ]]</f>
        <v>遊園地海信之ICONIC</v>
      </c>
    </row>
    <row r="762" spans="1:24" x14ac:dyDescent="0.25">
      <c r="A762">
        <f>VLOOKUP(Receive[[#This Row],[No用]],SetNo[[No.用]:[vlookup 用]],2,FALSE)</f>
        <v>123</v>
      </c>
      <c r="B762">
        <f>IF(ROW()=2,1,IF(A761&lt;&gt;Receive[[#This Row],[No]],1,B761+1))</f>
        <v>2</v>
      </c>
      <c r="C762" s="1" t="s">
        <v>893</v>
      </c>
      <c r="D762" s="1" t="s">
        <v>47</v>
      </c>
      <c r="E762" s="1" t="s">
        <v>77</v>
      </c>
      <c r="F762" s="1" t="s">
        <v>25</v>
      </c>
      <c r="G762" s="1" t="s">
        <v>27</v>
      </c>
      <c r="H762" s="1" t="s">
        <v>71</v>
      </c>
      <c r="I762">
        <v>1</v>
      </c>
      <c r="J762" t="s">
        <v>228</v>
      </c>
      <c r="K762" s="1" t="s">
        <v>163</v>
      </c>
      <c r="L762" s="1" t="s">
        <v>162</v>
      </c>
      <c r="M762">
        <v>27</v>
      </c>
      <c r="N762">
        <v>0</v>
      </c>
      <c r="O762">
        <v>0</v>
      </c>
      <c r="P762">
        <v>0</v>
      </c>
      <c r="R762" s="1" t="s">
        <v>923</v>
      </c>
      <c r="S762" s="1">
        <v>15</v>
      </c>
      <c r="T762" s="1">
        <v>59.1</v>
      </c>
      <c r="U762" s="1"/>
      <c r="V762" s="1"/>
      <c r="W762" s="1"/>
      <c r="X762" t="str">
        <f>Receive[[#This Row],[服装]]&amp;Receive[[#This Row],[名前]]&amp;Receive[[#This Row],[レアリティ]]</f>
        <v>遊園地海信之ICONIC</v>
      </c>
    </row>
    <row r="763" spans="1:24" x14ac:dyDescent="0.25">
      <c r="A763">
        <f>VLOOKUP(Receive[[#This Row],[No用]],SetNo[[No.用]:[vlookup 用]],2,FALSE)</f>
        <v>123</v>
      </c>
      <c r="B763">
        <f>IF(ROW()=2,1,IF(A762&lt;&gt;Receive[[#This Row],[No]],1,B762+1))</f>
        <v>3</v>
      </c>
      <c r="C763" s="1" t="s">
        <v>893</v>
      </c>
      <c r="D763" s="1" t="s">
        <v>47</v>
      </c>
      <c r="E763" s="1" t="s">
        <v>77</v>
      </c>
      <c r="F763" s="1" t="s">
        <v>25</v>
      </c>
      <c r="G763" s="1" t="s">
        <v>27</v>
      </c>
      <c r="H763" s="1" t="s">
        <v>71</v>
      </c>
      <c r="I763">
        <v>1</v>
      </c>
      <c r="J763" t="s">
        <v>228</v>
      </c>
      <c r="K763" s="1" t="s">
        <v>230</v>
      </c>
      <c r="L763" s="1" t="s">
        <v>162</v>
      </c>
      <c r="M763">
        <v>27</v>
      </c>
      <c r="N763">
        <v>0</v>
      </c>
      <c r="O763">
        <v>0</v>
      </c>
      <c r="P763">
        <v>0</v>
      </c>
      <c r="R763" s="1" t="s">
        <v>923</v>
      </c>
      <c r="S763" s="1">
        <v>10</v>
      </c>
      <c r="T763" s="1">
        <v>39.4</v>
      </c>
      <c r="U763" s="1"/>
      <c r="V763" s="1"/>
      <c r="W763" s="1"/>
      <c r="X763" t="str">
        <f>Receive[[#This Row],[服装]]&amp;Receive[[#This Row],[名前]]&amp;Receive[[#This Row],[レアリティ]]</f>
        <v>遊園地海信之ICONIC</v>
      </c>
    </row>
    <row r="764" spans="1:24" x14ac:dyDescent="0.25">
      <c r="A764">
        <f>VLOOKUP(Receive[[#This Row],[No用]],SetNo[[No.用]:[vlookup 用]],2,FALSE)</f>
        <v>123</v>
      </c>
      <c r="B764">
        <f>IF(ROW()=2,1,IF(A763&lt;&gt;Receive[[#This Row],[No]],1,B763+1))</f>
        <v>4</v>
      </c>
      <c r="C764" s="1" t="s">
        <v>893</v>
      </c>
      <c r="D764" s="1" t="s">
        <v>47</v>
      </c>
      <c r="E764" s="1" t="s">
        <v>77</v>
      </c>
      <c r="F764" s="1" t="s">
        <v>25</v>
      </c>
      <c r="G764" s="1" t="s">
        <v>27</v>
      </c>
      <c r="H764" s="1" t="s">
        <v>71</v>
      </c>
      <c r="I764">
        <v>1</v>
      </c>
      <c r="J764" t="s">
        <v>228</v>
      </c>
      <c r="K764" s="1" t="s">
        <v>120</v>
      </c>
      <c r="L764" s="1" t="s">
        <v>178</v>
      </c>
      <c r="M764">
        <v>30</v>
      </c>
      <c r="N764">
        <v>0</v>
      </c>
      <c r="O764">
        <v>0</v>
      </c>
      <c r="P764">
        <v>0</v>
      </c>
      <c r="X764" t="str">
        <f>Receive[[#This Row],[服装]]&amp;Receive[[#This Row],[名前]]&amp;Receive[[#This Row],[レアリティ]]</f>
        <v>遊園地海信之ICONIC</v>
      </c>
    </row>
    <row r="765" spans="1:24" x14ac:dyDescent="0.25">
      <c r="A765">
        <f>VLOOKUP(Receive[[#This Row],[No用]],SetNo[[No.用]:[vlookup 用]],2,FALSE)</f>
        <v>123</v>
      </c>
      <c r="B765">
        <f>IF(ROW()=2,1,IF(A764&lt;&gt;Receive[[#This Row],[No]],1,B764+1))</f>
        <v>5</v>
      </c>
      <c r="C765" s="1" t="s">
        <v>893</v>
      </c>
      <c r="D765" s="1" t="s">
        <v>47</v>
      </c>
      <c r="E765" s="1" t="s">
        <v>77</v>
      </c>
      <c r="F765" s="1" t="s">
        <v>25</v>
      </c>
      <c r="G765" s="1" t="s">
        <v>27</v>
      </c>
      <c r="H765" s="1" t="s">
        <v>71</v>
      </c>
      <c r="I765">
        <v>1</v>
      </c>
      <c r="J765" t="s">
        <v>228</v>
      </c>
      <c r="K765" s="1" t="s">
        <v>164</v>
      </c>
      <c r="L765" s="1" t="s">
        <v>162</v>
      </c>
      <c r="M765">
        <v>27</v>
      </c>
      <c r="N765">
        <v>0</v>
      </c>
      <c r="O765">
        <v>0</v>
      </c>
      <c r="P765">
        <v>0</v>
      </c>
      <c r="X765" t="str">
        <f>Receive[[#This Row],[服装]]&amp;Receive[[#This Row],[名前]]&amp;Receive[[#This Row],[レアリティ]]</f>
        <v>遊園地海信之ICONIC</v>
      </c>
    </row>
    <row r="766" spans="1:24" x14ac:dyDescent="0.25">
      <c r="A766">
        <f>VLOOKUP(Receive[[#This Row],[No用]],SetNo[[No.用]:[vlookup 用]],2,FALSE)</f>
        <v>123</v>
      </c>
      <c r="B766">
        <f>IF(ROW()=2,1,IF(A765&lt;&gt;Receive[[#This Row],[No]],1,B765+1))</f>
        <v>6</v>
      </c>
      <c r="C766" s="1" t="s">
        <v>893</v>
      </c>
      <c r="D766" s="1" t="s">
        <v>47</v>
      </c>
      <c r="E766" s="1" t="s">
        <v>77</v>
      </c>
      <c r="F766" s="1" t="s">
        <v>25</v>
      </c>
      <c r="G766" s="1" t="s">
        <v>27</v>
      </c>
      <c r="H766" s="1" t="s">
        <v>71</v>
      </c>
      <c r="I766">
        <v>0</v>
      </c>
      <c r="J766" t="s">
        <v>228</v>
      </c>
      <c r="K766" s="1" t="s">
        <v>165</v>
      </c>
      <c r="L766" s="1" t="s">
        <v>162</v>
      </c>
      <c r="M766">
        <v>27</v>
      </c>
      <c r="N766">
        <v>0</v>
      </c>
      <c r="O766">
        <v>0</v>
      </c>
      <c r="P766">
        <v>0</v>
      </c>
      <c r="X766" t="str">
        <f>Receive[[#This Row],[服装]]&amp;Receive[[#This Row],[名前]]&amp;Receive[[#This Row],[レアリティ]]</f>
        <v>遊園地海信之ICONIC</v>
      </c>
    </row>
    <row r="767" spans="1:24" x14ac:dyDescent="0.25">
      <c r="A767">
        <f>VLOOKUP(Receive[[#This Row],[No用]],SetNo[[No.用]:[vlookup 用]],2,FALSE)</f>
        <v>123</v>
      </c>
      <c r="B767">
        <f>IF(ROW()=2,1,IF(A766&lt;&gt;Receive[[#This Row],[No]],1,B766+1))</f>
        <v>7</v>
      </c>
      <c r="C767" s="1" t="s">
        <v>893</v>
      </c>
      <c r="D767" s="1" t="s">
        <v>47</v>
      </c>
      <c r="E767" s="1" t="s">
        <v>77</v>
      </c>
      <c r="F767" s="1" t="s">
        <v>25</v>
      </c>
      <c r="G767" s="1" t="s">
        <v>27</v>
      </c>
      <c r="H767" s="1" t="s">
        <v>71</v>
      </c>
      <c r="I767">
        <v>1</v>
      </c>
      <c r="J767" t="s">
        <v>228</v>
      </c>
      <c r="K767" s="1" t="s">
        <v>120</v>
      </c>
      <c r="L767" s="1" t="s">
        <v>224</v>
      </c>
      <c r="M767">
        <v>45</v>
      </c>
      <c r="N767">
        <v>0</v>
      </c>
      <c r="O767">
        <v>55</v>
      </c>
      <c r="P767">
        <v>0</v>
      </c>
      <c r="X767" t="str">
        <f>Receive[[#This Row],[服装]]&amp;Receive[[#This Row],[名前]]&amp;Receive[[#This Row],[レアリティ]]</f>
        <v>遊園地海信之ICONIC</v>
      </c>
    </row>
    <row r="768" spans="1:24" x14ac:dyDescent="0.25">
      <c r="A768">
        <f>VLOOKUP(Receive[[#This Row],[No用]],SetNo[[No.用]:[vlookup 用]],2,FALSE)</f>
        <v>124</v>
      </c>
      <c r="B768">
        <f>IF(ROW()=2,1,IF(A767&lt;&gt;Receive[[#This Row],[No]],1,B767+1))</f>
        <v>1</v>
      </c>
      <c r="C768" t="s">
        <v>108</v>
      </c>
      <c r="D768" t="s">
        <v>47</v>
      </c>
      <c r="E768" t="s">
        <v>90</v>
      </c>
      <c r="F768" t="s">
        <v>78</v>
      </c>
      <c r="G768" t="s">
        <v>27</v>
      </c>
      <c r="H768" t="s">
        <v>151</v>
      </c>
      <c r="I768">
        <v>1</v>
      </c>
      <c r="J768" t="s">
        <v>228</v>
      </c>
      <c r="K768" t="s">
        <v>119</v>
      </c>
      <c r="L768" t="s">
        <v>173</v>
      </c>
      <c r="M768">
        <v>33</v>
      </c>
      <c r="N768">
        <v>0</v>
      </c>
      <c r="O768">
        <v>0</v>
      </c>
      <c r="P768">
        <v>0</v>
      </c>
      <c r="X768" t="str">
        <f>Receive[[#This Row],[服装]]&amp;Receive[[#This Row],[名前]]&amp;Receive[[#This Row],[レアリティ]]</f>
        <v>ユニフォーム海信之YELL</v>
      </c>
    </row>
    <row r="769" spans="1:24" x14ac:dyDescent="0.25">
      <c r="A769">
        <f>VLOOKUP(Receive[[#This Row],[No用]],SetNo[[No.用]:[vlookup 用]],2,FALSE)</f>
        <v>124</v>
      </c>
      <c r="B769">
        <f>IF(ROW()=2,1,IF(A768&lt;&gt;Receive[[#This Row],[No]],1,B768+1))</f>
        <v>2</v>
      </c>
      <c r="C769" t="s">
        <v>108</v>
      </c>
      <c r="D769" t="s">
        <v>47</v>
      </c>
      <c r="E769" t="s">
        <v>90</v>
      </c>
      <c r="F769" t="s">
        <v>78</v>
      </c>
      <c r="G769" t="s">
        <v>27</v>
      </c>
      <c r="H769" t="s">
        <v>151</v>
      </c>
      <c r="I769">
        <v>1</v>
      </c>
      <c r="J769" t="s">
        <v>228</v>
      </c>
      <c r="K769" t="s">
        <v>163</v>
      </c>
      <c r="L769" t="s">
        <v>162</v>
      </c>
      <c r="M769">
        <v>27</v>
      </c>
      <c r="N769">
        <v>0</v>
      </c>
      <c r="O769">
        <v>0</v>
      </c>
      <c r="P769">
        <v>0</v>
      </c>
      <c r="R769" s="1" t="s">
        <v>923</v>
      </c>
      <c r="S769" s="1">
        <v>15</v>
      </c>
      <c r="T769" s="1">
        <v>59.1</v>
      </c>
      <c r="U769" s="1"/>
      <c r="V769" s="1"/>
      <c r="X769" t="str">
        <f>Receive[[#This Row],[服装]]&amp;Receive[[#This Row],[名前]]&amp;Receive[[#This Row],[レアリティ]]</f>
        <v>ユニフォーム海信之YELL</v>
      </c>
    </row>
    <row r="770" spans="1:24" x14ac:dyDescent="0.25">
      <c r="A770">
        <f>VLOOKUP(Receive[[#This Row],[No用]],SetNo[[No.用]:[vlookup 用]],2,FALSE)</f>
        <v>124</v>
      </c>
      <c r="B770">
        <f>IF(ROW()=2,1,IF(A769&lt;&gt;Receive[[#This Row],[No]],1,B769+1))</f>
        <v>3</v>
      </c>
      <c r="C770" t="s">
        <v>108</v>
      </c>
      <c r="D770" t="s">
        <v>47</v>
      </c>
      <c r="E770" t="s">
        <v>90</v>
      </c>
      <c r="F770" t="s">
        <v>78</v>
      </c>
      <c r="G770" t="s">
        <v>27</v>
      </c>
      <c r="H770" t="s">
        <v>151</v>
      </c>
      <c r="I770">
        <v>1</v>
      </c>
      <c r="J770" t="s">
        <v>228</v>
      </c>
      <c r="K770" t="s">
        <v>230</v>
      </c>
      <c r="L770" t="s">
        <v>162</v>
      </c>
      <c r="M770">
        <v>27</v>
      </c>
      <c r="N770">
        <v>0</v>
      </c>
      <c r="O770">
        <v>0</v>
      </c>
      <c r="P770">
        <v>0</v>
      </c>
      <c r="R770" s="1" t="s">
        <v>923</v>
      </c>
      <c r="S770" s="1">
        <v>10</v>
      </c>
      <c r="T770" s="1">
        <v>39.4</v>
      </c>
      <c r="U770" s="1"/>
      <c r="V770" s="1"/>
      <c r="X770" t="str">
        <f>Receive[[#This Row],[服装]]&amp;Receive[[#This Row],[名前]]&amp;Receive[[#This Row],[レアリティ]]</f>
        <v>ユニフォーム海信之YELL</v>
      </c>
    </row>
    <row r="771" spans="1:24" x14ac:dyDescent="0.25">
      <c r="A771">
        <f>VLOOKUP(Receive[[#This Row],[No用]],SetNo[[No.用]:[vlookup 用]],2,FALSE)</f>
        <v>124</v>
      </c>
      <c r="B771">
        <f>IF(ROW()=2,1,IF(A770&lt;&gt;Receive[[#This Row],[No]],1,B770+1))</f>
        <v>4</v>
      </c>
      <c r="C771" t="s">
        <v>108</v>
      </c>
      <c r="D771" t="s">
        <v>47</v>
      </c>
      <c r="E771" t="s">
        <v>90</v>
      </c>
      <c r="F771" t="s">
        <v>78</v>
      </c>
      <c r="G771" t="s">
        <v>27</v>
      </c>
      <c r="H771" t="s">
        <v>151</v>
      </c>
      <c r="I771">
        <v>1</v>
      </c>
      <c r="J771" t="s">
        <v>228</v>
      </c>
      <c r="K771" t="s">
        <v>120</v>
      </c>
      <c r="L771" t="s">
        <v>173</v>
      </c>
      <c r="M771">
        <v>33</v>
      </c>
      <c r="N771">
        <v>0</v>
      </c>
      <c r="O771">
        <v>0</v>
      </c>
      <c r="P771">
        <v>0</v>
      </c>
      <c r="X771" t="str">
        <f>Receive[[#This Row],[服装]]&amp;Receive[[#This Row],[名前]]&amp;Receive[[#This Row],[レアリティ]]</f>
        <v>ユニフォーム海信之YELL</v>
      </c>
    </row>
    <row r="772" spans="1:24" x14ac:dyDescent="0.25">
      <c r="A772">
        <f>VLOOKUP(Receive[[#This Row],[No用]],SetNo[[No.用]:[vlookup 用]],2,FALSE)</f>
        <v>124</v>
      </c>
      <c r="B772">
        <f>IF(ROW()=2,1,IF(A771&lt;&gt;Receive[[#This Row],[No]],1,B771+1))</f>
        <v>5</v>
      </c>
      <c r="C772" t="s">
        <v>108</v>
      </c>
      <c r="D772" t="s">
        <v>47</v>
      </c>
      <c r="E772" t="s">
        <v>90</v>
      </c>
      <c r="F772" t="s">
        <v>78</v>
      </c>
      <c r="G772" t="s">
        <v>27</v>
      </c>
      <c r="H772" t="s">
        <v>151</v>
      </c>
      <c r="I772">
        <v>1</v>
      </c>
      <c r="J772" t="s">
        <v>228</v>
      </c>
      <c r="K772" t="s">
        <v>164</v>
      </c>
      <c r="L772" t="s">
        <v>162</v>
      </c>
      <c r="M772">
        <v>27</v>
      </c>
      <c r="N772">
        <v>0</v>
      </c>
      <c r="O772">
        <v>0</v>
      </c>
      <c r="P772">
        <v>0</v>
      </c>
      <c r="X772" t="str">
        <f>Receive[[#This Row],[服装]]&amp;Receive[[#This Row],[名前]]&amp;Receive[[#This Row],[レアリティ]]</f>
        <v>ユニフォーム海信之YELL</v>
      </c>
    </row>
    <row r="773" spans="1:24" x14ac:dyDescent="0.25">
      <c r="A773">
        <f>VLOOKUP(Receive[[#This Row],[No用]],SetNo[[No.用]:[vlookup 用]],2,FALSE)</f>
        <v>124</v>
      </c>
      <c r="B773">
        <f>IF(ROW()=2,1,IF(A772&lt;&gt;Receive[[#This Row],[No]],1,B772+1))</f>
        <v>6</v>
      </c>
      <c r="C773" t="s">
        <v>108</v>
      </c>
      <c r="D773" t="s">
        <v>47</v>
      </c>
      <c r="E773" t="s">
        <v>90</v>
      </c>
      <c r="F773" t="s">
        <v>78</v>
      </c>
      <c r="G773" t="s">
        <v>27</v>
      </c>
      <c r="H773" t="s">
        <v>151</v>
      </c>
      <c r="I773">
        <v>0</v>
      </c>
      <c r="J773" t="s">
        <v>228</v>
      </c>
      <c r="K773" t="s">
        <v>165</v>
      </c>
      <c r="L773" t="s">
        <v>162</v>
      </c>
      <c r="M773">
        <v>27</v>
      </c>
      <c r="N773">
        <v>0</v>
      </c>
      <c r="O773">
        <v>0</v>
      </c>
      <c r="P773">
        <v>0</v>
      </c>
      <c r="X773" t="str">
        <f>Receive[[#This Row],[服装]]&amp;Receive[[#This Row],[名前]]&amp;Receive[[#This Row],[レアリティ]]</f>
        <v>ユニフォーム海信之YELL</v>
      </c>
    </row>
    <row r="774" spans="1:24" x14ac:dyDescent="0.25">
      <c r="A774">
        <f>VLOOKUP(Receive[[#This Row],[No用]],SetNo[[No.用]:[vlookup 用]],2,FALSE)</f>
        <v>125</v>
      </c>
      <c r="B774">
        <f>IF(ROW()=2,1,IF(A773&lt;&gt;Receive[[#This Row],[No]],1,B773+1))</f>
        <v>1</v>
      </c>
      <c r="C774" s="1" t="s">
        <v>108</v>
      </c>
      <c r="D774" s="1" t="s">
        <v>681</v>
      </c>
      <c r="E774" s="1" t="s">
        <v>90</v>
      </c>
      <c r="F774" s="1" t="s">
        <v>74</v>
      </c>
      <c r="G774" s="1" t="s">
        <v>27</v>
      </c>
      <c r="H774" s="1" t="s">
        <v>543</v>
      </c>
      <c r="I774">
        <v>1</v>
      </c>
      <c r="J774" t="s">
        <v>228</v>
      </c>
      <c r="K774" s="1" t="s">
        <v>119</v>
      </c>
      <c r="L774" s="1" t="s">
        <v>173</v>
      </c>
      <c r="M774">
        <v>30</v>
      </c>
      <c r="N774">
        <v>0</v>
      </c>
      <c r="O774">
        <v>0</v>
      </c>
      <c r="P774">
        <v>0</v>
      </c>
      <c r="X774" t="str">
        <f>Receive[[#This Row],[服装]]&amp;Receive[[#This Row],[名前]]&amp;Receive[[#This Row],[レアリティ]]</f>
        <v>ユニフォーム手白球彦ICONIC</v>
      </c>
    </row>
    <row r="775" spans="1:24" x14ac:dyDescent="0.25">
      <c r="A775">
        <f>VLOOKUP(Receive[[#This Row],[No用]],SetNo[[No.用]:[vlookup 用]],2,FALSE)</f>
        <v>125</v>
      </c>
      <c r="B775">
        <f>IF(ROW()=2,1,IF(A774&lt;&gt;Receive[[#This Row],[No]],1,B774+1))</f>
        <v>2</v>
      </c>
      <c r="C775" s="1" t="s">
        <v>108</v>
      </c>
      <c r="D775" s="1" t="s">
        <v>681</v>
      </c>
      <c r="E775" s="1" t="s">
        <v>90</v>
      </c>
      <c r="F775" s="1" t="s">
        <v>74</v>
      </c>
      <c r="G775" s="1" t="s">
        <v>27</v>
      </c>
      <c r="H775" s="1" t="s">
        <v>543</v>
      </c>
      <c r="I775">
        <v>1</v>
      </c>
      <c r="J775" t="s">
        <v>228</v>
      </c>
      <c r="K775" s="1" t="s">
        <v>163</v>
      </c>
      <c r="L775" s="1" t="s">
        <v>162</v>
      </c>
      <c r="M775">
        <v>27</v>
      </c>
      <c r="N775">
        <v>0</v>
      </c>
      <c r="O775">
        <v>0</v>
      </c>
      <c r="P775">
        <v>0</v>
      </c>
      <c r="R775" s="1" t="s">
        <v>923</v>
      </c>
      <c r="S775" s="1">
        <v>15</v>
      </c>
      <c r="T775" s="1">
        <v>59.1</v>
      </c>
      <c r="U775" s="1"/>
      <c r="V775" s="1"/>
      <c r="X775" t="str">
        <f>Receive[[#This Row],[服装]]&amp;Receive[[#This Row],[名前]]&amp;Receive[[#This Row],[レアリティ]]</f>
        <v>ユニフォーム手白球彦ICONIC</v>
      </c>
    </row>
    <row r="776" spans="1:24" x14ac:dyDescent="0.25">
      <c r="A776">
        <f>VLOOKUP(Receive[[#This Row],[No用]],SetNo[[No.用]:[vlookup 用]],2,FALSE)</f>
        <v>125</v>
      </c>
      <c r="B776">
        <f>IF(ROW()=2,1,IF(A775&lt;&gt;Receive[[#This Row],[No]],1,B775+1))</f>
        <v>3</v>
      </c>
      <c r="C776" s="1" t="s">
        <v>108</v>
      </c>
      <c r="D776" s="1" t="s">
        <v>681</v>
      </c>
      <c r="E776" s="1" t="s">
        <v>90</v>
      </c>
      <c r="F776" s="1" t="s">
        <v>74</v>
      </c>
      <c r="G776" s="1" t="s">
        <v>27</v>
      </c>
      <c r="H776" s="1" t="s">
        <v>543</v>
      </c>
      <c r="I776">
        <v>1</v>
      </c>
      <c r="J776" t="s">
        <v>228</v>
      </c>
      <c r="K776" s="1" t="s">
        <v>120</v>
      </c>
      <c r="L776" s="1" t="s">
        <v>178</v>
      </c>
      <c r="M776">
        <v>30</v>
      </c>
      <c r="N776">
        <v>0</v>
      </c>
      <c r="O776">
        <v>0</v>
      </c>
      <c r="P776">
        <v>0</v>
      </c>
      <c r="X776" t="str">
        <f>Receive[[#This Row],[服装]]&amp;Receive[[#This Row],[名前]]&amp;Receive[[#This Row],[レアリティ]]</f>
        <v>ユニフォーム手白球彦ICONIC</v>
      </c>
    </row>
    <row r="777" spans="1:24" x14ac:dyDescent="0.25">
      <c r="A777">
        <f>VLOOKUP(Receive[[#This Row],[No用]],SetNo[[No.用]:[vlookup 用]],2,FALSE)</f>
        <v>125</v>
      </c>
      <c r="B777">
        <f>IF(ROW()=2,1,IF(A776&lt;&gt;Receive[[#This Row],[No]],1,B776+1))</f>
        <v>4</v>
      </c>
      <c r="C777" s="1" t="s">
        <v>108</v>
      </c>
      <c r="D777" s="1" t="s">
        <v>681</v>
      </c>
      <c r="E777" s="1" t="s">
        <v>90</v>
      </c>
      <c r="F777" s="1" t="s">
        <v>74</v>
      </c>
      <c r="G777" s="1" t="s">
        <v>27</v>
      </c>
      <c r="H777" s="1" t="s">
        <v>543</v>
      </c>
      <c r="I777">
        <v>1</v>
      </c>
      <c r="J777" t="s">
        <v>228</v>
      </c>
      <c r="K777" s="1" t="s">
        <v>164</v>
      </c>
      <c r="L777" s="1" t="s">
        <v>162</v>
      </c>
      <c r="M777">
        <v>27</v>
      </c>
      <c r="N777">
        <v>0</v>
      </c>
      <c r="O777">
        <v>0</v>
      </c>
      <c r="P777">
        <v>0</v>
      </c>
      <c r="X777" t="str">
        <f>Receive[[#This Row],[服装]]&amp;Receive[[#This Row],[名前]]&amp;Receive[[#This Row],[レアリティ]]</f>
        <v>ユニフォーム手白球彦ICONIC</v>
      </c>
    </row>
    <row r="778" spans="1:24" x14ac:dyDescent="0.25">
      <c r="A778">
        <f>VLOOKUP(Receive[[#This Row],[No用]],SetNo[[No.用]:[vlookup 用]],2,FALSE)</f>
        <v>125</v>
      </c>
      <c r="B778">
        <f>IF(ROW()=2,1,IF(A777&lt;&gt;Receive[[#This Row],[No]],1,B777+1))</f>
        <v>5</v>
      </c>
      <c r="C778" s="1" t="s">
        <v>108</v>
      </c>
      <c r="D778" s="1" t="s">
        <v>681</v>
      </c>
      <c r="E778" s="1" t="s">
        <v>90</v>
      </c>
      <c r="F778" s="1" t="s">
        <v>74</v>
      </c>
      <c r="G778" s="1" t="s">
        <v>27</v>
      </c>
      <c r="H778" s="1" t="s">
        <v>543</v>
      </c>
      <c r="I778">
        <v>0</v>
      </c>
      <c r="J778" t="s">
        <v>228</v>
      </c>
      <c r="K778" s="1" t="s">
        <v>165</v>
      </c>
      <c r="L778" s="1" t="s">
        <v>162</v>
      </c>
      <c r="M778">
        <v>13</v>
      </c>
      <c r="N778">
        <v>0</v>
      </c>
      <c r="O778">
        <v>0</v>
      </c>
      <c r="P778">
        <v>0</v>
      </c>
      <c r="X778" t="str">
        <f>Receive[[#This Row],[服装]]&amp;Receive[[#This Row],[名前]]&amp;Receive[[#This Row],[レアリティ]]</f>
        <v>ユニフォーム手白球彦ICONIC</v>
      </c>
    </row>
    <row r="779" spans="1:24" x14ac:dyDescent="0.25">
      <c r="A779">
        <f>VLOOKUP(Receive[[#This Row],[No用]],SetNo[[No.用]:[vlookup 用]],2,FALSE)</f>
        <v>126</v>
      </c>
      <c r="B779">
        <f>IF(ROW()=2,1,IF(A778&lt;&gt;Receive[[#This Row],[No]],1,B778+1))</f>
        <v>1</v>
      </c>
      <c r="C779" t="s">
        <v>205</v>
      </c>
      <c r="D779" t="s">
        <v>48</v>
      </c>
      <c r="E779" t="s">
        <v>23</v>
      </c>
      <c r="F779" t="s">
        <v>26</v>
      </c>
      <c r="G779" t="s">
        <v>49</v>
      </c>
      <c r="H779" t="s">
        <v>71</v>
      </c>
      <c r="I779">
        <v>1</v>
      </c>
      <c r="J779" t="s">
        <v>228</v>
      </c>
      <c r="K779" t="s">
        <v>119</v>
      </c>
      <c r="L779" t="s">
        <v>162</v>
      </c>
      <c r="M779">
        <v>26</v>
      </c>
      <c r="N779">
        <v>0</v>
      </c>
      <c r="O779">
        <v>0</v>
      </c>
      <c r="P779">
        <v>0</v>
      </c>
      <c r="X779" t="str">
        <f>Receive[[#This Row],[服装]]&amp;Receive[[#This Row],[名前]]&amp;Receive[[#This Row],[レアリティ]]</f>
        <v>ユニフォーム青根高伸ICONIC</v>
      </c>
    </row>
    <row r="780" spans="1:24" x14ac:dyDescent="0.25">
      <c r="A780">
        <f>VLOOKUP(Receive[[#This Row],[No用]],SetNo[[No.用]:[vlookup 用]],2,FALSE)</f>
        <v>126</v>
      </c>
      <c r="B780">
        <f>IF(ROW()=2,1,IF(A779&lt;&gt;Receive[[#This Row],[No]],1,B779+1))</f>
        <v>2</v>
      </c>
      <c r="C780" t="s">
        <v>205</v>
      </c>
      <c r="D780" t="s">
        <v>48</v>
      </c>
      <c r="E780" t="s">
        <v>23</v>
      </c>
      <c r="F780" t="s">
        <v>26</v>
      </c>
      <c r="G780" t="s">
        <v>49</v>
      </c>
      <c r="H780" t="s">
        <v>71</v>
      </c>
      <c r="I780">
        <v>1</v>
      </c>
      <c r="J780" t="s">
        <v>228</v>
      </c>
      <c r="K780" t="s">
        <v>194</v>
      </c>
      <c r="L780" t="s">
        <v>162</v>
      </c>
      <c r="M780">
        <v>26</v>
      </c>
      <c r="N780">
        <v>0</v>
      </c>
      <c r="O780">
        <v>0</v>
      </c>
      <c r="P780">
        <v>0</v>
      </c>
      <c r="X780" t="str">
        <f>Receive[[#This Row],[服装]]&amp;Receive[[#This Row],[名前]]&amp;Receive[[#This Row],[レアリティ]]</f>
        <v>ユニフォーム青根高伸ICONIC</v>
      </c>
    </row>
    <row r="781" spans="1:24" x14ac:dyDescent="0.25">
      <c r="A781">
        <f>VLOOKUP(Receive[[#This Row],[No用]],SetNo[[No.用]:[vlookup 用]],2,FALSE)</f>
        <v>126</v>
      </c>
      <c r="B781">
        <f>IF(ROW()=2,1,IF(A780&lt;&gt;Receive[[#This Row],[No]],1,B780+1))</f>
        <v>3</v>
      </c>
      <c r="C781" t="s">
        <v>205</v>
      </c>
      <c r="D781" t="s">
        <v>48</v>
      </c>
      <c r="E781" t="s">
        <v>23</v>
      </c>
      <c r="F781" t="s">
        <v>26</v>
      </c>
      <c r="G781" t="s">
        <v>49</v>
      </c>
      <c r="H781" t="s">
        <v>71</v>
      </c>
      <c r="I781">
        <v>1</v>
      </c>
      <c r="J781" t="s">
        <v>228</v>
      </c>
      <c r="K781" t="s">
        <v>163</v>
      </c>
      <c r="L781" t="s">
        <v>162</v>
      </c>
      <c r="M781">
        <v>26</v>
      </c>
      <c r="N781">
        <v>0</v>
      </c>
      <c r="O781">
        <v>0</v>
      </c>
      <c r="P781">
        <v>0</v>
      </c>
      <c r="R781" s="1" t="s">
        <v>923</v>
      </c>
      <c r="S781" s="1">
        <v>15</v>
      </c>
      <c r="T781" s="1">
        <v>59.1</v>
      </c>
      <c r="U781" s="1"/>
      <c r="V781" s="1"/>
      <c r="X781" t="str">
        <f>Receive[[#This Row],[服装]]&amp;Receive[[#This Row],[名前]]&amp;Receive[[#This Row],[レアリティ]]</f>
        <v>ユニフォーム青根高伸ICONIC</v>
      </c>
    </row>
    <row r="782" spans="1:24" x14ac:dyDescent="0.25">
      <c r="A782">
        <f>VLOOKUP(Receive[[#This Row],[No用]],SetNo[[No.用]:[vlookup 用]],2,FALSE)</f>
        <v>126</v>
      </c>
      <c r="B782">
        <f>IF(ROW()=2,1,IF(A781&lt;&gt;Receive[[#This Row],[No]],1,B781+1))</f>
        <v>4</v>
      </c>
      <c r="C782" t="s">
        <v>205</v>
      </c>
      <c r="D782" t="s">
        <v>48</v>
      </c>
      <c r="E782" t="s">
        <v>23</v>
      </c>
      <c r="F782" t="s">
        <v>26</v>
      </c>
      <c r="G782" t="s">
        <v>49</v>
      </c>
      <c r="H782" t="s">
        <v>71</v>
      </c>
      <c r="I782">
        <v>1</v>
      </c>
      <c r="J782" t="s">
        <v>228</v>
      </c>
      <c r="K782" t="s">
        <v>120</v>
      </c>
      <c r="L782" t="s">
        <v>162</v>
      </c>
      <c r="M782">
        <v>26</v>
      </c>
      <c r="N782">
        <v>0</v>
      </c>
      <c r="O782">
        <v>0</v>
      </c>
      <c r="P782">
        <v>0</v>
      </c>
      <c r="X782" t="str">
        <f>Receive[[#This Row],[服装]]&amp;Receive[[#This Row],[名前]]&amp;Receive[[#This Row],[レアリティ]]</f>
        <v>ユニフォーム青根高伸ICONIC</v>
      </c>
    </row>
    <row r="783" spans="1:24" x14ac:dyDescent="0.25">
      <c r="A783">
        <f>VLOOKUP(Receive[[#This Row],[No用]],SetNo[[No.用]:[vlookup 用]],2,FALSE)</f>
        <v>126</v>
      </c>
      <c r="B783">
        <f>IF(ROW()=2,1,IF(A782&lt;&gt;Receive[[#This Row],[No]],1,B782+1))</f>
        <v>5</v>
      </c>
      <c r="C783" t="s">
        <v>205</v>
      </c>
      <c r="D783" t="s">
        <v>48</v>
      </c>
      <c r="E783" t="s">
        <v>23</v>
      </c>
      <c r="F783" t="s">
        <v>26</v>
      </c>
      <c r="G783" t="s">
        <v>49</v>
      </c>
      <c r="H783" t="s">
        <v>71</v>
      </c>
      <c r="I783">
        <v>1</v>
      </c>
      <c r="J783" t="s">
        <v>228</v>
      </c>
      <c r="K783" t="s">
        <v>164</v>
      </c>
      <c r="L783" t="s">
        <v>162</v>
      </c>
      <c r="M783">
        <v>26</v>
      </c>
      <c r="N783">
        <v>0</v>
      </c>
      <c r="O783">
        <v>0</v>
      </c>
      <c r="P783">
        <v>0</v>
      </c>
      <c r="X783" t="str">
        <f>Receive[[#This Row],[服装]]&amp;Receive[[#This Row],[名前]]&amp;Receive[[#This Row],[レアリティ]]</f>
        <v>ユニフォーム青根高伸ICONIC</v>
      </c>
    </row>
    <row r="784" spans="1:24" x14ac:dyDescent="0.25">
      <c r="A784">
        <f>VLOOKUP(Receive[[#This Row],[No用]],SetNo[[No.用]:[vlookup 用]],2,FALSE)</f>
        <v>126</v>
      </c>
      <c r="B784">
        <f>IF(ROW()=2,1,IF(A783&lt;&gt;Receive[[#This Row],[No]],1,B783+1))</f>
        <v>6</v>
      </c>
      <c r="C784" t="s">
        <v>205</v>
      </c>
      <c r="D784" t="s">
        <v>48</v>
      </c>
      <c r="E784" t="s">
        <v>23</v>
      </c>
      <c r="F784" t="s">
        <v>26</v>
      </c>
      <c r="G784" t="s">
        <v>49</v>
      </c>
      <c r="H784" t="s">
        <v>71</v>
      </c>
      <c r="I784">
        <v>0</v>
      </c>
      <c r="J784" t="s">
        <v>228</v>
      </c>
      <c r="K784" t="s">
        <v>165</v>
      </c>
      <c r="L784" t="s">
        <v>162</v>
      </c>
      <c r="M784">
        <v>32</v>
      </c>
      <c r="N784">
        <v>0</v>
      </c>
      <c r="O784">
        <v>0</v>
      </c>
      <c r="P784">
        <v>0</v>
      </c>
      <c r="X784" t="str">
        <f>Receive[[#This Row],[服装]]&amp;Receive[[#This Row],[名前]]&amp;Receive[[#This Row],[レアリティ]]</f>
        <v>ユニフォーム青根高伸ICONIC</v>
      </c>
    </row>
    <row r="785" spans="1:24" x14ac:dyDescent="0.25">
      <c r="A785">
        <f>VLOOKUP(Receive[[#This Row],[No用]],SetNo[[No.用]:[vlookup 用]],2,FALSE)</f>
        <v>127</v>
      </c>
      <c r="B785">
        <f>IF(ROW()=2,1,IF(A784&lt;&gt;Receive[[#This Row],[No]],1,B784+1))</f>
        <v>1</v>
      </c>
      <c r="C785" t="s">
        <v>149</v>
      </c>
      <c r="D785" t="s">
        <v>48</v>
      </c>
      <c r="E785" t="s">
        <v>23</v>
      </c>
      <c r="F785" t="s">
        <v>26</v>
      </c>
      <c r="G785" t="s">
        <v>49</v>
      </c>
      <c r="H785" t="s">
        <v>71</v>
      </c>
      <c r="I785">
        <v>1</v>
      </c>
      <c r="J785" t="s">
        <v>228</v>
      </c>
      <c r="K785" t="s">
        <v>119</v>
      </c>
      <c r="L785" t="s">
        <v>162</v>
      </c>
      <c r="M785">
        <v>26</v>
      </c>
      <c r="N785">
        <v>0</v>
      </c>
      <c r="O785">
        <v>0</v>
      </c>
      <c r="P785">
        <v>0</v>
      </c>
      <c r="X785" t="str">
        <f>Receive[[#This Row],[服装]]&amp;Receive[[#This Row],[名前]]&amp;Receive[[#This Row],[レアリティ]]</f>
        <v>制服青根高伸ICONIC</v>
      </c>
    </row>
    <row r="786" spans="1:24" x14ac:dyDescent="0.25">
      <c r="A786">
        <f>VLOOKUP(Receive[[#This Row],[No用]],SetNo[[No.用]:[vlookup 用]],2,FALSE)</f>
        <v>127</v>
      </c>
      <c r="B786">
        <f>IF(ROW()=2,1,IF(A785&lt;&gt;Receive[[#This Row],[No]],1,B785+1))</f>
        <v>2</v>
      </c>
      <c r="C786" t="s">
        <v>149</v>
      </c>
      <c r="D786" t="s">
        <v>48</v>
      </c>
      <c r="E786" t="s">
        <v>23</v>
      </c>
      <c r="F786" t="s">
        <v>26</v>
      </c>
      <c r="G786" t="s">
        <v>49</v>
      </c>
      <c r="H786" t="s">
        <v>71</v>
      </c>
      <c r="I786">
        <v>1</v>
      </c>
      <c r="J786" t="s">
        <v>228</v>
      </c>
      <c r="K786" t="s">
        <v>194</v>
      </c>
      <c r="L786" t="s">
        <v>162</v>
      </c>
      <c r="M786">
        <v>26</v>
      </c>
      <c r="N786">
        <v>0</v>
      </c>
      <c r="O786">
        <v>0</v>
      </c>
      <c r="P786">
        <v>0</v>
      </c>
      <c r="X786" t="str">
        <f>Receive[[#This Row],[服装]]&amp;Receive[[#This Row],[名前]]&amp;Receive[[#This Row],[レアリティ]]</f>
        <v>制服青根高伸ICONIC</v>
      </c>
    </row>
    <row r="787" spans="1:24" x14ac:dyDescent="0.25">
      <c r="A787">
        <f>VLOOKUP(Receive[[#This Row],[No用]],SetNo[[No.用]:[vlookup 用]],2,FALSE)</f>
        <v>127</v>
      </c>
      <c r="B787">
        <f>IF(ROW()=2,1,IF(A786&lt;&gt;Receive[[#This Row],[No]],1,B786+1))</f>
        <v>3</v>
      </c>
      <c r="C787" t="s">
        <v>149</v>
      </c>
      <c r="D787" t="s">
        <v>48</v>
      </c>
      <c r="E787" t="s">
        <v>23</v>
      </c>
      <c r="F787" t="s">
        <v>26</v>
      </c>
      <c r="G787" t="s">
        <v>49</v>
      </c>
      <c r="H787" t="s">
        <v>71</v>
      </c>
      <c r="I787">
        <v>1</v>
      </c>
      <c r="J787" t="s">
        <v>228</v>
      </c>
      <c r="K787" t="s">
        <v>163</v>
      </c>
      <c r="L787" t="s">
        <v>162</v>
      </c>
      <c r="M787">
        <v>26</v>
      </c>
      <c r="N787">
        <v>0</v>
      </c>
      <c r="O787">
        <v>0</v>
      </c>
      <c r="P787">
        <v>0</v>
      </c>
      <c r="R787" s="1" t="s">
        <v>923</v>
      </c>
      <c r="S787" s="1">
        <v>15</v>
      </c>
      <c r="T787" s="1">
        <v>59.1</v>
      </c>
      <c r="U787" s="1"/>
      <c r="V787" s="1"/>
      <c r="X787" t="str">
        <f>Receive[[#This Row],[服装]]&amp;Receive[[#This Row],[名前]]&amp;Receive[[#This Row],[レアリティ]]</f>
        <v>制服青根高伸ICONIC</v>
      </c>
    </row>
    <row r="788" spans="1:24" x14ac:dyDescent="0.25">
      <c r="A788">
        <f>VLOOKUP(Receive[[#This Row],[No用]],SetNo[[No.用]:[vlookup 用]],2,FALSE)</f>
        <v>127</v>
      </c>
      <c r="B788">
        <f>IF(ROW()=2,1,IF(A787&lt;&gt;Receive[[#This Row],[No]],1,B787+1))</f>
        <v>4</v>
      </c>
      <c r="C788" t="s">
        <v>149</v>
      </c>
      <c r="D788" t="s">
        <v>48</v>
      </c>
      <c r="E788" t="s">
        <v>23</v>
      </c>
      <c r="F788" t="s">
        <v>26</v>
      </c>
      <c r="G788" t="s">
        <v>49</v>
      </c>
      <c r="H788" t="s">
        <v>71</v>
      </c>
      <c r="I788">
        <v>1</v>
      </c>
      <c r="J788" t="s">
        <v>228</v>
      </c>
      <c r="K788" t="s">
        <v>120</v>
      </c>
      <c r="L788" t="s">
        <v>162</v>
      </c>
      <c r="M788">
        <v>26</v>
      </c>
      <c r="N788">
        <v>0</v>
      </c>
      <c r="O788">
        <v>0</v>
      </c>
      <c r="P788">
        <v>0</v>
      </c>
      <c r="X788" t="str">
        <f>Receive[[#This Row],[服装]]&amp;Receive[[#This Row],[名前]]&amp;Receive[[#This Row],[レアリティ]]</f>
        <v>制服青根高伸ICONIC</v>
      </c>
    </row>
    <row r="789" spans="1:24" x14ac:dyDescent="0.25">
      <c r="A789">
        <f>VLOOKUP(Receive[[#This Row],[No用]],SetNo[[No.用]:[vlookup 用]],2,FALSE)</f>
        <v>127</v>
      </c>
      <c r="B789">
        <f>IF(ROW()=2,1,IF(A788&lt;&gt;Receive[[#This Row],[No]],1,B788+1))</f>
        <v>5</v>
      </c>
      <c r="C789" t="s">
        <v>149</v>
      </c>
      <c r="D789" t="s">
        <v>48</v>
      </c>
      <c r="E789" t="s">
        <v>23</v>
      </c>
      <c r="F789" t="s">
        <v>26</v>
      </c>
      <c r="G789" t="s">
        <v>49</v>
      </c>
      <c r="H789" t="s">
        <v>71</v>
      </c>
      <c r="I789">
        <v>1</v>
      </c>
      <c r="J789" t="s">
        <v>228</v>
      </c>
      <c r="K789" t="s">
        <v>164</v>
      </c>
      <c r="L789" t="s">
        <v>162</v>
      </c>
      <c r="M789">
        <v>26</v>
      </c>
      <c r="N789">
        <v>0</v>
      </c>
      <c r="O789">
        <v>0</v>
      </c>
      <c r="P789">
        <v>0</v>
      </c>
      <c r="X789" t="str">
        <f>Receive[[#This Row],[服装]]&amp;Receive[[#This Row],[名前]]&amp;Receive[[#This Row],[レアリティ]]</f>
        <v>制服青根高伸ICONIC</v>
      </c>
    </row>
    <row r="790" spans="1:24" x14ac:dyDescent="0.25">
      <c r="A790">
        <f>VLOOKUP(Receive[[#This Row],[No用]],SetNo[[No.用]:[vlookup 用]],2,FALSE)</f>
        <v>127</v>
      </c>
      <c r="B790">
        <f>IF(ROW()=2,1,IF(A789&lt;&gt;Receive[[#This Row],[No]],1,B789+1))</f>
        <v>6</v>
      </c>
      <c r="C790" t="s">
        <v>149</v>
      </c>
      <c r="D790" t="s">
        <v>48</v>
      </c>
      <c r="E790" t="s">
        <v>23</v>
      </c>
      <c r="F790" t="s">
        <v>26</v>
      </c>
      <c r="G790" t="s">
        <v>49</v>
      </c>
      <c r="H790" t="s">
        <v>71</v>
      </c>
      <c r="I790">
        <v>0</v>
      </c>
      <c r="J790" t="s">
        <v>228</v>
      </c>
      <c r="K790" t="s">
        <v>165</v>
      </c>
      <c r="L790" t="s">
        <v>162</v>
      </c>
      <c r="M790">
        <v>32</v>
      </c>
      <c r="N790">
        <v>0</v>
      </c>
      <c r="O790">
        <v>0</v>
      </c>
      <c r="P790">
        <v>0</v>
      </c>
      <c r="X790" t="str">
        <f>Receive[[#This Row],[服装]]&amp;Receive[[#This Row],[名前]]&amp;Receive[[#This Row],[レアリティ]]</f>
        <v>制服青根高伸ICONIC</v>
      </c>
    </row>
    <row r="791" spans="1:24" x14ac:dyDescent="0.25">
      <c r="A791">
        <f>VLOOKUP(Receive[[#This Row],[No用]],SetNo[[No.用]:[vlookup 用]],2,FALSE)</f>
        <v>128</v>
      </c>
      <c r="B791">
        <f>IF(ROW()=2,1,IF(A790&lt;&gt;Receive[[#This Row],[No]],1,B790+1))</f>
        <v>1</v>
      </c>
      <c r="C791" t="s">
        <v>117</v>
      </c>
      <c r="D791" t="s">
        <v>48</v>
      </c>
      <c r="E791" t="s">
        <v>24</v>
      </c>
      <c r="F791" t="s">
        <v>26</v>
      </c>
      <c r="G791" t="s">
        <v>49</v>
      </c>
      <c r="H791" t="s">
        <v>71</v>
      </c>
      <c r="I791">
        <v>1</v>
      </c>
      <c r="J791" t="s">
        <v>228</v>
      </c>
      <c r="K791" t="s">
        <v>119</v>
      </c>
      <c r="L791" t="s">
        <v>162</v>
      </c>
      <c r="M791">
        <v>26</v>
      </c>
      <c r="N791">
        <v>0</v>
      </c>
      <c r="O791">
        <v>0</v>
      </c>
      <c r="P791">
        <v>0</v>
      </c>
      <c r="X791" t="str">
        <f>Receive[[#This Row],[服装]]&amp;Receive[[#This Row],[名前]]&amp;Receive[[#This Row],[レアリティ]]</f>
        <v>プール掃除青根高伸ICONIC</v>
      </c>
    </row>
    <row r="792" spans="1:24" x14ac:dyDescent="0.25">
      <c r="A792">
        <f>VLOOKUP(Receive[[#This Row],[No用]],SetNo[[No.用]:[vlookup 用]],2,FALSE)</f>
        <v>128</v>
      </c>
      <c r="B792">
        <f>IF(ROW()=2,1,IF(A791&lt;&gt;Receive[[#This Row],[No]],1,B791+1))</f>
        <v>2</v>
      </c>
      <c r="C792" t="s">
        <v>117</v>
      </c>
      <c r="D792" t="s">
        <v>48</v>
      </c>
      <c r="E792" t="s">
        <v>24</v>
      </c>
      <c r="F792" t="s">
        <v>26</v>
      </c>
      <c r="G792" t="s">
        <v>49</v>
      </c>
      <c r="H792" t="s">
        <v>71</v>
      </c>
      <c r="I792">
        <v>1</v>
      </c>
      <c r="J792" t="s">
        <v>228</v>
      </c>
      <c r="K792" t="s">
        <v>194</v>
      </c>
      <c r="L792" t="s">
        <v>162</v>
      </c>
      <c r="M792">
        <v>26</v>
      </c>
      <c r="N792">
        <v>0</v>
      </c>
      <c r="O792">
        <v>0</v>
      </c>
      <c r="P792">
        <v>0</v>
      </c>
      <c r="X792" t="str">
        <f>Receive[[#This Row],[服装]]&amp;Receive[[#This Row],[名前]]&amp;Receive[[#This Row],[レアリティ]]</f>
        <v>プール掃除青根高伸ICONIC</v>
      </c>
    </row>
    <row r="793" spans="1:24" x14ac:dyDescent="0.25">
      <c r="A793">
        <f>VLOOKUP(Receive[[#This Row],[No用]],SetNo[[No.用]:[vlookup 用]],2,FALSE)</f>
        <v>128</v>
      </c>
      <c r="B793">
        <f>IF(ROW()=2,1,IF(A792&lt;&gt;Receive[[#This Row],[No]],1,B792+1))</f>
        <v>3</v>
      </c>
      <c r="C793" t="s">
        <v>117</v>
      </c>
      <c r="D793" t="s">
        <v>48</v>
      </c>
      <c r="E793" t="s">
        <v>24</v>
      </c>
      <c r="F793" t="s">
        <v>26</v>
      </c>
      <c r="G793" t="s">
        <v>49</v>
      </c>
      <c r="H793" t="s">
        <v>71</v>
      </c>
      <c r="I793">
        <v>1</v>
      </c>
      <c r="J793" t="s">
        <v>228</v>
      </c>
      <c r="K793" t="s">
        <v>163</v>
      </c>
      <c r="L793" t="s">
        <v>162</v>
      </c>
      <c r="M793">
        <v>26</v>
      </c>
      <c r="N793">
        <v>0</v>
      </c>
      <c r="O793">
        <v>0</v>
      </c>
      <c r="P793">
        <v>0</v>
      </c>
      <c r="R793" s="1" t="s">
        <v>923</v>
      </c>
      <c r="S793" s="1">
        <v>15</v>
      </c>
      <c r="T793" s="1">
        <v>59.1</v>
      </c>
      <c r="U793" s="1"/>
      <c r="V793" s="1"/>
      <c r="X793" t="str">
        <f>Receive[[#This Row],[服装]]&amp;Receive[[#This Row],[名前]]&amp;Receive[[#This Row],[レアリティ]]</f>
        <v>プール掃除青根高伸ICONIC</v>
      </c>
    </row>
    <row r="794" spans="1:24" x14ac:dyDescent="0.25">
      <c r="A794">
        <f>VLOOKUP(Receive[[#This Row],[No用]],SetNo[[No.用]:[vlookup 用]],2,FALSE)</f>
        <v>128</v>
      </c>
      <c r="B794">
        <f>IF(ROW()=2,1,IF(A793&lt;&gt;Receive[[#This Row],[No]],1,B793+1))</f>
        <v>4</v>
      </c>
      <c r="C794" t="s">
        <v>117</v>
      </c>
      <c r="D794" t="s">
        <v>48</v>
      </c>
      <c r="E794" t="s">
        <v>24</v>
      </c>
      <c r="F794" t="s">
        <v>26</v>
      </c>
      <c r="G794" t="s">
        <v>49</v>
      </c>
      <c r="H794" t="s">
        <v>71</v>
      </c>
      <c r="I794">
        <v>1</v>
      </c>
      <c r="J794" t="s">
        <v>228</v>
      </c>
      <c r="K794" t="s">
        <v>120</v>
      </c>
      <c r="L794" t="s">
        <v>162</v>
      </c>
      <c r="M794">
        <v>26</v>
      </c>
      <c r="N794">
        <v>0</v>
      </c>
      <c r="O794">
        <v>0</v>
      </c>
      <c r="P794">
        <v>0</v>
      </c>
      <c r="X794" t="str">
        <f>Receive[[#This Row],[服装]]&amp;Receive[[#This Row],[名前]]&amp;Receive[[#This Row],[レアリティ]]</f>
        <v>プール掃除青根高伸ICONIC</v>
      </c>
    </row>
    <row r="795" spans="1:24" x14ac:dyDescent="0.25">
      <c r="A795">
        <f>VLOOKUP(Receive[[#This Row],[No用]],SetNo[[No.用]:[vlookup 用]],2,FALSE)</f>
        <v>128</v>
      </c>
      <c r="B795">
        <f>IF(ROW()=2,1,IF(A794&lt;&gt;Receive[[#This Row],[No]],1,B794+1))</f>
        <v>5</v>
      </c>
      <c r="C795" t="s">
        <v>117</v>
      </c>
      <c r="D795" t="s">
        <v>48</v>
      </c>
      <c r="E795" t="s">
        <v>24</v>
      </c>
      <c r="F795" t="s">
        <v>26</v>
      </c>
      <c r="G795" t="s">
        <v>49</v>
      </c>
      <c r="H795" t="s">
        <v>71</v>
      </c>
      <c r="I795">
        <v>1</v>
      </c>
      <c r="J795" t="s">
        <v>228</v>
      </c>
      <c r="K795" t="s">
        <v>164</v>
      </c>
      <c r="L795" t="s">
        <v>162</v>
      </c>
      <c r="M795">
        <v>26</v>
      </c>
      <c r="N795">
        <v>0</v>
      </c>
      <c r="O795">
        <v>0</v>
      </c>
      <c r="P795">
        <v>0</v>
      </c>
      <c r="X795" t="str">
        <f>Receive[[#This Row],[服装]]&amp;Receive[[#This Row],[名前]]&amp;Receive[[#This Row],[レアリティ]]</f>
        <v>プール掃除青根高伸ICONIC</v>
      </c>
    </row>
    <row r="796" spans="1:24" x14ac:dyDescent="0.25">
      <c r="A796">
        <f>VLOOKUP(Receive[[#This Row],[No用]],SetNo[[No.用]:[vlookup 用]],2,FALSE)</f>
        <v>128</v>
      </c>
      <c r="B796">
        <f>IF(ROW()=2,1,IF(A795&lt;&gt;Receive[[#This Row],[No]],1,B795+1))</f>
        <v>6</v>
      </c>
      <c r="C796" t="s">
        <v>117</v>
      </c>
      <c r="D796" t="s">
        <v>48</v>
      </c>
      <c r="E796" t="s">
        <v>24</v>
      </c>
      <c r="F796" t="s">
        <v>26</v>
      </c>
      <c r="G796" t="s">
        <v>49</v>
      </c>
      <c r="H796" t="s">
        <v>71</v>
      </c>
      <c r="I796">
        <v>0</v>
      </c>
      <c r="J796" t="s">
        <v>228</v>
      </c>
      <c r="K796" t="s">
        <v>165</v>
      </c>
      <c r="L796" t="s">
        <v>162</v>
      </c>
      <c r="M796">
        <v>32</v>
      </c>
      <c r="N796">
        <v>0</v>
      </c>
      <c r="O796">
        <v>0</v>
      </c>
      <c r="P796">
        <v>0</v>
      </c>
      <c r="X796" t="str">
        <f>Receive[[#This Row],[服装]]&amp;Receive[[#This Row],[名前]]&amp;Receive[[#This Row],[レアリティ]]</f>
        <v>プール掃除青根高伸ICONIC</v>
      </c>
    </row>
    <row r="797" spans="1:24" x14ac:dyDescent="0.25">
      <c r="A797">
        <f>VLOOKUP(Receive[[#This Row],[No用]],SetNo[[No.用]:[vlookup 用]],2,FALSE)</f>
        <v>129</v>
      </c>
      <c r="B797">
        <f>IF(ROW()=2,1,IF(A796&lt;&gt;Receive[[#This Row],[No]],1,B796+1))</f>
        <v>1</v>
      </c>
      <c r="C797" s="1" t="s">
        <v>677</v>
      </c>
      <c r="D797" s="1" t="s">
        <v>48</v>
      </c>
      <c r="E797" s="1" t="s">
        <v>77</v>
      </c>
      <c r="F797" s="1" t="s">
        <v>26</v>
      </c>
      <c r="G797" s="1" t="s">
        <v>49</v>
      </c>
      <c r="H797" s="1" t="s">
        <v>71</v>
      </c>
      <c r="I797">
        <v>1</v>
      </c>
      <c r="J797" t="s">
        <v>228</v>
      </c>
      <c r="K797" t="s">
        <v>119</v>
      </c>
      <c r="L797" t="s">
        <v>162</v>
      </c>
      <c r="M797">
        <v>26</v>
      </c>
      <c r="N797">
        <v>0</v>
      </c>
      <c r="O797">
        <v>0</v>
      </c>
      <c r="P797">
        <v>0</v>
      </c>
      <c r="X797" t="str">
        <f>Receive[[#This Row],[服装]]&amp;Receive[[#This Row],[名前]]&amp;Receive[[#This Row],[レアリティ]]</f>
        <v>キャンプ青根高伸ICONIC</v>
      </c>
    </row>
    <row r="798" spans="1:24" x14ac:dyDescent="0.25">
      <c r="A798">
        <f>VLOOKUP(Receive[[#This Row],[No用]],SetNo[[No.用]:[vlookup 用]],2,FALSE)</f>
        <v>129</v>
      </c>
      <c r="B798">
        <f>IF(ROW()=2,1,IF(A797&lt;&gt;Receive[[#This Row],[No]],1,B797+1))</f>
        <v>2</v>
      </c>
      <c r="C798" s="1" t="s">
        <v>677</v>
      </c>
      <c r="D798" s="1" t="s">
        <v>48</v>
      </c>
      <c r="E798" s="1" t="s">
        <v>77</v>
      </c>
      <c r="F798" s="1" t="s">
        <v>26</v>
      </c>
      <c r="G798" s="1" t="s">
        <v>49</v>
      </c>
      <c r="H798" s="1" t="s">
        <v>71</v>
      </c>
      <c r="I798">
        <v>1</v>
      </c>
      <c r="J798" t="s">
        <v>228</v>
      </c>
      <c r="K798" t="s">
        <v>194</v>
      </c>
      <c r="L798" t="s">
        <v>162</v>
      </c>
      <c r="M798">
        <v>26</v>
      </c>
      <c r="N798">
        <v>0</v>
      </c>
      <c r="O798">
        <v>0</v>
      </c>
      <c r="P798">
        <v>0</v>
      </c>
      <c r="X798" t="str">
        <f>Receive[[#This Row],[服装]]&amp;Receive[[#This Row],[名前]]&amp;Receive[[#This Row],[レアリティ]]</f>
        <v>キャンプ青根高伸ICONIC</v>
      </c>
    </row>
    <row r="799" spans="1:24" x14ac:dyDescent="0.25">
      <c r="A799">
        <f>VLOOKUP(Receive[[#This Row],[No用]],SetNo[[No.用]:[vlookup 用]],2,FALSE)</f>
        <v>129</v>
      </c>
      <c r="B799">
        <f>IF(ROW()=2,1,IF(A798&lt;&gt;Receive[[#This Row],[No]],1,B798+1))</f>
        <v>3</v>
      </c>
      <c r="C799" s="1" t="s">
        <v>677</v>
      </c>
      <c r="D799" s="1" t="s">
        <v>48</v>
      </c>
      <c r="E799" s="1" t="s">
        <v>77</v>
      </c>
      <c r="F799" s="1" t="s">
        <v>26</v>
      </c>
      <c r="G799" s="1" t="s">
        <v>49</v>
      </c>
      <c r="H799" s="1" t="s">
        <v>71</v>
      </c>
      <c r="I799">
        <v>1</v>
      </c>
      <c r="J799" t="s">
        <v>228</v>
      </c>
      <c r="K799" t="s">
        <v>163</v>
      </c>
      <c r="L799" t="s">
        <v>162</v>
      </c>
      <c r="M799">
        <v>26</v>
      </c>
      <c r="N799">
        <v>0</v>
      </c>
      <c r="O799">
        <v>0</v>
      </c>
      <c r="P799">
        <v>0</v>
      </c>
      <c r="R799" s="1" t="s">
        <v>923</v>
      </c>
      <c r="S799" s="1">
        <v>15</v>
      </c>
      <c r="T799" s="1">
        <v>59.1</v>
      </c>
      <c r="U799" s="1"/>
      <c r="V799" s="1"/>
      <c r="X799" t="str">
        <f>Receive[[#This Row],[服装]]&amp;Receive[[#This Row],[名前]]&amp;Receive[[#This Row],[レアリティ]]</f>
        <v>キャンプ青根高伸ICONIC</v>
      </c>
    </row>
    <row r="800" spans="1:24" x14ac:dyDescent="0.25">
      <c r="A800">
        <f>VLOOKUP(Receive[[#This Row],[No用]],SetNo[[No.用]:[vlookup 用]],2,FALSE)</f>
        <v>129</v>
      </c>
      <c r="B800">
        <f>IF(ROW()=2,1,IF(A799&lt;&gt;Receive[[#This Row],[No]],1,B799+1))</f>
        <v>4</v>
      </c>
      <c r="C800" s="1" t="s">
        <v>677</v>
      </c>
      <c r="D800" s="1" t="s">
        <v>48</v>
      </c>
      <c r="E800" s="1" t="s">
        <v>77</v>
      </c>
      <c r="F800" s="1" t="s">
        <v>26</v>
      </c>
      <c r="G800" s="1" t="s">
        <v>49</v>
      </c>
      <c r="H800" s="1" t="s">
        <v>71</v>
      </c>
      <c r="I800">
        <v>1</v>
      </c>
      <c r="J800" t="s">
        <v>228</v>
      </c>
      <c r="K800" t="s">
        <v>120</v>
      </c>
      <c r="L800" t="s">
        <v>162</v>
      </c>
      <c r="M800">
        <v>26</v>
      </c>
      <c r="N800">
        <v>0</v>
      </c>
      <c r="O800">
        <v>0</v>
      </c>
      <c r="P800">
        <v>0</v>
      </c>
      <c r="X800" t="str">
        <f>Receive[[#This Row],[服装]]&amp;Receive[[#This Row],[名前]]&amp;Receive[[#This Row],[レアリティ]]</f>
        <v>キャンプ青根高伸ICONIC</v>
      </c>
    </row>
    <row r="801" spans="1:24" x14ac:dyDescent="0.25">
      <c r="A801">
        <f>VLOOKUP(Receive[[#This Row],[No用]],SetNo[[No.用]:[vlookup 用]],2,FALSE)</f>
        <v>129</v>
      </c>
      <c r="B801">
        <f>IF(ROW()=2,1,IF(A800&lt;&gt;Receive[[#This Row],[No]],1,B800+1))</f>
        <v>5</v>
      </c>
      <c r="C801" s="1" t="s">
        <v>677</v>
      </c>
      <c r="D801" s="1" t="s">
        <v>48</v>
      </c>
      <c r="E801" s="1" t="s">
        <v>77</v>
      </c>
      <c r="F801" s="1" t="s">
        <v>26</v>
      </c>
      <c r="G801" s="1" t="s">
        <v>49</v>
      </c>
      <c r="H801" s="1" t="s">
        <v>71</v>
      </c>
      <c r="I801">
        <v>1</v>
      </c>
      <c r="J801" t="s">
        <v>228</v>
      </c>
      <c r="K801" t="s">
        <v>164</v>
      </c>
      <c r="L801" t="s">
        <v>162</v>
      </c>
      <c r="M801">
        <v>26</v>
      </c>
      <c r="N801">
        <v>0</v>
      </c>
      <c r="O801">
        <v>0</v>
      </c>
      <c r="P801">
        <v>0</v>
      </c>
      <c r="X801" t="str">
        <f>Receive[[#This Row],[服装]]&amp;Receive[[#This Row],[名前]]&amp;Receive[[#This Row],[レアリティ]]</f>
        <v>キャンプ青根高伸ICONIC</v>
      </c>
    </row>
    <row r="802" spans="1:24" x14ac:dyDescent="0.25">
      <c r="A802">
        <f>VLOOKUP(Receive[[#This Row],[No用]],SetNo[[No.用]:[vlookup 用]],2,FALSE)</f>
        <v>129</v>
      </c>
      <c r="B802">
        <f>IF(ROW()=2,1,IF(A801&lt;&gt;Receive[[#This Row],[No]],1,B801+1))</f>
        <v>6</v>
      </c>
      <c r="C802" s="1" t="s">
        <v>677</v>
      </c>
      <c r="D802" s="1" t="s">
        <v>48</v>
      </c>
      <c r="E802" s="1" t="s">
        <v>77</v>
      </c>
      <c r="F802" s="1" t="s">
        <v>26</v>
      </c>
      <c r="G802" s="1" t="s">
        <v>49</v>
      </c>
      <c r="H802" s="1" t="s">
        <v>71</v>
      </c>
      <c r="I802">
        <v>0</v>
      </c>
      <c r="J802" t="s">
        <v>228</v>
      </c>
      <c r="K802" t="s">
        <v>165</v>
      </c>
      <c r="L802" t="s">
        <v>162</v>
      </c>
      <c r="M802">
        <v>32</v>
      </c>
      <c r="N802">
        <v>0</v>
      </c>
      <c r="O802">
        <v>0</v>
      </c>
      <c r="P802">
        <v>0</v>
      </c>
      <c r="X802" t="str">
        <f>Receive[[#This Row],[服装]]&amp;Receive[[#This Row],[名前]]&amp;Receive[[#This Row],[レアリティ]]</f>
        <v>キャンプ青根高伸ICONIC</v>
      </c>
    </row>
    <row r="803" spans="1:24" x14ac:dyDescent="0.25">
      <c r="A803">
        <f>VLOOKUP(Receive[[#This Row],[No用]],SetNo[[No.用]:[vlookup 用]],2,FALSE)</f>
        <v>130</v>
      </c>
      <c r="B803">
        <f>IF(ROW()=2,1,IF(A802&lt;&gt;Receive[[#This Row],[No]],1,B802+1))</f>
        <v>1</v>
      </c>
      <c r="C803" s="1" t="s">
        <v>755</v>
      </c>
      <c r="D803" s="1" t="s">
        <v>48</v>
      </c>
      <c r="E803" s="1" t="s">
        <v>90</v>
      </c>
      <c r="F803" s="1" t="s">
        <v>26</v>
      </c>
      <c r="G803" s="1" t="s">
        <v>49</v>
      </c>
      <c r="H803" s="1" t="s">
        <v>71</v>
      </c>
      <c r="I803">
        <v>1</v>
      </c>
      <c r="J803" t="s">
        <v>228</v>
      </c>
      <c r="K803" t="s">
        <v>119</v>
      </c>
      <c r="L803" t="s">
        <v>162</v>
      </c>
      <c r="M803">
        <v>26</v>
      </c>
      <c r="N803">
        <v>0</v>
      </c>
      <c r="O803">
        <v>0</v>
      </c>
      <c r="P803">
        <v>0</v>
      </c>
      <c r="X803" t="str">
        <f>Receive[[#This Row],[服装]]&amp;Receive[[#This Row],[名前]]&amp;Receive[[#This Row],[レアリティ]]</f>
        <v>甲冑青根高伸ICONIC</v>
      </c>
    </row>
    <row r="804" spans="1:24" x14ac:dyDescent="0.25">
      <c r="A804">
        <f>VLOOKUP(Receive[[#This Row],[No用]],SetNo[[No.用]:[vlookup 用]],2,FALSE)</f>
        <v>130</v>
      </c>
      <c r="B804">
        <f>IF(ROW()=2,1,IF(A803&lt;&gt;Receive[[#This Row],[No]],1,B803+1))</f>
        <v>2</v>
      </c>
      <c r="C804" s="1" t="s">
        <v>752</v>
      </c>
      <c r="D804" s="1" t="s">
        <v>48</v>
      </c>
      <c r="E804" s="1" t="s">
        <v>90</v>
      </c>
      <c r="F804" s="1" t="s">
        <v>26</v>
      </c>
      <c r="G804" s="1" t="s">
        <v>49</v>
      </c>
      <c r="H804" s="1" t="s">
        <v>71</v>
      </c>
      <c r="I804">
        <v>1</v>
      </c>
      <c r="J804" t="s">
        <v>228</v>
      </c>
      <c r="K804" t="s">
        <v>194</v>
      </c>
      <c r="L804" t="s">
        <v>162</v>
      </c>
      <c r="M804">
        <v>26</v>
      </c>
      <c r="N804">
        <v>0</v>
      </c>
      <c r="O804">
        <v>0</v>
      </c>
      <c r="P804">
        <v>0</v>
      </c>
      <c r="X804" t="str">
        <f>Receive[[#This Row],[服装]]&amp;Receive[[#This Row],[名前]]&amp;Receive[[#This Row],[レアリティ]]</f>
        <v>甲冑青根高伸ICONIC</v>
      </c>
    </row>
    <row r="805" spans="1:24" x14ac:dyDescent="0.25">
      <c r="A805">
        <f>VLOOKUP(Receive[[#This Row],[No用]],SetNo[[No.用]:[vlookup 用]],2,FALSE)</f>
        <v>130</v>
      </c>
      <c r="B805">
        <f>IF(ROW()=2,1,IF(A804&lt;&gt;Receive[[#This Row],[No]],1,B804+1))</f>
        <v>3</v>
      </c>
      <c r="C805" s="1" t="s">
        <v>752</v>
      </c>
      <c r="D805" s="1" t="s">
        <v>48</v>
      </c>
      <c r="E805" s="1" t="s">
        <v>90</v>
      </c>
      <c r="F805" s="1" t="s">
        <v>26</v>
      </c>
      <c r="G805" s="1" t="s">
        <v>49</v>
      </c>
      <c r="H805" s="1" t="s">
        <v>71</v>
      </c>
      <c r="I805">
        <v>1</v>
      </c>
      <c r="J805" t="s">
        <v>228</v>
      </c>
      <c r="K805" t="s">
        <v>163</v>
      </c>
      <c r="L805" t="s">
        <v>162</v>
      </c>
      <c r="M805">
        <v>26</v>
      </c>
      <c r="N805">
        <v>0</v>
      </c>
      <c r="O805">
        <v>0</v>
      </c>
      <c r="P805">
        <v>0</v>
      </c>
      <c r="R805" s="1" t="s">
        <v>923</v>
      </c>
      <c r="S805" s="1">
        <v>15</v>
      </c>
      <c r="T805" s="1">
        <v>59.1</v>
      </c>
      <c r="U805" s="1"/>
      <c r="V805" s="1"/>
      <c r="X805" t="str">
        <f>Receive[[#This Row],[服装]]&amp;Receive[[#This Row],[名前]]&amp;Receive[[#This Row],[レアリティ]]</f>
        <v>甲冑青根高伸ICONIC</v>
      </c>
    </row>
    <row r="806" spans="1:24" x14ac:dyDescent="0.25">
      <c r="A806">
        <f>VLOOKUP(Receive[[#This Row],[No用]],SetNo[[No.用]:[vlookup 用]],2,FALSE)</f>
        <v>130</v>
      </c>
      <c r="B806">
        <f>IF(ROW()=2,1,IF(A805&lt;&gt;Receive[[#This Row],[No]],1,B805+1))</f>
        <v>4</v>
      </c>
      <c r="C806" s="1" t="s">
        <v>752</v>
      </c>
      <c r="D806" s="1" t="s">
        <v>48</v>
      </c>
      <c r="E806" s="1" t="s">
        <v>90</v>
      </c>
      <c r="F806" s="1" t="s">
        <v>26</v>
      </c>
      <c r="G806" s="1" t="s">
        <v>49</v>
      </c>
      <c r="H806" s="1" t="s">
        <v>71</v>
      </c>
      <c r="I806">
        <v>1</v>
      </c>
      <c r="J806" t="s">
        <v>228</v>
      </c>
      <c r="K806" t="s">
        <v>120</v>
      </c>
      <c r="L806" t="s">
        <v>162</v>
      </c>
      <c r="M806">
        <v>26</v>
      </c>
      <c r="N806">
        <v>0</v>
      </c>
      <c r="O806">
        <v>0</v>
      </c>
      <c r="P806">
        <v>0</v>
      </c>
      <c r="X806" t="str">
        <f>Receive[[#This Row],[服装]]&amp;Receive[[#This Row],[名前]]&amp;Receive[[#This Row],[レアリティ]]</f>
        <v>甲冑青根高伸ICONIC</v>
      </c>
    </row>
    <row r="807" spans="1:24" x14ac:dyDescent="0.25">
      <c r="A807">
        <f>VLOOKUP(Receive[[#This Row],[No用]],SetNo[[No.用]:[vlookup 用]],2,FALSE)</f>
        <v>130</v>
      </c>
      <c r="B807">
        <f>IF(ROW()=2,1,IF(A806&lt;&gt;Receive[[#This Row],[No]],1,B806+1))</f>
        <v>5</v>
      </c>
      <c r="C807" s="1" t="s">
        <v>752</v>
      </c>
      <c r="D807" s="1" t="s">
        <v>48</v>
      </c>
      <c r="E807" s="1" t="s">
        <v>90</v>
      </c>
      <c r="F807" s="1" t="s">
        <v>26</v>
      </c>
      <c r="G807" s="1" t="s">
        <v>49</v>
      </c>
      <c r="H807" s="1" t="s">
        <v>71</v>
      </c>
      <c r="I807">
        <v>1</v>
      </c>
      <c r="J807" t="s">
        <v>228</v>
      </c>
      <c r="K807" t="s">
        <v>164</v>
      </c>
      <c r="L807" t="s">
        <v>162</v>
      </c>
      <c r="M807">
        <v>26</v>
      </c>
      <c r="N807">
        <v>0</v>
      </c>
      <c r="O807">
        <v>0</v>
      </c>
      <c r="P807">
        <v>0</v>
      </c>
      <c r="X807" t="str">
        <f>Receive[[#This Row],[服装]]&amp;Receive[[#This Row],[名前]]&amp;Receive[[#This Row],[レアリティ]]</f>
        <v>甲冑青根高伸ICONIC</v>
      </c>
    </row>
    <row r="808" spans="1:24" x14ac:dyDescent="0.25">
      <c r="A808">
        <f>VLOOKUP(Receive[[#This Row],[No用]],SetNo[[No.用]:[vlookup 用]],2,FALSE)</f>
        <v>130</v>
      </c>
      <c r="B808">
        <f>IF(ROW()=2,1,IF(A807&lt;&gt;Receive[[#This Row],[No]],1,B807+1))</f>
        <v>6</v>
      </c>
      <c r="C808" s="1" t="s">
        <v>752</v>
      </c>
      <c r="D808" s="1" t="s">
        <v>48</v>
      </c>
      <c r="E808" s="1" t="s">
        <v>90</v>
      </c>
      <c r="F808" s="1" t="s">
        <v>26</v>
      </c>
      <c r="G808" s="1" t="s">
        <v>49</v>
      </c>
      <c r="H808" s="1" t="s">
        <v>71</v>
      </c>
      <c r="I808">
        <v>0</v>
      </c>
      <c r="J808" t="s">
        <v>228</v>
      </c>
      <c r="K808" t="s">
        <v>165</v>
      </c>
      <c r="L808" t="s">
        <v>162</v>
      </c>
      <c r="M808">
        <v>32</v>
      </c>
      <c r="N808">
        <v>0</v>
      </c>
      <c r="O808">
        <v>0</v>
      </c>
      <c r="P808">
        <v>0</v>
      </c>
      <c r="X808" t="str">
        <f>Receive[[#This Row],[服装]]&amp;Receive[[#This Row],[名前]]&amp;Receive[[#This Row],[レアリティ]]</f>
        <v>甲冑青根高伸ICONIC</v>
      </c>
    </row>
    <row r="809" spans="1:24" x14ac:dyDescent="0.25">
      <c r="A809">
        <f>VLOOKUP(Receive[[#This Row],[No用]],SetNo[[No.用]:[vlookup 用]],2,FALSE)</f>
        <v>131</v>
      </c>
      <c r="B809">
        <f>IF(ROW()=2,1,IF(A808&lt;&gt;Receive[[#This Row],[No]],1,B808+1))</f>
        <v>1</v>
      </c>
      <c r="C809" s="1" t="s">
        <v>1183</v>
      </c>
      <c r="D809" s="1" t="s">
        <v>48</v>
      </c>
      <c r="E809" s="1" t="s">
        <v>73</v>
      </c>
      <c r="F809" s="1" t="s">
        <v>82</v>
      </c>
      <c r="G809" s="1" t="s">
        <v>49</v>
      </c>
      <c r="H809" s="1" t="s">
        <v>71</v>
      </c>
      <c r="I809">
        <v>1</v>
      </c>
      <c r="J809" t="s">
        <v>228</v>
      </c>
      <c r="K809" s="1" t="s">
        <v>120</v>
      </c>
      <c r="L809" t="s">
        <v>162</v>
      </c>
      <c r="M809">
        <v>26</v>
      </c>
      <c r="N809">
        <v>0</v>
      </c>
      <c r="O809">
        <v>0</v>
      </c>
      <c r="P809">
        <v>0</v>
      </c>
      <c r="X809" t="str">
        <f>Receive[[#This Row],[服装]]&amp;Receive[[#This Row],[名前]]&amp;Receive[[#This Row],[レアリティ]]</f>
        <v>Xmas3青根高伸ICONIC</v>
      </c>
    </row>
    <row r="810" spans="1:24" x14ac:dyDescent="0.25">
      <c r="A810">
        <f>VLOOKUP(Receive[[#This Row],[No用]],SetNo[[No.用]:[vlookup 用]],2,FALSE)</f>
        <v>131</v>
      </c>
      <c r="B810">
        <f>IF(ROW()=2,1,IF(A809&lt;&gt;Receive[[#This Row],[No]],1,B809+1))</f>
        <v>2</v>
      </c>
      <c r="C810" s="1" t="s">
        <v>1183</v>
      </c>
      <c r="D810" s="1" t="s">
        <v>48</v>
      </c>
      <c r="E810" s="1" t="s">
        <v>73</v>
      </c>
      <c r="F810" s="1" t="s">
        <v>82</v>
      </c>
      <c r="G810" s="1" t="s">
        <v>49</v>
      </c>
      <c r="H810" s="1" t="s">
        <v>71</v>
      </c>
      <c r="I810">
        <v>1</v>
      </c>
      <c r="J810" t="s">
        <v>228</v>
      </c>
      <c r="K810" s="1" t="s">
        <v>194</v>
      </c>
      <c r="L810" t="s">
        <v>162</v>
      </c>
      <c r="M810">
        <v>26</v>
      </c>
      <c r="N810">
        <v>0</v>
      </c>
      <c r="O810">
        <v>0</v>
      </c>
      <c r="P810">
        <v>0</v>
      </c>
      <c r="X810" t="str">
        <f>Receive[[#This Row],[服装]]&amp;Receive[[#This Row],[名前]]&amp;Receive[[#This Row],[レアリティ]]</f>
        <v>Xmas3青根高伸ICONIC</v>
      </c>
    </row>
    <row r="811" spans="1:24" x14ac:dyDescent="0.25">
      <c r="A811">
        <f>VLOOKUP(Receive[[#This Row],[No用]],SetNo[[No.用]:[vlookup 用]],2,FALSE)</f>
        <v>131</v>
      </c>
      <c r="B811">
        <f>IF(ROW()=2,1,IF(A810&lt;&gt;Receive[[#This Row],[No]],1,B810+1))</f>
        <v>3</v>
      </c>
      <c r="C811" s="1" t="s">
        <v>1183</v>
      </c>
      <c r="D811" s="1" t="s">
        <v>48</v>
      </c>
      <c r="E811" s="1" t="s">
        <v>73</v>
      </c>
      <c r="F811" s="1" t="s">
        <v>82</v>
      </c>
      <c r="G811" s="1" t="s">
        <v>49</v>
      </c>
      <c r="H811" s="1" t="s">
        <v>71</v>
      </c>
      <c r="I811">
        <v>1</v>
      </c>
      <c r="J811" t="s">
        <v>228</v>
      </c>
      <c r="K811" s="1" t="s">
        <v>163</v>
      </c>
      <c r="L811" t="s">
        <v>162</v>
      </c>
      <c r="M811">
        <v>26</v>
      </c>
      <c r="N811">
        <v>0</v>
      </c>
      <c r="O811">
        <v>0</v>
      </c>
      <c r="P811">
        <v>0</v>
      </c>
      <c r="R811" s="1" t="s">
        <v>923</v>
      </c>
      <c r="S811" s="1">
        <v>15</v>
      </c>
      <c r="T811" s="1">
        <v>59.1</v>
      </c>
      <c r="U811" s="1"/>
      <c r="V811" s="1"/>
      <c r="X811" t="str">
        <f>Receive[[#This Row],[服装]]&amp;Receive[[#This Row],[名前]]&amp;Receive[[#This Row],[レアリティ]]</f>
        <v>Xmas3青根高伸ICONIC</v>
      </c>
    </row>
    <row r="812" spans="1:24" x14ac:dyDescent="0.25">
      <c r="A812">
        <f>VLOOKUP(Receive[[#This Row],[No用]],SetNo[[No.用]:[vlookup 用]],2,FALSE)</f>
        <v>131</v>
      </c>
      <c r="B812">
        <f>IF(ROW()=2,1,IF(A811&lt;&gt;Receive[[#This Row],[No]],1,B811+1))</f>
        <v>4</v>
      </c>
      <c r="C812" s="1" t="s">
        <v>1183</v>
      </c>
      <c r="D812" s="1" t="s">
        <v>48</v>
      </c>
      <c r="E812" s="1" t="s">
        <v>73</v>
      </c>
      <c r="F812" s="1" t="s">
        <v>82</v>
      </c>
      <c r="G812" s="1" t="s">
        <v>49</v>
      </c>
      <c r="H812" s="1" t="s">
        <v>71</v>
      </c>
      <c r="I812">
        <v>1</v>
      </c>
      <c r="J812" t="s">
        <v>228</v>
      </c>
      <c r="K812" s="1" t="s">
        <v>120</v>
      </c>
      <c r="L812" t="s">
        <v>162</v>
      </c>
      <c r="M812">
        <v>26</v>
      </c>
      <c r="N812">
        <v>0</v>
      </c>
      <c r="O812">
        <v>0</v>
      </c>
      <c r="P812">
        <v>0</v>
      </c>
      <c r="X812" t="str">
        <f>Receive[[#This Row],[服装]]&amp;Receive[[#This Row],[名前]]&amp;Receive[[#This Row],[レアリティ]]</f>
        <v>Xmas3青根高伸ICONIC</v>
      </c>
    </row>
    <row r="813" spans="1:24" x14ac:dyDescent="0.25">
      <c r="A813">
        <f>VLOOKUP(Receive[[#This Row],[No用]],SetNo[[No.用]:[vlookup 用]],2,FALSE)</f>
        <v>131</v>
      </c>
      <c r="B813">
        <f>IF(ROW()=2,1,IF(A812&lt;&gt;Receive[[#This Row],[No]],1,B812+1))</f>
        <v>5</v>
      </c>
      <c r="C813" s="1" t="s">
        <v>1183</v>
      </c>
      <c r="D813" s="1" t="s">
        <v>48</v>
      </c>
      <c r="E813" s="1" t="s">
        <v>73</v>
      </c>
      <c r="F813" s="1" t="s">
        <v>82</v>
      </c>
      <c r="G813" s="1" t="s">
        <v>49</v>
      </c>
      <c r="H813" s="1" t="s">
        <v>71</v>
      </c>
      <c r="I813">
        <v>1</v>
      </c>
      <c r="J813" t="s">
        <v>228</v>
      </c>
      <c r="K813" s="1" t="s">
        <v>164</v>
      </c>
      <c r="L813" t="s">
        <v>162</v>
      </c>
      <c r="M813">
        <v>26</v>
      </c>
      <c r="N813">
        <v>0</v>
      </c>
      <c r="O813">
        <v>0</v>
      </c>
      <c r="P813">
        <v>0</v>
      </c>
      <c r="X813" t="str">
        <f>Receive[[#This Row],[服装]]&amp;Receive[[#This Row],[名前]]&amp;Receive[[#This Row],[レアリティ]]</f>
        <v>Xmas3青根高伸ICONIC</v>
      </c>
    </row>
    <row r="814" spans="1:24" x14ac:dyDescent="0.25">
      <c r="A814">
        <f>VLOOKUP(Receive[[#This Row],[No用]],SetNo[[No.用]:[vlookup 用]],2,FALSE)</f>
        <v>131</v>
      </c>
      <c r="B814">
        <f>IF(ROW()=2,1,IF(A813&lt;&gt;Receive[[#This Row],[No]],1,B813+1))</f>
        <v>6</v>
      </c>
      <c r="C814" s="1" t="s">
        <v>1183</v>
      </c>
      <c r="D814" s="1" t="s">
        <v>48</v>
      </c>
      <c r="E814" s="1" t="s">
        <v>73</v>
      </c>
      <c r="F814" s="1" t="s">
        <v>82</v>
      </c>
      <c r="G814" s="1" t="s">
        <v>49</v>
      </c>
      <c r="H814" s="1" t="s">
        <v>71</v>
      </c>
      <c r="I814">
        <v>0</v>
      </c>
      <c r="J814" t="s">
        <v>228</v>
      </c>
      <c r="K814" s="1" t="s">
        <v>165</v>
      </c>
      <c r="L814" t="s">
        <v>162</v>
      </c>
      <c r="M814">
        <v>32</v>
      </c>
      <c r="N814">
        <v>0</v>
      </c>
      <c r="O814">
        <v>0</v>
      </c>
      <c r="P814">
        <v>0</v>
      </c>
      <c r="X814" t="str">
        <f>Receive[[#This Row],[服装]]&amp;Receive[[#This Row],[名前]]&amp;Receive[[#This Row],[レアリティ]]</f>
        <v>Xmas3青根高伸ICONIC</v>
      </c>
    </row>
    <row r="815" spans="1:24" x14ac:dyDescent="0.25">
      <c r="A815">
        <f>VLOOKUP(Receive[[#This Row],[No用]],SetNo[[No.用]:[vlookup 用]],2,FALSE)</f>
        <v>132</v>
      </c>
      <c r="B815">
        <f>IF(ROW()=2,1,IF(A808&lt;&gt;Receive[[#This Row],[No]],1,B808+1))</f>
        <v>1</v>
      </c>
      <c r="C815" t="s">
        <v>205</v>
      </c>
      <c r="D815" t="s">
        <v>50</v>
      </c>
      <c r="E815" t="s">
        <v>28</v>
      </c>
      <c r="F815" t="s">
        <v>25</v>
      </c>
      <c r="G815" t="s">
        <v>49</v>
      </c>
      <c r="H815" t="s">
        <v>71</v>
      </c>
      <c r="I815">
        <v>1</v>
      </c>
      <c r="J815" t="s">
        <v>228</v>
      </c>
      <c r="K815" t="s">
        <v>119</v>
      </c>
      <c r="L815" t="s">
        <v>162</v>
      </c>
      <c r="M815">
        <v>26</v>
      </c>
      <c r="N815">
        <v>0</v>
      </c>
      <c r="O815">
        <v>0</v>
      </c>
      <c r="P815">
        <v>0</v>
      </c>
      <c r="X815" t="str">
        <f>Receive[[#This Row],[服装]]&amp;Receive[[#This Row],[名前]]&amp;Receive[[#This Row],[レアリティ]]</f>
        <v>ユニフォーム二口堅治ICONIC</v>
      </c>
    </row>
    <row r="816" spans="1:24" x14ac:dyDescent="0.25">
      <c r="A816">
        <f>VLOOKUP(Receive[[#This Row],[No用]],SetNo[[No.用]:[vlookup 用]],2,FALSE)</f>
        <v>132</v>
      </c>
      <c r="B816">
        <f>IF(ROW()=2,1,IF(A815&lt;&gt;Receive[[#This Row],[No]],1,B815+1))</f>
        <v>2</v>
      </c>
      <c r="C816" t="s">
        <v>205</v>
      </c>
      <c r="D816" t="s">
        <v>50</v>
      </c>
      <c r="E816" t="s">
        <v>28</v>
      </c>
      <c r="F816" t="s">
        <v>25</v>
      </c>
      <c r="G816" t="s">
        <v>49</v>
      </c>
      <c r="H816" t="s">
        <v>71</v>
      </c>
      <c r="I816">
        <v>1</v>
      </c>
      <c r="J816" t="s">
        <v>228</v>
      </c>
      <c r="K816" t="s">
        <v>194</v>
      </c>
      <c r="L816" t="s">
        <v>162</v>
      </c>
      <c r="M816">
        <v>26</v>
      </c>
      <c r="N816">
        <v>0</v>
      </c>
      <c r="O816">
        <v>0</v>
      </c>
      <c r="P816">
        <v>0</v>
      </c>
      <c r="X816" t="str">
        <f>Receive[[#This Row],[服装]]&amp;Receive[[#This Row],[名前]]&amp;Receive[[#This Row],[レアリティ]]</f>
        <v>ユニフォーム二口堅治ICONIC</v>
      </c>
    </row>
    <row r="817" spans="1:24" x14ac:dyDescent="0.25">
      <c r="A817">
        <f>VLOOKUP(Receive[[#This Row],[No用]],SetNo[[No.用]:[vlookup 用]],2,FALSE)</f>
        <v>132</v>
      </c>
      <c r="B817">
        <f>IF(ROW()=2,1,IF(A816&lt;&gt;Receive[[#This Row],[No]],1,B816+1))</f>
        <v>3</v>
      </c>
      <c r="C817" t="s">
        <v>205</v>
      </c>
      <c r="D817" t="s">
        <v>50</v>
      </c>
      <c r="E817" t="s">
        <v>28</v>
      </c>
      <c r="F817" t="s">
        <v>25</v>
      </c>
      <c r="G817" t="s">
        <v>49</v>
      </c>
      <c r="H817" t="s">
        <v>71</v>
      </c>
      <c r="I817">
        <v>1</v>
      </c>
      <c r="J817" t="s">
        <v>228</v>
      </c>
      <c r="K817" t="s">
        <v>230</v>
      </c>
      <c r="L817" t="s">
        <v>162</v>
      </c>
      <c r="M817">
        <v>26</v>
      </c>
      <c r="N817">
        <v>0</v>
      </c>
      <c r="O817">
        <v>0</v>
      </c>
      <c r="P817">
        <v>0</v>
      </c>
      <c r="R817" s="1" t="s">
        <v>923</v>
      </c>
      <c r="S817" s="1">
        <v>10</v>
      </c>
      <c r="T817" s="1">
        <v>39.4</v>
      </c>
      <c r="U817" s="1"/>
      <c r="V817" s="1"/>
      <c r="X817" t="str">
        <f>Receive[[#This Row],[服装]]&amp;Receive[[#This Row],[名前]]&amp;Receive[[#This Row],[レアリティ]]</f>
        <v>ユニフォーム二口堅治ICONIC</v>
      </c>
    </row>
    <row r="818" spans="1:24" x14ac:dyDescent="0.25">
      <c r="A818">
        <f>VLOOKUP(Receive[[#This Row],[No用]],SetNo[[No.用]:[vlookup 用]],2,FALSE)</f>
        <v>132</v>
      </c>
      <c r="B818">
        <f>IF(ROW()=2,1,IF(A817&lt;&gt;Receive[[#This Row],[No]],1,B817+1))</f>
        <v>4</v>
      </c>
      <c r="C818" t="s">
        <v>205</v>
      </c>
      <c r="D818" t="s">
        <v>50</v>
      </c>
      <c r="E818" t="s">
        <v>28</v>
      </c>
      <c r="F818" t="s">
        <v>25</v>
      </c>
      <c r="G818" t="s">
        <v>49</v>
      </c>
      <c r="H818" t="s">
        <v>71</v>
      </c>
      <c r="I818">
        <v>1</v>
      </c>
      <c r="J818" t="s">
        <v>228</v>
      </c>
      <c r="K818" t="s">
        <v>120</v>
      </c>
      <c r="L818" t="s">
        <v>162</v>
      </c>
      <c r="M818">
        <v>26</v>
      </c>
      <c r="N818">
        <v>0</v>
      </c>
      <c r="O818">
        <v>0</v>
      </c>
      <c r="P818">
        <v>0</v>
      </c>
      <c r="X818" t="str">
        <f>Receive[[#This Row],[服装]]&amp;Receive[[#This Row],[名前]]&amp;Receive[[#This Row],[レアリティ]]</f>
        <v>ユニフォーム二口堅治ICONIC</v>
      </c>
    </row>
    <row r="819" spans="1:24" x14ac:dyDescent="0.25">
      <c r="A819">
        <f>VLOOKUP(Receive[[#This Row],[No用]],SetNo[[No.用]:[vlookup 用]],2,FALSE)</f>
        <v>132</v>
      </c>
      <c r="B819">
        <f>IF(ROW()=2,1,IF(A818&lt;&gt;Receive[[#This Row],[No]],1,B818+1))</f>
        <v>5</v>
      </c>
      <c r="C819" t="s">
        <v>205</v>
      </c>
      <c r="D819" t="s">
        <v>50</v>
      </c>
      <c r="E819" t="s">
        <v>28</v>
      </c>
      <c r="F819" t="s">
        <v>25</v>
      </c>
      <c r="G819" t="s">
        <v>49</v>
      </c>
      <c r="H819" t="s">
        <v>71</v>
      </c>
      <c r="I819">
        <v>1</v>
      </c>
      <c r="J819" t="s">
        <v>228</v>
      </c>
      <c r="K819" t="s">
        <v>164</v>
      </c>
      <c r="L819" t="s">
        <v>162</v>
      </c>
      <c r="M819">
        <v>26</v>
      </c>
      <c r="N819">
        <v>0</v>
      </c>
      <c r="O819">
        <v>0</v>
      </c>
      <c r="P819">
        <v>0</v>
      </c>
      <c r="X819" t="str">
        <f>Receive[[#This Row],[服装]]&amp;Receive[[#This Row],[名前]]&amp;Receive[[#This Row],[レアリティ]]</f>
        <v>ユニフォーム二口堅治ICONIC</v>
      </c>
    </row>
    <row r="820" spans="1:24" x14ac:dyDescent="0.25">
      <c r="A820">
        <f>VLOOKUP(Receive[[#This Row],[No用]],SetNo[[No.用]:[vlookup 用]],2,FALSE)</f>
        <v>132</v>
      </c>
      <c r="B820">
        <f>IF(ROW()=2,1,IF(A819&lt;&gt;Receive[[#This Row],[No]],1,B819+1))</f>
        <v>6</v>
      </c>
      <c r="C820" t="s">
        <v>205</v>
      </c>
      <c r="D820" t="s">
        <v>50</v>
      </c>
      <c r="E820" t="s">
        <v>28</v>
      </c>
      <c r="F820" t="s">
        <v>25</v>
      </c>
      <c r="G820" t="s">
        <v>49</v>
      </c>
      <c r="H820" t="s">
        <v>71</v>
      </c>
      <c r="I820">
        <v>0</v>
      </c>
      <c r="J820" t="s">
        <v>228</v>
      </c>
      <c r="K820" t="s">
        <v>165</v>
      </c>
      <c r="L820" t="s">
        <v>162</v>
      </c>
      <c r="M820">
        <v>26</v>
      </c>
      <c r="N820">
        <v>0</v>
      </c>
      <c r="O820">
        <v>0</v>
      </c>
      <c r="P820">
        <v>0</v>
      </c>
      <c r="X820" t="str">
        <f>Receive[[#This Row],[服装]]&amp;Receive[[#This Row],[名前]]&amp;Receive[[#This Row],[レアリティ]]</f>
        <v>ユニフォーム二口堅治ICONIC</v>
      </c>
    </row>
    <row r="821" spans="1:24" x14ac:dyDescent="0.25">
      <c r="A821">
        <f>VLOOKUP(Receive[[#This Row],[No用]],SetNo[[No.用]:[vlookup 用]],2,FALSE)</f>
        <v>133</v>
      </c>
      <c r="B821">
        <f>IF(ROW()=2,1,IF(A820&lt;&gt;Receive[[#This Row],[No]],1,B820+1))</f>
        <v>1</v>
      </c>
      <c r="C821" t="s">
        <v>149</v>
      </c>
      <c r="D821" t="s">
        <v>50</v>
      </c>
      <c r="E821" t="s">
        <v>28</v>
      </c>
      <c r="F821" t="s">
        <v>25</v>
      </c>
      <c r="G821" t="s">
        <v>49</v>
      </c>
      <c r="H821" t="s">
        <v>71</v>
      </c>
      <c r="I821">
        <v>1</v>
      </c>
      <c r="J821" t="s">
        <v>228</v>
      </c>
      <c r="K821" t="s">
        <v>119</v>
      </c>
      <c r="L821" t="s">
        <v>162</v>
      </c>
      <c r="M821">
        <v>26</v>
      </c>
      <c r="N821">
        <v>0</v>
      </c>
      <c r="O821">
        <v>0</v>
      </c>
      <c r="P821">
        <v>0</v>
      </c>
      <c r="X821" t="str">
        <f>Receive[[#This Row],[服装]]&amp;Receive[[#This Row],[名前]]&amp;Receive[[#This Row],[レアリティ]]</f>
        <v>制服二口堅治ICONIC</v>
      </c>
    </row>
    <row r="822" spans="1:24" x14ac:dyDescent="0.25">
      <c r="A822">
        <f>VLOOKUP(Receive[[#This Row],[No用]],SetNo[[No.用]:[vlookup 用]],2,FALSE)</f>
        <v>133</v>
      </c>
      <c r="B822">
        <f>IF(ROW()=2,1,IF(A821&lt;&gt;Receive[[#This Row],[No]],1,B821+1))</f>
        <v>2</v>
      </c>
      <c r="C822" t="s">
        <v>149</v>
      </c>
      <c r="D822" t="s">
        <v>50</v>
      </c>
      <c r="E822" t="s">
        <v>28</v>
      </c>
      <c r="F822" t="s">
        <v>25</v>
      </c>
      <c r="G822" t="s">
        <v>49</v>
      </c>
      <c r="H822" t="s">
        <v>71</v>
      </c>
      <c r="I822">
        <v>1</v>
      </c>
      <c r="J822" t="s">
        <v>228</v>
      </c>
      <c r="K822" t="s">
        <v>194</v>
      </c>
      <c r="L822" t="s">
        <v>162</v>
      </c>
      <c r="M822">
        <v>26</v>
      </c>
      <c r="N822">
        <v>0</v>
      </c>
      <c r="O822">
        <v>0</v>
      </c>
      <c r="P822">
        <v>0</v>
      </c>
      <c r="X822" t="str">
        <f>Receive[[#This Row],[服装]]&amp;Receive[[#This Row],[名前]]&amp;Receive[[#This Row],[レアリティ]]</f>
        <v>制服二口堅治ICONIC</v>
      </c>
    </row>
    <row r="823" spans="1:24" x14ac:dyDescent="0.25">
      <c r="A823">
        <f>VLOOKUP(Receive[[#This Row],[No用]],SetNo[[No.用]:[vlookup 用]],2,FALSE)</f>
        <v>133</v>
      </c>
      <c r="B823">
        <f>IF(ROW()=2,1,IF(A822&lt;&gt;Receive[[#This Row],[No]],1,B822+1))</f>
        <v>3</v>
      </c>
      <c r="C823" t="s">
        <v>149</v>
      </c>
      <c r="D823" t="s">
        <v>50</v>
      </c>
      <c r="E823" t="s">
        <v>28</v>
      </c>
      <c r="F823" t="s">
        <v>25</v>
      </c>
      <c r="G823" t="s">
        <v>49</v>
      </c>
      <c r="H823" t="s">
        <v>71</v>
      </c>
      <c r="I823">
        <v>1</v>
      </c>
      <c r="J823" t="s">
        <v>228</v>
      </c>
      <c r="K823" t="s">
        <v>230</v>
      </c>
      <c r="L823" t="s">
        <v>162</v>
      </c>
      <c r="M823">
        <v>26</v>
      </c>
      <c r="N823">
        <v>0</v>
      </c>
      <c r="O823">
        <v>0</v>
      </c>
      <c r="P823">
        <v>0</v>
      </c>
      <c r="R823" s="1" t="s">
        <v>923</v>
      </c>
      <c r="S823" s="1">
        <v>10</v>
      </c>
      <c r="T823" s="1">
        <v>39.4</v>
      </c>
      <c r="U823" s="1"/>
      <c r="V823" s="1"/>
      <c r="X823" t="str">
        <f>Receive[[#This Row],[服装]]&amp;Receive[[#This Row],[名前]]&amp;Receive[[#This Row],[レアリティ]]</f>
        <v>制服二口堅治ICONIC</v>
      </c>
    </row>
    <row r="824" spans="1:24" x14ac:dyDescent="0.25">
      <c r="A824">
        <f>VLOOKUP(Receive[[#This Row],[No用]],SetNo[[No.用]:[vlookup 用]],2,FALSE)</f>
        <v>133</v>
      </c>
      <c r="B824">
        <f>IF(ROW()=2,1,IF(A823&lt;&gt;Receive[[#This Row],[No]],1,B823+1))</f>
        <v>4</v>
      </c>
      <c r="C824" t="s">
        <v>149</v>
      </c>
      <c r="D824" t="s">
        <v>50</v>
      </c>
      <c r="E824" t="s">
        <v>28</v>
      </c>
      <c r="F824" t="s">
        <v>25</v>
      </c>
      <c r="G824" t="s">
        <v>49</v>
      </c>
      <c r="H824" t="s">
        <v>71</v>
      </c>
      <c r="I824">
        <v>1</v>
      </c>
      <c r="J824" t="s">
        <v>228</v>
      </c>
      <c r="K824" t="s">
        <v>120</v>
      </c>
      <c r="L824" t="s">
        <v>162</v>
      </c>
      <c r="M824">
        <v>26</v>
      </c>
      <c r="N824">
        <v>0</v>
      </c>
      <c r="O824">
        <v>0</v>
      </c>
      <c r="P824">
        <v>0</v>
      </c>
      <c r="X824" t="str">
        <f>Receive[[#This Row],[服装]]&amp;Receive[[#This Row],[名前]]&amp;Receive[[#This Row],[レアリティ]]</f>
        <v>制服二口堅治ICONIC</v>
      </c>
    </row>
    <row r="825" spans="1:24" x14ac:dyDescent="0.25">
      <c r="A825">
        <f>VLOOKUP(Receive[[#This Row],[No用]],SetNo[[No.用]:[vlookup 用]],2,FALSE)</f>
        <v>133</v>
      </c>
      <c r="B825">
        <f>IF(ROW()=2,1,IF(A824&lt;&gt;Receive[[#This Row],[No]],1,B824+1))</f>
        <v>5</v>
      </c>
      <c r="C825" t="s">
        <v>149</v>
      </c>
      <c r="D825" t="s">
        <v>50</v>
      </c>
      <c r="E825" t="s">
        <v>28</v>
      </c>
      <c r="F825" t="s">
        <v>25</v>
      </c>
      <c r="G825" t="s">
        <v>49</v>
      </c>
      <c r="H825" t="s">
        <v>71</v>
      </c>
      <c r="I825">
        <v>1</v>
      </c>
      <c r="J825" t="s">
        <v>228</v>
      </c>
      <c r="K825" t="s">
        <v>164</v>
      </c>
      <c r="L825" t="s">
        <v>162</v>
      </c>
      <c r="M825">
        <v>26</v>
      </c>
      <c r="N825">
        <v>0</v>
      </c>
      <c r="O825">
        <v>0</v>
      </c>
      <c r="P825">
        <v>0</v>
      </c>
      <c r="X825" t="str">
        <f>Receive[[#This Row],[服装]]&amp;Receive[[#This Row],[名前]]&amp;Receive[[#This Row],[レアリティ]]</f>
        <v>制服二口堅治ICONIC</v>
      </c>
    </row>
    <row r="826" spans="1:24" x14ac:dyDescent="0.25">
      <c r="A826">
        <f>VLOOKUP(Receive[[#This Row],[No用]],SetNo[[No.用]:[vlookup 用]],2,FALSE)</f>
        <v>133</v>
      </c>
      <c r="B826">
        <f>IF(ROW()=2,1,IF(A825&lt;&gt;Receive[[#This Row],[No]],1,B825+1))</f>
        <v>6</v>
      </c>
      <c r="C826" t="s">
        <v>149</v>
      </c>
      <c r="D826" t="s">
        <v>50</v>
      </c>
      <c r="E826" t="s">
        <v>28</v>
      </c>
      <c r="F826" t="s">
        <v>25</v>
      </c>
      <c r="G826" t="s">
        <v>49</v>
      </c>
      <c r="H826" t="s">
        <v>71</v>
      </c>
      <c r="I826">
        <v>0</v>
      </c>
      <c r="J826" t="s">
        <v>228</v>
      </c>
      <c r="K826" t="s">
        <v>165</v>
      </c>
      <c r="L826" t="s">
        <v>162</v>
      </c>
      <c r="M826">
        <v>26</v>
      </c>
      <c r="N826">
        <v>0</v>
      </c>
      <c r="O826">
        <v>0</v>
      </c>
      <c r="P826">
        <v>0</v>
      </c>
      <c r="X826" t="str">
        <f>Receive[[#This Row],[服装]]&amp;Receive[[#This Row],[名前]]&amp;Receive[[#This Row],[レアリティ]]</f>
        <v>制服二口堅治ICONIC</v>
      </c>
    </row>
    <row r="827" spans="1:24" x14ac:dyDescent="0.25">
      <c r="A827">
        <f>VLOOKUP(Receive[[#This Row],[No用]],SetNo[[No.用]:[vlookup 用]],2,FALSE)</f>
        <v>134</v>
      </c>
      <c r="B827">
        <f>IF(ROW()=2,1,IF(A826&lt;&gt;Receive[[#This Row],[No]],1,B826+1))</f>
        <v>1</v>
      </c>
      <c r="C827" t="s">
        <v>117</v>
      </c>
      <c r="D827" t="s">
        <v>50</v>
      </c>
      <c r="E827" t="s">
        <v>23</v>
      </c>
      <c r="F827" t="s">
        <v>25</v>
      </c>
      <c r="G827" t="s">
        <v>49</v>
      </c>
      <c r="H827" t="s">
        <v>71</v>
      </c>
      <c r="I827">
        <v>1</v>
      </c>
      <c r="J827" t="s">
        <v>228</v>
      </c>
      <c r="K827" t="s">
        <v>119</v>
      </c>
      <c r="L827" t="s">
        <v>178</v>
      </c>
      <c r="M827">
        <v>30</v>
      </c>
      <c r="N827">
        <v>0</v>
      </c>
      <c r="O827">
        <v>0</v>
      </c>
      <c r="P827">
        <v>0</v>
      </c>
      <c r="X827" t="str">
        <f>Receive[[#This Row],[服装]]&amp;Receive[[#This Row],[名前]]&amp;Receive[[#This Row],[レアリティ]]</f>
        <v>プール掃除二口堅治ICONIC</v>
      </c>
    </row>
    <row r="828" spans="1:24" x14ac:dyDescent="0.25">
      <c r="A828">
        <f>VLOOKUP(Receive[[#This Row],[No用]],SetNo[[No.用]:[vlookup 用]],2,FALSE)</f>
        <v>134</v>
      </c>
      <c r="B828">
        <f>IF(ROW()=2,1,IF(A827&lt;&gt;Receive[[#This Row],[No]],1,B827+1))</f>
        <v>2</v>
      </c>
      <c r="C828" t="s">
        <v>117</v>
      </c>
      <c r="D828" t="s">
        <v>50</v>
      </c>
      <c r="E828" t="s">
        <v>23</v>
      </c>
      <c r="F828" t="s">
        <v>25</v>
      </c>
      <c r="G828" t="s">
        <v>49</v>
      </c>
      <c r="H828" t="s">
        <v>71</v>
      </c>
      <c r="I828">
        <v>1</v>
      </c>
      <c r="J828" t="s">
        <v>228</v>
      </c>
      <c r="K828" t="s">
        <v>194</v>
      </c>
      <c r="L828" t="s">
        <v>162</v>
      </c>
      <c r="M828">
        <v>27</v>
      </c>
      <c r="N828">
        <v>0</v>
      </c>
      <c r="O828">
        <v>0</v>
      </c>
      <c r="P828">
        <v>0</v>
      </c>
      <c r="X828" t="str">
        <f>Receive[[#This Row],[服装]]&amp;Receive[[#This Row],[名前]]&amp;Receive[[#This Row],[レアリティ]]</f>
        <v>プール掃除二口堅治ICONIC</v>
      </c>
    </row>
    <row r="829" spans="1:24" x14ac:dyDescent="0.25">
      <c r="A829">
        <f>VLOOKUP(Receive[[#This Row],[No用]],SetNo[[No.用]:[vlookup 用]],2,FALSE)</f>
        <v>134</v>
      </c>
      <c r="B829">
        <f>IF(ROW()=2,1,IF(A828&lt;&gt;Receive[[#This Row],[No]],1,B828+1))</f>
        <v>3</v>
      </c>
      <c r="C829" t="s">
        <v>117</v>
      </c>
      <c r="D829" t="s">
        <v>50</v>
      </c>
      <c r="E829" t="s">
        <v>23</v>
      </c>
      <c r="F829" t="s">
        <v>25</v>
      </c>
      <c r="G829" t="s">
        <v>49</v>
      </c>
      <c r="H829" t="s">
        <v>71</v>
      </c>
      <c r="I829">
        <v>1</v>
      </c>
      <c r="J829" t="s">
        <v>228</v>
      </c>
      <c r="K829" t="s">
        <v>163</v>
      </c>
      <c r="L829" t="s">
        <v>162</v>
      </c>
      <c r="M829">
        <v>26</v>
      </c>
      <c r="N829">
        <v>0</v>
      </c>
      <c r="O829">
        <v>0</v>
      </c>
      <c r="P829">
        <v>0</v>
      </c>
      <c r="R829" s="1" t="s">
        <v>923</v>
      </c>
      <c r="S829" s="1">
        <v>15</v>
      </c>
      <c r="T829" s="1">
        <v>59.1</v>
      </c>
      <c r="U829" s="1"/>
      <c r="V829" s="1"/>
      <c r="X829" t="str">
        <f>Receive[[#This Row],[服装]]&amp;Receive[[#This Row],[名前]]&amp;Receive[[#This Row],[レアリティ]]</f>
        <v>プール掃除二口堅治ICONIC</v>
      </c>
    </row>
    <row r="830" spans="1:24" x14ac:dyDescent="0.25">
      <c r="A830">
        <f>VLOOKUP(Receive[[#This Row],[No用]],SetNo[[No.用]:[vlookup 用]],2,FALSE)</f>
        <v>134</v>
      </c>
      <c r="B830">
        <f>IF(ROW()=2,1,IF(A829&lt;&gt;Receive[[#This Row],[No]],1,B829+1))</f>
        <v>4</v>
      </c>
      <c r="C830" t="s">
        <v>117</v>
      </c>
      <c r="D830" t="s">
        <v>50</v>
      </c>
      <c r="E830" t="s">
        <v>23</v>
      </c>
      <c r="F830" t="s">
        <v>25</v>
      </c>
      <c r="G830" t="s">
        <v>49</v>
      </c>
      <c r="H830" t="s">
        <v>71</v>
      </c>
      <c r="I830">
        <v>1</v>
      </c>
      <c r="J830" t="s">
        <v>228</v>
      </c>
      <c r="K830" t="s">
        <v>230</v>
      </c>
      <c r="L830" t="s">
        <v>162</v>
      </c>
      <c r="M830">
        <v>26</v>
      </c>
      <c r="N830">
        <v>0</v>
      </c>
      <c r="O830">
        <v>0</v>
      </c>
      <c r="P830">
        <v>0</v>
      </c>
      <c r="R830" s="1" t="s">
        <v>923</v>
      </c>
      <c r="S830" s="1">
        <v>10</v>
      </c>
      <c r="T830" s="1">
        <v>39.4</v>
      </c>
      <c r="U830" s="1"/>
      <c r="V830" s="1"/>
      <c r="X830" t="str">
        <f>Receive[[#This Row],[服装]]&amp;Receive[[#This Row],[名前]]&amp;Receive[[#This Row],[レアリティ]]</f>
        <v>プール掃除二口堅治ICONIC</v>
      </c>
    </row>
    <row r="831" spans="1:24" x14ac:dyDescent="0.25">
      <c r="A831">
        <f>VLOOKUP(Receive[[#This Row],[No用]],SetNo[[No.用]:[vlookup 用]],2,FALSE)</f>
        <v>134</v>
      </c>
      <c r="B831">
        <f>IF(ROW()=2,1,IF(A830&lt;&gt;Receive[[#This Row],[No]],1,B830+1))</f>
        <v>5</v>
      </c>
      <c r="C831" t="s">
        <v>117</v>
      </c>
      <c r="D831" t="s">
        <v>50</v>
      </c>
      <c r="E831" t="s">
        <v>23</v>
      </c>
      <c r="F831" t="s">
        <v>25</v>
      </c>
      <c r="G831" t="s">
        <v>49</v>
      </c>
      <c r="H831" t="s">
        <v>71</v>
      </c>
      <c r="I831">
        <v>1</v>
      </c>
      <c r="J831" t="s">
        <v>228</v>
      </c>
      <c r="K831" t="s">
        <v>120</v>
      </c>
      <c r="L831" t="s">
        <v>178</v>
      </c>
      <c r="M831">
        <v>30</v>
      </c>
      <c r="N831">
        <v>0</v>
      </c>
      <c r="O831">
        <v>0</v>
      </c>
      <c r="P831">
        <v>0</v>
      </c>
      <c r="X831" t="str">
        <f>Receive[[#This Row],[服装]]&amp;Receive[[#This Row],[名前]]&amp;Receive[[#This Row],[レアリティ]]</f>
        <v>プール掃除二口堅治ICONIC</v>
      </c>
    </row>
    <row r="832" spans="1:24" x14ac:dyDescent="0.25">
      <c r="A832">
        <f>VLOOKUP(Receive[[#This Row],[No用]],SetNo[[No.用]:[vlookup 用]],2,FALSE)</f>
        <v>134</v>
      </c>
      <c r="B832">
        <f>IF(ROW()=2,1,IF(A831&lt;&gt;Receive[[#This Row],[No]],1,B831+1))</f>
        <v>6</v>
      </c>
      <c r="C832" t="s">
        <v>117</v>
      </c>
      <c r="D832" t="s">
        <v>50</v>
      </c>
      <c r="E832" t="s">
        <v>23</v>
      </c>
      <c r="F832" t="s">
        <v>25</v>
      </c>
      <c r="G832" t="s">
        <v>49</v>
      </c>
      <c r="H832" t="s">
        <v>71</v>
      </c>
      <c r="I832">
        <v>1</v>
      </c>
      <c r="J832" t="s">
        <v>228</v>
      </c>
      <c r="K832" t="s">
        <v>164</v>
      </c>
      <c r="L832" t="s">
        <v>162</v>
      </c>
      <c r="M832">
        <v>26</v>
      </c>
      <c r="N832">
        <v>0</v>
      </c>
      <c r="O832">
        <v>0</v>
      </c>
      <c r="P832">
        <v>0</v>
      </c>
      <c r="X832" t="str">
        <f>Receive[[#This Row],[服装]]&amp;Receive[[#This Row],[名前]]&amp;Receive[[#This Row],[レアリティ]]</f>
        <v>プール掃除二口堅治ICONIC</v>
      </c>
    </row>
    <row r="833" spans="1:24" x14ac:dyDescent="0.25">
      <c r="A833">
        <f>VLOOKUP(Receive[[#This Row],[No用]],SetNo[[No.用]:[vlookup 用]],2,FALSE)</f>
        <v>134</v>
      </c>
      <c r="B833">
        <f>IF(ROW()=2,1,IF(A832&lt;&gt;Receive[[#This Row],[No]],1,B832+1))</f>
        <v>7</v>
      </c>
      <c r="C833" t="s">
        <v>117</v>
      </c>
      <c r="D833" t="s">
        <v>50</v>
      </c>
      <c r="E833" t="s">
        <v>23</v>
      </c>
      <c r="F833" t="s">
        <v>25</v>
      </c>
      <c r="G833" t="s">
        <v>49</v>
      </c>
      <c r="H833" t="s">
        <v>71</v>
      </c>
      <c r="I833">
        <v>0</v>
      </c>
      <c r="J833" t="s">
        <v>228</v>
      </c>
      <c r="K833" t="s">
        <v>165</v>
      </c>
      <c r="L833" t="s">
        <v>162</v>
      </c>
      <c r="M833">
        <v>26</v>
      </c>
      <c r="N833">
        <v>0</v>
      </c>
      <c r="O833">
        <v>0</v>
      </c>
      <c r="P833">
        <v>0</v>
      </c>
      <c r="X833" t="str">
        <f>Receive[[#This Row],[服装]]&amp;Receive[[#This Row],[名前]]&amp;Receive[[#This Row],[レアリティ]]</f>
        <v>プール掃除二口堅治ICONIC</v>
      </c>
    </row>
    <row r="834" spans="1:24" x14ac:dyDescent="0.25">
      <c r="A834">
        <f>VLOOKUP(Receive[[#This Row],[No用]],SetNo[[No.用]:[vlookup 用]],2,FALSE)</f>
        <v>134</v>
      </c>
      <c r="B834">
        <f>IF(ROW()=2,1,IF(A833&lt;&gt;Receive[[#This Row],[No]],1,B833+1))</f>
        <v>8</v>
      </c>
      <c r="C834" t="s">
        <v>117</v>
      </c>
      <c r="D834" t="s">
        <v>50</v>
      </c>
      <c r="E834" t="s">
        <v>23</v>
      </c>
      <c r="F834" t="s">
        <v>25</v>
      </c>
      <c r="G834" t="s">
        <v>49</v>
      </c>
      <c r="H834" t="s">
        <v>71</v>
      </c>
      <c r="I834">
        <v>1</v>
      </c>
      <c r="J834" t="s">
        <v>228</v>
      </c>
      <c r="K834" t="s">
        <v>183</v>
      </c>
      <c r="L834" t="s">
        <v>224</v>
      </c>
      <c r="M834">
        <v>43</v>
      </c>
      <c r="N834">
        <v>0</v>
      </c>
      <c r="O834">
        <v>53</v>
      </c>
      <c r="P834">
        <v>0</v>
      </c>
      <c r="W834" s="1" t="s">
        <v>1311</v>
      </c>
      <c r="X834" t="str">
        <f>Receive[[#This Row],[服装]]&amp;Receive[[#This Row],[名前]]&amp;Receive[[#This Row],[レアリティ]]</f>
        <v>プール掃除二口堅治ICONIC</v>
      </c>
    </row>
    <row r="835" spans="1:24" x14ac:dyDescent="0.25">
      <c r="A835">
        <f>VLOOKUP(Receive[[#This Row],[No用]],SetNo[[No.用]:[vlookup 用]],2,FALSE)</f>
        <v>135</v>
      </c>
      <c r="B835">
        <f>IF(ROW()=2,1,IF(A834&lt;&gt;Receive[[#This Row],[No]],1,B834+1))</f>
        <v>1</v>
      </c>
      <c r="C835" s="1" t="s">
        <v>646</v>
      </c>
      <c r="D835" s="1" t="s">
        <v>50</v>
      </c>
      <c r="E835" s="1" t="s">
        <v>90</v>
      </c>
      <c r="F835" s="1" t="s">
        <v>25</v>
      </c>
      <c r="G835" s="1" t="s">
        <v>49</v>
      </c>
      <c r="H835" s="1" t="s">
        <v>71</v>
      </c>
      <c r="I835">
        <v>1</v>
      </c>
      <c r="J835" t="s">
        <v>228</v>
      </c>
      <c r="K835" s="1" t="s">
        <v>119</v>
      </c>
      <c r="L835" s="1" t="s">
        <v>162</v>
      </c>
      <c r="M835">
        <v>26</v>
      </c>
      <c r="N835">
        <v>0</v>
      </c>
      <c r="O835">
        <v>0</v>
      </c>
      <c r="P835">
        <v>0</v>
      </c>
      <c r="X835" t="str">
        <f>Receive[[#This Row],[服装]]&amp;Receive[[#This Row],[名前]]&amp;Receive[[#This Row],[レアリティ]]</f>
        <v>路地裏二口堅治ICONIC</v>
      </c>
    </row>
    <row r="836" spans="1:24" x14ac:dyDescent="0.25">
      <c r="A836">
        <f>VLOOKUP(Receive[[#This Row],[No用]],SetNo[[No.用]:[vlookup 用]],2,FALSE)</f>
        <v>135</v>
      </c>
      <c r="B836">
        <f>IF(ROW()=2,1,IF(A835&lt;&gt;Receive[[#This Row],[No]],1,B835+1))</f>
        <v>2</v>
      </c>
      <c r="C836" s="1" t="s">
        <v>646</v>
      </c>
      <c r="D836" s="1" t="s">
        <v>50</v>
      </c>
      <c r="E836" s="1" t="s">
        <v>90</v>
      </c>
      <c r="F836" s="1" t="s">
        <v>25</v>
      </c>
      <c r="G836" s="1" t="s">
        <v>49</v>
      </c>
      <c r="H836" s="1" t="s">
        <v>71</v>
      </c>
      <c r="I836">
        <v>1</v>
      </c>
      <c r="J836" t="s">
        <v>228</v>
      </c>
      <c r="K836" s="1" t="s">
        <v>194</v>
      </c>
      <c r="L836" s="1" t="s">
        <v>162</v>
      </c>
      <c r="M836">
        <v>26</v>
      </c>
      <c r="N836">
        <v>0</v>
      </c>
      <c r="O836">
        <v>0</v>
      </c>
      <c r="P836">
        <v>0</v>
      </c>
      <c r="X836" t="str">
        <f>Receive[[#This Row],[服装]]&amp;Receive[[#This Row],[名前]]&amp;Receive[[#This Row],[レアリティ]]</f>
        <v>路地裏二口堅治ICONIC</v>
      </c>
    </row>
    <row r="837" spans="1:24" x14ac:dyDescent="0.25">
      <c r="A837">
        <f>VLOOKUP(Receive[[#This Row],[No用]],SetNo[[No.用]:[vlookup 用]],2,FALSE)</f>
        <v>135</v>
      </c>
      <c r="B837">
        <f>IF(ROW()=2,1,IF(A836&lt;&gt;Receive[[#This Row],[No]],1,B836+1))</f>
        <v>3</v>
      </c>
      <c r="C837" s="1" t="s">
        <v>646</v>
      </c>
      <c r="D837" s="1" t="s">
        <v>50</v>
      </c>
      <c r="E837" s="1" t="s">
        <v>90</v>
      </c>
      <c r="F837" s="1" t="s">
        <v>25</v>
      </c>
      <c r="G837" s="1" t="s">
        <v>49</v>
      </c>
      <c r="H837" s="1" t="s">
        <v>71</v>
      </c>
      <c r="I837">
        <v>1</v>
      </c>
      <c r="J837" t="s">
        <v>228</v>
      </c>
      <c r="K837" s="1" t="s">
        <v>230</v>
      </c>
      <c r="L837" s="1" t="s">
        <v>162</v>
      </c>
      <c r="M837">
        <v>26</v>
      </c>
      <c r="N837">
        <v>0</v>
      </c>
      <c r="O837">
        <v>0</v>
      </c>
      <c r="P837">
        <v>0</v>
      </c>
      <c r="R837" s="1" t="s">
        <v>923</v>
      </c>
      <c r="S837" s="1">
        <v>10</v>
      </c>
      <c r="T837" s="1">
        <v>39.4</v>
      </c>
      <c r="U837" s="1"/>
      <c r="V837" s="1"/>
      <c r="X837" t="str">
        <f>Receive[[#This Row],[服装]]&amp;Receive[[#This Row],[名前]]&amp;Receive[[#This Row],[レアリティ]]</f>
        <v>路地裏二口堅治ICONIC</v>
      </c>
    </row>
    <row r="838" spans="1:24" x14ac:dyDescent="0.25">
      <c r="A838">
        <f>VLOOKUP(Receive[[#This Row],[No用]],SetNo[[No.用]:[vlookup 用]],2,FALSE)</f>
        <v>135</v>
      </c>
      <c r="B838">
        <f>IF(ROW()=2,1,IF(A837&lt;&gt;Receive[[#This Row],[No]],1,B837+1))</f>
        <v>4</v>
      </c>
      <c r="C838" s="1" t="s">
        <v>646</v>
      </c>
      <c r="D838" s="1" t="s">
        <v>50</v>
      </c>
      <c r="E838" s="1" t="s">
        <v>90</v>
      </c>
      <c r="F838" s="1" t="s">
        <v>25</v>
      </c>
      <c r="G838" s="1" t="s">
        <v>49</v>
      </c>
      <c r="H838" s="1" t="s">
        <v>71</v>
      </c>
      <c r="I838">
        <v>1</v>
      </c>
      <c r="J838" t="s">
        <v>228</v>
      </c>
      <c r="K838" s="1" t="s">
        <v>120</v>
      </c>
      <c r="L838" s="1" t="s">
        <v>162</v>
      </c>
      <c r="M838">
        <v>26</v>
      </c>
      <c r="N838">
        <v>0</v>
      </c>
      <c r="O838">
        <v>0</v>
      </c>
      <c r="P838">
        <v>0</v>
      </c>
      <c r="X838" t="str">
        <f>Receive[[#This Row],[服装]]&amp;Receive[[#This Row],[名前]]&amp;Receive[[#This Row],[レアリティ]]</f>
        <v>路地裏二口堅治ICONIC</v>
      </c>
    </row>
    <row r="839" spans="1:24" x14ac:dyDescent="0.25">
      <c r="A839">
        <f>VLOOKUP(Receive[[#This Row],[No用]],SetNo[[No.用]:[vlookup 用]],2,FALSE)</f>
        <v>135</v>
      </c>
      <c r="B839">
        <f>IF(ROW()=2,1,IF(A838&lt;&gt;Receive[[#This Row],[No]],1,B838+1))</f>
        <v>5</v>
      </c>
      <c r="C839" s="1" t="s">
        <v>646</v>
      </c>
      <c r="D839" s="1" t="s">
        <v>50</v>
      </c>
      <c r="E839" s="1" t="s">
        <v>90</v>
      </c>
      <c r="F839" s="1" t="s">
        <v>25</v>
      </c>
      <c r="G839" s="1" t="s">
        <v>49</v>
      </c>
      <c r="H839" s="1" t="s">
        <v>71</v>
      </c>
      <c r="I839">
        <v>1</v>
      </c>
      <c r="J839" t="s">
        <v>228</v>
      </c>
      <c r="K839" s="1" t="s">
        <v>164</v>
      </c>
      <c r="L839" s="1" t="s">
        <v>162</v>
      </c>
      <c r="M839">
        <v>26</v>
      </c>
      <c r="N839">
        <v>0</v>
      </c>
      <c r="O839">
        <v>0</v>
      </c>
      <c r="P839">
        <v>0</v>
      </c>
      <c r="X839" t="str">
        <f>Receive[[#This Row],[服装]]&amp;Receive[[#This Row],[名前]]&amp;Receive[[#This Row],[レアリティ]]</f>
        <v>路地裏二口堅治ICONIC</v>
      </c>
    </row>
    <row r="840" spans="1:24" x14ac:dyDescent="0.25">
      <c r="A840">
        <f>VLOOKUP(Receive[[#This Row],[No用]],SetNo[[No.用]:[vlookup 用]],2,FALSE)</f>
        <v>135</v>
      </c>
      <c r="B840">
        <f>IF(ROW()=2,1,IF(A839&lt;&gt;Receive[[#This Row],[No]],1,B839+1))</f>
        <v>6</v>
      </c>
      <c r="C840" s="1" t="s">
        <v>646</v>
      </c>
      <c r="D840" s="1" t="s">
        <v>50</v>
      </c>
      <c r="E840" s="1" t="s">
        <v>90</v>
      </c>
      <c r="F840" s="1" t="s">
        <v>25</v>
      </c>
      <c r="G840" s="1" t="s">
        <v>49</v>
      </c>
      <c r="H840" s="1" t="s">
        <v>71</v>
      </c>
      <c r="I840">
        <v>0</v>
      </c>
      <c r="J840" t="s">
        <v>228</v>
      </c>
      <c r="K840" s="1" t="s">
        <v>165</v>
      </c>
      <c r="L840" s="1" t="s">
        <v>162</v>
      </c>
      <c r="M840">
        <v>26</v>
      </c>
      <c r="N840">
        <v>0</v>
      </c>
      <c r="O840">
        <v>0</v>
      </c>
      <c r="P840">
        <v>0</v>
      </c>
      <c r="X840" t="str">
        <f>Receive[[#This Row],[服装]]&amp;Receive[[#This Row],[名前]]&amp;Receive[[#This Row],[レアリティ]]</f>
        <v>路地裏二口堅治ICONIC</v>
      </c>
    </row>
    <row r="841" spans="1:24" x14ac:dyDescent="0.25">
      <c r="A841">
        <f>VLOOKUP(Receive[[#This Row],[No用]],SetNo[[No.用]:[vlookup 用]],2,FALSE)</f>
        <v>136</v>
      </c>
      <c r="B841">
        <f>IF(ROW()=2,1,IF(A840&lt;&gt;Receive[[#This Row],[No]],1,B840+1))</f>
        <v>1</v>
      </c>
      <c r="C841" s="1" t="s">
        <v>752</v>
      </c>
      <c r="D841" s="1" t="s">
        <v>50</v>
      </c>
      <c r="E841" s="1" t="s">
        <v>77</v>
      </c>
      <c r="F841" s="1" t="s">
        <v>25</v>
      </c>
      <c r="G841" s="1" t="s">
        <v>49</v>
      </c>
      <c r="H841" s="1" t="s">
        <v>71</v>
      </c>
      <c r="I841">
        <v>1</v>
      </c>
      <c r="J841" t="s">
        <v>228</v>
      </c>
      <c r="K841" s="1" t="s">
        <v>119</v>
      </c>
      <c r="L841" s="1" t="s">
        <v>173</v>
      </c>
      <c r="M841">
        <v>33</v>
      </c>
      <c r="N841">
        <v>0</v>
      </c>
      <c r="O841">
        <v>0</v>
      </c>
      <c r="P841">
        <v>0</v>
      </c>
      <c r="X841" t="str">
        <f>Receive[[#This Row],[服装]]&amp;Receive[[#This Row],[名前]]&amp;Receive[[#This Row],[レアリティ]]</f>
        <v>甲冑二口堅治ICONIC</v>
      </c>
    </row>
    <row r="842" spans="1:24" x14ac:dyDescent="0.25">
      <c r="A842">
        <f>VLOOKUP(Receive[[#This Row],[No用]],SetNo[[No.用]:[vlookup 用]],2,FALSE)</f>
        <v>136</v>
      </c>
      <c r="B842">
        <f>IF(ROW()=2,1,IF(A841&lt;&gt;Receive[[#This Row],[No]],1,B841+1))</f>
        <v>2</v>
      </c>
      <c r="C842" s="1" t="s">
        <v>752</v>
      </c>
      <c r="D842" s="1" t="s">
        <v>50</v>
      </c>
      <c r="E842" s="1" t="s">
        <v>77</v>
      </c>
      <c r="F842" s="1" t="s">
        <v>25</v>
      </c>
      <c r="G842" s="1" t="s">
        <v>49</v>
      </c>
      <c r="H842" s="1" t="s">
        <v>71</v>
      </c>
      <c r="I842">
        <v>1</v>
      </c>
      <c r="J842" t="s">
        <v>228</v>
      </c>
      <c r="K842" s="1" t="s">
        <v>194</v>
      </c>
      <c r="L842" s="1" t="s">
        <v>173</v>
      </c>
      <c r="M842">
        <v>33</v>
      </c>
      <c r="N842">
        <v>0</v>
      </c>
      <c r="O842">
        <v>0</v>
      </c>
      <c r="P842">
        <v>0</v>
      </c>
      <c r="X842" t="str">
        <f>Receive[[#This Row],[服装]]&amp;Receive[[#This Row],[名前]]&amp;Receive[[#This Row],[レアリティ]]</f>
        <v>甲冑二口堅治ICONIC</v>
      </c>
    </row>
    <row r="843" spans="1:24" x14ac:dyDescent="0.25">
      <c r="A843">
        <f>VLOOKUP(Receive[[#This Row],[No用]],SetNo[[No.用]:[vlookup 用]],2,FALSE)</f>
        <v>136</v>
      </c>
      <c r="B843">
        <f>IF(ROW()=2,1,IF(A842&lt;&gt;Receive[[#This Row],[No]],1,B842+1))</f>
        <v>3</v>
      </c>
      <c r="C843" s="1" t="s">
        <v>752</v>
      </c>
      <c r="D843" s="1" t="s">
        <v>50</v>
      </c>
      <c r="E843" s="1" t="s">
        <v>77</v>
      </c>
      <c r="F843" s="1" t="s">
        <v>25</v>
      </c>
      <c r="G843" s="1" t="s">
        <v>49</v>
      </c>
      <c r="H843" s="1" t="s">
        <v>71</v>
      </c>
      <c r="I843">
        <v>1</v>
      </c>
      <c r="J843" t="s">
        <v>228</v>
      </c>
      <c r="K843" s="1" t="s">
        <v>230</v>
      </c>
      <c r="L843" s="1" t="s">
        <v>162</v>
      </c>
      <c r="M843">
        <v>26</v>
      </c>
      <c r="N843">
        <v>0</v>
      </c>
      <c r="O843">
        <v>0</v>
      </c>
      <c r="P843">
        <v>0</v>
      </c>
      <c r="R843" s="1" t="s">
        <v>923</v>
      </c>
      <c r="S843" s="1">
        <v>10</v>
      </c>
      <c r="T843" s="1">
        <v>39.4</v>
      </c>
      <c r="U843" s="1"/>
      <c r="V843" s="1"/>
      <c r="X843" t="str">
        <f>Receive[[#This Row],[服装]]&amp;Receive[[#This Row],[名前]]&amp;Receive[[#This Row],[レアリティ]]</f>
        <v>甲冑二口堅治ICONIC</v>
      </c>
    </row>
    <row r="844" spans="1:24" x14ac:dyDescent="0.25">
      <c r="A844">
        <f>VLOOKUP(Receive[[#This Row],[No用]],SetNo[[No.用]:[vlookup 用]],2,FALSE)</f>
        <v>136</v>
      </c>
      <c r="B844">
        <f>IF(ROW()=2,1,IF(A843&lt;&gt;Receive[[#This Row],[No]],1,B843+1))</f>
        <v>4</v>
      </c>
      <c r="C844" s="1" t="s">
        <v>752</v>
      </c>
      <c r="D844" s="1" t="s">
        <v>50</v>
      </c>
      <c r="E844" s="1" t="s">
        <v>77</v>
      </c>
      <c r="F844" s="1" t="s">
        <v>25</v>
      </c>
      <c r="G844" s="1" t="s">
        <v>49</v>
      </c>
      <c r="H844" s="1" t="s">
        <v>71</v>
      </c>
      <c r="I844">
        <v>1</v>
      </c>
      <c r="J844" t="s">
        <v>228</v>
      </c>
      <c r="K844" s="1" t="s">
        <v>120</v>
      </c>
      <c r="L844" s="1" t="s">
        <v>178</v>
      </c>
      <c r="M844">
        <v>30</v>
      </c>
      <c r="N844">
        <v>0</v>
      </c>
      <c r="O844">
        <v>0</v>
      </c>
      <c r="P844">
        <v>0</v>
      </c>
      <c r="X844" t="str">
        <f>Receive[[#This Row],[服装]]&amp;Receive[[#This Row],[名前]]&amp;Receive[[#This Row],[レアリティ]]</f>
        <v>甲冑二口堅治ICONIC</v>
      </c>
    </row>
    <row r="845" spans="1:24" x14ac:dyDescent="0.25">
      <c r="A845">
        <f>VLOOKUP(Receive[[#This Row],[No用]],SetNo[[No.用]:[vlookup 用]],2,FALSE)</f>
        <v>136</v>
      </c>
      <c r="B845">
        <f>IF(ROW()=2,1,IF(A844&lt;&gt;Receive[[#This Row],[No]],1,B844+1))</f>
        <v>5</v>
      </c>
      <c r="C845" s="1" t="s">
        <v>752</v>
      </c>
      <c r="D845" s="1" t="s">
        <v>50</v>
      </c>
      <c r="E845" s="1" t="s">
        <v>77</v>
      </c>
      <c r="F845" s="1" t="s">
        <v>25</v>
      </c>
      <c r="G845" s="1" t="s">
        <v>49</v>
      </c>
      <c r="H845" s="1" t="s">
        <v>71</v>
      </c>
      <c r="I845">
        <v>1</v>
      </c>
      <c r="J845" t="s">
        <v>228</v>
      </c>
      <c r="K845" s="1" t="s">
        <v>164</v>
      </c>
      <c r="L845" s="1" t="s">
        <v>162</v>
      </c>
      <c r="M845">
        <v>26</v>
      </c>
      <c r="N845">
        <v>0</v>
      </c>
      <c r="O845">
        <v>0</v>
      </c>
      <c r="P845">
        <v>0</v>
      </c>
      <c r="X845" t="str">
        <f>Receive[[#This Row],[服装]]&amp;Receive[[#This Row],[名前]]&amp;Receive[[#This Row],[レアリティ]]</f>
        <v>甲冑二口堅治ICONIC</v>
      </c>
    </row>
    <row r="846" spans="1:24" x14ac:dyDescent="0.25">
      <c r="A846">
        <f>VLOOKUP(Receive[[#This Row],[No用]],SetNo[[No.用]:[vlookup 用]],2,FALSE)</f>
        <v>136</v>
      </c>
      <c r="B846">
        <f>IF(ROW()=2,1,IF(A845&lt;&gt;Receive[[#This Row],[No]],1,B845+1))</f>
        <v>6</v>
      </c>
      <c r="C846" s="1" t="s">
        <v>752</v>
      </c>
      <c r="D846" s="1" t="s">
        <v>50</v>
      </c>
      <c r="E846" s="1" t="s">
        <v>77</v>
      </c>
      <c r="F846" s="1" t="s">
        <v>25</v>
      </c>
      <c r="G846" s="1" t="s">
        <v>49</v>
      </c>
      <c r="H846" s="1" t="s">
        <v>71</v>
      </c>
      <c r="I846">
        <v>0</v>
      </c>
      <c r="J846" t="s">
        <v>228</v>
      </c>
      <c r="K846" s="1" t="s">
        <v>165</v>
      </c>
      <c r="L846" s="1" t="s">
        <v>162</v>
      </c>
      <c r="M846">
        <v>26</v>
      </c>
      <c r="N846">
        <v>0</v>
      </c>
      <c r="O846">
        <v>0</v>
      </c>
      <c r="P846">
        <v>0</v>
      </c>
      <c r="X846" t="str">
        <f>Receive[[#This Row],[服装]]&amp;Receive[[#This Row],[名前]]&amp;Receive[[#This Row],[レアリティ]]</f>
        <v>甲冑二口堅治ICONIC</v>
      </c>
    </row>
    <row r="847" spans="1:24" x14ac:dyDescent="0.25">
      <c r="A847">
        <f>VLOOKUP(Receive[[#This Row],[No用]],SetNo[[No.用]:[vlookup 用]],2,FALSE)</f>
        <v>136</v>
      </c>
      <c r="B847">
        <f>IF(ROW()=2,1,IF(A846&lt;&gt;Receive[[#This Row],[No]],1,B846+1))</f>
        <v>7</v>
      </c>
      <c r="C847" s="1" t="s">
        <v>752</v>
      </c>
      <c r="D847" s="1" t="s">
        <v>50</v>
      </c>
      <c r="E847" s="1" t="s">
        <v>77</v>
      </c>
      <c r="F847" s="1" t="s">
        <v>25</v>
      </c>
      <c r="G847" s="1" t="s">
        <v>49</v>
      </c>
      <c r="H847" s="1" t="s">
        <v>71</v>
      </c>
      <c r="I847">
        <v>1</v>
      </c>
      <c r="J847" t="s">
        <v>228</v>
      </c>
      <c r="K847" s="1" t="s">
        <v>183</v>
      </c>
      <c r="L847" s="1" t="s">
        <v>224</v>
      </c>
      <c r="M847">
        <v>42</v>
      </c>
      <c r="N847">
        <v>0</v>
      </c>
      <c r="O847">
        <v>52</v>
      </c>
      <c r="P847">
        <v>0</v>
      </c>
      <c r="W847" s="1" t="s">
        <v>1311</v>
      </c>
      <c r="X847" t="str">
        <f>Receive[[#This Row],[服装]]&amp;Receive[[#This Row],[名前]]&amp;Receive[[#This Row],[レアリティ]]</f>
        <v>甲冑二口堅治ICONIC</v>
      </c>
    </row>
    <row r="848" spans="1:24" x14ac:dyDescent="0.25">
      <c r="A848">
        <f>VLOOKUP(Receive[[#This Row],[No用]],SetNo[[No.用]:[vlookup 用]],2,FALSE)</f>
        <v>136</v>
      </c>
      <c r="B848">
        <f>IF(ROW()=2,1,IF(A847&lt;&gt;Receive[[#This Row],[No]],1,B847+1))</f>
        <v>8</v>
      </c>
      <c r="C848" s="1" t="s">
        <v>752</v>
      </c>
      <c r="D848" s="1" t="s">
        <v>50</v>
      </c>
      <c r="E848" s="1" t="s">
        <v>77</v>
      </c>
      <c r="F848" s="1" t="s">
        <v>25</v>
      </c>
      <c r="G848" s="1" t="s">
        <v>49</v>
      </c>
      <c r="H848" s="1" t="s">
        <v>71</v>
      </c>
      <c r="I848">
        <v>1</v>
      </c>
      <c r="J848" t="s">
        <v>228</v>
      </c>
      <c r="K848" s="1" t="s">
        <v>164</v>
      </c>
      <c r="L848" s="1" t="s">
        <v>224</v>
      </c>
      <c r="M848">
        <v>43</v>
      </c>
      <c r="N848">
        <v>0</v>
      </c>
      <c r="O848">
        <v>53</v>
      </c>
      <c r="P848">
        <v>0</v>
      </c>
      <c r="W848" s="1" t="s">
        <v>1320</v>
      </c>
      <c r="X848" t="str">
        <f>Receive[[#This Row],[服装]]&amp;Receive[[#This Row],[名前]]&amp;Receive[[#This Row],[レアリティ]]</f>
        <v>甲冑二口堅治ICONIC</v>
      </c>
    </row>
    <row r="849" spans="1:24" x14ac:dyDescent="0.25">
      <c r="A849">
        <f>VLOOKUP(Receive[[#This Row],[No用]],SetNo[[No.用]:[vlookup 用]],2,FALSE)</f>
        <v>137</v>
      </c>
      <c r="B849">
        <f>IF(ROW()=2,1,IF(A848&lt;&gt;Receive[[#This Row],[No]],1,B848+1))</f>
        <v>1</v>
      </c>
      <c r="C849" s="1" t="s">
        <v>871</v>
      </c>
      <c r="D849" s="1" t="s">
        <v>50</v>
      </c>
      <c r="E849" s="1" t="s">
        <v>73</v>
      </c>
      <c r="F849" s="1" t="s">
        <v>25</v>
      </c>
      <c r="G849" s="1" t="s">
        <v>49</v>
      </c>
      <c r="H849" s="1" t="s">
        <v>71</v>
      </c>
      <c r="I849">
        <v>1</v>
      </c>
      <c r="J849" t="s">
        <v>228</v>
      </c>
      <c r="K849" s="1" t="s">
        <v>119</v>
      </c>
      <c r="L849" s="1" t="s">
        <v>178</v>
      </c>
      <c r="M849">
        <v>29</v>
      </c>
      <c r="N849">
        <v>0</v>
      </c>
      <c r="O849">
        <v>0</v>
      </c>
      <c r="P849">
        <v>0</v>
      </c>
      <c r="X849" t="str">
        <f>Receive[[#This Row],[服装]]&amp;Receive[[#This Row],[名前]]&amp;Receive[[#This Row],[レアリティ]]</f>
        <v>2周年二口堅治ICONIC</v>
      </c>
    </row>
    <row r="850" spans="1:24" x14ac:dyDescent="0.25">
      <c r="A850">
        <f>VLOOKUP(Receive[[#This Row],[No用]],SetNo[[No.用]:[vlookup 用]],2,FALSE)</f>
        <v>137</v>
      </c>
      <c r="B850">
        <f>IF(ROW()=2,1,IF(A849&lt;&gt;Receive[[#This Row],[No]],1,B849+1))</f>
        <v>2</v>
      </c>
      <c r="C850" s="1" t="s">
        <v>871</v>
      </c>
      <c r="D850" s="1" t="s">
        <v>50</v>
      </c>
      <c r="E850" s="1" t="s">
        <v>73</v>
      </c>
      <c r="F850" s="1" t="s">
        <v>25</v>
      </c>
      <c r="G850" s="1" t="s">
        <v>49</v>
      </c>
      <c r="H850" s="1" t="s">
        <v>71</v>
      </c>
      <c r="I850">
        <v>1</v>
      </c>
      <c r="J850" t="s">
        <v>228</v>
      </c>
      <c r="K850" s="1" t="s">
        <v>194</v>
      </c>
      <c r="L850" s="1" t="s">
        <v>162</v>
      </c>
      <c r="M850">
        <v>26</v>
      </c>
      <c r="N850">
        <v>0</v>
      </c>
      <c r="O850">
        <v>0</v>
      </c>
      <c r="P850">
        <v>0</v>
      </c>
      <c r="X850" t="str">
        <f>Receive[[#This Row],[服装]]&amp;Receive[[#This Row],[名前]]&amp;Receive[[#This Row],[レアリティ]]</f>
        <v>2周年二口堅治ICONIC</v>
      </c>
    </row>
    <row r="851" spans="1:24" x14ac:dyDescent="0.25">
      <c r="A851">
        <f>VLOOKUP(Receive[[#This Row],[No用]],SetNo[[No.用]:[vlookup 用]],2,FALSE)</f>
        <v>137</v>
      </c>
      <c r="B851">
        <f>IF(ROW()=2,1,IF(A850&lt;&gt;Receive[[#This Row],[No]],1,B850+1))</f>
        <v>3</v>
      </c>
      <c r="C851" s="1" t="s">
        <v>871</v>
      </c>
      <c r="D851" s="1" t="s">
        <v>50</v>
      </c>
      <c r="E851" s="1" t="s">
        <v>73</v>
      </c>
      <c r="F851" s="1" t="s">
        <v>25</v>
      </c>
      <c r="G851" s="1" t="s">
        <v>49</v>
      </c>
      <c r="H851" s="1" t="s">
        <v>71</v>
      </c>
      <c r="I851">
        <v>1</v>
      </c>
      <c r="J851" t="s">
        <v>228</v>
      </c>
      <c r="K851" s="1" t="s">
        <v>230</v>
      </c>
      <c r="L851" s="1" t="s">
        <v>162</v>
      </c>
      <c r="M851">
        <v>26</v>
      </c>
      <c r="N851">
        <v>0</v>
      </c>
      <c r="O851">
        <v>0</v>
      </c>
      <c r="P851">
        <v>0</v>
      </c>
      <c r="R851" s="1" t="s">
        <v>923</v>
      </c>
      <c r="S851" s="1">
        <v>10</v>
      </c>
      <c r="T851" s="1">
        <v>39.4</v>
      </c>
      <c r="U851" s="1"/>
      <c r="V851" s="1"/>
      <c r="X851" t="str">
        <f>Receive[[#This Row],[服装]]&amp;Receive[[#This Row],[名前]]&amp;Receive[[#This Row],[レアリティ]]</f>
        <v>2周年二口堅治ICONIC</v>
      </c>
    </row>
    <row r="852" spans="1:24" x14ac:dyDescent="0.25">
      <c r="A852">
        <f>VLOOKUP(Receive[[#This Row],[No用]],SetNo[[No.用]:[vlookup 用]],2,FALSE)</f>
        <v>137</v>
      </c>
      <c r="B852">
        <f>IF(ROW()=2,1,IF(A851&lt;&gt;Receive[[#This Row],[No]],1,B851+1))</f>
        <v>4</v>
      </c>
      <c r="C852" s="1" t="s">
        <v>871</v>
      </c>
      <c r="D852" s="1" t="s">
        <v>50</v>
      </c>
      <c r="E852" s="1" t="s">
        <v>73</v>
      </c>
      <c r="F852" s="1" t="s">
        <v>25</v>
      </c>
      <c r="G852" s="1" t="s">
        <v>49</v>
      </c>
      <c r="H852" s="1" t="s">
        <v>71</v>
      </c>
      <c r="I852">
        <v>1</v>
      </c>
      <c r="J852" t="s">
        <v>228</v>
      </c>
      <c r="K852" s="1" t="s">
        <v>120</v>
      </c>
      <c r="L852" s="1" t="s">
        <v>162</v>
      </c>
      <c r="M852">
        <v>26</v>
      </c>
      <c r="N852">
        <v>0</v>
      </c>
      <c r="O852">
        <v>0</v>
      </c>
      <c r="P852">
        <v>0</v>
      </c>
      <c r="X852" t="str">
        <f>Receive[[#This Row],[服装]]&amp;Receive[[#This Row],[名前]]&amp;Receive[[#This Row],[レアリティ]]</f>
        <v>2周年二口堅治ICONIC</v>
      </c>
    </row>
    <row r="853" spans="1:24" x14ac:dyDescent="0.25">
      <c r="A853">
        <f>VLOOKUP(Receive[[#This Row],[No用]],SetNo[[No.用]:[vlookup 用]],2,FALSE)</f>
        <v>137</v>
      </c>
      <c r="B853">
        <f>IF(ROW()=2,1,IF(A852&lt;&gt;Receive[[#This Row],[No]],1,B852+1))</f>
        <v>5</v>
      </c>
      <c r="C853" s="1" t="s">
        <v>871</v>
      </c>
      <c r="D853" s="1" t="s">
        <v>50</v>
      </c>
      <c r="E853" s="1" t="s">
        <v>73</v>
      </c>
      <c r="F853" s="1" t="s">
        <v>25</v>
      </c>
      <c r="G853" s="1" t="s">
        <v>49</v>
      </c>
      <c r="H853" s="1" t="s">
        <v>71</v>
      </c>
      <c r="I853">
        <v>1</v>
      </c>
      <c r="J853" t="s">
        <v>228</v>
      </c>
      <c r="K853" s="1" t="s">
        <v>164</v>
      </c>
      <c r="L853" s="1" t="s">
        <v>162</v>
      </c>
      <c r="M853">
        <v>26</v>
      </c>
      <c r="N853">
        <v>0</v>
      </c>
      <c r="O853">
        <v>0</v>
      </c>
      <c r="P853">
        <v>0</v>
      </c>
      <c r="X853" t="str">
        <f>Receive[[#This Row],[服装]]&amp;Receive[[#This Row],[名前]]&amp;Receive[[#This Row],[レアリティ]]</f>
        <v>2周年二口堅治ICONIC</v>
      </c>
    </row>
    <row r="854" spans="1:24" x14ac:dyDescent="0.25">
      <c r="A854">
        <f>VLOOKUP(Receive[[#This Row],[No用]],SetNo[[No.用]:[vlookup 用]],2,FALSE)</f>
        <v>137</v>
      </c>
      <c r="B854">
        <f>IF(ROW()=2,1,IF(A853&lt;&gt;Receive[[#This Row],[No]],1,B853+1))</f>
        <v>6</v>
      </c>
      <c r="C854" s="1" t="s">
        <v>871</v>
      </c>
      <c r="D854" s="1" t="s">
        <v>50</v>
      </c>
      <c r="E854" s="1" t="s">
        <v>73</v>
      </c>
      <c r="F854" s="1" t="s">
        <v>25</v>
      </c>
      <c r="G854" s="1" t="s">
        <v>49</v>
      </c>
      <c r="H854" s="1" t="s">
        <v>71</v>
      </c>
      <c r="I854">
        <v>0</v>
      </c>
      <c r="J854" t="s">
        <v>228</v>
      </c>
      <c r="K854" s="1" t="s">
        <v>165</v>
      </c>
      <c r="L854" s="1" t="s">
        <v>162</v>
      </c>
      <c r="M854">
        <v>26</v>
      </c>
      <c r="N854">
        <v>0</v>
      </c>
      <c r="O854">
        <v>0</v>
      </c>
      <c r="P854">
        <v>0</v>
      </c>
      <c r="X854" t="str">
        <f>Receive[[#This Row],[服装]]&amp;Receive[[#This Row],[名前]]&amp;Receive[[#This Row],[レアリティ]]</f>
        <v>2周年二口堅治ICONIC</v>
      </c>
    </row>
    <row r="855" spans="1:24" x14ac:dyDescent="0.25">
      <c r="A855">
        <f>VLOOKUP(Receive[[#This Row],[No用]],SetNo[[No.用]:[vlookup 用]],2,FALSE)</f>
        <v>138</v>
      </c>
      <c r="B855">
        <f>IF(ROW()=2,1,IF(A854&lt;&gt;Receive[[#This Row],[No]],1,B854+1))</f>
        <v>1</v>
      </c>
      <c r="C855" s="1" t="s">
        <v>944</v>
      </c>
      <c r="D855" s="1" t="s">
        <v>50</v>
      </c>
      <c r="E855" s="1" t="s">
        <v>90</v>
      </c>
      <c r="F855" s="1" t="s">
        <v>25</v>
      </c>
      <c r="G855" s="1" t="s">
        <v>49</v>
      </c>
      <c r="H855" s="1" t="s">
        <v>71</v>
      </c>
      <c r="I855">
        <v>1</v>
      </c>
      <c r="J855" t="s">
        <v>228</v>
      </c>
      <c r="K855" s="1" t="s">
        <v>119</v>
      </c>
      <c r="L855" s="1" t="s">
        <v>162</v>
      </c>
      <c r="M855">
        <v>26</v>
      </c>
      <c r="N855">
        <v>0</v>
      </c>
      <c r="O855">
        <v>0</v>
      </c>
      <c r="P855">
        <v>0</v>
      </c>
      <c r="X855" t="str">
        <f>Receive[[#This Row],[服装]]&amp;Receive[[#This Row],[名前]]&amp;Receive[[#This Row],[レアリティ]]</f>
        <v>アート2二口堅治ICONIC</v>
      </c>
    </row>
    <row r="856" spans="1:24" x14ac:dyDescent="0.25">
      <c r="A856">
        <f>VLOOKUP(Receive[[#This Row],[No用]],SetNo[[No.用]:[vlookup 用]],2,FALSE)</f>
        <v>138</v>
      </c>
      <c r="B856">
        <f>IF(ROW()=2,1,IF(A855&lt;&gt;Receive[[#This Row],[No]],1,B855+1))</f>
        <v>2</v>
      </c>
      <c r="C856" s="1" t="s">
        <v>944</v>
      </c>
      <c r="D856" s="1" t="s">
        <v>50</v>
      </c>
      <c r="E856" s="1" t="s">
        <v>90</v>
      </c>
      <c r="F856" s="1" t="s">
        <v>25</v>
      </c>
      <c r="G856" s="1" t="s">
        <v>49</v>
      </c>
      <c r="H856" s="1" t="s">
        <v>71</v>
      </c>
      <c r="I856">
        <v>1</v>
      </c>
      <c r="J856" t="s">
        <v>228</v>
      </c>
      <c r="K856" s="1" t="s">
        <v>194</v>
      </c>
      <c r="L856" s="1" t="s">
        <v>162</v>
      </c>
      <c r="M856">
        <v>26</v>
      </c>
      <c r="N856">
        <v>0</v>
      </c>
      <c r="O856">
        <v>0</v>
      </c>
      <c r="P856">
        <v>0</v>
      </c>
      <c r="X856" t="str">
        <f>Receive[[#This Row],[服装]]&amp;Receive[[#This Row],[名前]]&amp;Receive[[#This Row],[レアリティ]]</f>
        <v>アート2二口堅治ICONIC</v>
      </c>
    </row>
    <row r="857" spans="1:24" x14ac:dyDescent="0.25">
      <c r="A857">
        <f>VLOOKUP(Receive[[#This Row],[No用]],SetNo[[No.用]:[vlookup 用]],2,FALSE)</f>
        <v>138</v>
      </c>
      <c r="B857">
        <f>IF(ROW()=2,1,IF(A856&lt;&gt;Receive[[#This Row],[No]],1,B856+1))</f>
        <v>3</v>
      </c>
      <c r="C857" s="1" t="s">
        <v>944</v>
      </c>
      <c r="D857" s="1" t="s">
        <v>50</v>
      </c>
      <c r="E857" s="1" t="s">
        <v>90</v>
      </c>
      <c r="F857" s="1" t="s">
        <v>25</v>
      </c>
      <c r="G857" s="1" t="s">
        <v>49</v>
      </c>
      <c r="H857" s="1" t="s">
        <v>71</v>
      </c>
      <c r="I857">
        <v>1</v>
      </c>
      <c r="J857" t="s">
        <v>228</v>
      </c>
      <c r="K857" s="1" t="s">
        <v>230</v>
      </c>
      <c r="L857" s="1" t="s">
        <v>162</v>
      </c>
      <c r="M857">
        <v>26</v>
      </c>
      <c r="N857">
        <v>0</v>
      </c>
      <c r="O857">
        <v>0</v>
      </c>
      <c r="P857">
        <v>0</v>
      </c>
      <c r="R857" s="1" t="s">
        <v>923</v>
      </c>
      <c r="S857" s="1">
        <v>10</v>
      </c>
      <c r="T857" s="1">
        <v>39.4</v>
      </c>
      <c r="U857" s="1"/>
      <c r="V857" s="1"/>
      <c r="W857" s="1"/>
      <c r="X857" t="str">
        <f>Receive[[#This Row],[服装]]&amp;Receive[[#This Row],[名前]]&amp;Receive[[#This Row],[レアリティ]]</f>
        <v>アート2二口堅治ICONIC</v>
      </c>
    </row>
    <row r="858" spans="1:24" x14ac:dyDescent="0.25">
      <c r="A858">
        <f>VLOOKUP(Receive[[#This Row],[No用]],SetNo[[No.用]:[vlookup 用]],2,FALSE)</f>
        <v>138</v>
      </c>
      <c r="B858">
        <f>IF(ROW()=2,1,IF(A857&lt;&gt;Receive[[#This Row],[No]],1,B857+1))</f>
        <v>4</v>
      </c>
      <c r="C858" s="1" t="s">
        <v>944</v>
      </c>
      <c r="D858" s="1" t="s">
        <v>50</v>
      </c>
      <c r="E858" s="1" t="s">
        <v>90</v>
      </c>
      <c r="F858" s="1" t="s">
        <v>25</v>
      </c>
      <c r="G858" s="1" t="s">
        <v>49</v>
      </c>
      <c r="H858" s="1" t="s">
        <v>71</v>
      </c>
      <c r="I858">
        <v>1</v>
      </c>
      <c r="J858" t="s">
        <v>228</v>
      </c>
      <c r="K858" s="1" t="s">
        <v>120</v>
      </c>
      <c r="L858" s="1" t="s">
        <v>162</v>
      </c>
      <c r="M858">
        <v>26</v>
      </c>
      <c r="N858">
        <v>0</v>
      </c>
      <c r="O858">
        <v>0</v>
      </c>
      <c r="P858">
        <v>0</v>
      </c>
      <c r="X858" t="str">
        <f>Receive[[#This Row],[服装]]&amp;Receive[[#This Row],[名前]]&amp;Receive[[#This Row],[レアリティ]]</f>
        <v>アート2二口堅治ICONIC</v>
      </c>
    </row>
    <row r="859" spans="1:24" x14ac:dyDescent="0.25">
      <c r="A859">
        <f>VLOOKUP(Receive[[#This Row],[No用]],SetNo[[No.用]:[vlookup 用]],2,FALSE)</f>
        <v>138</v>
      </c>
      <c r="B859">
        <f>IF(ROW()=2,1,IF(A858&lt;&gt;Receive[[#This Row],[No]],1,B858+1))</f>
        <v>5</v>
      </c>
      <c r="C859" s="1" t="s">
        <v>944</v>
      </c>
      <c r="D859" s="1" t="s">
        <v>50</v>
      </c>
      <c r="E859" s="1" t="s">
        <v>90</v>
      </c>
      <c r="F859" s="1" t="s">
        <v>25</v>
      </c>
      <c r="G859" s="1" t="s">
        <v>49</v>
      </c>
      <c r="H859" s="1" t="s">
        <v>71</v>
      </c>
      <c r="I859">
        <v>1</v>
      </c>
      <c r="J859" t="s">
        <v>228</v>
      </c>
      <c r="K859" s="1" t="s">
        <v>164</v>
      </c>
      <c r="L859" s="1" t="s">
        <v>162</v>
      </c>
      <c r="M859">
        <v>26</v>
      </c>
      <c r="N859">
        <v>0</v>
      </c>
      <c r="O859">
        <v>0</v>
      </c>
      <c r="P859">
        <v>0</v>
      </c>
      <c r="X859" t="str">
        <f>Receive[[#This Row],[服装]]&amp;Receive[[#This Row],[名前]]&amp;Receive[[#This Row],[レアリティ]]</f>
        <v>アート2二口堅治ICONIC</v>
      </c>
    </row>
    <row r="860" spans="1:24" x14ac:dyDescent="0.25">
      <c r="A860">
        <f>VLOOKUP(Receive[[#This Row],[No用]],SetNo[[No.用]:[vlookup 用]],2,FALSE)</f>
        <v>138</v>
      </c>
      <c r="B860">
        <f>IF(ROW()=2,1,IF(A859&lt;&gt;Receive[[#This Row],[No]],1,B859+1))</f>
        <v>6</v>
      </c>
      <c r="C860" s="1" t="s">
        <v>944</v>
      </c>
      <c r="D860" s="1" t="s">
        <v>50</v>
      </c>
      <c r="E860" s="1" t="s">
        <v>90</v>
      </c>
      <c r="F860" s="1" t="s">
        <v>25</v>
      </c>
      <c r="G860" s="1" t="s">
        <v>49</v>
      </c>
      <c r="H860" s="1" t="s">
        <v>71</v>
      </c>
      <c r="I860">
        <v>0</v>
      </c>
      <c r="J860" t="s">
        <v>228</v>
      </c>
      <c r="K860" s="1" t="s">
        <v>165</v>
      </c>
      <c r="L860" s="1" t="s">
        <v>162</v>
      </c>
      <c r="M860">
        <v>26</v>
      </c>
      <c r="N860">
        <v>0</v>
      </c>
      <c r="O860">
        <v>0</v>
      </c>
      <c r="P860">
        <v>0</v>
      </c>
      <c r="X860" t="str">
        <f>Receive[[#This Row],[服装]]&amp;Receive[[#This Row],[名前]]&amp;Receive[[#This Row],[レアリティ]]</f>
        <v>アート2二口堅治ICONIC</v>
      </c>
    </row>
    <row r="861" spans="1:24" x14ac:dyDescent="0.25">
      <c r="A861">
        <f>VLOOKUP(Receive[[#This Row],[No用]],SetNo[[No.用]:[vlookup 用]],2,FALSE)</f>
        <v>139</v>
      </c>
      <c r="B861">
        <f>IF(ROW()=2,1,IF(A860&lt;&gt;Receive[[#This Row],[No]],1,B860+1))</f>
        <v>1</v>
      </c>
      <c r="C861" s="1" t="s">
        <v>1183</v>
      </c>
      <c r="D861" s="1" t="s">
        <v>50</v>
      </c>
      <c r="E861" s="1" t="s">
        <v>77</v>
      </c>
      <c r="F861" s="1" t="s">
        <v>25</v>
      </c>
      <c r="G861" s="1" t="s">
        <v>49</v>
      </c>
      <c r="H861" s="1" t="s">
        <v>71</v>
      </c>
      <c r="I861">
        <v>1</v>
      </c>
      <c r="J861" t="s">
        <v>228</v>
      </c>
      <c r="K861" s="1" t="s">
        <v>119</v>
      </c>
      <c r="L861" s="1" t="s">
        <v>173</v>
      </c>
      <c r="M861">
        <v>34</v>
      </c>
      <c r="N861">
        <v>0</v>
      </c>
      <c r="O861">
        <v>0</v>
      </c>
      <c r="P861">
        <v>0</v>
      </c>
      <c r="X861" t="str">
        <f>Receive[[#This Row],[服装]]&amp;Receive[[#This Row],[名前]]&amp;Receive[[#This Row],[レアリティ]]</f>
        <v>Xmas3二口堅治ICONIC</v>
      </c>
    </row>
    <row r="862" spans="1:24" x14ac:dyDescent="0.25">
      <c r="A862">
        <f>VLOOKUP(Receive[[#This Row],[No用]],SetNo[[No.用]:[vlookup 用]],2,FALSE)</f>
        <v>139</v>
      </c>
      <c r="B862">
        <f>IF(ROW()=2,1,IF(A861&lt;&gt;Receive[[#This Row],[No]],1,B861+1))</f>
        <v>2</v>
      </c>
      <c r="C862" s="1" t="s">
        <v>1183</v>
      </c>
      <c r="D862" s="1" t="s">
        <v>50</v>
      </c>
      <c r="E862" s="1" t="s">
        <v>77</v>
      </c>
      <c r="F862" s="1" t="s">
        <v>25</v>
      </c>
      <c r="G862" s="1" t="s">
        <v>49</v>
      </c>
      <c r="H862" s="1" t="s">
        <v>71</v>
      </c>
      <c r="I862">
        <v>1</v>
      </c>
      <c r="J862" t="s">
        <v>228</v>
      </c>
      <c r="K862" s="1" t="s">
        <v>194</v>
      </c>
      <c r="L862" s="1" t="s">
        <v>173</v>
      </c>
      <c r="M862">
        <v>34</v>
      </c>
      <c r="N862">
        <v>0</v>
      </c>
      <c r="O862">
        <v>0</v>
      </c>
      <c r="P862">
        <v>0</v>
      </c>
      <c r="X862" t="str">
        <f>Receive[[#This Row],[服装]]&amp;Receive[[#This Row],[名前]]&amp;Receive[[#This Row],[レアリティ]]</f>
        <v>Xmas3二口堅治ICONIC</v>
      </c>
    </row>
    <row r="863" spans="1:24" x14ac:dyDescent="0.25">
      <c r="A863">
        <f>VLOOKUP(Receive[[#This Row],[No用]],SetNo[[No.用]:[vlookup 用]],2,FALSE)</f>
        <v>139</v>
      </c>
      <c r="B863">
        <f>IF(ROW()=2,1,IF(A862&lt;&gt;Receive[[#This Row],[No]],1,B862+1))</f>
        <v>3</v>
      </c>
      <c r="C863" s="1" t="s">
        <v>1183</v>
      </c>
      <c r="D863" s="1" t="s">
        <v>50</v>
      </c>
      <c r="E863" s="1" t="s">
        <v>77</v>
      </c>
      <c r="F863" s="1" t="s">
        <v>25</v>
      </c>
      <c r="G863" s="1" t="s">
        <v>49</v>
      </c>
      <c r="H863" s="1" t="s">
        <v>71</v>
      </c>
      <c r="I863">
        <v>1</v>
      </c>
      <c r="J863" t="s">
        <v>228</v>
      </c>
      <c r="K863" s="1" t="s">
        <v>163</v>
      </c>
      <c r="L863" s="1" t="s">
        <v>178</v>
      </c>
      <c r="M863">
        <v>30</v>
      </c>
      <c r="N863">
        <v>0</v>
      </c>
      <c r="O863">
        <v>0</v>
      </c>
      <c r="P863">
        <v>0</v>
      </c>
      <c r="R863" s="1" t="s">
        <v>923</v>
      </c>
      <c r="S863" s="1">
        <v>17.5</v>
      </c>
      <c r="T863" s="1">
        <v>69.44</v>
      </c>
      <c r="U863" s="1"/>
      <c r="V863" s="1"/>
      <c r="X863" t="str">
        <f>Receive[[#This Row],[服装]]&amp;Receive[[#This Row],[名前]]&amp;Receive[[#This Row],[レアリティ]]</f>
        <v>Xmas3二口堅治ICONIC</v>
      </c>
    </row>
    <row r="864" spans="1:24" x14ac:dyDescent="0.25">
      <c r="A864">
        <f>VLOOKUP(Receive[[#This Row],[No用]],SetNo[[No.用]:[vlookup 用]],2,FALSE)</f>
        <v>139</v>
      </c>
      <c r="B864">
        <f>IF(ROW()=2,1,IF(A863&lt;&gt;Receive[[#This Row],[No]],1,B863+1))</f>
        <v>4</v>
      </c>
      <c r="C864" s="1" t="s">
        <v>1183</v>
      </c>
      <c r="D864" s="1" t="s">
        <v>50</v>
      </c>
      <c r="E864" s="1" t="s">
        <v>77</v>
      </c>
      <c r="F864" s="1" t="s">
        <v>25</v>
      </c>
      <c r="G864" s="1" t="s">
        <v>49</v>
      </c>
      <c r="H864" s="1" t="s">
        <v>71</v>
      </c>
      <c r="I864">
        <v>1</v>
      </c>
      <c r="J864" t="s">
        <v>228</v>
      </c>
      <c r="K864" s="1" t="s">
        <v>230</v>
      </c>
      <c r="L864" s="1" t="s">
        <v>162</v>
      </c>
      <c r="M864">
        <v>27</v>
      </c>
      <c r="N864">
        <v>0</v>
      </c>
      <c r="O864">
        <v>0</v>
      </c>
      <c r="P864">
        <v>0</v>
      </c>
      <c r="R864" s="1" t="s">
        <v>923</v>
      </c>
      <c r="S864" s="1">
        <v>10</v>
      </c>
      <c r="T864" s="1">
        <v>39.4</v>
      </c>
      <c r="U864" s="1"/>
      <c r="V864" s="1"/>
      <c r="X864" t="str">
        <f>Receive[[#This Row],[服装]]&amp;Receive[[#This Row],[名前]]&amp;Receive[[#This Row],[レアリティ]]</f>
        <v>Xmas3二口堅治ICONIC</v>
      </c>
    </row>
    <row r="865" spans="1:24" x14ac:dyDescent="0.25">
      <c r="A865">
        <f>VLOOKUP(Receive[[#This Row],[No用]],SetNo[[No.用]:[vlookup 用]],2,FALSE)</f>
        <v>139</v>
      </c>
      <c r="B865">
        <f>IF(ROW()=2,1,IF(A864&lt;&gt;Receive[[#This Row],[No]],1,B864+1))</f>
        <v>5</v>
      </c>
      <c r="C865" s="1" t="s">
        <v>1183</v>
      </c>
      <c r="D865" s="1" t="s">
        <v>50</v>
      </c>
      <c r="E865" s="1" t="s">
        <v>77</v>
      </c>
      <c r="F865" s="1" t="s">
        <v>25</v>
      </c>
      <c r="G865" s="1" t="s">
        <v>49</v>
      </c>
      <c r="H865" s="1" t="s">
        <v>71</v>
      </c>
      <c r="I865">
        <v>1</v>
      </c>
      <c r="J865" t="s">
        <v>228</v>
      </c>
      <c r="K865" s="1" t="s">
        <v>120</v>
      </c>
      <c r="L865" s="1" t="s">
        <v>173</v>
      </c>
      <c r="M865">
        <v>34</v>
      </c>
      <c r="N865">
        <v>0</v>
      </c>
      <c r="O865">
        <v>0</v>
      </c>
      <c r="P865">
        <v>0</v>
      </c>
      <c r="X865" t="str">
        <f>Receive[[#This Row],[服装]]&amp;Receive[[#This Row],[名前]]&amp;Receive[[#This Row],[レアリティ]]</f>
        <v>Xmas3二口堅治ICONIC</v>
      </c>
    </row>
    <row r="866" spans="1:24" x14ac:dyDescent="0.25">
      <c r="A866">
        <f>VLOOKUP(Receive[[#This Row],[No用]],SetNo[[No.用]:[vlookup 用]],2,FALSE)</f>
        <v>139</v>
      </c>
      <c r="B866">
        <f>IF(ROW()=2,1,IF(A865&lt;&gt;Receive[[#This Row],[No]],1,B865+1))</f>
        <v>6</v>
      </c>
      <c r="C866" s="1" t="s">
        <v>1183</v>
      </c>
      <c r="D866" s="1" t="s">
        <v>50</v>
      </c>
      <c r="E866" s="1" t="s">
        <v>77</v>
      </c>
      <c r="F866" s="1" t="s">
        <v>25</v>
      </c>
      <c r="G866" s="1" t="s">
        <v>49</v>
      </c>
      <c r="H866" s="1" t="s">
        <v>71</v>
      </c>
      <c r="I866">
        <v>1</v>
      </c>
      <c r="J866" t="s">
        <v>228</v>
      </c>
      <c r="K866" s="1" t="s">
        <v>164</v>
      </c>
      <c r="L866" s="1" t="s">
        <v>162</v>
      </c>
      <c r="M866">
        <v>27</v>
      </c>
      <c r="N866">
        <v>0</v>
      </c>
      <c r="O866">
        <v>0</v>
      </c>
      <c r="P866">
        <v>0</v>
      </c>
      <c r="X866" t="str">
        <f>Receive[[#This Row],[服装]]&amp;Receive[[#This Row],[名前]]&amp;Receive[[#This Row],[レアリティ]]</f>
        <v>Xmas3二口堅治ICONIC</v>
      </c>
    </row>
    <row r="867" spans="1:24" x14ac:dyDescent="0.25">
      <c r="A867">
        <f>VLOOKUP(Receive[[#This Row],[No用]],SetNo[[No.用]:[vlookup 用]],2,FALSE)</f>
        <v>139</v>
      </c>
      <c r="B867">
        <f>IF(ROW()=2,1,IF(A866&lt;&gt;Receive[[#This Row],[No]],1,B866+1))</f>
        <v>7</v>
      </c>
      <c r="C867" s="1" t="s">
        <v>1183</v>
      </c>
      <c r="D867" s="1" t="s">
        <v>50</v>
      </c>
      <c r="E867" s="1" t="s">
        <v>77</v>
      </c>
      <c r="F867" s="1" t="s">
        <v>25</v>
      </c>
      <c r="G867" s="1" t="s">
        <v>49</v>
      </c>
      <c r="H867" s="1" t="s">
        <v>71</v>
      </c>
      <c r="I867">
        <v>1</v>
      </c>
      <c r="J867" t="s">
        <v>228</v>
      </c>
      <c r="K867" s="1" t="s">
        <v>165</v>
      </c>
      <c r="L867" s="1" t="s">
        <v>162</v>
      </c>
      <c r="M867">
        <v>27</v>
      </c>
      <c r="N867">
        <v>0</v>
      </c>
      <c r="O867">
        <v>0</v>
      </c>
      <c r="P867">
        <v>0</v>
      </c>
      <c r="X867" t="str">
        <f>Receive[[#This Row],[服装]]&amp;Receive[[#This Row],[名前]]&amp;Receive[[#This Row],[レアリティ]]</f>
        <v>Xmas3二口堅治ICONIC</v>
      </c>
    </row>
    <row r="868" spans="1:24" x14ac:dyDescent="0.25">
      <c r="A868">
        <f>VLOOKUP(Receive[[#This Row],[No用]],SetNo[[No.用]:[vlookup 用]],2,FALSE)</f>
        <v>139</v>
      </c>
      <c r="B868">
        <f>IF(ROW()=2,1,IF(A867&lt;&gt;Receive[[#This Row],[No]],1,B867+1))</f>
        <v>8</v>
      </c>
      <c r="C868" s="1" t="s">
        <v>1183</v>
      </c>
      <c r="D868" s="1" t="s">
        <v>50</v>
      </c>
      <c r="E868" s="1" t="s">
        <v>77</v>
      </c>
      <c r="F868" s="1" t="s">
        <v>25</v>
      </c>
      <c r="G868" s="1" t="s">
        <v>49</v>
      </c>
      <c r="H868" s="1" t="s">
        <v>71</v>
      </c>
      <c r="I868">
        <v>1</v>
      </c>
      <c r="J868" t="s">
        <v>228</v>
      </c>
      <c r="K868" s="1" t="s">
        <v>183</v>
      </c>
      <c r="L868" s="1" t="s">
        <v>224</v>
      </c>
      <c r="M868">
        <v>43</v>
      </c>
      <c r="N868">
        <v>0</v>
      </c>
      <c r="O868">
        <v>53</v>
      </c>
      <c r="P868">
        <v>0</v>
      </c>
      <c r="W868" s="1" t="s">
        <v>1311</v>
      </c>
      <c r="X868" t="str">
        <f>Receive[[#This Row],[服装]]&amp;Receive[[#This Row],[名前]]&amp;Receive[[#This Row],[レアリティ]]</f>
        <v>Xmas3二口堅治ICONIC</v>
      </c>
    </row>
    <row r="869" spans="1:24" x14ac:dyDescent="0.25">
      <c r="A869">
        <f>VLOOKUP(Receive[[#This Row],[No用]],SetNo[[No.用]:[vlookup 用]],2,FALSE)</f>
        <v>140</v>
      </c>
      <c r="B869">
        <f>IF(ROW()=2,1,IF(A860&lt;&gt;Receive[[#This Row],[No]],1,B860+1))</f>
        <v>1</v>
      </c>
      <c r="C869" t="s">
        <v>205</v>
      </c>
      <c r="D869" t="s">
        <v>361</v>
      </c>
      <c r="E869" t="s">
        <v>23</v>
      </c>
      <c r="F869" t="s">
        <v>31</v>
      </c>
      <c r="G869" t="s">
        <v>49</v>
      </c>
      <c r="H869" t="s">
        <v>71</v>
      </c>
      <c r="I869">
        <v>1</v>
      </c>
      <c r="J869" t="s">
        <v>228</v>
      </c>
      <c r="K869" s="1" t="s">
        <v>119</v>
      </c>
      <c r="L869" s="1" t="s">
        <v>162</v>
      </c>
      <c r="M869">
        <v>24</v>
      </c>
      <c r="N869">
        <v>0</v>
      </c>
      <c r="O869">
        <v>0</v>
      </c>
      <c r="P869">
        <v>0</v>
      </c>
      <c r="X869" t="str">
        <f>Receive[[#This Row],[服装]]&amp;Receive[[#This Row],[名前]]&amp;Receive[[#This Row],[レアリティ]]</f>
        <v>ユニフォーム黄金川貫至ICONIC</v>
      </c>
    </row>
    <row r="870" spans="1:24" x14ac:dyDescent="0.25">
      <c r="A870">
        <f>VLOOKUP(Receive[[#This Row],[No用]],SetNo[[No.用]:[vlookup 用]],2,FALSE)</f>
        <v>140</v>
      </c>
      <c r="B870">
        <f>IF(ROW()=2,1,IF(A869&lt;&gt;Receive[[#This Row],[No]],1,B869+1))</f>
        <v>2</v>
      </c>
      <c r="C870" t="s">
        <v>205</v>
      </c>
      <c r="D870" t="s">
        <v>361</v>
      </c>
      <c r="E870" t="s">
        <v>23</v>
      </c>
      <c r="F870" t="s">
        <v>31</v>
      </c>
      <c r="G870" t="s">
        <v>49</v>
      </c>
      <c r="H870" t="s">
        <v>71</v>
      </c>
      <c r="I870">
        <v>1</v>
      </c>
      <c r="J870" t="s">
        <v>228</v>
      </c>
      <c r="K870" s="1" t="s">
        <v>194</v>
      </c>
      <c r="L870" s="1" t="s">
        <v>162</v>
      </c>
      <c r="M870">
        <v>24</v>
      </c>
      <c r="N870">
        <v>0</v>
      </c>
      <c r="O870">
        <v>0</v>
      </c>
      <c r="P870">
        <v>0</v>
      </c>
      <c r="X870" t="str">
        <f>Receive[[#This Row],[服装]]&amp;Receive[[#This Row],[名前]]&amp;Receive[[#This Row],[レアリティ]]</f>
        <v>ユニフォーム黄金川貫至ICONIC</v>
      </c>
    </row>
    <row r="871" spans="1:24" x14ac:dyDescent="0.25">
      <c r="A871">
        <f>VLOOKUP(Receive[[#This Row],[No用]],SetNo[[No.用]:[vlookup 用]],2,FALSE)</f>
        <v>140</v>
      </c>
      <c r="B871">
        <f>IF(ROW()=2,1,IF(A870&lt;&gt;Receive[[#This Row],[No]],1,B870+1))</f>
        <v>3</v>
      </c>
      <c r="C871" t="s">
        <v>205</v>
      </c>
      <c r="D871" t="s">
        <v>361</v>
      </c>
      <c r="E871" t="s">
        <v>23</v>
      </c>
      <c r="F871" t="s">
        <v>31</v>
      </c>
      <c r="G871" t="s">
        <v>49</v>
      </c>
      <c r="H871" t="s">
        <v>71</v>
      </c>
      <c r="I871">
        <v>1</v>
      </c>
      <c r="J871" t="s">
        <v>228</v>
      </c>
      <c r="K871" s="1" t="s">
        <v>163</v>
      </c>
      <c r="L871" s="1" t="s">
        <v>162</v>
      </c>
      <c r="M871">
        <v>24</v>
      </c>
      <c r="N871">
        <v>0</v>
      </c>
      <c r="O871">
        <v>0</v>
      </c>
      <c r="P871">
        <v>0</v>
      </c>
      <c r="R871" s="1" t="s">
        <v>923</v>
      </c>
      <c r="S871" s="1">
        <v>15</v>
      </c>
      <c r="T871" s="1">
        <v>59.1</v>
      </c>
      <c r="U871" s="1"/>
      <c r="V871" s="1"/>
      <c r="X871" t="str">
        <f>Receive[[#This Row],[服装]]&amp;Receive[[#This Row],[名前]]&amp;Receive[[#This Row],[レアリティ]]</f>
        <v>ユニフォーム黄金川貫至ICONIC</v>
      </c>
    </row>
    <row r="872" spans="1:24" x14ac:dyDescent="0.25">
      <c r="A872">
        <f>VLOOKUP(Receive[[#This Row],[No用]],SetNo[[No.用]:[vlookup 用]],2,FALSE)</f>
        <v>140</v>
      </c>
      <c r="B872">
        <f>IF(ROW()=2,1,IF(A871&lt;&gt;Receive[[#This Row],[No]],1,B871+1))</f>
        <v>4</v>
      </c>
      <c r="C872" t="s">
        <v>205</v>
      </c>
      <c r="D872" t="s">
        <v>361</v>
      </c>
      <c r="E872" t="s">
        <v>23</v>
      </c>
      <c r="F872" t="s">
        <v>31</v>
      </c>
      <c r="G872" t="s">
        <v>49</v>
      </c>
      <c r="H872" t="s">
        <v>71</v>
      </c>
      <c r="I872">
        <v>1</v>
      </c>
      <c r="J872" t="s">
        <v>228</v>
      </c>
      <c r="K872" s="1" t="s">
        <v>120</v>
      </c>
      <c r="L872" s="1" t="s">
        <v>162</v>
      </c>
      <c r="M872">
        <v>24</v>
      </c>
      <c r="N872">
        <v>0</v>
      </c>
      <c r="O872">
        <v>0</v>
      </c>
      <c r="P872">
        <v>0</v>
      </c>
      <c r="X872" t="str">
        <f>Receive[[#This Row],[服装]]&amp;Receive[[#This Row],[名前]]&amp;Receive[[#This Row],[レアリティ]]</f>
        <v>ユニフォーム黄金川貫至ICONIC</v>
      </c>
    </row>
    <row r="873" spans="1:24" x14ac:dyDescent="0.25">
      <c r="A873">
        <f>VLOOKUP(Receive[[#This Row],[No用]],SetNo[[No.用]:[vlookup 用]],2,FALSE)</f>
        <v>140</v>
      </c>
      <c r="B873">
        <f>IF(ROW()=2,1,IF(A872&lt;&gt;Receive[[#This Row],[No]],1,B872+1))</f>
        <v>5</v>
      </c>
      <c r="C873" t="s">
        <v>205</v>
      </c>
      <c r="D873" t="s">
        <v>361</v>
      </c>
      <c r="E873" t="s">
        <v>23</v>
      </c>
      <c r="F873" t="s">
        <v>31</v>
      </c>
      <c r="G873" t="s">
        <v>49</v>
      </c>
      <c r="H873" t="s">
        <v>71</v>
      </c>
      <c r="I873">
        <v>1</v>
      </c>
      <c r="J873" t="s">
        <v>228</v>
      </c>
      <c r="K873" s="1" t="s">
        <v>164</v>
      </c>
      <c r="L873" s="1" t="s">
        <v>162</v>
      </c>
      <c r="M873">
        <v>24</v>
      </c>
      <c r="N873">
        <v>0</v>
      </c>
      <c r="O873">
        <v>0</v>
      </c>
      <c r="P873">
        <v>0</v>
      </c>
      <c r="X873" t="str">
        <f>Receive[[#This Row],[服装]]&amp;Receive[[#This Row],[名前]]&amp;Receive[[#This Row],[レアリティ]]</f>
        <v>ユニフォーム黄金川貫至ICONIC</v>
      </c>
    </row>
    <row r="874" spans="1:24" x14ac:dyDescent="0.25">
      <c r="A874">
        <f>VLOOKUP(Receive[[#This Row],[No用]],SetNo[[No.用]:[vlookup 用]],2,FALSE)</f>
        <v>140</v>
      </c>
      <c r="B874">
        <f>IF(ROW()=2,1,IF(A873&lt;&gt;Receive[[#This Row],[No]],1,B873+1))</f>
        <v>6</v>
      </c>
      <c r="C874" t="s">
        <v>205</v>
      </c>
      <c r="D874" t="s">
        <v>361</v>
      </c>
      <c r="E874" t="s">
        <v>23</v>
      </c>
      <c r="F874" t="s">
        <v>31</v>
      </c>
      <c r="G874" t="s">
        <v>49</v>
      </c>
      <c r="H874" t="s">
        <v>71</v>
      </c>
      <c r="I874">
        <v>0</v>
      </c>
      <c r="J874" t="s">
        <v>228</v>
      </c>
      <c r="K874" s="1" t="s">
        <v>165</v>
      </c>
      <c r="L874" s="1" t="s">
        <v>162</v>
      </c>
      <c r="M874">
        <v>24</v>
      </c>
      <c r="N874">
        <v>0</v>
      </c>
      <c r="O874">
        <v>0</v>
      </c>
      <c r="P874">
        <v>0</v>
      </c>
      <c r="X874" t="str">
        <f>Receive[[#This Row],[服装]]&amp;Receive[[#This Row],[名前]]&amp;Receive[[#This Row],[レアリティ]]</f>
        <v>ユニフォーム黄金川貫至ICONIC</v>
      </c>
    </row>
    <row r="875" spans="1:24" x14ac:dyDescent="0.25">
      <c r="A875">
        <f>VLOOKUP(Receive[[#This Row],[No用]],SetNo[[No.用]:[vlookup 用]],2,FALSE)</f>
        <v>141</v>
      </c>
      <c r="B875">
        <f>IF(ROW()=2,1,IF(A874&lt;&gt;Receive[[#This Row],[No]],1,B874+1))</f>
        <v>1</v>
      </c>
      <c r="C875" t="s">
        <v>149</v>
      </c>
      <c r="D875" t="s">
        <v>361</v>
      </c>
      <c r="E875" t="s">
        <v>23</v>
      </c>
      <c r="F875" t="s">
        <v>31</v>
      </c>
      <c r="G875" t="s">
        <v>49</v>
      </c>
      <c r="H875" t="s">
        <v>71</v>
      </c>
      <c r="I875">
        <v>1</v>
      </c>
      <c r="J875" t="s">
        <v>228</v>
      </c>
      <c r="K875" s="1" t="s">
        <v>119</v>
      </c>
      <c r="L875" s="1" t="s">
        <v>162</v>
      </c>
      <c r="M875">
        <v>24</v>
      </c>
      <c r="N875">
        <v>0</v>
      </c>
      <c r="O875">
        <v>0</v>
      </c>
      <c r="P875">
        <v>0</v>
      </c>
      <c r="X875" t="str">
        <f>Receive[[#This Row],[服装]]&amp;Receive[[#This Row],[名前]]&amp;Receive[[#This Row],[レアリティ]]</f>
        <v>制服黄金川貫至ICONIC</v>
      </c>
    </row>
    <row r="876" spans="1:24" x14ac:dyDescent="0.25">
      <c r="A876">
        <f>VLOOKUP(Receive[[#This Row],[No用]],SetNo[[No.用]:[vlookup 用]],2,FALSE)</f>
        <v>141</v>
      </c>
      <c r="B876">
        <f>IF(ROW()=2,1,IF(A875&lt;&gt;Receive[[#This Row],[No]],1,B875+1))</f>
        <v>2</v>
      </c>
      <c r="C876" t="s">
        <v>149</v>
      </c>
      <c r="D876" t="s">
        <v>361</v>
      </c>
      <c r="E876" t="s">
        <v>23</v>
      </c>
      <c r="F876" t="s">
        <v>31</v>
      </c>
      <c r="G876" t="s">
        <v>49</v>
      </c>
      <c r="H876" t="s">
        <v>71</v>
      </c>
      <c r="I876">
        <v>1</v>
      </c>
      <c r="J876" t="s">
        <v>228</v>
      </c>
      <c r="K876" s="1" t="s">
        <v>194</v>
      </c>
      <c r="L876" s="1" t="s">
        <v>162</v>
      </c>
      <c r="M876">
        <v>24</v>
      </c>
      <c r="N876">
        <v>0</v>
      </c>
      <c r="O876">
        <v>0</v>
      </c>
      <c r="P876">
        <v>0</v>
      </c>
      <c r="X876" t="str">
        <f>Receive[[#This Row],[服装]]&amp;Receive[[#This Row],[名前]]&amp;Receive[[#This Row],[レアリティ]]</f>
        <v>制服黄金川貫至ICONIC</v>
      </c>
    </row>
    <row r="877" spans="1:24" x14ac:dyDescent="0.25">
      <c r="A877">
        <f>VLOOKUP(Receive[[#This Row],[No用]],SetNo[[No.用]:[vlookup 用]],2,FALSE)</f>
        <v>141</v>
      </c>
      <c r="B877">
        <f>IF(ROW()=2,1,IF(A876&lt;&gt;Receive[[#This Row],[No]],1,B876+1))</f>
        <v>3</v>
      </c>
      <c r="C877" t="s">
        <v>149</v>
      </c>
      <c r="D877" t="s">
        <v>361</v>
      </c>
      <c r="E877" t="s">
        <v>23</v>
      </c>
      <c r="F877" t="s">
        <v>31</v>
      </c>
      <c r="G877" t="s">
        <v>49</v>
      </c>
      <c r="H877" t="s">
        <v>71</v>
      </c>
      <c r="I877">
        <v>1</v>
      </c>
      <c r="J877" t="s">
        <v>228</v>
      </c>
      <c r="K877" s="1" t="s">
        <v>163</v>
      </c>
      <c r="L877" s="1" t="s">
        <v>162</v>
      </c>
      <c r="M877">
        <v>24</v>
      </c>
      <c r="N877">
        <v>0</v>
      </c>
      <c r="O877">
        <v>0</v>
      </c>
      <c r="P877">
        <v>0</v>
      </c>
      <c r="R877" s="1" t="s">
        <v>923</v>
      </c>
      <c r="S877" s="1">
        <v>15</v>
      </c>
      <c r="T877" s="1">
        <v>59.1</v>
      </c>
      <c r="U877" s="1"/>
      <c r="V877" s="1"/>
      <c r="X877" t="str">
        <f>Receive[[#This Row],[服装]]&amp;Receive[[#This Row],[名前]]&amp;Receive[[#This Row],[レアリティ]]</f>
        <v>制服黄金川貫至ICONIC</v>
      </c>
    </row>
    <row r="878" spans="1:24" x14ac:dyDescent="0.25">
      <c r="A878">
        <f>VLOOKUP(Receive[[#This Row],[No用]],SetNo[[No.用]:[vlookup 用]],2,FALSE)</f>
        <v>141</v>
      </c>
      <c r="B878">
        <f>IF(ROW()=2,1,IF(A877&lt;&gt;Receive[[#This Row],[No]],1,B877+1))</f>
        <v>4</v>
      </c>
      <c r="C878" t="s">
        <v>149</v>
      </c>
      <c r="D878" t="s">
        <v>361</v>
      </c>
      <c r="E878" t="s">
        <v>23</v>
      </c>
      <c r="F878" t="s">
        <v>31</v>
      </c>
      <c r="G878" t="s">
        <v>49</v>
      </c>
      <c r="H878" t="s">
        <v>71</v>
      </c>
      <c r="I878">
        <v>1</v>
      </c>
      <c r="J878" t="s">
        <v>228</v>
      </c>
      <c r="K878" s="1" t="s">
        <v>120</v>
      </c>
      <c r="L878" s="1" t="s">
        <v>162</v>
      </c>
      <c r="M878">
        <v>24</v>
      </c>
      <c r="N878">
        <v>0</v>
      </c>
      <c r="O878">
        <v>0</v>
      </c>
      <c r="P878">
        <v>0</v>
      </c>
      <c r="X878" t="str">
        <f>Receive[[#This Row],[服装]]&amp;Receive[[#This Row],[名前]]&amp;Receive[[#This Row],[レアリティ]]</f>
        <v>制服黄金川貫至ICONIC</v>
      </c>
    </row>
    <row r="879" spans="1:24" x14ac:dyDescent="0.25">
      <c r="A879">
        <f>VLOOKUP(Receive[[#This Row],[No用]],SetNo[[No.用]:[vlookup 用]],2,FALSE)</f>
        <v>141</v>
      </c>
      <c r="B879">
        <f>IF(ROW()=2,1,IF(A878&lt;&gt;Receive[[#This Row],[No]],1,B878+1))</f>
        <v>5</v>
      </c>
      <c r="C879" t="s">
        <v>149</v>
      </c>
      <c r="D879" t="s">
        <v>361</v>
      </c>
      <c r="E879" t="s">
        <v>23</v>
      </c>
      <c r="F879" t="s">
        <v>31</v>
      </c>
      <c r="G879" t="s">
        <v>49</v>
      </c>
      <c r="H879" t="s">
        <v>71</v>
      </c>
      <c r="I879">
        <v>1</v>
      </c>
      <c r="J879" t="s">
        <v>228</v>
      </c>
      <c r="K879" s="1" t="s">
        <v>164</v>
      </c>
      <c r="L879" s="1" t="s">
        <v>162</v>
      </c>
      <c r="M879">
        <v>24</v>
      </c>
      <c r="N879">
        <v>0</v>
      </c>
      <c r="O879">
        <v>0</v>
      </c>
      <c r="P879">
        <v>0</v>
      </c>
      <c r="X879" t="str">
        <f>Receive[[#This Row],[服装]]&amp;Receive[[#This Row],[名前]]&amp;Receive[[#This Row],[レアリティ]]</f>
        <v>制服黄金川貫至ICONIC</v>
      </c>
    </row>
    <row r="880" spans="1:24" x14ac:dyDescent="0.25">
      <c r="A880">
        <f>VLOOKUP(Receive[[#This Row],[No用]],SetNo[[No.用]:[vlookup 用]],2,FALSE)</f>
        <v>141</v>
      </c>
      <c r="B880">
        <f>IF(ROW()=2,1,IF(A879&lt;&gt;Receive[[#This Row],[No]],1,B879+1))</f>
        <v>6</v>
      </c>
      <c r="C880" t="s">
        <v>149</v>
      </c>
      <c r="D880" t="s">
        <v>361</v>
      </c>
      <c r="E880" t="s">
        <v>23</v>
      </c>
      <c r="F880" t="s">
        <v>31</v>
      </c>
      <c r="G880" t="s">
        <v>49</v>
      </c>
      <c r="H880" t="s">
        <v>71</v>
      </c>
      <c r="I880">
        <v>0</v>
      </c>
      <c r="J880" t="s">
        <v>228</v>
      </c>
      <c r="K880" s="1" t="s">
        <v>165</v>
      </c>
      <c r="L880" s="1" t="s">
        <v>162</v>
      </c>
      <c r="M880">
        <v>24</v>
      </c>
      <c r="N880">
        <v>0</v>
      </c>
      <c r="O880">
        <v>0</v>
      </c>
      <c r="P880">
        <v>0</v>
      </c>
      <c r="X880" t="str">
        <f>Receive[[#This Row],[服装]]&amp;Receive[[#This Row],[名前]]&amp;Receive[[#This Row],[レアリティ]]</f>
        <v>制服黄金川貫至ICONIC</v>
      </c>
    </row>
    <row r="881" spans="1:24" x14ac:dyDescent="0.25">
      <c r="A881">
        <f>VLOOKUP(Receive[[#This Row],[No用]],SetNo[[No.用]:[vlookup 用]],2,FALSE)</f>
        <v>142</v>
      </c>
      <c r="B881">
        <f>IF(ROW()=2,1,IF(A880&lt;&gt;Receive[[#This Row],[No]],1,B880+1))</f>
        <v>1</v>
      </c>
      <c r="C881" s="1" t="s">
        <v>552</v>
      </c>
      <c r="D881" t="s">
        <v>361</v>
      </c>
      <c r="E881" s="1" t="s">
        <v>90</v>
      </c>
      <c r="F881" t="s">
        <v>31</v>
      </c>
      <c r="G881" t="s">
        <v>49</v>
      </c>
      <c r="H881" t="s">
        <v>71</v>
      </c>
      <c r="I881">
        <v>1</v>
      </c>
      <c r="J881" t="s">
        <v>228</v>
      </c>
      <c r="K881" s="1" t="s">
        <v>119</v>
      </c>
      <c r="L881" s="1" t="s">
        <v>162</v>
      </c>
      <c r="M881">
        <v>24</v>
      </c>
      <c r="N881">
        <v>0</v>
      </c>
      <c r="O881">
        <v>0</v>
      </c>
      <c r="P881">
        <v>0</v>
      </c>
      <c r="X881" t="str">
        <f>Receive[[#This Row],[服装]]&amp;Receive[[#This Row],[名前]]&amp;Receive[[#This Row],[レアリティ]]</f>
        <v>職業体験黄金川貫至ICONIC</v>
      </c>
    </row>
    <row r="882" spans="1:24" x14ac:dyDescent="0.25">
      <c r="A882">
        <f>VLOOKUP(Receive[[#This Row],[No用]],SetNo[[No.用]:[vlookup 用]],2,FALSE)</f>
        <v>142</v>
      </c>
      <c r="B882">
        <f>IF(ROW()=2,1,IF(A881&lt;&gt;Receive[[#This Row],[No]],1,B881+1))</f>
        <v>2</v>
      </c>
      <c r="C882" s="1" t="s">
        <v>552</v>
      </c>
      <c r="D882" t="s">
        <v>361</v>
      </c>
      <c r="E882" s="1" t="s">
        <v>90</v>
      </c>
      <c r="F882" t="s">
        <v>31</v>
      </c>
      <c r="G882" t="s">
        <v>49</v>
      </c>
      <c r="H882" t="s">
        <v>71</v>
      </c>
      <c r="I882">
        <v>1</v>
      </c>
      <c r="J882" t="s">
        <v>228</v>
      </c>
      <c r="K882" s="1" t="s">
        <v>194</v>
      </c>
      <c r="L882" s="1" t="s">
        <v>162</v>
      </c>
      <c r="M882">
        <v>24</v>
      </c>
      <c r="N882">
        <v>0</v>
      </c>
      <c r="O882">
        <v>0</v>
      </c>
      <c r="P882">
        <v>0</v>
      </c>
      <c r="X882" t="str">
        <f>Receive[[#This Row],[服装]]&amp;Receive[[#This Row],[名前]]&amp;Receive[[#This Row],[レアリティ]]</f>
        <v>職業体験黄金川貫至ICONIC</v>
      </c>
    </row>
    <row r="883" spans="1:24" x14ac:dyDescent="0.25">
      <c r="A883">
        <f>VLOOKUP(Receive[[#This Row],[No用]],SetNo[[No.用]:[vlookup 用]],2,FALSE)</f>
        <v>142</v>
      </c>
      <c r="B883">
        <f>IF(ROW()=2,1,IF(A882&lt;&gt;Receive[[#This Row],[No]],1,B882+1))</f>
        <v>3</v>
      </c>
      <c r="C883" s="1" t="s">
        <v>552</v>
      </c>
      <c r="D883" t="s">
        <v>361</v>
      </c>
      <c r="E883" s="1" t="s">
        <v>90</v>
      </c>
      <c r="F883" t="s">
        <v>31</v>
      </c>
      <c r="G883" t="s">
        <v>49</v>
      </c>
      <c r="H883" t="s">
        <v>71</v>
      </c>
      <c r="I883">
        <v>1</v>
      </c>
      <c r="J883" t="s">
        <v>228</v>
      </c>
      <c r="K883" s="1" t="s">
        <v>163</v>
      </c>
      <c r="L883" s="1" t="s">
        <v>162</v>
      </c>
      <c r="M883">
        <v>24</v>
      </c>
      <c r="N883">
        <v>0</v>
      </c>
      <c r="O883">
        <v>0</v>
      </c>
      <c r="P883">
        <v>0</v>
      </c>
      <c r="R883" s="1" t="s">
        <v>923</v>
      </c>
      <c r="S883" s="1">
        <v>15</v>
      </c>
      <c r="T883" s="1">
        <v>59.1</v>
      </c>
      <c r="U883" s="1"/>
      <c r="V883" s="1"/>
      <c r="X883" t="str">
        <f>Receive[[#This Row],[服装]]&amp;Receive[[#This Row],[名前]]&amp;Receive[[#This Row],[レアリティ]]</f>
        <v>職業体験黄金川貫至ICONIC</v>
      </c>
    </row>
    <row r="884" spans="1:24" x14ac:dyDescent="0.25">
      <c r="A884">
        <f>VLOOKUP(Receive[[#This Row],[No用]],SetNo[[No.用]:[vlookup 用]],2,FALSE)</f>
        <v>142</v>
      </c>
      <c r="B884">
        <f>IF(ROW()=2,1,IF(A883&lt;&gt;Receive[[#This Row],[No]],1,B883+1))</f>
        <v>4</v>
      </c>
      <c r="C884" s="1" t="s">
        <v>552</v>
      </c>
      <c r="D884" t="s">
        <v>361</v>
      </c>
      <c r="E884" s="1" t="s">
        <v>90</v>
      </c>
      <c r="F884" t="s">
        <v>31</v>
      </c>
      <c r="G884" t="s">
        <v>49</v>
      </c>
      <c r="H884" t="s">
        <v>71</v>
      </c>
      <c r="I884">
        <v>1</v>
      </c>
      <c r="J884" t="s">
        <v>228</v>
      </c>
      <c r="K884" s="1" t="s">
        <v>120</v>
      </c>
      <c r="L884" s="1" t="s">
        <v>162</v>
      </c>
      <c r="M884">
        <v>24</v>
      </c>
      <c r="N884">
        <v>0</v>
      </c>
      <c r="O884">
        <v>0</v>
      </c>
      <c r="P884">
        <v>0</v>
      </c>
      <c r="X884" t="str">
        <f>Receive[[#This Row],[服装]]&amp;Receive[[#This Row],[名前]]&amp;Receive[[#This Row],[レアリティ]]</f>
        <v>職業体験黄金川貫至ICONIC</v>
      </c>
    </row>
    <row r="885" spans="1:24" x14ac:dyDescent="0.25">
      <c r="A885">
        <f>VLOOKUP(Receive[[#This Row],[No用]],SetNo[[No.用]:[vlookup 用]],2,FALSE)</f>
        <v>142</v>
      </c>
      <c r="B885">
        <f>IF(ROW()=2,1,IF(A884&lt;&gt;Receive[[#This Row],[No]],1,B884+1))</f>
        <v>5</v>
      </c>
      <c r="C885" s="1" t="s">
        <v>552</v>
      </c>
      <c r="D885" t="s">
        <v>361</v>
      </c>
      <c r="E885" s="1" t="s">
        <v>90</v>
      </c>
      <c r="F885" t="s">
        <v>31</v>
      </c>
      <c r="G885" t="s">
        <v>49</v>
      </c>
      <c r="H885" t="s">
        <v>71</v>
      </c>
      <c r="I885">
        <v>1</v>
      </c>
      <c r="J885" t="s">
        <v>228</v>
      </c>
      <c r="K885" s="1" t="s">
        <v>164</v>
      </c>
      <c r="L885" s="1" t="s">
        <v>162</v>
      </c>
      <c r="M885">
        <v>24</v>
      </c>
      <c r="N885">
        <v>0</v>
      </c>
      <c r="O885">
        <v>0</v>
      </c>
      <c r="P885">
        <v>0</v>
      </c>
      <c r="X885" t="str">
        <f>Receive[[#This Row],[服装]]&amp;Receive[[#This Row],[名前]]&amp;Receive[[#This Row],[レアリティ]]</f>
        <v>職業体験黄金川貫至ICONIC</v>
      </c>
    </row>
    <row r="886" spans="1:24" x14ac:dyDescent="0.25">
      <c r="A886">
        <f>VLOOKUP(Receive[[#This Row],[No用]],SetNo[[No.用]:[vlookup 用]],2,FALSE)</f>
        <v>142</v>
      </c>
      <c r="B886">
        <f>IF(ROW()=2,1,IF(A885&lt;&gt;Receive[[#This Row],[No]],1,B885+1))</f>
        <v>6</v>
      </c>
      <c r="C886" s="1" t="s">
        <v>552</v>
      </c>
      <c r="D886" t="s">
        <v>361</v>
      </c>
      <c r="E886" s="1" t="s">
        <v>90</v>
      </c>
      <c r="F886" t="s">
        <v>31</v>
      </c>
      <c r="G886" t="s">
        <v>49</v>
      </c>
      <c r="H886" t="s">
        <v>71</v>
      </c>
      <c r="I886">
        <v>0</v>
      </c>
      <c r="J886" t="s">
        <v>228</v>
      </c>
      <c r="K886" s="1" t="s">
        <v>165</v>
      </c>
      <c r="L886" s="1" t="s">
        <v>162</v>
      </c>
      <c r="M886">
        <v>24</v>
      </c>
      <c r="N886">
        <v>0</v>
      </c>
      <c r="O886">
        <v>0</v>
      </c>
      <c r="P886">
        <v>0</v>
      </c>
      <c r="X886" t="str">
        <f>Receive[[#This Row],[服装]]&amp;Receive[[#This Row],[名前]]&amp;Receive[[#This Row],[レアリティ]]</f>
        <v>職業体験黄金川貫至ICONIC</v>
      </c>
    </row>
    <row r="887" spans="1:24" x14ac:dyDescent="0.25">
      <c r="A887">
        <f>VLOOKUP(Receive[[#This Row],[No用]],SetNo[[No.用]:[vlookup 用]],2,FALSE)</f>
        <v>143</v>
      </c>
      <c r="B887">
        <f>IF(ROW()=2,1,IF(A886&lt;&gt;Receive[[#This Row],[No]],1,B886+1))</f>
        <v>1</v>
      </c>
      <c r="C887" s="1" t="s">
        <v>727</v>
      </c>
      <c r="D887" s="1" t="s">
        <v>361</v>
      </c>
      <c r="E887" s="1" t="s">
        <v>77</v>
      </c>
      <c r="F887" s="1" t="s">
        <v>31</v>
      </c>
      <c r="G887" s="1" t="s">
        <v>49</v>
      </c>
      <c r="H887" s="1" t="s">
        <v>71</v>
      </c>
      <c r="I887">
        <v>1</v>
      </c>
      <c r="J887" t="s">
        <v>228</v>
      </c>
      <c r="K887" s="1" t="s">
        <v>119</v>
      </c>
      <c r="L887" s="1" t="s">
        <v>162</v>
      </c>
      <c r="M887">
        <v>24</v>
      </c>
      <c r="N887">
        <v>0</v>
      </c>
      <c r="O887">
        <v>0</v>
      </c>
      <c r="P887">
        <v>0</v>
      </c>
      <c r="X887" t="str">
        <f>Receive[[#This Row],[服装]]&amp;Receive[[#This Row],[名前]]&amp;Receive[[#This Row],[レアリティ]]</f>
        <v>スパイ黄金川貫至ICONIC</v>
      </c>
    </row>
    <row r="888" spans="1:24" x14ac:dyDescent="0.25">
      <c r="A888">
        <f>VLOOKUP(Receive[[#This Row],[No用]],SetNo[[No.用]:[vlookup 用]],2,FALSE)</f>
        <v>143</v>
      </c>
      <c r="B888">
        <f>IF(ROW()=2,1,IF(A887&lt;&gt;Receive[[#This Row],[No]],1,B887+1))</f>
        <v>2</v>
      </c>
      <c r="C888" s="1" t="s">
        <v>727</v>
      </c>
      <c r="D888" s="1" t="s">
        <v>361</v>
      </c>
      <c r="E888" s="1" t="s">
        <v>77</v>
      </c>
      <c r="F888" s="1" t="s">
        <v>31</v>
      </c>
      <c r="G888" s="1" t="s">
        <v>49</v>
      </c>
      <c r="H888" s="1" t="s">
        <v>71</v>
      </c>
      <c r="I888">
        <v>1</v>
      </c>
      <c r="J888" t="s">
        <v>228</v>
      </c>
      <c r="K888" s="1" t="s">
        <v>194</v>
      </c>
      <c r="L888" s="1" t="s">
        <v>162</v>
      </c>
      <c r="M888">
        <v>24</v>
      </c>
      <c r="N888">
        <v>0</v>
      </c>
      <c r="O888">
        <v>0</v>
      </c>
      <c r="P888">
        <v>0</v>
      </c>
      <c r="X888" t="str">
        <f>Receive[[#This Row],[服装]]&amp;Receive[[#This Row],[名前]]&amp;Receive[[#This Row],[レアリティ]]</f>
        <v>スパイ黄金川貫至ICONIC</v>
      </c>
    </row>
    <row r="889" spans="1:24" x14ac:dyDescent="0.25">
      <c r="A889">
        <f>VLOOKUP(Receive[[#This Row],[No用]],SetNo[[No.用]:[vlookup 用]],2,FALSE)</f>
        <v>143</v>
      </c>
      <c r="B889">
        <f>IF(ROW()=2,1,IF(A888&lt;&gt;Receive[[#This Row],[No]],1,B888+1))</f>
        <v>3</v>
      </c>
      <c r="C889" s="1" t="s">
        <v>727</v>
      </c>
      <c r="D889" s="1" t="s">
        <v>361</v>
      </c>
      <c r="E889" s="1" t="s">
        <v>77</v>
      </c>
      <c r="F889" s="1" t="s">
        <v>31</v>
      </c>
      <c r="G889" s="1" t="s">
        <v>49</v>
      </c>
      <c r="H889" s="1" t="s">
        <v>71</v>
      </c>
      <c r="I889">
        <v>1</v>
      </c>
      <c r="J889" t="s">
        <v>228</v>
      </c>
      <c r="K889" s="1" t="s">
        <v>163</v>
      </c>
      <c r="L889" s="1" t="s">
        <v>162</v>
      </c>
      <c r="M889">
        <v>24</v>
      </c>
      <c r="N889">
        <v>0</v>
      </c>
      <c r="O889">
        <v>0</v>
      </c>
      <c r="P889">
        <v>0</v>
      </c>
      <c r="R889" s="1" t="s">
        <v>923</v>
      </c>
      <c r="S889" s="1">
        <v>15</v>
      </c>
      <c r="T889" s="1">
        <v>59.1</v>
      </c>
      <c r="U889" s="1"/>
      <c r="V889" s="1"/>
      <c r="X889" t="str">
        <f>Receive[[#This Row],[服装]]&amp;Receive[[#This Row],[名前]]&amp;Receive[[#This Row],[レアリティ]]</f>
        <v>スパイ黄金川貫至ICONIC</v>
      </c>
    </row>
    <row r="890" spans="1:24" x14ac:dyDescent="0.25">
      <c r="A890">
        <f>VLOOKUP(Receive[[#This Row],[No用]],SetNo[[No.用]:[vlookup 用]],2,FALSE)</f>
        <v>143</v>
      </c>
      <c r="B890">
        <f>IF(ROW()=2,1,IF(A889&lt;&gt;Receive[[#This Row],[No]],1,B889+1))</f>
        <v>4</v>
      </c>
      <c r="C890" s="1" t="s">
        <v>727</v>
      </c>
      <c r="D890" s="1" t="s">
        <v>361</v>
      </c>
      <c r="E890" s="1" t="s">
        <v>77</v>
      </c>
      <c r="F890" s="1" t="s">
        <v>31</v>
      </c>
      <c r="G890" s="1" t="s">
        <v>49</v>
      </c>
      <c r="H890" s="1" t="s">
        <v>71</v>
      </c>
      <c r="I890">
        <v>1</v>
      </c>
      <c r="J890" t="s">
        <v>228</v>
      </c>
      <c r="K890" s="1" t="s">
        <v>120</v>
      </c>
      <c r="L890" s="1" t="s">
        <v>162</v>
      </c>
      <c r="M890">
        <v>24</v>
      </c>
      <c r="N890">
        <v>0</v>
      </c>
      <c r="O890">
        <v>0</v>
      </c>
      <c r="P890">
        <v>0</v>
      </c>
      <c r="X890" t="str">
        <f>Receive[[#This Row],[服装]]&amp;Receive[[#This Row],[名前]]&amp;Receive[[#This Row],[レアリティ]]</f>
        <v>スパイ黄金川貫至ICONIC</v>
      </c>
    </row>
    <row r="891" spans="1:24" x14ac:dyDescent="0.25">
      <c r="A891">
        <f>VLOOKUP(Receive[[#This Row],[No用]],SetNo[[No.用]:[vlookup 用]],2,FALSE)</f>
        <v>143</v>
      </c>
      <c r="B891">
        <f>IF(ROW()=2,1,IF(A890&lt;&gt;Receive[[#This Row],[No]],1,B890+1))</f>
        <v>5</v>
      </c>
      <c r="C891" s="1" t="s">
        <v>727</v>
      </c>
      <c r="D891" s="1" t="s">
        <v>361</v>
      </c>
      <c r="E891" s="1" t="s">
        <v>77</v>
      </c>
      <c r="F891" s="1" t="s">
        <v>31</v>
      </c>
      <c r="G891" s="1" t="s">
        <v>49</v>
      </c>
      <c r="H891" s="1" t="s">
        <v>71</v>
      </c>
      <c r="I891">
        <v>1</v>
      </c>
      <c r="J891" t="s">
        <v>228</v>
      </c>
      <c r="K891" s="1" t="s">
        <v>164</v>
      </c>
      <c r="L891" s="1" t="s">
        <v>162</v>
      </c>
      <c r="M891">
        <v>24</v>
      </c>
      <c r="N891">
        <v>0</v>
      </c>
      <c r="O891">
        <v>0</v>
      </c>
      <c r="P891">
        <v>0</v>
      </c>
      <c r="X891" t="str">
        <f>Receive[[#This Row],[服装]]&amp;Receive[[#This Row],[名前]]&amp;Receive[[#This Row],[レアリティ]]</f>
        <v>スパイ黄金川貫至ICONIC</v>
      </c>
    </row>
    <row r="892" spans="1:24" x14ac:dyDescent="0.25">
      <c r="A892">
        <f>VLOOKUP(Receive[[#This Row],[No用]],SetNo[[No.用]:[vlookup 用]],2,FALSE)</f>
        <v>143</v>
      </c>
      <c r="B892">
        <f>IF(ROW()=2,1,IF(A891&lt;&gt;Receive[[#This Row],[No]],1,B891+1))</f>
        <v>6</v>
      </c>
      <c r="C892" s="1" t="s">
        <v>727</v>
      </c>
      <c r="D892" s="1" t="s">
        <v>361</v>
      </c>
      <c r="E892" s="1" t="s">
        <v>77</v>
      </c>
      <c r="F892" s="1" t="s">
        <v>31</v>
      </c>
      <c r="G892" s="1" t="s">
        <v>49</v>
      </c>
      <c r="H892" s="1" t="s">
        <v>71</v>
      </c>
      <c r="I892">
        <v>0</v>
      </c>
      <c r="J892" t="s">
        <v>228</v>
      </c>
      <c r="K892" s="1" t="s">
        <v>165</v>
      </c>
      <c r="L892" s="1" t="s">
        <v>162</v>
      </c>
      <c r="M892">
        <v>24</v>
      </c>
      <c r="N892">
        <v>0</v>
      </c>
      <c r="O892">
        <v>0</v>
      </c>
      <c r="P892">
        <v>0</v>
      </c>
      <c r="X892" t="str">
        <f>Receive[[#This Row],[服装]]&amp;Receive[[#This Row],[名前]]&amp;Receive[[#This Row],[レアリティ]]</f>
        <v>スパイ黄金川貫至ICONIC</v>
      </c>
    </row>
    <row r="893" spans="1:24" x14ac:dyDescent="0.25">
      <c r="A893">
        <f>VLOOKUP(Receive[[#This Row],[No用]],SetNo[[No.用]:[vlookup 用]],2,FALSE)</f>
        <v>144</v>
      </c>
      <c r="B893">
        <f>IF(ROW()=2,1,IF(A892&lt;&gt;Receive[[#This Row],[No]],1,B892+1))</f>
        <v>1</v>
      </c>
      <c r="C893" s="1" t="s">
        <v>1016</v>
      </c>
      <c r="D893" s="1" t="s">
        <v>361</v>
      </c>
      <c r="E893" s="1" t="s">
        <v>73</v>
      </c>
      <c r="F893" s="1" t="s">
        <v>31</v>
      </c>
      <c r="G893" s="1" t="s">
        <v>49</v>
      </c>
      <c r="H893" s="1" t="s">
        <v>71</v>
      </c>
      <c r="I893">
        <v>1</v>
      </c>
      <c r="J893" t="s">
        <v>228</v>
      </c>
      <c r="K893" s="1" t="s">
        <v>119</v>
      </c>
      <c r="L893" s="1" t="s">
        <v>162</v>
      </c>
      <c r="M893">
        <v>24</v>
      </c>
      <c r="N893">
        <v>0</v>
      </c>
      <c r="O893">
        <v>0</v>
      </c>
      <c r="P893">
        <v>0</v>
      </c>
      <c r="X893" t="str">
        <f>Receive[[#This Row],[服装]]&amp;Receive[[#This Row],[名前]]&amp;Receive[[#This Row],[レアリティ]]</f>
        <v>焼き芋黄金川貫至ICONIC</v>
      </c>
    </row>
    <row r="894" spans="1:24" x14ac:dyDescent="0.25">
      <c r="A894">
        <f>VLOOKUP(Receive[[#This Row],[No用]],SetNo[[No.用]:[vlookup 用]],2,FALSE)</f>
        <v>144</v>
      </c>
      <c r="B894">
        <f>IF(ROW()=2,1,IF(A893&lt;&gt;Receive[[#This Row],[No]],1,B893+1))</f>
        <v>2</v>
      </c>
      <c r="C894" s="1" t="s">
        <v>1016</v>
      </c>
      <c r="D894" s="1" t="s">
        <v>361</v>
      </c>
      <c r="E894" s="1" t="s">
        <v>73</v>
      </c>
      <c r="F894" s="1" t="s">
        <v>31</v>
      </c>
      <c r="G894" s="1" t="s">
        <v>49</v>
      </c>
      <c r="H894" s="1" t="s">
        <v>71</v>
      </c>
      <c r="I894">
        <v>1</v>
      </c>
      <c r="J894" t="s">
        <v>228</v>
      </c>
      <c r="K894" s="1" t="s">
        <v>194</v>
      </c>
      <c r="L894" s="1" t="s">
        <v>162</v>
      </c>
      <c r="M894">
        <v>24</v>
      </c>
      <c r="N894">
        <v>0</v>
      </c>
      <c r="O894">
        <v>0</v>
      </c>
      <c r="P894">
        <v>0</v>
      </c>
      <c r="X894" t="str">
        <f>Receive[[#This Row],[服装]]&amp;Receive[[#This Row],[名前]]&amp;Receive[[#This Row],[レアリティ]]</f>
        <v>焼き芋黄金川貫至ICONIC</v>
      </c>
    </row>
    <row r="895" spans="1:24" x14ac:dyDescent="0.25">
      <c r="A895">
        <f>VLOOKUP(Receive[[#This Row],[No用]],SetNo[[No.用]:[vlookup 用]],2,FALSE)</f>
        <v>144</v>
      </c>
      <c r="B895">
        <f>IF(ROW()=2,1,IF(A894&lt;&gt;Receive[[#This Row],[No]],1,B894+1))</f>
        <v>3</v>
      </c>
      <c r="C895" s="1" t="s">
        <v>1016</v>
      </c>
      <c r="D895" s="1" t="s">
        <v>361</v>
      </c>
      <c r="E895" s="1" t="s">
        <v>73</v>
      </c>
      <c r="F895" s="1" t="s">
        <v>31</v>
      </c>
      <c r="G895" s="1" t="s">
        <v>49</v>
      </c>
      <c r="H895" s="1" t="s">
        <v>71</v>
      </c>
      <c r="I895">
        <v>1</v>
      </c>
      <c r="J895" t="s">
        <v>228</v>
      </c>
      <c r="K895" s="1" t="s">
        <v>163</v>
      </c>
      <c r="L895" s="1" t="s">
        <v>162</v>
      </c>
      <c r="M895">
        <v>24</v>
      </c>
      <c r="N895">
        <v>0</v>
      </c>
      <c r="O895">
        <v>0</v>
      </c>
      <c r="P895">
        <v>0</v>
      </c>
      <c r="R895" s="1" t="s">
        <v>923</v>
      </c>
      <c r="S895" s="1">
        <v>15</v>
      </c>
      <c r="T895" s="1">
        <v>59.1</v>
      </c>
      <c r="U895" s="1"/>
      <c r="V895" s="1"/>
      <c r="W895" s="1"/>
      <c r="X895" t="str">
        <f>Receive[[#This Row],[服装]]&amp;Receive[[#This Row],[名前]]&amp;Receive[[#This Row],[レアリティ]]</f>
        <v>焼き芋黄金川貫至ICONIC</v>
      </c>
    </row>
    <row r="896" spans="1:24" x14ac:dyDescent="0.25">
      <c r="A896">
        <f>VLOOKUP(Receive[[#This Row],[No用]],SetNo[[No.用]:[vlookup 用]],2,FALSE)</f>
        <v>144</v>
      </c>
      <c r="B896">
        <f>IF(ROW()=2,1,IF(A895&lt;&gt;Receive[[#This Row],[No]],1,B895+1))</f>
        <v>4</v>
      </c>
      <c r="C896" s="1" t="s">
        <v>1016</v>
      </c>
      <c r="D896" s="1" t="s">
        <v>361</v>
      </c>
      <c r="E896" s="1" t="s">
        <v>73</v>
      </c>
      <c r="F896" s="1" t="s">
        <v>31</v>
      </c>
      <c r="G896" s="1" t="s">
        <v>49</v>
      </c>
      <c r="H896" s="1" t="s">
        <v>71</v>
      </c>
      <c r="I896">
        <v>1</v>
      </c>
      <c r="J896" t="s">
        <v>228</v>
      </c>
      <c r="K896" s="1" t="s">
        <v>120</v>
      </c>
      <c r="L896" s="1" t="s">
        <v>162</v>
      </c>
      <c r="M896">
        <v>24</v>
      </c>
      <c r="N896">
        <v>0</v>
      </c>
      <c r="O896">
        <v>0</v>
      </c>
      <c r="P896">
        <v>0</v>
      </c>
      <c r="X896" t="str">
        <f>Receive[[#This Row],[服装]]&amp;Receive[[#This Row],[名前]]&amp;Receive[[#This Row],[レアリティ]]</f>
        <v>焼き芋黄金川貫至ICONIC</v>
      </c>
    </row>
    <row r="897" spans="1:24" x14ac:dyDescent="0.25">
      <c r="A897">
        <f>VLOOKUP(Receive[[#This Row],[No用]],SetNo[[No.用]:[vlookup 用]],2,FALSE)</f>
        <v>144</v>
      </c>
      <c r="B897">
        <f>IF(ROW()=2,1,IF(A896&lt;&gt;Receive[[#This Row],[No]],1,B896+1))</f>
        <v>5</v>
      </c>
      <c r="C897" s="1" t="s">
        <v>1016</v>
      </c>
      <c r="D897" s="1" t="s">
        <v>361</v>
      </c>
      <c r="E897" s="1" t="s">
        <v>73</v>
      </c>
      <c r="F897" s="1" t="s">
        <v>31</v>
      </c>
      <c r="G897" s="1" t="s">
        <v>49</v>
      </c>
      <c r="H897" s="1" t="s">
        <v>71</v>
      </c>
      <c r="I897">
        <v>1</v>
      </c>
      <c r="J897" t="s">
        <v>228</v>
      </c>
      <c r="K897" s="1" t="s">
        <v>164</v>
      </c>
      <c r="L897" s="1" t="s">
        <v>162</v>
      </c>
      <c r="M897">
        <v>24</v>
      </c>
      <c r="N897">
        <v>0</v>
      </c>
      <c r="O897">
        <v>0</v>
      </c>
      <c r="P897">
        <v>0</v>
      </c>
      <c r="X897" t="str">
        <f>Receive[[#This Row],[服装]]&amp;Receive[[#This Row],[名前]]&amp;Receive[[#This Row],[レアリティ]]</f>
        <v>焼き芋黄金川貫至ICONIC</v>
      </c>
    </row>
    <row r="898" spans="1:24" x14ac:dyDescent="0.25">
      <c r="A898">
        <f>VLOOKUP(Receive[[#This Row],[No用]],SetNo[[No.用]:[vlookup 用]],2,FALSE)</f>
        <v>144</v>
      </c>
      <c r="B898">
        <f>IF(ROW()=2,1,IF(A897&lt;&gt;Receive[[#This Row],[No]],1,B897+1))</f>
        <v>6</v>
      </c>
      <c r="C898" s="1" t="s">
        <v>1016</v>
      </c>
      <c r="D898" s="1" t="s">
        <v>361</v>
      </c>
      <c r="E898" s="1" t="s">
        <v>73</v>
      </c>
      <c r="F898" s="1" t="s">
        <v>31</v>
      </c>
      <c r="G898" s="1" t="s">
        <v>49</v>
      </c>
      <c r="H898" s="1" t="s">
        <v>71</v>
      </c>
      <c r="I898">
        <v>0</v>
      </c>
      <c r="J898" t="s">
        <v>228</v>
      </c>
      <c r="K898" s="1" t="s">
        <v>165</v>
      </c>
      <c r="L898" s="1" t="s">
        <v>162</v>
      </c>
      <c r="M898">
        <v>24</v>
      </c>
      <c r="N898">
        <v>0</v>
      </c>
      <c r="O898">
        <v>0</v>
      </c>
      <c r="P898">
        <v>0</v>
      </c>
      <c r="X898" t="str">
        <f>Receive[[#This Row],[服装]]&amp;Receive[[#This Row],[名前]]&amp;Receive[[#This Row],[レアリティ]]</f>
        <v>焼き芋黄金川貫至ICONIC</v>
      </c>
    </row>
    <row r="899" spans="1:24" x14ac:dyDescent="0.25">
      <c r="A899">
        <f>VLOOKUP(Receive[[#This Row],[No用]],SetNo[[No.用]:[vlookup 用]],2,FALSE)</f>
        <v>145</v>
      </c>
      <c r="B899">
        <f>IF(ROW()=2,1,IF(A898&lt;&gt;Receive[[#This Row],[No]],1,B898+1))</f>
        <v>1</v>
      </c>
      <c r="C899" s="1" t="s">
        <v>1559</v>
      </c>
      <c r="D899" s="1" t="s">
        <v>361</v>
      </c>
      <c r="E899" s="1" t="s">
        <v>90</v>
      </c>
      <c r="F899" s="1" t="s">
        <v>31</v>
      </c>
      <c r="G899" s="1" t="s">
        <v>49</v>
      </c>
      <c r="H899" s="1" t="s">
        <v>71</v>
      </c>
      <c r="I899">
        <v>1</v>
      </c>
      <c r="J899" s="1" t="s">
        <v>228</v>
      </c>
      <c r="K899" s="1" t="s">
        <v>119</v>
      </c>
      <c r="L899" s="1" t="s">
        <v>162</v>
      </c>
      <c r="M899">
        <v>24</v>
      </c>
      <c r="N899">
        <v>0</v>
      </c>
      <c r="O899">
        <v>0</v>
      </c>
      <c r="P899">
        <v>0</v>
      </c>
      <c r="X899" t="str">
        <f>Receive[[#This Row],[服装]]&amp;Receive[[#This Row],[名前]]&amp;Receive[[#This Row],[レアリティ]]</f>
        <v>格ゲー黄金川貫至ICONIC</v>
      </c>
    </row>
    <row r="900" spans="1:24" x14ac:dyDescent="0.25">
      <c r="A900">
        <f>VLOOKUP(Receive[[#This Row],[No用]],SetNo[[No.用]:[vlookup 用]],2,FALSE)</f>
        <v>145</v>
      </c>
      <c r="B900">
        <f>IF(ROW()=2,1,IF(A899&lt;&gt;Receive[[#This Row],[No]],1,B899+1))</f>
        <v>2</v>
      </c>
      <c r="C900" s="1" t="s">
        <v>1559</v>
      </c>
      <c r="D900" s="1" t="s">
        <v>361</v>
      </c>
      <c r="E900" s="1" t="s">
        <v>90</v>
      </c>
      <c r="F900" s="1" t="s">
        <v>31</v>
      </c>
      <c r="G900" s="1" t="s">
        <v>49</v>
      </c>
      <c r="H900" s="1" t="s">
        <v>71</v>
      </c>
      <c r="I900">
        <v>1</v>
      </c>
      <c r="J900" s="1" t="s">
        <v>228</v>
      </c>
      <c r="K900" s="1" t="s">
        <v>194</v>
      </c>
      <c r="L900" s="1" t="s">
        <v>162</v>
      </c>
      <c r="M900">
        <v>24</v>
      </c>
      <c r="N900">
        <v>0</v>
      </c>
      <c r="O900">
        <v>0</v>
      </c>
      <c r="P900">
        <v>0</v>
      </c>
      <c r="X900" t="str">
        <f>Receive[[#This Row],[服装]]&amp;Receive[[#This Row],[名前]]&amp;Receive[[#This Row],[レアリティ]]</f>
        <v>格ゲー黄金川貫至ICONIC</v>
      </c>
    </row>
    <row r="901" spans="1:24" x14ac:dyDescent="0.25">
      <c r="A901">
        <f>VLOOKUP(Receive[[#This Row],[No用]],SetNo[[No.用]:[vlookup 用]],2,FALSE)</f>
        <v>145</v>
      </c>
      <c r="B901">
        <f>IF(ROW()=2,1,IF(A900&lt;&gt;Receive[[#This Row],[No]],1,B900+1))</f>
        <v>3</v>
      </c>
      <c r="C901" s="1" t="s">
        <v>1559</v>
      </c>
      <c r="D901" s="1" t="s">
        <v>361</v>
      </c>
      <c r="E901" s="1" t="s">
        <v>90</v>
      </c>
      <c r="F901" s="1" t="s">
        <v>31</v>
      </c>
      <c r="G901" s="1" t="s">
        <v>49</v>
      </c>
      <c r="H901" s="1" t="s">
        <v>71</v>
      </c>
      <c r="I901">
        <v>1</v>
      </c>
      <c r="J901" s="1" t="s">
        <v>228</v>
      </c>
      <c r="K901" s="1" t="s">
        <v>163</v>
      </c>
      <c r="L901" s="1" t="s">
        <v>178</v>
      </c>
      <c r="M901">
        <v>27</v>
      </c>
      <c r="N901">
        <v>0</v>
      </c>
      <c r="O901">
        <v>0</v>
      </c>
      <c r="P901">
        <v>0</v>
      </c>
      <c r="R901" s="1" t="s">
        <v>923</v>
      </c>
      <c r="S901">
        <v>17.5</v>
      </c>
      <c r="T901">
        <v>69.44</v>
      </c>
      <c r="X901" t="str">
        <f>Receive[[#This Row],[服装]]&amp;Receive[[#This Row],[名前]]&amp;Receive[[#This Row],[レアリティ]]</f>
        <v>格ゲー黄金川貫至ICONIC</v>
      </c>
    </row>
    <row r="902" spans="1:24" x14ac:dyDescent="0.25">
      <c r="A902">
        <f>VLOOKUP(Receive[[#This Row],[No用]],SetNo[[No.用]:[vlookup 用]],2,FALSE)</f>
        <v>145</v>
      </c>
      <c r="B902">
        <f>IF(ROW()=2,1,IF(A901&lt;&gt;Receive[[#This Row],[No]],1,B901+1))</f>
        <v>4</v>
      </c>
      <c r="C902" s="1" t="s">
        <v>1559</v>
      </c>
      <c r="D902" s="1" t="s">
        <v>361</v>
      </c>
      <c r="E902" s="1" t="s">
        <v>90</v>
      </c>
      <c r="F902" s="1" t="s">
        <v>31</v>
      </c>
      <c r="G902" s="1" t="s">
        <v>49</v>
      </c>
      <c r="H902" s="1" t="s">
        <v>71</v>
      </c>
      <c r="I902">
        <v>1</v>
      </c>
      <c r="J902" s="1" t="s">
        <v>228</v>
      </c>
      <c r="K902" s="1" t="s">
        <v>120</v>
      </c>
      <c r="L902" s="1" t="s">
        <v>162</v>
      </c>
      <c r="M902">
        <v>24</v>
      </c>
      <c r="N902">
        <v>0</v>
      </c>
      <c r="O902">
        <v>0</v>
      </c>
      <c r="P902">
        <v>0</v>
      </c>
      <c r="X902" t="str">
        <f>Receive[[#This Row],[服装]]&amp;Receive[[#This Row],[名前]]&amp;Receive[[#This Row],[レアリティ]]</f>
        <v>格ゲー黄金川貫至ICONIC</v>
      </c>
    </row>
    <row r="903" spans="1:24" x14ac:dyDescent="0.25">
      <c r="A903">
        <f>VLOOKUP(Receive[[#This Row],[No用]],SetNo[[No.用]:[vlookup 用]],2,FALSE)</f>
        <v>145</v>
      </c>
      <c r="B903">
        <f>IF(ROW()=2,1,IF(A902&lt;&gt;Receive[[#This Row],[No]],1,B902+1))</f>
        <v>5</v>
      </c>
      <c r="C903" s="1" t="s">
        <v>1559</v>
      </c>
      <c r="D903" s="1" t="s">
        <v>361</v>
      </c>
      <c r="E903" s="1" t="s">
        <v>90</v>
      </c>
      <c r="F903" s="1" t="s">
        <v>31</v>
      </c>
      <c r="G903" s="1" t="s">
        <v>49</v>
      </c>
      <c r="H903" s="1" t="s">
        <v>71</v>
      </c>
      <c r="I903">
        <v>1</v>
      </c>
      <c r="J903" s="1" t="s">
        <v>228</v>
      </c>
      <c r="K903" s="1" t="s">
        <v>164</v>
      </c>
      <c r="L903" s="1" t="s">
        <v>162</v>
      </c>
      <c r="M903">
        <v>24</v>
      </c>
      <c r="N903">
        <v>0</v>
      </c>
      <c r="O903">
        <v>0</v>
      </c>
      <c r="P903">
        <v>0</v>
      </c>
      <c r="X903" t="str">
        <f>Receive[[#This Row],[服装]]&amp;Receive[[#This Row],[名前]]&amp;Receive[[#This Row],[レアリティ]]</f>
        <v>格ゲー黄金川貫至ICONIC</v>
      </c>
    </row>
    <row r="904" spans="1:24" x14ac:dyDescent="0.25">
      <c r="A904">
        <f>VLOOKUP(Receive[[#This Row],[No用]],SetNo[[No.用]:[vlookup 用]],2,FALSE)</f>
        <v>145</v>
      </c>
      <c r="B904">
        <f>IF(ROW()=2,1,IF(A903&lt;&gt;Receive[[#This Row],[No]],1,B903+1))</f>
        <v>6</v>
      </c>
      <c r="C904" s="1" t="s">
        <v>1559</v>
      </c>
      <c r="D904" s="1" t="s">
        <v>361</v>
      </c>
      <c r="E904" s="1" t="s">
        <v>90</v>
      </c>
      <c r="F904" s="1" t="s">
        <v>31</v>
      </c>
      <c r="G904" s="1" t="s">
        <v>49</v>
      </c>
      <c r="H904" s="1" t="s">
        <v>71</v>
      </c>
      <c r="I904">
        <v>0</v>
      </c>
      <c r="J904" t="s">
        <v>228</v>
      </c>
      <c r="K904" s="1" t="s">
        <v>165</v>
      </c>
      <c r="L904" s="1" t="s">
        <v>162</v>
      </c>
      <c r="M904">
        <v>24</v>
      </c>
      <c r="N904">
        <v>0</v>
      </c>
      <c r="O904">
        <v>0</v>
      </c>
      <c r="P904">
        <v>0</v>
      </c>
      <c r="X904" t="str">
        <f>Receive[[#This Row],[服装]]&amp;Receive[[#This Row],[名前]]&amp;Receive[[#This Row],[レアリティ]]</f>
        <v>格ゲー黄金川貫至ICONIC</v>
      </c>
    </row>
    <row r="905" spans="1:24" x14ac:dyDescent="0.25">
      <c r="A905">
        <f>VLOOKUP(Receive[[#This Row],[No用]],SetNo[[No.用]:[vlookup 用]],2,FALSE)</f>
        <v>146</v>
      </c>
      <c r="B905">
        <f>IF(ROW()=2,1,IF(A898&lt;&gt;Receive[[#This Row],[No]],1,B898+1))</f>
        <v>1</v>
      </c>
      <c r="C905" t="s">
        <v>205</v>
      </c>
      <c r="D905" t="s">
        <v>51</v>
      </c>
      <c r="E905" t="s">
        <v>23</v>
      </c>
      <c r="F905" t="s">
        <v>25</v>
      </c>
      <c r="G905" t="s">
        <v>49</v>
      </c>
      <c r="H905" t="s">
        <v>71</v>
      </c>
      <c r="I905">
        <v>1</v>
      </c>
      <c r="J905" t="s">
        <v>228</v>
      </c>
      <c r="K905" s="1" t="s">
        <v>119</v>
      </c>
      <c r="L905" s="1" t="s">
        <v>162</v>
      </c>
      <c r="M905">
        <v>24</v>
      </c>
      <c r="N905">
        <v>0</v>
      </c>
      <c r="O905">
        <v>0</v>
      </c>
      <c r="P905">
        <v>0</v>
      </c>
      <c r="X905" t="str">
        <f>Receive[[#This Row],[服装]]&amp;Receive[[#This Row],[名前]]&amp;Receive[[#This Row],[レアリティ]]</f>
        <v>ユニフォーム小原豊ICONIC</v>
      </c>
    </row>
    <row r="906" spans="1:24" x14ac:dyDescent="0.25">
      <c r="A906">
        <f>VLOOKUP(Receive[[#This Row],[No用]],SetNo[[No.用]:[vlookup 用]],2,FALSE)</f>
        <v>146</v>
      </c>
      <c r="B906">
        <f>IF(ROW()=2,1,IF(A905&lt;&gt;Receive[[#This Row],[No]],1,B905+1))</f>
        <v>2</v>
      </c>
      <c r="C906" t="s">
        <v>205</v>
      </c>
      <c r="D906" t="s">
        <v>51</v>
      </c>
      <c r="E906" t="s">
        <v>23</v>
      </c>
      <c r="F906" t="s">
        <v>25</v>
      </c>
      <c r="G906" t="s">
        <v>49</v>
      </c>
      <c r="H906" t="s">
        <v>71</v>
      </c>
      <c r="I906">
        <v>1</v>
      </c>
      <c r="J906" t="s">
        <v>228</v>
      </c>
      <c r="K906" s="1" t="s">
        <v>230</v>
      </c>
      <c r="L906" s="1" t="s">
        <v>162</v>
      </c>
      <c r="M906">
        <v>24</v>
      </c>
      <c r="N906">
        <v>0</v>
      </c>
      <c r="O906">
        <v>0</v>
      </c>
      <c r="P906">
        <v>0</v>
      </c>
      <c r="R906" s="1" t="s">
        <v>923</v>
      </c>
      <c r="S906" s="1">
        <v>10</v>
      </c>
      <c r="T906" s="1">
        <v>39.4</v>
      </c>
      <c r="U906" s="1"/>
      <c r="V906" s="1"/>
      <c r="X906" t="str">
        <f>Receive[[#This Row],[服装]]&amp;Receive[[#This Row],[名前]]&amp;Receive[[#This Row],[レアリティ]]</f>
        <v>ユニフォーム小原豊ICONIC</v>
      </c>
    </row>
    <row r="907" spans="1:24" x14ac:dyDescent="0.25">
      <c r="A907">
        <f>VLOOKUP(Receive[[#This Row],[No用]],SetNo[[No.用]:[vlookup 用]],2,FALSE)</f>
        <v>146</v>
      </c>
      <c r="B907">
        <f>IF(ROW()=2,1,IF(A906&lt;&gt;Receive[[#This Row],[No]],1,B906+1))</f>
        <v>3</v>
      </c>
      <c r="C907" t="s">
        <v>205</v>
      </c>
      <c r="D907" t="s">
        <v>51</v>
      </c>
      <c r="E907" t="s">
        <v>23</v>
      </c>
      <c r="F907" t="s">
        <v>25</v>
      </c>
      <c r="G907" t="s">
        <v>49</v>
      </c>
      <c r="H907" t="s">
        <v>71</v>
      </c>
      <c r="I907">
        <v>1</v>
      </c>
      <c r="J907" t="s">
        <v>228</v>
      </c>
      <c r="K907" s="1" t="s">
        <v>120</v>
      </c>
      <c r="L907" s="1" t="s">
        <v>162</v>
      </c>
      <c r="M907">
        <v>24</v>
      </c>
      <c r="N907">
        <v>0</v>
      </c>
      <c r="O907">
        <v>0</v>
      </c>
      <c r="P907">
        <v>0</v>
      </c>
      <c r="X907" t="str">
        <f>Receive[[#This Row],[服装]]&amp;Receive[[#This Row],[名前]]&amp;Receive[[#This Row],[レアリティ]]</f>
        <v>ユニフォーム小原豊ICONIC</v>
      </c>
    </row>
    <row r="908" spans="1:24" x14ac:dyDescent="0.25">
      <c r="A908">
        <f>VLOOKUP(Receive[[#This Row],[No用]],SetNo[[No.用]:[vlookup 用]],2,FALSE)</f>
        <v>146</v>
      </c>
      <c r="B908">
        <f>IF(ROW()=2,1,IF(A907&lt;&gt;Receive[[#This Row],[No]],1,B907+1))</f>
        <v>4</v>
      </c>
      <c r="C908" t="s">
        <v>205</v>
      </c>
      <c r="D908" t="s">
        <v>51</v>
      </c>
      <c r="E908" t="s">
        <v>23</v>
      </c>
      <c r="F908" t="s">
        <v>25</v>
      </c>
      <c r="G908" t="s">
        <v>49</v>
      </c>
      <c r="H908" t="s">
        <v>71</v>
      </c>
      <c r="I908">
        <v>1</v>
      </c>
      <c r="J908" t="s">
        <v>228</v>
      </c>
      <c r="K908" s="1" t="s">
        <v>164</v>
      </c>
      <c r="L908" s="1" t="s">
        <v>162</v>
      </c>
      <c r="M908">
        <v>24</v>
      </c>
      <c r="N908">
        <v>0</v>
      </c>
      <c r="O908">
        <v>0</v>
      </c>
      <c r="P908">
        <v>0</v>
      </c>
      <c r="X908" t="str">
        <f>Receive[[#This Row],[服装]]&amp;Receive[[#This Row],[名前]]&amp;Receive[[#This Row],[レアリティ]]</f>
        <v>ユニフォーム小原豊ICONIC</v>
      </c>
    </row>
    <row r="909" spans="1:24" x14ac:dyDescent="0.25">
      <c r="A909">
        <f>VLOOKUP(Receive[[#This Row],[No用]],SetNo[[No.用]:[vlookup 用]],2,FALSE)</f>
        <v>146</v>
      </c>
      <c r="B909">
        <f>IF(ROW()=2,1,IF(A908&lt;&gt;Receive[[#This Row],[No]],1,B908+1))</f>
        <v>5</v>
      </c>
      <c r="C909" t="s">
        <v>205</v>
      </c>
      <c r="D909" t="s">
        <v>51</v>
      </c>
      <c r="E909" t="s">
        <v>23</v>
      </c>
      <c r="F909" t="s">
        <v>25</v>
      </c>
      <c r="G909" t="s">
        <v>49</v>
      </c>
      <c r="H909" t="s">
        <v>71</v>
      </c>
      <c r="I909">
        <v>0</v>
      </c>
      <c r="J909" t="s">
        <v>228</v>
      </c>
      <c r="K909" s="1" t="s">
        <v>165</v>
      </c>
      <c r="L909" s="1" t="s">
        <v>162</v>
      </c>
      <c r="M909">
        <v>11</v>
      </c>
      <c r="N909">
        <v>0</v>
      </c>
      <c r="O909">
        <v>0</v>
      </c>
      <c r="P909">
        <v>0</v>
      </c>
      <c r="X909" t="str">
        <f>Receive[[#This Row],[服装]]&amp;Receive[[#This Row],[名前]]&amp;Receive[[#This Row],[レアリティ]]</f>
        <v>ユニフォーム小原豊ICONIC</v>
      </c>
    </row>
    <row r="910" spans="1:24" x14ac:dyDescent="0.25">
      <c r="A910">
        <f>VLOOKUP(Receive[[#This Row],[No用]],SetNo[[No.用]:[vlookup 用]],2,FALSE)</f>
        <v>147</v>
      </c>
      <c r="B910">
        <f>IF(ROW()=2,1,IF(A909&lt;&gt;Receive[[#This Row],[No]],1,B909+1))</f>
        <v>1</v>
      </c>
      <c r="C910" t="s">
        <v>205</v>
      </c>
      <c r="D910" t="s">
        <v>52</v>
      </c>
      <c r="E910" t="s">
        <v>23</v>
      </c>
      <c r="F910" t="s">
        <v>25</v>
      </c>
      <c r="G910" t="s">
        <v>49</v>
      </c>
      <c r="H910" t="s">
        <v>71</v>
      </c>
      <c r="I910">
        <v>1</v>
      </c>
      <c r="J910" t="s">
        <v>228</v>
      </c>
      <c r="K910" s="1" t="s">
        <v>119</v>
      </c>
      <c r="L910" s="1" t="s">
        <v>162</v>
      </c>
      <c r="M910">
        <v>26</v>
      </c>
      <c r="N910">
        <v>0</v>
      </c>
      <c r="O910">
        <v>0</v>
      </c>
      <c r="P910">
        <v>0</v>
      </c>
      <c r="X910" t="str">
        <f>Receive[[#This Row],[服装]]&amp;Receive[[#This Row],[名前]]&amp;Receive[[#This Row],[レアリティ]]</f>
        <v>ユニフォーム女川太郎ICONIC</v>
      </c>
    </row>
    <row r="911" spans="1:24" x14ac:dyDescent="0.25">
      <c r="A911">
        <f>VLOOKUP(Receive[[#This Row],[No用]],SetNo[[No.用]:[vlookup 用]],2,FALSE)</f>
        <v>147</v>
      </c>
      <c r="B911">
        <f>IF(ROW()=2,1,IF(A910&lt;&gt;Receive[[#This Row],[No]],1,B910+1))</f>
        <v>2</v>
      </c>
      <c r="C911" t="s">
        <v>205</v>
      </c>
      <c r="D911" t="s">
        <v>52</v>
      </c>
      <c r="E911" t="s">
        <v>23</v>
      </c>
      <c r="F911" t="s">
        <v>25</v>
      </c>
      <c r="G911" t="s">
        <v>49</v>
      </c>
      <c r="H911" t="s">
        <v>71</v>
      </c>
      <c r="I911">
        <v>1</v>
      </c>
      <c r="J911" t="s">
        <v>228</v>
      </c>
      <c r="K911" s="1" t="s">
        <v>163</v>
      </c>
      <c r="L911" s="1" t="s">
        <v>162</v>
      </c>
      <c r="M911">
        <v>26</v>
      </c>
      <c r="N911">
        <v>0</v>
      </c>
      <c r="O911">
        <v>0</v>
      </c>
      <c r="P911">
        <v>0</v>
      </c>
      <c r="R911" s="1" t="s">
        <v>923</v>
      </c>
      <c r="S911" s="1">
        <v>15</v>
      </c>
      <c r="T911" s="1">
        <v>59.1</v>
      </c>
      <c r="U911" s="1"/>
      <c r="V911" s="1"/>
      <c r="W911" s="1"/>
      <c r="X911" t="str">
        <f>Receive[[#This Row],[服装]]&amp;Receive[[#This Row],[名前]]&amp;Receive[[#This Row],[レアリティ]]</f>
        <v>ユニフォーム女川太郎ICONIC</v>
      </c>
    </row>
    <row r="912" spans="1:24" x14ac:dyDescent="0.25">
      <c r="A912">
        <f>VLOOKUP(Receive[[#This Row],[No用]],SetNo[[No.用]:[vlookup 用]],2,FALSE)</f>
        <v>147</v>
      </c>
      <c r="B912">
        <f>IF(ROW()=2,1,IF(A911&lt;&gt;Receive[[#This Row],[No]],1,B911+1))</f>
        <v>3</v>
      </c>
      <c r="C912" t="s">
        <v>205</v>
      </c>
      <c r="D912" t="s">
        <v>52</v>
      </c>
      <c r="E912" t="s">
        <v>23</v>
      </c>
      <c r="F912" t="s">
        <v>25</v>
      </c>
      <c r="G912" t="s">
        <v>49</v>
      </c>
      <c r="H912" t="s">
        <v>71</v>
      </c>
      <c r="I912">
        <v>1</v>
      </c>
      <c r="J912" t="s">
        <v>228</v>
      </c>
      <c r="K912" s="1" t="s">
        <v>230</v>
      </c>
      <c r="L912" s="1" t="s">
        <v>162</v>
      </c>
      <c r="M912">
        <v>26</v>
      </c>
      <c r="N912">
        <v>0</v>
      </c>
      <c r="O912">
        <v>0</v>
      </c>
      <c r="P912">
        <v>0</v>
      </c>
      <c r="R912" s="1" t="s">
        <v>923</v>
      </c>
      <c r="S912" s="1">
        <v>10</v>
      </c>
      <c r="T912" s="1">
        <v>39.4</v>
      </c>
      <c r="U912" s="1"/>
      <c r="V912" s="1"/>
      <c r="W912" s="1"/>
      <c r="X912" t="str">
        <f>Receive[[#This Row],[服装]]&amp;Receive[[#This Row],[名前]]&amp;Receive[[#This Row],[レアリティ]]</f>
        <v>ユニフォーム女川太郎ICONIC</v>
      </c>
    </row>
    <row r="913" spans="1:24" x14ac:dyDescent="0.25">
      <c r="A913">
        <f>VLOOKUP(Receive[[#This Row],[No用]],SetNo[[No.用]:[vlookup 用]],2,FALSE)</f>
        <v>147</v>
      </c>
      <c r="B913">
        <f>IF(ROW()=2,1,IF(A912&lt;&gt;Receive[[#This Row],[No]],1,B912+1))</f>
        <v>4</v>
      </c>
      <c r="C913" t="s">
        <v>205</v>
      </c>
      <c r="D913" t="s">
        <v>52</v>
      </c>
      <c r="E913" t="s">
        <v>23</v>
      </c>
      <c r="F913" t="s">
        <v>25</v>
      </c>
      <c r="G913" t="s">
        <v>49</v>
      </c>
      <c r="H913" t="s">
        <v>71</v>
      </c>
      <c r="I913">
        <v>1</v>
      </c>
      <c r="J913" t="s">
        <v>228</v>
      </c>
      <c r="K913" s="1" t="s">
        <v>120</v>
      </c>
      <c r="L913" s="1" t="s">
        <v>162</v>
      </c>
      <c r="M913">
        <v>26</v>
      </c>
      <c r="N913">
        <v>0</v>
      </c>
      <c r="O913">
        <v>0</v>
      </c>
      <c r="P913">
        <v>0</v>
      </c>
      <c r="X913" t="str">
        <f>Receive[[#This Row],[服装]]&amp;Receive[[#This Row],[名前]]&amp;Receive[[#This Row],[レアリティ]]</f>
        <v>ユニフォーム女川太郎ICONIC</v>
      </c>
    </row>
    <row r="914" spans="1:24" x14ac:dyDescent="0.25">
      <c r="A914">
        <f>VLOOKUP(Receive[[#This Row],[No用]],SetNo[[No.用]:[vlookup 用]],2,FALSE)</f>
        <v>147</v>
      </c>
      <c r="B914">
        <f>IF(ROW()=2,1,IF(A913&lt;&gt;Receive[[#This Row],[No]],1,B913+1))</f>
        <v>5</v>
      </c>
      <c r="C914" t="s">
        <v>205</v>
      </c>
      <c r="D914" t="s">
        <v>52</v>
      </c>
      <c r="E914" t="s">
        <v>23</v>
      </c>
      <c r="F914" t="s">
        <v>25</v>
      </c>
      <c r="G914" t="s">
        <v>49</v>
      </c>
      <c r="H914" t="s">
        <v>71</v>
      </c>
      <c r="I914">
        <v>1</v>
      </c>
      <c r="J914" t="s">
        <v>228</v>
      </c>
      <c r="K914" s="1" t="s">
        <v>164</v>
      </c>
      <c r="L914" s="1" t="s">
        <v>162</v>
      </c>
      <c r="M914">
        <v>26</v>
      </c>
      <c r="N914">
        <v>0</v>
      </c>
      <c r="O914">
        <v>0</v>
      </c>
      <c r="P914">
        <v>0</v>
      </c>
      <c r="X914" t="str">
        <f>Receive[[#This Row],[服装]]&amp;Receive[[#This Row],[名前]]&amp;Receive[[#This Row],[レアリティ]]</f>
        <v>ユニフォーム女川太郎ICONIC</v>
      </c>
    </row>
    <row r="915" spans="1:24" x14ac:dyDescent="0.25">
      <c r="A915">
        <f>VLOOKUP(Receive[[#This Row],[No用]],SetNo[[No.用]:[vlookup 用]],2,FALSE)</f>
        <v>147</v>
      </c>
      <c r="B915">
        <f>IF(ROW()=2,1,IF(A914&lt;&gt;Receive[[#This Row],[No]],1,B914+1))</f>
        <v>6</v>
      </c>
      <c r="C915" t="s">
        <v>205</v>
      </c>
      <c r="D915" t="s">
        <v>52</v>
      </c>
      <c r="E915" t="s">
        <v>23</v>
      </c>
      <c r="F915" t="s">
        <v>25</v>
      </c>
      <c r="G915" t="s">
        <v>49</v>
      </c>
      <c r="H915" t="s">
        <v>71</v>
      </c>
      <c r="I915">
        <v>0</v>
      </c>
      <c r="J915" t="s">
        <v>228</v>
      </c>
      <c r="K915" s="1" t="s">
        <v>165</v>
      </c>
      <c r="L915" s="1" t="s">
        <v>162</v>
      </c>
      <c r="M915">
        <v>26</v>
      </c>
      <c r="N915">
        <v>0</v>
      </c>
      <c r="O915">
        <v>0</v>
      </c>
      <c r="P915">
        <v>0</v>
      </c>
      <c r="X915" t="str">
        <f>Receive[[#This Row],[服装]]&amp;Receive[[#This Row],[名前]]&amp;Receive[[#This Row],[レアリティ]]</f>
        <v>ユニフォーム女川太郎ICONIC</v>
      </c>
    </row>
    <row r="916" spans="1:24" x14ac:dyDescent="0.25">
      <c r="A916">
        <f>VLOOKUP(Receive[[#This Row],[No用]],SetNo[[No.用]:[vlookup 用]],2,FALSE)</f>
        <v>148</v>
      </c>
      <c r="B916">
        <f>IF(ROW()=2,1,IF(A915&lt;&gt;Receive[[#This Row],[No]],1,B915+1))</f>
        <v>1</v>
      </c>
      <c r="C916" s="1" t="s">
        <v>954</v>
      </c>
      <c r="D916" s="1" t="s">
        <v>52</v>
      </c>
      <c r="E916" s="1" t="s">
        <v>24</v>
      </c>
      <c r="F916" s="1" t="s">
        <v>25</v>
      </c>
      <c r="G916" s="1" t="s">
        <v>49</v>
      </c>
      <c r="H916" s="1" t="s">
        <v>71</v>
      </c>
      <c r="I916">
        <v>1</v>
      </c>
      <c r="J916" t="s">
        <v>228</v>
      </c>
      <c r="K916" s="1" t="s">
        <v>119</v>
      </c>
      <c r="L916" s="1" t="s">
        <v>162</v>
      </c>
      <c r="M916">
        <v>26</v>
      </c>
      <c r="N916">
        <v>0</v>
      </c>
      <c r="O916">
        <v>0</v>
      </c>
      <c r="P916">
        <v>0</v>
      </c>
      <c r="X916" t="str">
        <f>Receive[[#This Row],[服装]]&amp;Receive[[#This Row],[名前]]&amp;Receive[[#This Row],[レアリティ]]</f>
        <v>水着2女川太郎ICONIC</v>
      </c>
    </row>
    <row r="917" spans="1:24" x14ac:dyDescent="0.25">
      <c r="A917">
        <f>VLOOKUP(Receive[[#This Row],[No用]],SetNo[[No.用]:[vlookup 用]],2,FALSE)</f>
        <v>148</v>
      </c>
      <c r="B917">
        <f>IF(ROW()=2,1,IF(A916&lt;&gt;Receive[[#This Row],[No]],1,B916+1))</f>
        <v>2</v>
      </c>
      <c r="C917" s="1" t="s">
        <v>954</v>
      </c>
      <c r="D917" s="1" t="s">
        <v>52</v>
      </c>
      <c r="E917" s="1" t="s">
        <v>24</v>
      </c>
      <c r="F917" s="1" t="s">
        <v>25</v>
      </c>
      <c r="G917" s="1" t="s">
        <v>49</v>
      </c>
      <c r="H917" s="1" t="s">
        <v>71</v>
      </c>
      <c r="I917">
        <v>1</v>
      </c>
      <c r="J917" t="s">
        <v>228</v>
      </c>
      <c r="K917" s="1" t="s">
        <v>163</v>
      </c>
      <c r="L917" s="1" t="s">
        <v>162</v>
      </c>
      <c r="M917">
        <v>26</v>
      </c>
      <c r="N917">
        <v>0</v>
      </c>
      <c r="O917">
        <v>0</v>
      </c>
      <c r="P917">
        <v>0</v>
      </c>
      <c r="R917" s="1" t="s">
        <v>923</v>
      </c>
      <c r="S917" s="1">
        <v>15</v>
      </c>
      <c r="T917" s="1">
        <v>59.1</v>
      </c>
      <c r="U917" s="1"/>
      <c r="V917" s="1"/>
      <c r="W917" s="1"/>
      <c r="X917" t="str">
        <f>Receive[[#This Row],[服装]]&amp;Receive[[#This Row],[名前]]&amp;Receive[[#This Row],[レアリティ]]</f>
        <v>水着2女川太郎ICONIC</v>
      </c>
    </row>
    <row r="918" spans="1:24" x14ac:dyDescent="0.25">
      <c r="A918">
        <f>VLOOKUP(Receive[[#This Row],[No用]],SetNo[[No.用]:[vlookup 用]],2,FALSE)</f>
        <v>148</v>
      </c>
      <c r="B918">
        <f>IF(ROW()=2,1,IF(A917&lt;&gt;Receive[[#This Row],[No]],1,B917+1))</f>
        <v>3</v>
      </c>
      <c r="C918" s="1" t="s">
        <v>954</v>
      </c>
      <c r="D918" s="1" t="s">
        <v>52</v>
      </c>
      <c r="E918" s="1" t="s">
        <v>24</v>
      </c>
      <c r="F918" s="1" t="s">
        <v>25</v>
      </c>
      <c r="G918" s="1" t="s">
        <v>49</v>
      </c>
      <c r="H918" s="1" t="s">
        <v>71</v>
      </c>
      <c r="I918">
        <v>1</v>
      </c>
      <c r="J918" t="s">
        <v>228</v>
      </c>
      <c r="K918" s="1" t="s">
        <v>230</v>
      </c>
      <c r="L918" s="1" t="s">
        <v>162</v>
      </c>
      <c r="M918">
        <v>26</v>
      </c>
      <c r="N918">
        <v>0</v>
      </c>
      <c r="O918">
        <v>0</v>
      </c>
      <c r="P918">
        <v>0</v>
      </c>
      <c r="R918" s="1" t="s">
        <v>923</v>
      </c>
      <c r="S918" s="1">
        <v>10</v>
      </c>
      <c r="T918" s="1">
        <v>39.4</v>
      </c>
      <c r="U918" s="1"/>
      <c r="V918" s="1"/>
      <c r="W918" s="1"/>
      <c r="X918" t="str">
        <f>Receive[[#This Row],[服装]]&amp;Receive[[#This Row],[名前]]&amp;Receive[[#This Row],[レアリティ]]</f>
        <v>水着2女川太郎ICONIC</v>
      </c>
    </row>
    <row r="919" spans="1:24" x14ac:dyDescent="0.25">
      <c r="A919">
        <f>VLOOKUP(Receive[[#This Row],[No用]],SetNo[[No.用]:[vlookup 用]],2,FALSE)</f>
        <v>148</v>
      </c>
      <c r="B919">
        <f>IF(ROW()=2,1,IF(A918&lt;&gt;Receive[[#This Row],[No]],1,B918+1))</f>
        <v>4</v>
      </c>
      <c r="C919" s="1" t="s">
        <v>954</v>
      </c>
      <c r="D919" s="1" t="s">
        <v>52</v>
      </c>
      <c r="E919" s="1" t="s">
        <v>24</v>
      </c>
      <c r="F919" s="1" t="s">
        <v>25</v>
      </c>
      <c r="G919" s="1" t="s">
        <v>49</v>
      </c>
      <c r="H919" s="1" t="s">
        <v>71</v>
      </c>
      <c r="I919">
        <v>1</v>
      </c>
      <c r="J919" t="s">
        <v>228</v>
      </c>
      <c r="K919" s="1" t="s">
        <v>120</v>
      </c>
      <c r="L919" s="1" t="s">
        <v>162</v>
      </c>
      <c r="M919">
        <v>26</v>
      </c>
      <c r="N919">
        <v>0</v>
      </c>
      <c r="O919">
        <v>0</v>
      </c>
      <c r="P919">
        <v>0</v>
      </c>
      <c r="X919" t="str">
        <f>Receive[[#This Row],[服装]]&amp;Receive[[#This Row],[名前]]&amp;Receive[[#This Row],[レアリティ]]</f>
        <v>水着2女川太郎ICONIC</v>
      </c>
    </row>
    <row r="920" spans="1:24" x14ac:dyDescent="0.25">
      <c r="A920">
        <f>VLOOKUP(Receive[[#This Row],[No用]],SetNo[[No.用]:[vlookup 用]],2,FALSE)</f>
        <v>148</v>
      </c>
      <c r="B920">
        <f>IF(ROW()=2,1,IF(A919&lt;&gt;Receive[[#This Row],[No]],1,B919+1))</f>
        <v>5</v>
      </c>
      <c r="C920" s="1" t="s">
        <v>954</v>
      </c>
      <c r="D920" s="1" t="s">
        <v>52</v>
      </c>
      <c r="E920" s="1" t="s">
        <v>24</v>
      </c>
      <c r="F920" s="1" t="s">
        <v>25</v>
      </c>
      <c r="G920" s="1" t="s">
        <v>49</v>
      </c>
      <c r="H920" s="1" t="s">
        <v>71</v>
      </c>
      <c r="I920">
        <v>1</v>
      </c>
      <c r="J920" t="s">
        <v>228</v>
      </c>
      <c r="K920" s="1" t="s">
        <v>164</v>
      </c>
      <c r="L920" s="1" t="s">
        <v>162</v>
      </c>
      <c r="M920">
        <v>26</v>
      </c>
      <c r="N920">
        <v>0</v>
      </c>
      <c r="O920">
        <v>0</v>
      </c>
      <c r="P920">
        <v>0</v>
      </c>
      <c r="X920" t="str">
        <f>Receive[[#This Row],[服装]]&amp;Receive[[#This Row],[名前]]&amp;Receive[[#This Row],[レアリティ]]</f>
        <v>水着2女川太郎ICONIC</v>
      </c>
    </row>
    <row r="921" spans="1:24" x14ac:dyDescent="0.25">
      <c r="A921">
        <f>VLOOKUP(Receive[[#This Row],[No用]],SetNo[[No.用]:[vlookup 用]],2,FALSE)</f>
        <v>148</v>
      </c>
      <c r="B921">
        <f>IF(ROW()=2,1,IF(A920&lt;&gt;Receive[[#This Row],[No]],1,B920+1))</f>
        <v>6</v>
      </c>
      <c r="C921" s="1" t="s">
        <v>954</v>
      </c>
      <c r="D921" s="1" t="s">
        <v>52</v>
      </c>
      <c r="E921" s="1" t="s">
        <v>24</v>
      </c>
      <c r="F921" s="1" t="s">
        <v>25</v>
      </c>
      <c r="G921" s="1" t="s">
        <v>49</v>
      </c>
      <c r="H921" s="1" t="s">
        <v>71</v>
      </c>
      <c r="I921">
        <v>0</v>
      </c>
      <c r="J921" t="s">
        <v>228</v>
      </c>
      <c r="K921" s="1" t="s">
        <v>165</v>
      </c>
      <c r="L921" s="1" t="s">
        <v>162</v>
      </c>
      <c r="M921">
        <v>26</v>
      </c>
      <c r="N921">
        <v>0</v>
      </c>
      <c r="O921">
        <v>0</v>
      </c>
      <c r="P921">
        <v>0</v>
      </c>
      <c r="X921" t="str">
        <f>Receive[[#This Row],[服装]]&amp;Receive[[#This Row],[名前]]&amp;Receive[[#This Row],[レアリティ]]</f>
        <v>水着2女川太郎ICONIC</v>
      </c>
    </row>
    <row r="922" spans="1:24" x14ac:dyDescent="0.25">
      <c r="A922">
        <f>VLOOKUP(Receive[[#This Row],[No用]],SetNo[[No.用]:[vlookup 用]],2,FALSE)</f>
        <v>149</v>
      </c>
      <c r="B922">
        <f>IF(ROW()=2,1,IF(A921&lt;&gt;Receive[[#This Row],[No]],1,B921+1))</f>
        <v>1</v>
      </c>
      <c r="C922" t="s">
        <v>205</v>
      </c>
      <c r="D922" t="s">
        <v>53</v>
      </c>
      <c r="E922" t="s">
        <v>23</v>
      </c>
      <c r="F922" t="s">
        <v>21</v>
      </c>
      <c r="G922" t="s">
        <v>49</v>
      </c>
      <c r="H922" t="s">
        <v>71</v>
      </c>
      <c r="I922">
        <v>1</v>
      </c>
      <c r="J922" t="s">
        <v>228</v>
      </c>
      <c r="K922" s="1" t="s">
        <v>119</v>
      </c>
      <c r="L922" s="1" t="s">
        <v>173</v>
      </c>
      <c r="M922">
        <v>33</v>
      </c>
      <c r="N922">
        <v>0</v>
      </c>
      <c r="O922">
        <v>0</v>
      </c>
      <c r="P922">
        <v>0</v>
      </c>
      <c r="X922" t="str">
        <f>Receive[[#This Row],[服装]]&amp;Receive[[#This Row],[名前]]&amp;Receive[[#This Row],[レアリティ]]</f>
        <v>ユニフォーム作並浩輔ICONIC</v>
      </c>
    </row>
    <row r="923" spans="1:24" x14ac:dyDescent="0.25">
      <c r="A923">
        <f>VLOOKUP(Receive[[#This Row],[No用]],SetNo[[No.用]:[vlookup 用]],2,FALSE)</f>
        <v>149</v>
      </c>
      <c r="B923">
        <f>IF(ROW()=2,1,IF(A922&lt;&gt;Receive[[#This Row],[No]],1,B922+1))</f>
        <v>2</v>
      </c>
      <c r="C923" t="s">
        <v>205</v>
      </c>
      <c r="D923" t="s">
        <v>53</v>
      </c>
      <c r="E923" t="s">
        <v>23</v>
      </c>
      <c r="F923" t="s">
        <v>21</v>
      </c>
      <c r="G923" t="s">
        <v>49</v>
      </c>
      <c r="H923" t="s">
        <v>71</v>
      </c>
      <c r="I923">
        <v>1</v>
      </c>
      <c r="J923" t="s">
        <v>228</v>
      </c>
      <c r="K923" s="1" t="s">
        <v>163</v>
      </c>
      <c r="L923" s="1" t="s">
        <v>162</v>
      </c>
      <c r="M923">
        <v>31</v>
      </c>
      <c r="N923">
        <v>0</v>
      </c>
      <c r="O923">
        <v>0</v>
      </c>
      <c r="P923">
        <v>0</v>
      </c>
      <c r="R923" s="1" t="s">
        <v>923</v>
      </c>
      <c r="S923" s="1">
        <v>15</v>
      </c>
      <c r="T923" s="1">
        <v>59.1</v>
      </c>
      <c r="U923" s="1"/>
      <c r="V923" s="1"/>
      <c r="X923" t="str">
        <f>Receive[[#This Row],[服装]]&amp;Receive[[#This Row],[名前]]&amp;Receive[[#This Row],[レアリティ]]</f>
        <v>ユニフォーム作並浩輔ICONIC</v>
      </c>
    </row>
    <row r="924" spans="1:24" x14ac:dyDescent="0.25">
      <c r="A924">
        <f>VLOOKUP(Receive[[#This Row],[No用]],SetNo[[No.用]:[vlookup 用]],2,FALSE)</f>
        <v>149</v>
      </c>
      <c r="B924">
        <f>IF(ROW()=2,1,IF(A923&lt;&gt;Receive[[#This Row],[No]],1,B923+1))</f>
        <v>3</v>
      </c>
      <c r="C924" t="s">
        <v>205</v>
      </c>
      <c r="D924" t="s">
        <v>53</v>
      </c>
      <c r="E924" t="s">
        <v>23</v>
      </c>
      <c r="F924" t="s">
        <v>21</v>
      </c>
      <c r="G924" t="s">
        <v>49</v>
      </c>
      <c r="H924" t="s">
        <v>71</v>
      </c>
      <c r="I924">
        <v>1</v>
      </c>
      <c r="J924" t="s">
        <v>228</v>
      </c>
      <c r="K924" s="1" t="s">
        <v>230</v>
      </c>
      <c r="L924" s="1" t="s">
        <v>162</v>
      </c>
      <c r="M924">
        <v>31</v>
      </c>
      <c r="N924">
        <v>0</v>
      </c>
      <c r="O924">
        <v>0</v>
      </c>
      <c r="P924">
        <v>0</v>
      </c>
      <c r="R924" s="1" t="s">
        <v>923</v>
      </c>
      <c r="S924" s="1">
        <v>10</v>
      </c>
      <c r="T924" s="1">
        <v>39.4</v>
      </c>
      <c r="U924" s="1"/>
      <c r="V924" s="1"/>
      <c r="X924" t="str">
        <f>Receive[[#This Row],[服装]]&amp;Receive[[#This Row],[名前]]&amp;Receive[[#This Row],[レアリティ]]</f>
        <v>ユニフォーム作並浩輔ICONIC</v>
      </c>
    </row>
    <row r="925" spans="1:24" x14ac:dyDescent="0.25">
      <c r="A925">
        <f>VLOOKUP(Receive[[#This Row],[No用]],SetNo[[No.用]:[vlookup 用]],2,FALSE)</f>
        <v>149</v>
      </c>
      <c r="B925">
        <f>IF(ROW()=2,1,IF(A924&lt;&gt;Receive[[#This Row],[No]],1,B924+1))</f>
        <v>4</v>
      </c>
      <c r="C925" t="s">
        <v>205</v>
      </c>
      <c r="D925" t="s">
        <v>53</v>
      </c>
      <c r="E925" t="s">
        <v>23</v>
      </c>
      <c r="F925" t="s">
        <v>21</v>
      </c>
      <c r="G925" t="s">
        <v>49</v>
      </c>
      <c r="H925" t="s">
        <v>71</v>
      </c>
      <c r="I925">
        <v>1</v>
      </c>
      <c r="J925" t="s">
        <v>228</v>
      </c>
      <c r="K925" s="1" t="s">
        <v>120</v>
      </c>
      <c r="L925" s="1" t="s">
        <v>173</v>
      </c>
      <c r="M925">
        <v>33</v>
      </c>
      <c r="N925">
        <v>0</v>
      </c>
      <c r="O925">
        <v>0</v>
      </c>
      <c r="P925">
        <v>0</v>
      </c>
      <c r="X925" t="str">
        <f>Receive[[#This Row],[服装]]&amp;Receive[[#This Row],[名前]]&amp;Receive[[#This Row],[レアリティ]]</f>
        <v>ユニフォーム作並浩輔ICONIC</v>
      </c>
    </row>
    <row r="926" spans="1:24" x14ac:dyDescent="0.25">
      <c r="A926">
        <f>VLOOKUP(Receive[[#This Row],[No用]],SetNo[[No.用]:[vlookup 用]],2,FALSE)</f>
        <v>149</v>
      </c>
      <c r="B926">
        <f>IF(ROW()=2,1,IF(A925&lt;&gt;Receive[[#This Row],[No]],1,B925+1))</f>
        <v>5</v>
      </c>
      <c r="C926" t="s">
        <v>205</v>
      </c>
      <c r="D926" t="s">
        <v>53</v>
      </c>
      <c r="E926" t="s">
        <v>23</v>
      </c>
      <c r="F926" t="s">
        <v>21</v>
      </c>
      <c r="G926" t="s">
        <v>49</v>
      </c>
      <c r="H926" t="s">
        <v>71</v>
      </c>
      <c r="I926">
        <v>1</v>
      </c>
      <c r="J926" t="s">
        <v>228</v>
      </c>
      <c r="K926" s="1" t="s">
        <v>164</v>
      </c>
      <c r="L926" s="1" t="s">
        <v>162</v>
      </c>
      <c r="M926">
        <v>31</v>
      </c>
      <c r="N926">
        <v>0</v>
      </c>
      <c r="O926">
        <v>0</v>
      </c>
      <c r="P926">
        <v>0</v>
      </c>
      <c r="X926" t="str">
        <f>Receive[[#This Row],[服装]]&amp;Receive[[#This Row],[名前]]&amp;Receive[[#This Row],[レアリティ]]</f>
        <v>ユニフォーム作並浩輔ICONIC</v>
      </c>
    </row>
    <row r="927" spans="1:24" x14ac:dyDescent="0.25">
      <c r="A927">
        <f>VLOOKUP(Receive[[#This Row],[No用]],SetNo[[No.用]:[vlookup 用]],2,FALSE)</f>
        <v>149</v>
      </c>
      <c r="B927">
        <f>IF(ROW()=2,1,IF(A926&lt;&gt;Receive[[#This Row],[No]],1,B926+1))</f>
        <v>6</v>
      </c>
      <c r="C927" t="s">
        <v>205</v>
      </c>
      <c r="D927" t="s">
        <v>53</v>
      </c>
      <c r="E927" t="s">
        <v>23</v>
      </c>
      <c r="F927" t="s">
        <v>21</v>
      </c>
      <c r="G927" t="s">
        <v>49</v>
      </c>
      <c r="H927" t="s">
        <v>71</v>
      </c>
      <c r="I927">
        <v>0</v>
      </c>
      <c r="J927" t="s">
        <v>228</v>
      </c>
      <c r="K927" s="1" t="s">
        <v>165</v>
      </c>
      <c r="L927" s="1" t="s">
        <v>162</v>
      </c>
      <c r="M927">
        <v>13</v>
      </c>
      <c r="N927">
        <v>0</v>
      </c>
      <c r="O927">
        <v>0</v>
      </c>
      <c r="P927">
        <v>0</v>
      </c>
      <c r="X927" t="str">
        <f>Receive[[#This Row],[服装]]&amp;Receive[[#This Row],[名前]]&amp;Receive[[#This Row],[レアリティ]]</f>
        <v>ユニフォーム作並浩輔ICONIC</v>
      </c>
    </row>
    <row r="928" spans="1:24" x14ac:dyDescent="0.25">
      <c r="A928">
        <f>VLOOKUP(Receive[[#This Row],[No用]],SetNo[[No.用]:[vlookup 用]],2,FALSE)</f>
        <v>149</v>
      </c>
      <c r="B928">
        <f>IF(ROW()=2,1,IF(A927&lt;&gt;Receive[[#This Row],[No]],1,B927+1))</f>
        <v>7</v>
      </c>
      <c r="C928" t="s">
        <v>205</v>
      </c>
      <c r="D928" t="s">
        <v>53</v>
      </c>
      <c r="E928" t="s">
        <v>23</v>
      </c>
      <c r="F928" t="s">
        <v>21</v>
      </c>
      <c r="G928" t="s">
        <v>49</v>
      </c>
      <c r="H928" t="s">
        <v>71</v>
      </c>
      <c r="I928">
        <v>1</v>
      </c>
      <c r="J928" t="s">
        <v>228</v>
      </c>
      <c r="K928" s="1" t="s">
        <v>183</v>
      </c>
      <c r="L928" s="1" t="s">
        <v>224</v>
      </c>
      <c r="M928">
        <v>46</v>
      </c>
      <c r="N928">
        <v>0</v>
      </c>
      <c r="O928">
        <v>56</v>
      </c>
      <c r="P928">
        <v>0</v>
      </c>
      <c r="X928" t="str">
        <f>Receive[[#This Row],[服装]]&amp;Receive[[#This Row],[名前]]&amp;Receive[[#This Row],[レアリティ]]</f>
        <v>ユニフォーム作並浩輔ICONIC</v>
      </c>
    </row>
    <row r="929" spans="1:24" x14ac:dyDescent="0.25">
      <c r="A929">
        <f>VLOOKUP(Receive[[#This Row],[No用]],SetNo[[No.用]:[vlookup 用]],2,FALSE)</f>
        <v>150</v>
      </c>
      <c r="B929">
        <f>IF(ROW()=2,1,IF(A928&lt;&gt;Receive[[#This Row],[No]],1,B928+1))</f>
        <v>1</v>
      </c>
      <c r="C929" s="1" t="s">
        <v>928</v>
      </c>
      <c r="D929" s="1" t="s">
        <v>53</v>
      </c>
      <c r="E929" s="1" t="s">
        <v>90</v>
      </c>
      <c r="F929" s="1" t="s">
        <v>21</v>
      </c>
      <c r="G929" s="1" t="s">
        <v>49</v>
      </c>
      <c r="H929" s="1" t="s">
        <v>71</v>
      </c>
      <c r="I929">
        <v>1</v>
      </c>
      <c r="J929" t="s">
        <v>228</v>
      </c>
      <c r="K929" s="1" t="s">
        <v>119</v>
      </c>
      <c r="L929" s="1" t="s">
        <v>173</v>
      </c>
      <c r="M929">
        <v>33</v>
      </c>
      <c r="N929">
        <v>0</v>
      </c>
      <c r="O929">
        <v>0</v>
      </c>
      <c r="P929">
        <v>0</v>
      </c>
      <c r="X929" t="str">
        <f>Receive[[#This Row],[服装]]&amp;Receive[[#This Row],[名前]]&amp;Receive[[#This Row],[レアリティ]]</f>
        <v>職業体験2作並浩輔ICONIC</v>
      </c>
    </row>
    <row r="930" spans="1:24" x14ac:dyDescent="0.25">
      <c r="A930">
        <f>VLOOKUP(Receive[[#This Row],[No用]],SetNo[[No.用]:[vlookup 用]],2,FALSE)</f>
        <v>150</v>
      </c>
      <c r="B930">
        <f>IF(ROW()=2,1,IF(A929&lt;&gt;Receive[[#This Row],[No]],1,B929+1))</f>
        <v>2</v>
      </c>
      <c r="C930" s="1" t="s">
        <v>928</v>
      </c>
      <c r="D930" s="1" t="s">
        <v>53</v>
      </c>
      <c r="E930" s="1" t="s">
        <v>90</v>
      </c>
      <c r="F930" s="1" t="s">
        <v>21</v>
      </c>
      <c r="G930" s="1" t="s">
        <v>49</v>
      </c>
      <c r="H930" s="1" t="s">
        <v>71</v>
      </c>
      <c r="I930">
        <v>1</v>
      </c>
      <c r="J930" t="s">
        <v>228</v>
      </c>
      <c r="K930" s="1" t="s">
        <v>194</v>
      </c>
      <c r="L930" s="1" t="s">
        <v>178</v>
      </c>
      <c r="M930">
        <v>38</v>
      </c>
      <c r="N930">
        <v>0</v>
      </c>
      <c r="O930">
        <v>0</v>
      </c>
      <c r="P930">
        <v>0</v>
      </c>
      <c r="X930" t="str">
        <f>Receive[[#This Row],[服装]]&amp;Receive[[#This Row],[名前]]&amp;Receive[[#This Row],[レアリティ]]</f>
        <v>職業体験2作並浩輔ICONIC</v>
      </c>
    </row>
    <row r="931" spans="1:24" x14ac:dyDescent="0.25">
      <c r="A931">
        <f>VLOOKUP(Receive[[#This Row],[No用]],SetNo[[No.用]:[vlookup 用]],2,FALSE)</f>
        <v>150</v>
      </c>
      <c r="B931">
        <f>IF(ROW()=2,1,IF(A930&lt;&gt;Receive[[#This Row],[No]],1,B930+1))</f>
        <v>3</v>
      </c>
      <c r="C931" s="1" t="s">
        <v>928</v>
      </c>
      <c r="D931" s="1" t="s">
        <v>53</v>
      </c>
      <c r="E931" s="1" t="s">
        <v>90</v>
      </c>
      <c r="F931" s="1" t="s">
        <v>21</v>
      </c>
      <c r="G931" s="1" t="s">
        <v>49</v>
      </c>
      <c r="H931" s="1" t="s">
        <v>71</v>
      </c>
      <c r="I931">
        <v>1</v>
      </c>
      <c r="J931" t="s">
        <v>228</v>
      </c>
      <c r="K931" s="1" t="s">
        <v>163</v>
      </c>
      <c r="L931" s="1" t="s">
        <v>162</v>
      </c>
      <c r="M931">
        <v>31</v>
      </c>
      <c r="N931">
        <v>0</v>
      </c>
      <c r="O931">
        <v>0</v>
      </c>
      <c r="P931">
        <v>0</v>
      </c>
      <c r="R931" s="1" t="s">
        <v>923</v>
      </c>
      <c r="S931" s="1">
        <v>15</v>
      </c>
      <c r="T931" s="1">
        <v>59.1</v>
      </c>
      <c r="U931" s="1"/>
      <c r="V931" s="1"/>
      <c r="W931" s="1"/>
      <c r="X931" t="str">
        <f>Receive[[#This Row],[服装]]&amp;Receive[[#This Row],[名前]]&amp;Receive[[#This Row],[レアリティ]]</f>
        <v>職業体験2作並浩輔ICONIC</v>
      </c>
    </row>
    <row r="932" spans="1:24" x14ac:dyDescent="0.25">
      <c r="A932">
        <f>VLOOKUP(Receive[[#This Row],[No用]],SetNo[[No.用]:[vlookup 用]],2,FALSE)</f>
        <v>150</v>
      </c>
      <c r="B932">
        <f>IF(ROW()=2,1,IF(A931&lt;&gt;Receive[[#This Row],[No]],1,B931+1))</f>
        <v>4</v>
      </c>
      <c r="C932" s="1" t="s">
        <v>928</v>
      </c>
      <c r="D932" s="1" t="s">
        <v>53</v>
      </c>
      <c r="E932" s="1" t="s">
        <v>90</v>
      </c>
      <c r="F932" s="1" t="s">
        <v>21</v>
      </c>
      <c r="G932" s="1" t="s">
        <v>49</v>
      </c>
      <c r="H932" s="1" t="s">
        <v>71</v>
      </c>
      <c r="I932">
        <v>1</v>
      </c>
      <c r="J932" t="s">
        <v>228</v>
      </c>
      <c r="K932" s="1" t="s">
        <v>230</v>
      </c>
      <c r="L932" s="1" t="s">
        <v>162</v>
      </c>
      <c r="M932">
        <v>31</v>
      </c>
      <c r="N932">
        <v>0</v>
      </c>
      <c r="O932">
        <v>0</v>
      </c>
      <c r="P932">
        <v>0</v>
      </c>
      <c r="R932" s="1" t="s">
        <v>923</v>
      </c>
      <c r="S932" s="1">
        <v>10</v>
      </c>
      <c r="T932" s="1">
        <v>39.4</v>
      </c>
      <c r="U932" s="1"/>
      <c r="V932" s="1"/>
      <c r="W932" s="1"/>
      <c r="X932" t="str">
        <f>Receive[[#This Row],[服装]]&amp;Receive[[#This Row],[名前]]&amp;Receive[[#This Row],[レアリティ]]</f>
        <v>職業体験2作並浩輔ICONIC</v>
      </c>
    </row>
    <row r="933" spans="1:24" x14ac:dyDescent="0.25">
      <c r="A933">
        <f>VLOOKUP(Receive[[#This Row],[No用]],SetNo[[No.用]:[vlookup 用]],2,FALSE)</f>
        <v>150</v>
      </c>
      <c r="B933">
        <f>IF(ROW()=2,1,IF(A932&lt;&gt;Receive[[#This Row],[No]],1,B932+1))</f>
        <v>5</v>
      </c>
      <c r="C933" s="1" t="s">
        <v>928</v>
      </c>
      <c r="D933" s="1" t="s">
        <v>53</v>
      </c>
      <c r="E933" s="1" t="s">
        <v>90</v>
      </c>
      <c r="F933" s="1" t="s">
        <v>21</v>
      </c>
      <c r="G933" s="1" t="s">
        <v>49</v>
      </c>
      <c r="H933" s="1" t="s">
        <v>71</v>
      </c>
      <c r="I933">
        <v>1</v>
      </c>
      <c r="J933" t="s">
        <v>228</v>
      </c>
      <c r="K933" s="1" t="s">
        <v>120</v>
      </c>
      <c r="L933" s="1" t="s">
        <v>173</v>
      </c>
      <c r="M933">
        <v>33</v>
      </c>
      <c r="N933">
        <v>0</v>
      </c>
      <c r="O933">
        <v>0</v>
      </c>
      <c r="P933">
        <v>0</v>
      </c>
      <c r="X933" t="str">
        <f>Receive[[#This Row],[服装]]&amp;Receive[[#This Row],[名前]]&amp;Receive[[#This Row],[レアリティ]]</f>
        <v>職業体験2作並浩輔ICONIC</v>
      </c>
    </row>
    <row r="934" spans="1:24" x14ac:dyDescent="0.25">
      <c r="A934">
        <f>VLOOKUP(Receive[[#This Row],[No用]],SetNo[[No.用]:[vlookup 用]],2,FALSE)</f>
        <v>150</v>
      </c>
      <c r="B934">
        <f>IF(ROW()=2,1,IF(A933&lt;&gt;Receive[[#This Row],[No]],1,B933+1))</f>
        <v>6</v>
      </c>
      <c r="C934" s="1" t="s">
        <v>928</v>
      </c>
      <c r="D934" s="1" t="s">
        <v>53</v>
      </c>
      <c r="E934" s="1" t="s">
        <v>90</v>
      </c>
      <c r="F934" s="1" t="s">
        <v>21</v>
      </c>
      <c r="G934" s="1" t="s">
        <v>49</v>
      </c>
      <c r="H934" s="1" t="s">
        <v>71</v>
      </c>
      <c r="I934">
        <v>1</v>
      </c>
      <c r="J934" t="s">
        <v>228</v>
      </c>
      <c r="K934" s="1" t="s">
        <v>164</v>
      </c>
      <c r="L934" s="1" t="s">
        <v>162</v>
      </c>
      <c r="M934">
        <v>31</v>
      </c>
      <c r="N934">
        <v>0</v>
      </c>
      <c r="O934">
        <v>0</v>
      </c>
      <c r="P934">
        <v>0</v>
      </c>
      <c r="X934" t="str">
        <f>Receive[[#This Row],[服装]]&amp;Receive[[#This Row],[名前]]&amp;Receive[[#This Row],[レアリティ]]</f>
        <v>職業体験2作並浩輔ICONIC</v>
      </c>
    </row>
    <row r="935" spans="1:24" x14ac:dyDescent="0.25">
      <c r="A935">
        <f>VLOOKUP(Receive[[#This Row],[No用]],SetNo[[No.用]:[vlookup 用]],2,FALSE)</f>
        <v>150</v>
      </c>
      <c r="B935">
        <f>IF(ROW()=2,1,IF(A934&lt;&gt;Receive[[#This Row],[No]],1,B934+1))</f>
        <v>7</v>
      </c>
      <c r="C935" s="1" t="s">
        <v>928</v>
      </c>
      <c r="D935" s="1" t="s">
        <v>53</v>
      </c>
      <c r="E935" s="1" t="s">
        <v>90</v>
      </c>
      <c r="F935" s="1" t="s">
        <v>21</v>
      </c>
      <c r="G935" s="1" t="s">
        <v>49</v>
      </c>
      <c r="H935" s="1" t="s">
        <v>71</v>
      </c>
      <c r="I935">
        <v>0</v>
      </c>
      <c r="J935" t="s">
        <v>228</v>
      </c>
      <c r="K935" s="1" t="s">
        <v>165</v>
      </c>
      <c r="L935" s="1" t="s">
        <v>162</v>
      </c>
      <c r="M935">
        <v>13</v>
      </c>
      <c r="N935">
        <v>0</v>
      </c>
      <c r="O935">
        <v>0</v>
      </c>
      <c r="P935">
        <v>0</v>
      </c>
      <c r="X935" t="str">
        <f>Receive[[#This Row],[服装]]&amp;Receive[[#This Row],[名前]]&amp;Receive[[#This Row],[レアリティ]]</f>
        <v>職業体験2作並浩輔ICONIC</v>
      </c>
    </row>
    <row r="936" spans="1:24" x14ac:dyDescent="0.25">
      <c r="A936">
        <f>VLOOKUP(Receive[[#This Row],[No用]],SetNo[[No.用]:[vlookup 用]],2,FALSE)</f>
        <v>150</v>
      </c>
      <c r="B936">
        <f>IF(ROW()=2,1,IF(A935&lt;&gt;Receive[[#This Row],[No]],1,B935+1))</f>
        <v>8</v>
      </c>
      <c r="C936" s="1" t="s">
        <v>928</v>
      </c>
      <c r="D936" s="1" t="s">
        <v>53</v>
      </c>
      <c r="E936" s="1" t="s">
        <v>90</v>
      </c>
      <c r="F936" s="1" t="s">
        <v>21</v>
      </c>
      <c r="G936" s="1" t="s">
        <v>49</v>
      </c>
      <c r="H936" s="1" t="s">
        <v>71</v>
      </c>
      <c r="I936">
        <v>1</v>
      </c>
      <c r="J936" t="s">
        <v>228</v>
      </c>
      <c r="K936" s="1" t="s">
        <v>183</v>
      </c>
      <c r="L936" s="1" t="s">
        <v>224</v>
      </c>
      <c r="M936">
        <v>46</v>
      </c>
      <c r="N936">
        <v>0</v>
      </c>
      <c r="O936">
        <v>56</v>
      </c>
      <c r="P936">
        <v>0</v>
      </c>
      <c r="X936" t="str">
        <f>Receive[[#This Row],[服装]]&amp;Receive[[#This Row],[名前]]&amp;Receive[[#This Row],[レアリティ]]</f>
        <v>職業体験2作並浩輔ICONIC</v>
      </c>
    </row>
    <row r="937" spans="1:24" x14ac:dyDescent="0.25">
      <c r="A937">
        <f>VLOOKUP(Receive[[#This Row],[No用]],SetNo[[No.用]:[vlookup 用]],2,FALSE)</f>
        <v>150</v>
      </c>
      <c r="B937">
        <f>IF(ROW()=2,1,IF(A936&lt;&gt;Receive[[#This Row],[No]],1,B936+1))</f>
        <v>9</v>
      </c>
      <c r="C937" s="1" t="s">
        <v>928</v>
      </c>
      <c r="D937" s="1" t="s">
        <v>53</v>
      </c>
      <c r="E937" s="1" t="s">
        <v>90</v>
      </c>
      <c r="F937" s="1" t="s">
        <v>21</v>
      </c>
      <c r="G937" s="1" t="s">
        <v>49</v>
      </c>
      <c r="H937" s="1" t="s">
        <v>71</v>
      </c>
      <c r="I937">
        <v>1</v>
      </c>
      <c r="J937" t="s">
        <v>228</v>
      </c>
      <c r="K937" s="1" t="s">
        <v>164</v>
      </c>
      <c r="L937" s="1" t="s">
        <v>224</v>
      </c>
      <c r="M937">
        <v>46</v>
      </c>
      <c r="N937">
        <v>0</v>
      </c>
      <c r="O937">
        <v>56</v>
      </c>
      <c r="P937">
        <v>0</v>
      </c>
      <c r="X937" t="str">
        <f>Receive[[#This Row],[服装]]&amp;Receive[[#This Row],[名前]]&amp;Receive[[#This Row],[レアリティ]]</f>
        <v>職業体験2作並浩輔ICONIC</v>
      </c>
    </row>
    <row r="938" spans="1:24" x14ac:dyDescent="0.25">
      <c r="A938">
        <f>VLOOKUP(Receive[[#This Row],[No用]],SetNo[[No.用]:[vlookup 用]],2,FALSE)</f>
        <v>150</v>
      </c>
      <c r="B938">
        <f>IF(ROW()=2,1,IF(A937&lt;&gt;Receive[[#This Row],[No]],1,B937+1))</f>
        <v>10</v>
      </c>
      <c r="C938" s="1" t="s">
        <v>928</v>
      </c>
      <c r="D938" s="1" t="s">
        <v>53</v>
      </c>
      <c r="E938" s="1" t="s">
        <v>90</v>
      </c>
      <c r="F938" s="1" t="s">
        <v>21</v>
      </c>
      <c r="G938" s="1" t="s">
        <v>49</v>
      </c>
      <c r="H938" s="1" t="s">
        <v>71</v>
      </c>
      <c r="I938">
        <v>1</v>
      </c>
      <c r="J938" t="s">
        <v>228</v>
      </c>
      <c r="K938" s="1" t="s">
        <v>183</v>
      </c>
      <c r="L938" s="1" t="s">
        <v>224</v>
      </c>
      <c r="M938">
        <v>46</v>
      </c>
      <c r="N938">
        <v>0</v>
      </c>
      <c r="O938">
        <v>56</v>
      </c>
      <c r="P938">
        <v>0</v>
      </c>
      <c r="Q938" s="1" t="s">
        <v>933</v>
      </c>
      <c r="R938" s="1"/>
      <c r="X938" t="str">
        <f>Receive[[#This Row],[服装]]&amp;Receive[[#This Row],[名前]]&amp;Receive[[#This Row],[レアリティ]]</f>
        <v>職業体験2作並浩輔ICONIC</v>
      </c>
    </row>
    <row r="939" spans="1:24" x14ac:dyDescent="0.25">
      <c r="A939">
        <f>VLOOKUP(Receive[[#This Row],[No用]],SetNo[[No.用]:[vlookup 用]],2,FALSE)</f>
        <v>151</v>
      </c>
      <c r="B939">
        <f>IF(ROW()=2,1,IF(A938&lt;&gt;Receive[[#This Row],[No]],1,B938+1))</f>
        <v>1</v>
      </c>
      <c r="C939" t="s">
        <v>205</v>
      </c>
      <c r="D939" t="s">
        <v>54</v>
      </c>
      <c r="E939" t="s">
        <v>23</v>
      </c>
      <c r="F939" t="s">
        <v>26</v>
      </c>
      <c r="G939" t="s">
        <v>49</v>
      </c>
      <c r="H939" t="s">
        <v>71</v>
      </c>
      <c r="I939">
        <v>1</v>
      </c>
      <c r="J939" t="s">
        <v>228</v>
      </c>
      <c r="K939" s="1" t="s">
        <v>119</v>
      </c>
      <c r="L939" s="1" t="s">
        <v>162</v>
      </c>
      <c r="M939">
        <v>27</v>
      </c>
      <c r="N939">
        <v>0</v>
      </c>
      <c r="O939">
        <v>0</v>
      </c>
      <c r="P939">
        <v>0</v>
      </c>
      <c r="X939" t="str">
        <f>Receive[[#This Row],[服装]]&amp;Receive[[#This Row],[名前]]&amp;Receive[[#This Row],[レアリティ]]</f>
        <v>ユニフォーム吹上仁悟ICONIC</v>
      </c>
    </row>
    <row r="940" spans="1:24" x14ac:dyDescent="0.25">
      <c r="A940">
        <f>VLOOKUP(Receive[[#This Row],[No用]],SetNo[[No.用]:[vlookup 用]],2,FALSE)</f>
        <v>151</v>
      </c>
      <c r="B940">
        <f>IF(ROW()=2,1,IF(A939&lt;&gt;Receive[[#This Row],[No]],1,B939+1))</f>
        <v>2</v>
      </c>
      <c r="C940" t="s">
        <v>205</v>
      </c>
      <c r="D940" t="s">
        <v>54</v>
      </c>
      <c r="E940" t="s">
        <v>23</v>
      </c>
      <c r="F940" t="s">
        <v>26</v>
      </c>
      <c r="G940" t="s">
        <v>49</v>
      </c>
      <c r="H940" t="s">
        <v>71</v>
      </c>
      <c r="I940">
        <v>1</v>
      </c>
      <c r="J940" t="s">
        <v>228</v>
      </c>
      <c r="K940" s="1" t="s">
        <v>163</v>
      </c>
      <c r="L940" s="1" t="s">
        <v>162</v>
      </c>
      <c r="M940">
        <v>27</v>
      </c>
      <c r="N940">
        <v>0</v>
      </c>
      <c r="O940">
        <v>0</v>
      </c>
      <c r="P940">
        <v>0</v>
      </c>
      <c r="R940" s="1" t="s">
        <v>923</v>
      </c>
      <c r="S940" s="1">
        <v>15</v>
      </c>
      <c r="T940" s="1">
        <v>59.1</v>
      </c>
      <c r="U940" s="1"/>
      <c r="V940" s="1"/>
      <c r="X940" t="str">
        <f>Receive[[#This Row],[服装]]&amp;Receive[[#This Row],[名前]]&amp;Receive[[#This Row],[レアリティ]]</f>
        <v>ユニフォーム吹上仁悟ICONIC</v>
      </c>
    </row>
    <row r="941" spans="1:24" x14ac:dyDescent="0.25">
      <c r="A941">
        <f>VLOOKUP(Receive[[#This Row],[No用]],SetNo[[No.用]:[vlookup 用]],2,FALSE)</f>
        <v>151</v>
      </c>
      <c r="B941">
        <f>IF(ROW()=2,1,IF(A940&lt;&gt;Receive[[#This Row],[No]],1,B940+1))</f>
        <v>3</v>
      </c>
      <c r="C941" t="s">
        <v>205</v>
      </c>
      <c r="D941" t="s">
        <v>54</v>
      </c>
      <c r="E941" t="s">
        <v>23</v>
      </c>
      <c r="F941" t="s">
        <v>26</v>
      </c>
      <c r="G941" t="s">
        <v>49</v>
      </c>
      <c r="H941" t="s">
        <v>71</v>
      </c>
      <c r="I941">
        <v>1</v>
      </c>
      <c r="J941" t="s">
        <v>228</v>
      </c>
      <c r="K941" s="1" t="s">
        <v>120</v>
      </c>
      <c r="L941" s="1" t="s">
        <v>162</v>
      </c>
      <c r="M941">
        <v>27</v>
      </c>
      <c r="N941">
        <v>0</v>
      </c>
      <c r="O941">
        <v>0</v>
      </c>
      <c r="P941">
        <v>0</v>
      </c>
      <c r="X941" t="str">
        <f>Receive[[#This Row],[服装]]&amp;Receive[[#This Row],[名前]]&amp;Receive[[#This Row],[レアリティ]]</f>
        <v>ユニフォーム吹上仁悟ICONIC</v>
      </c>
    </row>
    <row r="942" spans="1:24" x14ac:dyDescent="0.25">
      <c r="A942">
        <f>VLOOKUP(Receive[[#This Row],[No用]],SetNo[[No.用]:[vlookup 用]],2,FALSE)</f>
        <v>151</v>
      </c>
      <c r="B942">
        <f>IF(ROW()=2,1,IF(A941&lt;&gt;Receive[[#This Row],[No]],1,B941+1))</f>
        <v>4</v>
      </c>
      <c r="C942" t="s">
        <v>205</v>
      </c>
      <c r="D942" t="s">
        <v>54</v>
      </c>
      <c r="E942" t="s">
        <v>23</v>
      </c>
      <c r="F942" t="s">
        <v>26</v>
      </c>
      <c r="G942" t="s">
        <v>49</v>
      </c>
      <c r="H942" t="s">
        <v>71</v>
      </c>
      <c r="I942">
        <v>1</v>
      </c>
      <c r="J942" t="s">
        <v>228</v>
      </c>
      <c r="K942" s="1" t="s">
        <v>164</v>
      </c>
      <c r="L942" s="1" t="s">
        <v>162</v>
      </c>
      <c r="M942">
        <v>27</v>
      </c>
      <c r="N942">
        <v>0</v>
      </c>
      <c r="O942">
        <v>0</v>
      </c>
      <c r="P942">
        <v>0</v>
      </c>
      <c r="X942" t="str">
        <f>Receive[[#This Row],[服装]]&amp;Receive[[#This Row],[名前]]&amp;Receive[[#This Row],[レアリティ]]</f>
        <v>ユニフォーム吹上仁悟ICONIC</v>
      </c>
    </row>
    <row r="943" spans="1:24" x14ac:dyDescent="0.25">
      <c r="A943">
        <f>VLOOKUP(Receive[[#This Row],[No用]],SetNo[[No.用]:[vlookup 用]],2,FALSE)</f>
        <v>151</v>
      </c>
      <c r="B943">
        <f>IF(ROW()=2,1,IF(A942&lt;&gt;Receive[[#This Row],[No]],1,B942+1))</f>
        <v>5</v>
      </c>
      <c r="C943" t="s">
        <v>205</v>
      </c>
      <c r="D943" t="s">
        <v>54</v>
      </c>
      <c r="E943" t="s">
        <v>23</v>
      </c>
      <c r="F943" t="s">
        <v>26</v>
      </c>
      <c r="G943" t="s">
        <v>49</v>
      </c>
      <c r="H943" t="s">
        <v>71</v>
      </c>
      <c r="I943">
        <v>0</v>
      </c>
      <c r="J943" t="s">
        <v>228</v>
      </c>
      <c r="K943" s="1" t="s">
        <v>165</v>
      </c>
      <c r="L943" s="1" t="s">
        <v>162</v>
      </c>
      <c r="M943">
        <v>14</v>
      </c>
      <c r="N943">
        <v>0</v>
      </c>
      <c r="O943">
        <v>0</v>
      </c>
      <c r="P943">
        <v>0</v>
      </c>
      <c r="X943" t="str">
        <f>Receive[[#This Row],[服装]]&amp;Receive[[#This Row],[名前]]&amp;Receive[[#This Row],[レアリティ]]</f>
        <v>ユニフォーム吹上仁悟ICONIC</v>
      </c>
    </row>
    <row r="944" spans="1:24" x14ac:dyDescent="0.25">
      <c r="A944">
        <f>VLOOKUP(Receive[[#This Row],[No用]],SetNo[[No.用]:[vlookup 用]],2,FALSE)</f>
        <v>152</v>
      </c>
      <c r="B944">
        <f>IF(ROW()=2,1,IF(A943&lt;&gt;Receive[[#This Row],[No]],1,B943+1))</f>
        <v>1</v>
      </c>
      <c r="C944" s="1" t="s">
        <v>108</v>
      </c>
      <c r="D944" s="1" t="s">
        <v>610</v>
      </c>
      <c r="E944" s="1" t="s">
        <v>23</v>
      </c>
      <c r="F944" s="1" t="s">
        <v>74</v>
      </c>
      <c r="G944" s="1" t="s">
        <v>49</v>
      </c>
      <c r="H944" s="1" t="s">
        <v>71</v>
      </c>
      <c r="I944">
        <v>1</v>
      </c>
      <c r="J944" t="s">
        <v>228</v>
      </c>
      <c r="K944" s="1" t="s">
        <v>119</v>
      </c>
      <c r="L944" s="1" t="s">
        <v>162</v>
      </c>
      <c r="M944">
        <v>27</v>
      </c>
      <c r="N944">
        <v>0</v>
      </c>
      <c r="O944">
        <v>0</v>
      </c>
      <c r="P944">
        <v>0</v>
      </c>
      <c r="X944" t="str">
        <f>Receive[[#This Row],[服装]]&amp;Receive[[#This Row],[名前]]&amp;Receive[[#This Row],[レアリティ]]</f>
        <v>ユニフォーム茂庭要ICONIC</v>
      </c>
    </row>
    <row r="945" spans="1:24" x14ac:dyDescent="0.25">
      <c r="A945">
        <f>VLOOKUP(Receive[[#This Row],[No用]],SetNo[[No.用]:[vlookup 用]],2,FALSE)</f>
        <v>152</v>
      </c>
      <c r="B945">
        <f>IF(ROW()=2,1,IF(A944&lt;&gt;Receive[[#This Row],[No]],1,B944+1))</f>
        <v>2</v>
      </c>
      <c r="C945" s="1" t="s">
        <v>108</v>
      </c>
      <c r="D945" s="1" t="s">
        <v>610</v>
      </c>
      <c r="E945" s="1" t="s">
        <v>23</v>
      </c>
      <c r="F945" s="1" t="s">
        <v>74</v>
      </c>
      <c r="G945" s="1" t="s">
        <v>49</v>
      </c>
      <c r="H945" s="1" t="s">
        <v>71</v>
      </c>
      <c r="I945">
        <v>1</v>
      </c>
      <c r="J945" t="s">
        <v>228</v>
      </c>
      <c r="K945" s="1" t="s">
        <v>120</v>
      </c>
      <c r="L945" s="1" t="s">
        <v>162</v>
      </c>
      <c r="M945">
        <v>27</v>
      </c>
      <c r="N945">
        <v>0</v>
      </c>
      <c r="O945">
        <v>0</v>
      </c>
      <c r="P945">
        <v>0</v>
      </c>
      <c r="X945" t="str">
        <f>Receive[[#This Row],[服装]]&amp;Receive[[#This Row],[名前]]&amp;Receive[[#This Row],[レアリティ]]</f>
        <v>ユニフォーム茂庭要ICONIC</v>
      </c>
    </row>
    <row r="946" spans="1:24" x14ac:dyDescent="0.25">
      <c r="A946">
        <f>VLOOKUP(Receive[[#This Row],[No用]],SetNo[[No.用]:[vlookup 用]],2,FALSE)</f>
        <v>152</v>
      </c>
      <c r="B946">
        <f>IF(ROW()=2,1,IF(A945&lt;&gt;Receive[[#This Row],[No]],1,B945+1))</f>
        <v>3</v>
      </c>
      <c r="C946" s="1" t="s">
        <v>108</v>
      </c>
      <c r="D946" s="1" t="s">
        <v>610</v>
      </c>
      <c r="E946" s="1" t="s">
        <v>23</v>
      </c>
      <c r="F946" s="1" t="s">
        <v>74</v>
      </c>
      <c r="G946" s="1" t="s">
        <v>49</v>
      </c>
      <c r="H946" s="1" t="s">
        <v>71</v>
      </c>
      <c r="I946">
        <v>1</v>
      </c>
      <c r="J946" t="s">
        <v>228</v>
      </c>
      <c r="K946" s="1" t="s">
        <v>164</v>
      </c>
      <c r="L946" s="1" t="s">
        <v>162</v>
      </c>
      <c r="M946">
        <v>27</v>
      </c>
      <c r="N946">
        <v>0</v>
      </c>
      <c r="O946">
        <v>0</v>
      </c>
      <c r="P946">
        <v>0</v>
      </c>
      <c r="X946" t="str">
        <f>Receive[[#This Row],[服装]]&amp;Receive[[#This Row],[名前]]&amp;Receive[[#This Row],[レアリティ]]</f>
        <v>ユニフォーム茂庭要ICONIC</v>
      </c>
    </row>
    <row r="947" spans="1:24" x14ac:dyDescent="0.25">
      <c r="A947">
        <f>VLOOKUP(Receive[[#This Row],[No用]],SetNo[[No.用]:[vlookup 用]],2,FALSE)</f>
        <v>152</v>
      </c>
      <c r="B947">
        <f>IF(ROW()=2,1,IF(A946&lt;&gt;Receive[[#This Row],[No]],1,B946+1))</f>
        <v>4</v>
      </c>
      <c r="C947" s="1" t="s">
        <v>108</v>
      </c>
      <c r="D947" s="1" t="s">
        <v>610</v>
      </c>
      <c r="E947" s="1" t="s">
        <v>23</v>
      </c>
      <c r="F947" s="1" t="s">
        <v>74</v>
      </c>
      <c r="G947" s="1" t="s">
        <v>49</v>
      </c>
      <c r="H947" s="1" t="s">
        <v>71</v>
      </c>
      <c r="I947">
        <v>0</v>
      </c>
      <c r="J947" t="s">
        <v>228</v>
      </c>
      <c r="K947" s="1" t="s">
        <v>165</v>
      </c>
      <c r="L947" s="1" t="s">
        <v>162</v>
      </c>
      <c r="M947">
        <v>13</v>
      </c>
      <c r="N947">
        <v>0</v>
      </c>
      <c r="O947">
        <v>0</v>
      </c>
      <c r="P947">
        <v>0</v>
      </c>
      <c r="X947" t="str">
        <f>Receive[[#This Row],[服装]]&amp;Receive[[#This Row],[名前]]&amp;Receive[[#This Row],[レアリティ]]</f>
        <v>ユニフォーム茂庭要ICONIC</v>
      </c>
    </row>
    <row r="948" spans="1:24" x14ac:dyDescent="0.25">
      <c r="A948">
        <f>VLOOKUP(Receive[[#This Row],[No用]],SetNo[[No.用]:[vlookup 用]],2,FALSE)</f>
        <v>153</v>
      </c>
      <c r="B948">
        <f>IF(ROW()=2,1,IF(A947&lt;&gt;Receive[[#This Row],[No]],1,B947+1))</f>
        <v>1</v>
      </c>
      <c r="C948" s="1" t="s">
        <v>1364</v>
      </c>
      <c r="D948" s="1" t="s">
        <v>610</v>
      </c>
      <c r="E948" s="1" t="s">
        <v>90</v>
      </c>
      <c r="F948" s="1" t="s">
        <v>74</v>
      </c>
      <c r="G948" s="1" t="s">
        <v>49</v>
      </c>
      <c r="H948" s="1" t="s">
        <v>71</v>
      </c>
      <c r="I948">
        <v>1</v>
      </c>
      <c r="J948" t="s">
        <v>228</v>
      </c>
      <c r="K948" s="1" t="s">
        <v>119</v>
      </c>
      <c r="L948" s="1" t="s">
        <v>178</v>
      </c>
      <c r="M948">
        <v>30</v>
      </c>
      <c r="N948">
        <v>0</v>
      </c>
      <c r="O948">
        <v>0</v>
      </c>
      <c r="P948">
        <v>0</v>
      </c>
      <c r="X948" t="str">
        <f>Receive[[#This Row],[服装]]&amp;Receive[[#This Row],[名前]]&amp;Receive[[#This Row],[レアリティ]]</f>
        <v>寝正月茂庭要ICONIC</v>
      </c>
    </row>
    <row r="949" spans="1:24" x14ac:dyDescent="0.25">
      <c r="A949">
        <f>VLOOKUP(Receive[[#This Row],[No用]],SetNo[[No.用]:[vlookup 用]],2,FALSE)</f>
        <v>153</v>
      </c>
      <c r="B949">
        <f>IF(ROW()=2,1,IF(A948&lt;&gt;Receive[[#This Row],[No]],1,B948+1))</f>
        <v>2</v>
      </c>
      <c r="C949" s="1" t="s">
        <v>1364</v>
      </c>
      <c r="D949" s="1" t="s">
        <v>610</v>
      </c>
      <c r="E949" s="1" t="s">
        <v>90</v>
      </c>
      <c r="F949" s="1" t="s">
        <v>74</v>
      </c>
      <c r="G949" s="1" t="s">
        <v>49</v>
      </c>
      <c r="H949" s="1" t="s">
        <v>71</v>
      </c>
      <c r="I949">
        <v>1</v>
      </c>
      <c r="J949" t="s">
        <v>228</v>
      </c>
      <c r="K949" s="1" t="s">
        <v>163</v>
      </c>
      <c r="L949" s="1" t="s">
        <v>178</v>
      </c>
      <c r="M949">
        <v>30</v>
      </c>
      <c r="N949">
        <v>0</v>
      </c>
      <c r="O949">
        <v>0</v>
      </c>
      <c r="P949">
        <v>0</v>
      </c>
      <c r="R949" s="1" t="s">
        <v>923</v>
      </c>
      <c r="S949" s="1">
        <v>17.5</v>
      </c>
      <c r="T949" s="1">
        <v>69.44</v>
      </c>
      <c r="U949" s="1"/>
      <c r="V949" s="1"/>
      <c r="X949" t="str">
        <f>Receive[[#This Row],[服装]]&amp;Receive[[#This Row],[名前]]&amp;Receive[[#This Row],[レアリティ]]</f>
        <v>寝正月茂庭要ICONIC</v>
      </c>
    </row>
    <row r="950" spans="1:24" x14ac:dyDescent="0.25">
      <c r="A950">
        <f>VLOOKUP(Receive[[#This Row],[No用]],SetNo[[No.用]:[vlookup 用]],2,FALSE)</f>
        <v>153</v>
      </c>
      <c r="B950">
        <f>IF(ROW()=2,1,IF(A949&lt;&gt;Receive[[#This Row],[No]],1,B949+1))</f>
        <v>3</v>
      </c>
      <c r="C950" s="1" t="s">
        <v>1364</v>
      </c>
      <c r="D950" s="1" t="s">
        <v>610</v>
      </c>
      <c r="E950" s="1" t="s">
        <v>90</v>
      </c>
      <c r="F950" s="1" t="s">
        <v>74</v>
      </c>
      <c r="G950" s="1" t="s">
        <v>49</v>
      </c>
      <c r="H950" s="1" t="s">
        <v>71</v>
      </c>
      <c r="I950">
        <v>1</v>
      </c>
      <c r="J950" t="s">
        <v>228</v>
      </c>
      <c r="K950" s="1" t="s">
        <v>230</v>
      </c>
      <c r="L950" s="1" t="s">
        <v>162</v>
      </c>
      <c r="M950">
        <v>27</v>
      </c>
      <c r="N950">
        <v>0</v>
      </c>
      <c r="O950">
        <v>0</v>
      </c>
      <c r="P950">
        <v>0</v>
      </c>
      <c r="R950" s="1" t="s">
        <v>923</v>
      </c>
      <c r="S950" s="1">
        <v>10</v>
      </c>
      <c r="T950" s="1">
        <v>39.4</v>
      </c>
      <c r="U950" s="1"/>
      <c r="V950" s="1"/>
      <c r="X950" t="str">
        <f>Receive[[#This Row],[服装]]&amp;Receive[[#This Row],[名前]]&amp;Receive[[#This Row],[レアリティ]]</f>
        <v>寝正月茂庭要ICONIC</v>
      </c>
    </row>
    <row r="951" spans="1:24" x14ac:dyDescent="0.25">
      <c r="A951">
        <f>VLOOKUP(Receive[[#This Row],[No用]],SetNo[[No.用]:[vlookup 用]],2,FALSE)</f>
        <v>153</v>
      </c>
      <c r="B951">
        <f>IF(ROW()=2,1,IF(A950&lt;&gt;Receive[[#This Row],[No]],1,B950+1))</f>
        <v>4</v>
      </c>
      <c r="C951" s="1" t="s">
        <v>1364</v>
      </c>
      <c r="D951" s="1" t="s">
        <v>610</v>
      </c>
      <c r="E951" s="1" t="s">
        <v>90</v>
      </c>
      <c r="F951" s="1" t="s">
        <v>74</v>
      </c>
      <c r="G951" s="1" t="s">
        <v>49</v>
      </c>
      <c r="H951" s="1" t="s">
        <v>71</v>
      </c>
      <c r="I951">
        <v>1</v>
      </c>
      <c r="J951" t="s">
        <v>228</v>
      </c>
      <c r="K951" s="1" t="s">
        <v>120</v>
      </c>
      <c r="L951" s="1" t="s">
        <v>178</v>
      </c>
      <c r="M951">
        <v>30</v>
      </c>
      <c r="N951">
        <v>0</v>
      </c>
      <c r="O951">
        <v>0</v>
      </c>
      <c r="P951">
        <v>0</v>
      </c>
      <c r="X951" t="str">
        <f>Receive[[#This Row],[服装]]&amp;Receive[[#This Row],[名前]]&amp;Receive[[#This Row],[レアリティ]]</f>
        <v>寝正月茂庭要ICONIC</v>
      </c>
    </row>
    <row r="952" spans="1:24" x14ac:dyDescent="0.25">
      <c r="A952">
        <f>VLOOKUP(Receive[[#This Row],[No用]],SetNo[[No.用]:[vlookup 用]],2,FALSE)</f>
        <v>153</v>
      </c>
      <c r="B952">
        <f>IF(ROW()=2,1,IF(A951&lt;&gt;Receive[[#This Row],[No]],1,B951+1))</f>
        <v>5</v>
      </c>
      <c r="C952" s="1" t="s">
        <v>1364</v>
      </c>
      <c r="D952" s="1" t="s">
        <v>610</v>
      </c>
      <c r="E952" s="1" t="s">
        <v>90</v>
      </c>
      <c r="F952" s="1" t="s">
        <v>74</v>
      </c>
      <c r="G952" s="1" t="s">
        <v>49</v>
      </c>
      <c r="H952" s="1" t="s">
        <v>71</v>
      </c>
      <c r="I952">
        <v>1</v>
      </c>
      <c r="J952" t="s">
        <v>228</v>
      </c>
      <c r="K952" s="1" t="s">
        <v>164</v>
      </c>
      <c r="L952" s="1" t="s">
        <v>162</v>
      </c>
      <c r="M952">
        <v>27</v>
      </c>
      <c r="N952">
        <v>0</v>
      </c>
      <c r="O952">
        <v>0</v>
      </c>
      <c r="P952">
        <v>0</v>
      </c>
      <c r="X952" t="str">
        <f>Receive[[#This Row],[服装]]&amp;Receive[[#This Row],[名前]]&amp;Receive[[#This Row],[レアリティ]]</f>
        <v>寝正月茂庭要ICONIC</v>
      </c>
    </row>
    <row r="953" spans="1:24" x14ac:dyDescent="0.25">
      <c r="A953">
        <f>VLOOKUP(Receive[[#This Row],[No用]],SetNo[[No.用]:[vlookup 用]],2,FALSE)</f>
        <v>153</v>
      </c>
      <c r="B953">
        <f>IF(ROW()=2,1,IF(A952&lt;&gt;Receive[[#This Row],[No]],1,B952+1))</f>
        <v>6</v>
      </c>
      <c r="C953" s="1" t="s">
        <v>1364</v>
      </c>
      <c r="D953" s="1" t="s">
        <v>610</v>
      </c>
      <c r="E953" s="1" t="s">
        <v>90</v>
      </c>
      <c r="F953" s="1" t="s">
        <v>74</v>
      </c>
      <c r="G953" s="1" t="s">
        <v>49</v>
      </c>
      <c r="H953" s="1" t="s">
        <v>71</v>
      </c>
      <c r="I953">
        <v>0</v>
      </c>
      <c r="J953" t="s">
        <v>228</v>
      </c>
      <c r="K953" s="1" t="s">
        <v>165</v>
      </c>
      <c r="L953" s="1" t="s">
        <v>162</v>
      </c>
      <c r="M953">
        <v>13</v>
      </c>
      <c r="N953">
        <v>0</v>
      </c>
      <c r="O953">
        <v>0</v>
      </c>
      <c r="P953">
        <v>0</v>
      </c>
      <c r="X953" t="str">
        <f>Receive[[#This Row],[服装]]&amp;Receive[[#This Row],[名前]]&amp;Receive[[#This Row],[レアリティ]]</f>
        <v>寝正月茂庭要ICONIC</v>
      </c>
    </row>
    <row r="954" spans="1:24" x14ac:dyDescent="0.25">
      <c r="A954">
        <f>VLOOKUP(Receive[[#This Row],[No用]],SetNo[[No.用]:[vlookup 用]],2,FALSE)</f>
        <v>154</v>
      </c>
      <c r="B954">
        <f>IF(ROW()=2,1,IF(A947&lt;&gt;Receive[[#This Row],[No]],1,B947+1))</f>
        <v>1</v>
      </c>
      <c r="C954" s="1" t="s">
        <v>108</v>
      </c>
      <c r="D954" s="1" t="s">
        <v>612</v>
      </c>
      <c r="E954" s="1" t="s">
        <v>23</v>
      </c>
      <c r="F954" s="1" t="s">
        <v>82</v>
      </c>
      <c r="G954" s="1" t="s">
        <v>49</v>
      </c>
      <c r="H954" s="1" t="s">
        <v>71</v>
      </c>
      <c r="I954">
        <v>1</v>
      </c>
      <c r="J954" t="s">
        <v>228</v>
      </c>
      <c r="K954" s="1" t="s">
        <v>119</v>
      </c>
      <c r="L954" s="1" t="s">
        <v>162</v>
      </c>
      <c r="M954">
        <v>26</v>
      </c>
      <c r="N954">
        <v>0</v>
      </c>
      <c r="O954">
        <v>0</v>
      </c>
      <c r="P954">
        <v>0</v>
      </c>
      <c r="X954" t="str">
        <f>Receive[[#This Row],[服装]]&amp;Receive[[#This Row],[名前]]&amp;Receive[[#This Row],[レアリティ]]</f>
        <v>ユニフォーム鎌先靖志ICONIC</v>
      </c>
    </row>
    <row r="955" spans="1:24" x14ac:dyDescent="0.25">
      <c r="A955">
        <f>VLOOKUP(Receive[[#This Row],[No用]],SetNo[[No.用]:[vlookup 用]],2,FALSE)</f>
        <v>154</v>
      </c>
      <c r="B955">
        <f>IF(ROW()=2,1,IF(A954&lt;&gt;Receive[[#This Row],[No]],1,B954+1))</f>
        <v>2</v>
      </c>
      <c r="C955" s="1" t="s">
        <v>108</v>
      </c>
      <c r="D955" s="1" t="s">
        <v>612</v>
      </c>
      <c r="E955" s="1" t="s">
        <v>23</v>
      </c>
      <c r="F955" s="1" t="s">
        <v>82</v>
      </c>
      <c r="G955" s="1" t="s">
        <v>49</v>
      </c>
      <c r="H955" s="1" t="s">
        <v>71</v>
      </c>
      <c r="I955">
        <v>1</v>
      </c>
      <c r="J955" t="s">
        <v>228</v>
      </c>
      <c r="K955" s="1" t="s">
        <v>163</v>
      </c>
      <c r="L955" s="1" t="s">
        <v>162</v>
      </c>
      <c r="M955">
        <v>26</v>
      </c>
      <c r="N955">
        <v>0</v>
      </c>
      <c r="O955">
        <v>0</v>
      </c>
      <c r="P955">
        <v>0</v>
      </c>
      <c r="R955" s="1" t="s">
        <v>923</v>
      </c>
      <c r="S955" s="1">
        <v>15</v>
      </c>
      <c r="T955" s="1">
        <v>59.1</v>
      </c>
      <c r="U955" s="1"/>
      <c r="V955" s="1"/>
      <c r="X955" t="str">
        <f>Receive[[#This Row],[服装]]&amp;Receive[[#This Row],[名前]]&amp;Receive[[#This Row],[レアリティ]]</f>
        <v>ユニフォーム鎌先靖志ICONIC</v>
      </c>
    </row>
    <row r="956" spans="1:24" x14ac:dyDescent="0.25">
      <c r="A956">
        <f>VLOOKUP(Receive[[#This Row],[No用]],SetNo[[No.用]:[vlookup 用]],2,FALSE)</f>
        <v>154</v>
      </c>
      <c r="B956">
        <f>IF(ROW()=2,1,IF(A955&lt;&gt;Receive[[#This Row],[No]],1,B955+1))</f>
        <v>3</v>
      </c>
      <c r="C956" s="1" t="s">
        <v>108</v>
      </c>
      <c r="D956" s="1" t="s">
        <v>612</v>
      </c>
      <c r="E956" s="1" t="s">
        <v>23</v>
      </c>
      <c r="F956" s="1" t="s">
        <v>82</v>
      </c>
      <c r="G956" s="1" t="s">
        <v>49</v>
      </c>
      <c r="H956" s="1" t="s">
        <v>71</v>
      </c>
      <c r="I956">
        <v>1</v>
      </c>
      <c r="J956" t="s">
        <v>228</v>
      </c>
      <c r="K956" s="1" t="s">
        <v>120</v>
      </c>
      <c r="L956" s="1" t="s">
        <v>162</v>
      </c>
      <c r="M956">
        <v>26</v>
      </c>
      <c r="N956">
        <v>0</v>
      </c>
      <c r="O956">
        <v>0</v>
      </c>
      <c r="P956">
        <v>0</v>
      </c>
      <c r="X956" t="str">
        <f>Receive[[#This Row],[服装]]&amp;Receive[[#This Row],[名前]]&amp;Receive[[#This Row],[レアリティ]]</f>
        <v>ユニフォーム鎌先靖志ICONIC</v>
      </c>
    </row>
    <row r="957" spans="1:24" x14ac:dyDescent="0.25">
      <c r="A957">
        <f>VLOOKUP(Receive[[#This Row],[No用]],SetNo[[No.用]:[vlookup 用]],2,FALSE)</f>
        <v>154</v>
      </c>
      <c r="B957">
        <f>IF(ROW()=2,1,IF(A956&lt;&gt;Receive[[#This Row],[No]],1,B956+1))</f>
        <v>4</v>
      </c>
      <c r="C957" s="1" t="s">
        <v>108</v>
      </c>
      <c r="D957" s="1" t="s">
        <v>612</v>
      </c>
      <c r="E957" s="1" t="s">
        <v>23</v>
      </c>
      <c r="F957" s="1" t="s">
        <v>82</v>
      </c>
      <c r="G957" s="1" t="s">
        <v>49</v>
      </c>
      <c r="H957" s="1" t="s">
        <v>71</v>
      </c>
      <c r="I957">
        <v>1</v>
      </c>
      <c r="J957" t="s">
        <v>228</v>
      </c>
      <c r="K957" s="1" t="s">
        <v>164</v>
      </c>
      <c r="L957" s="1" t="s">
        <v>162</v>
      </c>
      <c r="M957">
        <v>26</v>
      </c>
      <c r="N957">
        <v>0</v>
      </c>
      <c r="O957">
        <v>0</v>
      </c>
      <c r="P957">
        <v>0</v>
      </c>
      <c r="X957" t="str">
        <f>Receive[[#This Row],[服装]]&amp;Receive[[#This Row],[名前]]&amp;Receive[[#This Row],[レアリティ]]</f>
        <v>ユニフォーム鎌先靖志ICONIC</v>
      </c>
    </row>
    <row r="958" spans="1:24" x14ac:dyDescent="0.25">
      <c r="A958">
        <f>VLOOKUP(Receive[[#This Row],[No用]],SetNo[[No.用]:[vlookup 用]],2,FALSE)</f>
        <v>154</v>
      </c>
      <c r="B958">
        <f>IF(ROW()=2,1,IF(A957&lt;&gt;Receive[[#This Row],[No]],1,B957+1))</f>
        <v>5</v>
      </c>
      <c r="C958" s="1" t="s">
        <v>108</v>
      </c>
      <c r="D958" s="1" t="s">
        <v>612</v>
      </c>
      <c r="E958" s="1" t="s">
        <v>23</v>
      </c>
      <c r="F958" s="1" t="s">
        <v>82</v>
      </c>
      <c r="G958" s="1" t="s">
        <v>49</v>
      </c>
      <c r="H958" s="1" t="s">
        <v>71</v>
      </c>
      <c r="I958">
        <v>0</v>
      </c>
      <c r="J958" t="s">
        <v>228</v>
      </c>
      <c r="K958" s="1" t="s">
        <v>165</v>
      </c>
      <c r="L958" s="1" t="s">
        <v>162</v>
      </c>
      <c r="M958">
        <v>13</v>
      </c>
      <c r="N958">
        <v>0</v>
      </c>
      <c r="O958">
        <v>0</v>
      </c>
      <c r="P958">
        <v>0</v>
      </c>
      <c r="X958" t="str">
        <f>Receive[[#This Row],[服装]]&amp;Receive[[#This Row],[名前]]&amp;Receive[[#This Row],[レアリティ]]</f>
        <v>ユニフォーム鎌先靖志ICONIC</v>
      </c>
    </row>
    <row r="959" spans="1:24" x14ac:dyDescent="0.25">
      <c r="A959">
        <f>VLOOKUP(Receive[[#This Row],[No用]],SetNo[[No.用]:[vlookup 用]],2,FALSE)</f>
        <v>155</v>
      </c>
      <c r="B959">
        <f>IF(ROW()=2,1,IF(A958&lt;&gt;Receive[[#This Row],[No]],1,B958+1))</f>
        <v>1</v>
      </c>
      <c r="C959" s="1" t="s">
        <v>752</v>
      </c>
      <c r="D959" s="1" t="s">
        <v>612</v>
      </c>
      <c r="E959" s="1" t="s">
        <v>90</v>
      </c>
      <c r="F959" s="1" t="s">
        <v>82</v>
      </c>
      <c r="G959" s="1" t="s">
        <v>49</v>
      </c>
      <c r="H959" s="1" t="s">
        <v>71</v>
      </c>
      <c r="I959">
        <v>1</v>
      </c>
      <c r="J959" t="s">
        <v>228</v>
      </c>
      <c r="K959" s="1" t="s">
        <v>119</v>
      </c>
      <c r="L959" s="1" t="s">
        <v>178</v>
      </c>
      <c r="M959">
        <v>29</v>
      </c>
      <c r="N959">
        <v>0</v>
      </c>
      <c r="O959">
        <v>0</v>
      </c>
      <c r="P959">
        <v>0</v>
      </c>
      <c r="X959" t="str">
        <f>Receive[[#This Row],[服装]]&amp;Receive[[#This Row],[名前]]&amp;Receive[[#This Row],[レアリティ]]</f>
        <v>甲冑鎌先靖志ICONIC</v>
      </c>
    </row>
    <row r="960" spans="1:24" x14ac:dyDescent="0.25">
      <c r="A960">
        <f>VLOOKUP(Receive[[#This Row],[No用]],SetNo[[No.用]:[vlookup 用]],2,FALSE)</f>
        <v>155</v>
      </c>
      <c r="B960">
        <f>IF(ROW()=2,1,IF(A959&lt;&gt;Receive[[#This Row],[No]],1,B959+1))</f>
        <v>2</v>
      </c>
      <c r="C960" s="1" t="s">
        <v>752</v>
      </c>
      <c r="D960" s="1" t="s">
        <v>612</v>
      </c>
      <c r="E960" s="1" t="s">
        <v>90</v>
      </c>
      <c r="F960" s="1" t="s">
        <v>82</v>
      </c>
      <c r="G960" s="1" t="s">
        <v>49</v>
      </c>
      <c r="H960" s="1" t="s">
        <v>71</v>
      </c>
      <c r="I960">
        <v>1</v>
      </c>
      <c r="J960" t="s">
        <v>228</v>
      </c>
      <c r="K960" s="1" t="s">
        <v>163</v>
      </c>
      <c r="L960" s="1" t="s">
        <v>162</v>
      </c>
      <c r="M960">
        <v>26</v>
      </c>
      <c r="N960">
        <v>0</v>
      </c>
      <c r="O960">
        <v>0</v>
      </c>
      <c r="P960">
        <v>0</v>
      </c>
      <c r="R960" s="1" t="s">
        <v>923</v>
      </c>
      <c r="S960" s="1">
        <v>15</v>
      </c>
      <c r="T960" s="1">
        <v>59.1</v>
      </c>
      <c r="U960" s="1"/>
      <c r="V960" s="1"/>
      <c r="X960" t="str">
        <f>Receive[[#This Row],[服装]]&amp;Receive[[#This Row],[名前]]&amp;Receive[[#This Row],[レアリティ]]</f>
        <v>甲冑鎌先靖志ICONIC</v>
      </c>
    </row>
    <row r="961" spans="1:24" x14ac:dyDescent="0.25">
      <c r="A961">
        <f>VLOOKUP(Receive[[#This Row],[No用]],SetNo[[No.用]:[vlookup 用]],2,FALSE)</f>
        <v>155</v>
      </c>
      <c r="B961">
        <f>IF(ROW()=2,1,IF(A960&lt;&gt;Receive[[#This Row],[No]],1,B960+1))</f>
        <v>3</v>
      </c>
      <c r="C961" s="1" t="s">
        <v>752</v>
      </c>
      <c r="D961" s="1" t="s">
        <v>612</v>
      </c>
      <c r="E961" s="1" t="s">
        <v>90</v>
      </c>
      <c r="F961" s="1" t="s">
        <v>82</v>
      </c>
      <c r="G961" s="1" t="s">
        <v>49</v>
      </c>
      <c r="H961" s="1" t="s">
        <v>71</v>
      </c>
      <c r="I961">
        <v>1</v>
      </c>
      <c r="J961" t="s">
        <v>228</v>
      </c>
      <c r="K961" s="1" t="s">
        <v>120</v>
      </c>
      <c r="L961" s="1" t="s">
        <v>178</v>
      </c>
      <c r="M961">
        <v>29</v>
      </c>
      <c r="N961">
        <v>0</v>
      </c>
      <c r="O961">
        <v>0</v>
      </c>
      <c r="P961">
        <v>0</v>
      </c>
      <c r="X961" t="str">
        <f>Receive[[#This Row],[服装]]&amp;Receive[[#This Row],[名前]]&amp;Receive[[#This Row],[レアリティ]]</f>
        <v>甲冑鎌先靖志ICONIC</v>
      </c>
    </row>
    <row r="962" spans="1:24" x14ac:dyDescent="0.25">
      <c r="A962">
        <f>VLOOKUP(Receive[[#This Row],[No用]],SetNo[[No.用]:[vlookup 用]],2,FALSE)</f>
        <v>155</v>
      </c>
      <c r="B962">
        <f>IF(ROW()=2,1,IF(A961&lt;&gt;Receive[[#This Row],[No]],1,B961+1))</f>
        <v>4</v>
      </c>
      <c r="C962" s="1" t="s">
        <v>752</v>
      </c>
      <c r="D962" s="1" t="s">
        <v>612</v>
      </c>
      <c r="E962" s="1" t="s">
        <v>90</v>
      </c>
      <c r="F962" s="1" t="s">
        <v>82</v>
      </c>
      <c r="G962" s="1" t="s">
        <v>49</v>
      </c>
      <c r="H962" s="1" t="s">
        <v>71</v>
      </c>
      <c r="I962">
        <v>1</v>
      </c>
      <c r="J962" t="s">
        <v>228</v>
      </c>
      <c r="K962" s="1" t="s">
        <v>164</v>
      </c>
      <c r="L962" s="1" t="s">
        <v>162</v>
      </c>
      <c r="M962">
        <v>26</v>
      </c>
      <c r="N962">
        <v>0</v>
      </c>
      <c r="O962">
        <v>0</v>
      </c>
      <c r="P962">
        <v>0</v>
      </c>
      <c r="X962" t="str">
        <f>Receive[[#This Row],[服装]]&amp;Receive[[#This Row],[名前]]&amp;Receive[[#This Row],[レアリティ]]</f>
        <v>甲冑鎌先靖志ICONIC</v>
      </c>
    </row>
    <row r="963" spans="1:24" x14ac:dyDescent="0.25">
      <c r="A963">
        <f>VLOOKUP(Receive[[#This Row],[No用]],SetNo[[No.用]:[vlookup 用]],2,FALSE)</f>
        <v>155</v>
      </c>
      <c r="B963">
        <f>IF(ROW()=2,1,IF(A962&lt;&gt;Receive[[#This Row],[No]],1,B962+1))</f>
        <v>5</v>
      </c>
      <c r="C963" s="1" t="s">
        <v>752</v>
      </c>
      <c r="D963" s="1" t="s">
        <v>612</v>
      </c>
      <c r="E963" s="1" t="s">
        <v>90</v>
      </c>
      <c r="F963" s="1" t="s">
        <v>82</v>
      </c>
      <c r="G963" s="1" t="s">
        <v>49</v>
      </c>
      <c r="H963" s="1" t="s">
        <v>71</v>
      </c>
      <c r="I963">
        <v>0</v>
      </c>
      <c r="J963" t="s">
        <v>228</v>
      </c>
      <c r="K963" s="1" t="s">
        <v>165</v>
      </c>
      <c r="L963" s="1" t="s">
        <v>162</v>
      </c>
      <c r="M963">
        <v>13</v>
      </c>
      <c r="N963">
        <v>0</v>
      </c>
      <c r="O963">
        <v>0</v>
      </c>
      <c r="P963">
        <v>0</v>
      </c>
      <c r="X963" t="str">
        <f>Receive[[#This Row],[服装]]&amp;Receive[[#This Row],[名前]]&amp;Receive[[#This Row],[レアリティ]]</f>
        <v>甲冑鎌先靖志ICONIC</v>
      </c>
    </row>
    <row r="964" spans="1:24" x14ac:dyDescent="0.25">
      <c r="A964">
        <f>VLOOKUP(Receive[[#This Row],[No用]],SetNo[[No.用]:[vlookup 用]],2,FALSE)</f>
        <v>156</v>
      </c>
      <c r="B964">
        <f>IF(ROW()=2,1,IF(A963&lt;&gt;Receive[[#This Row],[No]],1,B963+1))</f>
        <v>1</v>
      </c>
      <c r="C964" s="1" t="s">
        <v>108</v>
      </c>
      <c r="D964" s="1" t="s">
        <v>614</v>
      </c>
      <c r="E964" s="1" t="s">
        <v>23</v>
      </c>
      <c r="F964" s="1" t="s">
        <v>78</v>
      </c>
      <c r="G964" s="1" t="s">
        <v>49</v>
      </c>
      <c r="H964" s="1" t="s">
        <v>71</v>
      </c>
      <c r="I964">
        <v>1</v>
      </c>
      <c r="J964" t="s">
        <v>228</v>
      </c>
      <c r="K964" s="1" t="s">
        <v>119</v>
      </c>
      <c r="L964" s="1" t="s">
        <v>162</v>
      </c>
      <c r="M964">
        <v>26</v>
      </c>
      <c r="N964">
        <v>0</v>
      </c>
      <c r="O964">
        <v>0</v>
      </c>
      <c r="P964">
        <v>0</v>
      </c>
      <c r="X964" t="str">
        <f>Receive[[#This Row],[服装]]&amp;Receive[[#This Row],[名前]]&amp;Receive[[#This Row],[レアリティ]]</f>
        <v>ユニフォーム笹谷武仁ICONIC</v>
      </c>
    </row>
    <row r="965" spans="1:24" x14ac:dyDescent="0.25">
      <c r="A965">
        <f>VLOOKUP(Receive[[#This Row],[No用]],SetNo[[No.用]:[vlookup 用]],2,FALSE)</f>
        <v>156</v>
      </c>
      <c r="B965">
        <f>IF(ROW()=2,1,IF(A964&lt;&gt;Receive[[#This Row],[No]],1,B964+1))</f>
        <v>2</v>
      </c>
      <c r="C965" s="1" t="s">
        <v>108</v>
      </c>
      <c r="D965" s="1" t="s">
        <v>614</v>
      </c>
      <c r="E965" s="1" t="s">
        <v>23</v>
      </c>
      <c r="F965" s="1" t="s">
        <v>78</v>
      </c>
      <c r="G965" s="1" t="s">
        <v>49</v>
      </c>
      <c r="H965" s="1" t="s">
        <v>71</v>
      </c>
      <c r="I965">
        <v>1</v>
      </c>
      <c r="J965" t="s">
        <v>228</v>
      </c>
      <c r="K965" s="1" t="s">
        <v>163</v>
      </c>
      <c r="L965" s="1" t="s">
        <v>162</v>
      </c>
      <c r="M965">
        <v>26</v>
      </c>
      <c r="N965">
        <v>0</v>
      </c>
      <c r="O965">
        <v>0</v>
      </c>
      <c r="P965">
        <v>0</v>
      </c>
      <c r="R965" s="1" t="s">
        <v>923</v>
      </c>
      <c r="S965" s="1">
        <v>15</v>
      </c>
      <c r="T965" s="1">
        <v>59.1</v>
      </c>
      <c r="U965" s="1"/>
      <c r="V965" s="1"/>
      <c r="X965" t="str">
        <f>Receive[[#This Row],[服装]]&amp;Receive[[#This Row],[名前]]&amp;Receive[[#This Row],[レアリティ]]</f>
        <v>ユニフォーム笹谷武仁ICONIC</v>
      </c>
    </row>
    <row r="966" spans="1:24" x14ac:dyDescent="0.25">
      <c r="A966">
        <f>VLOOKUP(Receive[[#This Row],[No用]],SetNo[[No.用]:[vlookup 用]],2,FALSE)</f>
        <v>156</v>
      </c>
      <c r="B966">
        <f>IF(ROW()=2,1,IF(A965&lt;&gt;Receive[[#This Row],[No]],1,B965+1))</f>
        <v>3</v>
      </c>
      <c r="C966" s="1" t="s">
        <v>108</v>
      </c>
      <c r="D966" s="1" t="s">
        <v>614</v>
      </c>
      <c r="E966" s="1" t="s">
        <v>23</v>
      </c>
      <c r="F966" s="1" t="s">
        <v>78</v>
      </c>
      <c r="G966" s="1" t="s">
        <v>49</v>
      </c>
      <c r="H966" s="1" t="s">
        <v>71</v>
      </c>
      <c r="I966">
        <v>1</v>
      </c>
      <c r="J966" t="s">
        <v>228</v>
      </c>
      <c r="K966" s="1" t="s">
        <v>120</v>
      </c>
      <c r="L966" s="1" t="s">
        <v>162</v>
      </c>
      <c r="M966">
        <v>26</v>
      </c>
      <c r="N966">
        <v>0</v>
      </c>
      <c r="O966">
        <v>0</v>
      </c>
      <c r="P966">
        <v>0</v>
      </c>
      <c r="X966" t="str">
        <f>Receive[[#This Row],[服装]]&amp;Receive[[#This Row],[名前]]&amp;Receive[[#This Row],[レアリティ]]</f>
        <v>ユニフォーム笹谷武仁ICONIC</v>
      </c>
    </row>
    <row r="967" spans="1:24" x14ac:dyDescent="0.25">
      <c r="A967">
        <f>VLOOKUP(Receive[[#This Row],[No用]],SetNo[[No.用]:[vlookup 用]],2,FALSE)</f>
        <v>156</v>
      </c>
      <c r="B967">
        <f>IF(ROW()=2,1,IF(A966&lt;&gt;Receive[[#This Row],[No]],1,B966+1))</f>
        <v>4</v>
      </c>
      <c r="C967" s="1" t="s">
        <v>108</v>
      </c>
      <c r="D967" s="1" t="s">
        <v>614</v>
      </c>
      <c r="E967" s="1" t="s">
        <v>23</v>
      </c>
      <c r="F967" s="1" t="s">
        <v>78</v>
      </c>
      <c r="G967" s="1" t="s">
        <v>49</v>
      </c>
      <c r="H967" s="1" t="s">
        <v>71</v>
      </c>
      <c r="I967">
        <v>1</v>
      </c>
      <c r="J967" t="s">
        <v>228</v>
      </c>
      <c r="K967" s="1" t="s">
        <v>164</v>
      </c>
      <c r="L967" s="1" t="s">
        <v>162</v>
      </c>
      <c r="M967">
        <v>26</v>
      </c>
      <c r="N967">
        <v>0</v>
      </c>
      <c r="O967">
        <v>0</v>
      </c>
      <c r="P967">
        <v>0</v>
      </c>
      <c r="X967" t="str">
        <f>Receive[[#This Row],[服装]]&amp;Receive[[#This Row],[名前]]&amp;Receive[[#This Row],[レアリティ]]</f>
        <v>ユニフォーム笹谷武仁ICONIC</v>
      </c>
    </row>
    <row r="968" spans="1:24" x14ac:dyDescent="0.25">
      <c r="A968">
        <f>VLOOKUP(Receive[[#This Row],[No用]],SetNo[[No.用]:[vlookup 用]],2,FALSE)</f>
        <v>156</v>
      </c>
      <c r="B968">
        <f>IF(ROW()=2,1,IF(A967&lt;&gt;Receive[[#This Row],[No]],1,B967+1))</f>
        <v>5</v>
      </c>
      <c r="C968" s="1" t="s">
        <v>108</v>
      </c>
      <c r="D968" s="1" t="s">
        <v>614</v>
      </c>
      <c r="E968" s="1" t="s">
        <v>23</v>
      </c>
      <c r="F968" s="1" t="s">
        <v>78</v>
      </c>
      <c r="G968" s="1" t="s">
        <v>49</v>
      </c>
      <c r="H968" s="1" t="s">
        <v>71</v>
      </c>
      <c r="I968">
        <v>0</v>
      </c>
      <c r="J968" t="s">
        <v>228</v>
      </c>
      <c r="K968" s="1" t="s">
        <v>165</v>
      </c>
      <c r="L968" s="1" t="s">
        <v>162</v>
      </c>
      <c r="M968">
        <v>13</v>
      </c>
      <c r="N968">
        <v>0</v>
      </c>
      <c r="O968">
        <v>0</v>
      </c>
      <c r="P968">
        <v>0</v>
      </c>
      <c r="X968" t="str">
        <f>Receive[[#This Row],[服装]]&amp;Receive[[#This Row],[名前]]&amp;Receive[[#This Row],[レアリティ]]</f>
        <v>ユニフォーム笹谷武仁ICONIC</v>
      </c>
    </row>
    <row r="969" spans="1:24" x14ac:dyDescent="0.25">
      <c r="A969">
        <f>VLOOKUP(Receive[[#This Row],[No用]],SetNo[[No.用]:[vlookup 用]],2,FALSE)</f>
        <v>157</v>
      </c>
      <c r="B969">
        <f>IF(ROW()=2,1,IF(A968&lt;&gt;Receive[[#This Row],[No]],1,B968+1))</f>
        <v>1</v>
      </c>
      <c r="C969" t="s">
        <v>205</v>
      </c>
      <c r="D969" t="s">
        <v>30</v>
      </c>
      <c r="E969" t="s">
        <v>23</v>
      </c>
      <c r="F969" t="s">
        <v>31</v>
      </c>
      <c r="G969" t="s">
        <v>20</v>
      </c>
      <c r="H969" t="s">
        <v>71</v>
      </c>
      <c r="I969">
        <v>1</v>
      </c>
      <c r="J969" t="s">
        <v>228</v>
      </c>
      <c r="K969" s="1" t="s">
        <v>119</v>
      </c>
      <c r="L969" s="1" t="s">
        <v>162</v>
      </c>
      <c r="M969">
        <v>29</v>
      </c>
      <c r="N969">
        <v>0</v>
      </c>
      <c r="O969">
        <v>0</v>
      </c>
      <c r="P969">
        <v>0</v>
      </c>
      <c r="X969" t="str">
        <f>Receive[[#This Row],[服装]]&amp;Receive[[#This Row],[名前]]&amp;Receive[[#This Row],[レアリティ]]</f>
        <v>ユニフォーム及川徹ICONIC</v>
      </c>
    </row>
    <row r="970" spans="1:24" x14ac:dyDescent="0.25">
      <c r="A970">
        <f>VLOOKUP(Receive[[#This Row],[No用]],SetNo[[No.用]:[vlookup 用]],2,FALSE)</f>
        <v>157</v>
      </c>
      <c r="B970">
        <f>IF(ROW()=2,1,IF(A969&lt;&gt;Receive[[#This Row],[No]],1,B969+1))</f>
        <v>2</v>
      </c>
      <c r="C970" t="s">
        <v>205</v>
      </c>
      <c r="D970" t="s">
        <v>30</v>
      </c>
      <c r="E970" t="s">
        <v>23</v>
      </c>
      <c r="F970" t="s">
        <v>31</v>
      </c>
      <c r="G970" t="s">
        <v>20</v>
      </c>
      <c r="H970" t="s">
        <v>71</v>
      </c>
      <c r="I970">
        <v>1</v>
      </c>
      <c r="J970" t="s">
        <v>228</v>
      </c>
      <c r="K970" s="1" t="s">
        <v>163</v>
      </c>
      <c r="L970" s="1" t="s">
        <v>162</v>
      </c>
      <c r="M970">
        <v>29</v>
      </c>
      <c r="N970">
        <v>0</v>
      </c>
      <c r="O970">
        <v>0</v>
      </c>
      <c r="P970">
        <v>0</v>
      </c>
      <c r="R970" s="1" t="s">
        <v>923</v>
      </c>
      <c r="S970" s="1">
        <v>15</v>
      </c>
      <c r="T970" s="1">
        <v>59.1</v>
      </c>
      <c r="U970" s="1"/>
      <c r="V970" s="1"/>
      <c r="X970" t="str">
        <f>Receive[[#This Row],[服装]]&amp;Receive[[#This Row],[名前]]&amp;Receive[[#This Row],[レアリティ]]</f>
        <v>ユニフォーム及川徹ICONIC</v>
      </c>
    </row>
    <row r="971" spans="1:24" x14ac:dyDescent="0.25">
      <c r="A971">
        <f>VLOOKUP(Receive[[#This Row],[No用]],SetNo[[No.用]:[vlookup 用]],2,FALSE)</f>
        <v>157</v>
      </c>
      <c r="B971">
        <f>IF(ROW()=2,1,IF(A970&lt;&gt;Receive[[#This Row],[No]],1,B970+1))</f>
        <v>3</v>
      </c>
      <c r="C971" t="s">
        <v>205</v>
      </c>
      <c r="D971" t="s">
        <v>30</v>
      </c>
      <c r="E971" t="s">
        <v>23</v>
      </c>
      <c r="F971" t="s">
        <v>31</v>
      </c>
      <c r="G971" t="s">
        <v>20</v>
      </c>
      <c r="H971" t="s">
        <v>71</v>
      </c>
      <c r="I971">
        <v>1</v>
      </c>
      <c r="J971" t="s">
        <v>228</v>
      </c>
      <c r="K971" s="1" t="s">
        <v>230</v>
      </c>
      <c r="L971" s="1" t="s">
        <v>162</v>
      </c>
      <c r="M971">
        <v>29</v>
      </c>
      <c r="N971">
        <v>0</v>
      </c>
      <c r="O971">
        <v>0</v>
      </c>
      <c r="P971">
        <v>0</v>
      </c>
      <c r="R971" s="1" t="s">
        <v>923</v>
      </c>
      <c r="S971" s="1">
        <v>10</v>
      </c>
      <c r="T971" s="1">
        <v>39.4</v>
      </c>
      <c r="U971" s="1"/>
      <c r="V971" s="1"/>
      <c r="X971" t="str">
        <f>Receive[[#This Row],[服装]]&amp;Receive[[#This Row],[名前]]&amp;Receive[[#This Row],[レアリティ]]</f>
        <v>ユニフォーム及川徹ICONIC</v>
      </c>
    </row>
    <row r="972" spans="1:24" x14ac:dyDescent="0.25">
      <c r="A972">
        <f>VLOOKUP(Receive[[#This Row],[No用]],SetNo[[No.用]:[vlookup 用]],2,FALSE)</f>
        <v>157</v>
      </c>
      <c r="B972">
        <f>IF(ROW()=2,1,IF(A971&lt;&gt;Receive[[#This Row],[No]],1,B971+1))</f>
        <v>4</v>
      </c>
      <c r="C972" t="s">
        <v>205</v>
      </c>
      <c r="D972" t="s">
        <v>30</v>
      </c>
      <c r="E972" t="s">
        <v>23</v>
      </c>
      <c r="F972" t="s">
        <v>31</v>
      </c>
      <c r="G972" t="s">
        <v>20</v>
      </c>
      <c r="H972" t="s">
        <v>71</v>
      </c>
      <c r="I972">
        <v>1</v>
      </c>
      <c r="J972" t="s">
        <v>228</v>
      </c>
      <c r="K972" s="1" t="s">
        <v>120</v>
      </c>
      <c r="L972" s="1" t="s">
        <v>162</v>
      </c>
      <c r="M972">
        <v>29</v>
      </c>
      <c r="N972">
        <v>0</v>
      </c>
      <c r="O972">
        <v>0</v>
      </c>
      <c r="P972">
        <v>0</v>
      </c>
      <c r="X972" t="str">
        <f>Receive[[#This Row],[服装]]&amp;Receive[[#This Row],[名前]]&amp;Receive[[#This Row],[レアリティ]]</f>
        <v>ユニフォーム及川徹ICONIC</v>
      </c>
    </row>
    <row r="973" spans="1:24" x14ac:dyDescent="0.25">
      <c r="A973">
        <f>VLOOKUP(Receive[[#This Row],[No用]],SetNo[[No.用]:[vlookup 用]],2,FALSE)</f>
        <v>157</v>
      </c>
      <c r="B973">
        <f>IF(ROW()=2,1,IF(A972&lt;&gt;Receive[[#This Row],[No]],1,B972+1))</f>
        <v>5</v>
      </c>
      <c r="C973" t="s">
        <v>205</v>
      </c>
      <c r="D973" t="s">
        <v>30</v>
      </c>
      <c r="E973" t="s">
        <v>23</v>
      </c>
      <c r="F973" t="s">
        <v>31</v>
      </c>
      <c r="G973" t="s">
        <v>20</v>
      </c>
      <c r="H973" t="s">
        <v>71</v>
      </c>
      <c r="I973">
        <v>1</v>
      </c>
      <c r="J973" t="s">
        <v>228</v>
      </c>
      <c r="K973" s="1" t="s">
        <v>164</v>
      </c>
      <c r="L973" s="1" t="s">
        <v>162</v>
      </c>
      <c r="M973">
        <v>29</v>
      </c>
      <c r="N973">
        <v>0</v>
      </c>
      <c r="O973">
        <v>0</v>
      </c>
      <c r="P973">
        <v>0</v>
      </c>
      <c r="X973" t="str">
        <f>Receive[[#This Row],[服装]]&amp;Receive[[#This Row],[名前]]&amp;Receive[[#This Row],[レアリティ]]</f>
        <v>ユニフォーム及川徹ICONIC</v>
      </c>
    </row>
    <row r="974" spans="1:24" x14ac:dyDescent="0.25">
      <c r="A974">
        <f>VLOOKUP(Receive[[#This Row],[No用]],SetNo[[No.用]:[vlookup 用]],2,FALSE)</f>
        <v>157</v>
      </c>
      <c r="B974">
        <f>IF(ROW()=2,1,IF(A973&lt;&gt;Receive[[#This Row],[No]],1,B973+1))</f>
        <v>6</v>
      </c>
      <c r="C974" t="s">
        <v>205</v>
      </c>
      <c r="D974" t="s">
        <v>30</v>
      </c>
      <c r="E974" t="s">
        <v>23</v>
      </c>
      <c r="F974" t="s">
        <v>31</v>
      </c>
      <c r="G974" t="s">
        <v>20</v>
      </c>
      <c r="H974" t="s">
        <v>71</v>
      </c>
      <c r="I974">
        <v>0</v>
      </c>
      <c r="J974" t="s">
        <v>228</v>
      </c>
      <c r="K974" s="1" t="s">
        <v>165</v>
      </c>
      <c r="L974" s="1" t="s">
        <v>162</v>
      </c>
      <c r="M974">
        <v>13</v>
      </c>
      <c r="N974">
        <v>0</v>
      </c>
      <c r="O974">
        <v>0</v>
      </c>
      <c r="P974">
        <v>0</v>
      </c>
      <c r="X974" t="str">
        <f>Receive[[#This Row],[服装]]&amp;Receive[[#This Row],[名前]]&amp;Receive[[#This Row],[レアリティ]]</f>
        <v>ユニフォーム及川徹ICONIC</v>
      </c>
    </row>
    <row r="975" spans="1:24" x14ac:dyDescent="0.25">
      <c r="A975">
        <f>VLOOKUP(Receive[[#This Row],[No用]],SetNo[[No.用]:[vlookup 用]],2,FALSE)</f>
        <v>158</v>
      </c>
      <c r="B975">
        <f>IF(ROW()=2,1,IF(A974&lt;&gt;Receive[[#This Row],[No]],1,B974+1))</f>
        <v>1</v>
      </c>
      <c r="C975" t="s">
        <v>117</v>
      </c>
      <c r="D975" t="s">
        <v>30</v>
      </c>
      <c r="E975" t="s">
        <v>24</v>
      </c>
      <c r="F975" t="s">
        <v>31</v>
      </c>
      <c r="G975" t="s">
        <v>20</v>
      </c>
      <c r="H975" t="s">
        <v>71</v>
      </c>
      <c r="I975">
        <v>1</v>
      </c>
      <c r="J975" t="s">
        <v>228</v>
      </c>
      <c r="K975" s="1" t="s">
        <v>119</v>
      </c>
      <c r="L975" s="1" t="s">
        <v>162</v>
      </c>
      <c r="M975">
        <v>29</v>
      </c>
      <c r="N975">
        <v>0</v>
      </c>
      <c r="O975">
        <v>0</v>
      </c>
      <c r="P975">
        <v>0</v>
      </c>
      <c r="X975" t="str">
        <f>Receive[[#This Row],[服装]]&amp;Receive[[#This Row],[名前]]&amp;Receive[[#This Row],[レアリティ]]</f>
        <v>プール掃除及川徹ICONIC</v>
      </c>
    </row>
    <row r="976" spans="1:24" x14ac:dyDescent="0.25">
      <c r="A976">
        <f>VLOOKUP(Receive[[#This Row],[No用]],SetNo[[No.用]:[vlookup 用]],2,FALSE)</f>
        <v>158</v>
      </c>
      <c r="B976">
        <f>IF(ROW()=2,1,IF(A975&lt;&gt;Receive[[#This Row],[No]],1,B975+1))</f>
        <v>2</v>
      </c>
      <c r="C976" t="s">
        <v>117</v>
      </c>
      <c r="D976" t="s">
        <v>30</v>
      </c>
      <c r="E976" t="s">
        <v>24</v>
      </c>
      <c r="F976" t="s">
        <v>31</v>
      </c>
      <c r="G976" t="s">
        <v>20</v>
      </c>
      <c r="H976" t="s">
        <v>71</v>
      </c>
      <c r="I976">
        <v>1</v>
      </c>
      <c r="J976" t="s">
        <v>228</v>
      </c>
      <c r="K976" s="1" t="s">
        <v>163</v>
      </c>
      <c r="L976" s="1" t="s">
        <v>162</v>
      </c>
      <c r="M976">
        <v>29</v>
      </c>
      <c r="N976">
        <v>0</v>
      </c>
      <c r="O976">
        <v>0</v>
      </c>
      <c r="P976">
        <v>0</v>
      </c>
      <c r="R976" s="1" t="s">
        <v>923</v>
      </c>
      <c r="S976" s="1">
        <v>15</v>
      </c>
      <c r="T976" s="1">
        <v>59.1</v>
      </c>
      <c r="U976" s="1"/>
      <c r="V976" s="1"/>
      <c r="X976" t="str">
        <f>Receive[[#This Row],[服装]]&amp;Receive[[#This Row],[名前]]&amp;Receive[[#This Row],[レアリティ]]</f>
        <v>プール掃除及川徹ICONIC</v>
      </c>
    </row>
    <row r="977" spans="1:24" x14ac:dyDescent="0.25">
      <c r="A977">
        <f>VLOOKUP(Receive[[#This Row],[No用]],SetNo[[No.用]:[vlookup 用]],2,FALSE)</f>
        <v>158</v>
      </c>
      <c r="B977">
        <f>IF(ROW()=2,1,IF(A976&lt;&gt;Receive[[#This Row],[No]],1,B976+1))</f>
        <v>3</v>
      </c>
      <c r="C977" t="s">
        <v>117</v>
      </c>
      <c r="D977" t="s">
        <v>30</v>
      </c>
      <c r="E977" t="s">
        <v>24</v>
      </c>
      <c r="F977" t="s">
        <v>31</v>
      </c>
      <c r="G977" t="s">
        <v>20</v>
      </c>
      <c r="H977" t="s">
        <v>71</v>
      </c>
      <c r="I977">
        <v>1</v>
      </c>
      <c r="J977" t="s">
        <v>228</v>
      </c>
      <c r="K977" s="1" t="s">
        <v>230</v>
      </c>
      <c r="L977" s="1" t="s">
        <v>162</v>
      </c>
      <c r="M977">
        <v>29</v>
      </c>
      <c r="N977">
        <v>0</v>
      </c>
      <c r="O977">
        <v>0</v>
      </c>
      <c r="P977">
        <v>0</v>
      </c>
      <c r="R977" s="1" t="s">
        <v>923</v>
      </c>
      <c r="S977" s="1">
        <v>10</v>
      </c>
      <c r="T977" s="1">
        <v>39.4</v>
      </c>
      <c r="U977" s="1"/>
      <c r="V977" s="1"/>
      <c r="X977" t="str">
        <f>Receive[[#This Row],[服装]]&amp;Receive[[#This Row],[名前]]&amp;Receive[[#This Row],[レアリティ]]</f>
        <v>プール掃除及川徹ICONIC</v>
      </c>
    </row>
    <row r="978" spans="1:24" x14ac:dyDescent="0.25">
      <c r="A978">
        <f>VLOOKUP(Receive[[#This Row],[No用]],SetNo[[No.用]:[vlookup 用]],2,FALSE)</f>
        <v>158</v>
      </c>
      <c r="B978">
        <f>IF(ROW()=2,1,IF(A977&lt;&gt;Receive[[#This Row],[No]],1,B977+1))</f>
        <v>4</v>
      </c>
      <c r="C978" t="s">
        <v>117</v>
      </c>
      <c r="D978" t="s">
        <v>30</v>
      </c>
      <c r="E978" t="s">
        <v>24</v>
      </c>
      <c r="F978" t="s">
        <v>31</v>
      </c>
      <c r="G978" t="s">
        <v>20</v>
      </c>
      <c r="H978" t="s">
        <v>71</v>
      </c>
      <c r="I978">
        <v>1</v>
      </c>
      <c r="J978" t="s">
        <v>228</v>
      </c>
      <c r="K978" s="1" t="s">
        <v>120</v>
      </c>
      <c r="L978" s="1" t="s">
        <v>162</v>
      </c>
      <c r="M978">
        <v>29</v>
      </c>
      <c r="N978">
        <v>0</v>
      </c>
      <c r="O978">
        <v>0</v>
      </c>
      <c r="P978">
        <v>0</v>
      </c>
      <c r="X978" t="str">
        <f>Receive[[#This Row],[服装]]&amp;Receive[[#This Row],[名前]]&amp;Receive[[#This Row],[レアリティ]]</f>
        <v>プール掃除及川徹ICONIC</v>
      </c>
    </row>
    <row r="979" spans="1:24" x14ac:dyDescent="0.25">
      <c r="A979">
        <f>VLOOKUP(Receive[[#This Row],[No用]],SetNo[[No.用]:[vlookup 用]],2,FALSE)</f>
        <v>158</v>
      </c>
      <c r="B979">
        <f>IF(ROW()=2,1,IF(A978&lt;&gt;Receive[[#This Row],[No]],1,B978+1))</f>
        <v>5</v>
      </c>
      <c r="C979" t="s">
        <v>117</v>
      </c>
      <c r="D979" t="s">
        <v>30</v>
      </c>
      <c r="E979" t="s">
        <v>24</v>
      </c>
      <c r="F979" t="s">
        <v>31</v>
      </c>
      <c r="G979" t="s">
        <v>20</v>
      </c>
      <c r="H979" t="s">
        <v>71</v>
      </c>
      <c r="I979">
        <v>1</v>
      </c>
      <c r="J979" t="s">
        <v>228</v>
      </c>
      <c r="K979" s="1" t="s">
        <v>164</v>
      </c>
      <c r="L979" s="1" t="s">
        <v>162</v>
      </c>
      <c r="M979">
        <v>29</v>
      </c>
      <c r="N979">
        <v>0</v>
      </c>
      <c r="O979">
        <v>0</v>
      </c>
      <c r="P979">
        <v>0</v>
      </c>
      <c r="X979" t="str">
        <f>Receive[[#This Row],[服装]]&amp;Receive[[#This Row],[名前]]&amp;Receive[[#This Row],[レアリティ]]</f>
        <v>プール掃除及川徹ICONIC</v>
      </c>
    </row>
    <row r="980" spans="1:24" x14ac:dyDescent="0.25">
      <c r="A980">
        <f>VLOOKUP(Receive[[#This Row],[No用]],SetNo[[No.用]:[vlookup 用]],2,FALSE)</f>
        <v>158</v>
      </c>
      <c r="B980">
        <f>IF(ROW()=2,1,IF(A979&lt;&gt;Receive[[#This Row],[No]],1,B979+1))</f>
        <v>6</v>
      </c>
      <c r="C980" t="s">
        <v>117</v>
      </c>
      <c r="D980" t="s">
        <v>30</v>
      </c>
      <c r="E980" t="s">
        <v>24</v>
      </c>
      <c r="F980" t="s">
        <v>31</v>
      </c>
      <c r="G980" t="s">
        <v>20</v>
      </c>
      <c r="H980" t="s">
        <v>71</v>
      </c>
      <c r="I980">
        <v>0</v>
      </c>
      <c r="J980" t="s">
        <v>228</v>
      </c>
      <c r="K980" s="1" t="s">
        <v>165</v>
      </c>
      <c r="L980" s="1" t="s">
        <v>162</v>
      </c>
      <c r="M980">
        <v>13</v>
      </c>
      <c r="N980">
        <v>0</v>
      </c>
      <c r="O980">
        <v>0</v>
      </c>
      <c r="P980">
        <v>0</v>
      </c>
      <c r="X980" t="str">
        <f>Receive[[#This Row],[服装]]&amp;Receive[[#This Row],[名前]]&amp;Receive[[#This Row],[レアリティ]]</f>
        <v>プール掃除及川徹ICONIC</v>
      </c>
    </row>
    <row r="981" spans="1:24" x14ac:dyDescent="0.25">
      <c r="A981">
        <f>VLOOKUP(Receive[[#This Row],[No用]],SetNo[[No.用]:[vlookup 用]],2,FALSE)</f>
        <v>159</v>
      </c>
      <c r="B981">
        <f>IF(ROW()=2,1,IF(A980&lt;&gt;Receive[[#This Row],[No]],1,B980+1))</f>
        <v>1</v>
      </c>
      <c r="C981" s="1" t="s">
        <v>585</v>
      </c>
      <c r="D981" t="s">
        <v>30</v>
      </c>
      <c r="E981" s="1" t="s">
        <v>77</v>
      </c>
      <c r="F981" t="s">
        <v>31</v>
      </c>
      <c r="G981" t="s">
        <v>20</v>
      </c>
      <c r="H981" t="s">
        <v>71</v>
      </c>
      <c r="I981">
        <v>1</v>
      </c>
      <c r="J981" t="s">
        <v>228</v>
      </c>
      <c r="K981" s="1" t="s">
        <v>119</v>
      </c>
      <c r="L981" s="1" t="s">
        <v>162</v>
      </c>
      <c r="M981">
        <v>29</v>
      </c>
      <c r="N981">
        <v>0</v>
      </c>
      <c r="O981">
        <v>0</v>
      </c>
      <c r="P981">
        <v>0</v>
      </c>
      <c r="X981" t="str">
        <f>Receive[[#This Row],[服装]]&amp;Receive[[#This Row],[名前]]&amp;Receive[[#This Row],[レアリティ]]</f>
        <v>Xmas及川徹ICONIC</v>
      </c>
    </row>
    <row r="982" spans="1:24" x14ac:dyDescent="0.25">
      <c r="A982">
        <f>VLOOKUP(Receive[[#This Row],[No用]],SetNo[[No.用]:[vlookup 用]],2,FALSE)</f>
        <v>159</v>
      </c>
      <c r="B982">
        <f>IF(ROW()=2,1,IF(A981&lt;&gt;Receive[[#This Row],[No]],1,B981+1))</f>
        <v>2</v>
      </c>
      <c r="C982" s="1" t="s">
        <v>585</v>
      </c>
      <c r="D982" t="s">
        <v>30</v>
      </c>
      <c r="E982" s="1" t="s">
        <v>77</v>
      </c>
      <c r="F982" t="s">
        <v>31</v>
      </c>
      <c r="G982" t="s">
        <v>20</v>
      </c>
      <c r="H982" t="s">
        <v>71</v>
      </c>
      <c r="I982">
        <v>1</v>
      </c>
      <c r="J982" t="s">
        <v>228</v>
      </c>
      <c r="K982" s="1" t="s">
        <v>163</v>
      </c>
      <c r="L982" s="1" t="s">
        <v>162</v>
      </c>
      <c r="M982">
        <v>29</v>
      </c>
      <c r="N982">
        <v>0</v>
      </c>
      <c r="O982">
        <v>0</v>
      </c>
      <c r="P982">
        <v>0</v>
      </c>
      <c r="R982" s="1" t="s">
        <v>923</v>
      </c>
      <c r="S982" s="1">
        <v>15</v>
      </c>
      <c r="T982" s="1">
        <v>59.1</v>
      </c>
      <c r="U982" s="1"/>
      <c r="V982" s="1"/>
      <c r="X982" t="str">
        <f>Receive[[#This Row],[服装]]&amp;Receive[[#This Row],[名前]]&amp;Receive[[#This Row],[レアリティ]]</f>
        <v>Xmas及川徹ICONIC</v>
      </c>
    </row>
    <row r="983" spans="1:24" x14ac:dyDescent="0.25">
      <c r="A983">
        <f>VLOOKUP(Receive[[#This Row],[No用]],SetNo[[No.用]:[vlookup 用]],2,FALSE)</f>
        <v>159</v>
      </c>
      <c r="B983">
        <f>IF(ROW()=2,1,IF(A982&lt;&gt;Receive[[#This Row],[No]],1,B982+1))</f>
        <v>3</v>
      </c>
      <c r="C983" s="1" t="s">
        <v>585</v>
      </c>
      <c r="D983" t="s">
        <v>30</v>
      </c>
      <c r="E983" s="1" t="s">
        <v>77</v>
      </c>
      <c r="F983" t="s">
        <v>31</v>
      </c>
      <c r="G983" t="s">
        <v>20</v>
      </c>
      <c r="H983" t="s">
        <v>71</v>
      </c>
      <c r="I983">
        <v>1</v>
      </c>
      <c r="J983" t="s">
        <v>228</v>
      </c>
      <c r="K983" s="1" t="s">
        <v>230</v>
      </c>
      <c r="L983" s="1" t="s">
        <v>162</v>
      </c>
      <c r="M983">
        <v>29</v>
      </c>
      <c r="N983">
        <v>0</v>
      </c>
      <c r="O983">
        <v>0</v>
      </c>
      <c r="P983">
        <v>0</v>
      </c>
      <c r="R983" s="1" t="s">
        <v>923</v>
      </c>
      <c r="S983" s="1">
        <v>10</v>
      </c>
      <c r="T983" s="1">
        <v>39.4</v>
      </c>
      <c r="U983" s="1"/>
      <c r="V983" s="1"/>
      <c r="X983" t="str">
        <f>Receive[[#This Row],[服装]]&amp;Receive[[#This Row],[名前]]&amp;Receive[[#This Row],[レアリティ]]</f>
        <v>Xmas及川徹ICONIC</v>
      </c>
    </row>
    <row r="984" spans="1:24" x14ac:dyDescent="0.25">
      <c r="A984">
        <f>VLOOKUP(Receive[[#This Row],[No用]],SetNo[[No.用]:[vlookup 用]],2,FALSE)</f>
        <v>159</v>
      </c>
      <c r="B984">
        <f>IF(ROW()=2,1,IF(A983&lt;&gt;Receive[[#This Row],[No]],1,B983+1))</f>
        <v>4</v>
      </c>
      <c r="C984" s="1" t="s">
        <v>585</v>
      </c>
      <c r="D984" t="s">
        <v>30</v>
      </c>
      <c r="E984" s="1" t="s">
        <v>77</v>
      </c>
      <c r="F984" t="s">
        <v>31</v>
      </c>
      <c r="G984" t="s">
        <v>20</v>
      </c>
      <c r="H984" t="s">
        <v>71</v>
      </c>
      <c r="I984">
        <v>1</v>
      </c>
      <c r="J984" t="s">
        <v>228</v>
      </c>
      <c r="K984" s="1" t="s">
        <v>120</v>
      </c>
      <c r="L984" s="1" t="s">
        <v>162</v>
      </c>
      <c r="M984">
        <v>29</v>
      </c>
      <c r="N984">
        <v>0</v>
      </c>
      <c r="O984">
        <v>0</v>
      </c>
      <c r="P984">
        <v>0</v>
      </c>
      <c r="X984" t="str">
        <f>Receive[[#This Row],[服装]]&amp;Receive[[#This Row],[名前]]&amp;Receive[[#This Row],[レアリティ]]</f>
        <v>Xmas及川徹ICONIC</v>
      </c>
    </row>
    <row r="985" spans="1:24" x14ac:dyDescent="0.25">
      <c r="A985">
        <f>VLOOKUP(Receive[[#This Row],[No用]],SetNo[[No.用]:[vlookup 用]],2,FALSE)</f>
        <v>159</v>
      </c>
      <c r="B985">
        <f>IF(ROW()=2,1,IF(A984&lt;&gt;Receive[[#This Row],[No]],1,B984+1))</f>
        <v>5</v>
      </c>
      <c r="C985" s="1" t="s">
        <v>585</v>
      </c>
      <c r="D985" t="s">
        <v>30</v>
      </c>
      <c r="E985" s="1" t="s">
        <v>77</v>
      </c>
      <c r="F985" t="s">
        <v>31</v>
      </c>
      <c r="G985" t="s">
        <v>20</v>
      </c>
      <c r="H985" t="s">
        <v>71</v>
      </c>
      <c r="I985">
        <v>1</v>
      </c>
      <c r="J985" t="s">
        <v>228</v>
      </c>
      <c r="K985" s="1" t="s">
        <v>164</v>
      </c>
      <c r="L985" s="1" t="s">
        <v>162</v>
      </c>
      <c r="M985">
        <v>29</v>
      </c>
      <c r="N985">
        <v>0</v>
      </c>
      <c r="O985">
        <v>0</v>
      </c>
      <c r="P985">
        <v>0</v>
      </c>
      <c r="X985" t="str">
        <f>Receive[[#This Row],[服装]]&amp;Receive[[#This Row],[名前]]&amp;Receive[[#This Row],[レアリティ]]</f>
        <v>Xmas及川徹ICONIC</v>
      </c>
    </row>
    <row r="986" spans="1:24" x14ac:dyDescent="0.25">
      <c r="A986">
        <f>VLOOKUP(Receive[[#This Row],[No用]],SetNo[[No.用]:[vlookup 用]],2,FALSE)</f>
        <v>159</v>
      </c>
      <c r="B986">
        <f>IF(ROW()=2,1,IF(A985&lt;&gt;Receive[[#This Row],[No]],1,B985+1))</f>
        <v>6</v>
      </c>
      <c r="C986" s="1" t="s">
        <v>585</v>
      </c>
      <c r="D986" t="s">
        <v>30</v>
      </c>
      <c r="E986" s="1" t="s">
        <v>77</v>
      </c>
      <c r="F986" t="s">
        <v>31</v>
      </c>
      <c r="G986" t="s">
        <v>20</v>
      </c>
      <c r="H986" t="s">
        <v>71</v>
      </c>
      <c r="I986">
        <v>0</v>
      </c>
      <c r="J986" t="s">
        <v>228</v>
      </c>
      <c r="K986" s="1" t="s">
        <v>165</v>
      </c>
      <c r="L986" s="1" t="s">
        <v>162</v>
      </c>
      <c r="M986">
        <v>13</v>
      </c>
      <c r="N986">
        <v>0</v>
      </c>
      <c r="O986">
        <v>0</v>
      </c>
      <c r="P986">
        <v>0</v>
      </c>
      <c r="X986" t="str">
        <f>Receive[[#This Row],[服装]]&amp;Receive[[#This Row],[名前]]&amp;Receive[[#This Row],[レアリティ]]</f>
        <v>Xmas及川徹ICONIC</v>
      </c>
    </row>
    <row r="987" spans="1:24" x14ac:dyDescent="0.25">
      <c r="A987">
        <f>VLOOKUP(Receive[[#This Row],[No用]],SetNo[[No.用]:[vlookup 用]],2,FALSE)</f>
        <v>160</v>
      </c>
      <c r="B987">
        <f>IF(ROW()=2,1,IF(A986&lt;&gt;Receive[[#This Row],[No]],1,B986+1))</f>
        <v>1</v>
      </c>
      <c r="C987" s="1" t="s">
        <v>149</v>
      </c>
      <c r="D987" t="s">
        <v>30</v>
      </c>
      <c r="E987" s="1" t="s">
        <v>73</v>
      </c>
      <c r="F987" t="s">
        <v>31</v>
      </c>
      <c r="G987" t="s">
        <v>20</v>
      </c>
      <c r="H987" t="s">
        <v>71</v>
      </c>
      <c r="I987">
        <v>1</v>
      </c>
      <c r="J987" t="s">
        <v>228</v>
      </c>
      <c r="K987" s="1" t="s">
        <v>119</v>
      </c>
      <c r="L987" s="1" t="s">
        <v>162</v>
      </c>
      <c r="M987">
        <v>29</v>
      </c>
      <c r="N987">
        <v>0</v>
      </c>
      <c r="O987">
        <v>0</v>
      </c>
      <c r="P987">
        <v>0</v>
      </c>
      <c r="X987" t="str">
        <f>Receive[[#This Row],[服装]]&amp;Receive[[#This Row],[名前]]&amp;Receive[[#This Row],[レアリティ]]</f>
        <v>制服及川徹ICONIC</v>
      </c>
    </row>
    <row r="988" spans="1:24" x14ac:dyDescent="0.25">
      <c r="A988">
        <f>VLOOKUP(Receive[[#This Row],[No用]],SetNo[[No.用]:[vlookup 用]],2,FALSE)</f>
        <v>160</v>
      </c>
      <c r="B988">
        <f>IF(ROW()=2,1,IF(A987&lt;&gt;Receive[[#This Row],[No]],1,B987+1))</f>
        <v>2</v>
      </c>
      <c r="C988" s="1" t="s">
        <v>149</v>
      </c>
      <c r="D988" t="s">
        <v>30</v>
      </c>
      <c r="E988" s="1" t="s">
        <v>73</v>
      </c>
      <c r="F988" t="s">
        <v>31</v>
      </c>
      <c r="G988" t="s">
        <v>20</v>
      </c>
      <c r="H988" t="s">
        <v>71</v>
      </c>
      <c r="I988">
        <v>1</v>
      </c>
      <c r="J988" t="s">
        <v>228</v>
      </c>
      <c r="K988" s="1" t="s">
        <v>163</v>
      </c>
      <c r="L988" s="1" t="s">
        <v>162</v>
      </c>
      <c r="M988">
        <v>29</v>
      </c>
      <c r="N988">
        <v>0</v>
      </c>
      <c r="O988">
        <v>0</v>
      </c>
      <c r="P988">
        <v>0</v>
      </c>
      <c r="R988" s="1" t="s">
        <v>923</v>
      </c>
      <c r="S988" s="1">
        <v>15</v>
      </c>
      <c r="T988" s="1">
        <v>59.1</v>
      </c>
      <c r="U988" s="1"/>
      <c r="V988" s="1"/>
      <c r="X988" t="str">
        <f>Receive[[#This Row],[服装]]&amp;Receive[[#This Row],[名前]]&amp;Receive[[#This Row],[レアリティ]]</f>
        <v>制服及川徹ICONIC</v>
      </c>
    </row>
    <row r="989" spans="1:24" x14ac:dyDescent="0.25">
      <c r="A989">
        <f>VLOOKUP(Receive[[#This Row],[No用]],SetNo[[No.用]:[vlookup 用]],2,FALSE)</f>
        <v>160</v>
      </c>
      <c r="B989">
        <f>IF(ROW()=2,1,IF(A988&lt;&gt;Receive[[#This Row],[No]],1,B988+1))</f>
        <v>3</v>
      </c>
      <c r="C989" s="1" t="s">
        <v>149</v>
      </c>
      <c r="D989" t="s">
        <v>30</v>
      </c>
      <c r="E989" s="1" t="s">
        <v>73</v>
      </c>
      <c r="F989" t="s">
        <v>31</v>
      </c>
      <c r="G989" t="s">
        <v>20</v>
      </c>
      <c r="H989" t="s">
        <v>71</v>
      </c>
      <c r="I989">
        <v>1</v>
      </c>
      <c r="J989" t="s">
        <v>228</v>
      </c>
      <c r="K989" s="1" t="s">
        <v>230</v>
      </c>
      <c r="L989" s="1" t="s">
        <v>162</v>
      </c>
      <c r="M989">
        <v>29</v>
      </c>
      <c r="N989">
        <v>0</v>
      </c>
      <c r="O989">
        <v>0</v>
      </c>
      <c r="P989">
        <v>0</v>
      </c>
      <c r="R989" s="1" t="s">
        <v>923</v>
      </c>
      <c r="S989" s="1">
        <v>10</v>
      </c>
      <c r="T989" s="1">
        <v>39.4</v>
      </c>
      <c r="U989" s="1"/>
      <c r="V989" s="1"/>
      <c r="X989" t="str">
        <f>Receive[[#This Row],[服装]]&amp;Receive[[#This Row],[名前]]&amp;Receive[[#This Row],[レアリティ]]</f>
        <v>制服及川徹ICONIC</v>
      </c>
    </row>
    <row r="990" spans="1:24" x14ac:dyDescent="0.25">
      <c r="A990">
        <f>VLOOKUP(Receive[[#This Row],[No用]],SetNo[[No.用]:[vlookup 用]],2,FALSE)</f>
        <v>160</v>
      </c>
      <c r="B990">
        <f>IF(ROW()=2,1,IF(A989&lt;&gt;Receive[[#This Row],[No]],1,B989+1))</f>
        <v>4</v>
      </c>
      <c r="C990" s="1" t="s">
        <v>149</v>
      </c>
      <c r="D990" t="s">
        <v>30</v>
      </c>
      <c r="E990" s="1" t="s">
        <v>73</v>
      </c>
      <c r="F990" t="s">
        <v>31</v>
      </c>
      <c r="G990" t="s">
        <v>20</v>
      </c>
      <c r="H990" t="s">
        <v>71</v>
      </c>
      <c r="I990">
        <v>1</v>
      </c>
      <c r="J990" t="s">
        <v>228</v>
      </c>
      <c r="K990" s="1" t="s">
        <v>120</v>
      </c>
      <c r="L990" s="1" t="s">
        <v>162</v>
      </c>
      <c r="M990">
        <v>29</v>
      </c>
      <c r="N990">
        <v>0</v>
      </c>
      <c r="O990">
        <v>0</v>
      </c>
      <c r="P990">
        <v>0</v>
      </c>
      <c r="X990" t="str">
        <f>Receive[[#This Row],[服装]]&amp;Receive[[#This Row],[名前]]&amp;Receive[[#This Row],[レアリティ]]</f>
        <v>制服及川徹ICONIC</v>
      </c>
    </row>
    <row r="991" spans="1:24" x14ac:dyDescent="0.25">
      <c r="A991">
        <f>VLOOKUP(Receive[[#This Row],[No用]],SetNo[[No.用]:[vlookup 用]],2,FALSE)</f>
        <v>160</v>
      </c>
      <c r="B991">
        <f>IF(ROW()=2,1,IF(A990&lt;&gt;Receive[[#This Row],[No]],1,B990+1))</f>
        <v>5</v>
      </c>
      <c r="C991" s="1" t="s">
        <v>149</v>
      </c>
      <c r="D991" t="s">
        <v>30</v>
      </c>
      <c r="E991" s="1" t="s">
        <v>73</v>
      </c>
      <c r="F991" t="s">
        <v>31</v>
      </c>
      <c r="G991" t="s">
        <v>20</v>
      </c>
      <c r="H991" t="s">
        <v>71</v>
      </c>
      <c r="I991">
        <v>1</v>
      </c>
      <c r="J991" t="s">
        <v>228</v>
      </c>
      <c r="K991" s="1" t="s">
        <v>164</v>
      </c>
      <c r="L991" s="1" t="s">
        <v>162</v>
      </c>
      <c r="M991">
        <v>29</v>
      </c>
      <c r="N991">
        <v>0</v>
      </c>
      <c r="O991">
        <v>0</v>
      </c>
      <c r="P991">
        <v>0</v>
      </c>
      <c r="X991" t="str">
        <f>Receive[[#This Row],[服装]]&amp;Receive[[#This Row],[名前]]&amp;Receive[[#This Row],[レアリティ]]</f>
        <v>制服及川徹ICONIC</v>
      </c>
    </row>
    <row r="992" spans="1:24" x14ac:dyDescent="0.25">
      <c r="A992">
        <f>VLOOKUP(Receive[[#This Row],[No用]],SetNo[[No.用]:[vlookup 用]],2,FALSE)</f>
        <v>160</v>
      </c>
      <c r="B992">
        <f>IF(ROW()=2,1,IF(A991&lt;&gt;Receive[[#This Row],[No]],1,B991+1))</f>
        <v>6</v>
      </c>
      <c r="C992" s="1" t="s">
        <v>149</v>
      </c>
      <c r="D992" t="s">
        <v>30</v>
      </c>
      <c r="E992" s="1" t="s">
        <v>73</v>
      </c>
      <c r="F992" t="s">
        <v>31</v>
      </c>
      <c r="G992" t="s">
        <v>20</v>
      </c>
      <c r="H992" t="s">
        <v>71</v>
      </c>
      <c r="I992">
        <v>0</v>
      </c>
      <c r="J992" t="s">
        <v>228</v>
      </c>
      <c r="K992" s="1" t="s">
        <v>165</v>
      </c>
      <c r="L992" s="1" t="s">
        <v>162</v>
      </c>
      <c r="M992">
        <v>13</v>
      </c>
      <c r="N992">
        <v>0</v>
      </c>
      <c r="O992">
        <v>0</v>
      </c>
      <c r="P992">
        <v>0</v>
      </c>
      <c r="X992" t="str">
        <f>Receive[[#This Row],[服装]]&amp;Receive[[#This Row],[名前]]&amp;Receive[[#This Row],[レアリティ]]</f>
        <v>制服及川徹ICONIC</v>
      </c>
    </row>
    <row r="993" spans="1:24" x14ac:dyDescent="0.25">
      <c r="A993">
        <f>VLOOKUP(Receive[[#This Row],[No用]],SetNo[[No.用]:[vlookup 用]],2,FALSE)</f>
        <v>161</v>
      </c>
      <c r="B993">
        <f>IF(ROW()=2,1,IF(A992&lt;&gt;Receive[[#This Row],[No]],1,B992+1))</f>
        <v>1</v>
      </c>
      <c r="C993" s="1" t="s">
        <v>646</v>
      </c>
      <c r="D993" s="1" t="s">
        <v>30</v>
      </c>
      <c r="E993" s="1" t="s">
        <v>90</v>
      </c>
      <c r="F993" s="1" t="s">
        <v>31</v>
      </c>
      <c r="G993" s="1" t="s">
        <v>20</v>
      </c>
      <c r="H993" s="1" t="s">
        <v>71</v>
      </c>
      <c r="I993">
        <v>1</v>
      </c>
      <c r="J993" t="s">
        <v>228</v>
      </c>
      <c r="K993" s="1" t="s">
        <v>119</v>
      </c>
      <c r="L993" s="1" t="s">
        <v>178</v>
      </c>
      <c r="M993">
        <v>32</v>
      </c>
      <c r="N993">
        <v>0</v>
      </c>
      <c r="O993">
        <v>0</v>
      </c>
      <c r="P993">
        <v>0</v>
      </c>
      <c r="X993" t="str">
        <f>Receive[[#This Row],[服装]]&amp;Receive[[#This Row],[名前]]&amp;Receive[[#This Row],[レアリティ]]</f>
        <v>路地裏及川徹ICONIC</v>
      </c>
    </row>
    <row r="994" spans="1:24" x14ac:dyDescent="0.25">
      <c r="A994">
        <f>VLOOKUP(Receive[[#This Row],[No用]],SetNo[[No.用]:[vlookup 用]],2,FALSE)</f>
        <v>161</v>
      </c>
      <c r="B994">
        <f>IF(ROW()=2,1,IF(A993&lt;&gt;Receive[[#This Row],[No]],1,B993+1))</f>
        <v>2</v>
      </c>
      <c r="C994" s="1" t="s">
        <v>646</v>
      </c>
      <c r="D994" s="1" t="s">
        <v>30</v>
      </c>
      <c r="E994" s="1" t="s">
        <v>90</v>
      </c>
      <c r="F994" s="1" t="s">
        <v>31</v>
      </c>
      <c r="G994" s="1" t="s">
        <v>20</v>
      </c>
      <c r="H994" s="1" t="s">
        <v>71</v>
      </c>
      <c r="I994">
        <v>1</v>
      </c>
      <c r="J994" t="s">
        <v>228</v>
      </c>
      <c r="K994" s="1" t="s">
        <v>163</v>
      </c>
      <c r="L994" s="1" t="s">
        <v>162</v>
      </c>
      <c r="M994">
        <v>29</v>
      </c>
      <c r="N994">
        <v>0</v>
      </c>
      <c r="O994">
        <v>0</v>
      </c>
      <c r="P994">
        <v>0</v>
      </c>
      <c r="R994" s="1" t="s">
        <v>923</v>
      </c>
      <c r="S994" s="1">
        <v>15</v>
      </c>
      <c r="T994" s="1">
        <v>59.1</v>
      </c>
      <c r="U994" s="1"/>
      <c r="V994" s="1"/>
      <c r="X994" t="str">
        <f>Receive[[#This Row],[服装]]&amp;Receive[[#This Row],[名前]]&amp;Receive[[#This Row],[レアリティ]]</f>
        <v>路地裏及川徹ICONIC</v>
      </c>
    </row>
    <row r="995" spans="1:24" x14ac:dyDescent="0.25">
      <c r="A995">
        <f>VLOOKUP(Receive[[#This Row],[No用]],SetNo[[No.用]:[vlookup 用]],2,FALSE)</f>
        <v>161</v>
      </c>
      <c r="B995">
        <f>IF(ROW()=2,1,IF(A994&lt;&gt;Receive[[#This Row],[No]],1,B994+1))</f>
        <v>3</v>
      </c>
      <c r="C995" s="1" t="s">
        <v>646</v>
      </c>
      <c r="D995" s="1" t="s">
        <v>30</v>
      </c>
      <c r="E995" s="1" t="s">
        <v>90</v>
      </c>
      <c r="F995" s="1" t="s">
        <v>31</v>
      </c>
      <c r="G995" s="1" t="s">
        <v>20</v>
      </c>
      <c r="H995" s="1" t="s">
        <v>71</v>
      </c>
      <c r="I995">
        <v>1</v>
      </c>
      <c r="J995" t="s">
        <v>228</v>
      </c>
      <c r="K995" s="1" t="s">
        <v>230</v>
      </c>
      <c r="L995" s="1" t="s">
        <v>162</v>
      </c>
      <c r="M995">
        <v>29</v>
      </c>
      <c r="N995">
        <v>0</v>
      </c>
      <c r="O995">
        <v>0</v>
      </c>
      <c r="P995">
        <v>0</v>
      </c>
      <c r="R995" s="1" t="s">
        <v>923</v>
      </c>
      <c r="S995" s="1">
        <v>10</v>
      </c>
      <c r="T995" s="1">
        <v>39.4</v>
      </c>
      <c r="U995" s="1"/>
      <c r="V995" s="1"/>
      <c r="X995" t="str">
        <f>Receive[[#This Row],[服装]]&amp;Receive[[#This Row],[名前]]&amp;Receive[[#This Row],[レアリティ]]</f>
        <v>路地裏及川徹ICONIC</v>
      </c>
    </row>
    <row r="996" spans="1:24" x14ac:dyDescent="0.25">
      <c r="A996">
        <f>VLOOKUP(Receive[[#This Row],[No用]],SetNo[[No.用]:[vlookup 用]],2,FALSE)</f>
        <v>161</v>
      </c>
      <c r="B996">
        <f>IF(ROW()=2,1,IF(A995&lt;&gt;Receive[[#This Row],[No]],1,B995+1))</f>
        <v>4</v>
      </c>
      <c r="C996" s="1" t="s">
        <v>646</v>
      </c>
      <c r="D996" s="1" t="s">
        <v>30</v>
      </c>
      <c r="E996" s="1" t="s">
        <v>90</v>
      </c>
      <c r="F996" s="1" t="s">
        <v>31</v>
      </c>
      <c r="G996" s="1" t="s">
        <v>20</v>
      </c>
      <c r="H996" s="1" t="s">
        <v>71</v>
      </c>
      <c r="I996">
        <v>1</v>
      </c>
      <c r="J996" t="s">
        <v>228</v>
      </c>
      <c r="K996" s="1" t="s">
        <v>120</v>
      </c>
      <c r="L996" s="1" t="s">
        <v>173</v>
      </c>
      <c r="M996">
        <v>35</v>
      </c>
      <c r="N996">
        <v>0</v>
      </c>
      <c r="O996">
        <v>0</v>
      </c>
      <c r="P996">
        <v>0</v>
      </c>
      <c r="X996" t="str">
        <f>Receive[[#This Row],[服装]]&amp;Receive[[#This Row],[名前]]&amp;Receive[[#This Row],[レアリティ]]</f>
        <v>路地裏及川徹ICONIC</v>
      </c>
    </row>
    <row r="997" spans="1:24" x14ac:dyDescent="0.25">
      <c r="A997">
        <f>VLOOKUP(Receive[[#This Row],[No用]],SetNo[[No.用]:[vlookup 用]],2,FALSE)</f>
        <v>161</v>
      </c>
      <c r="B997">
        <f>IF(ROW()=2,1,IF(A996&lt;&gt;Receive[[#This Row],[No]],1,B996+1))</f>
        <v>5</v>
      </c>
      <c r="C997" s="1" t="s">
        <v>646</v>
      </c>
      <c r="D997" s="1" t="s">
        <v>30</v>
      </c>
      <c r="E997" s="1" t="s">
        <v>90</v>
      </c>
      <c r="F997" s="1" t="s">
        <v>31</v>
      </c>
      <c r="G997" s="1" t="s">
        <v>20</v>
      </c>
      <c r="H997" s="1" t="s">
        <v>71</v>
      </c>
      <c r="I997">
        <v>1</v>
      </c>
      <c r="J997" t="s">
        <v>228</v>
      </c>
      <c r="K997" s="1" t="s">
        <v>164</v>
      </c>
      <c r="L997" s="1" t="s">
        <v>162</v>
      </c>
      <c r="M997">
        <v>29</v>
      </c>
      <c r="N997">
        <v>0</v>
      </c>
      <c r="O997">
        <v>0</v>
      </c>
      <c r="P997">
        <v>0</v>
      </c>
      <c r="X997" t="str">
        <f>Receive[[#This Row],[服装]]&amp;Receive[[#This Row],[名前]]&amp;Receive[[#This Row],[レアリティ]]</f>
        <v>路地裏及川徹ICONIC</v>
      </c>
    </row>
    <row r="998" spans="1:24" x14ac:dyDescent="0.25">
      <c r="A998">
        <f>VLOOKUP(Receive[[#This Row],[No用]],SetNo[[No.用]:[vlookup 用]],2,FALSE)</f>
        <v>161</v>
      </c>
      <c r="B998">
        <f>IF(ROW()=2,1,IF(A997&lt;&gt;Receive[[#This Row],[No]],1,B997+1))</f>
        <v>6</v>
      </c>
      <c r="C998" s="1" t="s">
        <v>646</v>
      </c>
      <c r="D998" s="1" t="s">
        <v>30</v>
      </c>
      <c r="E998" s="1" t="s">
        <v>90</v>
      </c>
      <c r="F998" s="1" t="s">
        <v>31</v>
      </c>
      <c r="G998" s="1" t="s">
        <v>20</v>
      </c>
      <c r="H998" s="1" t="s">
        <v>71</v>
      </c>
      <c r="I998">
        <v>0</v>
      </c>
      <c r="J998" t="s">
        <v>228</v>
      </c>
      <c r="K998" s="1" t="s">
        <v>165</v>
      </c>
      <c r="L998" s="1" t="s">
        <v>162</v>
      </c>
      <c r="M998">
        <v>13</v>
      </c>
      <c r="N998">
        <v>0</v>
      </c>
      <c r="O998">
        <v>0</v>
      </c>
      <c r="P998">
        <v>0</v>
      </c>
      <c r="X998" t="str">
        <f>Receive[[#This Row],[服装]]&amp;Receive[[#This Row],[名前]]&amp;Receive[[#This Row],[レアリティ]]</f>
        <v>路地裏及川徹ICONIC</v>
      </c>
    </row>
    <row r="999" spans="1:24" x14ac:dyDescent="0.25">
      <c r="A999">
        <f>VLOOKUP(Receive[[#This Row],[No用]],SetNo[[No.用]:[vlookup 用]],2,FALSE)</f>
        <v>162</v>
      </c>
      <c r="B999">
        <f>IF(ROW()=2,1,IF(A998&lt;&gt;Receive[[#This Row],[No]],1,B998+1))</f>
        <v>1</v>
      </c>
      <c r="C999" s="1" t="s">
        <v>705</v>
      </c>
      <c r="D999" s="1" t="s">
        <v>30</v>
      </c>
      <c r="E999" s="1" t="s">
        <v>77</v>
      </c>
      <c r="F999" s="1" t="s">
        <v>31</v>
      </c>
      <c r="G999" s="1" t="s">
        <v>20</v>
      </c>
      <c r="H999" s="1" t="s">
        <v>71</v>
      </c>
      <c r="I999">
        <v>1</v>
      </c>
      <c r="J999" t="s">
        <v>228</v>
      </c>
      <c r="K999" s="1" t="s">
        <v>119</v>
      </c>
      <c r="L999" s="1" t="s">
        <v>162</v>
      </c>
      <c r="M999">
        <v>29</v>
      </c>
      <c r="N999">
        <v>0</v>
      </c>
      <c r="O999">
        <v>0</v>
      </c>
      <c r="P999">
        <v>0</v>
      </c>
      <c r="X999" t="str">
        <f>Receive[[#This Row],[服装]]&amp;Receive[[#This Row],[名前]]&amp;Receive[[#This Row],[レアリティ]]</f>
        <v>バカンス及川徹ICONIC</v>
      </c>
    </row>
    <row r="1000" spans="1:24" x14ac:dyDescent="0.25">
      <c r="A1000">
        <f>VLOOKUP(Receive[[#This Row],[No用]],SetNo[[No.用]:[vlookup 用]],2,FALSE)</f>
        <v>162</v>
      </c>
      <c r="B1000">
        <f>IF(ROW()=2,1,IF(A999&lt;&gt;Receive[[#This Row],[No]],1,B999+1))</f>
        <v>2</v>
      </c>
      <c r="C1000" s="1" t="s">
        <v>705</v>
      </c>
      <c r="D1000" s="1" t="s">
        <v>30</v>
      </c>
      <c r="E1000" s="1" t="s">
        <v>77</v>
      </c>
      <c r="F1000" s="1" t="s">
        <v>31</v>
      </c>
      <c r="G1000" s="1" t="s">
        <v>20</v>
      </c>
      <c r="H1000" s="1" t="s">
        <v>71</v>
      </c>
      <c r="I1000">
        <v>1</v>
      </c>
      <c r="J1000" t="s">
        <v>228</v>
      </c>
      <c r="K1000" s="1" t="s">
        <v>163</v>
      </c>
      <c r="L1000" s="1" t="s">
        <v>162</v>
      </c>
      <c r="M1000">
        <v>29</v>
      </c>
      <c r="N1000">
        <v>0</v>
      </c>
      <c r="O1000">
        <v>0</v>
      </c>
      <c r="P1000">
        <v>0</v>
      </c>
      <c r="R1000" s="1" t="s">
        <v>923</v>
      </c>
      <c r="S1000" s="1">
        <v>15</v>
      </c>
      <c r="T1000" s="1">
        <v>59.1</v>
      </c>
      <c r="U1000" s="1"/>
      <c r="V1000" s="1"/>
      <c r="X1000" t="str">
        <f>Receive[[#This Row],[服装]]&amp;Receive[[#This Row],[名前]]&amp;Receive[[#This Row],[レアリティ]]</f>
        <v>バカンス及川徹ICONIC</v>
      </c>
    </row>
    <row r="1001" spans="1:24" x14ac:dyDescent="0.25">
      <c r="A1001">
        <f>VLOOKUP(Receive[[#This Row],[No用]],SetNo[[No.用]:[vlookup 用]],2,FALSE)</f>
        <v>162</v>
      </c>
      <c r="B1001">
        <f>IF(ROW()=2,1,IF(A1000&lt;&gt;Receive[[#This Row],[No]],1,B1000+1))</f>
        <v>3</v>
      </c>
      <c r="C1001" s="1" t="s">
        <v>705</v>
      </c>
      <c r="D1001" s="1" t="s">
        <v>30</v>
      </c>
      <c r="E1001" s="1" t="s">
        <v>77</v>
      </c>
      <c r="F1001" s="1" t="s">
        <v>31</v>
      </c>
      <c r="G1001" s="1" t="s">
        <v>20</v>
      </c>
      <c r="H1001" s="1" t="s">
        <v>71</v>
      </c>
      <c r="I1001">
        <v>1</v>
      </c>
      <c r="J1001" t="s">
        <v>228</v>
      </c>
      <c r="K1001" s="1" t="s">
        <v>230</v>
      </c>
      <c r="L1001" s="1" t="s">
        <v>162</v>
      </c>
      <c r="M1001">
        <v>29</v>
      </c>
      <c r="N1001">
        <v>0</v>
      </c>
      <c r="O1001">
        <v>0</v>
      </c>
      <c r="P1001">
        <v>0</v>
      </c>
      <c r="R1001" s="1" t="s">
        <v>923</v>
      </c>
      <c r="S1001" s="1">
        <v>10</v>
      </c>
      <c r="T1001" s="1">
        <v>39.4</v>
      </c>
      <c r="U1001" s="1"/>
      <c r="V1001" s="1"/>
      <c r="X1001" t="str">
        <f>Receive[[#This Row],[服装]]&amp;Receive[[#This Row],[名前]]&amp;Receive[[#This Row],[レアリティ]]</f>
        <v>バカンス及川徹ICONIC</v>
      </c>
    </row>
    <row r="1002" spans="1:24" x14ac:dyDescent="0.25">
      <c r="A1002">
        <f>VLOOKUP(Receive[[#This Row],[No用]],SetNo[[No.用]:[vlookup 用]],2,FALSE)</f>
        <v>162</v>
      </c>
      <c r="B1002">
        <f>IF(ROW()=2,1,IF(A1001&lt;&gt;Receive[[#This Row],[No]],1,B1001+1))</f>
        <v>4</v>
      </c>
      <c r="C1002" s="1" t="s">
        <v>705</v>
      </c>
      <c r="D1002" s="1" t="s">
        <v>30</v>
      </c>
      <c r="E1002" s="1" t="s">
        <v>77</v>
      </c>
      <c r="F1002" s="1" t="s">
        <v>31</v>
      </c>
      <c r="G1002" s="1" t="s">
        <v>20</v>
      </c>
      <c r="H1002" s="1" t="s">
        <v>71</v>
      </c>
      <c r="I1002">
        <v>1</v>
      </c>
      <c r="J1002" t="s">
        <v>228</v>
      </c>
      <c r="K1002" s="1" t="s">
        <v>120</v>
      </c>
      <c r="L1002" s="1" t="s">
        <v>162</v>
      </c>
      <c r="M1002">
        <v>29</v>
      </c>
      <c r="N1002">
        <v>0</v>
      </c>
      <c r="O1002">
        <v>0</v>
      </c>
      <c r="P1002">
        <v>0</v>
      </c>
      <c r="X1002" t="str">
        <f>Receive[[#This Row],[服装]]&amp;Receive[[#This Row],[名前]]&amp;Receive[[#This Row],[レアリティ]]</f>
        <v>バカンス及川徹ICONIC</v>
      </c>
    </row>
    <row r="1003" spans="1:24" x14ac:dyDescent="0.25">
      <c r="A1003">
        <f>VLOOKUP(Receive[[#This Row],[No用]],SetNo[[No.用]:[vlookup 用]],2,FALSE)</f>
        <v>162</v>
      </c>
      <c r="B1003">
        <f>IF(ROW()=2,1,IF(A1002&lt;&gt;Receive[[#This Row],[No]],1,B1002+1))</f>
        <v>5</v>
      </c>
      <c r="C1003" s="1" t="s">
        <v>705</v>
      </c>
      <c r="D1003" s="1" t="s">
        <v>30</v>
      </c>
      <c r="E1003" s="1" t="s">
        <v>77</v>
      </c>
      <c r="F1003" s="1" t="s">
        <v>31</v>
      </c>
      <c r="G1003" s="1" t="s">
        <v>20</v>
      </c>
      <c r="H1003" s="1" t="s">
        <v>71</v>
      </c>
      <c r="I1003">
        <v>1</v>
      </c>
      <c r="J1003" t="s">
        <v>228</v>
      </c>
      <c r="K1003" s="1" t="s">
        <v>164</v>
      </c>
      <c r="L1003" s="1" t="s">
        <v>162</v>
      </c>
      <c r="M1003">
        <v>29</v>
      </c>
      <c r="N1003">
        <v>0</v>
      </c>
      <c r="O1003">
        <v>0</v>
      </c>
      <c r="P1003">
        <v>0</v>
      </c>
      <c r="X1003" t="str">
        <f>Receive[[#This Row],[服装]]&amp;Receive[[#This Row],[名前]]&amp;Receive[[#This Row],[レアリティ]]</f>
        <v>バカンス及川徹ICONIC</v>
      </c>
    </row>
    <row r="1004" spans="1:24" x14ac:dyDescent="0.25">
      <c r="A1004">
        <f>VLOOKUP(Receive[[#This Row],[No用]],SetNo[[No.用]:[vlookup 用]],2,FALSE)</f>
        <v>162</v>
      </c>
      <c r="B1004">
        <f>IF(ROW()=2,1,IF(A1003&lt;&gt;Receive[[#This Row],[No]],1,B1003+1))</f>
        <v>6</v>
      </c>
      <c r="C1004" s="1" t="s">
        <v>705</v>
      </c>
      <c r="D1004" s="1" t="s">
        <v>30</v>
      </c>
      <c r="E1004" s="1" t="s">
        <v>77</v>
      </c>
      <c r="F1004" s="1" t="s">
        <v>31</v>
      </c>
      <c r="G1004" s="1" t="s">
        <v>20</v>
      </c>
      <c r="H1004" s="1" t="s">
        <v>71</v>
      </c>
      <c r="I1004">
        <v>0</v>
      </c>
      <c r="J1004" t="s">
        <v>228</v>
      </c>
      <c r="K1004" s="1" t="s">
        <v>165</v>
      </c>
      <c r="L1004" s="1" t="s">
        <v>162</v>
      </c>
      <c r="M1004">
        <v>13</v>
      </c>
      <c r="N1004">
        <v>0</v>
      </c>
      <c r="O1004">
        <v>0</v>
      </c>
      <c r="P1004">
        <v>0</v>
      </c>
      <c r="X1004" t="str">
        <f>Receive[[#This Row],[服装]]&amp;Receive[[#This Row],[名前]]&amp;Receive[[#This Row],[レアリティ]]</f>
        <v>バカンス及川徹ICONIC</v>
      </c>
    </row>
    <row r="1005" spans="1:24" x14ac:dyDescent="0.25">
      <c r="A1005">
        <f>VLOOKUP(Receive[[#This Row],[No用]],SetNo[[No.用]:[vlookup 用]],2,FALSE)</f>
        <v>163</v>
      </c>
      <c r="B1005">
        <f>IF(ROW()=2,1,IF(A1004&lt;&gt;Receive[[#This Row],[No]],1,B1004+1))</f>
        <v>1</v>
      </c>
      <c r="C1005" s="1" t="s">
        <v>871</v>
      </c>
      <c r="D1005" s="1" t="s">
        <v>30</v>
      </c>
      <c r="E1005" s="1" t="s">
        <v>73</v>
      </c>
      <c r="F1005" s="1" t="s">
        <v>31</v>
      </c>
      <c r="G1005" s="1" t="s">
        <v>20</v>
      </c>
      <c r="H1005" s="1" t="s">
        <v>71</v>
      </c>
      <c r="I1005">
        <v>1</v>
      </c>
      <c r="J1005" t="s">
        <v>228</v>
      </c>
      <c r="K1005" s="1" t="s">
        <v>119</v>
      </c>
      <c r="L1005" s="1" t="s">
        <v>173</v>
      </c>
      <c r="M1005">
        <v>36</v>
      </c>
      <c r="N1005">
        <v>0</v>
      </c>
      <c r="O1005">
        <v>0</v>
      </c>
      <c r="P1005">
        <v>0</v>
      </c>
      <c r="X1005" t="str">
        <f>Receive[[#This Row],[服装]]&amp;Receive[[#This Row],[名前]]&amp;Receive[[#This Row],[レアリティ]]</f>
        <v>2周年及川徹ICONIC</v>
      </c>
    </row>
    <row r="1006" spans="1:24" x14ac:dyDescent="0.25">
      <c r="A1006">
        <f>VLOOKUP(Receive[[#This Row],[No用]],SetNo[[No.用]:[vlookup 用]],2,FALSE)</f>
        <v>163</v>
      </c>
      <c r="B1006">
        <f>IF(ROW()=2,1,IF(A1005&lt;&gt;Receive[[#This Row],[No]],1,B1005+1))</f>
        <v>2</v>
      </c>
      <c r="C1006" s="1" t="s">
        <v>871</v>
      </c>
      <c r="D1006" s="1" t="s">
        <v>30</v>
      </c>
      <c r="E1006" s="1" t="s">
        <v>73</v>
      </c>
      <c r="F1006" s="1" t="s">
        <v>31</v>
      </c>
      <c r="G1006" s="1" t="s">
        <v>20</v>
      </c>
      <c r="H1006" s="1" t="s">
        <v>71</v>
      </c>
      <c r="I1006">
        <v>1</v>
      </c>
      <c r="J1006" t="s">
        <v>228</v>
      </c>
      <c r="K1006" s="1" t="s">
        <v>163</v>
      </c>
      <c r="L1006" s="1" t="s">
        <v>162</v>
      </c>
      <c r="M1006">
        <v>29</v>
      </c>
      <c r="N1006">
        <v>0</v>
      </c>
      <c r="O1006">
        <v>0</v>
      </c>
      <c r="P1006">
        <v>0</v>
      </c>
      <c r="R1006" s="1" t="s">
        <v>923</v>
      </c>
      <c r="S1006" s="1">
        <v>15</v>
      </c>
      <c r="T1006" s="1">
        <v>59.1</v>
      </c>
      <c r="U1006" s="1"/>
      <c r="V1006" s="1"/>
      <c r="X1006" t="str">
        <f>Receive[[#This Row],[服装]]&amp;Receive[[#This Row],[名前]]&amp;Receive[[#This Row],[レアリティ]]</f>
        <v>2周年及川徹ICONIC</v>
      </c>
    </row>
    <row r="1007" spans="1:24" x14ac:dyDescent="0.25">
      <c r="A1007">
        <f>VLOOKUP(Receive[[#This Row],[No用]],SetNo[[No.用]:[vlookup 用]],2,FALSE)</f>
        <v>163</v>
      </c>
      <c r="B1007">
        <f>IF(ROW()=2,1,IF(A1006&lt;&gt;Receive[[#This Row],[No]],1,B1006+1))</f>
        <v>3</v>
      </c>
      <c r="C1007" s="1" t="s">
        <v>871</v>
      </c>
      <c r="D1007" s="1" t="s">
        <v>30</v>
      </c>
      <c r="E1007" s="1" t="s">
        <v>73</v>
      </c>
      <c r="F1007" s="1" t="s">
        <v>31</v>
      </c>
      <c r="G1007" s="1" t="s">
        <v>20</v>
      </c>
      <c r="H1007" s="1" t="s">
        <v>71</v>
      </c>
      <c r="I1007">
        <v>1</v>
      </c>
      <c r="J1007" t="s">
        <v>228</v>
      </c>
      <c r="K1007" s="1" t="s">
        <v>230</v>
      </c>
      <c r="L1007" s="1" t="s">
        <v>178</v>
      </c>
      <c r="M1007">
        <v>29</v>
      </c>
      <c r="N1007">
        <v>0</v>
      </c>
      <c r="O1007">
        <v>0</v>
      </c>
      <c r="P1007">
        <v>0</v>
      </c>
      <c r="R1007" s="1" t="s">
        <v>923</v>
      </c>
      <c r="S1007" s="1">
        <v>12.5</v>
      </c>
      <c r="T1007" s="1">
        <v>49.74</v>
      </c>
      <c r="U1007" s="1"/>
      <c r="V1007" s="1"/>
      <c r="X1007" t="str">
        <f>Receive[[#This Row],[服装]]&amp;Receive[[#This Row],[名前]]&amp;Receive[[#This Row],[レアリティ]]</f>
        <v>2周年及川徹ICONIC</v>
      </c>
    </row>
    <row r="1008" spans="1:24" x14ac:dyDescent="0.25">
      <c r="A1008">
        <f>VLOOKUP(Receive[[#This Row],[No用]],SetNo[[No.用]:[vlookup 用]],2,FALSE)</f>
        <v>163</v>
      </c>
      <c r="B1008">
        <f>IF(ROW()=2,1,IF(A1007&lt;&gt;Receive[[#This Row],[No]],1,B1007+1))</f>
        <v>4</v>
      </c>
      <c r="C1008" s="1" t="s">
        <v>871</v>
      </c>
      <c r="D1008" s="1" t="s">
        <v>30</v>
      </c>
      <c r="E1008" s="1" t="s">
        <v>73</v>
      </c>
      <c r="F1008" s="1" t="s">
        <v>31</v>
      </c>
      <c r="G1008" s="1" t="s">
        <v>20</v>
      </c>
      <c r="H1008" s="1" t="s">
        <v>71</v>
      </c>
      <c r="I1008">
        <v>1</v>
      </c>
      <c r="J1008" t="s">
        <v>228</v>
      </c>
      <c r="K1008" s="1" t="s">
        <v>120</v>
      </c>
      <c r="L1008" s="1" t="s">
        <v>178</v>
      </c>
      <c r="M1008">
        <v>33</v>
      </c>
      <c r="N1008">
        <v>0</v>
      </c>
      <c r="O1008">
        <v>0</v>
      </c>
      <c r="P1008">
        <v>0</v>
      </c>
      <c r="X1008" t="str">
        <f>Receive[[#This Row],[服装]]&amp;Receive[[#This Row],[名前]]&amp;Receive[[#This Row],[レアリティ]]</f>
        <v>2周年及川徹ICONIC</v>
      </c>
    </row>
    <row r="1009" spans="1:24" x14ac:dyDescent="0.25">
      <c r="A1009">
        <f>VLOOKUP(Receive[[#This Row],[No用]],SetNo[[No.用]:[vlookup 用]],2,FALSE)</f>
        <v>163</v>
      </c>
      <c r="B1009">
        <f>IF(ROW()=2,1,IF(A1008&lt;&gt;Receive[[#This Row],[No]],1,B1008+1))</f>
        <v>5</v>
      </c>
      <c r="C1009" s="1" t="s">
        <v>871</v>
      </c>
      <c r="D1009" s="1" t="s">
        <v>30</v>
      </c>
      <c r="E1009" s="1" t="s">
        <v>73</v>
      </c>
      <c r="F1009" s="1" t="s">
        <v>31</v>
      </c>
      <c r="G1009" s="1" t="s">
        <v>20</v>
      </c>
      <c r="H1009" s="1" t="s">
        <v>71</v>
      </c>
      <c r="I1009">
        <v>1</v>
      </c>
      <c r="J1009" t="s">
        <v>228</v>
      </c>
      <c r="K1009" s="1" t="s">
        <v>164</v>
      </c>
      <c r="L1009" s="1" t="s">
        <v>162</v>
      </c>
      <c r="M1009">
        <v>29</v>
      </c>
      <c r="N1009">
        <v>0</v>
      </c>
      <c r="O1009">
        <v>0</v>
      </c>
      <c r="P1009">
        <v>0</v>
      </c>
      <c r="X1009" t="str">
        <f>Receive[[#This Row],[服装]]&amp;Receive[[#This Row],[名前]]&amp;Receive[[#This Row],[レアリティ]]</f>
        <v>2周年及川徹ICONIC</v>
      </c>
    </row>
    <row r="1010" spans="1:24" x14ac:dyDescent="0.25">
      <c r="A1010">
        <f>VLOOKUP(Receive[[#This Row],[No用]],SetNo[[No.用]:[vlookup 用]],2,FALSE)</f>
        <v>163</v>
      </c>
      <c r="B1010">
        <f>IF(ROW()=2,1,IF(A1009&lt;&gt;Receive[[#This Row],[No]],1,B1009+1))</f>
        <v>6</v>
      </c>
      <c r="C1010" s="1" t="s">
        <v>871</v>
      </c>
      <c r="D1010" s="1" t="s">
        <v>30</v>
      </c>
      <c r="E1010" s="1" t="s">
        <v>73</v>
      </c>
      <c r="F1010" s="1" t="s">
        <v>31</v>
      </c>
      <c r="G1010" s="1" t="s">
        <v>20</v>
      </c>
      <c r="H1010" s="1" t="s">
        <v>71</v>
      </c>
      <c r="I1010">
        <v>0</v>
      </c>
      <c r="J1010" t="s">
        <v>228</v>
      </c>
      <c r="K1010" s="1" t="s">
        <v>165</v>
      </c>
      <c r="L1010" s="1" t="s">
        <v>162</v>
      </c>
      <c r="M1010">
        <v>13</v>
      </c>
      <c r="N1010">
        <v>0</v>
      </c>
      <c r="O1010">
        <v>0</v>
      </c>
      <c r="P1010">
        <v>0</v>
      </c>
      <c r="X1010" t="str">
        <f>Receive[[#This Row],[服装]]&amp;Receive[[#This Row],[名前]]&amp;Receive[[#This Row],[レアリティ]]</f>
        <v>2周年及川徹ICONIC</v>
      </c>
    </row>
    <row r="1011" spans="1:24" x14ac:dyDescent="0.25">
      <c r="A1011">
        <f>VLOOKUP(Receive[[#This Row],[No用]],SetNo[[No.用]:[vlookup 用]],2,FALSE)</f>
        <v>163</v>
      </c>
      <c r="B1011">
        <f>IF(ROW()=2,1,IF(A1010&lt;&gt;Receive[[#This Row],[No]],1,B1010+1))</f>
        <v>7</v>
      </c>
      <c r="C1011" s="1" t="s">
        <v>871</v>
      </c>
      <c r="D1011" s="1" t="s">
        <v>30</v>
      </c>
      <c r="E1011" s="1" t="s">
        <v>73</v>
      </c>
      <c r="F1011" s="1" t="s">
        <v>31</v>
      </c>
      <c r="G1011" s="1" t="s">
        <v>20</v>
      </c>
      <c r="H1011" s="1" t="s">
        <v>71</v>
      </c>
      <c r="I1011">
        <v>1</v>
      </c>
      <c r="J1011" t="s">
        <v>228</v>
      </c>
      <c r="K1011" s="1" t="s">
        <v>164</v>
      </c>
      <c r="L1011" s="1" t="s">
        <v>224</v>
      </c>
      <c r="M1011">
        <v>51</v>
      </c>
      <c r="N1011">
        <v>0</v>
      </c>
      <c r="O1011">
        <v>61</v>
      </c>
      <c r="P1011">
        <v>0</v>
      </c>
      <c r="W1011" s="1" t="s">
        <v>1291</v>
      </c>
      <c r="X1011" t="str">
        <f>Receive[[#This Row],[服装]]&amp;Receive[[#This Row],[名前]]&amp;Receive[[#This Row],[レアリティ]]</f>
        <v>2周年及川徹ICONIC</v>
      </c>
    </row>
    <row r="1012" spans="1:24" x14ac:dyDescent="0.25">
      <c r="A1012">
        <f>VLOOKUP(Receive[[#This Row],[No用]],SetNo[[No.用]:[vlookup 用]],2,FALSE)</f>
        <v>164</v>
      </c>
      <c r="B1012">
        <f>IF(ROW()=2,1,IF(A1011&lt;&gt;Receive[[#This Row],[No]],1,B1011+1))</f>
        <v>1</v>
      </c>
      <c r="C1012" s="1" t="s">
        <v>992</v>
      </c>
      <c r="D1012" s="1" t="s">
        <v>30</v>
      </c>
      <c r="E1012" s="1" t="s">
        <v>90</v>
      </c>
      <c r="F1012" s="1" t="s">
        <v>31</v>
      </c>
      <c r="G1012" s="1" t="s">
        <v>20</v>
      </c>
      <c r="H1012" s="1" t="s">
        <v>71</v>
      </c>
      <c r="I1012">
        <v>1</v>
      </c>
      <c r="J1012" t="s">
        <v>228</v>
      </c>
      <c r="K1012" s="1" t="s">
        <v>119</v>
      </c>
      <c r="L1012" s="1" t="s">
        <v>178</v>
      </c>
      <c r="M1012">
        <v>32</v>
      </c>
      <c r="N1012">
        <v>0</v>
      </c>
      <c r="O1012">
        <v>0</v>
      </c>
      <c r="P1012">
        <v>0</v>
      </c>
      <c r="X1012" t="str">
        <f>Receive[[#This Row],[服装]]&amp;Receive[[#This Row],[名前]]&amp;Receive[[#This Row],[レアリティ]]</f>
        <v>夏祭り2及川徹ICONIC</v>
      </c>
    </row>
    <row r="1013" spans="1:24" x14ac:dyDescent="0.25">
      <c r="A1013">
        <f>VLOOKUP(Receive[[#This Row],[No用]],SetNo[[No.用]:[vlookup 用]],2,FALSE)</f>
        <v>164</v>
      </c>
      <c r="B1013">
        <f>IF(ROW()=2,1,IF(A1012&lt;&gt;Receive[[#This Row],[No]],1,B1012+1))</f>
        <v>2</v>
      </c>
      <c r="C1013" s="1" t="s">
        <v>992</v>
      </c>
      <c r="D1013" s="1" t="s">
        <v>30</v>
      </c>
      <c r="E1013" s="1" t="s">
        <v>90</v>
      </c>
      <c r="F1013" s="1" t="s">
        <v>31</v>
      </c>
      <c r="G1013" s="1" t="s">
        <v>20</v>
      </c>
      <c r="H1013" s="1" t="s">
        <v>71</v>
      </c>
      <c r="I1013">
        <v>1</v>
      </c>
      <c r="J1013" t="s">
        <v>228</v>
      </c>
      <c r="K1013" s="1" t="s">
        <v>163</v>
      </c>
      <c r="L1013" s="1" t="s">
        <v>162</v>
      </c>
      <c r="M1013">
        <v>29</v>
      </c>
      <c r="N1013">
        <v>0</v>
      </c>
      <c r="O1013">
        <v>0</v>
      </c>
      <c r="P1013">
        <v>0</v>
      </c>
      <c r="R1013" s="1" t="s">
        <v>923</v>
      </c>
      <c r="S1013" s="1">
        <v>15</v>
      </c>
      <c r="T1013" s="1">
        <v>59.1</v>
      </c>
      <c r="U1013" s="1"/>
      <c r="V1013" s="1"/>
      <c r="W1013" s="1"/>
      <c r="X1013" t="str">
        <f>Receive[[#This Row],[服装]]&amp;Receive[[#This Row],[名前]]&amp;Receive[[#This Row],[レアリティ]]</f>
        <v>夏祭り2及川徹ICONIC</v>
      </c>
    </row>
    <row r="1014" spans="1:24" x14ac:dyDescent="0.25">
      <c r="A1014">
        <f>VLOOKUP(Receive[[#This Row],[No用]],SetNo[[No.用]:[vlookup 用]],2,FALSE)</f>
        <v>164</v>
      </c>
      <c r="B1014">
        <f>IF(ROW()=2,1,IF(A1013&lt;&gt;Receive[[#This Row],[No]],1,B1013+1))</f>
        <v>3</v>
      </c>
      <c r="C1014" s="1" t="s">
        <v>992</v>
      </c>
      <c r="D1014" s="1" t="s">
        <v>30</v>
      </c>
      <c r="E1014" s="1" t="s">
        <v>90</v>
      </c>
      <c r="F1014" s="1" t="s">
        <v>31</v>
      </c>
      <c r="G1014" s="1" t="s">
        <v>20</v>
      </c>
      <c r="H1014" s="1" t="s">
        <v>71</v>
      </c>
      <c r="I1014">
        <v>1</v>
      </c>
      <c r="J1014" t="s">
        <v>228</v>
      </c>
      <c r="K1014" s="1" t="s">
        <v>230</v>
      </c>
      <c r="L1014" s="1" t="s">
        <v>162</v>
      </c>
      <c r="M1014">
        <v>29</v>
      </c>
      <c r="N1014">
        <v>0</v>
      </c>
      <c r="O1014">
        <v>0</v>
      </c>
      <c r="P1014">
        <v>0</v>
      </c>
      <c r="R1014" s="1" t="s">
        <v>923</v>
      </c>
      <c r="S1014" s="1">
        <v>10</v>
      </c>
      <c r="T1014" s="1">
        <v>39.4</v>
      </c>
      <c r="U1014" s="1"/>
      <c r="V1014" s="1"/>
      <c r="W1014" s="1"/>
      <c r="X1014" t="str">
        <f>Receive[[#This Row],[服装]]&amp;Receive[[#This Row],[名前]]&amp;Receive[[#This Row],[レアリティ]]</f>
        <v>夏祭り2及川徹ICONIC</v>
      </c>
    </row>
    <row r="1015" spans="1:24" x14ac:dyDescent="0.25">
      <c r="A1015">
        <f>VLOOKUP(Receive[[#This Row],[No用]],SetNo[[No.用]:[vlookup 用]],2,FALSE)</f>
        <v>164</v>
      </c>
      <c r="B1015">
        <f>IF(ROW()=2,1,IF(A1014&lt;&gt;Receive[[#This Row],[No]],1,B1014+1))</f>
        <v>4</v>
      </c>
      <c r="C1015" s="1" t="s">
        <v>992</v>
      </c>
      <c r="D1015" s="1" t="s">
        <v>30</v>
      </c>
      <c r="E1015" s="1" t="s">
        <v>90</v>
      </c>
      <c r="F1015" s="1" t="s">
        <v>31</v>
      </c>
      <c r="G1015" s="1" t="s">
        <v>20</v>
      </c>
      <c r="H1015" s="1" t="s">
        <v>71</v>
      </c>
      <c r="I1015">
        <v>1</v>
      </c>
      <c r="J1015" t="s">
        <v>228</v>
      </c>
      <c r="K1015" s="1" t="s">
        <v>120</v>
      </c>
      <c r="L1015" s="1" t="s">
        <v>178</v>
      </c>
      <c r="M1015">
        <v>32</v>
      </c>
      <c r="N1015">
        <v>0</v>
      </c>
      <c r="O1015">
        <v>0</v>
      </c>
      <c r="P1015">
        <v>0</v>
      </c>
      <c r="X1015" t="str">
        <f>Receive[[#This Row],[服装]]&amp;Receive[[#This Row],[名前]]&amp;Receive[[#This Row],[レアリティ]]</f>
        <v>夏祭り2及川徹ICONIC</v>
      </c>
    </row>
    <row r="1016" spans="1:24" x14ac:dyDescent="0.25">
      <c r="A1016">
        <f>VLOOKUP(Receive[[#This Row],[No用]],SetNo[[No.用]:[vlookup 用]],2,FALSE)</f>
        <v>164</v>
      </c>
      <c r="B1016">
        <f>IF(ROW()=2,1,IF(A1015&lt;&gt;Receive[[#This Row],[No]],1,B1015+1))</f>
        <v>5</v>
      </c>
      <c r="C1016" s="1" t="s">
        <v>992</v>
      </c>
      <c r="D1016" s="1" t="s">
        <v>30</v>
      </c>
      <c r="E1016" s="1" t="s">
        <v>90</v>
      </c>
      <c r="F1016" s="1" t="s">
        <v>31</v>
      </c>
      <c r="G1016" s="1" t="s">
        <v>20</v>
      </c>
      <c r="H1016" s="1" t="s">
        <v>71</v>
      </c>
      <c r="I1016">
        <v>1</v>
      </c>
      <c r="J1016" t="s">
        <v>228</v>
      </c>
      <c r="K1016" s="1" t="s">
        <v>164</v>
      </c>
      <c r="L1016" s="1" t="s">
        <v>162</v>
      </c>
      <c r="M1016">
        <v>29</v>
      </c>
      <c r="N1016">
        <v>0</v>
      </c>
      <c r="O1016">
        <v>0</v>
      </c>
      <c r="P1016">
        <v>0</v>
      </c>
      <c r="X1016" t="str">
        <f>Receive[[#This Row],[服装]]&amp;Receive[[#This Row],[名前]]&amp;Receive[[#This Row],[レアリティ]]</f>
        <v>夏祭り2及川徹ICONIC</v>
      </c>
    </row>
    <row r="1017" spans="1:24" x14ac:dyDescent="0.25">
      <c r="A1017">
        <f>VLOOKUP(Receive[[#This Row],[No用]],SetNo[[No.用]:[vlookup 用]],2,FALSE)</f>
        <v>164</v>
      </c>
      <c r="B1017">
        <f>IF(ROW()=2,1,IF(A1016&lt;&gt;Receive[[#This Row],[No]],1,B1016+1))</f>
        <v>6</v>
      </c>
      <c r="C1017" s="1" t="s">
        <v>992</v>
      </c>
      <c r="D1017" s="1" t="s">
        <v>30</v>
      </c>
      <c r="E1017" s="1" t="s">
        <v>90</v>
      </c>
      <c r="F1017" s="1" t="s">
        <v>31</v>
      </c>
      <c r="G1017" s="1" t="s">
        <v>20</v>
      </c>
      <c r="H1017" s="1" t="s">
        <v>71</v>
      </c>
      <c r="I1017">
        <v>0</v>
      </c>
      <c r="J1017" t="s">
        <v>228</v>
      </c>
      <c r="K1017" s="1" t="s">
        <v>165</v>
      </c>
      <c r="L1017" s="1" t="s">
        <v>162</v>
      </c>
      <c r="M1017">
        <v>13</v>
      </c>
      <c r="N1017">
        <v>0</v>
      </c>
      <c r="O1017">
        <v>0</v>
      </c>
      <c r="P1017">
        <v>0</v>
      </c>
      <c r="X1017" t="str">
        <f>Receive[[#This Row],[服装]]&amp;Receive[[#This Row],[名前]]&amp;Receive[[#This Row],[レアリティ]]</f>
        <v>夏祭り2及川徹ICONIC</v>
      </c>
    </row>
    <row r="1018" spans="1:24" x14ac:dyDescent="0.25">
      <c r="A1018">
        <f>VLOOKUP(Receive[[#This Row],[No用]],SetNo[[No.用]:[vlookup 用]],2,FALSE)</f>
        <v>165</v>
      </c>
      <c r="B1018">
        <f>IF(ROW()=2,1,IF(A1017&lt;&gt;Receive[[#This Row],[No]],1,B1017+1))</f>
        <v>1</v>
      </c>
      <c r="C1018" s="1" t="s">
        <v>1446</v>
      </c>
      <c r="D1018" s="1" t="s">
        <v>30</v>
      </c>
      <c r="E1018" s="1" t="s">
        <v>77</v>
      </c>
      <c r="F1018" s="1" t="s">
        <v>31</v>
      </c>
      <c r="G1018" s="1" t="s">
        <v>20</v>
      </c>
      <c r="H1018" s="1" t="s">
        <v>71</v>
      </c>
      <c r="I1018">
        <v>1</v>
      </c>
      <c r="J1018" t="s">
        <v>228</v>
      </c>
      <c r="K1018" s="1" t="s">
        <v>119</v>
      </c>
      <c r="L1018" s="1" t="s">
        <v>173</v>
      </c>
      <c r="M1018">
        <v>36</v>
      </c>
      <c r="N1018">
        <v>0</v>
      </c>
      <c r="O1018">
        <v>0</v>
      </c>
      <c r="P1018">
        <v>0</v>
      </c>
      <c r="X1018" t="str">
        <f>Receive[[#This Row],[服装]]&amp;Receive[[#This Row],[名前]]&amp;Receive[[#This Row],[レアリティ]]</f>
        <v>和装体験及川徹ICONIC</v>
      </c>
    </row>
    <row r="1019" spans="1:24" x14ac:dyDescent="0.25">
      <c r="A1019">
        <f>VLOOKUP(Receive[[#This Row],[No用]],SetNo[[No.用]:[vlookup 用]],2,FALSE)</f>
        <v>165</v>
      </c>
      <c r="B1019">
        <f>IF(ROW()=2,1,IF(A1018&lt;&gt;Receive[[#This Row],[No]],1,B1018+1))</f>
        <v>2</v>
      </c>
      <c r="C1019" s="1" t="s">
        <v>1446</v>
      </c>
      <c r="D1019" s="1" t="s">
        <v>30</v>
      </c>
      <c r="E1019" s="1" t="s">
        <v>77</v>
      </c>
      <c r="F1019" s="1" t="s">
        <v>31</v>
      </c>
      <c r="G1019" s="1" t="s">
        <v>20</v>
      </c>
      <c r="H1019" s="1" t="s">
        <v>71</v>
      </c>
      <c r="I1019">
        <v>1</v>
      </c>
      <c r="J1019" t="s">
        <v>228</v>
      </c>
      <c r="K1019" s="1" t="s">
        <v>163</v>
      </c>
      <c r="L1019" s="1" t="s">
        <v>178</v>
      </c>
      <c r="M1019">
        <v>33</v>
      </c>
      <c r="N1019">
        <v>0</v>
      </c>
      <c r="O1019">
        <v>0</v>
      </c>
      <c r="P1019">
        <v>0</v>
      </c>
      <c r="R1019" s="1" t="s">
        <v>923</v>
      </c>
      <c r="S1019" s="1">
        <v>17.5</v>
      </c>
      <c r="T1019" s="1">
        <v>69.44</v>
      </c>
      <c r="U1019" s="1"/>
      <c r="V1019" s="1"/>
      <c r="X1019" t="str">
        <f>Receive[[#This Row],[服装]]&amp;Receive[[#This Row],[名前]]&amp;Receive[[#This Row],[レアリティ]]</f>
        <v>和装体験及川徹ICONIC</v>
      </c>
    </row>
    <row r="1020" spans="1:24" x14ac:dyDescent="0.25">
      <c r="A1020">
        <f>VLOOKUP(Receive[[#This Row],[No用]],SetNo[[No.用]:[vlookup 用]],2,FALSE)</f>
        <v>165</v>
      </c>
      <c r="B1020">
        <f>IF(ROW()=2,1,IF(A1019&lt;&gt;Receive[[#This Row],[No]],1,B1019+1))</f>
        <v>3</v>
      </c>
      <c r="C1020" s="1" t="s">
        <v>1446</v>
      </c>
      <c r="D1020" s="1" t="s">
        <v>30</v>
      </c>
      <c r="E1020" s="1" t="s">
        <v>77</v>
      </c>
      <c r="F1020" s="1" t="s">
        <v>31</v>
      </c>
      <c r="G1020" s="1" t="s">
        <v>20</v>
      </c>
      <c r="H1020" s="1" t="s">
        <v>71</v>
      </c>
      <c r="I1020">
        <v>1</v>
      </c>
      <c r="J1020" t="s">
        <v>228</v>
      </c>
      <c r="K1020" s="1" t="s">
        <v>230</v>
      </c>
      <c r="L1020" s="1" t="s">
        <v>178</v>
      </c>
      <c r="M1020">
        <v>33</v>
      </c>
      <c r="N1020">
        <v>0</v>
      </c>
      <c r="O1020">
        <v>0</v>
      </c>
      <c r="P1020">
        <v>0</v>
      </c>
      <c r="R1020" s="1" t="s">
        <v>923</v>
      </c>
      <c r="S1020" s="1">
        <v>12.5</v>
      </c>
      <c r="T1020" s="1">
        <v>49.74</v>
      </c>
      <c r="U1020" s="1"/>
      <c r="V1020" s="1"/>
      <c r="X1020" t="str">
        <f>Receive[[#This Row],[服装]]&amp;Receive[[#This Row],[名前]]&amp;Receive[[#This Row],[レアリティ]]</f>
        <v>和装体験及川徹ICONIC</v>
      </c>
    </row>
    <row r="1021" spans="1:24" x14ac:dyDescent="0.25">
      <c r="A1021">
        <f>VLOOKUP(Receive[[#This Row],[No用]],SetNo[[No.用]:[vlookup 用]],2,FALSE)</f>
        <v>165</v>
      </c>
      <c r="B1021">
        <f>IF(ROW()=2,1,IF(A1020&lt;&gt;Receive[[#This Row],[No]],1,B1020+1))</f>
        <v>4</v>
      </c>
      <c r="C1021" s="1" t="s">
        <v>1446</v>
      </c>
      <c r="D1021" s="1" t="s">
        <v>30</v>
      </c>
      <c r="E1021" s="1" t="s">
        <v>77</v>
      </c>
      <c r="F1021" s="1" t="s">
        <v>31</v>
      </c>
      <c r="G1021" s="1" t="s">
        <v>20</v>
      </c>
      <c r="H1021" s="1" t="s">
        <v>71</v>
      </c>
      <c r="I1021">
        <v>1</v>
      </c>
      <c r="J1021" t="s">
        <v>228</v>
      </c>
      <c r="K1021" s="1" t="s">
        <v>120</v>
      </c>
      <c r="L1021" s="1" t="s">
        <v>173</v>
      </c>
      <c r="M1021">
        <v>36</v>
      </c>
      <c r="N1021">
        <v>0</v>
      </c>
      <c r="O1021">
        <v>0</v>
      </c>
      <c r="P1021">
        <v>0</v>
      </c>
      <c r="X1021" t="str">
        <f>Receive[[#This Row],[服装]]&amp;Receive[[#This Row],[名前]]&amp;Receive[[#This Row],[レアリティ]]</f>
        <v>和装体験及川徹ICONIC</v>
      </c>
    </row>
    <row r="1022" spans="1:24" x14ac:dyDescent="0.25">
      <c r="A1022">
        <f>VLOOKUP(Receive[[#This Row],[No用]],SetNo[[No.用]:[vlookup 用]],2,FALSE)</f>
        <v>165</v>
      </c>
      <c r="B1022">
        <f>IF(ROW()=2,1,IF(A1021&lt;&gt;Receive[[#This Row],[No]],1,B1021+1))</f>
        <v>5</v>
      </c>
      <c r="C1022" s="1" t="s">
        <v>1446</v>
      </c>
      <c r="D1022" s="1" t="s">
        <v>30</v>
      </c>
      <c r="E1022" s="1" t="s">
        <v>77</v>
      </c>
      <c r="F1022" s="1" t="s">
        <v>31</v>
      </c>
      <c r="G1022" s="1" t="s">
        <v>20</v>
      </c>
      <c r="H1022" s="1" t="s">
        <v>71</v>
      </c>
      <c r="I1022">
        <v>1</v>
      </c>
      <c r="J1022" t="s">
        <v>228</v>
      </c>
      <c r="K1022" s="1" t="s">
        <v>164</v>
      </c>
      <c r="L1022" s="1" t="s">
        <v>162</v>
      </c>
      <c r="M1022">
        <v>30</v>
      </c>
      <c r="N1022">
        <v>0</v>
      </c>
      <c r="O1022">
        <v>0</v>
      </c>
      <c r="P1022">
        <v>0</v>
      </c>
      <c r="X1022" t="str">
        <f>Receive[[#This Row],[服装]]&amp;Receive[[#This Row],[名前]]&amp;Receive[[#This Row],[レアリティ]]</f>
        <v>和装体験及川徹ICONIC</v>
      </c>
    </row>
    <row r="1023" spans="1:24" x14ac:dyDescent="0.25">
      <c r="A1023">
        <f>VLOOKUP(Receive[[#This Row],[No用]],SetNo[[No.用]:[vlookup 用]],2,FALSE)</f>
        <v>165</v>
      </c>
      <c r="B1023">
        <f>IF(ROW()=2,1,IF(A1022&lt;&gt;Receive[[#This Row],[No]],1,B1022+1))</f>
        <v>6</v>
      </c>
      <c r="C1023" s="1" t="s">
        <v>1446</v>
      </c>
      <c r="D1023" s="1" t="s">
        <v>30</v>
      </c>
      <c r="E1023" s="1" t="s">
        <v>77</v>
      </c>
      <c r="F1023" s="1" t="s">
        <v>31</v>
      </c>
      <c r="G1023" s="1" t="s">
        <v>20</v>
      </c>
      <c r="H1023" s="1" t="s">
        <v>71</v>
      </c>
      <c r="I1023">
        <v>0</v>
      </c>
      <c r="J1023" t="s">
        <v>228</v>
      </c>
      <c r="K1023" s="1" t="s">
        <v>165</v>
      </c>
      <c r="L1023" s="1" t="s">
        <v>162</v>
      </c>
      <c r="M1023">
        <v>14</v>
      </c>
      <c r="N1023">
        <v>0</v>
      </c>
      <c r="O1023">
        <v>0</v>
      </c>
      <c r="P1023">
        <v>0</v>
      </c>
      <c r="X1023" t="str">
        <f>Receive[[#This Row],[服装]]&amp;Receive[[#This Row],[名前]]&amp;Receive[[#This Row],[レアリティ]]</f>
        <v>和装体験及川徹ICONIC</v>
      </c>
    </row>
    <row r="1024" spans="1:24" x14ac:dyDescent="0.25">
      <c r="A1024">
        <f>VLOOKUP(Receive[[#This Row],[No用]],SetNo[[No.用]:[vlookup 用]],2,FALSE)</f>
        <v>165</v>
      </c>
      <c r="B1024">
        <f>IF(ROW()=2,1,IF(A1023&lt;&gt;Receive[[#This Row],[No]],1,B1023+1))</f>
        <v>7</v>
      </c>
      <c r="C1024" s="1" t="s">
        <v>1446</v>
      </c>
      <c r="D1024" s="1" t="s">
        <v>30</v>
      </c>
      <c r="E1024" s="1" t="s">
        <v>77</v>
      </c>
      <c r="F1024" s="1" t="s">
        <v>31</v>
      </c>
      <c r="G1024" s="1" t="s">
        <v>20</v>
      </c>
      <c r="H1024" s="1" t="s">
        <v>71</v>
      </c>
      <c r="I1024">
        <v>1</v>
      </c>
      <c r="J1024" t="s">
        <v>228</v>
      </c>
      <c r="K1024" s="1" t="s">
        <v>183</v>
      </c>
      <c r="L1024" s="1" t="s">
        <v>224</v>
      </c>
      <c r="M1024">
        <v>53</v>
      </c>
      <c r="N1024">
        <v>0</v>
      </c>
      <c r="O1024">
        <v>63</v>
      </c>
      <c r="P1024">
        <v>0</v>
      </c>
      <c r="W1024" s="1" t="s">
        <v>1491</v>
      </c>
      <c r="X1024" t="str">
        <f>Receive[[#This Row],[服装]]&amp;Receive[[#This Row],[名前]]&amp;Receive[[#This Row],[レアリティ]]</f>
        <v>和装体験及川徹ICONIC</v>
      </c>
    </row>
    <row r="1025" spans="1:24" x14ac:dyDescent="0.25">
      <c r="A1025">
        <f>VLOOKUP(Receive[[#This Row],[No用]],SetNo[[No.用]:[vlookup 用]],2,FALSE)</f>
        <v>165</v>
      </c>
      <c r="B1025">
        <f>IF(ROW()=2,1,IF(A1024&lt;&gt;Receive[[#This Row],[No]],1,B1024+1))</f>
        <v>8</v>
      </c>
      <c r="C1025" s="1" t="s">
        <v>1446</v>
      </c>
      <c r="D1025" s="1" t="s">
        <v>30</v>
      </c>
      <c r="E1025" s="1" t="s">
        <v>77</v>
      </c>
      <c r="F1025" s="1" t="s">
        <v>31</v>
      </c>
      <c r="G1025" s="1" t="s">
        <v>20</v>
      </c>
      <c r="H1025" s="1" t="s">
        <v>71</v>
      </c>
      <c r="I1025">
        <v>1</v>
      </c>
      <c r="J1025" t="s">
        <v>228</v>
      </c>
      <c r="K1025" s="1" t="s">
        <v>164</v>
      </c>
      <c r="L1025" s="1" t="s">
        <v>224</v>
      </c>
      <c r="M1025">
        <v>53</v>
      </c>
      <c r="N1025">
        <v>0</v>
      </c>
      <c r="O1025">
        <v>63</v>
      </c>
      <c r="P1025">
        <v>0</v>
      </c>
      <c r="W1025" s="1" t="s">
        <v>1291</v>
      </c>
      <c r="X1025" t="str">
        <f>Receive[[#This Row],[服装]]&amp;Receive[[#This Row],[名前]]&amp;Receive[[#This Row],[レアリティ]]</f>
        <v>和装体験及川徹ICONIC</v>
      </c>
    </row>
    <row r="1026" spans="1:24" x14ac:dyDescent="0.25">
      <c r="A1026">
        <f>VLOOKUP(Receive[[#This Row],[No用]],SetNo[[No.用]:[vlookup 用]],2,FALSE)</f>
        <v>166</v>
      </c>
      <c r="B1026">
        <f>IF(ROW()=2,1,IF(A1025&lt;&gt;Receive[[#This Row],[No]],1,B1025+1))</f>
        <v>1</v>
      </c>
      <c r="C1026" s="1" t="s">
        <v>1559</v>
      </c>
      <c r="D1026" s="1" t="s">
        <v>30</v>
      </c>
      <c r="E1026" s="1" t="s">
        <v>73</v>
      </c>
      <c r="F1026" s="1" t="s">
        <v>31</v>
      </c>
      <c r="G1026" s="1" t="s">
        <v>20</v>
      </c>
      <c r="H1026" s="1" t="s">
        <v>71</v>
      </c>
      <c r="I1026">
        <v>1</v>
      </c>
      <c r="J1026" t="s">
        <v>228</v>
      </c>
      <c r="K1026" s="1" t="s">
        <v>119</v>
      </c>
      <c r="L1026" s="1" t="s">
        <v>178</v>
      </c>
      <c r="M1026">
        <v>33</v>
      </c>
      <c r="N1026">
        <v>0</v>
      </c>
      <c r="O1026">
        <v>0</v>
      </c>
      <c r="P1026">
        <v>0</v>
      </c>
      <c r="W1026" s="1"/>
      <c r="X1026" t="str">
        <f>Receive[[#This Row],[服装]]&amp;Receive[[#This Row],[名前]]&amp;Receive[[#This Row],[レアリティ]]</f>
        <v>格ゲー及川徹ICONIC</v>
      </c>
    </row>
    <row r="1027" spans="1:24" x14ac:dyDescent="0.25">
      <c r="A1027">
        <f>VLOOKUP(Receive[[#This Row],[No用]],SetNo[[No.用]:[vlookup 用]],2,FALSE)</f>
        <v>166</v>
      </c>
      <c r="B1027">
        <f>IF(ROW()=2,1,IF(A1026&lt;&gt;Receive[[#This Row],[No]],1,B1026+1))</f>
        <v>2</v>
      </c>
      <c r="C1027" s="1" t="s">
        <v>1559</v>
      </c>
      <c r="D1027" s="1" t="s">
        <v>30</v>
      </c>
      <c r="E1027" s="1" t="s">
        <v>73</v>
      </c>
      <c r="F1027" s="1" t="s">
        <v>31</v>
      </c>
      <c r="G1027" s="1" t="s">
        <v>20</v>
      </c>
      <c r="H1027" s="1" t="s">
        <v>71</v>
      </c>
      <c r="I1027">
        <v>1</v>
      </c>
      <c r="J1027" t="s">
        <v>228</v>
      </c>
      <c r="K1027" s="1" t="s">
        <v>163</v>
      </c>
      <c r="L1027" s="1" t="s">
        <v>178</v>
      </c>
      <c r="M1027">
        <v>33</v>
      </c>
      <c r="N1027">
        <v>0</v>
      </c>
      <c r="O1027">
        <v>0</v>
      </c>
      <c r="P1027">
        <v>0</v>
      </c>
      <c r="R1027" s="1" t="s">
        <v>923</v>
      </c>
      <c r="S1027">
        <v>17.5</v>
      </c>
      <c r="T1027">
        <v>69.44</v>
      </c>
      <c r="W1027" s="1"/>
      <c r="X1027" t="str">
        <f>Receive[[#This Row],[服装]]&amp;Receive[[#This Row],[名前]]&amp;Receive[[#This Row],[レアリティ]]</f>
        <v>格ゲー及川徹ICONIC</v>
      </c>
    </row>
    <row r="1028" spans="1:24" x14ac:dyDescent="0.25">
      <c r="A1028">
        <f>VLOOKUP(Receive[[#This Row],[No用]],SetNo[[No.用]:[vlookup 用]],2,FALSE)</f>
        <v>166</v>
      </c>
      <c r="B1028">
        <f>IF(ROW()=2,1,IF(A1027&lt;&gt;Receive[[#This Row],[No]],1,B1027+1))</f>
        <v>3</v>
      </c>
      <c r="C1028" s="1" t="s">
        <v>1559</v>
      </c>
      <c r="D1028" s="1" t="s">
        <v>30</v>
      </c>
      <c r="E1028" s="1" t="s">
        <v>73</v>
      </c>
      <c r="F1028" s="1" t="s">
        <v>31</v>
      </c>
      <c r="G1028" s="1" t="s">
        <v>20</v>
      </c>
      <c r="H1028" s="1" t="s">
        <v>71</v>
      </c>
      <c r="I1028">
        <v>1</v>
      </c>
      <c r="J1028" t="s">
        <v>228</v>
      </c>
      <c r="K1028" s="1" t="s">
        <v>230</v>
      </c>
      <c r="L1028" s="1" t="s">
        <v>178</v>
      </c>
      <c r="M1028">
        <v>33</v>
      </c>
      <c r="N1028">
        <v>0</v>
      </c>
      <c r="O1028">
        <v>0</v>
      </c>
      <c r="P1028">
        <v>0</v>
      </c>
      <c r="R1028" s="1" t="s">
        <v>923</v>
      </c>
      <c r="S1028">
        <v>12.5</v>
      </c>
      <c r="T1028">
        <v>49.74</v>
      </c>
      <c r="W1028" s="1"/>
      <c r="X1028" t="str">
        <f>Receive[[#This Row],[服装]]&amp;Receive[[#This Row],[名前]]&amp;Receive[[#This Row],[レアリティ]]</f>
        <v>格ゲー及川徹ICONIC</v>
      </c>
    </row>
    <row r="1029" spans="1:24" x14ac:dyDescent="0.25">
      <c r="A1029">
        <f>VLOOKUP(Receive[[#This Row],[No用]],SetNo[[No.用]:[vlookup 用]],2,FALSE)</f>
        <v>166</v>
      </c>
      <c r="B1029">
        <f>IF(ROW()=2,1,IF(A1028&lt;&gt;Receive[[#This Row],[No]],1,B1028+1))</f>
        <v>4</v>
      </c>
      <c r="C1029" s="1" t="s">
        <v>1559</v>
      </c>
      <c r="D1029" s="1" t="s">
        <v>30</v>
      </c>
      <c r="E1029" s="1" t="s">
        <v>73</v>
      </c>
      <c r="F1029" s="1" t="s">
        <v>31</v>
      </c>
      <c r="G1029" s="1" t="s">
        <v>20</v>
      </c>
      <c r="H1029" s="1" t="s">
        <v>71</v>
      </c>
      <c r="I1029">
        <v>1</v>
      </c>
      <c r="J1029" t="s">
        <v>228</v>
      </c>
      <c r="K1029" s="1" t="s">
        <v>120</v>
      </c>
      <c r="L1029" s="1" t="s">
        <v>178</v>
      </c>
      <c r="M1029">
        <v>33</v>
      </c>
      <c r="N1029">
        <v>0</v>
      </c>
      <c r="O1029">
        <v>0</v>
      </c>
      <c r="P1029">
        <v>0</v>
      </c>
      <c r="W1029" s="1"/>
      <c r="X1029" t="str">
        <f>Receive[[#This Row],[服装]]&amp;Receive[[#This Row],[名前]]&amp;Receive[[#This Row],[レアリティ]]</f>
        <v>格ゲー及川徹ICONIC</v>
      </c>
    </row>
    <row r="1030" spans="1:24" x14ac:dyDescent="0.25">
      <c r="A1030">
        <f>VLOOKUP(Receive[[#This Row],[No用]],SetNo[[No.用]:[vlookup 用]],2,FALSE)</f>
        <v>166</v>
      </c>
      <c r="B1030">
        <f>IF(ROW()=2,1,IF(A1029&lt;&gt;Receive[[#This Row],[No]],1,B1029+1))</f>
        <v>5</v>
      </c>
      <c r="C1030" s="1" t="s">
        <v>1559</v>
      </c>
      <c r="D1030" s="1" t="s">
        <v>30</v>
      </c>
      <c r="E1030" s="1" t="s">
        <v>73</v>
      </c>
      <c r="F1030" s="1" t="s">
        <v>31</v>
      </c>
      <c r="G1030" s="1" t="s">
        <v>20</v>
      </c>
      <c r="H1030" s="1" t="s">
        <v>71</v>
      </c>
      <c r="I1030">
        <v>1</v>
      </c>
      <c r="J1030" t="s">
        <v>228</v>
      </c>
      <c r="K1030" s="1" t="s">
        <v>164</v>
      </c>
      <c r="L1030" s="1" t="s">
        <v>162</v>
      </c>
      <c r="M1030">
        <v>30</v>
      </c>
      <c r="N1030">
        <v>0</v>
      </c>
      <c r="O1030">
        <v>0</v>
      </c>
      <c r="P1030">
        <v>0</v>
      </c>
      <c r="W1030" s="1"/>
      <c r="X1030" t="str">
        <f>Receive[[#This Row],[服装]]&amp;Receive[[#This Row],[名前]]&amp;Receive[[#This Row],[レアリティ]]</f>
        <v>格ゲー及川徹ICONIC</v>
      </c>
    </row>
    <row r="1031" spans="1:24" x14ac:dyDescent="0.25">
      <c r="A1031">
        <f>VLOOKUP(Receive[[#This Row],[No用]],SetNo[[No.用]:[vlookup 用]],2,FALSE)</f>
        <v>166</v>
      </c>
      <c r="B1031">
        <f>IF(ROW()=2,1,IF(A1030&lt;&gt;Receive[[#This Row],[No]],1,B1030+1))</f>
        <v>6</v>
      </c>
      <c r="C1031" s="1" t="s">
        <v>1559</v>
      </c>
      <c r="D1031" s="1" t="s">
        <v>30</v>
      </c>
      <c r="E1031" s="1" t="s">
        <v>73</v>
      </c>
      <c r="F1031" s="1" t="s">
        <v>31</v>
      </c>
      <c r="G1031" s="1" t="s">
        <v>20</v>
      </c>
      <c r="H1031" s="1" t="s">
        <v>71</v>
      </c>
      <c r="I1031">
        <v>0</v>
      </c>
      <c r="J1031" t="s">
        <v>228</v>
      </c>
      <c r="K1031" s="1" t="s">
        <v>165</v>
      </c>
      <c r="L1031" s="1" t="s">
        <v>162</v>
      </c>
      <c r="M1031">
        <v>14</v>
      </c>
      <c r="N1031">
        <v>0</v>
      </c>
      <c r="O1031">
        <v>0</v>
      </c>
      <c r="P1031">
        <v>0</v>
      </c>
      <c r="W1031" s="1"/>
      <c r="X1031" t="str">
        <f>Receive[[#This Row],[服装]]&amp;Receive[[#This Row],[名前]]&amp;Receive[[#This Row],[レアリティ]]</f>
        <v>格ゲー及川徹ICONIC</v>
      </c>
    </row>
    <row r="1032" spans="1:24" x14ac:dyDescent="0.25">
      <c r="A1032">
        <f>VLOOKUP(Receive[[#This Row],[No用]],SetNo[[No.用]:[vlookup 用]],2,FALSE)</f>
        <v>167</v>
      </c>
      <c r="B1032">
        <f>IF(ROW()=2,1,IF(A1017&lt;&gt;Receive[[#This Row],[No]],1,B1017+1))</f>
        <v>1</v>
      </c>
      <c r="C1032" t="s">
        <v>205</v>
      </c>
      <c r="D1032" t="s">
        <v>32</v>
      </c>
      <c r="E1032" t="s">
        <v>28</v>
      </c>
      <c r="F1032" t="s">
        <v>25</v>
      </c>
      <c r="G1032" t="s">
        <v>20</v>
      </c>
      <c r="H1032" t="s">
        <v>71</v>
      </c>
      <c r="I1032">
        <v>1</v>
      </c>
      <c r="J1032" t="s">
        <v>228</v>
      </c>
      <c r="K1032" s="1" t="s">
        <v>119</v>
      </c>
      <c r="L1032" s="1" t="s">
        <v>162</v>
      </c>
      <c r="M1032">
        <v>27</v>
      </c>
      <c r="N1032">
        <v>0</v>
      </c>
      <c r="O1032">
        <v>0</v>
      </c>
      <c r="P1032">
        <v>0</v>
      </c>
      <c r="X1032" t="str">
        <f>Receive[[#This Row],[服装]]&amp;Receive[[#This Row],[名前]]&amp;Receive[[#This Row],[レアリティ]]</f>
        <v>ユニフォーム岩泉一ICONIC</v>
      </c>
    </row>
    <row r="1033" spans="1:24" x14ac:dyDescent="0.25">
      <c r="A1033">
        <f>VLOOKUP(Receive[[#This Row],[No用]],SetNo[[No.用]:[vlookup 用]],2,FALSE)</f>
        <v>167</v>
      </c>
      <c r="B1033">
        <f>IF(ROW()=2,1,IF(A1032&lt;&gt;Receive[[#This Row],[No]],1,B1032+1))</f>
        <v>2</v>
      </c>
      <c r="C1033" t="s">
        <v>205</v>
      </c>
      <c r="D1033" t="s">
        <v>32</v>
      </c>
      <c r="E1033" t="s">
        <v>28</v>
      </c>
      <c r="F1033" t="s">
        <v>25</v>
      </c>
      <c r="G1033" t="s">
        <v>20</v>
      </c>
      <c r="H1033" t="s">
        <v>71</v>
      </c>
      <c r="I1033">
        <v>1</v>
      </c>
      <c r="J1033" t="s">
        <v>228</v>
      </c>
      <c r="K1033" s="1" t="s">
        <v>163</v>
      </c>
      <c r="L1033" s="1" t="s">
        <v>162</v>
      </c>
      <c r="M1033">
        <v>27</v>
      </c>
      <c r="N1033">
        <v>0</v>
      </c>
      <c r="O1033">
        <v>0</v>
      </c>
      <c r="P1033">
        <v>0</v>
      </c>
      <c r="R1033" s="1" t="s">
        <v>923</v>
      </c>
      <c r="S1033" s="1">
        <v>15</v>
      </c>
      <c r="T1033" s="1">
        <v>59.1</v>
      </c>
      <c r="U1033" s="1"/>
      <c r="V1033" s="1"/>
      <c r="X1033" t="str">
        <f>Receive[[#This Row],[服装]]&amp;Receive[[#This Row],[名前]]&amp;Receive[[#This Row],[レアリティ]]</f>
        <v>ユニフォーム岩泉一ICONIC</v>
      </c>
    </row>
    <row r="1034" spans="1:24" x14ac:dyDescent="0.25">
      <c r="A1034">
        <f>VLOOKUP(Receive[[#This Row],[No用]],SetNo[[No.用]:[vlookup 用]],2,FALSE)</f>
        <v>167</v>
      </c>
      <c r="B1034">
        <f>IF(ROW()=2,1,IF(A1033&lt;&gt;Receive[[#This Row],[No]],1,B1033+1))</f>
        <v>3</v>
      </c>
      <c r="C1034" t="s">
        <v>205</v>
      </c>
      <c r="D1034" t="s">
        <v>32</v>
      </c>
      <c r="E1034" t="s">
        <v>28</v>
      </c>
      <c r="F1034" t="s">
        <v>25</v>
      </c>
      <c r="G1034" t="s">
        <v>20</v>
      </c>
      <c r="H1034" t="s">
        <v>71</v>
      </c>
      <c r="I1034">
        <v>1</v>
      </c>
      <c r="J1034" t="s">
        <v>228</v>
      </c>
      <c r="K1034" s="1" t="s">
        <v>120</v>
      </c>
      <c r="L1034" s="1" t="s">
        <v>162</v>
      </c>
      <c r="M1034">
        <v>27</v>
      </c>
      <c r="N1034">
        <v>0</v>
      </c>
      <c r="O1034">
        <v>0</v>
      </c>
      <c r="P1034">
        <v>0</v>
      </c>
      <c r="X1034" t="str">
        <f>Receive[[#This Row],[服装]]&amp;Receive[[#This Row],[名前]]&amp;Receive[[#This Row],[レアリティ]]</f>
        <v>ユニフォーム岩泉一ICONIC</v>
      </c>
    </row>
    <row r="1035" spans="1:24" x14ac:dyDescent="0.25">
      <c r="A1035">
        <f>VLOOKUP(Receive[[#This Row],[No用]],SetNo[[No.用]:[vlookup 用]],2,FALSE)</f>
        <v>167</v>
      </c>
      <c r="B1035">
        <f>IF(ROW()=2,1,IF(A1034&lt;&gt;Receive[[#This Row],[No]],1,B1034+1))</f>
        <v>4</v>
      </c>
      <c r="C1035" t="s">
        <v>205</v>
      </c>
      <c r="D1035" t="s">
        <v>32</v>
      </c>
      <c r="E1035" t="s">
        <v>28</v>
      </c>
      <c r="F1035" t="s">
        <v>25</v>
      </c>
      <c r="G1035" t="s">
        <v>20</v>
      </c>
      <c r="H1035" t="s">
        <v>71</v>
      </c>
      <c r="I1035">
        <v>1</v>
      </c>
      <c r="J1035" t="s">
        <v>228</v>
      </c>
      <c r="K1035" s="1" t="s">
        <v>164</v>
      </c>
      <c r="L1035" s="1" t="s">
        <v>162</v>
      </c>
      <c r="M1035">
        <v>27</v>
      </c>
      <c r="N1035">
        <v>0</v>
      </c>
      <c r="O1035">
        <v>0</v>
      </c>
      <c r="P1035">
        <v>0</v>
      </c>
      <c r="X1035" t="str">
        <f>Receive[[#This Row],[服装]]&amp;Receive[[#This Row],[名前]]&amp;Receive[[#This Row],[レアリティ]]</f>
        <v>ユニフォーム岩泉一ICONIC</v>
      </c>
    </row>
    <row r="1036" spans="1:24" x14ac:dyDescent="0.25">
      <c r="A1036">
        <f>VLOOKUP(Receive[[#This Row],[No用]],SetNo[[No.用]:[vlookup 用]],2,FALSE)</f>
        <v>167</v>
      </c>
      <c r="B1036">
        <f>IF(ROW()=2,1,IF(A1035&lt;&gt;Receive[[#This Row],[No]],1,B1035+1))</f>
        <v>5</v>
      </c>
      <c r="C1036" t="s">
        <v>205</v>
      </c>
      <c r="D1036" t="s">
        <v>32</v>
      </c>
      <c r="E1036" t="s">
        <v>28</v>
      </c>
      <c r="F1036" t="s">
        <v>25</v>
      </c>
      <c r="G1036" t="s">
        <v>20</v>
      </c>
      <c r="H1036" t="s">
        <v>71</v>
      </c>
      <c r="I1036">
        <v>0</v>
      </c>
      <c r="J1036" t="s">
        <v>228</v>
      </c>
      <c r="K1036" s="1" t="s">
        <v>165</v>
      </c>
      <c r="L1036" s="1" t="s">
        <v>162</v>
      </c>
      <c r="M1036">
        <v>13</v>
      </c>
      <c r="N1036">
        <v>0</v>
      </c>
      <c r="O1036">
        <v>0</v>
      </c>
      <c r="P1036">
        <v>0</v>
      </c>
      <c r="X1036" t="str">
        <f>Receive[[#This Row],[服装]]&amp;Receive[[#This Row],[名前]]&amp;Receive[[#This Row],[レアリティ]]</f>
        <v>ユニフォーム岩泉一ICONIC</v>
      </c>
    </row>
    <row r="1037" spans="1:24" x14ac:dyDescent="0.25">
      <c r="A1037">
        <f>VLOOKUP(Receive[[#This Row],[No用]],SetNo[[No.用]:[vlookup 用]],2,FALSE)</f>
        <v>168</v>
      </c>
      <c r="B1037">
        <f>IF(ROW()=2,1,IF(A1036&lt;&gt;Receive[[#This Row],[No]],1,B1036+1))</f>
        <v>1</v>
      </c>
      <c r="C1037" t="s">
        <v>117</v>
      </c>
      <c r="D1037" t="s">
        <v>32</v>
      </c>
      <c r="E1037" t="s">
        <v>23</v>
      </c>
      <c r="F1037" t="s">
        <v>25</v>
      </c>
      <c r="G1037" t="s">
        <v>20</v>
      </c>
      <c r="H1037" t="s">
        <v>71</v>
      </c>
      <c r="I1037">
        <v>1</v>
      </c>
      <c r="J1037" t="s">
        <v>228</v>
      </c>
      <c r="K1037" s="1" t="s">
        <v>119</v>
      </c>
      <c r="L1037" s="1" t="s">
        <v>162</v>
      </c>
      <c r="M1037">
        <v>27</v>
      </c>
      <c r="N1037">
        <v>0</v>
      </c>
      <c r="O1037">
        <v>0</v>
      </c>
      <c r="P1037">
        <v>0</v>
      </c>
      <c r="X1037" t="str">
        <f>Receive[[#This Row],[服装]]&amp;Receive[[#This Row],[名前]]&amp;Receive[[#This Row],[レアリティ]]</f>
        <v>プール掃除岩泉一ICONIC</v>
      </c>
    </row>
    <row r="1038" spans="1:24" x14ac:dyDescent="0.25">
      <c r="A1038">
        <f>VLOOKUP(Receive[[#This Row],[No用]],SetNo[[No.用]:[vlookup 用]],2,FALSE)</f>
        <v>168</v>
      </c>
      <c r="B1038">
        <f>IF(ROW()=2,1,IF(A1037&lt;&gt;Receive[[#This Row],[No]],1,B1037+1))</f>
        <v>2</v>
      </c>
      <c r="C1038" t="s">
        <v>117</v>
      </c>
      <c r="D1038" t="s">
        <v>32</v>
      </c>
      <c r="E1038" t="s">
        <v>23</v>
      </c>
      <c r="F1038" t="s">
        <v>25</v>
      </c>
      <c r="G1038" t="s">
        <v>20</v>
      </c>
      <c r="H1038" t="s">
        <v>71</v>
      </c>
      <c r="I1038">
        <v>1</v>
      </c>
      <c r="J1038" t="s">
        <v>228</v>
      </c>
      <c r="K1038" s="1" t="s">
        <v>163</v>
      </c>
      <c r="L1038" s="1" t="s">
        <v>162</v>
      </c>
      <c r="M1038">
        <v>27</v>
      </c>
      <c r="N1038">
        <v>0</v>
      </c>
      <c r="O1038">
        <v>0</v>
      </c>
      <c r="P1038">
        <v>0</v>
      </c>
      <c r="R1038" s="1" t="s">
        <v>923</v>
      </c>
      <c r="S1038" s="1">
        <v>15</v>
      </c>
      <c r="T1038" s="1">
        <v>59.1</v>
      </c>
      <c r="U1038" s="1"/>
      <c r="V1038" s="1"/>
      <c r="X1038" t="str">
        <f>Receive[[#This Row],[服装]]&amp;Receive[[#This Row],[名前]]&amp;Receive[[#This Row],[レアリティ]]</f>
        <v>プール掃除岩泉一ICONIC</v>
      </c>
    </row>
    <row r="1039" spans="1:24" x14ac:dyDescent="0.25">
      <c r="A1039">
        <f>VLOOKUP(Receive[[#This Row],[No用]],SetNo[[No.用]:[vlookup 用]],2,FALSE)</f>
        <v>168</v>
      </c>
      <c r="B1039">
        <f>IF(ROW()=2,1,IF(A1038&lt;&gt;Receive[[#This Row],[No]],1,B1038+1))</f>
        <v>3</v>
      </c>
      <c r="C1039" t="s">
        <v>117</v>
      </c>
      <c r="D1039" t="s">
        <v>32</v>
      </c>
      <c r="E1039" t="s">
        <v>23</v>
      </c>
      <c r="F1039" t="s">
        <v>25</v>
      </c>
      <c r="G1039" t="s">
        <v>20</v>
      </c>
      <c r="H1039" t="s">
        <v>71</v>
      </c>
      <c r="I1039">
        <v>1</v>
      </c>
      <c r="J1039" t="s">
        <v>228</v>
      </c>
      <c r="K1039" s="1" t="s">
        <v>120</v>
      </c>
      <c r="L1039" s="1" t="s">
        <v>162</v>
      </c>
      <c r="M1039">
        <v>27</v>
      </c>
      <c r="N1039">
        <v>0</v>
      </c>
      <c r="O1039">
        <v>0</v>
      </c>
      <c r="P1039">
        <v>0</v>
      </c>
      <c r="X1039" t="str">
        <f>Receive[[#This Row],[服装]]&amp;Receive[[#This Row],[名前]]&amp;Receive[[#This Row],[レアリティ]]</f>
        <v>プール掃除岩泉一ICONIC</v>
      </c>
    </row>
    <row r="1040" spans="1:24" x14ac:dyDescent="0.25">
      <c r="A1040">
        <f>VLOOKUP(Receive[[#This Row],[No用]],SetNo[[No.用]:[vlookup 用]],2,FALSE)</f>
        <v>168</v>
      </c>
      <c r="B1040">
        <f>IF(ROW()=2,1,IF(A1039&lt;&gt;Receive[[#This Row],[No]],1,B1039+1))</f>
        <v>4</v>
      </c>
      <c r="C1040" t="s">
        <v>117</v>
      </c>
      <c r="D1040" t="s">
        <v>32</v>
      </c>
      <c r="E1040" t="s">
        <v>23</v>
      </c>
      <c r="F1040" t="s">
        <v>25</v>
      </c>
      <c r="G1040" t="s">
        <v>20</v>
      </c>
      <c r="H1040" t="s">
        <v>71</v>
      </c>
      <c r="I1040">
        <v>1</v>
      </c>
      <c r="J1040" t="s">
        <v>228</v>
      </c>
      <c r="K1040" s="1" t="s">
        <v>164</v>
      </c>
      <c r="L1040" s="1" t="s">
        <v>162</v>
      </c>
      <c r="M1040">
        <v>27</v>
      </c>
      <c r="N1040">
        <v>0</v>
      </c>
      <c r="O1040">
        <v>0</v>
      </c>
      <c r="P1040">
        <v>0</v>
      </c>
      <c r="X1040" t="str">
        <f>Receive[[#This Row],[服装]]&amp;Receive[[#This Row],[名前]]&amp;Receive[[#This Row],[レアリティ]]</f>
        <v>プール掃除岩泉一ICONIC</v>
      </c>
    </row>
    <row r="1041" spans="1:24" x14ac:dyDescent="0.25">
      <c r="A1041">
        <f>VLOOKUP(Receive[[#This Row],[No用]],SetNo[[No.用]:[vlookup 用]],2,FALSE)</f>
        <v>168</v>
      </c>
      <c r="B1041">
        <f>IF(ROW()=2,1,IF(A1040&lt;&gt;Receive[[#This Row],[No]],1,B1040+1))</f>
        <v>5</v>
      </c>
      <c r="C1041" t="s">
        <v>117</v>
      </c>
      <c r="D1041" t="s">
        <v>32</v>
      </c>
      <c r="E1041" t="s">
        <v>23</v>
      </c>
      <c r="F1041" t="s">
        <v>25</v>
      </c>
      <c r="G1041" t="s">
        <v>20</v>
      </c>
      <c r="H1041" t="s">
        <v>71</v>
      </c>
      <c r="I1041">
        <v>0</v>
      </c>
      <c r="J1041" t="s">
        <v>228</v>
      </c>
      <c r="K1041" s="1" t="s">
        <v>165</v>
      </c>
      <c r="L1041" s="1" t="s">
        <v>162</v>
      </c>
      <c r="M1041">
        <v>13</v>
      </c>
      <c r="N1041">
        <v>0</v>
      </c>
      <c r="O1041">
        <v>0</v>
      </c>
      <c r="P1041">
        <v>0</v>
      </c>
      <c r="X1041" t="str">
        <f>Receive[[#This Row],[服装]]&amp;Receive[[#This Row],[名前]]&amp;Receive[[#This Row],[レアリティ]]</f>
        <v>プール掃除岩泉一ICONIC</v>
      </c>
    </row>
    <row r="1042" spans="1:24" x14ac:dyDescent="0.25">
      <c r="A1042">
        <f>VLOOKUP(Receive[[#This Row],[No用]],SetNo[[No.用]:[vlookup 用]],2,FALSE)</f>
        <v>169</v>
      </c>
      <c r="B1042">
        <f>IF(ROW()=2,1,IF(A1041&lt;&gt;Receive[[#This Row],[No]],1,B1041+1))</f>
        <v>1</v>
      </c>
      <c r="C1042" s="1" t="s">
        <v>149</v>
      </c>
      <c r="D1042" t="s">
        <v>32</v>
      </c>
      <c r="E1042" s="1" t="s">
        <v>90</v>
      </c>
      <c r="F1042" t="s">
        <v>25</v>
      </c>
      <c r="G1042" t="s">
        <v>20</v>
      </c>
      <c r="H1042" t="s">
        <v>71</v>
      </c>
      <c r="I1042">
        <v>1</v>
      </c>
      <c r="J1042" t="s">
        <v>228</v>
      </c>
      <c r="K1042" s="1" t="s">
        <v>119</v>
      </c>
      <c r="L1042" s="1" t="s">
        <v>593</v>
      </c>
      <c r="M1042">
        <v>30</v>
      </c>
      <c r="N1042">
        <v>0</v>
      </c>
      <c r="O1042">
        <v>0</v>
      </c>
      <c r="P1042">
        <v>0</v>
      </c>
      <c r="X1042" t="str">
        <f>Receive[[#This Row],[服装]]&amp;Receive[[#This Row],[名前]]&amp;Receive[[#This Row],[レアリティ]]</f>
        <v>制服岩泉一ICONIC</v>
      </c>
    </row>
    <row r="1043" spans="1:24" x14ac:dyDescent="0.25">
      <c r="A1043">
        <f>VLOOKUP(Receive[[#This Row],[No用]],SetNo[[No.用]:[vlookup 用]],2,FALSE)</f>
        <v>169</v>
      </c>
      <c r="B1043">
        <f>IF(ROW()=2,1,IF(A1042&lt;&gt;Receive[[#This Row],[No]],1,B1042+1))</f>
        <v>2</v>
      </c>
      <c r="C1043" s="1" t="s">
        <v>149</v>
      </c>
      <c r="D1043" t="s">
        <v>32</v>
      </c>
      <c r="E1043" s="1" t="s">
        <v>90</v>
      </c>
      <c r="F1043" t="s">
        <v>25</v>
      </c>
      <c r="G1043" t="s">
        <v>20</v>
      </c>
      <c r="H1043" t="s">
        <v>71</v>
      </c>
      <c r="I1043">
        <v>1</v>
      </c>
      <c r="J1043" t="s">
        <v>228</v>
      </c>
      <c r="K1043" s="1" t="s">
        <v>163</v>
      </c>
      <c r="L1043" s="1" t="s">
        <v>162</v>
      </c>
      <c r="M1043">
        <v>27</v>
      </c>
      <c r="N1043">
        <v>0</v>
      </c>
      <c r="O1043">
        <v>0</v>
      </c>
      <c r="P1043">
        <v>0</v>
      </c>
      <c r="R1043" s="1" t="s">
        <v>923</v>
      </c>
      <c r="S1043" s="1">
        <v>15</v>
      </c>
      <c r="T1043" s="1">
        <v>59.1</v>
      </c>
      <c r="U1043" s="1"/>
      <c r="V1043" s="1"/>
      <c r="X1043" t="str">
        <f>Receive[[#This Row],[服装]]&amp;Receive[[#This Row],[名前]]&amp;Receive[[#This Row],[レアリティ]]</f>
        <v>制服岩泉一ICONIC</v>
      </c>
    </row>
    <row r="1044" spans="1:24" x14ac:dyDescent="0.25">
      <c r="A1044">
        <f>VLOOKUP(Receive[[#This Row],[No用]],SetNo[[No.用]:[vlookup 用]],2,FALSE)</f>
        <v>169</v>
      </c>
      <c r="B1044">
        <f>IF(ROW()=2,1,IF(A1043&lt;&gt;Receive[[#This Row],[No]],1,B1043+1))</f>
        <v>3</v>
      </c>
      <c r="C1044" s="1" t="s">
        <v>149</v>
      </c>
      <c r="D1044" t="s">
        <v>32</v>
      </c>
      <c r="E1044" s="1" t="s">
        <v>90</v>
      </c>
      <c r="F1044" t="s">
        <v>25</v>
      </c>
      <c r="G1044" t="s">
        <v>20</v>
      </c>
      <c r="H1044" t="s">
        <v>71</v>
      </c>
      <c r="I1044">
        <v>1</v>
      </c>
      <c r="J1044" t="s">
        <v>228</v>
      </c>
      <c r="K1044" s="1" t="s">
        <v>230</v>
      </c>
      <c r="L1044" s="1" t="s">
        <v>162</v>
      </c>
      <c r="M1044">
        <v>27</v>
      </c>
      <c r="N1044">
        <v>0</v>
      </c>
      <c r="O1044">
        <v>0</v>
      </c>
      <c r="P1044">
        <v>0</v>
      </c>
      <c r="R1044" s="1" t="s">
        <v>923</v>
      </c>
      <c r="S1044" s="1">
        <v>10</v>
      </c>
      <c r="T1044" s="1">
        <v>39.4</v>
      </c>
      <c r="U1044" s="1"/>
      <c r="V1044" s="1"/>
      <c r="X1044" t="str">
        <f>Receive[[#This Row],[服装]]&amp;Receive[[#This Row],[名前]]&amp;Receive[[#This Row],[レアリティ]]</f>
        <v>制服岩泉一ICONIC</v>
      </c>
    </row>
    <row r="1045" spans="1:24" x14ac:dyDescent="0.25">
      <c r="A1045">
        <f>VLOOKUP(Receive[[#This Row],[No用]],SetNo[[No.用]:[vlookup 用]],2,FALSE)</f>
        <v>169</v>
      </c>
      <c r="B1045">
        <f>IF(ROW()=2,1,IF(A1044&lt;&gt;Receive[[#This Row],[No]],1,B1044+1))</f>
        <v>4</v>
      </c>
      <c r="C1045" s="1" t="s">
        <v>149</v>
      </c>
      <c r="D1045" t="s">
        <v>32</v>
      </c>
      <c r="E1045" s="1" t="s">
        <v>90</v>
      </c>
      <c r="F1045" t="s">
        <v>25</v>
      </c>
      <c r="G1045" t="s">
        <v>20</v>
      </c>
      <c r="H1045" t="s">
        <v>71</v>
      </c>
      <c r="I1045">
        <v>1</v>
      </c>
      <c r="J1045" t="s">
        <v>228</v>
      </c>
      <c r="K1045" s="1" t="s">
        <v>120</v>
      </c>
      <c r="L1045" s="1" t="s">
        <v>162</v>
      </c>
      <c r="M1045">
        <v>27</v>
      </c>
      <c r="N1045">
        <v>0</v>
      </c>
      <c r="O1045">
        <v>0</v>
      </c>
      <c r="P1045">
        <v>0</v>
      </c>
      <c r="X1045" t="str">
        <f>Receive[[#This Row],[服装]]&amp;Receive[[#This Row],[名前]]&amp;Receive[[#This Row],[レアリティ]]</f>
        <v>制服岩泉一ICONIC</v>
      </c>
    </row>
    <row r="1046" spans="1:24" x14ac:dyDescent="0.25">
      <c r="A1046">
        <f>VLOOKUP(Receive[[#This Row],[No用]],SetNo[[No.用]:[vlookup 用]],2,FALSE)</f>
        <v>169</v>
      </c>
      <c r="B1046">
        <f>IF(ROW()=2,1,IF(A1045&lt;&gt;Receive[[#This Row],[No]],1,B1045+1))</f>
        <v>5</v>
      </c>
      <c r="C1046" s="1" t="s">
        <v>149</v>
      </c>
      <c r="D1046" t="s">
        <v>32</v>
      </c>
      <c r="E1046" s="1" t="s">
        <v>90</v>
      </c>
      <c r="F1046" t="s">
        <v>25</v>
      </c>
      <c r="G1046" t="s">
        <v>20</v>
      </c>
      <c r="H1046" t="s">
        <v>71</v>
      </c>
      <c r="I1046">
        <v>1</v>
      </c>
      <c r="J1046" t="s">
        <v>228</v>
      </c>
      <c r="K1046" s="1" t="s">
        <v>164</v>
      </c>
      <c r="L1046" s="1" t="s">
        <v>162</v>
      </c>
      <c r="M1046">
        <v>27</v>
      </c>
      <c r="N1046">
        <v>0</v>
      </c>
      <c r="O1046">
        <v>0</v>
      </c>
      <c r="P1046">
        <v>0</v>
      </c>
      <c r="X1046" t="str">
        <f>Receive[[#This Row],[服装]]&amp;Receive[[#This Row],[名前]]&amp;Receive[[#This Row],[レアリティ]]</f>
        <v>制服岩泉一ICONIC</v>
      </c>
    </row>
    <row r="1047" spans="1:24" x14ac:dyDescent="0.25">
      <c r="A1047">
        <f>VLOOKUP(Receive[[#This Row],[No用]],SetNo[[No.用]:[vlookup 用]],2,FALSE)</f>
        <v>169</v>
      </c>
      <c r="B1047">
        <f>IF(ROW()=2,1,IF(A1046&lt;&gt;Receive[[#This Row],[No]],1,B1046+1))</f>
        <v>6</v>
      </c>
      <c r="C1047" s="1" t="s">
        <v>149</v>
      </c>
      <c r="D1047" t="s">
        <v>32</v>
      </c>
      <c r="E1047" s="1" t="s">
        <v>90</v>
      </c>
      <c r="F1047" t="s">
        <v>25</v>
      </c>
      <c r="G1047" t="s">
        <v>20</v>
      </c>
      <c r="H1047" t="s">
        <v>71</v>
      </c>
      <c r="I1047">
        <v>0</v>
      </c>
      <c r="J1047" t="s">
        <v>228</v>
      </c>
      <c r="K1047" s="1" t="s">
        <v>165</v>
      </c>
      <c r="L1047" s="1" t="s">
        <v>162</v>
      </c>
      <c r="M1047">
        <v>13</v>
      </c>
      <c r="N1047">
        <v>0</v>
      </c>
      <c r="O1047">
        <v>0</v>
      </c>
      <c r="P1047">
        <v>0</v>
      </c>
      <c r="X1047" t="str">
        <f>Receive[[#This Row],[服装]]&amp;Receive[[#This Row],[名前]]&amp;Receive[[#This Row],[レアリティ]]</f>
        <v>制服岩泉一ICONIC</v>
      </c>
    </row>
    <row r="1048" spans="1:24" x14ac:dyDescent="0.25">
      <c r="A1048">
        <f>VLOOKUP(Receive[[#This Row],[No用]],SetNo[[No.用]:[vlookup 用]],2,FALSE)</f>
        <v>169</v>
      </c>
      <c r="B1048">
        <f>IF(ROW()=2,1,IF(A1047&lt;&gt;Receive[[#This Row],[No]],1,B1047+1))</f>
        <v>7</v>
      </c>
      <c r="C1048" s="1" t="s">
        <v>149</v>
      </c>
      <c r="D1048" t="s">
        <v>32</v>
      </c>
      <c r="E1048" s="1" t="s">
        <v>90</v>
      </c>
      <c r="F1048" t="s">
        <v>25</v>
      </c>
      <c r="G1048" t="s">
        <v>20</v>
      </c>
      <c r="H1048" t="s">
        <v>71</v>
      </c>
      <c r="I1048">
        <v>1</v>
      </c>
      <c r="J1048" t="s">
        <v>228</v>
      </c>
      <c r="K1048" s="1" t="s">
        <v>164</v>
      </c>
      <c r="L1048" s="1" t="s">
        <v>224</v>
      </c>
      <c r="M1048">
        <v>47</v>
      </c>
      <c r="N1048">
        <v>0</v>
      </c>
      <c r="O1048">
        <v>57</v>
      </c>
      <c r="P1048">
        <v>0</v>
      </c>
      <c r="W1048" s="1" t="s">
        <v>1274</v>
      </c>
      <c r="X1048" t="str">
        <f>Receive[[#This Row],[服装]]&amp;Receive[[#This Row],[名前]]&amp;Receive[[#This Row],[レアリティ]]</f>
        <v>制服岩泉一ICONIC</v>
      </c>
    </row>
    <row r="1049" spans="1:24" x14ac:dyDescent="0.25">
      <c r="A1049">
        <f>VLOOKUP(Receive[[#This Row],[No用]],SetNo[[No.用]:[vlookup 用]],2,FALSE)</f>
        <v>170</v>
      </c>
      <c r="B1049">
        <f>IF(ROW()=2,1,IF(A1048&lt;&gt;Receive[[#This Row],[No]],1,B1048+1))</f>
        <v>1</v>
      </c>
      <c r="C1049" s="1" t="s">
        <v>627</v>
      </c>
      <c r="D1049" s="1" t="s">
        <v>32</v>
      </c>
      <c r="E1049" s="1" t="s">
        <v>77</v>
      </c>
      <c r="F1049" s="1" t="s">
        <v>25</v>
      </c>
      <c r="G1049" s="1" t="s">
        <v>20</v>
      </c>
      <c r="H1049" s="1" t="s">
        <v>71</v>
      </c>
      <c r="I1049">
        <v>1</v>
      </c>
      <c r="J1049" t="s">
        <v>228</v>
      </c>
      <c r="K1049" s="1" t="s">
        <v>119</v>
      </c>
      <c r="L1049" s="1" t="s">
        <v>173</v>
      </c>
      <c r="M1049">
        <v>33</v>
      </c>
      <c r="N1049">
        <v>0</v>
      </c>
      <c r="O1049">
        <v>0</v>
      </c>
      <c r="P1049">
        <v>0</v>
      </c>
      <c r="X1049" t="str">
        <f>Receive[[#This Row],[服装]]&amp;Receive[[#This Row],[名前]]&amp;Receive[[#This Row],[レアリティ]]</f>
        <v>サバゲ岩泉一ICONIC</v>
      </c>
    </row>
    <row r="1050" spans="1:24" x14ac:dyDescent="0.25">
      <c r="A1050">
        <f>VLOOKUP(Receive[[#This Row],[No用]],SetNo[[No.用]:[vlookup 用]],2,FALSE)</f>
        <v>170</v>
      </c>
      <c r="B1050">
        <f>IF(ROW()=2,1,IF(A1049&lt;&gt;Receive[[#This Row],[No]],1,B1049+1))</f>
        <v>2</v>
      </c>
      <c r="C1050" s="1" t="s">
        <v>627</v>
      </c>
      <c r="D1050" s="1" t="s">
        <v>32</v>
      </c>
      <c r="E1050" s="1" t="s">
        <v>77</v>
      </c>
      <c r="F1050" s="1" t="s">
        <v>25</v>
      </c>
      <c r="G1050" s="1" t="s">
        <v>20</v>
      </c>
      <c r="H1050" s="1" t="s">
        <v>71</v>
      </c>
      <c r="I1050">
        <v>1</v>
      </c>
      <c r="J1050" t="s">
        <v>228</v>
      </c>
      <c r="K1050" s="1" t="s">
        <v>163</v>
      </c>
      <c r="L1050" s="1" t="s">
        <v>162</v>
      </c>
      <c r="M1050">
        <v>27</v>
      </c>
      <c r="N1050">
        <v>0</v>
      </c>
      <c r="O1050">
        <v>0</v>
      </c>
      <c r="P1050">
        <v>0</v>
      </c>
      <c r="R1050" s="1" t="s">
        <v>923</v>
      </c>
      <c r="S1050" s="1">
        <v>15</v>
      </c>
      <c r="T1050" s="1">
        <v>59.1</v>
      </c>
      <c r="U1050" s="1"/>
      <c r="V1050" s="1"/>
      <c r="X1050" t="str">
        <f>Receive[[#This Row],[服装]]&amp;Receive[[#This Row],[名前]]&amp;Receive[[#This Row],[レアリティ]]</f>
        <v>サバゲ岩泉一ICONIC</v>
      </c>
    </row>
    <row r="1051" spans="1:24" x14ac:dyDescent="0.25">
      <c r="A1051">
        <f>VLOOKUP(Receive[[#This Row],[No用]],SetNo[[No.用]:[vlookup 用]],2,FALSE)</f>
        <v>170</v>
      </c>
      <c r="B1051">
        <f>IF(ROW()=2,1,IF(A1050&lt;&gt;Receive[[#This Row],[No]],1,B1050+1))</f>
        <v>3</v>
      </c>
      <c r="C1051" s="1" t="s">
        <v>627</v>
      </c>
      <c r="D1051" s="1" t="s">
        <v>32</v>
      </c>
      <c r="E1051" s="1" t="s">
        <v>77</v>
      </c>
      <c r="F1051" s="1" t="s">
        <v>25</v>
      </c>
      <c r="G1051" s="1" t="s">
        <v>20</v>
      </c>
      <c r="H1051" s="1" t="s">
        <v>71</v>
      </c>
      <c r="I1051">
        <v>1</v>
      </c>
      <c r="J1051" t="s">
        <v>228</v>
      </c>
      <c r="K1051" s="1" t="s">
        <v>120</v>
      </c>
      <c r="L1051" s="1" t="s">
        <v>173</v>
      </c>
      <c r="M1051">
        <v>33</v>
      </c>
      <c r="N1051">
        <v>0</v>
      </c>
      <c r="O1051">
        <v>0</v>
      </c>
      <c r="P1051">
        <v>0</v>
      </c>
      <c r="X1051" t="str">
        <f>Receive[[#This Row],[服装]]&amp;Receive[[#This Row],[名前]]&amp;Receive[[#This Row],[レアリティ]]</f>
        <v>サバゲ岩泉一ICONIC</v>
      </c>
    </row>
    <row r="1052" spans="1:24" x14ac:dyDescent="0.25">
      <c r="A1052">
        <f>VLOOKUP(Receive[[#This Row],[No用]],SetNo[[No.用]:[vlookup 用]],2,FALSE)</f>
        <v>170</v>
      </c>
      <c r="B1052">
        <f>IF(ROW()=2,1,IF(A1051&lt;&gt;Receive[[#This Row],[No]],1,B1051+1))</f>
        <v>4</v>
      </c>
      <c r="C1052" s="1" t="s">
        <v>627</v>
      </c>
      <c r="D1052" s="1" t="s">
        <v>32</v>
      </c>
      <c r="E1052" s="1" t="s">
        <v>77</v>
      </c>
      <c r="F1052" s="1" t="s">
        <v>25</v>
      </c>
      <c r="G1052" s="1" t="s">
        <v>20</v>
      </c>
      <c r="H1052" s="1" t="s">
        <v>71</v>
      </c>
      <c r="I1052">
        <v>1</v>
      </c>
      <c r="J1052" t="s">
        <v>228</v>
      </c>
      <c r="K1052" s="1" t="s">
        <v>164</v>
      </c>
      <c r="L1052" s="1" t="s">
        <v>162</v>
      </c>
      <c r="M1052">
        <v>27</v>
      </c>
      <c r="N1052">
        <v>0</v>
      </c>
      <c r="O1052">
        <v>0</v>
      </c>
      <c r="P1052">
        <v>0</v>
      </c>
      <c r="X1052" t="str">
        <f>Receive[[#This Row],[服装]]&amp;Receive[[#This Row],[名前]]&amp;Receive[[#This Row],[レアリティ]]</f>
        <v>サバゲ岩泉一ICONIC</v>
      </c>
    </row>
    <row r="1053" spans="1:24" x14ac:dyDescent="0.25">
      <c r="A1053">
        <f>VLOOKUP(Receive[[#This Row],[No用]],SetNo[[No.用]:[vlookup 用]],2,FALSE)</f>
        <v>170</v>
      </c>
      <c r="B1053">
        <f>IF(ROW()=2,1,IF(A1052&lt;&gt;Receive[[#This Row],[No]],1,B1052+1))</f>
        <v>5</v>
      </c>
      <c r="C1053" s="1" t="s">
        <v>627</v>
      </c>
      <c r="D1053" s="1" t="s">
        <v>32</v>
      </c>
      <c r="E1053" s="1" t="s">
        <v>77</v>
      </c>
      <c r="F1053" s="1" t="s">
        <v>25</v>
      </c>
      <c r="G1053" s="1" t="s">
        <v>20</v>
      </c>
      <c r="H1053" s="1" t="s">
        <v>71</v>
      </c>
      <c r="I1053">
        <v>0</v>
      </c>
      <c r="J1053" t="s">
        <v>228</v>
      </c>
      <c r="K1053" s="1" t="s">
        <v>165</v>
      </c>
      <c r="L1053" s="1" t="s">
        <v>162</v>
      </c>
      <c r="M1053">
        <v>13</v>
      </c>
      <c r="N1053">
        <v>0</v>
      </c>
      <c r="O1053">
        <v>0</v>
      </c>
      <c r="P1053">
        <v>0</v>
      </c>
      <c r="X1053" t="str">
        <f>Receive[[#This Row],[服装]]&amp;Receive[[#This Row],[名前]]&amp;Receive[[#This Row],[レアリティ]]</f>
        <v>サバゲ岩泉一ICONIC</v>
      </c>
    </row>
    <row r="1054" spans="1:24" x14ac:dyDescent="0.25">
      <c r="A1054">
        <f>VLOOKUP(Receive[[#This Row],[No用]],SetNo[[No.用]:[vlookup 用]],2,FALSE)</f>
        <v>170</v>
      </c>
      <c r="B1054">
        <f>IF(ROW()=2,1,IF(A1053&lt;&gt;Receive[[#This Row],[No]],1,B1053+1))</f>
        <v>6</v>
      </c>
      <c r="C1054" s="1" t="s">
        <v>627</v>
      </c>
      <c r="D1054" s="1" t="s">
        <v>32</v>
      </c>
      <c r="E1054" s="1" t="s">
        <v>77</v>
      </c>
      <c r="F1054" s="1" t="s">
        <v>25</v>
      </c>
      <c r="G1054" s="1" t="s">
        <v>20</v>
      </c>
      <c r="H1054" s="1" t="s">
        <v>71</v>
      </c>
      <c r="I1054">
        <v>1</v>
      </c>
      <c r="J1054" t="s">
        <v>228</v>
      </c>
      <c r="K1054" s="1" t="s">
        <v>119</v>
      </c>
      <c r="L1054" s="1" t="s">
        <v>224</v>
      </c>
      <c r="M1054">
        <v>47</v>
      </c>
      <c r="N1054">
        <v>0</v>
      </c>
      <c r="O1054">
        <v>57</v>
      </c>
      <c r="P1054">
        <v>0</v>
      </c>
      <c r="W1054" s="1" t="s">
        <v>1275</v>
      </c>
      <c r="X1054" t="str">
        <f>Receive[[#This Row],[服装]]&amp;Receive[[#This Row],[名前]]&amp;Receive[[#This Row],[レアリティ]]</f>
        <v>サバゲ岩泉一ICONIC</v>
      </c>
    </row>
    <row r="1055" spans="1:24" x14ac:dyDescent="0.25">
      <c r="A1055">
        <f>VLOOKUP(Receive[[#This Row],[No用]],SetNo[[No.用]:[vlookup 用]],2,FALSE)</f>
        <v>171</v>
      </c>
      <c r="B1055">
        <f>IF(ROW()=2,1,IF(A1054&lt;&gt;Receive[[#This Row],[No]],1,B1054+1))</f>
        <v>1</v>
      </c>
      <c r="C1055" s="1" t="s">
        <v>705</v>
      </c>
      <c r="D1055" s="1" t="s">
        <v>32</v>
      </c>
      <c r="E1055" s="1" t="s">
        <v>73</v>
      </c>
      <c r="F1055" s="1" t="s">
        <v>25</v>
      </c>
      <c r="G1055" s="1" t="s">
        <v>20</v>
      </c>
      <c r="H1055" s="1" t="s">
        <v>71</v>
      </c>
      <c r="I1055">
        <v>1</v>
      </c>
      <c r="J1055" t="s">
        <v>228</v>
      </c>
      <c r="K1055" s="1" t="s">
        <v>119</v>
      </c>
      <c r="L1055" s="1" t="s">
        <v>162</v>
      </c>
      <c r="M1055">
        <v>27</v>
      </c>
      <c r="N1055">
        <v>0</v>
      </c>
      <c r="O1055">
        <v>0</v>
      </c>
      <c r="P1055">
        <v>0</v>
      </c>
      <c r="X1055" t="str">
        <f>Receive[[#This Row],[服装]]&amp;Receive[[#This Row],[名前]]&amp;Receive[[#This Row],[レアリティ]]</f>
        <v>バカンス岩泉一ICONIC</v>
      </c>
    </row>
    <row r="1056" spans="1:24" x14ac:dyDescent="0.25">
      <c r="A1056">
        <f>VLOOKUP(Receive[[#This Row],[No用]],SetNo[[No.用]:[vlookup 用]],2,FALSE)</f>
        <v>171</v>
      </c>
      <c r="B1056">
        <f>IF(ROW()=2,1,IF(A1055&lt;&gt;Receive[[#This Row],[No]],1,B1055+1))</f>
        <v>2</v>
      </c>
      <c r="C1056" s="1" t="s">
        <v>705</v>
      </c>
      <c r="D1056" s="1" t="s">
        <v>32</v>
      </c>
      <c r="E1056" s="1" t="s">
        <v>73</v>
      </c>
      <c r="F1056" s="1" t="s">
        <v>25</v>
      </c>
      <c r="G1056" s="1" t="s">
        <v>20</v>
      </c>
      <c r="H1056" s="1" t="s">
        <v>71</v>
      </c>
      <c r="I1056">
        <v>1</v>
      </c>
      <c r="J1056" t="s">
        <v>228</v>
      </c>
      <c r="K1056" s="1" t="s">
        <v>163</v>
      </c>
      <c r="L1056" s="1" t="s">
        <v>162</v>
      </c>
      <c r="M1056">
        <v>27</v>
      </c>
      <c r="N1056">
        <v>0</v>
      </c>
      <c r="O1056">
        <v>0</v>
      </c>
      <c r="P1056">
        <v>0</v>
      </c>
      <c r="R1056" s="1" t="s">
        <v>923</v>
      </c>
      <c r="S1056" s="1">
        <v>15</v>
      </c>
      <c r="T1056" s="1">
        <v>59.1</v>
      </c>
      <c r="U1056" s="1"/>
      <c r="V1056" s="1"/>
      <c r="X1056" t="str">
        <f>Receive[[#This Row],[服装]]&amp;Receive[[#This Row],[名前]]&amp;Receive[[#This Row],[レアリティ]]</f>
        <v>バカンス岩泉一ICONIC</v>
      </c>
    </row>
    <row r="1057" spans="1:24" x14ac:dyDescent="0.25">
      <c r="A1057">
        <f>VLOOKUP(Receive[[#This Row],[No用]],SetNo[[No.用]:[vlookup 用]],2,FALSE)</f>
        <v>171</v>
      </c>
      <c r="B1057">
        <f>IF(ROW()=2,1,IF(A1056&lt;&gt;Receive[[#This Row],[No]],1,B1056+1))</f>
        <v>3</v>
      </c>
      <c r="C1057" s="1" t="s">
        <v>705</v>
      </c>
      <c r="D1057" s="1" t="s">
        <v>32</v>
      </c>
      <c r="E1057" s="1" t="s">
        <v>73</v>
      </c>
      <c r="F1057" s="1" t="s">
        <v>25</v>
      </c>
      <c r="G1057" s="1" t="s">
        <v>20</v>
      </c>
      <c r="H1057" s="1" t="s">
        <v>71</v>
      </c>
      <c r="I1057">
        <v>1</v>
      </c>
      <c r="J1057" t="s">
        <v>228</v>
      </c>
      <c r="K1057" s="1" t="s">
        <v>120</v>
      </c>
      <c r="L1057" s="1" t="s">
        <v>162</v>
      </c>
      <c r="M1057">
        <v>27</v>
      </c>
      <c r="N1057">
        <v>0</v>
      </c>
      <c r="O1057">
        <v>0</v>
      </c>
      <c r="P1057">
        <v>0</v>
      </c>
      <c r="X1057" t="str">
        <f>Receive[[#This Row],[服装]]&amp;Receive[[#This Row],[名前]]&amp;Receive[[#This Row],[レアリティ]]</f>
        <v>バカンス岩泉一ICONIC</v>
      </c>
    </row>
    <row r="1058" spans="1:24" x14ac:dyDescent="0.25">
      <c r="A1058">
        <f>VLOOKUP(Receive[[#This Row],[No用]],SetNo[[No.用]:[vlookup 用]],2,FALSE)</f>
        <v>171</v>
      </c>
      <c r="B1058">
        <f>IF(ROW()=2,1,IF(A1057&lt;&gt;Receive[[#This Row],[No]],1,B1057+1))</f>
        <v>4</v>
      </c>
      <c r="C1058" s="1" t="s">
        <v>705</v>
      </c>
      <c r="D1058" s="1" t="s">
        <v>32</v>
      </c>
      <c r="E1058" s="1" t="s">
        <v>73</v>
      </c>
      <c r="F1058" s="1" t="s">
        <v>25</v>
      </c>
      <c r="G1058" s="1" t="s">
        <v>20</v>
      </c>
      <c r="H1058" s="1" t="s">
        <v>71</v>
      </c>
      <c r="I1058">
        <v>1</v>
      </c>
      <c r="J1058" t="s">
        <v>228</v>
      </c>
      <c r="K1058" s="1" t="s">
        <v>164</v>
      </c>
      <c r="L1058" s="1" t="s">
        <v>162</v>
      </c>
      <c r="M1058">
        <v>27</v>
      </c>
      <c r="N1058">
        <v>0</v>
      </c>
      <c r="O1058">
        <v>0</v>
      </c>
      <c r="P1058">
        <v>0</v>
      </c>
      <c r="X1058" t="str">
        <f>Receive[[#This Row],[服装]]&amp;Receive[[#This Row],[名前]]&amp;Receive[[#This Row],[レアリティ]]</f>
        <v>バカンス岩泉一ICONIC</v>
      </c>
    </row>
    <row r="1059" spans="1:24" x14ac:dyDescent="0.25">
      <c r="A1059">
        <f>VLOOKUP(Receive[[#This Row],[No用]],SetNo[[No.用]:[vlookup 用]],2,FALSE)</f>
        <v>171</v>
      </c>
      <c r="B1059">
        <f>IF(ROW()=2,1,IF(A1058&lt;&gt;Receive[[#This Row],[No]],1,B1058+1))</f>
        <v>5</v>
      </c>
      <c r="C1059" s="1" t="s">
        <v>705</v>
      </c>
      <c r="D1059" s="1" t="s">
        <v>32</v>
      </c>
      <c r="E1059" s="1" t="s">
        <v>73</v>
      </c>
      <c r="F1059" s="1" t="s">
        <v>25</v>
      </c>
      <c r="G1059" s="1" t="s">
        <v>20</v>
      </c>
      <c r="H1059" s="1" t="s">
        <v>71</v>
      </c>
      <c r="I1059">
        <v>0</v>
      </c>
      <c r="J1059" t="s">
        <v>228</v>
      </c>
      <c r="K1059" s="1" t="s">
        <v>165</v>
      </c>
      <c r="L1059" s="1" t="s">
        <v>162</v>
      </c>
      <c r="M1059">
        <v>13</v>
      </c>
      <c r="N1059">
        <v>0</v>
      </c>
      <c r="O1059">
        <v>0</v>
      </c>
      <c r="P1059">
        <v>0</v>
      </c>
      <c r="X1059" t="str">
        <f>Receive[[#This Row],[服装]]&amp;Receive[[#This Row],[名前]]&amp;Receive[[#This Row],[レアリティ]]</f>
        <v>バカンス岩泉一ICONIC</v>
      </c>
    </row>
    <row r="1060" spans="1:24" x14ac:dyDescent="0.25">
      <c r="A1060">
        <f>VLOOKUP(Receive[[#This Row],[No用]],SetNo[[No.用]:[vlookup 用]],2,FALSE)</f>
        <v>172</v>
      </c>
      <c r="B1060">
        <f>IF(ROW()=2,1,IF(A1059&lt;&gt;Receive[[#This Row],[No]],1,B1059+1))</f>
        <v>1</v>
      </c>
      <c r="C1060" s="1" t="s">
        <v>821</v>
      </c>
      <c r="D1060" s="1" t="s">
        <v>32</v>
      </c>
      <c r="E1060" s="1" t="s">
        <v>24</v>
      </c>
      <c r="F1060" s="1" t="s">
        <v>25</v>
      </c>
      <c r="G1060" s="1" t="s">
        <v>20</v>
      </c>
      <c r="H1060" s="1" t="s">
        <v>71</v>
      </c>
      <c r="I1060">
        <v>1</v>
      </c>
      <c r="J1060" t="s">
        <v>228</v>
      </c>
      <c r="K1060" s="1" t="s">
        <v>119</v>
      </c>
      <c r="L1060" s="1" t="s">
        <v>162</v>
      </c>
      <c r="M1060">
        <v>27</v>
      </c>
      <c r="N1060">
        <v>0</v>
      </c>
      <c r="O1060">
        <v>0</v>
      </c>
      <c r="P1060">
        <v>0</v>
      </c>
      <c r="X1060" t="str">
        <f>Receive[[#This Row],[服装]]&amp;Receive[[#This Row],[名前]]&amp;Receive[[#This Row],[レアリティ]]</f>
        <v>路地裏2岩泉一ICONIC</v>
      </c>
    </row>
    <row r="1061" spans="1:24" x14ac:dyDescent="0.25">
      <c r="A1061">
        <f>VLOOKUP(Receive[[#This Row],[No用]],SetNo[[No.用]:[vlookup 用]],2,FALSE)</f>
        <v>172</v>
      </c>
      <c r="B1061">
        <f>IF(ROW()=2,1,IF(A1060&lt;&gt;Receive[[#This Row],[No]],1,B1060+1))</f>
        <v>2</v>
      </c>
      <c r="C1061" s="1" t="s">
        <v>821</v>
      </c>
      <c r="D1061" s="1" t="s">
        <v>32</v>
      </c>
      <c r="E1061" s="1" t="s">
        <v>24</v>
      </c>
      <c r="F1061" s="1" t="s">
        <v>25</v>
      </c>
      <c r="G1061" s="1" t="s">
        <v>20</v>
      </c>
      <c r="H1061" s="1" t="s">
        <v>71</v>
      </c>
      <c r="I1061">
        <v>1</v>
      </c>
      <c r="J1061" t="s">
        <v>228</v>
      </c>
      <c r="K1061" s="1" t="s">
        <v>163</v>
      </c>
      <c r="L1061" s="1" t="s">
        <v>162</v>
      </c>
      <c r="M1061">
        <v>27</v>
      </c>
      <c r="N1061">
        <v>0</v>
      </c>
      <c r="O1061">
        <v>0</v>
      </c>
      <c r="P1061">
        <v>0</v>
      </c>
      <c r="R1061" s="1" t="s">
        <v>923</v>
      </c>
      <c r="S1061" s="1">
        <v>15</v>
      </c>
      <c r="T1061" s="1">
        <v>59.1</v>
      </c>
      <c r="U1061" s="1"/>
      <c r="V1061" s="1"/>
      <c r="X1061" t="str">
        <f>Receive[[#This Row],[服装]]&amp;Receive[[#This Row],[名前]]&amp;Receive[[#This Row],[レアリティ]]</f>
        <v>路地裏2岩泉一ICONIC</v>
      </c>
    </row>
    <row r="1062" spans="1:24" x14ac:dyDescent="0.25">
      <c r="A1062">
        <f>VLOOKUP(Receive[[#This Row],[No用]],SetNo[[No.用]:[vlookup 用]],2,FALSE)</f>
        <v>172</v>
      </c>
      <c r="B1062">
        <f>IF(ROW()=2,1,IF(A1061&lt;&gt;Receive[[#This Row],[No]],1,B1061+1))</f>
        <v>3</v>
      </c>
      <c r="C1062" s="1" t="s">
        <v>821</v>
      </c>
      <c r="D1062" s="1" t="s">
        <v>32</v>
      </c>
      <c r="E1062" s="1" t="s">
        <v>24</v>
      </c>
      <c r="F1062" s="1" t="s">
        <v>25</v>
      </c>
      <c r="G1062" s="1" t="s">
        <v>20</v>
      </c>
      <c r="H1062" s="1" t="s">
        <v>71</v>
      </c>
      <c r="I1062">
        <v>1</v>
      </c>
      <c r="J1062" t="s">
        <v>228</v>
      </c>
      <c r="K1062" s="1" t="s">
        <v>120</v>
      </c>
      <c r="L1062" s="1" t="s">
        <v>162</v>
      </c>
      <c r="M1062">
        <v>27</v>
      </c>
      <c r="N1062">
        <v>0</v>
      </c>
      <c r="O1062">
        <v>0</v>
      </c>
      <c r="P1062">
        <v>0</v>
      </c>
      <c r="X1062" t="str">
        <f>Receive[[#This Row],[服装]]&amp;Receive[[#This Row],[名前]]&amp;Receive[[#This Row],[レアリティ]]</f>
        <v>路地裏2岩泉一ICONIC</v>
      </c>
    </row>
    <row r="1063" spans="1:24" x14ac:dyDescent="0.25">
      <c r="A1063">
        <f>VLOOKUP(Receive[[#This Row],[No用]],SetNo[[No.用]:[vlookup 用]],2,FALSE)</f>
        <v>172</v>
      </c>
      <c r="B1063">
        <f>IF(ROW()=2,1,IF(A1062&lt;&gt;Receive[[#This Row],[No]],1,B1062+1))</f>
        <v>4</v>
      </c>
      <c r="C1063" s="1" t="s">
        <v>821</v>
      </c>
      <c r="D1063" s="1" t="s">
        <v>32</v>
      </c>
      <c r="E1063" s="1" t="s">
        <v>24</v>
      </c>
      <c r="F1063" s="1" t="s">
        <v>25</v>
      </c>
      <c r="G1063" s="1" t="s">
        <v>20</v>
      </c>
      <c r="H1063" s="1" t="s">
        <v>71</v>
      </c>
      <c r="I1063">
        <v>1</v>
      </c>
      <c r="J1063" t="s">
        <v>228</v>
      </c>
      <c r="K1063" s="1" t="s">
        <v>164</v>
      </c>
      <c r="L1063" s="1" t="s">
        <v>162</v>
      </c>
      <c r="M1063">
        <v>27</v>
      </c>
      <c r="N1063">
        <v>0</v>
      </c>
      <c r="O1063">
        <v>0</v>
      </c>
      <c r="P1063">
        <v>0</v>
      </c>
      <c r="X1063" t="str">
        <f>Receive[[#This Row],[服装]]&amp;Receive[[#This Row],[名前]]&amp;Receive[[#This Row],[レアリティ]]</f>
        <v>路地裏2岩泉一ICONIC</v>
      </c>
    </row>
    <row r="1064" spans="1:24" x14ac:dyDescent="0.25">
      <c r="A1064">
        <f>VLOOKUP(Receive[[#This Row],[No用]],SetNo[[No.用]:[vlookup 用]],2,FALSE)</f>
        <v>172</v>
      </c>
      <c r="B1064">
        <f>IF(ROW()=2,1,IF(A1063&lt;&gt;Receive[[#This Row],[No]],1,B1063+1))</f>
        <v>5</v>
      </c>
      <c r="C1064" s="1" t="s">
        <v>821</v>
      </c>
      <c r="D1064" s="1" t="s">
        <v>32</v>
      </c>
      <c r="E1064" s="1" t="s">
        <v>24</v>
      </c>
      <c r="F1064" s="1" t="s">
        <v>25</v>
      </c>
      <c r="G1064" s="1" t="s">
        <v>20</v>
      </c>
      <c r="H1064" s="1" t="s">
        <v>71</v>
      </c>
      <c r="I1064">
        <v>0</v>
      </c>
      <c r="J1064" t="s">
        <v>228</v>
      </c>
      <c r="K1064" s="1" t="s">
        <v>165</v>
      </c>
      <c r="L1064" s="1" t="s">
        <v>162</v>
      </c>
      <c r="M1064">
        <v>13</v>
      </c>
      <c r="N1064">
        <v>0</v>
      </c>
      <c r="O1064">
        <v>0</v>
      </c>
      <c r="P1064">
        <v>0</v>
      </c>
      <c r="X1064" t="str">
        <f>Receive[[#This Row],[服装]]&amp;Receive[[#This Row],[名前]]&amp;Receive[[#This Row],[レアリティ]]</f>
        <v>路地裏2岩泉一ICONIC</v>
      </c>
    </row>
    <row r="1065" spans="1:24" x14ac:dyDescent="0.25">
      <c r="A1065">
        <f>VLOOKUP(Receive[[#This Row],[No用]],SetNo[[No.用]:[vlookup 用]],2,FALSE)</f>
        <v>173</v>
      </c>
      <c r="B1065">
        <f>IF(ROW()=2,1,IF(A1064&lt;&gt;Receive[[#This Row],[No]],1,B1064+1))</f>
        <v>1</v>
      </c>
      <c r="C1065" s="1" t="s">
        <v>992</v>
      </c>
      <c r="D1065" s="1" t="s">
        <v>32</v>
      </c>
      <c r="E1065" s="1" t="s">
        <v>77</v>
      </c>
      <c r="F1065" s="1" t="s">
        <v>25</v>
      </c>
      <c r="G1065" s="1" t="s">
        <v>20</v>
      </c>
      <c r="H1065" s="1" t="s">
        <v>71</v>
      </c>
      <c r="I1065">
        <v>1</v>
      </c>
      <c r="J1065" t="s">
        <v>228</v>
      </c>
      <c r="K1065" s="1" t="s">
        <v>119</v>
      </c>
      <c r="L1065" s="1" t="s">
        <v>173</v>
      </c>
      <c r="M1065">
        <v>33</v>
      </c>
      <c r="N1065">
        <v>0</v>
      </c>
      <c r="O1065">
        <v>0</v>
      </c>
      <c r="P1065">
        <v>0</v>
      </c>
      <c r="X1065" t="str">
        <f>Receive[[#This Row],[服装]]&amp;Receive[[#This Row],[名前]]&amp;Receive[[#This Row],[レアリティ]]</f>
        <v>夏祭り2岩泉一ICONIC</v>
      </c>
    </row>
    <row r="1066" spans="1:24" x14ac:dyDescent="0.25">
      <c r="A1066">
        <f>VLOOKUP(Receive[[#This Row],[No用]],SetNo[[No.用]:[vlookup 用]],2,FALSE)</f>
        <v>173</v>
      </c>
      <c r="B1066">
        <f>IF(ROW()=2,1,IF(A1065&lt;&gt;Receive[[#This Row],[No]],1,B1065+1))</f>
        <v>2</v>
      </c>
      <c r="C1066" s="1" t="s">
        <v>992</v>
      </c>
      <c r="D1066" s="1" t="s">
        <v>32</v>
      </c>
      <c r="E1066" s="1" t="s">
        <v>77</v>
      </c>
      <c r="F1066" s="1" t="s">
        <v>25</v>
      </c>
      <c r="G1066" s="1" t="s">
        <v>20</v>
      </c>
      <c r="H1066" s="1" t="s">
        <v>71</v>
      </c>
      <c r="I1066">
        <v>1</v>
      </c>
      <c r="J1066" t="s">
        <v>228</v>
      </c>
      <c r="K1066" s="1" t="s">
        <v>163</v>
      </c>
      <c r="L1066" s="1" t="s">
        <v>162</v>
      </c>
      <c r="M1066">
        <v>27</v>
      </c>
      <c r="N1066">
        <v>0</v>
      </c>
      <c r="O1066">
        <v>0</v>
      </c>
      <c r="P1066">
        <v>0</v>
      </c>
      <c r="R1066" s="1" t="s">
        <v>923</v>
      </c>
      <c r="S1066" s="1">
        <v>15</v>
      </c>
      <c r="T1066" s="1">
        <v>59.1</v>
      </c>
      <c r="U1066" s="1"/>
      <c r="V1066" s="1"/>
      <c r="W1066" s="1"/>
      <c r="X1066" t="str">
        <f>Receive[[#This Row],[服装]]&amp;Receive[[#This Row],[名前]]&amp;Receive[[#This Row],[レアリティ]]</f>
        <v>夏祭り2岩泉一ICONIC</v>
      </c>
    </row>
    <row r="1067" spans="1:24" x14ac:dyDescent="0.25">
      <c r="A1067">
        <f>VLOOKUP(Receive[[#This Row],[No用]],SetNo[[No.用]:[vlookup 用]],2,FALSE)</f>
        <v>173</v>
      </c>
      <c r="B1067">
        <f>IF(ROW()=2,1,IF(A1066&lt;&gt;Receive[[#This Row],[No]],1,B1066+1))</f>
        <v>3</v>
      </c>
      <c r="C1067" s="1" t="s">
        <v>992</v>
      </c>
      <c r="D1067" s="1" t="s">
        <v>32</v>
      </c>
      <c r="E1067" s="1" t="s">
        <v>77</v>
      </c>
      <c r="F1067" s="1" t="s">
        <v>25</v>
      </c>
      <c r="G1067" s="1" t="s">
        <v>20</v>
      </c>
      <c r="H1067" s="1" t="s">
        <v>71</v>
      </c>
      <c r="I1067">
        <v>1</v>
      </c>
      <c r="J1067" t="s">
        <v>228</v>
      </c>
      <c r="K1067" s="1" t="s">
        <v>120</v>
      </c>
      <c r="L1067" s="1" t="s">
        <v>173</v>
      </c>
      <c r="M1067">
        <v>33</v>
      </c>
      <c r="N1067">
        <v>0</v>
      </c>
      <c r="O1067">
        <v>0</v>
      </c>
      <c r="P1067">
        <v>0</v>
      </c>
      <c r="X1067" t="str">
        <f>Receive[[#This Row],[服装]]&amp;Receive[[#This Row],[名前]]&amp;Receive[[#This Row],[レアリティ]]</f>
        <v>夏祭り2岩泉一ICONIC</v>
      </c>
    </row>
    <row r="1068" spans="1:24" x14ac:dyDescent="0.25">
      <c r="A1068">
        <f>VLOOKUP(Receive[[#This Row],[No用]],SetNo[[No.用]:[vlookup 用]],2,FALSE)</f>
        <v>173</v>
      </c>
      <c r="B1068">
        <f>IF(ROW()=2,1,IF(A1067&lt;&gt;Receive[[#This Row],[No]],1,B1067+1))</f>
        <v>4</v>
      </c>
      <c r="C1068" s="1" t="s">
        <v>992</v>
      </c>
      <c r="D1068" s="1" t="s">
        <v>32</v>
      </c>
      <c r="E1068" s="1" t="s">
        <v>77</v>
      </c>
      <c r="F1068" s="1" t="s">
        <v>25</v>
      </c>
      <c r="G1068" s="1" t="s">
        <v>20</v>
      </c>
      <c r="H1068" s="1" t="s">
        <v>71</v>
      </c>
      <c r="I1068">
        <v>1</v>
      </c>
      <c r="J1068" t="s">
        <v>228</v>
      </c>
      <c r="K1068" s="1" t="s">
        <v>164</v>
      </c>
      <c r="L1068" s="1" t="s">
        <v>162</v>
      </c>
      <c r="M1068">
        <v>27</v>
      </c>
      <c r="N1068">
        <v>0</v>
      </c>
      <c r="O1068">
        <v>0</v>
      </c>
      <c r="P1068">
        <v>0</v>
      </c>
      <c r="X1068" t="str">
        <f>Receive[[#This Row],[服装]]&amp;Receive[[#This Row],[名前]]&amp;Receive[[#This Row],[レアリティ]]</f>
        <v>夏祭り2岩泉一ICONIC</v>
      </c>
    </row>
    <row r="1069" spans="1:24" x14ac:dyDescent="0.25">
      <c r="A1069">
        <f>VLOOKUP(Receive[[#This Row],[No用]],SetNo[[No.用]:[vlookup 用]],2,FALSE)</f>
        <v>173</v>
      </c>
      <c r="B1069">
        <f>IF(ROW()=2,1,IF(A1068&lt;&gt;Receive[[#This Row],[No]],1,B1068+1))</f>
        <v>5</v>
      </c>
      <c r="C1069" s="1" t="s">
        <v>992</v>
      </c>
      <c r="D1069" s="1" t="s">
        <v>32</v>
      </c>
      <c r="E1069" s="1" t="s">
        <v>77</v>
      </c>
      <c r="F1069" s="1" t="s">
        <v>25</v>
      </c>
      <c r="G1069" s="1" t="s">
        <v>20</v>
      </c>
      <c r="H1069" s="1" t="s">
        <v>71</v>
      </c>
      <c r="I1069">
        <v>0</v>
      </c>
      <c r="J1069" t="s">
        <v>228</v>
      </c>
      <c r="K1069" s="1" t="s">
        <v>165</v>
      </c>
      <c r="L1069" s="1" t="s">
        <v>162</v>
      </c>
      <c r="M1069">
        <v>13</v>
      </c>
      <c r="N1069">
        <v>0</v>
      </c>
      <c r="O1069">
        <v>0</v>
      </c>
      <c r="P1069">
        <v>0</v>
      </c>
      <c r="X1069" t="str">
        <f>Receive[[#This Row],[服装]]&amp;Receive[[#This Row],[名前]]&amp;Receive[[#This Row],[レアリティ]]</f>
        <v>夏祭り2岩泉一ICONIC</v>
      </c>
    </row>
    <row r="1070" spans="1:24" x14ac:dyDescent="0.25">
      <c r="A1070">
        <f>VLOOKUP(Receive[[#This Row],[No用]],SetNo[[No.用]:[vlookup 用]],2,FALSE)</f>
        <v>174</v>
      </c>
      <c r="B1070">
        <f>IF(ROW()=2,1,IF(A1069&lt;&gt;Receive[[#This Row],[No]],1,B1069+1))</f>
        <v>1</v>
      </c>
      <c r="C1070" s="1" t="s">
        <v>1183</v>
      </c>
      <c r="D1070" s="1" t="s">
        <v>32</v>
      </c>
      <c r="E1070" s="1" t="s">
        <v>73</v>
      </c>
      <c r="F1070" s="1" t="s">
        <v>25</v>
      </c>
      <c r="G1070" s="1" t="s">
        <v>20</v>
      </c>
      <c r="H1070" s="1" t="s">
        <v>71</v>
      </c>
      <c r="I1070">
        <v>1</v>
      </c>
      <c r="J1070" t="s">
        <v>228</v>
      </c>
      <c r="K1070" s="1" t="s">
        <v>119</v>
      </c>
      <c r="L1070" s="1" t="s">
        <v>162</v>
      </c>
      <c r="M1070">
        <v>27</v>
      </c>
      <c r="N1070">
        <v>0</v>
      </c>
      <c r="O1070">
        <v>0</v>
      </c>
      <c r="P1070">
        <v>0</v>
      </c>
      <c r="X1070" t="str">
        <f>Receive[[#This Row],[服装]]&amp;Receive[[#This Row],[名前]]&amp;Receive[[#This Row],[レアリティ]]</f>
        <v>Xmas3岩泉一ICONIC</v>
      </c>
    </row>
    <row r="1071" spans="1:24" x14ac:dyDescent="0.25">
      <c r="A1071">
        <f>VLOOKUP(Receive[[#This Row],[No用]],SetNo[[No.用]:[vlookup 用]],2,FALSE)</f>
        <v>174</v>
      </c>
      <c r="B1071">
        <f>IF(ROW()=2,1,IF(A1070&lt;&gt;Receive[[#This Row],[No]],1,B1070+1))</f>
        <v>2</v>
      </c>
      <c r="C1071" s="1" t="s">
        <v>1183</v>
      </c>
      <c r="D1071" s="1" t="s">
        <v>32</v>
      </c>
      <c r="E1071" s="1" t="s">
        <v>73</v>
      </c>
      <c r="F1071" s="1" t="s">
        <v>25</v>
      </c>
      <c r="G1071" s="1" t="s">
        <v>20</v>
      </c>
      <c r="H1071" s="1" t="s">
        <v>71</v>
      </c>
      <c r="I1071">
        <v>1</v>
      </c>
      <c r="J1071" t="s">
        <v>228</v>
      </c>
      <c r="K1071" s="1" t="s">
        <v>163</v>
      </c>
      <c r="L1071" s="1" t="s">
        <v>162</v>
      </c>
      <c r="M1071">
        <v>27</v>
      </c>
      <c r="N1071">
        <v>0</v>
      </c>
      <c r="O1071">
        <v>0</v>
      </c>
      <c r="P1071">
        <v>0</v>
      </c>
      <c r="R1071" s="1" t="s">
        <v>923</v>
      </c>
      <c r="S1071" s="1">
        <v>15</v>
      </c>
      <c r="T1071" s="1">
        <v>59.1</v>
      </c>
      <c r="U1071" s="1"/>
      <c r="V1071" s="1"/>
      <c r="X1071" t="str">
        <f>Receive[[#This Row],[服装]]&amp;Receive[[#This Row],[名前]]&amp;Receive[[#This Row],[レアリティ]]</f>
        <v>Xmas3岩泉一ICONIC</v>
      </c>
    </row>
    <row r="1072" spans="1:24" x14ac:dyDescent="0.25">
      <c r="A1072">
        <f>VLOOKUP(Receive[[#This Row],[No用]],SetNo[[No.用]:[vlookup 用]],2,FALSE)</f>
        <v>174</v>
      </c>
      <c r="B1072">
        <f>IF(ROW()=2,1,IF(A1071&lt;&gt;Receive[[#This Row],[No]],1,B1071+1))</f>
        <v>3</v>
      </c>
      <c r="C1072" s="1" t="s">
        <v>1183</v>
      </c>
      <c r="D1072" s="1" t="s">
        <v>32</v>
      </c>
      <c r="E1072" s="1" t="s">
        <v>73</v>
      </c>
      <c r="F1072" s="1" t="s">
        <v>25</v>
      </c>
      <c r="G1072" s="1" t="s">
        <v>20</v>
      </c>
      <c r="H1072" s="1" t="s">
        <v>71</v>
      </c>
      <c r="I1072">
        <v>1</v>
      </c>
      <c r="J1072" t="s">
        <v>228</v>
      </c>
      <c r="K1072" s="1" t="s">
        <v>120</v>
      </c>
      <c r="L1072" s="1" t="s">
        <v>162</v>
      </c>
      <c r="M1072">
        <v>27</v>
      </c>
      <c r="N1072">
        <v>0</v>
      </c>
      <c r="O1072">
        <v>0</v>
      </c>
      <c r="P1072">
        <v>0</v>
      </c>
      <c r="X1072" t="str">
        <f>Receive[[#This Row],[服装]]&amp;Receive[[#This Row],[名前]]&amp;Receive[[#This Row],[レアリティ]]</f>
        <v>Xmas3岩泉一ICONIC</v>
      </c>
    </row>
    <row r="1073" spans="1:24" x14ac:dyDescent="0.25">
      <c r="A1073">
        <f>VLOOKUP(Receive[[#This Row],[No用]],SetNo[[No.用]:[vlookup 用]],2,FALSE)</f>
        <v>174</v>
      </c>
      <c r="B1073">
        <f>IF(ROW()=2,1,IF(A1072&lt;&gt;Receive[[#This Row],[No]],1,B1072+1))</f>
        <v>4</v>
      </c>
      <c r="C1073" s="1" t="s">
        <v>1183</v>
      </c>
      <c r="D1073" s="1" t="s">
        <v>32</v>
      </c>
      <c r="E1073" s="1" t="s">
        <v>73</v>
      </c>
      <c r="F1073" s="1" t="s">
        <v>25</v>
      </c>
      <c r="G1073" s="1" t="s">
        <v>20</v>
      </c>
      <c r="H1073" s="1" t="s">
        <v>71</v>
      </c>
      <c r="I1073">
        <v>1</v>
      </c>
      <c r="J1073" t="s">
        <v>228</v>
      </c>
      <c r="K1073" s="1" t="s">
        <v>164</v>
      </c>
      <c r="L1073" s="1" t="s">
        <v>162</v>
      </c>
      <c r="M1073">
        <v>27</v>
      </c>
      <c r="N1073">
        <v>0</v>
      </c>
      <c r="O1073">
        <v>0</v>
      </c>
      <c r="P1073">
        <v>0</v>
      </c>
      <c r="X1073" t="str">
        <f>Receive[[#This Row],[服装]]&amp;Receive[[#This Row],[名前]]&amp;Receive[[#This Row],[レアリティ]]</f>
        <v>Xmas3岩泉一ICONIC</v>
      </c>
    </row>
    <row r="1074" spans="1:24" x14ac:dyDescent="0.25">
      <c r="A1074">
        <f>VLOOKUP(Receive[[#This Row],[No用]],SetNo[[No.用]:[vlookup 用]],2,FALSE)</f>
        <v>174</v>
      </c>
      <c r="B1074">
        <f>IF(ROW()=2,1,IF(A1073&lt;&gt;Receive[[#This Row],[No]],1,B1073+1))</f>
        <v>5</v>
      </c>
      <c r="C1074" s="1" t="s">
        <v>1183</v>
      </c>
      <c r="D1074" s="1" t="s">
        <v>32</v>
      </c>
      <c r="E1074" s="1" t="s">
        <v>73</v>
      </c>
      <c r="F1074" s="1" t="s">
        <v>25</v>
      </c>
      <c r="G1074" s="1" t="s">
        <v>20</v>
      </c>
      <c r="H1074" s="1" t="s">
        <v>71</v>
      </c>
      <c r="I1074">
        <v>0</v>
      </c>
      <c r="J1074" t="s">
        <v>228</v>
      </c>
      <c r="K1074" s="1" t="s">
        <v>165</v>
      </c>
      <c r="L1074" s="1" t="s">
        <v>162</v>
      </c>
      <c r="M1074">
        <v>13</v>
      </c>
      <c r="N1074">
        <v>0</v>
      </c>
      <c r="O1074">
        <v>0</v>
      </c>
      <c r="P1074">
        <v>0</v>
      </c>
      <c r="X1074" t="str">
        <f>Receive[[#This Row],[服装]]&amp;Receive[[#This Row],[名前]]&amp;Receive[[#This Row],[レアリティ]]</f>
        <v>Xmas3岩泉一ICONIC</v>
      </c>
    </row>
    <row r="1075" spans="1:24" x14ac:dyDescent="0.25">
      <c r="A1075">
        <f>VLOOKUP(Receive[[#This Row],[No用]],SetNo[[No.用]:[vlookup 用]],2,FALSE)</f>
        <v>175</v>
      </c>
      <c r="B1075">
        <f>IF(ROW()=2,1,IF(A1069&lt;&gt;Receive[[#This Row],[No]],1,B1069+1))</f>
        <v>1</v>
      </c>
      <c r="C1075" t="s">
        <v>205</v>
      </c>
      <c r="D1075" t="s">
        <v>33</v>
      </c>
      <c r="E1075" t="s">
        <v>24</v>
      </c>
      <c r="F1075" t="s">
        <v>26</v>
      </c>
      <c r="G1075" t="s">
        <v>20</v>
      </c>
      <c r="H1075" t="s">
        <v>71</v>
      </c>
      <c r="I1075">
        <v>1</v>
      </c>
      <c r="J1075" t="s">
        <v>228</v>
      </c>
      <c r="K1075" s="1" t="s">
        <v>119</v>
      </c>
      <c r="L1075" s="1" t="s">
        <v>162</v>
      </c>
      <c r="M1075" s="1">
        <v>26</v>
      </c>
      <c r="N1075">
        <v>0</v>
      </c>
      <c r="O1075">
        <v>0</v>
      </c>
      <c r="P1075">
        <v>0</v>
      </c>
      <c r="X1075" t="str">
        <f>Receive[[#This Row],[服装]]&amp;Receive[[#This Row],[名前]]&amp;Receive[[#This Row],[レアリティ]]</f>
        <v>ユニフォーム金田一勇太郎ICONIC</v>
      </c>
    </row>
    <row r="1076" spans="1:24" x14ac:dyDescent="0.25">
      <c r="A1076">
        <f>VLOOKUP(Receive[[#This Row],[No用]],SetNo[[No.用]:[vlookup 用]],2,FALSE)</f>
        <v>175</v>
      </c>
      <c r="B1076">
        <f>IF(ROW()=2,1,IF(A1075&lt;&gt;Receive[[#This Row],[No]],1,B1075+1))</f>
        <v>2</v>
      </c>
      <c r="C1076" t="s">
        <v>205</v>
      </c>
      <c r="D1076" t="s">
        <v>33</v>
      </c>
      <c r="E1076" t="s">
        <v>24</v>
      </c>
      <c r="F1076" t="s">
        <v>26</v>
      </c>
      <c r="G1076" t="s">
        <v>20</v>
      </c>
      <c r="H1076" t="s">
        <v>71</v>
      </c>
      <c r="I1076">
        <v>1</v>
      </c>
      <c r="J1076" t="s">
        <v>228</v>
      </c>
      <c r="K1076" s="1" t="s">
        <v>163</v>
      </c>
      <c r="L1076" s="1" t="s">
        <v>162</v>
      </c>
      <c r="M1076" s="1">
        <v>26</v>
      </c>
      <c r="N1076">
        <v>0</v>
      </c>
      <c r="O1076">
        <v>0</v>
      </c>
      <c r="P1076">
        <v>0</v>
      </c>
      <c r="R1076" s="1" t="s">
        <v>923</v>
      </c>
      <c r="S1076" s="1">
        <v>15</v>
      </c>
      <c r="T1076" s="1">
        <v>59.1</v>
      </c>
      <c r="U1076" s="1"/>
      <c r="V1076" s="1"/>
      <c r="X1076" t="str">
        <f>Receive[[#This Row],[服装]]&amp;Receive[[#This Row],[名前]]&amp;Receive[[#This Row],[レアリティ]]</f>
        <v>ユニフォーム金田一勇太郎ICONIC</v>
      </c>
    </row>
    <row r="1077" spans="1:24" x14ac:dyDescent="0.25">
      <c r="A1077">
        <f>VLOOKUP(Receive[[#This Row],[No用]],SetNo[[No.用]:[vlookup 用]],2,FALSE)</f>
        <v>175</v>
      </c>
      <c r="B1077">
        <f>IF(ROW()=2,1,IF(A1076&lt;&gt;Receive[[#This Row],[No]],1,B1076+1))</f>
        <v>3</v>
      </c>
      <c r="C1077" t="s">
        <v>205</v>
      </c>
      <c r="D1077" t="s">
        <v>33</v>
      </c>
      <c r="E1077" t="s">
        <v>24</v>
      </c>
      <c r="F1077" t="s">
        <v>26</v>
      </c>
      <c r="G1077" t="s">
        <v>20</v>
      </c>
      <c r="H1077" t="s">
        <v>71</v>
      </c>
      <c r="I1077">
        <v>1</v>
      </c>
      <c r="J1077" t="s">
        <v>228</v>
      </c>
      <c r="K1077" s="1" t="s">
        <v>120</v>
      </c>
      <c r="L1077" s="1" t="s">
        <v>162</v>
      </c>
      <c r="M1077" s="1">
        <v>26</v>
      </c>
      <c r="N1077">
        <v>0</v>
      </c>
      <c r="O1077">
        <v>0</v>
      </c>
      <c r="P1077">
        <v>0</v>
      </c>
      <c r="X1077" t="str">
        <f>Receive[[#This Row],[服装]]&amp;Receive[[#This Row],[名前]]&amp;Receive[[#This Row],[レアリティ]]</f>
        <v>ユニフォーム金田一勇太郎ICONIC</v>
      </c>
    </row>
    <row r="1078" spans="1:24" x14ac:dyDescent="0.25">
      <c r="A1078">
        <f>VLOOKUP(Receive[[#This Row],[No用]],SetNo[[No.用]:[vlookup 用]],2,FALSE)</f>
        <v>175</v>
      </c>
      <c r="B1078">
        <f>IF(ROW()=2,1,IF(A1077&lt;&gt;Receive[[#This Row],[No]],1,B1077+1))</f>
        <v>4</v>
      </c>
      <c r="C1078" t="s">
        <v>205</v>
      </c>
      <c r="D1078" t="s">
        <v>33</v>
      </c>
      <c r="E1078" t="s">
        <v>24</v>
      </c>
      <c r="F1078" t="s">
        <v>26</v>
      </c>
      <c r="G1078" t="s">
        <v>20</v>
      </c>
      <c r="H1078" t="s">
        <v>71</v>
      </c>
      <c r="I1078">
        <v>1</v>
      </c>
      <c r="J1078" t="s">
        <v>228</v>
      </c>
      <c r="K1078" s="1" t="s">
        <v>164</v>
      </c>
      <c r="L1078" s="1" t="s">
        <v>162</v>
      </c>
      <c r="M1078" s="1">
        <v>26</v>
      </c>
      <c r="N1078">
        <v>0</v>
      </c>
      <c r="O1078">
        <v>0</v>
      </c>
      <c r="P1078">
        <v>0</v>
      </c>
      <c r="X1078" t="str">
        <f>Receive[[#This Row],[服装]]&amp;Receive[[#This Row],[名前]]&amp;Receive[[#This Row],[レアリティ]]</f>
        <v>ユニフォーム金田一勇太郎ICONIC</v>
      </c>
    </row>
    <row r="1079" spans="1:24" x14ac:dyDescent="0.25">
      <c r="A1079">
        <f>VLOOKUP(Receive[[#This Row],[No用]],SetNo[[No.用]:[vlookup 用]],2,FALSE)</f>
        <v>175</v>
      </c>
      <c r="B1079">
        <f>IF(ROW()=2,1,IF(A1078&lt;&gt;Receive[[#This Row],[No]],1,B1078+1))</f>
        <v>5</v>
      </c>
      <c r="C1079" t="s">
        <v>205</v>
      </c>
      <c r="D1079" t="s">
        <v>33</v>
      </c>
      <c r="E1079" t="s">
        <v>24</v>
      </c>
      <c r="F1079" t="s">
        <v>26</v>
      </c>
      <c r="G1079" t="s">
        <v>20</v>
      </c>
      <c r="H1079" t="s">
        <v>71</v>
      </c>
      <c r="I1079">
        <v>0</v>
      </c>
      <c r="J1079" t="s">
        <v>228</v>
      </c>
      <c r="K1079" s="1" t="s">
        <v>165</v>
      </c>
      <c r="L1079" s="1" t="s">
        <v>162</v>
      </c>
      <c r="M1079">
        <v>13</v>
      </c>
      <c r="N1079">
        <v>0</v>
      </c>
      <c r="O1079">
        <v>0</v>
      </c>
      <c r="P1079">
        <v>0</v>
      </c>
      <c r="X1079" t="str">
        <f>Receive[[#This Row],[服装]]&amp;Receive[[#This Row],[名前]]&amp;Receive[[#This Row],[レアリティ]]</f>
        <v>ユニフォーム金田一勇太郎ICONIC</v>
      </c>
    </row>
    <row r="1080" spans="1:24" x14ac:dyDescent="0.25">
      <c r="A1080">
        <f>VLOOKUP(Receive[[#This Row],[No用]],SetNo[[No.用]:[vlookup 用]],2,FALSE)</f>
        <v>176</v>
      </c>
      <c r="B1080">
        <f>IF(ROW()=2,1,IF(A1079&lt;&gt;Receive[[#This Row],[No]],1,B1079+1))</f>
        <v>1</v>
      </c>
      <c r="C1080" s="1" t="s">
        <v>595</v>
      </c>
      <c r="D1080" t="s">
        <v>33</v>
      </c>
      <c r="E1080" s="1" t="s">
        <v>77</v>
      </c>
      <c r="F1080" t="s">
        <v>26</v>
      </c>
      <c r="G1080" t="s">
        <v>20</v>
      </c>
      <c r="H1080" t="s">
        <v>71</v>
      </c>
      <c r="I1080">
        <v>1</v>
      </c>
      <c r="J1080" t="s">
        <v>228</v>
      </c>
      <c r="K1080" s="1" t="s">
        <v>119</v>
      </c>
      <c r="L1080" s="1" t="s">
        <v>162</v>
      </c>
      <c r="M1080" s="1">
        <v>26</v>
      </c>
      <c r="N1080">
        <v>0</v>
      </c>
      <c r="O1080">
        <v>0</v>
      </c>
      <c r="P1080">
        <v>0</v>
      </c>
      <c r="X1080" t="str">
        <f>Receive[[#This Row],[服装]]&amp;Receive[[#This Row],[名前]]&amp;Receive[[#This Row],[レアリティ]]</f>
        <v>雪遊び金田一勇太郎ICONIC</v>
      </c>
    </row>
    <row r="1081" spans="1:24" x14ac:dyDescent="0.25">
      <c r="A1081">
        <f>VLOOKUP(Receive[[#This Row],[No用]],SetNo[[No.用]:[vlookup 用]],2,FALSE)</f>
        <v>176</v>
      </c>
      <c r="B1081">
        <f>IF(ROW()=2,1,IF(A1080&lt;&gt;Receive[[#This Row],[No]],1,B1080+1))</f>
        <v>2</v>
      </c>
      <c r="C1081" s="1" t="s">
        <v>595</v>
      </c>
      <c r="D1081" t="s">
        <v>33</v>
      </c>
      <c r="E1081" s="1" t="s">
        <v>77</v>
      </c>
      <c r="F1081" t="s">
        <v>26</v>
      </c>
      <c r="G1081" t="s">
        <v>20</v>
      </c>
      <c r="H1081" t="s">
        <v>71</v>
      </c>
      <c r="I1081">
        <v>1</v>
      </c>
      <c r="J1081" t="s">
        <v>228</v>
      </c>
      <c r="K1081" s="1" t="s">
        <v>163</v>
      </c>
      <c r="L1081" s="1" t="s">
        <v>162</v>
      </c>
      <c r="M1081" s="1">
        <v>26</v>
      </c>
      <c r="N1081">
        <v>0</v>
      </c>
      <c r="O1081">
        <v>0</v>
      </c>
      <c r="P1081">
        <v>0</v>
      </c>
      <c r="R1081" s="1" t="s">
        <v>923</v>
      </c>
      <c r="S1081" s="1">
        <v>15</v>
      </c>
      <c r="T1081" s="1">
        <v>59.1</v>
      </c>
      <c r="U1081" s="1"/>
      <c r="V1081" s="1"/>
      <c r="X1081" t="str">
        <f>Receive[[#This Row],[服装]]&amp;Receive[[#This Row],[名前]]&amp;Receive[[#This Row],[レアリティ]]</f>
        <v>雪遊び金田一勇太郎ICONIC</v>
      </c>
    </row>
    <row r="1082" spans="1:24" x14ac:dyDescent="0.25">
      <c r="A1082">
        <f>VLOOKUP(Receive[[#This Row],[No用]],SetNo[[No.用]:[vlookup 用]],2,FALSE)</f>
        <v>176</v>
      </c>
      <c r="B1082">
        <f>IF(ROW()=2,1,IF(A1081&lt;&gt;Receive[[#This Row],[No]],1,B1081+1))</f>
        <v>3</v>
      </c>
      <c r="C1082" s="1" t="s">
        <v>595</v>
      </c>
      <c r="D1082" t="s">
        <v>33</v>
      </c>
      <c r="E1082" s="1" t="s">
        <v>77</v>
      </c>
      <c r="F1082" t="s">
        <v>26</v>
      </c>
      <c r="G1082" t="s">
        <v>20</v>
      </c>
      <c r="H1082" t="s">
        <v>71</v>
      </c>
      <c r="I1082">
        <v>1</v>
      </c>
      <c r="J1082" t="s">
        <v>228</v>
      </c>
      <c r="K1082" s="1" t="s">
        <v>120</v>
      </c>
      <c r="L1082" s="1" t="s">
        <v>162</v>
      </c>
      <c r="M1082" s="1">
        <v>26</v>
      </c>
      <c r="N1082">
        <v>0</v>
      </c>
      <c r="O1082">
        <v>0</v>
      </c>
      <c r="P1082">
        <v>0</v>
      </c>
      <c r="X1082" t="str">
        <f>Receive[[#This Row],[服装]]&amp;Receive[[#This Row],[名前]]&amp;Receive[[#This Row],[レアリティ]]</f>
        <v>雪遊び金田一勇太郎ICONIC</v>
      </c>
    </row>
    <row r="1083" spans="1:24" x14ac:dyDescent="0.25">
      <c r="A1083">
        <f>VLOOKUP(Receive[[#This Row],[No用]],SetNo[[No.用]:[vlookup 用]],2,FALSE)</f>
        <v>176</v>
      </c>
      <c r="B1083">
        <f>IF(ROW()=2,1,IF(A1082&lt;&gt;Receive[[#This Row],[No]],1,B1082+1))</f>
        <v>4</v>
      </c>
      <c r="C1083" s="1" t="s">
        <v>595</v>
      </c>
      <c r="D1083" t="s">
        <v>33</v>
      </c>
      <c r="E1083" s="1" t="s">
        <v>77</v>
      </c>
      <c r="F1083" t="s">
        <v>26</v>
      </c>
      <c r="G1083" t="s">
        <v>20</v>
      </c>
      <c r="H1083" t="s">
        <v>71</v>
      </c>
      <c r="I1083">
        <v>1</v>
      </c>
      <c r="J1083" t="s">
        <v>228</v>
      </c>
      <c r="K1083" s="1" t="s">
        <v>164</v>
      </c>
      <c r="L1083" s="1" t="s">
        <v>162</v>
      </c>
      <c r="M1083" s="1">
        <v>26</v>
      </c>
      <c r="N1083">
        <v>0</v>
      </c>
      <c r="O1083">
        <v>0</v>
      </c>
      <c r="P1083">
        <v>0</v>
      </c>
      <c r="X1083" t="str">
        <f>Receive[[#This Row],[服装]]&amp;Receive[[#This Row],[名前]]&amp;Receive[[#This Row],[レアリティ]]</f>
        <v>雪遊び金田一勇太郎ICONIC</v>
      </c>
    </row>
    <row r="1084" spans="1:24" x14ac:dyDescent="0.25">
      <c r="A1084">
        <f>VLOOKUP(Receive[[#This Row],[No用]],SetNo[[No.用]:[vlookup 用]],2,FALSE)</f>
        <v>176</v>
      </c>
      <c r="B1084">
        <f>IF(ROW()=2,1,IF(A1083&lt;&gt;Receive[[#This Row],[No]],1,B1083+1))</f>
        <v>5</v>
      </c>
      <c r="C1084" s="1" t="s">
        <v>595</v>
      </c>
      <c r="D1084" t="s">
        <v>33</v>
      </c>
      <c r="E1084" s="1" t="s">
        <v>77</v>
      </c>
      <c r="F1084" t="s">
        <v>26</v>
      </c>
      <c r="G1084" t="s">
        <v>20</v>
      </c>
      <c r="H1084" t="s">
        <v>71</v>
      </c>
      <c r="I1084">
        <v>0</v>
      </c>
      <c r="J1084" t="s">
        <v>228</v>
      </c>
      <c r="K1084" s="1" t="s">
        <v>165</v>
      </c>
      <c r="L1084" s="1" t="s">
        <v>162</v>
      </c>
      <c r="M1084">
        <v>13</v>
      </c>
      <c r="N1084">
        <v>0</v>
      </c>
      <c r="O1084">
        <v>0</v>
      </c>
      <c r="P1084">
        <v>0</v>
      </c>
      <c r="X1084" t="str">
        <f>Receive[[#This Row],[服装]]&amp;Receive[[#This Row],[名前]]&amp;Receive[[#This Row],[レアリティ]]</f>
        <v>雪遊び金田一勇太郎ICONIC</v>
      </c>
    </row>
    <row r="1085" spans="1:24" x14ac:dyDescent="0.25">
      <c r="A1085">
        <f>VLOOKUP(Receive[[#This Row],[No用]],SetNo[[No.用]:[vlookup 用]],2,FALSE)</f>
        <v>177</v>
      </c>
      <c r="B1085">
        <f>IF(ROW()=2,1,IF(A1084&lt;&gt;Receive[[#This Row],[No]],1,B1084+1))</f>
        <v>1</v>
      </c>
      <c r="C1085" s="1" t="s">
        <v>729</v>
      </c>
      <c r="D1085" s="1" t="s">
        <v>33</v>
      </c>
      <c r="E1085" s="1" t="s">
        <v>77</v>
      </c>
      <c r="F1085" s="1" t="s">
        <v>26</v>
      </c>
      <c r="G1085" s="1" t="s">
        <v>20</v>
      </c>
      <c r="H1085" s="1" t="s">
        <v>71</v>
      </c>
      <c r="I1085">
        <v>1</v>
      </c>
      <c r="J1085" t="s">
        <v>228</v>
      </c>
      <c r="K1085" s="1" t="s">
        <v>119</v>
      </c>
      <c r="L1085" s="1" t="s">
        <v>173</v>
      </c>
      <c r="M1085" s="1">
        <v>32</v>
      </c>
      <c r="N1085">
        <v>0</v>
      </c>
      <c r="O1085">
        <v>0</v>
      </c>
      <c r="P1085">
        <v>0</v>
      </c>
      <c r="X1085" t="str">
        <f>Receive[[#This Row],[服装]]&amp;Receive[[#This Row],[名前]]&amp;Receive[[#This Row],[レアリティ]]</f>
        <v>カンフー金田一勇太郎ICONIC</v>
      </c>
    </row>
    <row r="1086" spans="1:24" x14ac:dyDescent="0.25">
      <c r="A1086">
        <f>VLOOKUP(Receive[[#This Row],[No用]],SetNo[[No.用]:[vlookup 用]],2,FALSE)</f>
        <v>177</v>
      </c>
      <c r="B1086">
        <f>IF(ROW()=2,1,IF(A1085&lt;&gt;Receive[[#This Row],[No]],1,B1085+1))</f>
        <v>2</v>
      </c>
      <c r="C1086" s="1" t="s">
        <v>729</v>
      </c>
      <c r="D1086" s="1" t="s">
        <v>33</v>
      </c>
      <c r="E1086" s="1" t="s">
        <v>77</v>
      </c>
      <c r="F1086" s="1" t="s">
        <v>26</v>
      </c>
      <c r="G1086" s="1" t="s">
        <v>20</v>
      </c>
      <c r="H1086" s="1" t="s">
        <v>71</v>
      </c>
      <c r="I1086">
        <v>1</v>
      </c>
      <c r="J1086" t="s">
        <v>228</v>
      </c>
      <c r="K1086" s="1" t="s">
        <v>163</v>
      </c>
      <c r="L1086" s="1" t="s">
        <v>162</v>
      </c>
      <c r="M1086" s="1">
        <v>26</v>
      </c>
      <c r="N1086">
        <v>0</v>
      </c>
      <c r="O1086">
        <v>0</v>
      </c>
      <c r="P1086">
        <v>0</v>
      </c>
      <c r="R1086" s="1" t="s">
        <v>923</v>
      </c>
      <c r="S1086" s="1">
        <v>15</v>
      </c>
      <c r="T1086" s="1">
        <v>59.1</v>
      </c>
      <c r="U1086" s="1"/>
      <c r="V1086" s="1"/>
      <c r="X1086" t="str">
        <f>Receive[[#This Row],[服装]]&amp;Receive[[#This Row],[名前]]&amp;Receive[[#This Row],[レアリティ]]</f>
        <v>カンフー金田一勇太郎ICONIC</v>
      </c>
    </row>
    <row r="1087" spans="1:24" x14ac:dyDescent="0.25">
      <c r="A1087">
        <f>VLOOKUP(Receive[[#This Row],[No用]],SetNo[[No.用]:[vlookup 用]],2,FALSE)</f>
        <v>177</v>
      </c>
      <c r="B1087">
        <f>IF(ROW()=2,1,IF(A1086&lt;&gt;Receive[[#This Row],[No]],1,B1086+1))</f>
        <v>3</v>
      </c>
      <c r="C1087" s="1" t="s">
        <v>729</v>
      </c>
      <c r="D1087" s="1" t="s">
        <v>33</v>
      </c>
      <c r="E1087" s="1" t="s">
        <v>77</v>
      </c>
      <c r="F1087" s="1" t="s">
        <v>26</v>
      </c>
      <c r="G1087" s="1" t="s">
        <v>20</v>
      </c>
      <c r="H1087" s="1" t="s">
        <v>71</v>
      </c>
      <c r="I1087">
        <v>1</v>
      </c>
      <c r="J1087" t="s">
        <v>228</v>
      </c>
      <c r="K1087" s="1" t="s">
        <v>120</v>
      </c>
      <c r="L1087" s="1" t="s">
        <v>173</v>
      </c>
      <c r="M1087" s="1">
        <v>32</v>
      </c>
      <c r="N1087">
        <v>0</v>
      </c>
      <c r="O1087">
        <v>0</v>
      </c>
      <c r="P1087">
        <v>0</v>
      </c>
      <c r="X1087" t="str">
        <f>Receive[[#This Row],[服装]]&amp;Receive[[#This Row],[名前]]&amp;Receive[[#This Row],[レアリティ]]</f>
        <v>カンフー金田一勇太郎ICONIC</v>
      </c>
    </row>
    <row r="1088" spans="1:24" x14ac:dyDescent="0.25">
      <c r="A1088">
        <f>VLOOKUP(Receive[[#This Row],[No用]],SetNo[[No.用]:[vlookup 用]],2,FALSE)</f>
        <v>177</v>
      </c>
      <c r="B1088">
        <f>IF(ROW()=2,1,IF(A1087&lt;&gt;Receive[[#This Row],[No]],1,B1087+1))</f>
        <v>4</v>
      </c>
      <c r="C1088" s="1" t="s">
        <v>729</v>
      </c>
      <c r="D1088" s="1" t="s">
        <v>33</v>
      </c>
      <c r="E1088" s="1" t="s">
        <v>77</v>
      </c>
      <c r="F1088" s="1" t="s">
        <v>26</v>
      </c>
      <c r="G1088" s="1" t="s">
        <v>20</v>
      </c>
      <c r="H1088" s="1" t="s">
        <v>71</v>
      </c>
      <c r="I1088">
        <v>1</v>
      </c>
      <c r="J1088" t="s">
        <v>228</v>
      </c>
      <c r="K1088" s="1" t="s">
        <v>164</v>
      </c>
      <c r="L1088" s="1" t="s">
        <v>162</v>
      </c>
      <c r="M1088" s="1">
        <v>26</v>
      </c>
      <c r="N1088">
        <v>0</v>
      </c>
      <c r="O1088">
        <v>0</v>
      </c>
      <c r="P1088">
        <v>0</v>
      </c>
      <c r="X1088" t="str">
        <f>Receive[[#This Row],[服装]]&amp;Receive[[#This Row],[名前]]&amp;Receive[[#This Row],[レアリティ]]</f>
        <v>カンフー金田一勇太郎ICONIC</v>
      </c>
    </row>
    <row r="1089" spans="1:24" x14ac:dyDescent="0.25">
      <c r="A1089">
        <f>VLOOKUP(Receive[[#This Row],[No用]],SetNo[[No.用]:[vlookup 用]],2,FALSE)</f>
        <v>177</v>
      </c>
      <c r="B1089">
        <f>IF(ROW()=2,1,IF(A1088&lt;&gt;Receive[[#This Row],[No]],1,B1088+1))</f>
        <v>5</v>
      </c>
      <c r="C1089" s="1" t="s">
        <v>729</v>
      </c>
      <c r="D1089" s="1" t="s">
        <v>33</v>
      </c>
      <c r="E1089" s="1" t="s">
        <v>77</v>
      </c>
      <c r="F1089" s="1" t="s">
        <v>26</v>
      </c>
      <c r="G1089" s="1" t="s">
        <v>20</v>
      </c>
      <c r="H1089" s="1" t="s">
        <v>71</v>
      </c>
      <c r="I1089">
        <v>0</v>
      </c>
      <c r="J1089" t="s">
        <v>228</v>
      </c>
      <c r="K1089" s="1" t="s">
        <v>165</v>
      </c>
      <c r="L1089" s="1" t="s">
        <v>162</v>
      </c>
      <c r="M1089">
        <v>13</v>
      </c>
      <c r="N1089">
        <v>0</v>
      </c>
      <c r="O1089">
        <v>0</v>
      </c>
      <c r="P1089">
        <v>0</v>
      </c>
      <c r="X1089" t="str">
        <f>Receive[[#This Row],[服装]]&amp;Receive[[#This Row],[名前]]&amp;Receive[[#This Row],[レアリティ]]</f>
        <v>カンフー金田一勇太郎ICONIC</v>
      </c>
    </row>
    <row r="1090" spans="1:24" x14ac:dyDescent="0.25">
      <c r="A1090">
        <f>VLOOKUP(Receive[[#This Row],[No用]],SetNo[[No.用]:[vlookup 用]],2,FALSE)</f>
        <v>178</v>
      </c>
      <c r="B1090">
        <f>IF(ROW()=2,1,IF(A1089&lt;&gt;Receive[[#This Row],[No]],1,B1089+1))</f>
        <v>1</v>
      </c>
      <c r="C1090" s="1" t="s">
        <v>911</v>
      </c>
      <c r="D1090" s="1" t="s">
        <v>33</v>
      </c>
      <c r="E1090" s="1" t="s">
        <v>90</v>
      </c>
      <c r="F1090" s="1" t="s">
        <v>26</v>
      </c>
      <c r="G1090" s="1" t="s">
        <v>20</v>
      </c>
      <c r="H1090" s="1" t="s">
        <v>71</v>
      </c>
      <c r="I1090">
        <v>1</v>
      </c>
      <c r="J1090" t="s">
        <v>228</v>
      </c>
      <c r="K1090" s="1" t="s">
        <v>119</v>
      </c>
      <c r="L1090" s="1" t="s">
        <v>162</v>
      </c>
      <c r="M1090" s="1">
        <v>26</v>
      </c>
      <c r="N1090">
        <v>0</v>
      </c>
      <c r="O1090">
        <v>0</v>
      </c>
      <c r="P1090">
        <v>0</v>
      </c>
      <c r="X1090" t="str">
        <f>Receive[[#This Row],[服装]]&amp;Receive[[#This Row],[名前]]&amp;Receive[[#This Row],[レアリティ]]</f>
        <v>中学生金田一勇太郎ICONIC</v>
      </c>
    </row>
    <row r="1091" spans="1:24" x14ac:dyDescent="0.25">
      <c r="A1091">
        <f>VLOOKUP(Receive[[#This Row],[No用]],SetNo[[No.用]:[vlookup 用]],2,FALSE)</f>
        <v>178</v>
      </c>
      <c r="B1091">
        <f>IF(ROW()=2,1,IF(A1090&lt;&gt;Receive[[#This Row],[No]],1,B1090+1))</f>
        <v>2</v>
      </c>
      <c r="C1091" s="1" t="s">
        <v>911</v>
      </c>
      <c r="D1091" s="1" t="s">
        <v>33</v>
      </c>
      <c r="E1091" s="1" t="s">
        <v>90</v>
      </c>
      <c r="F1091" s="1" t="s">
        <v>26</v>
      </c>
      <c r="G1091" s="1" t="s">
        <v>20</v>
      </c>
      <c r="H1091" s="1" t="s">
        <v>71</v>
      </c>
      <c r="I1091">
        <v>1</v>
      </c>
      <c r="J1091" t="s">
        <v>228</v>
      </c>
      <c r="K1091" s="1" t="s">
        <v>163</v>
      </c>
      <c r="L1091" s="1" t="s">
        <v>162</v>
      </c>
      <c r="M1091" s="1">
        <v>26</v>
      </c>
      <c r="N1091">
        <v>0</v>
      </c>
      <c r="O1091">
        <v>0</v>
      </c>
      <c r="P1091">
        <v>0</v>
      </c>
      <c r="R1091" s="1" t="s">
        <v>923</v>
      </c>
      <c r="S1091" s="1">
        <v>15</v>
      </c>
      <c r="T1091" s="1">
        <v>59.1</v>
      </c>
      <c r="U1091" s="1"/>
      <c r="V1091" s="1"/>
      <c r="W1091" s="1"/>
      <c r="X1091" t="str">
        <f>Receive[[#This Row],[服装]]&amp;Receive[[#This Row],[名前]]&amp;Receive[[#This Row],[レアリティ]]</f>
        <v>中学生金田一勇太郎ICONIC</v>
      </c>
    </row>
    <row r="1092" spans="1:24" x14ac:dyDescent="0.25">
      <c r="A1092">
        <f>VLOOKUP(Receive[[#This Row],[No用]],SetNo[[No.用]:[vlookup 用]],2,FALSE)</f>
        <v>178</v>
      </c>
      <c r="B1092">
        <f>IF(ROW()=2,1,IF(A1091&lt;&gt;Receive[[#This Row],[No]],1,B1091+1))</f>
        <v>3</v>
      </c>
      <c r="C1092" s="1" t="s">
        <v>911</v>
      </c>
      <c r="D1092" s="1" t="s">
        <v>33</v>
      </c>
      <c r="E1092" s="1" t="s">
        <v>90</v>
      </c>
      <c r="F1092" s="1" t="s">
        <v>26</v>
      </c>
      <c r="G1092" s="1" t="s">
        <v>20</v>
      </c>
      <c r="H1092" s="1" t="s">
        <v>71</v>
      </c>
      <c r="I1092">
        <v>1</v>
      </c>
      <c r="J1092" t="s">
        <v>228</v>
      </c>
      <c r="K1092" s="1" t="s">
        <v>120</v>
      </c>
      <c r="L1092" s="1" t="s">
        <v>162</v>
      </c>
      <c r="M1092" s="1">
        <v>26</v>
      </c>
      <c r="N1092">
        <v>0</v>
      </c>
      <c r="O1092">
        <v>0</v>
      </c>
      <c r="P1092">
        <v>0</v>
      </c>
      <c r="X1092" t="str">
        <f>Receive[[#This Row],[服装]]&amp;Receive[[#This Row],[名前]]&amp;Receive[[#This Row],[レアリティ]]</f>
        <v>中学生金田一勇太郎ICONIC</v>
      </c>
    </row>
    <row r="1093" spans="1:24" x14ac:dyDescent="0.25">
      <c r="A1093">
        <f>VLOOKUP(Receive[[#This Row],[No用]],SetNo[[No.用]:[vlookup 用]],2,FALSE)</f>
        <v>178</v>
      </c>
      <c r="B1093">
        <f>IF(ROW()=2,1,IF(A1092&lt;&gt;Receive[[#This Row],[No]],1,B1092+1))</f>
        <v>4</v>
      </c>
      <c r="C1093" s="1" t="s">
        <v>911</v>
      </c>
      <c r="D1093" s="1" t="s">
        <v>33</v>
      </c>
      <c r="E1093" s="1" t="s">
        <v>90</v>
      </c>
      <c r="F1093" s="1" t="s">
        <v>26</v>
      </c>
      <c r="G1093" s="1" t="s">
        <v>20</v>
      </c>
      <c r="H1093" s="1" t="s">
        <v>71</v>
      </c>
      <c r="I1093">
        <v>1</v>
      </c>
      <c r="J1093" t="s">
        <v>228</v>
      </c>
      <c r="K1093" s="1" t="s">
        <v>164</v>
      </c>
      <c r="L1093" s="1" t="s">
        <v>162</v>
      </c>
      <c r="M1093" s="1">
        <v>26</v>
      </c>
      <c r="N1093">
        <v>0</v>
      </c>
      <c r="O1093">
        <v>0</v>
      </c>
      <c r="P1093">
        <v>0</v>
      </c>
      <c r="X1093" t="str">
        <f>Receive[[#This Row],[服装]]&amp;Receive[[#This Row],[名前]]&amp;Receive[[#This Row],[レアリティ]]</f>
        <v>中学生金田一勇太郎ICONIC</v>
      </c>
    </row>
    <row r="1094" spans="1:24" x14ac:dyDescent="0.25">
      <c r="A1094">
        <f>VLOOKUP(Receive[[#This Row],[No用]],SetNo[[No.用]:[vlookup 用]],2,FALSE)</f>
        <v>178</v>
      </c>
      <c r="B1094">
        <f>IF(ROW()=2,1,IF(A1093&lt;&gt;Receive[[#This Row],[No]],1,B1093+1))</f>
        <v>5</v>
      </c>
      <c r="C1094" s="1" t="s">
        <v>911</v>
      </c>
      <c r="D1094" s="1" t="s">
        <v>33</v>
      </c>
      <c r="E1094" s="1" t="s">
        <v>90</v>
      </c>
      <c r="F1094" s="1" t="s">
        <v>26</v>
      </c>
      <c r="G1094" s="1" t="s">
        <v>20</v>
      </c>
      <c r="H1094" s="1" t="s">
        <v>71</v>
      </c>
      <c r="I1094">
        <v>0</v>
      </c>
      <c r="J1094" t="s">
        <v>228</v>
      </c>
      <c r="K1094" s="1" t="s">
        <v>165</v>
      </c>
      <c r="L1094" s="1" t="s">
        <v>162</v>
      </c>
      <c r="M1094">
        <v>13</v>
      </c>
      <c r="N1094">
        <v>0</v>
      </c>
      <c r="O1094">
        <v>0</v>
      </c>
      <c r="P1094">
        <v>0</v>
      </c>
      <c r="X1094" t="str">
        <f>Receive[[#This Row],[服装]]&amp;Receive[[#This Row],[名前]]&amp;Receive[[#This Row],[レアリティ]]</f>
        <v>中学生金田一勇太郎ICONIC</v>
      </c>
    </row>
    <row r="1095" spans="1:24" x14ac:dyDescent="0.25">
      <c r="A1095">
        <f>VLOOKUP(Receive[[#This Row],[No用]],SetNo[[No.用]:[vlookup 用]],2,FALSE)</f>
        <v>179</v>
      </c>
      <c r="B1095">
        <f>IF(ROW()=2,1,IF(A1094&lt;&gt;Receive[[#This Row],[No]],1,B1094+1))</f>
        <v>1</v>
      </c>
      <c r="C1095" t="s">
        <v>205</v>
      </c>
      <c r="D1095" t="s">
        <v>34</v>
      </c>
      <c r="E1095" t="s">
        <v>28</v>
      </c>
      <c r="F1095" t="s">
        <v>25</v>
      </c>
      <c r="G1095" t="s">
        <v>20</v>
      </c>
      <c r="H1095" t="s">
        <v>71</v>
      </c>
      <c r="I1095">
        <v>1</v>
      </c>
      <c r="J1095" t="s">
        <v>228</v>
      </c>
      <c r="K1095" s="1" t="s">
        <v>119</v>
      </c>
      <c r="L1095" s="1" t="s">
        <v>162</v>
      </c>
      <c r="M1095">
        <v>24</v>
      </c>
      <c r="N1095">
        <v>0</v>
      </c>
      <c r="O1095">
        <v>0</v>
      </c>
      <c r="P1095">
        <v>0</v>
      </c>
      <c r="X1095" t="str">
        <f>Receive[[#This Row],[服装]]&amp;Receive[[#This Row],[名前]]&amp;Receive[[#This Row],[レアリティ]]</f>
        <v>ユニフォーム京谷賢太郎ICONIC</v>
      </c>
    </row>
    <row r="1096" spans="1:24" x14ac:dyDescent="0.25">
      <c r="A1096">
        <f>VLOOKUP(Receive[[#This Row],[No用]],SetNo[[No.用]:[vlookup 用]],2,FALSE)</f>
        <v>179</v>
      </c>
      <c r="B1096">
        <f>IF(ROW()=2,1,IF(A1095&lt;&gt;Receive[[#This Row],[No]],1,B1095+1))</f>
        <v>2</v>
      </c>
      <c r="C1096" t="s">
        <v>205</v>
      </c>
      <c r="D1096" t="s">
        <v>34</v>
      </c>
      <c r="E1096" t="s">
        <v>28</v>
      </c>
      <c r="F1096" t="s">
        <v>25</v>
      </c>
      <c r="G1096" t="s">
        <v>20</v>
      </c>
      <c r="H1096" t="s">
        <v>71</v>
      </c>
      <c r="I1096">
        <v>1</v>
      </c>
      <c r="J1096" t="s">
        <v>228</v>
      </c>
      <c r="K1096" s="1" t="s">
        <v>163</v>
      </c>
      <c r="L1096" s="1" t="s">
        <v>162</v>
      </c>
      <c r="M1096">
        <v>24</v>
      </c>
      <c r="N1096">
        <v>0</v>
      </c>
      <c r="O1096">
        <v>0</v>
      </c>
      <c r="P1096">
        <v>0</v>
      </c>
      <c r="R1096" s="1" t="s">
        <v>923</v>
      </c>
      <c r="S1096" s="1">
        <v>15</v>
      </c>
      <c r="T1096" s="1">
        <v>59.1</v>
      </c>
      <c r="U1096" s="1"/>
      <c r="V1096" s="1"/>
      <c r="X1096" t="str">
        <f>Receive[[#This Row],[服装]]&amp;Receive[[#This Row],[名前]]&amp;Receive[[#This Row],[レアリティ]]</f>
        <v>ユニフォーム京谷賢太郎ICONIC</v>
      </c>
    </row>
    <row r="1097" spans="1:24" x14ac:dyDescent="0.25">
      <c r="A1097">
        <f>VLOOKUP(Receive[[#This Row],[No用]],SetNo[[No.用]:[vlookup 用]],2,FALSE)</f>
        <v>179</v>
      </c>
      <c r="B1097">
        <f>IF(ROW()=2,1,IF(A1096&lt;&gt;Receive[[#This Row],[No]],1,B1096+1))</f>
        <v>3</v>
      </c>
      <c r="C1097" t="s">
        <v>205</v>
      </c>
      <c r="D1097" t="s">
        <v>34</v>
      </c>
      <c r="E1097" t="s">
        <v>28</v>
      </c>
      <c r="F1097" t="s">
        <v>25</v>
      </c>
      <c r="G1097" t="s">
        <v>20</v>
      </c>
      <c r="H1097" t="s">
        <v>71</v>
      </c>
      <c r="I1097">
        <v>1</v>
      </c>
      <c r="J1097" t="s">
        <v>228</v>
      </c>
      <c r="K1097" s="1" t="s">
        <v>120</v>
      </c>
      <c r="L1097" s="1" t="s">
        <v>162</v>
      </c>
      <c r="M1097">
        <v>24</v>
      </c>
      <c r="N1097">
        <v>0</v>
      </c>
      <c r="O1097">
        <v>0</v>
      </c>
      <c r="P1097">
        <v>0</v>
      </c>
      <c r="X1097" t="str">
        <f>Receive[[#This Row],[服装]]&amp;Receive[[#This Row],[名前]]&amp;Receive[[#This Row],[レアリティ]]</f>
        <v>ユニフォーム京谷賢太郎ICONIC</v>
      </c>
    </row>
    <row r="1098" spans="1:24" x14ac:dyDescent="0.25">
      <c r="A1098">
        <f>VLOOKUP(Receive[[#This Row],[No用]],SetNo[[No.用]:[vlookup 用]],2,FALSE)</f>
        <v>179</v>
      </c>
      <c r="B1098">
        <f>IF(ROW()=2,1,IF(A1097&lt;&gt;Receive[[#This Row],[No]],1,B1097+1))</f>
        <v>4</v>
      </c>
      <c r="C1098" t="s">
        <v>205</v>
      </c>
      <c r="D1098" t="s">
        <v>34</v>
      </c>
      <c r="E1098" t="s">
        <v>28</v>
      </c>
      <c r="F1098" t="s">
        <v>25</v>
      </c>
      <c r="G1098" t="s">
        <v>20</v>
      </c>
      <c r="H1098" t="s">
        <v>71</v>
      </c>
      <c r="I1098">
        <v>1</v>
      </c>
      <c r="J1098" t="s">
        <v>228</v>
      </c>
      <c r="K1098" s="1" t="s">
        <v>164</v>
      </c>
      <c r="L1098" s="1" t="s">
        <v>162</v>
      </c>
      <c r="M1098">
        <v>24</v>
      </c>
      <c r="N1098">
        <v>0</v>
      </c>
      <c r="O1098">
        <v>0</v>
      </c>
      <c r="P1098">
        <v>0</v>
      </c>
      <c r="X1098" t="str">
        <f>Receive[[#This Row],[服装]]&amp;Receive[[#This Row],[名前]]&amp;Receive[[#This Row],[レアリティ]]</f>
        <v>ユニフォーム京谷賢太郎ICONIC</v>
      </c>
    </row>
    <row r="1099" spans="1:24" x14ac:dyDescent="0.25">
      <c r="A1099">
        <f>VLOOKUP(Receive[[#This Row],[No用]],SetNo[[No.用]:[vlookup 用]],2,FALSE)</f>
        <v>179</v>
      </c>
      <c r="B1099">
        <f>IF(ROW()=2,1,IF(A1098&lt;&gt;Receive[[#This Row],[No]],1,B1098+1))</f>
        <v>5</v>
      </c>
      <c r="C1099" t="s">
        <v>205</v>
      </c>
      <c r="D1099" t="s">
        <v>34</v>
      </c>
      <c r="E1099" t="s">
        <v>28</v>
      </c>
      <c r="F1099" t="s">
        <v>25</v>
      </c>
      <c r="G1099" t="s">
        <v>20</v>
      </c>
      <c r="H1099" t="s">
        <v>71</v>
      </c>
      <c r="I1099">
        <v>0</v>
      </c>
      <c r="J1099" t="s">
        <v>228</v>
      </c>
      <c r="K1099" s="1" t="s">
        <v>165</v>
      </c>
      <c r="L1099" s="1" t="s">
        <v>162</v>
      </c>
      <c r="M1099">
        <v>13</v>
      </c>
      <c r="N1099">
        <v>0</v>
      </c>
      <c r="O1099">
        <v>0</v>
      </c>
      <c r="P1099">
        <v>0</v>
      </c>
      <c r="X1099" t="str">
        <f>Receive[[#This Row],[服装]]&amp;Receive[[#This Row],[名前]]&amp;Receive[[#This Row],[レアリティ]]</f>
        <v>ユニフォーム京谷賢太郎ICONIC</v>
      </c>
    </row>
    <row r="1100" spans="1:24" x14ac:dyDescent="0.25">
      <c r="A1100">
        <f>VLOOKUP(Receive[[#This Row],[No用]],SetNo[[No.用]:[vlookup 用]],2,FALSE)</f>
        <v>180</v>
      </c>
      <c r="B1100">
        <f>IF(ROW()=2,1,IF(A1099&lt;&gt;Receive[[#This Row],[No]],1,B1099+1))</f>
        <v>1</v>
      </c>
      <c r="C1100" s="1" t="s">
        <v>675</v>
      </c>
      <c r="D1100" s="1" t="s">
        <v>34</v>
      </c>
      <c r="E1100" s="1" t="s">
        <v>73</v>
      </c>
      <c r="F1100" s="1" t="s">
        <v>25</v>
      </c>
      <c r="G1100" s="1" t="s">
        <v>20</v>
      </c>
      <c r="H1100" s="1" t="s">
        <v>71</v>
      </c>
      <c r="I1100">
        <v>1</v>
      </c>
      <c r="J1100" t="s">
        <v>228</v>
      </c>
      <c r="K1100" s="1" t="s">
        <v>119</v>
      </c>
      <c r="L1100" s="1" t="s">
        <v>162</v>
      </c>
      <c r="M1100">
        <v>24</v>
      </c>
      <c r="N1100">
        <v>0</v>
      </c>
      <c r="O1100">
        <v>0</v>
      </c>
      <c r="P1100">
        <v>0</v>
      </c>
      <c r="X1100" t="str">
        <f>Receive[[#This Row],[服装]]&amp;Receive[[#This Row],[名前]]&amp;Receive[[#This Row],[レアリティ]]</f>
        <v>梅雨京谷賢太郎ICONIC</v>
      </c>
    </row>
    <row r="1101" spans="1:24" x14ac:dyDescent="0.25">
      <c r="A1101">
        <f>VLOOKUP(Receive[[#This Row],[No用]],SetNo[[No.用]:[vlookup 用]],2,FALSE)</f>
        <v>180</v>
      </c>
      <c r="B1101">
        <f>IF(ROW()=2,1,IF(A1100&lt;&gt;Receive[[#This Row],[No]],1,B1100+1))</f>
        <v>2</v>
      </c>
      <c r="C1101" s="1" t="s">
        <v>675</v>
      </c>
      <c r="D1101" s="1" t="s">
        <v>34</v>
      </c>
      <c r="E1101" s="1" t="s">
        <v>73</v>
      </c>
      <c r="F1101" s="1" t="s">
        <v>25</v>
      </c>
      <c r="G1101" s="1" t="s">
        <v>20</v>
      </c>
      <c r="H1101" s="1" t="s">
        <v>71</v>
      </c>
      <c r="I1101">
        <v>1</v>
      </c>
      <c r="J1101" t="s">
        <v>228</v>
      </c>
      <c r="K1101" s="1" t="s">
        <v>163</v>
      </c>
      <c r="L1101" s="1" t="s">
        <v>162</v>
      </c>
      <c r="M1101">
        <v>24</v>
      </c>
      <c r="N1101">
        <v>0</v>
      </c>
      <c r="O1101">
        <v>0</v>
      </c>
      <c r="P1101">
        <v>0</v>
      </c>
      <c r="R1101" s="1" t="s">
        <v>923</v>
      </c>
      <c r="S1101" s="1">
        <v>15</v>
      </c>
      <c r="T1101" s="1">
        <v>59.1</v>
      </c>
      <c r="U1101" s="1"/>
      <c r="V1101" s="1"/>
      <c r="X1101" t="str">
        <f>Receive[[#This Row],[服装]]&amp;Receive[[#This Row],[名前]]&amp;Receive[[#This Row],[レアリティ]]</f>
        <v>梅雨京谷賢太郎ICONIC</v>
      </c>
    </row>
    <row r="1102" spans="1:24" x14ac:dyDescent="0.25">
      <c r="A1102">
        <f>VLOOKUP(Receive[[#This Row],[No用]],SetNo[[No.用]:[vlookup 用]],2,FALSE)</f>
        <v>180</v>
      </c>
      <c r="B1102">
        <f>IF(ROW()=2,1,IF(A1101&lt;&gt;Receive[[#This Row],[No]],1,B1101+1))</f>
        <v>3</v>
      </c>
      <c r="C1102" s="1" t="s">
        <v>675</v>
      </c>
      <c r="D1102" s="1" t="s">
        <v>34</v>
      </c>
      <c r="E1102" s="1" t="s">
        <v>73</v>
      </c>
      <c r="F1102" s="1" t="s">
        <v>25</v>
      </c>
      <c r="G1102" s="1" t="s">
        <v>20</v>
      </c>
      <c r="H1102" s="1" t="s">
        <v>71</v>
      </c>
      <c r="I1102">
        <v>1</v>
      </c>
      <c r="J1102" t="s">
        <v>228</v>
      </c>
      <c r="K1102" s="1" t="s">
        <v>120</v>
      </c>
      <c r="L1102" s="1" t="s">
        <v>162</v>
      </c>
      <c r="M1102">
        <v>24</v>
      </c>
      <c r="N1102">
        <v>0</v>
      </c>
      <c r="O1102">
        <v>0</v>
      </c>
      <c r="P1102">
        <v>0</v>
      </c>
      <c r="X1102" t="str">
        <f>Receive[[#This Row],[服装]]&amp;Receive[[#This Row],[名前]]&amp;Receive[[#This Row],[レアリティ]]</f>
        <v>梅雨京谷賢太郎ICONIC</v>
      </c>
    </row>
    <row r="1103" spans="1:24" x14ac:dyDescent="0.25">
      <c r="A1103">
        <f>VLOOKUP(Receive[[#This Row],[No用]],SetNo[[No.用]:[vlookup 用]],2,FALSE)</f>
        <v>180</v>
      </c>
      <c r="B1103">
        <f>IF(ROW()=2,1,IF(A1102&lt;&gt;Receive[[#This Row],[No]],1,B1102+1))</f>
        <v>4</v>
      </c>
      <c r="C1103" s="1" t="s">
        <v>675</v>
      </c>
      <c r="D1103" s="1" t="s">
        <v>34</v>
      </c>
      <c r="E1103" s="1" t="s">
        <v>73</v>
      </c>
      <c r="F1103" s="1" t="s">
        <v>25</v>
      </c>
      <c r="G1103" s="1" t="s">
        <v>20</v>
      </c>
      <c r="H1103" s="1" t="s">
        <v>71</v>
      </c>
      <c r="I1103">
        <v>1</v>
      </c>
      <c r="J1103" t="s">
        <v>228</v>
      </c>
      <c r="K1103" s="1" t="s">
        <v>164</v>
      </c>
      <c r="L1103" s="1" t="s">
        <v>162</v>
      </c>
      <c r="M1103">
        <v>24</v>
      </c>
      <c r="N1103">
        <v>0</v>
      </c>
      <c r="O1103">
        <v>0</v>
      </c>
      <c r="P1103">
        <v>0</v>
      </c>
      <c r="X1103" t="str">
        <f>Receive[[#This Row],[服装]]&amp;Receive[[#This Row],[名前]]&amp;Receive[[#This Row],[レアリティ]]</f>
        <v>梅雨京谷賢太郎ICONIC</v>
      </c>
    </row>
    <row r="1104" spans="1:24" x14ac:dyDescent="0.25">
      <c r="A1104">
        <f>VLOOKUP(Receive[[#This Row],[No用]],SetNo[[No.用]:[vlookup 用]],2,FALSE)</f>
        <v>180</v>
      </c>
      <c r="B1104">
        <f>IF(ROW()=2,1,IF(A1103&lt;&gt;Receive[[#This Row],[No]],1,B1103+1))</f>
        <v>5</v>
      </c>
      <c r="C1104" s="1" t="s">
        <v>675</v>
      </c>
      <c r="D1104" s="1" t="s">
        <v>34</v>
      </c>
      <c r="E1104" s="1" t="s">
        <v>73</v>
      </c>
      <c r="F1104" s="1" t="s">
        <v>25</v>
      </c>
      <c r="G1104" s="1" t="s">
        <v>20</v>
      </c>
      <c r="H1104" s="1" t="s">
        <v>71</v>
      </c>
      <c r="I1104">
        <v>0</v>
      </c>
      <c r="J1104" t="s">
        <v>228</v>
      </c>
      <c r="K1104" s="1" t="s">
        <v>165</v>
      </c>
      <c r="L1104" s="1" t="s">
        <v>162</v>
      </c>
      <c r="M1104">
        <v>13</v>
      </c>
      <c r="N1104">
        <v>0</v>
      </c>
      <c r="O1104">
        <v>0</v>
      </c>
      <c r="P1104">
        <v>0</v>
      </c>
      <c r="X1104" t="str">
        <f>Receive[[#This Row],[服装]]&amp;Receive[[#This Row],[名前]]&amp;Receive[[#This Row],[レアリティ]]</f>
        <v>梅雨京谷賢太郎ICONIC</v>
      </c>
    </row>
    <row r="1105" spans="1:24" x14ac:dyDescent="0.25">
      <c r="A1105">
        <f>VLOOKUP(Receive[[#This Row],[No用]],SetNo[[No.用]:[vlookup 用]],2,FALSE)</f>
        <v>181</v>
      </c>
      <c r="B1105">
        <f>IF(ROW()=2,1,IF(A1104&lt;&gt;Receive[[#This Row],[No]],1,B1104+1))</f>
        <v>1</v>
      </c>
      <c r="C1105" s="1" t="s">
        <v>953</v>
      </c>
      <c r="D1105" s="1" t="s">
        <v>34</v>
      </c>
      <c r="E1105" s="1" t="s">
        <v>90</v>
      </c>
      <c r="F1105" s="1" t="s">
        <v>25</v>
      </c>
      <c r="G1105" s="1" t="s">
        <v>20</v>
      </c>
      <c r="H1105" s="1" t="s">
        <v>71</v>
      </c>
      <c r="I1105">
        <v>1</v>
      </c>
      <c r="J1105" t="s">
        <v>228</v>
      </c>
      <c r="K1105" s="1" t="s">
        <v>119</v>
      </c>
      <c r="L1105" s="1" t="s">
        <v>162</v>
      </c>
      <c r="M1105">
        <v>24</v>
      </c>
      <c r="N1105">
        <v>0</v>
      </c>
      <c r="O1105">
        <v>0</v>
      </c>
      <c r="P1105">
        <v>0</v>
      </c>
      <c r="X1105" t="str">
        <f>Receive[[#This Row],[服装]]&amp;Receive[[#This Row],[名前]]&amp;Receive[[#This Row],[レアリティ]]</f>
        <v>水着2京谷賢太郎ICONIC</v>
      </c>
    </row>
    <row r="1106" spans="1:24" x14ac:dyDescent="0.25">
      <c r="A1106">
        <f>VLOOKUP(Receive[[#This Row],[No用]],SetNo[[No.用]:[vlookup 用]],2,FALSE)</f>
        <v>181</v>
      </c>
      <c r="B1106">
        <f>IF(ROW()=2,1,IF(A1105&lt;&gt;Receive[[#This Row],[No]],1,B1105+1))</f>
        <v>2</v>
      </c>
      <c r="C1106" s="1" t="s">
        <v>953</v>
      </c>
      <c r="D1106" s="1" t="s">
        <v>34</v>
      </c>
      <c r="E1106" s="1" t="s">
        <v>90</v>
      </c>
      <c r="F1106" s="1" t="s">
        <v>25</v>
      </c>
      <c r="G1106" s="1" t="s">
        <v>20</v>
      </c>
      <c r="H1106" s="1" t="s">
        <v>71</v>
      </c>
      <c r="I1106">
        <v>1</v>
      </c>
      <c r="J1106" t="s">
        <v>228</v>
      </c>
      <c r="K1106" s="1" t="s">
        <v>163</v>
      </c>
      <c r="L1106" s="1" t="s">
        <v>162</v>
      </c>
      <c r="M1106">
        <v>24</v>
      </c>
      <c r="N1106">
        <v>0</v>
      </c>
      <c r="O1106">
        <v>0</v>
      </c>
      <c r="P1106">
        <v>0</v>
      </c>
      <c r="R1106" s="1" t="s">
        <v>923</v>
      </c>
      <c r="S1106" s="1">
        <v>15</v>
      </c>
      <c r="T1106" s="1">
        <v>59.1</v>
      </c>
      <c r="U1106" s="1"/>
      <c r="V1106" s="1"/>
      <c r="W1106" s="1"/>
      <c r="X1106" t="str">
        <f>Receive[[#This Row],[服装]]&amp;Receive[[#This Row],[名前]]&amp;Receive[[#This Row],[レアリティ]]</f>
        <v>水着2京谷賢太郎ICONIC</v>
      </c>
    </row>
    <row r="1107" spans="1:24" x14ac:dyDescent="0.25">
      <c r="A1107">
        <f>VLOOKUP(Receive[[#This Row],[No用]],SetNo[[No.用]:[vlookup 用]],2,FALSE)</f>
        <v>181</v>
      </c>
      <c r="B1107">
        <f>IF(ROW()=2,1,IF(A1106&lt;&gt;Receive[[#This Row],[No]],1,B1106+1))</f>
        <v>3</v>
      </c>
      <c r="C1107" s="1" t="s">
        <v>953</v>
      </c>
      <c r="D1107" s="1" t="s">
        <v>34</v>
      </c>
      <c r="E1107" s="1" t="s">
        <v>90</v>
      </c>
      <c r="F1107" s="1" t="s">
        <v>25</v>
      </c>
      <c r="G1107" s="1" t="s">
        <v>20</v>
      </c>
      <c r="H1107" s="1" t="s">
        <v>71</v>
      </c>
      <c r="I1107">
        <v>1</v>
      </c>
      <c r="J1107" t="s">
        <v>228</v>
      </c>
      <c r="K1107" s="1" t="s">
        <v>120</v>
      </c>
      <c r="L1107" s="1" t="s">
        <v>162</v>
      </c>
      <c r="M1107">
        <v>24</v>
      </c>
      <c r="N1107">
        <v>0</v>
      </c>
      <c r="O1107">
        <v>0</v>
      </c>
      <c r="P1107">
        <v>0</v>
      </c>
      <c r="X1107" t="str">
        <f>Receive[[#This Row],[服装]]&amp;Receive[[#This Row],[名前]]&amp;Receive[[#This Row],[レアリティ]]</f>
        <v>水着2京谷賢太郎ICONIC</v>
      </c>
    </row>
    <row r="1108" spans="1:24" x14ac:dyDescent="0.25">
      <c r="A1108">
        <f>VLOOKUP(Receive[[#This Row],[No用]],SetNo[[No.用]:[vlookup 用]],2,FALSE)</f>
        <v>181</v>
      </c>
      <c r="B1108">
        <f>IF(ROW()=2,1,IF(A1107&lt;&gt;Receive[[#This Row],[No]],1,B1107+1))</f>
        <v>4</v>
      </c>
      <c r="C1108" s="1" t="s">
        <v>953</v>
      </c>
      <c r="D1108" s="1" t="s">
        <v>34</v>
      </c>
      <c r="E1108" s="1" t="s">
        <v>90</v>
      </c>
      <c r="F1108" s="1" t="s">
        <v>25</v>
      </c>
      <c r="G1108" s="1" t="s">
        <v>20</v>
      </c>
      <c r="H1108" s="1" t="s">
        <v>71</v>
      </c>
      <c r="I1108">
        <v>1</v>
      </c>
      <c r="J1108" t="s">
        <v>228</v>
      </c>
      <c r="K1108" s="1" t="s">
        <v>164</v>
      </c>
      <c r="L1108" s="1" t="s">
        <v>162</v>
      </c>
      <c r="M1108">
        <v>24</v>
      </c>
      <c r="N1108">
        <v>0</v>
      </c>
      <c r="O1108">
        <v>0</v>
      </c>
      <c r="P1108">
        <v>0</v>
      </c>
      <c r="X1108" t="str">
        <f>Receive[[#This Row],[服装]]&amp;Receive[[#This Row],[名前]]&amp;Receive[[#This Row],[レアリティ]]</f>
        <v>水着2京谷賢太郎ICONIC</v>
      </c>
    </row>
    <row r="1109" spans="1:24" x14ac:dyDescent="0.25">
      <c r="A1109">
        <f>VLOOKUP(Receive[[#This Row],[No用]],SetNo[[No.用]:[vlookup 用]],2,FALSE)</f>
        <v>181</v>
      </c>
      <c r="B1109">
        <f>IF(ROW()=2,1,IF(A1108&lt;&gt;Receive[[#This Row],[No]],1,B1108+1))</f>
        <v>5</v>
      </c>
      <c r="C1109" s="1" t="s">
        <v>953</v>
      </c>
      <c r="D1109" s="1" t="s">
        <v>34</v>
      </c>
      <c r="E1109" s="1" t="s">
        <v>90</v>
      </c>
      <c r="F1109" s="1" t="s">
        <v>25</v>
      </c>
      <c r="G1109" s="1" t="s">
        <v>20</v>
      </c>
      <c r="H1109" s="1" t="s">
        <v>71</v>
      </c>
      <c r="I1109">
        <v>0</v>
      </c>
      <c r="J1109" t="s">
        <v>228</v>
      </c>
      <c r="K1109" s="1" t="s">
        <v>165</v>
      </c>
      <c r="L1109" s="1" t="s">
        <v>162</v>
      </c>
      <c r="M1109">
        <v>13</v>
      </c>
      <c r="N1109">
        <v>0</v>
      </c>
      <c r="O1109">
        <v>0</v>
      </c>
      <c r="P1109">
        <v>0</v>
      </c>
      <c r="X1109" t="str">
        <f>Receive[[#This Row],[服装]]&amp;Receive[[#This Row],[名前]]&amp;Receive[[#This Row],[レアリティ]]</f>
        <v>水着2京谷賢太郎ICONIC</v>
      </c>
    </row>
    <row r="1110" spans="1:24" x14ac:dyDescent="0.25">
      <c r="A1110">
        <f>VLOOKUP(Receive[[#This Row],[No用]],SetNo[[No.用]:[vlookup 用]],2,FALSE)</f>
        <v>182</v>
      </c>
      <c r="B1110">
        <f>IF(ROW()=2,1,IF(A1109&lt;&gt;Receive[[#This Row],[No]],1,B1109+1))</f>
        <v>1</v>
      </c>
      <c r="C1110" t="s">
        <v>205</v>
      </c>
      <c r="D1110" t="s">
        <v>35</v>
      </c>
      <c r="E1110" t="s">
        <v>23</v>
      </c>
      <c r="F1110" t="s">
        <v>25</v>
      </c>
      <c r="G1110" t="s">
        <v>20</v>
      </c>
      <c r="H1110" t="s">
        <v>71</v>
      </c>
      <c r="I1110">
        <v>1</v>
      </c>
      <c r="J1110" t="s">
        <v>228</v>
      </c>
      <c r="K1110" s="1" t="s">
        <v>119</v>
      </c>
      <c r="L1110" s="1" t="s">
        <v>162</v>
      </c>
      <c r="M1110">
        <v>26</v>
      </c>
      <c r="N1110">
        <v>0</v>
      </c>
      <c r="O1110">
        <v>0</v>
      </c>
      <c r="P1110">
        <v>0</v>
      </c>
      <c r="X1110" t="str">
        <f>Receive[[#This Row],[服装]]&amp;Receive[[#This Row],[名前]]&amp;Receive[[#This Row],[レアリティ]]</f>
        <v>ユニフォーム国見英ICONIC</v>
      </c>
    </row>
    <row r="1111" spans="1:24" x14ac:dyDescent="0.25">
      <c r="A1111">
        <f>VLOOKUP(Receive[[#This Row],[No用]],SetNo[[No.用]:[vlookup 用]],2,FALSE)</f>
        <v>182</v>
      </c>
      <c r="B1111">
        <f>IF(ROW()=2,1,IF(A1110&lt;&gt;Receive[[#This Row],[No]],1,B1110+1))</f>
        <v>2</v>
      </c>
      <c r="C1111" t="s">
        <v>205</v>
      </c>
      <c r="D1111" t="s">
        <v>35</v>
      </c>
      <c r="E1111" t="s">
        <v>23</v>
      </c>
      <c r="F1111" t="s">
        <v>25</v>
      </c>
      <c r="G1111" t="s">
        <v>20</v>
      </c>
      <c r="H1111" t="s">
        <v>71</v>
      </c>
      <c r="I1111">
        <v>1</v>
      </c>
      <c r="J1111" t="s">
        <v>228</v>
      </c>
      <c r="K1111" s="1" t="s">
        <v>163</v>
      </c>
      <c r="L1111" s="1" t="s">
        <v>162</v>
      </c>
      <c r="M1111">
        <v>26</v>
      </c>
      <c r="N1111">
        <v>0</v>
      </c>
      <c r="O1111">
        <v>0</v>
      </c>
      <c r="P1111">
        <v>0</v>
      </c>
      <c r="R1111" s="1" t="s">
        <v>923</v>
      </c>
      <c r="S1111" s="1">
        <v>15</v>
      </c>
      <c r="T1111" s="1">
        <v>59.1</v>
      </c>
      <c r="U1111" s="1"/>
      <c r="V1111" s="1"/>
      <c r="X1111" t="str">
        <f>Receive[[#This Row],[服装]]&amp;Receive[[#This Row],[名前]]&amp;Receive[[#This Row],[レアリティ]]</f>
        <v>ユニフォーム国見英ICONIC</v>
      </c>
    </row>
    <row r="1112" spans="1:24" x14ac:dyDescent="0.25">
      <c r="A1112">
        <f>VLOOKUP(Receive[[#This Row],[No用]],SetNo[[No.用]:[vlookup 用]],2,FALSE)</f>
        <v>182</v>
      </c>
      <c r="B1112">
        <f>IF(ROW()=2,1,IF(A1111&lt;&gt;Receive[[#This Row],[No]],1,B1111+1))</f>
        <v>3</v>
      </c>
      <c r="C1112" t="s">
        <v>205</v>
      </c>
      <c r="D1112" t="s">
        <v>35</v>
      </c>
      <c r="E1112" t="s">
        <v>23</v>
      </c>
      <c r="F1112" t="s">
        <v>25</v>
      </c>
      <c r="G1112" t="s">
        <v>20</v>
      </c>
      <c r="H1112" t="s">
        <v>71</v>
      </c>
      <c r="I1112">
        <v>1</v>
      </c>
      <c r="J1112" t="s">
        <v>228</v>
      </c>
      <c r="K1112" s="1" t="s">
        <v>230</v>
      </c>
      <c r="L1112" s="1" t="s">
        <v>162</v>
      </c>
      <c r="M1112">
        <v>26</v>
      </c>
      <c r="N1112">
        <v>0</v>
      </c>
      <c r="O1112">
        <v>0</v>
      </c>
      <c r="P1112">
        <v>0</v>
      </c>
      <c r="R1112" s="1" t="s">
        <v>923</v>
      </c>
      <c r="S1112" s="1">
        <v>10</v>
      </c>
      <c r="T1112" s="1">
        <v>39.4</v>
      </c>
      <c r="U1112" s="1"/>
      <c r="V1112" s="1"/>
      <c r="X1112" t="str">
        <f>Receive[[#This Row],[服装]]&amp;Receive[[#This Row],[名前]]&amp;Receive[[#This Row],[レアリティ]]</f>
        <v>ユニフォーム国見英ICONIC</v>
      </c>
    </row>
    <row r="1113" spans="1:24" x14ac:dyDescent="0.25">
      <c r="A1113">
        <f>VLOOKUP(Receive[[#This Row],[No用]],SetNo[[No.用]:[vlookup 用]],2,FALSE)</f>
        <v>182</v>
      </c>
      <c r="B1113">
        <f>IF(ROW()=2,1,IF(A1112&lt;&gt;Receive[[#This Row],[No]],1,B1112+1))</f>
        <v>4</v>
      </c>
      <c r="C1113" t="s">
        <v>205</v>
      </c>
      <c r="D1113" t="s">
        <v>35</v>
      </c>
      <c r="E1113" t="s">
        <v>23</v>
      </c>
      <c r="F1113" t="s">
        <v>25</v>
      </c>
      <c r="G1113" t="s">
        <v>20</v>
      </c>
      <c r="H1113" t="s">
        <v>71</v>
      </c>
      <c r="I1113">
        <v>1</v>
      </c>
      <c r="J1113" t="s">
        <v>228</v>
      </c>
      <c r="K1113" s="1" t="s">
        <v>120</v>
      </c>
      <c r="L1113" s="1" t="s">
        <v>162</v>
      </c>
      <c r="M1113">
        <v>26</v>
      </c>
      <c r="N1113">
        <v>0</v>
      </c>
      <c r="O1113">
        <v>0</v>
      </c>
      <c r="P1113">
        <v>0</v>
      </c>
      <c r="X1113" t="str">
        <f>Receive[[#This Row],[服装]]&amp;Receive[[#This Row],[名前]]&amp;Receive[[#This Row],[レアリティ]]</f>
        <v>ユニフォーム国見英ICONIC</v>
      </c>
    </row>
    <row r="1114" spans="1:24" x14ac:dyDescent="0.25">
      <c r="A1114">
        <f>VLOOKUP(Receive[[#This Row],[No用]],SetNo[[No.用]:[vlookup 用]],2,FALSE)</f>
        <v>182</v>
      </c>
      <c r="B1114">
        <f>IF(ROW()=2,1,IF(A1113&lt;&gt;Receive[[#This Row],[No]],1,B1113+1))</f>
        <v>5</v>
      </c>
      <c r="C1114" t="s">
        <v>205</v>
      </c>
      <c r="D1114" t="s">
        <v>35</v>
      </c>
      <c r="E1114" t="s">
        <v>23</v>
      </c>
      <c r="F1114" t="s">
        <v>25</v>
      </c>
      <c r="G1114" t="s">
        <v>20</v>
      </c>
      <c r="H1114" t="s">
        <v>71</v>
      </c>
      <c r="I1114">
        <v>1</v>
      </c>
      <c r="J1114" t="s">
        <v>228</v>
      </c>
      <c r="K1114" s="1" t="s">
        <v>164</v>
      </c>
      <c r="L1114" s="1" t="s">
        <v>162</v>
      </c>
      <c r="M1114">
        <v>26</v>
      </c>
      <c r="N1114">
        <v>0</v>
      </c>
      <c r="O1114">
        <v>0</v>
      </c>
      <c r="P1114">
        <v>0</v>
      </c>
      <c r="X1114" t="str">
        <f>Receive[[#This Row],[服装]]&amp;Receive[[#This Row],[名前]]&amp;Receive[[#This Row],[レアリティ]]</f>
        <v>ユニフォーム国見英ICONIC</v>
      </c>
    </row>
    <row r="1115" spans="1:24" x14ac:dyDescent="0.25">
      <c r="A1115">
        <f>VLOOKUP(Receive[[#This Row],[No用]],SetNo[[No.用]:[vlookup 用]],2,FALSE)</f>
        <v>182</v>
      </c>
      <c r="B1115">
        <f>IF(ROW()=2,1,IF(A1114&lt;&gt;Receive[[#This Row],[No]],1,B1114+1))</f>
        <v>6</v>
      </c>
      <c r="C1115" t="s">
        <v>205</v>
      </c>
      <c r="D1115" t="s">
        <v>35</v>
      </c>
      <c r="E1115" t="s">
        <v>23</v>
      </c>
      <c r="F1115" t="s">
        <v>25</v>
      </c>
      <c r="G1115" t="s">
        <v>20</v>
      </c>
      <c r="H1115" t="s">
        <v>71</v>
      </c>
      <c r="I1115">
        <v>0</v>
      </c>
      <c r="J1115" t="s">
        <v>228</v>
      </c>
      <c r="K1115" s="1" t="s">
        <v>165</v>
      </c>
      <c r="L1115" s="1" t="s">
        <v>162</v>
      </c>
      <c r="M1115">
        <v>13</v>
      </c>
      <c r="N1115">
        <v>0</v>
      </c>
      <c r="O1115">
        <v>0</v>
      </c>
      <c r="P1115">
        <v>0</v>
      </c>
      <c r="X1115" t="str">
        <f>Receive[[#This Row],[服装]]&amp;Receive[[#This Row],[名前]]&amp;Receive[[#This Row],[レアリティ]]</f>
        <v>ユニフォーム国見英ICONIC</v>
      </c>
    </row>
    <row r="1116" spans="1:24" x14ac:dyDescent="0.25">
      <c r="A1116">
        <f>VLOOKUP(Receive[[#This Row],[No用]],SetNo[[No.用]:[vlookup 用]],2,FALSE)</f>
        <v>183</v>
      </c>
      <c r="B1116">
        <f>IF(ROW()=2,1,IF(A1115&lt;&gt;Receive[[#This Row],[No]],1,B1115+1))</f>
        <v>1</v>
      </c>
      <c r="C1116" s="1" t="s">
        <v>552</v>
      </c>
      <c r="D1116" t="s">
        <v>35</v>
      </c>
      <c r="E1116" s="1" t="s">
        <v>90</v>
      </c>
      <c r="F1116" t="s">
        <v>25</v>
      </c>
      <c r="G1116" t="s">
        <v>20</v>
      </c>
      <c r="H1116" t="s">
        <v>71</v>
      </c>
      <c r="I1116">
        <v>1</v>
      </c>
      <c r="J1116" t="s">
        <v>228</v>
      </c>
      <c r="K1116" s="1" t="s">
        <v>119</v>
      </c>
      <c r="L1116" s="1" t="s">
        <v>162</v>
      </c>
      <c r="M1116">
        <v>26</v>
      </c>
      <c r="N1116">
        <v>0</v>
      </c>
      <c r="O1116">
        <v>0</v>
      </c>
      <c r="P1116">
        <v>0</v>
      </c>
      <c r="X1116" t="str">
        <f>Receive[[#This Row],[服装]]&amp;Receive[[#This Row],[名前]]&amp;Receive[[#This Row],[レアリティ]]</f>
        <v>職業体験国見英ICONIC</v>
      </c>
    </row>
    <row r="1117" spans="1:24" x14ac:dyDescent="0.25">
      <c r="A1117">
        <f>VLOOKUP(Receive[[#This Row],[No用]],SetNo[[No.用]:[vlookup 用]],2,FALSE)</f>
        <v>183</v>
      </c>
      <c r="B1117">
        <f>IF(ROW()=2,1,IF(A1116&lt;&gt;Receive[[#This Row],[No]],1,B1116+1))</f>
        <v>2</v>
      </c>
      <c r="C1117" s="1" t="s">
        <v>552</v>
      </c>
      <c r="D1117" t="s">
        <v>35</v>
      </c>
      <c r="E1117" s="1" t="s">
        <v>90</v>
      </c>
      <c r="F1117" t="s">
        <v>25</v>
      </c>
      <c r="G1117" t="s">
        <v>20</v>
      </c>
      <c r="H1117" t="s">
        <v>71</v>
      </c>
      <c r="I1117">
        <v>1</v>
      </c>
      <c r="J1117" t="s">
        <v>228</v>
      </c>
      <c r="K1117" s="1" t="s">
        <v>163</v>
      </c>
      <c r="L1117" s="1" t="s">
        <v>162</v>
      </c>
      <c r="M1117">
        <v>26</v>
      </c>
      <c r="N1117">
        <v>0</v>
      </c>
      <c r="O1117">
        <v>0</v>
      </c>
      <c r="P1117">
        <v>0</v>
      </c>
      <c r="R1117" s="1" t="s">
        <v>923</v>
      </c>
      <c r="S1117" s="1">
        <v>15</v>
      </c>
      <c r="T1117" s="1">
        <v>59.1</v>
      </c>
      <c r="U1117" s="1"/>
      <c r="V1117" s="1"/>
      <c r="X1117" t="str">
        <f>Receive[[#This Row],[服装]]&amp;Receive[[#This Row],[名前]]&amp;Receive[[#This Row],[レアリティ]]</f>
        <v>職業体験国見英ICONIC</v>
      </c>
    </row>
    <row r="1118" spans="1:24" x14ac:dyDescent="0.25">
      <c r="A1118">
        <f>VLOOKUP(Receive[[#This Row],[No用]],SetNo[[No.用]:[vlookup 用]],2,FALSE)</f>
        <v>183</v>
      </c>
      <c r="B1118">
        <f>IF(ROW()=2,1,IF(A1117&lt;&gt;Receive[[#This Row],[No]],1,B1117+1))</f>
        <v>3</v>
      </c>
      <c r="C1118" s="1" t="s">
        <v>552</v>
      </c>
      <c r="D1118" t="s">
        <v>35</v>
      </c>
      <c r="E1118" s="1" t="s">
        <v>90</v>
      </c>
      <c r="F1118" t="s">
        <v>25</v>
      </c>
      <c r="G1118" t="s">
        <v>20</v>
      </c>
      <c r="H1118" t="s">
        <v>71</v>
      </c>
      <c r="I1118">
        <v>1</v>
      </c>
      <c r="J1118" t="s">
        <v>228</v>
      </c>
      <c r="K1118" s="1" t="s">
        <v>230</v>
      </c>
      <c r="L1118" s="1" t="s">
        <v>162</v>
      </c>
      <c r="M1118">
        <v>26</v>
      </c>
      <c r="N1118">
        <v>0</v>
      </c>
      <c r="O1118">
        <v>0</v>
      </c>
      <c r="P1118">
        <v>0</v>
      </c>
      <c r="R1118" s="1" t="s">
        <v>923</v>
      </c>
      <c r="S1118" s="1">
        <v>10</v>
      </c>
      <c r="T1118" s="1">
        <v>39.4</v>
      </c>
      <c r="U1118" s="1"/>
      <c r="V1118" s="1"/>
      <c r="X1118" t="str">
        <f>Receive[[#This Row],[服装]]&amp;Receive[[#This Row],[名前]]&amp;Receive[[#This Row],[レアリティ]]</f>
        <v>職業体験国見英ICONIC</v>
      </c>
    </row>
    <row r="1119" spans="1:24" x14ac:dyDescent="0.25">
      <c r="A1119">
        <f>VLOOKUP(Receive[[#This Row],[No用]],SetNo[[No.用]:[vlookup 用]],2,FALSE)</f>
        <v>183</v>
      </c>
      <c r="B1119">
        <f>IF(ROW()=2,1,IF(A1118&lt;&gt;Receive[[#This Row],[No]],1,B1118+1))</f>
        <v>4</v>
      </c>
      <c r="C1119" s="1" t="s">
        <v>552</v>
      </c>
      <c r="D1119" t="s">
        <v>35</v>
      </c>
      <c r="E1119" s="1" t="s">
        <v>90</v>
      </c>
      <c r="F1119" t="s">
        <v>25</v>
      </c>
      <c r="G1119" t="s">
        <v>20</v>
      </c>
      <c r="H1119" t="s">
        <v>71</v>
      </c>
      <c r="I1119">
        <v>1</v>
      </c>
      <c r="J1119" t="s">
        <v>228</v>
      </c>
      <c r="K1119" s="1" t="s">
        <v>120</v>
      </c>
      <c r="L1119" s="1" t="s">
        <v>162</v>
      </c>
      <c r="M1119">
        <v>26</v>
      </c>
      <c r="N1119">
        <v>0</v>
      </c>
      <c r="O1119">
        <v>0</v>
      </c>
      <c r="P1119">
        <v>0</v>
      </c>
      <c r="X1119" t="str">
        <f>Receive[[#This Row],[服装]]&amp;Receive[[#This Row],[名前]]&amp;Receive[[#This Row],[レアリティ]]</f>
        <v>職業体験国見英ICONIC</v>
      </c>
    </row>
    <row r="1120" spans="1:24" x14ac:dyDescent="0.25">
      <c r="A1120">
        <f>VLOOKUP(Receive[[#This Row],[No用]],SetNo[[No.用]:[vlookup 用]],2,FALSE)</f>
        <v>183</v>
      </c>
      <c r="B1120">
        <f>IF(ROW()=2,1,IF(A1119&lt;&gt;Receive[[#This Row],[No]],1,B1119+1))</f>
        <v>5</v>
      </c>
      <c r="C1120" s="1" t="s">
        <v>552</v>
      </c>
      <c r="D1120" t="s">
        <v>35</v>
      </c>
      <c r="E1120" s="1" t="s">
        <v>90</v>
      </c>
      <c r="F1120" t="s">
        <v>25</v>
      </c>
      <c r="G1120" t="s">
        <v>20</v>
      </c>
      <c r="H1120" t="s">
        <v>71</v>
      </c>
      <c r="I1120">
        <v>1</v>
      </c>
      <c r="J1120" t="s">
        <v>228</v>
      </c>
      <c r="K1120" s="1" t="s">
        <v>164</v>
      </c>
      <c r="L1120" s="1" t="s">
        <v>162</v>
      </c>
      <c r="M1120">
        <v>26</v>
      </c>
      <c r="N1120">
        <v>0</v>
      </c>
      <c r="O1120">
        <v>0</v>
      </c>
      <c r="P1120">
        <v>0</v>
      </c>
      <c r="X1120" t="str">
        <f>Receive[[#This Row],[服装]]&amp;Receive[[#This Row],[名前]]&amp;Receive[[#This Row],[レアリティ]]</f>
        <v>職業体験国見英ICONIC</v>
      </c>
    </row>
    <row r="1121" spans="1:24" x14ac:dyDescent="0.25">
      <c r="A1121">
        <f>VLOOKUP(Receive[[#This Row],[No用]],SetNo[[No.用]:[vlookup 用]],2,FALSE)</f>
        <v>183</v>
      </c>
      <c r="B1121">
        <f>IF(ROW()=2,1,IF(A1120&lt;&gt;Receive[[#This Row],[No]],1,B1120+1))</f>
        <v>6</v>
      </c>
      <c r="C1121" s="1" t="s">
        <v>552</v>
      </c>
      <c r="D1121" t="s">
        <v>35</v>
      </c>
      <c r="E1121" s="1" t="s">
        <v>90</v>
      </c>
      <c r="F1121" t="s">
        <v>25</v>
      </c>
      <c r="G1121" t="s">
        <v>20</v>
      </c>
      <c r="H1121" t="s">
        <v>71</v>
      </c>
      <c r="I1121">
        <v>0</v>
      </c>
      <c r="J1121" t="s">
        <v>228</v>
      </c>
      <c r="K1121" s="1" t="s">
        <v>165</v>
      </c>
      <c r="L1121" s="1" t="s">
        <v>162</v>
      </c>
      <c r="M1121">
        <v>13</v>
      </c>
      <c r="N1121">
        <v>0</v>
      </c>
      <c r="O1121">
        <v>0</v>
      </c>
      <c r="P1121">
        <v>0</v>
      </c>
      <c r="X1121" t="str">
        <f>Receive[[#This Row],[服装]]&amp;Receive[[#This Row],[名前]]&amp;Receive[[#This Row],[レアリティ]]</f>
        <v>職業体験国見英ICONIC</v>
      </c>
    </row>
    <row r="1122" spans="1:24" x14ac:dyDescent="0.25">
      <c r="A1122">
        <f>VLOOKUP(Receive[[#This Row],[No用]],SetNo[[No.用]:[vlookup 用]],2,FALSE)</f>
        <v>184</v>
      </c>
      <c r="B1122">
        <f>IF(ROW()=2,1,IF(A1121&lt;&gt;Receive[[#This Row],[No]],1,B1121+1))</f>
        <v>1</v>
      </c>
      <c r="C1122" s="1" t="s">
        <v>646</v>
      </c>
      <c r="D1122" s="1" t="s">
        <v>35</v>
      </c>
      <c r="E1122" s="1" t="s">
        <v>77</v>
      </c>
      <c r="F1122" s="1" t="s">
        <v>25</v>
      </c>
      <c r="G1122" s="1" t="s">
        <v>20</v>
      </c>
      <c r="H1122" s="1" t="s">
        <v>71</v>
      </c>
      <c r="I1122">
        <v>1</v>
      </c>
      <c r="J1122" t="s">
        <v>228</v>
      </c>
      <c r="K1122" s="1" t="s">
        <v>119</v>
      </c>
      <c r="L1122" s="1" t="s">
        <v>162</v>
      </c>
      <c r="M1122">
        <v>26</v>
      </c>
      <c r="N1122">
        <v>0</v>
      </c>
      <c r="O1122">
        <v>0</v>
      </c>
      <c r="P1122">
        <v>0</v>
      </c>
      <c r="X1122" t="str">
        <f>Receive[[#This Row],[服装]]&amp;Receive[[#This Row],[名前]]&amp;Receive[[#This Row],[レアリティ]]</f>
        <v>路地裏国見英ICONIC</v>
      </c>
    </row>
    <row r="1123" spans="1:24" x14ac:dyDescent="0.25">
      <c r="A1123">
        <f>VLOOKUP(Receive[[#This Row],[No用]],SetNo[[No.用]:[vlookup 用]],2,FALSE)</f>
        <v>184</v>
      </c>
      <c r="B1123">
        <f>IF(ROW()=2,1,IF(A1122&lt;&gt;Receive[[#This Row],[No]],1,B1122+1))</f>
        <v>2</v>
      </c>
      <c r="C1123" s="1" t="s">
        <v>646</v>
      </c>
      <c r="D1123" s="1" t="s">
        <v>35</v>
      </c>
      <c r="E1123" s="1" t="s">
        <v>77</v>
      </c>
      <c r="F1123" s="1" t="s">
        <v>25</v>
      </c>
      <c r="G1123" s="1" t="s">
        <v>20</v>
      </c>
      <c r="H1123" s="1" t="s">
        <v>71</v>
      </c>
      <c r="I1123">
        <v>1</v>
      </c>
      <c r="J1123" t="s">
        <v>228</v>
      </c>
      <c r="K1123" s="1" t="s">
        <v>163</v>
      </c>
      <c r="L1123" s="1" t="s">
        <v>162</v>
      </c>
      <c r="M1123">
        <v>26</v>
      </c>
      <c r="N1123">
        <v>0</v>
      </c>
      <c r="O1123">
        <v>0</v>
      </c>
      <c r="P1123">
        <v>0</v>
      </c>
      <c r="R1123" s="1" t="s">
        <v>923</v>
      </c>
      <c r="S1123" s="1">
        <v>15</v>
      </c>
      <c r="T1123" s="1">
        <v>59.1</v>
      </c>
      <c r="U1123" s="1"/>
      <c r="V1123" s="1"/>
      <c r="X1123" t="str">
        <f>Receive[[#This Row],[服装]]&amp;Receive[[#This Row],[名前]]&amp;Receive[[#This Row],[レアリティ]]</f>
        <v>路地裏国見英ICONIC</v>
      </c>
    </row>
    <row r="1124" spans="1:24" x14ac:dyDescent="0.25">
      <c r="A1124">
        <f>VLOOKUP(Receive[[#This Row],[No用]],SetNo[[No.用]:[vlookup 用]],2,FALSE)</f>
        <v>184</v>
      </c>
      <c r="B1124">
        <f>IF(ROW()=2,1,IF(A1123&lt;&gt;Receive[[#This Row],[No]],1,B1123+1))</f>
        <v>3</v>
      </c>
      <c r="C1124" s="1" t="s">
        <v>646</v>
      </c>
      <c r="D1124" s="1" t="s">
        <v>35</v>
      </c>
      <c r="E1124" s="1" t="s">
        <v>77</v>
      </c>
      <c r="F1124" s="1" t="s">
        <v>25</v>
      </c>
      <c r="G1124" s="1" t="s">
        <v>20</v>
      </c>
      <c r="H1124" s="1" t="s">
        <v>71</v>
      </c>
      <c r="I1124">
        <v>1</v>
      </c>
      <c r="J1124" t="s">
        <v>228</v>
      </c>
      <c r="K1124" s="1" t="s">
        <v>230</v>
      </c>
      <c r="L1124" s="1" t="s">
        <v>162</v>
      </c>
      <c r="M1124">
        <v>26</v>
      </c>
      <c r="N1124">
        <v>0</v>
      </c>
      <c r="O1124">
        <v>0</v>
      </c>
      <c r="P1124">
        <v>0</v>
      </c>
      <c r="R1124" s="1" t="s">
        <v>923</v>
      </c>
      <c r="S1124" s="1">
        <v>10</v>
      </c>
      <c r="T1124" s="1">
        <v>39.4</v>
      </c>
      <c r="U1124" s="1"/>
      <c r="V1124" s="1"/>
      <c r="X1124" t="str">
        <f>Receive[[#This Row],[服装]]&amp;Receive[[#This Row],[名前]]&amp;Receive[[#This Row],[レアリティ]]</f>
        <v>路地裏国見英ICONIC</v>
      </c>
    </row>
    <row r="1125" spans="1:24" x14ac:dyDescent="0.25">
      <c r="A1125">
        <f>VLOOKUP(Receive[[#This Row],[No用]],SetNo[[No.用]:[vlookup 用]],2,FALSE)</f>
        <v>184</v>
      </c>
      <c r="B1125">
        <f>IF(ROW()=2,1,IF(A1124&lt;&gt;Receive[[#This Row],[No]],1,B1124+1))</f>
        <v>4</v>
      </c>
      <c r="C1125" s="1" t="s">
        <v>646</v>
      </c>
      <c r="D1125" s="1" t="s">
        <v>35</v>
      </c>
      <c r="E1125" s="1" t="s">
        <v>77</v>
      </c>
      <c r="F1125" s="1" t="s">
        <v>25</v>
      </c>
      <c r="G1125" s="1" t="s">
        <v>20</v>
      </c>
      <c r="H1125" s="1" t="s">
        <v>71</v>
      </c>
      <c r="I1125">
        <v>1</v>
      </c>
      <c r="J1125" t="s">
        <v>228</v>
      </c>
      <c r="K1125" s="1" t="s">
        <v>120</v>
      </c>
      <c r="L1125" s="1" t="s">
        <v>162</v>
      </c>
      <c r="M1125">
        <v>26</v>
      </c>
      <c r="N1125">
        <v>0</v>
      </c>
      <c r="O1125">
        <v>0</v>
      </c>
      <c r="P1125">
        <v>0</v>
      </c>
      <c r="X1125" t="str">
        <f>Receive[[#This Row],[服装]]&amp;Receive[[#This Row],[名前]]&amp;Receive[[#This Row],[レアリティ]]</f>
        <v>路地裏国見英ICONIC</v>
      </c>
    </row>
    <row r="1126" spans="1:24" x14ac:dyDescent="0.25">
      <c r="A1126">
        <f>VLOOKUP(Receive[[#This Row],[No用]],SetNo[[No.用]:[vlookup 用]],2,FALSE)</f>
        <v>184</v>
      </c>
      <c r="B1126">
        <f>IF(ROW()=2,1,IF(A1125&lt;&gt;Receive[[#This Row],[No]],1,B1125+1))</f>
        <v>5</v>
      </c>
      <c r="C1126" s="1" t="s">
        <v>646</v>
      </c>
      <c r="D1126" s="1" t="s">
        <v>35</v>
      </c>
      <c r="E1126" s="1" t="s">
        <v>77</v>
      </c>
      <c r="F1126" s="1" t="s">
        <v>25</v>
      </c>
      <c r="G1126" s="1" t="s">
        <v>20</v>
      </c>
      <c r="H1126" s="1" t="s">
        <v>71</v>
      </c>
      <c r="I1126">
        <v>1</v>
      </c>
      <c r="J1126" t="s">
        <v>228</v>
      </c>
      <c r="K1126" s="1" t="s">
        <v>164</v>
      </c>
      <c r="L1126" s="1" t="s">
        <v>162</v>
      </c>
      <c r="M1126">
        <v>26</v>
      </c>
      <c r="N1126">
        <v>0</v>
      </c>
      <c r="O1126">
        <v>0</v>
      </c>
      <c r="P1126">
        <v>0</v>
      </c>
      <c r="X1126" t="str">
        <f>Receive[[#This Row],[服装]]&amp;Receive[[#This Row],[名前]]&amp;Receive[[#This Row],[レアリティ]]</f>
        <v>路地裏国見英ICONIC</v>
      </c>
    </row>
    <row r="1127" spans="1:24" x14ac:dyDescent="0.25">
      <c r="A1127">
        <f>VLOOKUP(Receive[[#This Row],[No用]],SetNo[[No.用]:[vlookup 用]],2,FALSE)</f>
        <v>184</v>
      </c>
      <c r="B1127">
        <f>IF(ROW()=2,1,IF(A1126&lt;&gt;Receive[[#This Row],[No]],1,B1126+1))</f>
        <v>6</v>
      </c>
      <c r="C1127" s="1" t="s">
        <v>646</v>
      </c>
      <c r="D1127" s="1" t="s">
        <v>35</v>
      </c>
      <c r="E1127" s="1" t="s">
        <v>77</v>
      </c>
      <c r="F1127" s="1" t="s">
        <v>25</v>
      </c>
      <c r="G1127" s="1" t="s">
        <v>20</v>
      </c>
      <c r="H1127" s="1" t="s">
        <v>71</v>
      </c>
      <c r="I1127">
        <v>0</v>
      </c>
      <c r="J1127" t="s">
        <v>228</v>
      </c>
      <c r="K1127" s="1" t="s">
        <v>165</v>
      </c>
      <c r="L1127" s="1" t="s">
        <v>162</v>
      </c>
      <c r="M1127">
        <v>13</v>
      </c>
      <c r="N1127">
        <v>0</v>
      </c>
      <c r="O1127">
        <v>0</v>
      </c>
      <c r="P1127">
        <v>0</v>
      </c>
      <c r="X1127" t="str">
        <f>Receive[[#This Row],[服装]]&amp;Receive[[#This Row],[名前]]&amp;Receive[[#This Row],[レアリティ]]</f>
        <v>路地裏国見英ICONIC</v>
      </c>
    </row>
    <row r="1128" spans="1:24" x14ac:dyDescent="0.25">
      <c r="A1128">
        <f>VLOOKUP(Receive[[#This Row],[No用]],SetNo[[No.用]:[vlookup 用]],2,FALSE)</f>
        <v>184</v>
      </c>
      <c r="B1128">
        <f>IF(ROW()=2,1,IF(A1127&lt;&gt;Receive[[#This Row],[No]],1,B1127+1))</f>
        <v>7</v>
      </c>
      <c r="C1128" s="1" t="s">
        <v>646</v>
      </c>
      <c r="D1128" s="1" t="s">
        <v>35</v>
      </c>
      <c r="E1128" s="1" t="s">
        <v>77</v>
      </c>
      <c r="F1128" s="1" t="s">
        <v>25</v>
      </c>
      <c r="G1128" s="1" t="s">
        <v>20</v>
      </c>
      <c r="H1128" s="1" t="s">
        <v>71</v>
      </c>
      <c r="I1128">
        <v>1</v>
      </c>
      <c r="J1128" t="s">
        <v>228</v>
      </c>
      <c r="K1128" s="1" t="s">
        <v>183</v>
      </c>
      <c r="L1128" s="1" t="s">
        <v>224</v>
      </c>
      <c r="M1128">
        <v>44</v>
      </c>
      <c r="N1128">
        <v>0</v>
      </c>
      <c r="O1128">
        <v>54</v>
      </c>
      <c r="P1128">
        <v>0</v>
      </c>
      <c r="W1128" s="1" t="s">
        <v>1400</v>
      </c>
      <c r="X1128" t="str">
        <f>Receive[[#This Row],[服装]]&amp;Receive[[#This Row],[名前]]&amp;Receive[[#This Row],[レアリティ]]</f>
        <v>路地裏国見英ICONIC</v>
      </c>
    </row>
    <row r="1129" spans="1:24" x14ac:dyDescent="0.25">
      <c r="A1129">
        <f>VLOOKUP(Receive[[#This Row],[No用]],SetNo[[No.用]:[vlookup 用]],2,FALSE)</f>
        <v>185</v>
      </c>
      <c r="B1129">
        <f>IF(ROW()=2,1,IF(A1128&lt;&gt;Receive[[#This Row],[No]],1,B1128+1))</f>
        <v>1</v>
      </c>
      <c r="C1129" s="1" t="s">
        <v>729</v>
      </c>
      <c r="D1129" s="1" t="s">
        <v>35</v>
      </c>
      <c r="E1129" s="1" t="s">
        <v>73</v>
      </c>
      <c r="F1129" s="1" t="s">
        <v>25</v>
      </c>
      <c r="G1129" s="1" t="s">
        <v>20</v>
      </c>
      <c r="H1129" s="1" t="s">
        <v>71</v>
      </c>
      <c r="I1129">
        <v>1</v>
      </c>
      <c r="J1129" t="s">
        <v>228</v>
      </c>
      <c r="K1129" s="1" t="s">
        <v>119</v>
      </c>
      <c r="L1129" s="1" t="s">
        <v>162</v>
      </c>
      <c r="M1129">
        <v>26</v>
      </c>
      <c r="N1129">
        <v>0</v>
      </c>
      <c r="O1129">
        <v>0</v>
      </c>
      <c r="P1129">
        <v>0</v>
      </c>
      <c r="X1129" t="str">
        <f>Receive[[#This Row],[服装]]&amp;Receive[[#This Row],[名前]]&amp;Receive[[#This Row],[レアリティ]]</f>
        <v>カンフー国見英ICONIC</v>
      </c>
    </row>
    <row r="1130" spans="1:24" x14ac:dyDescent="0.25">
      <c r="A1130">
        <f>VLOOKUP(Receive[[#This Row],[No用]],SetNo[[No.用]:[vlookup 用]],2,FALSE)</f>
        <v>185</v>
      </c>
      <c r="B1130">
        <f>IF(ROW()=2,1,IF(A1129&lt;&gt;Receive[[#This Row],[No]],1,B1129+1))</f>
        <v>2</v>
      </c>
      <c r="C1130" s="1" t="s">
        <v>729</v>
      </c>
      <c r="D1130" s="1" t="s">
        <v>35</v>
      </c>
      <c r="E1130" s="1" t="s">
        <v>73</v>
      </c>
      <c r="F1130" s="1" t="s">
        <v>25</v>
      </c>
      <c r="G1130" s="1" t="s">
        <v>20</v>
      </c>
      <c r="H1130" s="1" t="s">
        <v>71</v>
      </c>
      <c r="I1130">
        <v>1</v>
      </c>
      <c r="J1130" t="s">
        <v>228</v>
      </c>
      <c r="K1130" s="1" t="s">
        <v>163</v>
      </c>
      <c r="L1130" s="1" t="s">
        <v>162</v>
      </c>
      <c r="M1130">
        <v>26</v>
      </c>
      <c r="N1130">
        <v>0</v>
      </c>
      <c r="O1130">
        <v>0</v>
      </c>
      <c r="P1130">
        <v>0</v>
      </c>
      <c r="R1130" s="1" t="s">
        <v>923</v>
      </c>
      <c r="S1130" s="1">
        <v>15</v>
      </c>
      <c r="T1130" s="1">
        <v>59.1</v>
      </c>
      <c r="U1130" s="1"/>
      <c r="V1130" s="1"/>
      <c r="X1130" t="str">
        <f>Receive[[#This Row],[服装]]&amp;Receive[[#This Row],[名前]]&amp;Receive[[#This Row],[レアリティ]]</f>
        <v>カンフー国見英ICONIC</v>
      </c>
    </row>
    <row r="1131" spans="1:24" x14ac:dyDescent="0.25">
      <c r="A1131">
        <f>VLOOKUP(Receive[[#This Row],[No用]],SetNo[[No.用]:[vlookup 用]],2,FALSE)</f>
        <v>185</v>
      </c>
      <c r="B1131">
        <f>IF(ROW()=2,1,IF(A1130&lt;&gt;Receive[[#This Row],[No]],1,B1130+1))</f>
        <v>3</v>
      </c>
      <c r="C1131" s="1" t="s">
        <v>729</v>
      </c>
      <c r="D1131" s="1" t="s">
        <v>35</v>
      </c>
      <c r="E1131" s="1" t="s">
        <v>73</v>
      </c>
      <c r="F1131" s="1" t="s">
        <v>25</v>
      </c>
      <c r="G1131" s="1" t="s">
        <v>20</v>
      </c>
      <c r="H1131" s="1" t="s">
        <v>71</v>
      </c>
      <c r="I1131">
        <v>1</v>
      </c>
      <c r="J1131" t="s">
        <v>228</v>
      </c>
      <c r="K1131" s="1" t="s">
        <v>230</v>
      </c>
      <c r="L1131" s="1" t="s">
        <v>162</v>
      </c>
      <c r="M1131">
        <v>26</v>
      </c>
      <c r="N1131">
        <v>0</v>
      </c>
      <c r="O1131">
        <v>0</v>
      </c>
      <c r="P1131">
        <v>0</v>
      </c>
      <c r="R1131" s="1" t="s">
        <v>923</v>
      </c>
      <c r="S1131" s="1">
        <v>10</v>
      </c>
      <c r="T1131" s="1">
        <v>39.4</v>
      </c>
      <c r="U1131" s="1"/>
      <c r="V1131" s="1"/>
      <c r="X1131" t="str">
        <f>Receive[[#This Row],[服装]]&amp;Receive[[#This Row],[名前]]&amp;Receive[[#This Row],[レアリティ]]</f>
        <v>カンフー国見英ICONIC</v>
      </c>
    </row>
    <row r="1132" spans="1:24" x14ac:dyDescent="0.25">
      <c r="A1132">
        <f>VLOOKUP(Receive[[#This Row],[No用]],SetNo[[No.用]:[vlookup 用]],2,FALSE)</f>
        <v>185</v>
      </c>
      <c r="B1132">
        <f>IF(ROW()=2,1,IF(A1131&lt;&gt;Receive[[#This Row],[No]],1,B1131+1))</f>
        <v>4</v>
      </c>
      <c r="C1132" s="1" t="s">
        <v>729</v>
      </c>
      <c r="D1132" s="1" t="s">
        <v>35</v>
      </c>
      <c r="E1132" s="1" t="s">
        <v>73</v>
      </c>
      <c r="F1132" s="1" t="s">
        <v>25</v>
      </c>
      <c r="G1132" s="1" t="s">
        <v>20</v>
      </c>
      <c r="H1132" s="1" t="s">
        <v>71</v>
      </c>
      <c r="I1132">
        <v>1</v>
      </c>
      <c r="J1132" t="s">
        <v>228</v>
      </c>
      <c r="K1132" s="1" t="s">
        <v>120</v>
      </c>
      <c r="L1132" s="1" t="s">
        <v>178</v>
      </c>
      <c r="M1132">
        <v>29</v>
      </c>
      <c r="N1132">
        <v>0</v>
      </c>
      <c r="O1132">
        <v>0</v>
      </c>
      <c r="P1132">
        <v>0</v>
      </c>
      <c r="X1132" t="str">
        <f>Receive[[#This Row],[服装]]&amp;Receive[[#This Row],[名前]]&amp;Receive[[#This Row],[レアリティ]]</f>
        <v>カンフー国見英ICONIC</v>
      </c>
    </row>
    <row r="1133" spans="1:24" x14ac:dyDescent="0.25">
      <c r="A1133">
        <f>VLOOKUP(Receive[[#This Row],[No用]],SetNo[[No.用]:[vlookup 用]],2,FALSE)</f>
        <v>185</v>
      </c>
      <c r="B1133">
        <f>IF(ROW()=2,1,IF(A1132&lt;&gt;Receive[[#This Row],[No]],1,B1132+1))</f>
        <v>5</v>
      </c>
      <c r="C1133" s="1" t="s">
        <v>729</v>
      </c>
      <c r="D1133" s="1" t="s">
        <v>35</v>
      </c>
      <c r="E1133" s="1" t="s">
        <v>73</v>
      </c>
      <c r="F1133" s="1" t="s">
        <v>25</v>
      </c>
      <c r="G1133" s="1" t="s">
        <v>20</v>
      </c>
      <c r="H1133" s="1" t="s">
        <v>71</v>
      </c>
      <c r="I1133">
        <v>1</v>
      </c>
      <c r="J1133" t="s">
        <v>228</v>
      </c>
      <c r="K1133" s="1" t="s">
        <v>164</v>
      </c>
      <c r="L1133" s="1" t="s">
        <v>162</v>
      </c>
      <c r="M1133">
        <v>26</v>
      </c>
      <c r="N1133">
        <v>0</v>
      </c>
      <c r="O1133">
        <v>0</v>
      </c>
      <c r="P1133">
        <v>0</v>
      </c>
      <c r="X1133" t="str">
        <f>Receive[[#This Row],[服装]]&amp;Receive[[#This Row],[名前]]&amp;Receive[[#This Row],[レアリティ]]</f>
        <v>カンフー国見英ICONIC</v>
      </c>
    </row>
    <row r="1134" spans="1:24" x14ac:dyDescent="0.25">
      <c r="A1134">
        <f>VLOOKUP(Receive[[#This Row],[No用]],SetNo[[No.用]:[vlookup 用]],2,FALSE)</f>
        <v>185</v>
      </c>
      <c r="B1134">
        <f>IF(ROW()=2,1,IF(A1133&lt;&gt;Receive[[#This Row],[No]],1,B1133+1))</f>
        <v>6</v>
      </c>
      <c r="C1134" s="1" t="s">
        <v>729</v>
      </c>
      <c r="D1134" s="1" t="s">
        <v>35</v>
      </c>
      <c r="E1134" s="1" t="s">
        <v>73</v>
      </c>
      <c r="F1134" s="1" t="s">
        <v>25</v>
      </c>
      <c r="G1134" s="1" t="s">
        <v>20</v>
      </c>
      <c r="H1134" s="1" t="s">
        <v>71</v>
      </c>
      <c r="I1134">
        <v>0</v>
      </c>
      <c r="J1134" t="s">
        <v>228</v>
      </c>
      <c r="K1134" s="1" t="s">
        <v>165</v>
      </c>
      <c r="L1134" s="1" t="s">
        <v>162</v>
      </c>
      <c r="M1134">
        <v>13</v>
      </c>
      <c r="N1134">
        <v>0</v>
      </c>
      <c r="O1134">
        <v>0</v>
      </c>
      <c r="P1134">
        <v>0</v>
      </c>
      <c r="X1134" t="str">
        <f>Receive[[#This Row],[服装]]&amp;Receive[[#This Row],[名前]]&amp;Receive[[#This Row],[レアリティ]]</f>
        <v>カンフー国見英ICONIC</v>
      </c>
    </row>
    <row r="1135" spans="1:24" x14ac:dyDescent="0.25">
      <c r="A1135">
        <f>VLOOKUP(Receive[[#This Row],[No用]],SetNo[[No.用]:[vlookup 用]],2,FALSE)</f>
        <v>186</v>
      </c>
      <c r="B1135">
        <f>IF(ROW()=2,1,IF(A1134&lt;&gt;Receive[[#This Row],[No]],1,B1134+1))</f>
        <v>1</v>
      </c>
      <c r="C1135" s="1" t="s">
        <v>911</v>
      </c>
      <c r="D1135" s="1" t="s">
        <v>35</v>
      </c>
      <c r="E1135" s="1" t="s">
        <v>90</v>
      </c>
      <c r="F1135" s="1" t="s">
        <v>25</v>
      </c>
      <c r="G1135" s="1" t="s">
        <v>20</v>
      </c>
      <c r="H1135" s="1" t="s">
        <v>71</v>
      </c>
      <c r="I1135">
        <v>1</v>
      </c>
      <c r="J1135" t="s">
        <v>228</v>
      </c>
      <c r="K1135" s="1" t="s">
        <v>119</v>
      </c>
      <c r="L1135" s="1" t="s">
        <v>173</v>
      </c>
      <c r="M1135">
        <v>33</v>
      </c>
      <c r="N1135">
        <v>0</v>
      </c>
      <c r="O1135">
        <v>0</v>
      </c>
      <c r="P1135">
        <v>0</v>
      </c>
      <c r="X1135" t="str">
        <f>Receive[[#This Row],[服装]]&amp;Receive[[#This Row],[名前]]&amp;Receive[[#This Row],[レアリティ]]</f>
        <v>中学生国見英ICONIC</v>
      </c>
    </row>
    <row r="1136" spans="1:24" x14ac:dyDescent="0.25">
      <c r="A1136">
        <f>VLOOKUP(Receive[[#This Row],[No用]],SetNo[[No.用]:[vlookup 用]],2,FALSE)</f>
        <v>186</v>
      </c>
      <c r="B1136">
        <f>IF(ROW()=2,1,IF(A1135&lt;&gt;Receive[[#This Row],[No]],1,B1135+1))</f>
        <v>2</v>
      </c>
      <c r="C1136" s="1" t="s">
        <v>911</v>
      </c>
      <c r="D1136" s="1" t="s">
        <v>35</v>
      </c>
      <c r="E1136" s="1" t="s">
        <v>90</v>
      </c>
      <c r="F1136" s="1" t="s">
        <v>25</v>
      </c>
      <c r="G1136" s="1" t="s">
        <v>20</v>
      </c>
      <c r="H1136" s="1" t="s">
        <v>71</v>
      </c>
      <c r="I1136">
        <v>1</v>
      </c>
      <c r="J1136" t="s">
        <v>228</v>
      </c>
      <c r="K1136" s="1" t="s">
        <v>163</v>
      </c>
      <c r="L1136" s="1" t="s">
        <v>162</v>
      </c>
      <c r="M1136">
        <v>27</v>
      </c>
      <c r="N1136">
        <v>0</v>
      </c>
      <c r="O1136">
        <v>0</v>
      </c>
      <c r="P1136">
        <v>0</v>
      </c>
      <c r="R1136" s="1" t="s">
        <v>923</v>
      </c>
      <c r="S1136" s="1">
        <v>15</v>
      </c>
      <c r="T1136" s="1">
        <v>59.1</v>
      </c>
      <c r="U1136" s="1"/>
      <c r="V1136" s="1"/>
      <c r="W1136" s="1"/>
      <c r="X1136" t="str">
        <f>Receive[[#This Row],[服装]]&amp;Receive[[#This Row],[名前]]&amp;Receive[[#This Row],[レアリティ]]</f>
        <v>中学生国見英ICONIC</v>
      </c>
    </row>
    <row r="1137" spans="1:24" x14ac:dyDescent="0.25">
      <c r="A1137">
        <f>VLOOKUP(Receive[[#This Row],[No用]],SetNo[[No.用]:[vlookup 用]],2,FALSE)</f>
        <v>186</v>
      </c>
      <c r="B1137">
        <f>IF(ROW()=2,1,IF(A1136&lt;&gt;Receive[[#This Row],[No]],1,B1136+1))</f>
        <v>3</v>
      </c>
      <c r="C1137" s="1" t="s">
        <v>911</v>
      </c>
      <c r="D1137" s="1" t="s">
        <v>35</v>
      </c>
      <c r="E1137" s="1" t="s">
        <v>90</v>
      </c>
      <c r="F1137" s="1" t="s">
        <v>25</v>
      </c>
      <c r="G1137" s="1" t="s">
        <v>20</v>
      </c>
      <c r="H1137" s="1" t="s">
        <v>71</v>
      </c>
      <c r="I1137">
        <v>1</v>
      </c>
      <c r="J1137" t="s">
        <v>228</v>
      </c>
      <c r="K1137" s="1" t="s">
        <v>230</v>
      </c>
      <c r="L1137" s="1" t="s">
        <v>162</v>
      </c>
      <c r="M1137">
        <v>27</v>
      </c>
      <c r="N1137">
        <v>0</v>
      </c>
      <c r="O1137">
        <v>0</v>
      </c>
      <c r="P1137">
        <v>0</v>
      </c>
      <c r="R1137" s="1" t="s">
        <v>923</v>
      </c>
      <c r="S1137" s="1">
        <v>10</v>
      </c>
      <c r="T1137" s="1">
        <v>39.4</v>
      </c>
      <c r="U1137" s="1"/>
      <c r="V1137" s="1"/>
      <c r="W1137" s="1"/>
      <c r="X1137" t="str">
        <f>Receive[[#This Row],[服装]]&amp;Receive[[#This Row],[名前]]&amp;Receive[[#This Row],[レアリティ]]</f>
        <v>中学生国見英ICONIC</v>
      </c>
    </row>
    <row r="1138" spans="1:24" x14ac:dyDescent="0.25">
      <c r="A1138">
        <f>VLOOKUP(Receive[[#This Row],[No用]],SetNo[[No.用]:[vlookup 用]],2,FALSE)</f>
        <v>186</v>
      </c>
      <c r="B1138">
        <f>IF(ROW()=2,1,IF(A1137&lt;&gt;Receive[[#This Row],[No]],1,B1137+1))</f>
        <v>4</v>
      </c>
      <c r="C1138" s="1" t="s">
        <v>911</v>
      </c>
      <c r="D1138" s="1" t="s">
        <v>35</v>
      </c>
      <c r="E1138" s="1" t="s">
        <v>90</v>
      </c>
      <c r="F1138" s="1" t="s">
        <v>25</v>
      </c>
      <c r="G1138" s="1" t="s">
        <v>20</v>
      </c>
      <c r="H1138" s="1" t="s">
        <v>71</v>
      </c>
      <c r="I1138">
        <v>1</v>
      </c>
      <c r="J1138" t="s">
        <v>228</v>
      </c>
      <c r="K1138" s="1" t="s">
        <v>120</v>
      </c>
      <c r="L1138" s="1" t="s">
        <v>173</v>
      </c>
      <c r="M1138">
        <v>33</v>
      </c>
      <c r="N1138">
        <v>0</v>
      </c>
      <c r="O1138">
        <v>0</v>
      </c>
      <c r="P1138">
        <v>0</v>
      </c>
      <c r="X1138" t="str">
        <f>Receive[[#This Row],[服装]]&amp;Receive[[#This Row],[名前]]&amp;Receive[[#This Row],[レアリティ]]</f>
        <v>中学生国見英ICONIC</v>
      </c>
    </row>
    <row r="1139" spans="1:24" x14ac:dyDescent="0.25">
      <c r="A1139">
        <f>VLOOKUP(Receive[[#This Row],[No用]],SetNo[[No.用]:[vlookup 用]],2,FALSE)</f>
        <v>186</v>
      </c>
      <c r="B1139">
        <f>IF(ROW()=2,1,IF(A1138&lt;&gt;Receive[[#This Row],[No]],1,B1138+1))</f>
        <v>5</v>
      </c>
      <c r="C1139" s="1" t="s">
        <v>911</v>
      </c>
      <c r="D1139" s="1" t="s">
        <v>35</v>
      </c>
      <c r="E1139" s="1" t="s">
        <v>90</v>
      </c>
      <c r="F1139" s="1" t="s">
        <v>25</v>
      </c>
      <c r="G1139" s="1" t="s">
        <v>20</v>
      </c>
      <c r="H1139" s="1" t="s">
        <v>71</v>
      </c>
      <c r="I1139">
        <v>1</v>
      </c>
      <c r="J1139" t="s">
        <v>228</v>
      </c>
      <c r="K1139" s="1" t="s">
        <v>164</v>
      </c>
      <c r="L1139" s="1" t="s">
        <v>162</v>
      </c>
      <c r="M1139">
        <v>26</v>
      </c>
      <c r="N1139">
        <v>0</v>
      </c>
      <c r="O1139">
        <v>0</v>
      </c>
      <c r="P1139">
        <v>0</v>
      </c>
      <c r="X1139" t="str">
        <f>Receive[[#This Row],[服装]]&amp;Receive[[#This Row],[名前]]&amp;Receive[[#This Row],[レアリティ]]</f>
        <v>中学生国見英ICONIC</v>
      </c>
    </row>
    <row r="1140" spans="1:24" x14ac:dyDescent="0.25">
      <c r="A1140">
        <f>VLOOKUP(Receive[[#This Row],[No用]],SetNo[[No.用]:[vlookup 用]],2,FALSE)</f>
        <v>186</v>
      </c>
      <c r="B1140">
        <f>IF(ROW()=2,1,IF(A1139&lt;&gt;Receive[[#This Row],[No]],1,B1139+1))</f>
        <v>6</v>
      </c>
      <c r="C1140" s="1" t="s">
        <v>911</v>
      </c>
      <c r="D1140" s="1" t="s">
        <v>35</v>
      </c>
      <c r="E1140" s="1" t="s">
        <v>90</v>
      </c>
      <c r="F1140" s="1" t="s">
        <v>25</v>
      </c>
      <c r="G1140" s="1" t="s">
        <v>20</v>
      </c>
      <c r="H1140" s="1" t="s">
        <v>71</v>
      </c>
      <c r="I1140">
        <v>0</v>
      </c>
      <c r="J1140" t="s">
        <v>228</v>
      </c>
      <c r="K1140" s="1" t="s">
        <v>165</v>
      </c>
      <c r="L1140" s="1" t="s">
        <v>162</v>
      </c>
      <c r="M1140">
        <v>13</v>
      </c>
      <c r="N1140">
        <v>0</v>
      </c>
      <c r="O1140">
        <v>0</v>
      </c>
      <c r="P1140">
        <v>0</v>
      </c>
      <c r="X1140" t="str">
        <f>Receive[[#This Row],[服装]]&amp;Receive[[#This Row],[名前]]&amp;Receive[[#This Row],[レアリティ]]</f>
        <v>中学生国見英ICONIC</v>
      </c>
    </row>
    <row r="1141" spans="1:24" x14ac:dyDescent="0.25">
      <c r="A1141">
        <f>VLOOKUP(Receive[[#This Row],[No用]],SetNo[[No.用]:[vlookup 用]],2,FALSE)</f>
        <v>186</v>
      </c>
      <c r="B1141">
        <f>IF(ROW()=2,1,IF(A1140&lt;&gt;Receive[[#This Row],[No]],1,B1140+1))</f>
        <v>7</v>
      </c>
      <c r="C1141" s="1" t="s">
        <v>911</v>
      </c>
      <c r="D1141" s="1" t="s">
        <v>35</v>
      </c>
      <c r="E1141" s="1" t="s">
        <v>90</v>
      </c>
      <c r="F1141" s="1" t="s">
        <v>25</v>
      </c>
      <c r="G1141" s="1" t="s">
        <v>20</v>
      </c>
      <c r="H1141" s="1" t="s">
        <v>71</v>
      </c>
      <c r="I1141">
        <v>1</v>
      </c>
      <c r="J1141" t="s">
        <v>228</v>
      </c>
      <c r="K1141" s="1" t="s">
        <v>183</v>
      </c>
      <c r="L1141" s="1" t="s">
        <v>224</v>
      </c>
      <c r="M1141">
        <v>45</v>
      </c>
      <c r="N1141">
        <v>0</v>
      </c>
      <c r="O1141">
        <v>55</v>
      </c>
      <c r="P1141">
        <v>0</v>
      </c>
      <c r="W1141" s="1" t="s">
        <v>1400</v>
      </c>
      <c r="X1141" t="str">
        <f>Receive[[#This Row],[服装]]&amp;Receive[[#This Row],[名前]]&amp;Receive[[#This Row],[レアリティ]]</f>
        <v>中学生国見英ICONIC</v>
      </c>
    </row>
    <row r="1142" spans="1:24" x14ac:dyDescent="0.25">
      <c r="A1142">
        <f>VLOOKUP(Receive[[#This Row],[No用]],SetNo[[No.用]:[vlookup 用]],2,FALSE)</f>
        <v>187</v>
      </c>
      <c r="B1142">
        <f>IF(ROW()=2,1,IF(A1141&lt;&gt;Receive[[#This Row],[No]],1,B1141+1))</f>
        <v>1</v>
      </c>
      <c r="C1142" s="1" t="s">
        <v>1364</v>
      </c>
      <c r="D1142" s="1" t="s">
        <v>35</v>
      </c>
      <c r="E1142" s="1" t="s">
        <v>77</v>
      </c>
      <c r="F1142" s="1" t="s">
        <v>25</v>
      </c>
      <c r="G1142" s="1" t="s">
        <v>20</v>
      </c>
      <c r="H1142" s="1" t="s">
        <v>71</v>
      </c>
      <c r="I1142">
        <v>1</v>
      </c>
      <c r="J1142" t="s">
        <v>228</v>
      </c>
      <c r="K1142" s="1" t="s">
        <v>119</v>
      </c>
      <c r="L1142" s="1" t="s">
        <v>162</v>
      </c>
      <c r="M1142">
        <v>26</v>
      </c>
      <c r="N1142">
        <v>0</v>
      </c>
      <c r="O1142">
        <v>0</v>
      </c>
      <c r="P1142">
        <v>0</v>
      </c>
      <c r="X1142" t="str">
        <f>Receive[[#This Row],[服装]]&amp;Receive[[#This Row],[名前]]&amp;Receive[[#This Row],[レアリティ]]</f>
        <v>寝正月国見英ICONIC</v>
      </c>
    </row>
    <row r="1143" spans="1:24" x14ac:dyDescent="0.25">
      <c r="A1143">
        <f>VLOOKUP(Receive[[#This Row],[No用]],SetNo[[No.用]:[vlookup 用]],2,FALSE)</f>
        <v>187</v>
      </c>
      <c r="B1143">
        <f>IF(ROW()=2,1,IF(A1142&lt;&gt;Receive[[#This Row],[No]],1,B1142+1))</f>
        <v>2</v>
      </c>
      <c r="C1143" s="1" t="s">
        <v>1364</v>
      </c>
      <c r="D1143" s="1" t="s">
        <v>35</v>
      </c>
      <c r="E1143" s="1" t="s">
        <v>77</v>
      </c>
      <c r="F1143" s="1" t="s">
        <v>25</v>
      </c>
      <c r="G1143" s="1" t="s">
        <v>20</v>
      </c>
      <c r="H1143" s="1" t="s">
        <v>71</v>
      </c>
      <c r="I1143">
        <v>1</v>
      </c>
      <c r="J1143" t="s">
        <v>228</v>
      </c>
      <c r="K1143" s="1" t="s">
        <v>163</v>
      </c>
      <c r="L1143" s="1" t="s">
        <v>162</v>
      </c>
      <c r="M1143">
        <v>26</v>
      </c>
      <c r="N1143">
        <v>0</v>
      </c>
      <c r="O1143">
        <v>0</v>
      </c>
      <c r="P1143">
        <v>0</v>
      </c>
      <c r="R1143" s="1" t="s">
        <v>923</v>
      </c>
      <c r="S1143" s="1">
        <v>15</v>
      </c>
      <c r="T1143" s="1">
        <v>59.1</v>
      </c>
      <c r="U1143" s="1"/>
      <c r="V1143" s="1"/>
      <c r="X1143" t="str">
        <f>Receive[[#This Row],[服装]]&amp;Receive[[#This Row],[名前]]&amp;Receive[[#This Row],[レアリティ]]</f>
        <v>寝正月国見英ICONIC</v>
      </c>
    </row>
    <row r="1144" spans="1:24" x14ac:dyDescent="0.25">
      <c r="A1144">
        <f>VLOOKUP(Receive[[#This Row],[No用]],SetNo[[No.用]:[vlookup 用]],2,FALSE)</f>
        <v>187</v>
      </c>
      <c r="B1144">
        <f>IF(ROW()=2,1,IF(A1143&lt;&gt;Receive[[#This Row],[No]],1,B1143+1))</f>
        <v>3</v>
      </c>
      <c r="C1144" s="1" t="s">
        <v>1364</v>
      </c>
      <c r="D1144" s="1" t="s">
        <v>35</v>
      </c>
      <c r="E1144" s="1" t="s">
        <v>77</v>
      </c>
      <c r="F1144" s="1" t="s">
        <v>25</v>
      </c>
      <c r="G1144" s="1" t="s">
        <v>20</v>
      </c>
      <c r="H1144" s="1" t="s">
        <v>71</v>
      </c>
      <c r="I1144">
        <v>1</v>
      </c>
      <c r="J1144" t="s">
        <v>228</v>
      </c>
      <c r="K1144" s="1" t="s">
        <v>230</v>
      </c>
      <c r="L1144" s="1" t="s">
        <v>162</v>
      </c>
      <c r="M1144">
        <v>26</v>
      </c>
      <c r="N1144">
        <v>0</v>
      </c>
      <c r="O1144">
        <v>0</v>
      </c>
      <c r="P1144">
        <v>0</v>
      </c>
      <c r="R1144" s="1" t="s">
        <v>923</v>
      </c>
      <c r="S1144" s="1">
        <v>10</v>
      </c>
      <c r="T1144" s="1">
        <v>39.4</v>
      </c>
      <c r="U1144" s="1"/>
      <c r="V1144" s="1"/>
      <c r="X1144" t="str">
        <f>Receive[[#This Row],[服装]]&amp;Receive[[#This Row],[名前]]&amp;Receive[[#This Row],[レアリティ]]</f>
        <v>寝正月国見英ICONIC</v>
      </c>
    </row>
    <row r="1145" spans="1:24" x14ac:dyDescent="0.25">
      <c r="A1145">
        <f>VLOOKUP(Receive[[#This Row],[No用]],SetNo[[No.用]:[vlookup 用]],2,FALSE)</f>
        <v>187</v>
      </c>
      <c r="B1145">
        <f>IF(ROW()=2,1,IF(A1144&lt;&gt;Receive[[#This Row],[No]],1,B1144+1))</f>
        <v>4</v>
      </c>
      <c r="C1145" s="1" t="s">
        <v>1364</v>
      </c>
      <c r="D1145" s="1" t="s">
        <v>35</v>
      </c>
      <c r="E1145" s="1" t="s">
        <v>77</v>
      </c>
      <c r="F1145" s="1" t="s">
        <v>25</v>
      </c>
      <c r="G1145" s="1" t="s">
        <v>20</v>
      </c>
      <c r="H1145" s="1" t="s">
        <v>71</v>
      </c>
      <c r="I1145">
        <v>1</v>
      </c>
      <c r="J1145" t="s">
        <v>228</v>
      </c>
      <c r="K1145" s="1" t="s">
        <v>120</v>
      </c>
      <c r="L1145" s="1" t="s">
        <v>178</v>
      </c>
      <c r="M1145">
        <v>26</v>
      </c>
      <c r="N1145">
        <v>0</v>
      </c>
      <c r="O1145">
        <v>0</v>
      </c>
      <c r="P1145">
        <v>0</v>
      </c>
      <c r="X1145" t="str">
        <f>Receive[[#This Row],[服装]]&amp;Receive[[#This Row],[名前]]&amp;Receive[[#This Row],[レアリティ]]</f>
        <v>寝正月国見英ICONIC</v>
      </c>
    </row>
    <row r="1146" spans="1:24" x14ac:dyDescent="0.25">
      <c r="A1146">
        <f>VLOOKUP(Receive[[#This Row],[No用]],SetNo[[No.用]:[vlookup 用]],2,FALSE)</f>
        <v>187</v>
      </c>
      <c r="B1146">
        <f>IF(ROW()=2,1,IF(A1145&lt;&gt;Receive[[#This Row],[No]],1,B1145+1))</f>
        <v>5</v>
      </c>
      <c r="C1146" s="1" t="s">
        <v>1364</v>
      </c>
      <c r="D1146" s="1" t="s">
        <v>35</v>
      </c>
      <c r="E1146" s="1" t="s">
        <v>77</v>
      </c>
      <c r="F1146" s="1" t="s">
        <v>25</v>
      </c>
      <c r="G1146" s="1" t="s">
        <v>20</v>
      </c>
      <c r="H1146" s="1" t="s">
        <v>71</v>
      </c>
      <c r="I1146">
        <v>1</v>
      </c>
      <c r="J1146" t="s">
        <v>228</v>
      </c>
      <c r="K1146" s="1" t="s">
        <v>164</v>
      </c>
      <c r="L1146" s="1" t="s">
        <v>162</v>
      </c>
      <c r="M1146">
        <v>29</v>
      </c>
      <c r="N1146">
        <v>0</v>
      </c>
      <c r="O1146">
        <v>0</v>
      </c>
      <c r="P1146">
        <v>0</v>
      </c>
      <c r="X1146" t="str">
        <f>Receive[[#This Row],[服装]]&amp;Receive[[#This Row],[名前]]&amp;Receive[[#This Row],[レアリティ]]</f>
        <v>寝正月国見英ICONIC</v>
      </c>
    </row>
    <row r="1147" spans="1:24" x14ac:dyDescent="0.25">
      <c r="A1147">
        <f>VLOOKUP(Receive[[#This Row],[No用]],SetNo[[No.用]:[vlookup 用]],2,FALSE)</f>
        <v>187</v>
      </c>
      <c r="B1147">
        <f>IF(ROW()=2,1,IF(A1146&lt;&gt;Receive[[#This Row],[No]],1,B1146+1))</f>
        <v>6</v>
      </c>
      <c r="C1147" s="1" t="s">
        <v>1364</v>
      </c>
      <c r="D1147" s="1" t="s">
        <v>35</v>
      </c>
      <c r="E1147" s="1" t="s">
        <v>77</v>
      </c>
      <c r="F1147" s="1" t="s">
        <v>25</v>
      </c>
      <c r="G1147" s="1" t="s">
        <v>20</v>
      </c>
      <c r="H1147" s="1" t="s">
        <v>71</v>
      </c>
      <c r="I1147">
        <v>0</v>
      </c>
      <c r="J1147" t="s">
        <v>228</v>
      </c>
      <c r="K1147" s="1" t="s">
        <v>165</v>
      </c>
      <c r="L1147" s="1" t="s">
        <v>162</v>
      </c>
      <c r="M1147">
        <v>13</v>
      </c>
      <c r="N1147">
        <v>0</v>
      </c>
      <c r="O1147">
        <v>0</v>
      </c>
      <c r="P1147">
        <v>0</v>
      </c>
      <c r="X1147" t="str">
        <f>Receive[[#This Row],[服装]]&amp;Receive[[#This Row],[名前]]&amp;Receive[[#This Row],[レアリティ]]</f>
        <v>寝正月国見英ICONIC</v>
      </c>
    </row>
    <row r="1148" spans="1:24" x14ac:dyDescent="0.25">
      <c r="A1148">
        <f>VLOOKUP(Receive[[#This Row],[No用]],SetNo[[No.用]:[vlookup 用]],2,FALSE)</f>
        <v>188</v>
      </c>
      <c r="B1148">
        <f>IF(ROW()=2,1,IF(A1141&lt;&gt;Receive[[#This Row],[No]],1,B1141+1))</f>
        <v>1</v>
      </c>
      <c r="C1148" t="s">
        <v>205</v>
      </c>
      <c r="D1148" t="s">
        <v>36</v>
      </c>
      <c r="E1148" t="s">
        <v>23</v>
      </c>
      <c r="F1148" t="s">
        <v>21</v>
      </c>
      <c r="G1148" t="s">
        <v>20</v>
      </c>
      <c r="H1148" t="s">
        <v>71</v>
      </c>
      <c r="I1148">
        <v>1</v>
      </c>
      <c r="J1148" t="s">
        <v>228</v>
      </c>
      <c r="K1148" s="1" t="s">
        <v>119</v>
      </c>
      <c r="L1148" s="1" t="s">
        <v>173</v>
      </c>
      <c r="M1148">
        <v>33</v>
      </c>
      <c r="N1148">
        <v>0</v>
      </c>
      <c r="O1148">
        <v>0</v>
      </c>
      <c r="P1148">
        <v>0</v>
      </c>
      <c r="X1148" t="str">
        <f>Receive[[#This Row],[服装]]&amp;Receive[[#This Row],[名前]]&amp;Receive[[#This Row],[レアリティ]]</f>
        <v>ユニフォーム渡親治ICONIC</v>
      </c>
    </row>
    <row r="1149" spans="1:24" x14ac:dyDescent="0.25">
      <c r="A1149">
        <f>VLOOKUP(Receive[[#This Row],[No用]],SetNo[[No.用]:[vlookup 用]],2,FALSE)</f>
        <v>188</v>
      </c>
      <c r="B1149">
        <f>IF(ROW()=2,1,IF(A1148&lt;&gt;Receive[[#This Row],[No]],1,B1148+1))</f>
        <v>2</v>
      </c>
      <c r="C1149" t="s">
        <v>205</v>
      </c>
      <c r="D1149" t="s">
        <v>36</v>
      </c>
      <c r="E1149" t="s">
        <v>23</v>
      </c>
      <c r="F1149" t="s">
        <v>21</v>
      </c>
      <c r="G1149" t="s">
        <v>20</v>
      </c>
      <c r="H1149" t="s">
        <v>71</v>
      </c>
      <c r="I1149">
        <v>1</v>
      </c>
      <c r="J1149" t="s">
        <v>228</v>
      </c>
      <c r="K1149" s="1" t="s">
        <v>194</v>
      </c>
      <c r="L1149" s="1" t="s">
        <v>173</v>
      </c>
      <c r="M1149">
        <v>41</v>
      </c>
      <c r="N1149">
        <v>0</v>
      </c>
      <c r="O1149">
        <v>0</v>
      </c>
      <c r="P1149">
        <v>0</v>
      </c>
      <c r="X1149" t="str">
        <f>Receive[[#This Row],[服装]]&amp;Receive[[#This Row],[名前]]&amp;Receive[[#This Row],[レアリティ]]</f>
        <v>ユニフォーム渡親治ICONIC</v>
      </c>
    </row>
    <row r="1150" spans="1:24" x14ac:dyDescent="0.25">
      <c r="A1150">
        <f>VLOOKUP(Receive[[#This Row],[No用]],SetNo[[No.用]:[vlookup 用]],2,FALSE)</f>
        <v>188</v>
      </c>
      <c r="B1150">
        <f>IF(ROW()=2,1,IF(A1149&lt;&gt;Receive[[#This Row],[No]],1,B1149+1))</f>
        <v>3</v>
      </c>
      <c r="C1150" t="s">
        <v>205</v>
      </c>
      <c r="D1150" t="s">
        <v>36</v>
      </c>
      <c r="E1150" t="s">
        <v>23</v>
      </c>
      <c r="F1150" t="s">
        <v>21</v>
      </c>
      <c r="G1150" t="s">
        <v>20</v>
      </c>
      <c r="H1150" t="s">
        <v>71</v>
      </c>
      <c r="I1150">
        <v>1</v>
      </c>
      <c r="J1150" t="s">
        <v>228</v>
      </c>
      <c r="K1150" s="1" t="s">
        <v>163</v>
      </c>
      <c r="L1150" s="1" t="s">
        <v>162</v>
      </c>
      <c r="M1150">
        <v>33</v>
      </c>
      <c r="N1150">
        <v>0</v>
      </c>
      <c r="O1150">
        <v>0</v>
      </c>
      <c r="P1150">
        <v>0</v>
      </c>
      <c r="R1150" s="1" t="s">
        <v>923</v>
      </c>
      <c r="S1150" s="1">
        <v>15</v>
      </c>
      <c r="T1150" s="1">
        <v>59.1</v>
      </c>
      <c r="U1150" s="1"/>
      <c r="V1150" s="1"/>
      <c r="X1150" t="str">
        <f>Receive[[#This Row],[服装]]&amp;Receive[[#This Row],[名前]]&amp;Receive[[#This Row],[レアリティ]]</f>
        <v>ユニフォーム渡親治ICONIC</v>
      </c>
    </row>
    <row r="1151" spans="1:24" x14ac:dyDescent="0.25">
      <c r="A1151">
        <f>VLOOKUP(Receive[[#This Row],[No用]],SetNo[[No.用]:[vlookup 用]],2,FALSE)</f>
        <v>188</v>
      </c>
      <c r="B1151">
        <f>IF(ROW()=2,1,IF(A1150&lt;&gt;Receive[[#This Row],[No]],1,B1150+1))</f>
        <v>4</v>
      </c>
      <c r="C1151" t="s">
        <v>205</v>
      </c>
      <c r="D1151" t="s">
        <v>36</v>
      </c>
      <c r="E1151" t="s">
        <v>23</v>
      </c>
      <c r="F1151" t="s">
        <v>21</v>
      </c>
      <c r="G1151" t="s">
        <v>20</v>
      </c>
      <c r="H1151" t="s">
        <v>71</v>
      </c>
      <c r="I1151">
        <v>1</v>
      </c>
      <c r="J1151" t="s">
        <v>228</v>
      </c>
      <c r="K1151" s="1" t="s">
        <v>230</v>
      </c>
      <c r="L1151" s="1" t="s">
        <v>162</v>
      </c>
      <c r="M1151">
        <v>33</v>
      </c>
      <c r="N1151">
        <v>0</v>
      </c>
      <c r="O1151">
        <v>0</v>
      </c>
      <c r="P1151">
        <v>0</v>
      </c>
      <c r="R1151" s="1" t="s">
        <v>923</v>
      </c>
      <c r="S1151" s="1">
        <v>10</v>
      </c>
      <c r="T1151" s="1">
        <v>39.4</v>
      </c>
      <c r="U1151" s="1"/>
      <c r="V1151" s="1"/>
      <c r="X1151" t="str">
        <f>Receive[[#This Row],[服装]]&amp;Receive[[#This Row],[名前]]&amp;Receive[[#This Row],[レアリティ]]</f>
        <v>ユニフォーム渡親治ICONIC</v>
      </c>
    </row>
    <row r="1152" spans="1:24" x14ac:dyDescent="0.25">
      <c r="A1152">
        <f>VLOOKUP(Receive[[#This Row],[No用]],SetNo[[No.用]:[vlookup 用]],2,FALSE)</f>
        <v>188</v>
      </c>
      <c r="B1152">
        <f>IF(ROW()=2,1,IF(A1151&lt;&gt;Receive[[#This Row],[No]],1,B1151+1))</f>
        <v>5</v>
      </c>
      <c r="C1152" t="s">
        <v>205</v>
      </c>
      <c r="D1152" t="s">
        <v>36</v>
      </c>
      <c r="E1152" t="s">
        <v>23</v>
      </c>
      <c r="F1152" t="s">
        <v>21</v>
      </c>
      <c r="G1152" t="s">
        <v>20</v>
      </c>
      <c r="H1152" t="s">
        <v>71</v>
      </c>
      <c r="I1152">
        <v>1</v>
      </c>
      <c r="J1152" t="s">
        <v>228</v>
      </c>
      <c r="K1152" s="1" t="s">
        <v>120</v>
      </c>
      <c r="L1152" s="1" t="s">
        <v>173</v>
      </c>
      <c r="M1152">
        <v>33</v>
      </c>
      <c r="N1152">
        <v>0</v>
      </c>
      <c r="O1152">
        <v>0</v>
      </c>
      <c r="P1152">
        <v>0</v>
      </c>
      <c r="X1152" t="str">
        <f>Receive[[#This Row],[服装]]&amp;Receive[[#This Row],[名前]]&amp;Receive[[#This Row],[レアリティ]]</f>
        <v>ユニフォーム渡親治ICONIC</v>
      </c>
    </row>
    <row r="1153" spans="1:24" x14ac:dyDescent="0.25">
      <c r="A1153">
        <f>VLOOKUP(Receive[[#This Row],[No用]],SetNo[[No.用]:[vlookup 用]],2,FALSE)</f>
        <v>188</v>
      </c>
      <c r="B1153">
        <f>IF(ROW()=2,1,IF(A1152&lt;&gt;Receive[[#This Row],[No]],1,B1152+1))</f>
        <v>6</v>
      </c>
      <c r="C1153" t="s">
        <v>205</v>
      </c>
      <c r="D1153" t="s">
        <v>36</v>
      </c>
      <c r="E1153" t="s">
        <v>23</v>
      </c>
      <c r="F1153" t="s">
        <v>21</v>
      </c>
      <c r="G1153" t="s">
        <v>20</v>
      </c>
      <c r="H1153" t="s">
        <v>71</v>
      </c>
      <c r="I1153">
        <v>1</v>
      </c>
      <c r="J1153" t="s">
        <v>228</v>
      </c>
      <c r="K1153" s="1" t="s">
        <v>164</v>
      </c>
      <c r="L1153" s="1" t="s">
        <v>162</v>
      </c>
      <c r="M1153">
        <v>33</v>
      </c>
      <c r="N1153">
        <v>0</v>
      </c>
      <c r="O1153">
        <v>0</v>
      </c>
      <c r="P1153">
        <v>0</v>
      </c>
      <c r="X1153" t="str">
        <f>Receive[[#This Row],[服装]]&amp;Receive[[#This Row],[名前]]&amp;Receive[[#This Row],[レアリティ]]</f>
        <v>ユニフォーム渡親治ICONIC</v>
      </c>
    </row>
    <row r="1154" spans="1:24" x14ac:dyDescent="0.25">
      <c r="A1154">
        <f>VLOOKUP(Receive[[#This Row],[No用]],SetNo[[No.用]:[vlookup 用]],2,FALSE)</f>
        <v>188</v>
      </c>
      <c r="B1154">
        <f>IF(ROW()=2,1,IF(A1153&lt;&gt;Receive[[#This Row],[No]],1,B1153+1))</f>
        <v>7</v>
      </c>
      <c r="C1154" t="s">
        <v>205</v>
      </c>
      <c r="D1154" t="s">
        <v>36</v>
      </c>
      <c r="E1154" t="s">
        <v>23</v>
      </c>
      <c r="F1154" t="s">
        <v>21</v>
      </c>
      <c r="G1154" t="s">
        <v>20</v>
      </c>
      <c r="H1154" t="s">
        <v>71</v>
      </c>
      <c r="I1154">
        <v>0</v>
      </c>
      <c r="J1154" t="s">
        <v>228</v>
      </c>
      <c r="K1154" s="1" t="s">
        <v>165</v>
      </c>
      <c r="L1154" s="1" t="s">
        <v>162</v>
      </c>
      <c r="M1154">
        <v>33</v>
      </c>
      <c r="N1154">
        <v>0</v>
      </c>
      <c r="O1154">
        <v>0</v>
      </c>
      <c r="P1154">
        <v>0</v>
      </c>
      <c r="X1154" t="str">
        <f>Receive[[#This Row],[服装]]&amp;Receive[[#This Row],[名前]]&amp;Receive[[#This Row],[レアリティ]]</f>
        <v>ユニフォーム渡親治ICONIC</v>
      </c>
    </row>
    <row r="1155" spans="1:24" x14ac:dyDescent="0.25">
      <c r="A1155">
        <f>VLOOKUP(Receive[[#This Row],[No用]],SetNo[[No.用]:[vlookup 用]],2,FALSE)</f>
        <v>189</v>
      </c>
      <c r="B1155">
        <f>IF(ROW()=2,1,IF(A1154&lt;&gt;Receive[[#This Row],[No]],1,B1154+1))</f>
        <v>1</v>
      </c>
      <c r="C1155" t="s">
        <v>205</v>
      </c>
      <c r="D1155" t="s">
        <v>37</v>
      </c>
      <c r="E1155" t="s">
        <v>23</v>
      </c>
      <c r="F1155" t="s">
        <v>26</v>
      </c>
      <c r="G1155" t="s">
        <v>20</v>
      </c>
      <c r="H1155" t="s">
        <v>71</v>
      </c>
      <c r="I1155">
        <v>1</v>
      </c>
      <c r="J1155" t="s">
        <v>228</v>
      </c>
      <c r="K1155" s="1" t="s">
        <v>119</v>
      </c>
      <c r="L1155" s="1" t="s">
        <v>162</v>
      </c>
      <c r="M1155">
        <v>27</v>
      </c>
      <c r="N1155">
        <v>0</v>
      </c>
      <c r="O1155">
        <v>0</v>
      </c>
      <c r="P1155">
        <v>0</v>
      </c>
      <c r="X1155" t="str">
        <f>Receive[[#This Row],[服装]]&amp;Receive[[#This Row],[名前]]&amp;Receive[[#This Row],[レアリティ]]</f>
        <v>ユニフォーム松川一静ICONIC</v>
      </c>
    </row>
    <row r="1156" spans="1:24" x14ac:dyDescent="0.25">
      <c r="A1156">
        <f>VLOOKUP(Receive[[#This Row],[No用]],SetNo[[No.用]:[vlookup 用]],2,FALSE)</f>
        <v>189</v>
      </c>
      <c r="B1156">
        <f>IF(ROW()=2,1,IF(A1155&lt;&gt;Receive[[#This Row],[No]],1,B1155+1))</f>
        <v>2</v>
      </c>
      <c r="C1156" t="s">
        <v>205</v>
      </c>
      <c r="D1156" t="s">
        <v>37</v>
      </c>
      <c r="E1156" t="s">
        <v>23</v>
      </c>
      <c r="F1156" t="s">
        <v>26</v>
      </c>
      <c r="G1156" t="s">
        <v>20</v>
      </c>
      <c r="H1156" t="s">
        <v>71</v>
      </c>
      <c r="I1156">
        <v>1</v>
      </c>
      <c r="J1156" t="s">
        <v>228</v>
      </c>
      <c r="K1156" s="1" t="s">
        <v>163</v>
      </c>
      <c r="L1156" s="1" t="s">
        <v>162</v>
      </c>
      <c r="M1156">
        <v>27</v>
      </c>
      <c r="N1156">
        <v>0</v>
      </c>
      <c r="O1156">
        <v>0</v>
      </c>
      <c r="P1156">
        <v>0</v>
      </c>
      <c r="R1156" s="1" t="s">
        <v>923</v>
      </c>
      <c r="S1156" s="1">
        <v>15</v>
      </c>
      <c r="T1156" s="1">
        <v>59.1</v>
      </c>
      <c r="U1156" s="1"/>
      <c r="V1156" s="1"/>
      <c r="X1156" t="str">
        <f>Receive[[#This Row],[服装]]&amp;Receive[[#This Row],[名前]]&amp;Receive[[#This Row],[レアリティ]]</f>
        <v>ユニフォーム松川一静ICONIC</v>
      </c>
    </row>
    <row r="1157" spans="1:24" x14ac:dyDescent="0.25">
      <c r="A1157">
        <f>VLOOKUP(Receive[[#This Row],[No用]],SetNo[[No.用]:[vlookup 用]],2,FALSE)</f>
        <v>189</v>
      </c>
      <c r="B1157">
        <f>IF(ROW()=2,1,IF(A1156&lt;&gt;Receive[[#This Row],[No]],1,B1156+1))</f>
        <v>3</v>
      </c>
      <c r="C1157" t="s">
        <v>205</v>
      </c>
      <c r="D1157" t="s">
        <v>37</v>
      </c>
      <c r="E1157" t="s">
        <v>23</v>
      </c>
      <c r="F1157" t="s">
        <v>26</v>
      </c>
      <c r="G1157" t="s">
        <v>20</v>
      </c>
      <c r="H1157" t="s">
        <v>71</v>
      </c>
      <c r="I1157">
        <v>1</v>
      </c>
      <c r="J1157" t="s">
        <v>228</v>
      </c>
      <c r="K1157" s="1" t="s">
        <v>120</v>
      </c>
      <c r="L1157" s="1" t="s">
        <v>162</v>
      </c>
      <c r="M1157">
        <v>27</v>
      </c>
      <c r="N1157">
        <v>0</v>
      </c>
      <c r="O1157">
        <v>0</v>
      </c>
      <c r="P1157">
        <v>0</v>
      </c>
      <c r="X1157" t="str">
        <f>Receive[[#This Row],[服装]]&amp;Receive[[#This Row],[名前]]&amp;Receive[[#This Row],[レアリティ]]</f>
        <v>ユニフォーム松川一静ICONIC</v>
      </c>
    </row>
    <row r="1158" spans="1:24" x14ac:dyDescent="0.25">
      <c r="A1158">
        <f>VLOOKUP(Receive[[#This Row],[No用]],SetNo[[No.用]:[vlookup 用]],2,FALSE)</f>
        <v>189</v>
      </c>
      <c r="B1158">
        <f>IF(ROW()=2,1,IF(A1157&lt;&gt;Receive[[#This Row],[No]],1,B1157+1))</f>
        <v>4</v>
      </c>
      <c r="C1158" t="s">
        <v>205</v>
      </c>
      <c r="D1158" t="s">
        <v>37</v>
      </c>
      <c r="E1158" t="s">
        <v>23</v>
      </c>
      <c r="F1158" t="s">
        <v>26</v>
      </c>
      <c r="G1158" t="s">
        <v>20</v>
      </c>
      <c r="H1158" t="s">
        <v>71</v>
      </c>
      <c r="I1158">
        <v>1</v>
      </c>
      <c r="J1158" t="s">
        <v>228</v>
      </c>
      <c r="K1158" s="1" t="s">
        <v>164</v>
      </c>
      <c r="L1158" s="1" t="s">
        <v>162</v>
      </c>
      <c r="M1158">
        <v>27</v>
      </c>
      <c r="N1158">
        <v>0</v>
      </c>
      <c r="O1158">
        <v>0</v>
      </c>
      <c r="P1158">
        <v>0</v>
      </c>
      <c r="X1158" t="str">
        <f>Receive[[#This Row],[服装]]&amp;Receive[[#This Row],[名前]]&amp;Receive[[#This Row],[レアリティ]]</f>
        <v>ユニフォーム松川一静ICONIC</v>
      </c>
    </row>
    <row r="1159" spans="1:24" x14ac:dyDescent="0.25">
      <c r="A1159">
        <f>VLOOKUP(Receive[[#This Row],[No用]],SetNo[[No.用]:[vlookup 用]],2,FALSE)</f>
        <v>189</v>
      </c>
      <c r="B1159">
        <f>IF(ROW()=2,1,IF(A1158&lt;&gt;Receive[[#This Row],[No]],1,B1158+1))</f>
        <v>5</v>
      </c>
      <c r="C1159" t="s">
        <v>205</v>
      </c>
      <c r="D1159" t="s">
        <v>37</v>
      </c>
      <c r="E1159" t="s">
        <v>23</v>
      </c>
      <c r="F1159" t="s">
        <v>26</v>
      </c>
      <c r="G1159" t="s">
        <v>20</v>
      </c>
      <c r="H1159" t="s">
        <v>71</v>
      </c>
      <c r="I1159">
        <v>0</v>
      </c>
      <c r="J1159" t="s">
        <v>228</v>
      </c>
      <c r="K1159" s="1" t="s">
        <v>165</v>
      </c>
      <c r="L1159" s="1" t="s">
        <v>162</v>
      </c>
      <c r="M1159">
        <v>14</v>
      </c>
      <c r="N1159">
        <v>0</v>
      </c>
      <c r="O1159">
        <v>0</v>
      </c>
      <c r="P1159">
        <v>0</v>
      </c>
      <c r="X1159" t="str">
        <f>Receive[[#This Row],[服装]]&amp;Receive[[#This Row],[名前]]&amp;Receive[[#This Row],[レアリティ]]</f>
        <v>ユニフォーム松川一静ICONIC</v>
      </c>
    </row>
    <row r="1160" spans="1:24" x14ac:dyDescent="0.25">
      <c r="A1160">
        <f>VLOOKUP(Receive[[#This Row],[No用]],SetNo[[No.用]:[vlookup 用]],2,FALSE)</f>
        <v>190</v>
      </c>
      <c r="B1160">
        <f>IF(ROW()=2,1,IF(A1159&lt;&gt;Receive[[#This Row],[No]],1,B1159+1))</f>
        <v>1</v>
      </c>
      <c r="C1160" s="1" t="s">
        <v>582</v>
      </c>
      <c r="D1160" t="s">
        <v>37</v>
      </c>
      <c r="E1160" s="1" t="s">
        <v>90</v>
      </c>
      <c r="F1160" t="s">
        <v>82</v>
      </c>
      <c r="G1160" t="s">
        <v>20</v>
      </c>
      <c r="H1160" t="s">
        <v>71</v>
      </c>
      <c r="I1160">
        <v>1</v>
      </c>
      <c r="J1160" t="s">
        <v>228</v>
      </c>
      <c r="K1160" s="1" t="s">
        <v>119</v>
      </c>
      <c r="L1160" s="1" t="s">
        <v>162</v>
      </c>
      <c r="M1160">
        <v>27</v>
      </c>
      <c r="N1160">
        <v>0</v>
      </c>
      <c r="O1160">
        <v>0</v>
      </c>
      <c r="P1160">
        <v>0</v>
      </c>
      <c r="X1160" t="str">
        <f>Receive[[#This Row],[服装]]&amp;Receive[[#This Row],[名前]]&amp;Receive[[#This Row],[レアリティ]]</f>
        <v>アート松川一静ICONIC</v>
      </c>
    </row>
    <row r="1161" spans="1:24" x14ac:dyDescent="0.25">
      <c r="A1161">
        <f>VLOOKUP(Receive[[#This Row],[No用]],SetNo[[No.用]:[vlookup 用]],2,FALSE)</f>
        <v>190</v>
      </c>
      <c r="B1161">
        <f>IF(ROW()=2,1,IF(A1160&lt;&gt;Receive[[#This Row],[No]],1,B1160+1))</f>
        <v>2</v>
      </c>
      <c r="C1161" s="1" t="s">
        <v>582</v>
      </c>
      <c r="D1161" t="s">
        <v>37</v>
      </c>
      <c r="E1161" s="1" t="s">
        <v>90</v>
      </c>
      <c r="F1161" t="s">
        <v>82</v>
      </c>
      <c r="G1161" t="s">
        <v>20</v>
      </c>
      <c r="H1161" t="s">
        <v>71</v>
      </c>
      <c r="I1161">
        <v>1</v>
      </c>
      <c r="J1161" t="s">
        <v>228</v>
      </c>
      <c r="K1161" s="1" t="s">
        <v>163</v>
      </c>
      <c r="L1161" s="1" t="s">
        <v>162</v>
      </c>
      <c r="M1161">
        <v>27</v>
      </c>
      <c r="N1161">
        <v>0</v>
      </c>
      <c r="O1161">
        <v>0</v>
      </c>
      <c r="P1161">
        <v>0</v>
      </c>
      <c r="R1161" s="1" t="s">
        <v>923</v>
      </c>
      <c r="S1161" s="1">
        <v>15</v>
      </c>
      <c r="T1161" s="1">
        <v>59.1</v>
      </c>
      <c r="U1161" s="1"/>
      <c r="V1161" s="1"/>
      <c r="X1161" t="str">
        <f>Receive[[#This Row],[服装]]&amp;Receive[[#This Row],[名前]]&amp;Receive[[#This Row],[レアリティ]]</f>
        <v>アート松川一静ICONIC</v>
      </c>
    </row>
    <row r="1162" spans="1:24" x14ac:dyDescent="0.25">
      <c r="A1162">
        <f>VLOOKUP(Receive[[#This Row],[No用]],SetNo[[No.用]:[vlookup 用]],2,FALSE)</f>
        <v>190</v>
      </c>
      <c r="B1162">
        <f>IF(ROW()=2,1,IF(A1161&lt;&gt;Receive[[#This Row],[No]],1,B1161+1))</f>
        <v>3</v>
      </c>
      <c r="C1162" s="1" t="s">
        <v>582</v>
      </c>
      <c r="D1162" t="s">
        <v>37</v>
      </c>
      <c r="E1162" s="1" t="s">
        <v>90</v>
      </c>
      <c r="F1162" t="s">
        <v>82</v>
      </c>
      <c r="G1162" t="s">
        <v>20</v>
      </c>
      <c r="H1162" t="s">
        <v>71</v>
      </c>
      <c r="I1162">
        <v>1</v>
      </c>
      <c r="J1162" t="s">
        <v>228</v>
      </c>
      <c r="K1162" s="1" t="s">
        <v>120</v>
      </c>
      <c r="L1162" s="1" t="s">
        <v>162</v>
      </c>
      <c r="M1162">
        <v>27</v>
      </c>
      <c r="N1162">
        <v>0</v>
      </c>
      <c r="O1162">
        <v>0</v>
      </c>
      <c r="P1162">
        <v>0</v>
      </c>
      <c r="X1162" t="str">
        <f>Receive[[#This Row],[服装]]&amp;Receive[[#This Row],[名前]]&amp;Receive[[#This Row],[レアリティ]]</f>
        <v>アート松川一静ICONIC</v>
      </c>
    </row>
    <row r="1163" spans="1:24" x14ac:dyDescent="0.25">
      <c r="A1163">
        <f>VLOOKUP(Receive[[#This Row],[No用]],SetNo[[No.用]:[vlookup 用]],2,FALSE)</f>
        <v>190</v>
      </c>
      <c r="B1163">
        <f>IF(ROW()=2,1,IF(A1162&lt;&gt;Receive[[#This Row],[No]],1,B1162+1))</f>
        <v>4</v>
      </c>
      <c r="C1163" s="1" t="s">
        <v>582</v>
      </c>
      <c r="D1163" t="s">
        <v>37</v>
      </c>
      <c r="E1163" s="1" t="s">
        <v>90</v>
      </c>
      <c r="F1163" t="s">
        <v>82</v>
      </c>
      <c r="G1163" t="s">
        <v>20</v>
      </c>
      <c r="H1163" t="s">
        <v>71</v>
      </c>
      <c r="I1163">
        <v>1</v>
      </c>
      <c r="J1163" t="s">
        <v>228</v>
      </c>
      <c r="K1163" s="1" t="s">
        <v>164</v>
      </c>
      <c r="L1163" s="1" t="s">
        <v>162</v>
      </c>
      <c r="M1163">
        <v>27</v>
      </c>
      <c r="N1163">
        <v>0</v>
      </c>
      <c r="O1163">
        <v>0</v>
      </c>
      <c r="P1163">
        <v>0</v>
      </c>
      <c r="X1163" t="str">
        <f>Receive[[#This Row],[服装]]&amp;Receive[[#This Row],[名前]]&amp;Receive[[#This Row],[レアリティ]]</f>
        <v>アート松川一静ICONIC</v>
      </c>
    </row>
    <row r="1164" spans="1:24" x14ac:dyDescent="0.25">
      <c r="A1164">
        <f>VLOOKUP(Receive[[#This Row],[No用]],SetNo[[No.用]:[vlookup 用]],2,FALSE)</f>
        <v>190</v>
      </c>
      <c r="B1164">
        <f>IF(ROW()=2,1,IF(A1163&lt;&gt;Receive[[#This Row],[No]],1,B1163+1))</f>
        <v>5</v>
      </c>
      <c r="C1164" s="1" t="s">
        <v>582</v>
      </c>
      <c r="D1164" t="s">
        <v>37</v>
      </c>
      <c r="E1164" s="1" t="s">
        <v>90</v>
      </c>
      <c r="F1164" t="s">
        <v>82</v>
      </c>
      <c r="G1164" t="s">
        <v>20</v>
      </c>
      <c r="H1164" t="s">
        <v>71</v>
      </c>
      <c r="I1164">
        <v>0</v>
      </c>
      <c r="J1164" t="s">
        <v>228</v>
      </c>
      <c r="K1164" s="1" t="s">
        <v>165</v>
      </c>
      <c r="L1164" s="1" t="s">
        <v>162</v>
      </c>
      <c r="M1164">
        <v>14</v>
      </c>
      <c r="N1164">
        <v>0</v>
      </c>
      <c r="O1164">
        <v>0</v>
      </c>
      <c r="P1164">
        <v>0</v>
      </c>
      <c r="X1164" t="str">
        <f>Receive[[#This Row],[服装]]&amp;Receive[[#This Row],[名前]]&amp;Receive[[#This Row],[レアリティ]]</f>
        <v>アート松川一静ICONIC</v>
      </c>
    </row>
    <row r="1165" spans="1:24" x14ac:dyDescent="0.25">
      <c r="A1165">
        <f>VLOOKUP(Receive[[#This Row],[No用]],SetNo[[No.用]:[vlookup 用]],2,FALSE)</f>
        <v>191</v>
      </c>
      <c r="B1165">
        <f>IF(ROW()=2,1,IF(A1164&lt;&gt;Receive[[#This Row],[No]],1,B1164+1))</f>
        <v>1</v>
      </c>
      <c r="C1165" s="1" t="s">
        <v>705</v>
      </c>
      <c r="D1165" s="1" t="s">
        <v>37</v>
      </c>
      <c r="E1165" s="1" t="s">
        <v>77</v>
      </c>
      <c r="F1165" s="1" t="s">
        <v>82</v>
      </c>
      <c r="G1165" s="1" t="s">
        <v>20</v>
      </c>
      <c r="H1165" s="1" t="s">
        <v>71</v>
      </c>
      <c r="I1165">
        <v>1</v>
      </c>
      <c r="J1165" t="s">
        <v>228</v>
      </c>
      <c r="K1165" s="1" t="s">
        <v>119</v>
      </c>
      <c r="L1165" s="1" t="s">
        <v>178</v>
      </c>
      <c r="M1165">
        <v>30</v>
      </c>
      <c r="N1165">
        <v>0</v>
      </c>
      <c r="O1165">
        <v>0</v>
      </c>
      <c r="P1165">
        <v>0</v>
      </c>
      <c r="X1165" t="str">
        <f>Receive[[#This Row],[服装]]&amp;Receive[[#This Row],[名前]]&amp;Receive[[#This Row],[レアリティ]]</f>
        <v>バカンス松川一静ICONIC</v>
      </c>
    </row>
    <row r="1166" spans="1:24" x14ac:dyDescent="0.25">
      <c r="A1166">
        <f>VLOOKUP(Receive[[#This Row],[No用]],SetNo[[No.用]:[vlookup 用]],2,FALSE)</f>
        <v>191</v>
      </c>
      <c r="B1166">
        <f>IF(ROW()=2,1,IF(A1165&lt;&gt;Receive[[#This Row],[No]],1,B1165+1))</f>
        <v>2</v>
      </c>
      <c r="C1166" s="1" t="s">
        <v>705</v>
      </c>
      <c r="D1166" s="1" t="s">
        <v>37</v>
      </c>
      <c r="E1166" s="1" t="s">
        <v>77</v>
      </c>
      <c r="F1166" s="1" t="s">
        <v>82</v>
      </c>
      <c r="G1166" s="1" t="s">
        <v>20</v>
      </c>
      <c r="H1166" s="1" t="s">
        <v>71</v>
      </c>
      <c r="I1166">
        <v>1</v>
      </c>
      <c r="J1166" t="s">
        <v>228</v>
      </c>
      <c r="K1166" s="1" t="s">
        <v>163</v>
      </c>
      <c r="L1166" s="1" t="s">
        <v>162</v>
      </c>
      <c r="M1166">
        <v>27</v>
      </c>
      <c r="N1166">
        <v>0</v>
      </c>
      <c r="O1166">
        <v>0</v>
      </c>
      <c r="P1166">
        <v>0</v>
      </c>
      <c r="R1166" s="1" t="s">
        <v>923</v>
      </c>
      <c r="S1166" s="1">
        <v>15</v>
      </c>
      <c r="T1166" s="1">
        <v>59.1</v>
      </c>
      <c r="U1166" s="1"/>
      <c r="V1166" s="1"/>
      <c r="X1166" t="str">
        <f>Receive[[#This Row],[服装]]&amp;Receive[[#This Row],[名前]]&amp;Receive[[#This Row],[レアリティ]]</f>
        <v>バカンス松川一静ICONIC</v>
      </c>
    </row>
    <row r="1167" spans="1:24" x14ac:dyDescent="0.25">
      <c r="A1167">
        <f>VLOOKUP(Receive[[#This Row],[No用]],SetNo[[No.用]:[vlookup 用]],2,FALSE)</f>
        <v>191</v>
      </c>
      <c r="B1167">
        <f>IF(ROW()=2,1,IF(A1166&lt;&gt;Receive[[#This Row],[No]],1,B1166+1))</f>
        <v>3</v>
      </c>
      <c r="C1167" s="1" t="s">
        <v>705</v>
      </c>
      <c r="D1167" s="1" t="s">
        <v>37</v>
      </c>
      <c r="E1167" s="1" t="s">
        <v>77</v>
      </c>
      <c r="F1167" s="1" t="s">
        <v>82</v>
      </c>
      <c r="G1167" s="1" t="s">
        <v>20</v>
      </c>
      <c r="H1167" s="1" t="s">
        <v>71</v>
      </c>
      <c r="I1167">
        <v>1</v>
      </c>
      <c r="J1167" t="s">
        <v>228</v>
      </c>
      <c r="K1167" s="1" t="s">
        <v>120</v>
      </c>
      <c r="L1167" s="1" t="s">
        <v>162</v>
      </c>
      <c r="M1167">
        <v>27</v>
      </c>
      <c r="N1167">
        <v>0</v>
      </c>
      <c r="O1167">
        <v>0</v>
      </c>
      <c r="P1167">
        <v>0</v>
      </c>
      <c r="X1167" t="str">
        <f>Receive[[#This Row],[服装]]&amp;Receive[[#This Row],[名前]]&amp;Receive[[#This Row],[レアリティ]]</f>
        <v>バカンス松川一静ICONIC</v>
      </c>
    </row>
    <row r="1168" spans="1:24" x14ac:dyDescent="0.25">
      <c r="A1168">
        <f>VLOOKUP(Receive[[#This Row],[No用]],SetNo[[No.用]:[vlookup 用]],2,FALSE)</f>
        <v>191</v>
      </c>
      <c r="B1168">
        <f>IF(ROW()=2,1,IF(A1167&lt;&gt;Receive[[#This Row],[No]],1,B1167+1))</f>
        <v>4</v>
      </c>
      <c r="C1168" s="1" t="s">
        <v>705</v>
      </c>
      <c r="D1168" s="1" t="s">
        <v>37</v>
      </c>
      <c r="E1168" s="1" t="s">
        <v>77</v>
      </c>
      <c r="F1168" s="1" t="s">
        <v>82</v>
      </c>
      <c r="G1168" s="1" t="s">
        <v>20</v>
      </c>
      <c r="H1168" s="1" t="s">
        <v>71</v>
      </c>
      <c r="I1168">
        <v>1</v>
      </c>
      <c r="J1168" t="s">
        <v>228</v>
      </c>
      <c r="K1168" s="1" t="s">
        <v>164</v>
      </c>
      <c r="L1168" s="1" t="s">
        <v>162</v>
      </c>
      <c r="M1168">
        <v>27</v>
      </c>
      <c r="N1168">
        <v>0</v>
      </c>
      <c r="O1168">
        <v>0</v>
      </c>
      <c r="P1168">
        <v>0</v>
      </c>
      <c r="X1168" t="str">
        <f>Receive[[#This Row],[服装]]&amp;Receive[[#This Row],[名前]]&amp;Receive[[#This Row],[レアリティ]]</f>
        <v>バカンス松川一静ICONIC</v>
      </c>
    </row>
    <row r="1169" spans="1:24" x14ac:dyDescent="0.25">
      <c r="A1169">
        <f>VLOOKUP(Receive[[#This Row],[No用]],SetNo[[No.用]:[vlookup 用]],2,FALSE)</f>
        <v>191</v>
      </c>
      <c r="B1169">
        <f>IF(ROW()=2,1,IF(A1168&lt;&gt;Receive[[#This Row],[No]],1,B1168+1))</f>
        <v>5</v>
      </c>
      <c r="C1169" s="1" t="s">
        <v>705</v>
      </c>
      <c r="D1169" s="1" t="s">
        <v>37</v>
      </c>
      <c r="E1169" s="1" t="s">
        <v>77</v>
      </c>
      <c r="F1169" s="1" t="s">
        <v>82</v>
      </c>
      <c r="G1169" s="1" t="s">
        <v>20</v>
      </c>
      <c r="H1169" s="1" t="s">
        <v>71</v>
      </c>
      <c r="I1169">
        <v>0</v>
      </c>
      <c r="J1169" t="s">
        <v>228</v>
      </c>
      <c r="K1169" s="1" t="s">
        <v>165</v>
      </c>
      <c r="L1169" s="1" t="s">
        <v>162</v>
      </c>
      <c r="M1169">
        <v>14</v>
      </c>
      <c r="N1169">
        <v>0</v>
      </c>
      <c r="O1169">
        <v>0</v>
      </c>
      <c r="P1169">
        <v>0</v>
      </c>
      <c r="X1169" t="str">
        <f>Receive[[#This Row],[服装]]&amp;Receive[[#This Row],[名前]]&amp;Receive[[#This Row],[レアリティ]]</f>
        <v>バカンス松川一静ICONIC</v>
      </c>
    </row>
    <row r="1170" spans="1:24" x14ac:dyDescent="0.25">
      <c r="A1170">
        <f>VLOOKUP(Receive[[#This Row],[No用]],SetNo[[No.用]:[vlookup 用]],2,FALSE)</f>
        <v>192</v>
      </c>
      <c r="B1170">
        <f>IF(ROW()=2,1,IF(A1169&lt;&gt;Receive[[#This Row],[No]],1,B1169+1))</f>
        <v>1</v>
      </c>
      <c r="C1170" s="1" t="s">
        <v>1016</v>
      </c>
      <c r="D1170" s="1" t="s">
        <v>37</v>
      </c>
      <c r="E1170" s="1" t="s">
        <v>73</v>
      </c>
      <c r="F1170" s="1" t="s">
        <v>82</v>
      </c>
      <c r="G1170" s="1" t="s">
        <v>20</v>
      </c>
      <c r="H1170" s="1" t="s">
        <v>71</v>
      </c>
      <c r="I1170">
        <v>1</v>
      </c>
      <c r="J1170" t="s">
        <v>228</v>
      </c>
      <c r="K1170" s="1" t="s">
        <v>119</v>
      </c>
      <c r="L1170" s="1" t="s">
        <v>178</v>
      </c>
      <c r="M1170">
        <v>30</v>
      </c>
      <c r="N1170">
        <v>0</v>
      </c>
      <c r="O1170">
        <v>0</v>
      </c>
      <c r="P1170">
        <v>0</v>
      </c>
      <c r="X1170" t="str">
        <f>Receive[[#This Row],[服装]]&amp;Receive[[#This Row],[名前]]&amp;Receive[[#This Row],[レアリティ]]</f>
        <v>焼き芋松川一静ICONIC</v>
      </c>
    </row>
    <row r="1171" spans="1:24" x14ac:dyDescent="0.25">
      <c r="A1171">
        <f>VLOOKUP(Receive[[#This Row],[No用]],SetNo[[No.用]:[vlookup 用]],2,FALSE)</f>
        <v>192</v>
      </c>
      <c r="B1171">
        <f>IF(ROW()=2,1,IF(A1170&lt;&gt;Receive[[#This Row],[No]],1,B1170+1))</f>
        <v>2</v>
      </c>
      <c r="C1171" s="1" t="s">
        <v>1016</v>
      </c>
      <c r="D1171" s="1" t="s">
        <v>37</v>
      </c>
      <c r="E1171" s="1" t="s">
        <v>73</v>
      </c>
      <c r="F1171" s="1" t="s">
        <v>82</v>
      </c>
      <c r="G1171" s="1" t="s">
        <v>20</v>
      </c>
      <c r="H1171" s="1" t="s">
        <v>71</v>
      </c>
      <c r="I1171">
        <v>1</v>
      </c>
      <c r="J1171" t="s">
        <v>228</v>
      </c>
      <c r="K1171" s="1" t="s">
        <v>163</v>
      </c>
      <c r="L1171" s="1" t="s">
        <v>162</v>
      </c>
      <c r="M1171">
        <v>27</v>
      </c>
      <c r="N1171">
        <v>0</v>
      </c>
      <c r="O1171">
        <v>0</v>
      </c>
      <c r="P1171">
        <v>0</v>
      </c>
      <c r="R1171" s="1" t="s">
        <v>923</v>
      </c>
      <c r="S1171" s="1">
        <v>15</v>
      </c>
      <c r="T1171" s="1">
        <v>59.1</v>
      </c>
      <c r="U1171" s="1"/>
      <c r="V1171" s="1"/>
      <c r="X1171" t="str">
        <f>Receive[[#This Row],[服装]]&amp;Receive[[#This Row],[名前]]&amp;Receive[[#This Row],[レアリティ]]</f>
        <v>焼き芋松川一静ICONIC</v>
      </c>
    </row>
    <row r="1172" spans="1:24" x14ac:dyDescent="0.25">
      <c r="A1172">
        <f>VLOOKUP(Receive[[#This Row],[No用]],SetNo[[No.用]:[vlookup 用]],2,FALSE)</f>
        <v>192</v>
      </c>
      <c r="B1172">
        <f>IF(ROW()=2,1,IF(A1171&lt;&gt;Receive[[#This Row],[No]],1,B1171+1))</f>
        <v>3</v>
      </c>
      <c r="C1172" s="1" t="s">
        <v>1016</v>
      </c>
      <c r="D1172" s="1" t="s">
        <v>37</v>
      </c>
      <c r="E1172" s="1" t="s">
        <v>73</v>
      </c>
      <c r="F1172" s="1" t="s">
        <v>82</v>
      </c>
      <c r="G1172" s="1" t="s">
        <v>20</v>
      </c>
      <c r="H1172" s="1" t="s">
        <v>71</v>
      </c>
      <c r="I1172">
        <v>1</v>
      </c>
      <c r="J1172" t="s">
        <v>228</v>
      </c>
      <c r="K1172" s="1" t="s">
        <v>120</v>
      </c>
      <c r="L1172" s="1" t="s">
        <v>162</v>
      </c>
      <c r="M1172">
        <v>27</v>
      </c>
      <c r="N1172">
        <v>0</v>
      </c>
      <c r="O1172">
        <v>0</v>
      </c>
      <c r="P1172">
        <v>0</v>
      </c>
      <c r="R1172" s="1" t="s">
        <v>923</v>
      </c>
      <c r="S1172" s="1">
        <v>15</v>
      </c>
      <c r="T1172" s="1">
        <v>59.1</v>
      </c>
      <c r="U1172" s="1"/>
      <c r="V1172" s="1"/>
      <c r="W1172" s="1"/>
      <c r="X1172" t="str">
        <f>Receive[[#This Row],[服装]]&amp;Receive[[#This Row],[名前]]&amp;Receive[[#This Row],[レアリティ]]</f>
        <v>焼き芋松川一静ICONIC</v>
      </c>
    </row>
    <row r="1173" spans="1:24" x14ac:dyDescent="0.25">
      <c r="A1173">
        <f>VLOOKUP(Receive[[#This Row],[No用]],SetNo[[No.用]:[vlookup 用]],2,FALSE)</f>
        <v>192</v>
      </c>
      <c r="B1173">
        <f>IF(ROW()=2,1,IF(A1172&lt;&gt;Receive[[#This Row],[No]],1,B1172+1))</f>
        <v>4</v>
      </c>
      <c r="C1173" s="1" t="s">
        <v>1016</v>
      </c>
      <c r="D1173" s="1" t="s">
        <v>37</v>
      </c>
      <c r="E1173" s="1" t="s">
        <v>73</v>
      </c>
      <c r="F1173" s="1" t="s">
        <v>82</v>
      </c>
      <c r="G1173" s="1" t="s">
        <v>20</v>
      </c>
      <c r="H1173" s="1" t="s">
        <v>71</v>
      </c>
      <c r="I1173">
        <v>1</v>
      </c>
      <c r="J1173" t="s">
        <v>228</v>
      </c>
      <c r="K1173" s="1" t="s">
        <v>164</v>
      </c>
      <c r="L1173" s="1" t="s">
        <v>162</v>
      </c>
      <c r="M1173">
        <v>27</v>
      </c>
      <c r="N1173">
        <v>0</v>
      </c>
      <c r="O1173">
        <v>0</v>
      </c>
      <c r="P1173">
        <v>0</v>
      </c>
      <c r="X1173" t="str">
        <f>Receive[[#This Row],[服装]]&amp;Receive[[#This Row],[名前]]&amp;Receive[[#This Row],[レアリティ]]</f>
        <v>焼き芋松川一静ICONIC</v>
      </c>
    </row>
    <row r="1174" spans="1:24" x14ac:dyDescent="0.25">
      <c r="A1174">
        <f>VLOOKUP(Receive[[#This Row],[No用]],SetNo[[No.用]:[vlookup 用]],2,FALSE)</f>
        <v>192</v>
      </c>
      <c r="B1174">
        <f>IF(ROW()=2,1,IF(A1173&lt;&gt;Receive[[#This Row],[No]],1,B1173+1))</f>
        <v>5</v>
      </c>
      <c r="C1174" s="1" t="s">
        <v>1016</v>
      </c>
      <c r="D1174" s="1" t="s">
        <v>37</v>
      </c>
      <c r="E1174" s="1" t="s">
        <v>73</v>
      </c>
      <c r="F1174" s="1" t="s">
        <v>82</v>
      </c>
      <c r="G1174" s="1" t="s">
        <v>20</v>
      </c>
      <c r="H1174" s="1" t="s">
        <v>71</v>
      </c>
      <c r="I1174">
        <v>0</v>
      </c>
      <c r="J1174" t="s">
        <v>228</v>
      </c>
      <c r="K1174" s="1" t="s">
        <v>165</v>
      </c>
      <c r="L1174" s="1" t="s">
        <v>162</v>
      </c>
      <c r="M1174">
        <v>14</v>
      </c>
      <c r="N1174">
        <v>0</v>
      </c>
      <c r="O1174">
        <v>0</v>
      </c>
      <c r="P1174">
        <v>0</v>
      </c>
      <c r="X1174" t="str">
        <f>Receive[[#This Row],[服装]]&amp;Receive[[#This Row],[名前]]&amp;Receive[[#This Row],[レアリティ]]</f>
        <v>焼き芋松川一静ICONIC</v>
      </c>
    </row>
    <row r="1175" spans="1:24" x14ac:dyDescent="0.25">
      <c r="A1175">
        <f>VLOOKUP(Receive[[#This Row],[No用]],SetNo[[No.用]:[vlookup 用]],2,FALSE)</f>
        <v>193</v>
      </c>
      <c r="B1175">
        <f>IF(ROW()=2,1,IF(A1174&lt;&gt;Receive[[#This Row],[No]],1,B1174+1))</f>
        <v>1</v>
      </c>
      <c r="C1175" t="s">
        <v>205</v>
      </c>
      <c r="D1175" t="s">
        <v>38</v>
      </c>
      <c r="E1175" t="s">
        <v>23</v>
      </c>
      <c r="F1175" t="s">
        <v>25</v>
      </c>
      <c r="G1175" t="s">
        <v>20</v>
      </c>
      <c r="H1175" t="s">
        <v>71</v>
      </c>
      <c r="I1175">
        <v>1</v>
      </c>
      <c r="J1175" t="s">
        <v>228</v>
      </c>
      <c r="K1175" s="1" t="s">
        <v>119</v>
      </c>
      <c r="L1175" s="1" t="s">
        <v>162</v>
      </c>
      <c r="M1175">
        <v>26</v>
      </c>
      <c r="N1175">
        <v>0</v>
      </c>
      <c r="O1175">
        <v>0</v>
      </c>
      <c r="P1175">
        <v>0</v>
      </c>
      <c r="X1175" t="str">
        <f>Receive[[#This Row],[服装]]&amp;Receive[[#This Row],[名前]]&amp;Receive[[#This Row],[レアリティ]]</f>
        <v>ユニフォーム花巻貴大ICONIC</v>
      </c>
    </row>
    <row r="1176" spans="1:24" x14ac:dyDescent="0.25">
      <c r="A1176">
        <f>VLOOKUP(Receive[[#This Row],[No用]],SetNo[[No.用]:[vlookup 用]],2,FALSE)</f>
        <v>193</v>
      </c>
      <c r="B1176">
        <f>IF(ROW()=2,1,IF(A1175&lt;&gt;Receive[[#This Row],[No]],1,B1175+1))</f>
        <v>2</v>
      </c>
      <c r="C1176" t="s">
        <v>205</v>
      </c>
      <c r="D1176" t="s">
        <v>38</v>
      </c>
      <c r="E1176" t="s">
        <v>23</v>
      </c>
      <c r="F1176" t="s">
        <v>25</v>
      </c>
      <c r="G1176" t="s">
        <v>20</v>
      </c>
      <c r="H1176" t="s">
        <v>71</v>
      </c>
      <c r="I1176">
        <v>1</v>
      </c>
      <c r="J1176" t="s">
        <v>228</v>
      </c>
      <c r="K1176" s="1" t="s">
        <v>163</v>
      </c>
      <c r="L1176" s="1" t="s">
        <v>162</v>
      </c>
      <c r="M1176">
        <v>26</v>
      </c>
      <c r="N1176">
        <v>0</v>
      </c>
      <c r="O1176">
        <v>0</v>
      </c>
      <c r="P1176">
        <v>0</v>
      </c>
      <c r="R1176" s="1" t="s">
        <v>923</v>
      </c>
      <c r="S1176" s="1">
        <v>15</v>
      </c>
      <c r="T1176" s="1">
        <v>59.1</v>
      </c>
      <c r="U1176" s="1"/>
      <c r="V1176" s="1"/>
      <c r="X1176" t="str">
        <f>Receive[[#This Row],[服装]]&amp;Receive[[#This Row],[名前]]&amp;Receive[[#This Row],[レアリティ]]</f>
        <v>ユニフォーム花巻貴大ICONIC</v>
      </c>
    </row>
    <row r="1177" spans="1:24" x14ac:dyDescent="0.25">
      <c r="A1177">
        <f>VLOOKUP(Receive[[#This Row],[No用]],SetNo[[No.用]:[vlookup 用]],2,FALSE)</f>
        <v>193</v>
      </c>
      <c r="B1177">
        <f>IF(ROW()=2,1,IF(A1176&lt;&gt;Receive[[#This Row],[No]],1,B1176+1))</f>
        <v>3</v>
      </c>
      <c r="C1177" t="s">
        <v>205</v>
      </c>
      <c r="D1177" t="s">
        <v>38</v>
      </c>
      <c r="E1177" t="s">
        <v>23</v>
      </c>
      <c r="F1177" t="s">
        <v>25</v>
      </c>
      <c r="G1177" t="s">
        <v>20</v>
      </c>
      <c r="H1177" t="s">
        <v>71</v>
      </c>
      <c r="I1177">
        <v>1</v>
      </c>
      <c r="J1177" t="s">
        <v>228</v>
      </c>
      <c r="K1177" s="1" t="s">
        <v>120</v>
      </c>
      <c r="L1177" s="1" t="s">
        <v>162</v>
      </c>
      <c r="M1177">
        <v>26</v>
      </c>
      <c r="N1177">
        <v>0</v>
      </c>
      <c r="O1177">
        <v>0</v>
      </c>
      <c r="P1177">
        <v>0</v>
      </c>
      <c r="X1177" t="str">
        <f>Receive[[#This Row],[服装]]&amp;Receive[[#This Row],[名前]]&amp;Receive[[#This Row],[レアリティ]]</f>
        <v>ユニフォーム花巻貴大ICONIC</v>
      </c>
    </row>
    <row r="1178" spans="1:24" x14ac:dyDescent="0.25">
      <c r="A1178">
        <f>VLOOKUP(Receive[[#This Row],[No用]],SetNo[[No.用]:[vlookup 用]],2,FALSE)</f>
        <v>193</v>
      </c>
      <c r="B1178">
        <f>IF(ROW()=2,1,IF(A1177&lt;&gt;Receive[[#This Row],[No]],1,B1177+1))</f>
        <v>4</v>
      </c>
      <c r="C1178" t="s">
        <v>205</v>
      </c>
      <c r="D1178" t="s">
        <v>38</v>
      </c>
      <c r="E1178" t="s">
        <v>23</v>
      </c>
      <c r="F1178" t="s">
        <v>25</v>
      </c>
      <c r="G1178" t="s">
        <v>20</v>
      </c>
      <c r="H1178" t="s">
        <v>71</v>
      </c>
      <c r="I1178">
        <v>1</v>
      </c>
      <c r="J1178" t="s">
        <v>228</v>
      </c>
      <c r="K1178" s="1" t="s">
        <v>164</v>
      </c>
      <c r="L1178" s="1" t="s">
        <v>162</v>
      </c>
      <c r="M1178">
        <v>26</v>
      </c>
      <c r="N1178">
        <v>0</v>
      </c>
      <c r="O1178">
        <v>0</v>
      </c>
      <c r="P1178">
        <v>0</v>
      </c>
      <c r="X1178" t="str">
        <f>Receive[[#This Row],[服装]]&amp;Receive[[#This Row],[名前]]&amp;Receive[[#This Row],[レアリティ]]</f>
        <v>ユニフォーム花巻貴大ICONIC</v>
      </c>
    </row>
    <row r="1179" spans="1:24" x14ac:dyDescent="0.25">
      <c r="A1179">
        <f>VLOOKUP(Receive[[#This Row],[No用]],SetNo[[No.用]:[vlookup 用]],2,FALSE)</f>
        <v>193</v>
      </c>
      <c r="B1179">
        <f>IF(ROW()=2,1,IF(A1178&lt;&gt;Receive[[#This Row],[No]],1,B1178+1))</f>
        <v>5</v>
      </c>
      <c r="C1179" t="s">
        <v>205</v>
      </c>
      <c r="D1179" t="s">
        <v>38</v>
      </c>
      <c r="E1179" t="s">
        <v>23</v>
      </c>
      <c r="F1179" t="s">
        <v>25</v>
      </c>
      <c r="G1179" t="s">
        <v>20</v>
      </c>
      <c r="H1179" t="s">
        <v>71</v>
      </c>
      <c r="I1179">
        <v>0</v>
      </c>
      <c r="J1179" t="s">
        <v>228</v>
      </c>
      <c r="K1179" s="1" t="s">
        <v>165</v>
      </c>
      <c r="L1179" s="1" t="s">
        <v>162</v>
      </c>
      <c r="M1179">
        <v>13</v>
      </c>
      <c r="N1179">
        <v>0</v>
      </c>
      <c r="O1179">
        <v>0</v>
      </c>
      <c r="P1179">
        <v>0</v>
      </c>
      <c r="X1179" t="str">
        <f>Receive[[#This Row],[服装]]&amp;Receive[[#This Row],[名前]]&amp;Receive[[#This Row],[レアリティ]]</f>
        <v>ユニフォーム花巻貴大ICONIC</v>
      </c>
    </row>
    <row r="1180" spans="1:24" x14ac:dyDescent="0.25">
      <c r="A1180">
        <f>VLOOKUP(Receive[[#This Row],[No用]],SetNo[[No.用]:[vlookup 用]],2,FALSE)</f>
        <v>193</v>
      </c>
      <c r="B1180">
        <f>IF(ROW()=2,1,IF(A1179&lt;&gt;Receive[[#This Row],[No]],1,B1179+1))</f>
        <v>6</v>
      </c>
      <c r="C1180" t="s">
        <v>205</v>
      </c>
      <c r="D1180" t="s">
        <v>38</v>
      </c>
      <c r="E1180" t="s">
        <v>23</v>
      </c>
      <c r="F1180" t="s">
        <v>25</v>
      </c>
      <c r="G1180" t="s">
        <v>20</v>
      </c>
      <c r="H1180" t="s">
        <v>71</v>
      </c>
      <c r="I1180">
        <v>1</v>
      </c>
      <c r="J1180" t="s">
        <v>228</v>
      </c>
      <c r="K1180" s="1" t="s">
        <v>183</v>
      </c>
      <c r="L1180" s="1" t="s">
        <v>224</v>
      </c>
      <c r="M1180">
        <v>49</v>
      </c>
      <c r="N1180">
        <v>0</v>
      </c>
      <c r="O1180">
        <v>59</v>
      </c>
      <c r="P1180">
        <v>0</v>
      </c>
      <c r="X1180" t="str">
        <f>Receive[[#This Row],[服装]]&amp;Receive[[#This Row],[名前]]&amp;Receive[[#This Row],[レアリティ]]</f>
        <v>ユニフォーム花巻貴大ICONIC</v>
      </c>
    </row>
    <row r="1181" spans="1:24" x14ac:dyDescent="0.25">
      <c r="A1181">
        <f>VLOOKUP(Receive[[#This Row],[No用]],SetNo[[No.用]:[vlookup 用]],2,FALSE)</f>
        <v>194</v>
      </c>
      <c r="B1181">
        <f>IF(ROW()=2,1,IF(A1180&lt;&gt;Receive[[#This Row],[No]],1,B1180+1))</f>
        <v>1</v>
      </c>
      <c r="C1181" s="1" t="s">
        <v>582</v>
      </c>
      <c r="D1181" t="s">
        <v>38</v>
      </c>
      <c r="E1181" s="1" t="s">
        <v>90</v>
      </c>
      <c r="F1181" t="s">
        <v>25</v>
      </c>
      <c r="G1181" t="s">
        <v>20</v>
      </c>
      <c r="H1181" t="s">
        <v>71</v>
      </c>
      <c r="I1181">
        <v>1</v>
      </c>
      <c r="J1181" t="s">
        <v>228</v>
      </c>
      <c r="K1181" s="1" t="s">
        <v>119</v>
      </c>
      <c r="L1181" s="1" t="s">
        <v>178</v>
      </c>
      <c r="M1181">
        <v>29</v>
      </c>
      <c r="N1181">
        <v>0</v>
      </c>
      <c r="O1181">
        <v>0</v>
      </c>
      <c r="P1181">
        <v>0</v>
      </c>
      <c r="X1181" t="str">
        <f>Receive[[#This Row],[服装]]&amp;Receive[[#This Row],[名前]]&amp;Receive[[#This Row],[レアリティ]]</f>
        <v>アート花巻貴大ICONIC</v>
      </c>
    </row>
    <row r="1182" spans="1:24" x14ac:dyDescent="0.25">
      <c r="A1182">
        <f>VLOOKUP(Receive[[#This Row],[No用]],SetNo[[No.用]:[vlookup 用]],2,FALSE)</f>
        <v>194</v>
      </c>
      <c r="B1182">
        <f>IF(ROW()=2,1,IF(A1181&lt;&gt;Receive[[#This Row],[No]],1,B1181+1))</f>
        <v>2</v>
      </c>
      <c r="C1182" s="1" t="s">
        <v>582</v>
      </c>
      <c r="D1182" t="s">
        <v>38</v>
      </c>
      <c r="E1182" s="1" t="s">
        <v>90</v>
      </c>
      <c r="F1182" t="s">
        <v>25</v>
      </c>
      <c r="G1182" t="s">
        <v>20</v>
      </c>
      <c r="H1182" t="s">
        <v>71</v>
      </c>
      <c r="I1182">
        <v>1</v>
      </c>
      <c r="J1182" t="s">
        <v>228</v>
      </c>
      <c r="K1182" s="1" t="s">
        <v>163</v>
      </c>
      <c r="L1182" s="1" t="s">
        <v>162</v>
      </c>
      <c r="M1182">
        <v>26</v>
      </c>
      <c r="N1182">
        <v>0</v>
      </c>
      <c r="O1182">
        <v>0</v>
      </c>
      <c r="P1182">
        <v>0</v>
      </c>
      <c r="R1182" s="1" t="s">
        <v>923</v>
      </c>
      <c r="S1182" s="1">
        <v>15</v>
      </c>
      <c r="T1182" s="1">
        <v>59.1</v>
      </c>
      <c r="U1182" s="1"/>
      <c r="V1182" s="1"/>
      <c r="X1182" t="str">
        <f>Receive[[#This Row],[服装]]&amp;Receive[[#This Row],[名前]]&amp;Receive[[#This Row],[レアリティ]]</f>
        <v>アート花巻貴大ICONIC</v>
      </c>
    </row>
    <row r="1183" spans="1:24" x14ac:dyDescent="0.25">
      <c r="A1183">
        <f>VLOOKUP(Receive[[#This Row],[No用]],SetNo[[No.用]:[vlookup 用]],2,FALSE)</f>
        <v>194</v>
      </c>
      <c r="B1183">
        <f>IF(ROW()=2,1,IF(A1182&lt;&gt;Receive[[#This Row],[No]],1,B1182+1))</f>
        <v>3</v>
      </c>
      <c r="C1183" s="1" t="s">
        <v>582</v>
      </c>
      <c r="D1183" t="s">
        <v>38</v>
      </c>
      <c r="E1183" s="1" t="s">
        <v>90</v>
      </c>
      <c r="F1183" t="s">
        <v>25</v>
      </c>
      <c r="G1183" t="s">
        <v>20</v>
      </c>
      <c r="H1183" t="s">
        <v>71</v>
      </c>
      <c r="I1183">
        <v>1</v>
      </c>
      <c r="J1183" t="s">
        <v>228</v>
      </c>
      <c r="K1183" s="1" t="s">
        <v>230</v>
      </c>
      <c r="L1183" s="1" t="s">
        <v>162</v>
      </c>
      <c r="M1183">
        <v>26</v>
      </c>
      <c r="N1183">
        <v>0</v>
      </c>
      <c r="O1183">
        <v>0</v>
      </c>
      <c r="P1183">
        <v>0</v>
      </c>
      <c r="R1183" s="1" t="s">
        <v>923</v>
      </c>
      <c r="S1183" s="1">
        <v>10</v>
      </c>
      <c r="T1183" s="1">
        <v>39.4</v>
      </c>
      <c r="U1183" s="1"/>
      <c r="V1183" s="1"/>
      <c r="X1183" t="str">
        <f>Receive[[#This Row],[服装]]&amp;Receive[[#This Row],[名前]]&amp;Receive[[#This Row],[レアリティ]]</f>
        <v>アート花巻貴大ICONIC</v>
      </c>
    </row>
    <row r="1184" spans="1:24" x14ac:dyDescent="0.25">
      <c r="A1184">
        <f>VLOOKUP(Receive[[#This Row],[No用]],SetNo[[No.用]:[vlookup 用]],2,FALSE)</f>
        <v>194</v>
      </c>
      <c r="B1184">
        <f>IF(ROW()=2,1,IF(A1183&lt;&gt;Receive[[#This Row],[No]],1,B1183+1))</f>
        <v>4</v>
      </c>
      <c r="C1184" s="1" t="s">
        <v>582</v>
      </c>
      <c r="D1184" t="s">
        <v>38</v>
      </c>
      <c r="E1184" s="1" t="s">
        <v>90</v>
      </c>
      <c r="F1184" t="s">
        <v>25</v>
      </c>
      <c r="G1184" t="s">
        <v>20</v>
      </c>
      <c r="H1184" t="s">
        <v>71</v>
      </c>
      <c r="I1184">
        <v>1</v>
      </c>
      <c r="J1184" t="s">
        <v>228</v>
      </c>
      <c r="K1184" s="1" t="s">
        <v>120</v>
      </c>
      <c r="L1184" s="1" t="s">
        <v>162</v>
      </c>
      <c r="M1184">
        <v>26</v>
      </c>
      <c r="N1184">
        <v>0</v>
      </c>
      <c r="O1184">
        <v>0</v>
      </c>
      <c r="P1184">
        <v>0</v>
      </c>
      <c r="X1184" t="str">
        <f>Receive[[#This Row],[服装]]&amp;Receive[[#This Row],[名前]]&amp;Receive[[#This Row],[レアリティ]]</f>
        <v>アート花巻貴大ICONIC</v>
      </c>
    </row>
    <row r="1185" spans="1:24" x14ac:dyDescent="0.25">
      <c r="A1185">
        <f>VLOOKUP(Receive[[#This Row],[No用]],SetNo[[No.用]:[vlookup 用]],2,FALSE)</f>
        <v>194</v>
      </c>
      <c r="B1185">
        <f>IF(ROW()=2,1,IF(A1184&lt;&gt;Receive[[#This Row],[No]],1,B1184+1))</f>
        <v>5</v>
      </c>
      <c r="C1185" s="1" t="s">
        <v>582</v>
      </c>
      <c r="D1185" t="s">
        <v>38</v>
      </c>
      <c r="E1185" s="1" t="s">
        <v>90</v>
      </c>
      <c r="F1185" t="s">
        <v>25</v>
      </c>
      <c r="G1185" t="s">
        <v>20</v>
      </c>
      <c r="H1185" t="s">
        <v>71</v>
      </c>
      <c r="I1185">
        <v>1</v>
      </c>
      <c r="J1185" t="s">
        <v>228</v>
      </c>
      <c r="K1185" s="1" t="s">
        <v>164</v>
      </c>
      <c r="L1185" s="1" t="s">
        <v>162</v>
      </c>
      <c r="M1185">
        <v>26</v>
      </c>
      <c r="N1185">
        <v>0</v>
      </c>
      <c r="O1185">
        <v>0</v>
      </c>
      <c r="P1185">
        <v>0</v>
      </c>
      <c r="X1185" t="str">
        <f>Receive[[#This Row],[服装]]&amp;Receive[[#This Row],[名前]]&amp;Receive[[#This Row],[レアリティ]]</f>
        <v>アート花巻貴大ICONIC</v>
      </c>
    </row>
    <row r="1186" spans="1:24" x14ac:dyDescent="0.25">
      <c r="A1186">
        <f>VLOOKUP(Receive[[#This Row],[No用]],SetNo[[No.用]:[vlookup 用]],2,FALSE)</f>
        <v>194</v>
      </c>
      <c r="B1186">
        <f>IF(ROW()=2,1,IF(A1185&lt;&gt;Receive[[#This Row],[No]],1,B1185+1))</f>
        <v>6</v>
      </c>
      <c r="C1186" s="1" t="s">
        <v>582</v>
      </c>
      <c r="D1186" t="s">
        <v>38</v>
      </c>
      <c r="E1186" s="1" t="s">
        <v>90</v>
      </c>
      <c r="F1186" t="s">
        <v>25</v>
      </c>
      <c r="G1186" t="s">
        <v>20</v>
      </c>
      <c r="H1186" t="s">
        <v>71</v>
      </c>
      <c r="I1186">
        <v>0</v>
      </c>
      <c r="J1186" t="s">
        <v>228</v>
      </c>
      <c r="K1186" s="1" t="s">
        <v>165</v>
      </c>
      <c r="L1186" s="1" t="s">
        <v>162</v>
      </c>
      <c r="M1186">
        <v>13</v>
      </c>
      <c r="N1186">
        <v>0</v>
      </c>
      <c r="O1186">
        <v>0</v>
      </c>
      <c r="P1186">
        <v>0</v>
      </c>
      <c r="X1186" t="str">
        <f>Receive[[#This Row],[服装]]&amp;Receive[[#This Row],[名前]]&amp;Receive[[#This Row],[レアリティ]]</f>
        <v>アート花巻貴大ICONIC</v>
      </c>
    </row>
    <row r="1187" spans="1:24" x14ac:dyDescent="0.25">
      <c r="A1187">
        <f>VLOOKUP(Receive[[#This Row],[No用]],SetNo[[No.用]:[vlookup 用]],2,FALSE)</f>
        <v>194</v>
      </c>
      <c r="B1187">
        <f>IF(ROW()=2,1,IF(A1186&lt;&gt;Receive[[#This Row],[No]],1,B1186+1))</f>
        <v>7</v>
      </c>
      <c r="C1187" s="1" t="s">
        <v>582</v>
      </c>
      <c r="D1187" t="s">
        <v>38</v>
      </c>
      <c r="E1187" s="1" t="s">
        <v>90</v>
      </c>
      <c r="F1187" t="s">
        <v>25</v>
      </c>
      <c r="G1187" t="s">
        <v>20</v>
      </c>
      <c r="H1187" t="s">
        <v>71</v>
      </c>
      <c r="I1187">
        <v>1</v>
      </c>
      <c r="J1187" t="s">
        <v>228</v>
      </c>
      <c r="K1187" s="1" t="s">
        <v>183</v>
      </c>
      <c r="L1187" s="1" t="s">
        <v>224</v>
      </c>
      <c r="M1187">
        <v>49</v>
      </c>
      <c r="N1187">
        <v>0</v>
      </c>
      <c r="O1187">
        <v>59</v>
      </c>
      <c r="P1187">
        <v>0</v>
      </c>
      <c r="X1187" t="str">
        <f>Receive[[#This Row],[服装]]&amp;Receive[[#This Row],[名前]]&amp;Receive[[#This Row],[レアリティ]]</f>
        <v>アート花巻貴大ICONIC</v>
      </c>
    </row>
    <row r="1188" spans="1:24" x14ac:dyDescent="0.25">
      <c r="A1188">
        <f>VLOOKUP(Receive[[#This Row],[No用]],SetNo[[No.用]:[vlookup 用]],2,FALSE)</f>
        <v>194</v>
      </c>
      <c r="B1188">
        <f>IF(ROW()=2,1,IF(A1187&lt;&gt;Receive[[#This Row],[No]],1,B1187+1))</f>
        <v>8</v>
      </c>
      <c r="C1188" s="1" t="s">
        <v>582</v>
      </c>
      <c r="D1188" t="s">
        <v>38</v>
      </c>
      <c r="E1188" s="1" t="s">
        <v>90</v>
      </c>
      <c r="F1188" t="s">
        <v>25</v>
      </c>
      <c r="G1188" t="s">
        <v>20</v>
      </c>
      <c r="H1188" t="s">
        <v>71</v>
      </c>
      <c r="I1188">
        <v>1</v>
      </c>
      <c r="J1188" t="s">
        <v>228</v>
      </c>
      <c r="K1188" s="1" t="s">
        <v>194</v>
      </c>
      <c r="L1188" s="1" t="s">
        <v>224</v>
      </c>
      <c r="M1188">
        <v>49</v>
      </c>
      <c r="N1188">
        <v>0</v>
      </c>
      <c r="O1188">
        <v>59</v>
      </c>
      <c r="P1188">
        <v>0</v>
      </c>
      <c r="X1188" t="str">
        <f>Receive[[#This Row],[服装]]&amp;Receive[[#This Row],[名前]]&amp;Receive[[#This Row],[レアリティ]]</f>
        <v>アート花巻貴大ICONIC</v>
      </c>
    </row>
    <row r="1189" spans="1:24" x14ac:dyDescent="0.25">
      <c r="A1189">
        <f>VLOOKUP(Receive[[#This Row],[No用]],SetNo[[No.用]:[vlookup 用]],2,FALSE)</f>
        <v>195</v>
      </c>
      <c r="B1189">
        <f>IF(ROW()=2,1,IF(A1188&lt;&gt;Receive[[#This Row],[No]],1,B1188+1))</f>
        <v>1</v>
      </c>
      <c r="C1189" s="1" t="s">
        <v>669</v>
      </c>
      <c r="D1189" s="1" t="s">
        <v>38</v>
      </c>
      <c r="E1189" s="1" t="s">
        <v>77</v>
      </c>
      <c r="F1189" s="1" t="s">
        <v>25</v>
      </c>
      <c r="G1189" s="1" t="s">
        <v>20</v>
      </c>
      <c r="H1189" s="1" t="s">
        <v>71</v>
      </c>
      <c r="I1189">
        <v>1</v>
      </c>
      <c r="J1189" t="s">
        <v>228</v>
      </c>
      <c r="K1189" s="1" t="s">
        <v>119</v>
      </c>
      <c r="L1189" s="1" t="s">
        <v>162</v>
      </c>
      <c r="M1189">
        <v>26</v>
      </c>
      <c r="N1189">
        <v>0</v>
      </c>
      <c r="O1189">
        <v>0</v>
      </c>
      <c r="P1189">
        <v>0</v>
      </c>
      <c r="X1189" t="str">
        <f>Receive[[#This Row],[服装]]&amp;Receive[[#This Row],[名前]]&amp;Receive[[#This Row],[レアリティ]]</f>
        <v>バーガー花巻貴大ICONIC</v>
      </c>
    </row>
    <row r="1190" spans="1:24" x14ac:dyDescent="0.25">
      <c r="A1190">
        <f>VLOOKUP(Receive[[#This Row],[No用]],SetNo[[No.用]:[vlookup 用]],2,FALSE)</f>
        <v>195</v>
      </c>
      <c r="B1190">
        <f>IF(ROW()=2,1,IF(A1189&lt;&gt;Receive[[#This Row],[No]],1,B1189+1))</f>
        <v>2</v>
      </c>
      <c r="C1190" s="1" t="s">
        <v>669</v>
      </c>
      <c r="D1190" s="1" t="s">
        <v>38</v>
      </c>
      <c r="E1190" s="1" t="s">
        <v>77</v>
      </c>
      <c r="F1190" s="1" t="s">
        <v>25</v>
      </c>
      <c r="G1190" s="1" t="s">
        <v>20</v>
      </c>
      <c r="H1190" s="1" t="s">
        <v>71</v>
      </c>
      <c r="I1190">
        <v>1</v>
      </c>
      <c r="J1190" t="s">
        <v>228</v>
      </c>
      <c r="K1190" s="1" t="s">
        <v>163</v>
      </c>
      <c r="L1190" s="1" t="s">
        <v>162</v>
      </c>
      <c r="M1190">
        <v>26</v>
      </c>
      <c r="N1190">
        <v>0</v>
      </c>
      <c r="O1190">
        <v>0</v>
      </c>
      <c r="P1190">
        <v>0</v>
      </c>
      <c r="R1190" s="1" t="s">
        <v>923</v>
      </c>
      <c r="S1190" s="1">
        <v>15</v>
      </c>
      <c r="T1190" s="1">
        <v>59.1</v>
      </c>
      <c r="U1190" s="1"/>
      <c r="V1190" s="1"/>
      <c r="X1190" t="str">
        <f>Receive[[#This Row],[服装]]&amp;Receive[[#This Row],[名前]]&amp;Receive[[#This Row],[レアリティ]]</f>
        <v>バーガー花巻貴大ICONIC</v>
      </c>
    </row>
    <row r="1191" spans="1:24" x14ac:dyDescent="0.25">
      <c r="A1191">
        <f>VLOOKUP(Receive[[#This Row],[No用]],SetNo[[No.用]:[vlookup 用]],2,FALSE)</f>
        <v>195</v>
      </c>
      <c r="B1191">
        <f>IF(ROW()=2,1,IF(A1190&lt;&gt;Receive[[#This Row],[No]],1,B1190+1))</f>
        <v>3</v>
      </c>
      <c r="C1191" s="1" t="s">
        <v>669</v>
      </c>
      <c r="D1191" s="1" t="s">
        <v>38</v>
      </c>
      <c r="E1191" s="1" t="s">
        <v>77</v>
      </c>
      <c r="F1191" s="1" t="s">
        <v>25</v>
      </c>
      <c r="G1191" s="1" t="s">
        <v>20</v>
      </c>
      <c r="H1191" s="1" t="s">
        <v>71</v>
      </c>
      <c r="I1191">
        <v>1</v>
      </c>
      <c r="J1191" t="s">
        <v>228</v>
      </c>
      <c r="K1191" s="1" t="s">
        <v>120</v>
      </c>
      <c r="L1191" s="1" t="s">
        <v>162</v>
      </c>
      <c r="M1191">
        <v>26</v>
      </c>
      <c r="N1191">
        <v>0</v>
      </c>
      <c r="O1191">
        <v>0</v>
      </c>
      <c r="P1191">
        <v>0</v>
      </c>
      <c r="X1191" t="str">
        <f>Receive[[#This Row],[服装]]&amp;Receive[[#This Row],[名前]]&amp;Receive[[#This Row],[レアリティ]]</f>
        <v>バーガー花巻貴大ICONIC</v>
      </c>
    </row>
    <row r="1192" spans="1:24" x14ac:dyDescent="0.25">
      <c r="A1192">
        <f>VLOOKUP(Receive[[#This Row],[No用]],SetNo[[No.用]:[vlookup 用]],2,FALSE)</f>
        <v>195</v>
      </c>
      <c r="B1192">
        <f>IF(ROW()=2,1,IF(A1191&lt;&gt;Receive[[#This Row],[No]],1,B1191+1))</f>
        <v>4</v>
      </c>
      <c r="C1192" s="1" t="s">
        <v>669</v>
      </c>
      <c r="D1192" s="1" t="s">
        <v>38</v>
      </c>
      <c r="E1192" s="1" t="s">
        <v>77</v>
      </c>
      <c r="F1192" s="1" t="s">
        <v>25</v>
      </c>
      <c r="G1192" s="1" t="s">
        <v>20</v>
      </c>
      <c r="H1192" s="1" t="s">
        <v>71</v>
      </c>
      <c r="I1192">
        <v>1</v>
      </c>
      <c r="J1192" t="s">
        <v>228</v>
      </c>
      <c r="K1192" s="1" t="s">
        <v>164</v>
      </c>
      <c r="L1192" s="1" t="s">
        <v>162</v>
      </c>
      <c r="M1192">
        <v>26</v>
      </c>
      <c r="N1192">
        <v>0</v>
      </c>
      <c r="O1192">
        <v>0</v>
      </c>
      <c r="P1192">
        <v>0</v>
      </c>
      <c r="X1192" t="str">
        <f>Receive[[#This Row],[服装]]&amp;Receive[[#This Row],[名前]]&amp;Receive[[#This Row],[レアリティ]]</f>
        <v>バーガー花巻貴大ICONIC</v>
      </c>
    </row>
    <row r="1193" spans="1:24" x14ac:dyDescent="0.25">
      <c r="A1193">
        <f>VLOOKUP(Receive[[#This Row],[No用]],SetNo[[No.用]:[vlookup 用]],2,FALSE)</f>
        <v>195</v>
      </c>
      <c r="B1193">
        <f>IF(ROW()=2,1,IF(A1192&lt;&gt;Receive[[#This Row],[No]],1,B1192+1))</f>
        <v>5</v>
      </c>
      <c r="C1193" s="1" t="s">
        <v>669</v>
      </c>
      <c r="D1193" s="1" t="s">
        <v>38</v>
      </c>
      <c r="E1193" s="1" t="s">
        <v>77</v>
      </c>
      <c r="F1193" s="1" t="s">
        <v>25</v>
      </c>
      <c r="G1193" s="1" t="s">
        <v>20</v>
      </c>
      <c r="H1193" s="1" t="s">
        <v>71</v>
      </c>
      <c r="I1193">
        <v>0</v>
      </c>
      <c r="J1193" t="s">
        <v>228</v>
      </c>
      <c r="K1193" s="1" t="s">
        <v>165</v>
      </c>
      <c r="L1193" s="1" t="s">
        <v>162</v>
      </c>
      <c r="M1193">
        <v>13</v>
      </c>
      <c r="N1193">
        <v>0</v>
      </c>
      <c r="O1193">
        <v>0</v>
      </c>
      <c r="P1193">
        <v>0</v>
      </c>
      <c r="X1193" t="str">
        <f>Receive[[#This Row],[服装]]&amp;Receive[[#This Row],[名前]]&amp;Receive[[#This Row],[レアリティ]]</f>
        <v>バーガー花巻貴大ICONIC</v>
      </c>
    </row>
    <row r="1194" spans="1:24" x14ac:dyDescent="0.25">
      <c r="A1194">
        <f>VLOOKUP(Receive[[#This Row],[No用]],SetNo[[No.用]:[vlookup 用]],2,FALSE)</f>
        <v>196</v>
      </c>
      <c r="B1194">
        <f>IF(ROW()=2,1,IF(A1193&lt;&gt;Receive[[#This Row],[No]],1,B1193+1))</f>
        <v>1</v>
      </c>
      <c r="C1194" s="1" t="s">
        <v>902</v>
      </c>
      <c r="D1194" s="1" t="s">
        <v>38</v>
      </c>
      <c r="E1194" s="1" t="s">
        <v>73</v>
      </c>
      <c r="F1194" s="1" t="s">
        <v>25</v>
      </c>
      <c r="G1194" s="1" t="s">
        <v>20</v>
      </c>
      <c r="H1194" s="1" t="s">
        <v>71</v>
      </c>
      <c r="I1194">
        <v>1</v>
      </c>
      <c r="J1194" t="s">
        <v>228</v>
      </c>
      <c r="K1194" s="1" t="s">
        <v>119</v>
      </c>
      <c r="L1194" s="1" t="s">
        <v>173</v>
      </c>
      <c r="M1194">
        <v>32</v>
      </c>
      <c r="N1194">
        <v>0</v>
      </c>
      <c r="O1194">
        <v>0</v>
      </c>
      <c r="P1194">
        <v>0</v>
      </c>
      <c r="X1194" t="str">
        <f>Receive[[#This Row],[服装]]&amp;Receive[[#This Row],[名前]]&amp;Receive[[#This Row],[レアリティ]]</f>
        <v>妖花巻貴大ICONIC</v>
      </c>
    </row>
    <row r="1195" spans="1:24" x14ac:dyDescent="0.25">
      <c r="A1195">
        <f>VLOOKUP(Receive[[#This Row],[No用]],SetNo[[No.用]:[vlookup 用]],2,FALSE)</f>
        <v>196</v>
      </c>
      <c r="B1195">
        <f>IF(ROW()=2,1,IF(A1194&lt;&gt;Receive[[#This Row],[No]],1,B1194+1))</f>
        <v>2</v>
      </c>
      <c r="C1195" s="1" t="s">
        <v>902</v>
      </c>
      <c r="D1195" s="1" t="s">
        <v>38</v>
      </c>
      <c r="E1195" s="1" t="s">
        <v>73</v>
      </c>
      <c r="F1195" s="1" t="s">
        <v>25</v>
      </c>
      <c r="G1195" s="1" t="s">
        <v>20</v>
      </c>
      <c r="H1195" s="1" t="s">
        <v>71</v>
      </c>
      <c r="I1195">
        <v>1</v>
      </c>
      <c r="J1195" t="s">
        <v>228</v>
      </c>
      <c r="K1195" s="1" t="s">
        <v>163</v>
      </c>
      <c r="L1195" s="1" t="s">
        <v>178</v>
      </c>
      <c r="M1195">
        <v>29</v>
      </c>
      <c r="N1195">
        <v>0</v>
      </c>
      <c r="O1195">
        <v>0</v>
      </c>
      <c r="P1195">
        <v>0</v>
      </c>
      <c r="R1195" s="1" t="s">
        <v>923</v>
      </c>
      <c r="S1195" s="1">
        <v>17.5</v>
      </c>
      <c r="T1195" s="1">
        <v>69.44</v>
      </c>
      <c r="U1195" s="1"/>
      <c r="V1195" s="1"/>
      <c r="X1195" t="str">
        <f>Receive[[#This Row],[服装]]&amp;Receive[[#This Row],[名前]]&amp;Receive[[#This Row],[レアリティ]]</f>
        <v>妖花巻貴大ICONIC</v>
      </c>
    </row>
    <row r="1196" spans="1:24" x14ac:dyDescent="0.25">
      <c r="A1196">
        <f>VLOOKUP(Receive[[#This Row],[No用]],SetNo[[No.用]:[vlookup 用]],2,FALSE)</f>
        <v>196</v>
      </c>
      <c r="B1196">
        <f>IF(ROW()=2,1,IF(A1195&lt;&gt;Receive[[#This Row],[No]],1,B1195+1))</f>
        <v>3</v>
      </c>
      <c r="C1196" s="1" t="s">
        <v>902</v>
      </c>
      <c r="D1196" s="1" t="s">
        <v>38</v>
      </c>
      <c r="E1196" s="1" t="s">
        <v>73</v>
      </c>
      <c r="F1196" s="1" t="s">
        <v>25</v>
      </c>
      <c r="G1196" s="1" t="s">
        <v>20</v>
      </c>
      <c r="H1196" s="1" t="s">
        <v>71</v>
      </c>
      <c r="I1196">
        <v>1</v>
      </c>
      <c r="J1196" t="s">
        <v>228</v>
      </c>
      <c r="K1196" s="1" t="s">
        <v>120</v>
      </c>
      <c r="L1196" s="1" t="s">
        <v>173</v>
      </c>
      <c r="M1196">
        <v>32</v>
      </c>
      <c r="N1196">
        <v>0</v>
      </c>
      <c r="O1196">
        <v>0</v>
      </c>
      <c r="P1196">
        <v>0</v>
      </c>
      <c r="X1196" t="str">
        <f>Receive[[#This Row],[服装]]&amp;Receive[[#This Row],[名前]]&amp;Receive[[#This Row],[レアリティ]]</f>
        <v>妖花巻貴大ICONIC</v>
      </c>
    </row>
    <row r="1197" spans="1:24" x14ac:dyDescent="0.25">
      <c r="A1197">
        <f>VLOOKUP(Receive[[#This Row],[No用]],SetNo[[No.用]:[vlookup 用]],2,FALSE)</f>
        <v>196</v>
      </c>
      <c r="B1197">
        <f>IF(ROW()=2,1,IF(A1196&lt;&gt;Receive[[#This Row],[No]],1,B1196+1))</f>
        <v>4</v>
      </c>
      <c r="C1197" s="1" t="s">
        <v>902</v>
      </c>
      <c r="D1197" s="1" t="s">
        <v>38</v>
      </c>
      <c r="E1197" s="1" t="s">
        <v>73</v>
      </c>
      <c r="F1197" s="1" t="s">
        <v>25</v>
      </c>
      <c r="G1197" s="1" t="s">
        <v>20</v>
      </c>
      <c r="H1197" s="1" t="s">
        <v>71</v>
      </c>
      <c r="I1197">
        <v>1</v>
      </c>
      <c r="J1197" t="s">
        <v>228</v>
      </c>
      <c r="K1197" s="1" t="s">
        <v>164</v>
      </c>
      <c r="L1197" s="1" t="s">
        <v>162</v>
      </c>
      <c r="M1197">
        <v>26</v>
      </c>
      <c r="N1197">
        <v>0</v>
      </c>
      <c r="O1197">
        <v>0</v>
      </c>
      <c r="P1197">
        <v>0</v>
      </c>
      <c r="X1197" t="str">
        <f>Receive[[#This Row],[服装]]&amp;Receive[[#This Row],[名前]]&amp;Receive[[#This Row],[レアリティ]]</f>
        <v>妖花巻貴大ICONIC</v>
      </c>
    </row>
    <row r="1198" spans="1:24" x14ac:dyDescent="0.25">
      <c r="A1198">
        <f>VLOOKUP(Receive[[#This Row],[No用]],SetNo[[No.用]:[vlookup 用]],2,FALSE)</f>
        <v>196</v>
      </c>
      <c r="B1198">
        <f>IF(ROW()=2,1,IF(A1197&lt;&gt;Receive[[#This Row],[No]],1,B1197+1))</f>
        <v>5</v>
      </c>
      <c r="C1198" s="1" t="s">
        <v>902</v>
      </c>
      <c r="D1198" s="1" t="s">
        <v>38</v>
      </c>
      <c r="E1198" s="1" t="s">
        <v>73</v>
      </c>
      <c r="F1198" s="1" t="s">
        <v>25</v>
      </c>
      <c r="G1198" s="1" t="s">
        <v>20</v>
      </c>
      <c r="H1198" s="1" t="s">
        <v>71</v>
      </c>
      <c r="I1198">
        <v>0</v>
      </c>
      <c r="J1198" t="s">
        <v>228</v>
      </c>
      <c r="K1198" s="1" t="s">
        <v>165</v>
      </c>
      <c r="L1198" s="1" t="s">
        <v>162</v>
      </c>
      <c r="M1198">
        <v>13</v>
      </c>
      <c r="N1198">
        <v>0</v>
      </c>
      <c r="O1198">
        <v>0</v>
      </c>
      <c r="P1198">
        <v>0</v>
      </c>
      <c r="X1198" t="str">
        <f>Receive[[#This Row],[服装]]&amp;Receive[[#This Row],[名前]]&amp;Receive[[#This Row],[レアリティ]]</f>
        <v>妖花巻貴大ICONIC</v>
      </c>
    </row>
    <row r="1199" spans="1:24" x14ac:dyDescent="0.25">
      <c r="A1199">
        <f>VLOOKUP(Receive[[#This Row],[No用]],SetNo[[No.用]:[vlookup 用]],2,FALSE)</f>
        <v>196</v>
      </c>
      <c r="B1199">
        <f>IF(ROW()=2,1,IF(A1198&lt;&gt;Receive[[#This Row],[No]],1,B1198+1))</f>
        <v>6</v>
      </c>
      <c r="C1199" s="1" t="s">
        <v>902</v>
      </c>
      <c r="D1199" s="1" t="s">
        <v>38</v>
      </c>
      <c r="E1199" s="1" t="s">
        <v>73</v>
      </c>
      <c r="F1199" s="1" t="s">
        <v>25</v>
      </c>
      <c r="G1199" s="1" t="s">
        <v>20</v>
      </c>
      <c r="H1199" s="1" t="s">
        <v>71</v>
      </c>
      <c r="I1199">
        <v>1</v>
      </c>
      <c r="J1199" t="s">
        <v>228</v>
      </c>
      <c r="K1199" s="1" t="s">
        <v>194</v>
      </c>
      <c r="L1199" s="1" t="s">
        <v>224</v>
      </c>
      <c r="M1199">
        <v>49</v>
      </c>
      <c r="N1199">
        <v>0</v>
      </c>
      <c r="O1199">
        <v>59</v>
      </c>
      <c r="P1199">
        <v>0</v>
      </c>
      <c r="X1199" t="str">
        <f>Receive[[#This Row],[服装]]&amp;Receive[[#This Row],[名前]]&amp;Receive[[#This Row],[レアリティ]]</f>
        <v>妖花巻貴大ICONIC</v>
      </c>
    </row>
    <row r="1200" spans="1:24" x14ac:dyDescent="0.25">
      <c r="A1200">
        <f>VLOOKUP(Receive[[#This Row],[No用]],SetNo[[No.用]:[vlookup 用]],2,FALSE)</f>
        <v>197</v>
      </c>
      <c r="B1200">
        <f>IF(ROW()=2,1,IF(A1199&lt;&gt;Receive[[#This Row],[No]],1,B1199+1))</f>
        <v>1</v>
      </c>
      <c r="C1200" s="1" t="s">
        <v>1016</v>
      </c>
      <c r="D1200" s="1" t="s">
        <v>38</v>
      </c>
      <c r="E1200" s="1" t="s">
        <v>90</v>
      </c>
      <c r="F1200" s="1" t="s">
        <v>25</v>
      </c>
      <c r="G1200" s="1" t="s">
        <v>20</v>
      </c>
      <c r="H1200" s="1" t="s">
        <v>71</v>
      </c>
      <c r="I1200">
        <v>1</v>
      </c>
      <c r="J1200" t="s">
        <v>228</v>
      </c>
      <c r="K1200" s="1" t="s">
        <v>119</v>
      </c>
      <c r="L1200" s="1" t="s">
        <v>162</v>
      </c>
      <c r="M1200">
        <v>26</v>
      </c>
      <c r="N1200">
        <v>0</v>
      </c>
      <c r="O1200">
        <v>0</v>
      </c>
      <c r="P1200">
        <v>0</v>
      </c>
      <c r="X1200" t="str">
        <f>Receive[[#This Row],[服装]]&amp;Receive[[#This Row],[名前]]&amp;Receive[[#This Row],[レアリティ]]</f>
        <v>焼き芋花巻貴大ICONIC</v>
      </c>
    </row>
    <row r="1201" spans="1:24" x14ac:dyDescent="0.25">
      <c r="A1201">
        <f>VLOOKUP(Receive[[#This Row],[No用]],SetNo[[No.用]:[vlookup 用]],2,FALSE)</f>
        <v>197</v>
      </c>
      <c r="B1201">
        <f>IF(ROW()=2,1,IF(A1200&lt;&gt;Receive[[#This Row],[No]],1,B1200+1))</f>
        <v>2</v>
      </c>
      <c r="C1201" s="1" t="s">
        <v>1016</v>
      </c>
      <c r="D1201" s="1" t="s">
        <v>38</v>
      </c>
      <c r="E1201" s="1" t="s">
        <v>90</v>
      </c>
      <c r="F1201" s="1" t="s">
        <v>25</v>
      </c>
      <c r="G1201" s="1" t="s">
        <v>20</v>
      </c>
      <c r="H1201" s="1" t="s">
        <v>71</v>
      </c>
      <c r="I1201">
        <v>1</v>
      </c>
      <c r="J1201" t="s">
        <v>228</v>
      </c>
      <c r="K1201" s="1" t="s">
        <v>163</v>
      </c>
      <c r="L1201" s="1" t="s">
        <v>162</v>
      </c>
      <c r="M1201">
        <v>26</v>
      </c>
      <c r="N1201">
        <v>0</v>
      </c>
      <c r="O1201">
        <v>0</v>
      </c>
      <c r="P1201">
        <v>0</v>
      </c>
      <c r="R1201" s="1" t="s">
        <v>923</v>
      </c>
      <c r="S1201" s="1">
        <v>15</v>
      </c>
      <c r="T1201" s="1">
        <v>59.1</v>
      </c>
      <c r="U1201" s="1"/>
      <c r="V1201" s="1"/>
      <c r="W1201" s="1"/>
      <c r="X1201" t="str">
        <f>Receive[[#This Row],[服装]]&amp;Receive[[#This Row],[名前]]&amp;Receive[[#This Row],[レアリティ]]</f>
        <v>焼き芋花巻貴大ICONIC</v>
      </c>
    </row>
    <row r="1202" spans="1:24" x14ac:dyDescent="0.25">
      <c r="A1202">
        <f>VLOOKUP(Receive[[#This Row],[No用]],SetNo[[No.用]:[vlookup 用]],2,FALSE)</f>
        <v>197</v>
      </c>
      <c r="B1202">
        <f>IF(ROW()=2,1,IF(A1201&lt;&gt;Receive[[#This Row],[No]],1,B1201+1))</f>
        <v>3</v>
      </c>
      <c r="C1202" s="1" t="s">
        <v>1016</v>
      </c>
      <c r="D1202" s="1" t="s">
        <v>38</v>
      </c>
      <c r="E1202" s="1" t="s">
        <v>90</v>
      </c>
      <c r="F1202" s="1" t="s">
        <v>25</v>
      </c>
      <c r="G1202" s="1" t="s">
        <v>20</v>
      </c>
      <c r="H1202" s="1" t="s">
        <v>71</v>
      </c>
      <c r="I1202">
        <v>1</v>
      </c>
      <c r="J1202" t="s">
        <v>228</v>
      </c>
      <c r="K1202" s="1" t="s">
        <v>120</v>
      </c>
      <c r="L1202" s="1" t="s">
        <v>162</v>
      </c>
      <c r="M1202">
        <v>26</v>
      </c>
      <c r="N1202">
        <v>0</v>
      </c>
      <c r="O1202">
        <v>0</v>
      </c>
      <c r="P1202">
        <v>0</v>
      </c>
      <c r="X1202" t="str">
        <f>Receive[[#This Row],[服装]]&amp;Receive[[#This Row],[名前]]&amp;Receive[[#This Row],[レアリティ]]</f>
        <v>焼き芋花巻貴大ICONIC</v>
      </c>
    </row>
    <row r="1203" spans="1:24" x14ac:dyDescent="0.25">
      <c r="A1203">
        <f>VLOOKUP(Receive[[#This Row],[No用]],SetNo[[No.用]:[vlookup 用]],2,FALSE)</f>
        <v>197</v>
      </c>
      <c r="B1203">
        <f>IF(ROW()=2,1,IF(A1202&lt;&gt;Receive[[#This Row],[No]],1,B1202+1))</f>
        <v>4</v>
      </c>
      <c r="C1203" s="1" t="s">
        <v>1016</v>
      </c>
      <c r="D1203" s="1" t="s">
        <v>38</v>
      </c>
      <c r="E1203" s="1" t="s">
        <v>90</v>
      </c>
      <c r="F1203" s="1" t="s">
        <v>25</v>
      </c>
      <c r="G1203" s="1" t="s">
        <v>20</v>
      </c>
      <c r="H1203" s="1" t="s">
        <v>71</v>
      </c>
      <c r="I1203">
        <v>1</v>
      </c>
      <c r="J1203" t="s">
        <v>228</v>
      </c>
      <c r="K1203" s="1" t="s">
        <v>164</v>
      </c>
      <c r="L1203" s="1" t="s">
        <v>162</v>
      </c>
      <c r="M1203">
        <v>26</v>
      </c>
      <c r="N1203">
        <v>0</v>
      </c>
      <c r="O1203">
        <v>0</v>
      </c>
      <c r="P1203">
        <v>0</v>
      </c>
      <c r="X1203" t="str">
        <f>Receive[[#This Row],[服装]]&amp;Receive[[#This Row],[名前]]&amp;Receive[[#This Row],[レアリティ]]</f>
        <v>焼き芋花巻貴大ICONIC</v>
      </c>
    </row>
    <row r="1204" spans="1:24" x14ac:dyDescent="0.25">
      <c r="A1204">
        <f>VLOOKUP(Receive[[#This Row],[No用]],SetNo[[No.用]:[vlookup 用]],2,FALSE)</f>
        <v>197</v>
      </c>
      <c r="B1204">
        <f>IF(ROW()=2,1,IF(A1203&lt;&gt;Receive[[#This Row],[No]],1,B1203+1))</f>
        <v>5</v>
      </c>
      <c r="C1204" s="1" t="s">
        <v>1016</v>
      </c>
      <c r="D1204" s="1" t="s">
        <v>38</v>
      </c>
      <c r="E1204" s="1" t="s">
        <v>90</v>
      </c>
      <c r="F1204" s="1" t="s">
        <v>25</v>
      </c>
      <c r="G1204" s="1" t="s">
        <v>20</v>
      </c>
      <c r="H1204" s="1" t="s">
        <v>71</v>
      </c>
      <c r="I1204">
        <v>0</v>
      </c>
      <c r="J1204" t="s">
        <v>228</v>
      </c>
      <c r="K1204" s="1" t="s">
        <v>165</v>
      </c>
      <c r="L1204" s="1" t="s">
        <v>162</v>
      </c>
      <c r="M1204">
        <v>13</v>
      </c>
      <c r="N1204">
        <v>0</v>
      </c>
      <c r="O1204">
        <v>0</v>
      </c>
      <c r="P1204">
        <v>0</v>
      </c>
      <c r="X1204" t="str">
        <f>Receive[[#This Row],[服装]]&amp;Receive[[#This Row],[名前]]&amp;Receive[[#This Row],[レアリティ]]</f>
        <v>焼き芋花巻貴大ICONIC</v>
      </c>
    </row>
    <row r="1205" spans="1:24" x14ac:dyDescent="0.25">
      <c r="A1205">
        <f>VLOOKUP(Receive[[#This Row],[No用]],SetNo[[No.用]:[vlookup 用]],2,FALSE)</f>
        <v>198</v>
      </c>
      <c r="B1205">
        <f>IF(ROW()=2,1,IF(A1204&lt;&gt;Receive[[#This Row],[No]],1,B1204+1))</f>
        <v>1</v>
      </c>
      <c r="C1205" s="1" t="s">
        <v>108</v>
      </c>
      <c r="D1205" s="1" t="s">
        <v>623</v>
      </c>
      <c r="E1205" s="1" t="s">
        <v>73</v>
      </c>
      <c r="F1205" s="1" t="s">
        <v>74</v>
      </c>
      <c r="G1205" s="1" t="s">
        <v>20</v>
      </c>
      <c r="H1205" s="1" t="s">
        <v>71</v>
      </c>
      <c r="I1205">
        <v>1</v>
      </c>
      <c r="J1205" t="s">
        <v>228</v>
      </c>
      <c r="K1205" s="1" t="s">
        <v>119</v>
      </c>
      <c r="L1205" s="1" t="s">
        <v>162</v>
      </c>
      <c r="M1205">
        <v>28</v>
      </c>
      <c r="N1205">
        <v>0</v>
      </c>
      <c r="O1205">
        <v>0</v>
      </c>
      <c r="P1205">
        <v>0</v>
      </c>
      <c r="X1205" t="str">
        <f>Receive[[#This Row],[服装]]&amp;Receive[[#This Row],[名前]]&amp;Receive[[#This Row],[レアリティ]]</f>
        <v>ユニフォーム矢巾秀ICONIC</v>
      </c>
    </row>
    <row r="1206" spans="1:24" x14ac:dyDescent="0.25">
      <c r="A1206">
        <f>VLOOKUP(Receive[[#This Row],[No用]],SetNo[[No.用]:[vlookup 用]],2,FALSE)</f>
        <v>198</v>
      </c>
      <c r="B1206">
        <f>IF(ROW()=2,1,IF(A1205&lt;&gt;Receive[[#This Row],[No]],1,B1205+1))</f>
        <v>2</v>
      </c>
      <c r="C1206" s="1" t="s">
        <v>108</v>
      </c>
      <c r="D1206" s="1" t="s">
        <v>623</v>
      </c>
      <c r="E1206" s="1" t="s">
        <v>73</v>
      </c>
      <c r="F1206" s="1" t="s">
        <v>74</v>
      </c>
      <c r="G1206" s="1" t="s">
        <v>20</v>
      </c>
      <c r="H1206" s="1" t="s">
        <v>71</v>
      </c>
      <c r="I1206">
        <v>1</v>
      </c>
      <c r="J1206" t="s">
        <v>228</v>
      </c>
      <c r="K1206" s="1" t="s">
        <v>163</v>
      </c>
      <c r="L1206" s="1" t="s">
        <v>162</v>
      </c>
      <c r="M1206">
        <v>28</v>
      </c>
      <c r="N1206">
        <v>0</v>
      </c>
      <c r="O1206">
        <v>0</v>
      </c>
      <c r="P1206">
        <v>0</v>
      </c>
      <c r="R1206" s="1" t="s">
        <v>923</v>
      </c>
      <c r="S1206" s="1">
        <v>15</v>
      </c>
      <c r="T1206" s="1">
        <v>59.1</v>
      </c>
      <c r="U1206" s="1"/>
      <c r="V1206" s="1"/>
      <c r="X1206" t="str">
        <f>Receive[[#This Row],[服装]]&amp;Receive[[#This Row],[名前]]&amp;Receive[[#This Row],[レアリティ]]</f>
        <v>ユニフォーム矢巾秀ICONIC</v>
      </c>
    </row>
    <row r="1207" spans="1:24" x14ac:dyDescent="0.25">
      <c r="A1207">
        <f>VLOOKUP(Receive[[#This Row],[No用]],SetNo[[No.用]:[vlookup 用]],2,FALSE)</f>
        <v>198</v>
      </c>
      <c r="B1207">
        <f>IF(ROW()=2,1,IF(A1206&lt;&gt;Receive[[#This Row],[No]],1,B1206+1))</f>
        <v>3</v>
      </c>
      <c r="C1207" s="1" t="s">
        <v>108</v>
      </c>
      <c r="D1207" s="1" t="s">
        <v>623</v>
      </c>
      <c r="E1207" s="1" t="s">
        <v>73</v>
      </c>
      <c r="F1207" s="1" t="s">
        <v>74</v>
      </c>
      <c r="G1207" s="1" t="s">
        <v>20</v>
      </c>
      <c r="H1207" s="1" t="s">
        <v>71</v>
      </c>
      <c r="I1207">
        <v>1</v>
      </c>
      <c r="J1207" t="s">
        <v>228</v>
      </c>
      <c r="K1207" s="1" t="s">
        <v>120</v>
      </c>
      <c r="L1207" s="1" t="s">
        <v>162</v>
      </c>
      <c r="M1207">
        <v>28</v>
      </c>
      <c r="N1207">
        <v>0</v>
      </c>
      <c r="O1207">
        <v>0</v>
      </c>
      <c r="P1207">
        <v>0</v>
      </c>
      <c r="X1207" t="str">
        <f>Receive[[#This Row],[服装]]&amp;Receive[[#This Row],[名前]]&amp;Receive[[#This Row],[レアリティ]]</f>
        <v>ユニフォーム矢巾秀ICONIC</v>
      </c>
    </row>
    <row r="1208" spans="1:24" x14ac:dyDescent="0.25">
      <c r="A1208">
        <f>VLOOKUP(Receive[[#This Row],[No用]],SetNo[[No.用]:[vlookup 用]],2,FALSE)</f>
        <v>198</v>
      </c>
      <c r="B1208">
        <f>IF(ROW()=2,1,IF(A1207&lt;&gt;Receive[[#This Row],[No]],1,B1207+1))</f>
        <v>4</v>
      </c>
      <c r="C1208" s="1" t="s">
        <v>108</v>
      </c>
      <c r="D1208" s="1" t="s">
        <v>623</v>
      </c>
      <c r="E1208" s="1" t="s">
        <v>73</v>
      </c>
      <c r="F1208" s="1" t="s">
        <v>74</v>
      </c>
      <c r="G1208" s="1" t="s">
        <v>20</v>
      </c>
      <c r="H1208" s="1" t="s">
        <v>71</v>
      </c>
      <c r="I1208">
        <v>1</v>
      </c>
      <c r="J1208" t="s">
        <v>228</v>
      </c>
      <c r="K1208" s="1" t="s">
        <v>164</v>
      </c>
      <c r="L1208" s="1" t="s">
        <v>162</v>
      </c>
      <c r="M1208">
        <v>28</v>
      </c>
      <c r="N1208">
        <v>0</v>
      </c>
      <c r="O1208">
        <v>0</v>
      </c>
      <c r="P1208">
        <v>0</v>
      </c>
      <c r="X1208" t="str">
        <f>Receive[[#This Row],[服装]]&amp;Receive[[#This Row],[名前]]&amp;Receive[[#This Row],[レアリティ]]</f>
        <v>ユニフォーム矢巾秀ICONIC</v>
      </c>
    </row>
    <row r="1209" spans="1:24" x14ac:dyDescent="0.25">
      <c r="A1209">
        <f>VLOOKUP(Receive[[#This Row],[No用]],SetNo[[No.用]:[vlookup 用]],2,FALSE)</f>
        <v>198</v>
      </c>
      <c r="B1209">
        <f>IF(ROW()=2,1,IF(A1208&lt;&gt;Receive[[#This Row],[No]],1,B1208+1))</f>
        <v>5</v>
      </c>
      <c r="C1209" s="1" t="s">
        <v>108</v>
      </c>
      <c r="D1209" s="1" t="s">
        <v>623</v>
      </c>
      <c r="E1209" s="1" t="s">
        <v>73</v>
      </c>
      <c r="F1209" s="1" t="s">
        <v>74</v>
      </c>
      <c r="G1209" s="1" t="s">
        <v>20</v>
      </c>
      <c r="H1209" s="1" t="s">
        <v>71</v>
      </c>
      <c r="I1209">
        <v>0</v>
      </c>
      <c r="J1209" t="s">
        <v>228</v>
      </c>
      <c r="K1209" s="1" t="s">
        <v>165</v>
      </c>
      <c r="L1209" s="1" t="s">
        <v>162</v>
      </c>
      <c r="M1209">
        <v>13</v>
      </c>
      <c r="N1209">
        <v>0</v>
      </c>
      <c r="O1209">
        <v>0</v>
      </c>
      <c r="P1209">
        <v>0</v>
      </c>
      <c r="X1209" t="str">
        <f>Receive[[#This Row],[服装]]&amp;Receive[[#This Row],[名前]]&amp;Receive[[#This Row],[レアリティ]]</f>
        <v>ユニフォーム矢巾秀ICONIC</v>
      </c>
    </row>
    <row r="1210" spans="1:24" x14ac:dyDescent="0.25">
      <c r="A1210">
        <f>VLOOKUP(Receive[[#This Row],[No用]],SetNo[[No.用]:[vlookup 用]],2,FALSE)</f>
        <v>199</v>
      </c>
      <c r="B1210">
        <f>IF(ROW()=2,1,IF(A1209&lt;&gt;Receive[[#This Row],[No]],1,B1209+1))</f>
        <v>1</v>
      </c>
      <c r="C1210" s="1" t="s">
        <v>677</v>
      </c>
      <c r="D1210" s="1" t="s">
        <v>623</v>
      </c>
      <c r="E1210" s="1" t="s">
        <v>90</v>
      </c>
      <c r="F1210" s="1" t="s">
        <v>74</v>
      </c>
      <c r="G1210" s="1" t="s">
        <v>20</v>
      </c>
      <c r="H1210" s="1" t="s">
        <v>71</v>
      </c>
      <c r="I1210">
        <v>1</v>
      </c>
      <c r="J1210" t="s">
        <v>228</v>
      </c>
      <c r="K1210" s="1" t="s">
        <v>119</v>
      </c>
      <c r="L1210" s="1" t="s">
        <v>178</v>
      </c>
      <c r="M1210">
        <v>31</v>
      </c>
      <c r="N1210">
        <v>0</v>
      </c>
      <c r="O1210">
        <v>0</v>
      </c>
      <c r="P1210">
        <v>0</v>
      </c>
      <c r="X1210" t="str">
        <f>Receive[[#This Row],[服装]]&amp;Receive[[#This Row],[名前]]&amp;Receive[[#This Row],[レアリティ]]</f>
        <v>キャンプ矢巾秀ICONIC</v>
      </c>
    </row>
    <row r="1211" spans="1:24" x14ac:dyDescent="0.25">
      <c r="A1211">
        <f>VLOOKUP(Receive[[#This Row],[No用]],SetNo[[No.用]:[vlookup 用]],2,FALSE)</f>
        <v>199</v>
      </c>
      <c r="B1211">
        <f>IF(ROW()=2,1,IF(A1210&lt;&gt;Receive[[#This Row],[No]],1,B1210+1))</f>
        <v>2</v>
      </c>
      <c r="C1211" s="1" t="s">
        <v>677</v>
      </c>
      <c r="D1211" s="1" t="s">
        <v>623</v>
      </c>
      <c r="E1211" s="1" t="s">
        <v>90</v>
      </c>
      <c r="F1211" s="1" t="s">
        <v>74</v>
      </c>
      <c r="G1211" s="1" t="s">
        <v>20</v>
      </c>
      <c r="H1211" s="1" t="s">
        <v>71</v>
      </c>
      <c r="I1211">
        <v>1</v>
      </c>
      <c r="J1211" t="s">
        <v>228</v>
      </c>
      <c r="K1211" s="1" t="s">
        <v>163</v>
      </c>
      <c r="L1211" s="1" t="s">
        <v>162</v>
      </c>
      <c r="M1211">
        <v>28</v>
      </c>
      <c r="N1211">
        <v>0</v>
      </c>
      <c r="O1211">
        <v>0</v>
      </c>
      <c r="P1211">
        <v>0</v>
      </c>
      <c r="R1211" s="1" t="s">
        <v>923</v>
      </c>
      <c r="S1211" s="1">
        <v>15</v>
      </c>
      <c r="T1211" s="1">
        <v>59.1</v>
      </c>
      <c r="U1211" s="1"/>
      <c r="V1211" s="1"/>
      <c r="X1211" t="str">
        <f>Receive[[#This Row],[服装]]&amp;Receive[[#This Row],[名前]]&amp;Receive[[#This Row],[レアリティ]]</f>
        <v>キャンプ矢巾秀ICONIC</v>
      </c>
    </row>
    <row r="1212" spans="1:24" x14ac:dyDescent="0.25">
      <c r="A1212">
        <f>VLOOKUP(Receive[[#This Row],[No用]],SetNo[[No.用]:[vlookup 用]],2,FALSE)</f>
        <v>199</v>
      </c>
      <c r="B1212">
        <f>IF(ROW()=2,1,IF(A1211&lt;&gt;Receive[[#This Row],[No]],1,B1211+1))</f>
        <v>3</v>
      </c>
      <c r="C1212" s="1" t="s">
        <v>677</v>
      </c>
      <c r="D1212" s="1" t="s">
        <v>623</v>
      </c>
      <c r="E1212" s="1" t="s">
        <v>90</v>
      </c>
      <c r="F1212" s="1" t="s">
        <v>74</v>
      </c>
      <c r="G1212" s="1" t="s">
        <v>20</v>
      </c>
      <c r="H1212" s="1" t="s">
        <v>71</v>
      </c>
      <c r="I1212">
        <v>1</v>
      </c>
      <c r="J1212" t="s">
        <v>228</v>
      </c>
      <c r="K1212" s="1" t="s">
        <v>120</v>
      </c>
      <c r="L1212" s="1" t="s">
        <v>162</v>
      </c>
      <c r="M1212">
        <v>28</v>
      </c>
      <c r="N1212">
        <v>0</v>
      </c>
      <c r="O1212">
        <v>0</v>
      </c>
      <c r="P1212">
        <v>0</v>
      </c>
      <c r="X1212" t="str">
        <f>Receive[[#This Row],[服装]]&amp;Receive[[#This Row],[名前]]&amp;Receive[[#This Row],[レアリティ]]</f>
        <v>キャンプ矢巾秀ICONIC</v>
      </c>
    </row>
    <row r="1213" spans="1:24" x14ac:dyDescent="0.25">
      <c r="A1213">
        <f>VLOOKUP(Receive[[#This Row],[No用]],SetNo[[No.用]:[vlookup 用]],2,FALSE)</f>
        <v>199</v>
      </c>
      <c r="B1213">
        <f>IF(ROW()=2,1,IF(A1212&lt;&gt;Receive[[#This Row],[No]],1,B1212+1))</f>
        <v>4</v>
      </c>
      <c r="C1213" s="1" t="s">
        <v>677</v>
      </c>
      <c r="D1213" s="1" t="s">
        <v>623</v>
      </c>
      <c r="E1213" s="1" t="s">
        <v>90</v>
      </c>
      <c r="F1213" s="1" t="s">
        <v>74</v>
      </c>
      <c r="G1213" s="1" t="s">
        <v>20</v>
      </c>
      <c r="H1213" s="1" t="s">
        <v>71</v>
      </c>
      <c r="I1213">
        <v>1</v>
      </c>
      <c r="J1213" t="s">
        <v>228</v>
      </c>
      <c r="K1213" s="1" t="s">
        <v>164</v>
      </c>
      <c r="L1213" s="1" t="s">
        <v>162</v>
      </c>
      <c r="M1213">
        <v>28</v>
      </c>
      <c r="N1213">
        <v>0</v>
      </c>
      <c r="O1213">
        <v>0</v>
      </c>
      <c r="P1213">
        <v>0</v>
      </c>
      <c r="X1213" t="str">
        <f>Receive[[#This Row],[服装]]&amp;Receive[[#This Row],[名前]]&amp;Receive[[#This Row],[レアリティ]]</f>
        <v>キャンプ矢巾秀ICONIC</v>
      </c>
    </row>
    <row r="1214" spans="1:24" x14ac:dyDescent="0.25">
      <c r="A1214">
        <f>VLOOKUP(Receive[[#This Row],[No用]],SetNo[[No.用]:[vlookup 用]],2,FALSE)</f>
        <v>199</v>
      </c>
      <c r="B1214">
        <f>IF(ROW()=2,1,IF(A1213&lt;&gt;Receive[[#This Row],[No]],1,B1213+1))</f>
        <v>5</v>
      </c>
      <c r="C1214" s="1" t="s">
        <v>677</v>
      </c>
      <c r="D1214" s="1" t="s">
        <v>623</v>
      </c>
      <c r="E1214" s="1" t="s">
        <v>90</v>
      </c>
      <c r="F1214" s="1" t="s">
        <v>74</v>
      </c>
      <c r="G1214" s="1" t="s">
        <v>20</v>
      </c>
      <c r="H1214" s="1" t="s">
        <v>71</v>
      </c>
      <c r="I1214">
        <v>0</v>
      </c>
      <c r="J1214" t="s">
        <v>228</v>
      </c>
      <c r="K1214" s="1" t="s">
        <v>165</v>
      </c>
      <c r="L1214" s="1" t="s">
        <v>162</v>
      </c>
      <c r="M1214">
        <v>13</v>
      </c>
      <c r="N1214">
        <v>0</v>
      </c>
      <c r="O1214">
        <v>0</v>
      </c>
      <c r="P1214">
        <v>0</v>
      </c>
      <c r="X1214" t="str">
        <f>Receive[[#This Row],[服装]]&amp;Receive[[#This Row],[名前]]&amp;Receive[[#This Row],[レアリティ]]</f>
        <v>キャンプ矢巾秀ICONIC</v>
      </c>
    </row>
    <row r="1215" spans="1:24" x14ac:dyDescent="0.25">
      <c r="A1215">
        <f>VLOOKUP(Receive[[#This Row],[No用]],SetNo[[No.用]:[vlookup 用]],2,FALSE)</f>
        <v>200</v>
      </c>
      <c r="B1215">
        <f>IF(ROW()=2,1,IF(A1214&lt;&gt;Receive[[#This Row],[No]],1,B1214+1))</f>
        <v>1</v>
      </c>
      <c r="C1215" t="s">
        <v>205</v>
      </c>
      <c r="D1215" t="s">
        <v>55</v>
      </c>
      <c r="E1215" t="s">
        <v>23</v>
      </c>
      <c r="F1215" t="s">
        <v>25</v>
      </c>
      <c r="G1215" t="s">
        <v>56</v>
      </c>
      <c r="H1215" t="s">
        <v>71</v>
      </c>
      <c r="I1215">
        <v>1</v>
      </c>
      <c r="J1215" t="s">
        <v>228</v>
      </c>
      <c r="K1215" s="1" t="s">
        <v>119</v>
      </c>
      <c r="L1215" s="1" t="s">
        <v>162</v>
      </c>
      <c r="M1215">
        <v>25</v>
      </c>
      <c r="N1215">
        <v>0</v>
      </c>
      <c r="O1215">
        <v>0</v>
      </c>
      <c r="P1215">
        <v>0</v>
      </c>
      <c r="X1215" t="str">
        <f>Receive[[#This Row],[服装]]&amp;Receive[[#This Row],[名前]]&amp;Receive[[#This Row],[レアリティ]]</f>
        <v>ユニフォーム駒木輝ICONIC</v>
      </c>
    </row>
    <row r="1216" spans="1:24" x14ac:dyDescent="0.25">
      <c r="A1216">
        <f>VLOOKUP(Receive[[#This Row],[No用]],SetNo[[No.用]:[vlookup 用]],2,FALSE)</f>
        <v>200</v>
      </c>
      <c r="B1216">
        <f>IF(ROW()=2,1,IF(A1215&lt;&gt;Receive[[#This Row],[No]],1,B1215+1))</f>
        <v>2</v>
      </c>
      <c r="C1216" t="s">
        <v>205</v>
      </c>
      <c r="D1216" t="s">
        <v>55</v>
      </c>
      <c r="E1216" t="s">
        <v>23</v>
      </c>
      <c r="F1216" t="s">
        <v>25</v>
      </c>
      <c r="G1216" t="s">
        <v>56</v>
      </c>
      <c r="H1216" t="s">
        <v>71</v>
      </c>
      <c r="I1216">
        <v>1</v>
      </c>
      <c r="J1216" t="s">
        <v>228</v>
      </c>
      <c r="K1216" s="1" t="s">
        <v>163</v>
      </c>
      <c r="L1216" s="1" t="s">
        <v>162</v>
      </c>
      <c r="M1216">
        <v>25</v>
      </c>
      <c r="N1216">
        <v>0</v>
      </c>
      <c r="O1216">
        <v>0</v>
      </c>
      <c r="P1216">
        <v>0</v>
      </c>
      <c r="R1216" s="1" t="s">
        <v>923</v>
      </c>
      <c r="S1216" s="1">
        <v>15</v>
      </c>
      <c r="T1216" s="1">
        <v>59.1</v>
      </c>
      <c r="U1216" s="1"/>
      <c r="V1216" s="1"/>
      <c r="X1216" t="str">
        <f>Receive[[#This Row],[服装]]&amp;Receive[[#This Row],[名前]]&amp;Receive[[#This Row],[レアリティ]]</f>
        <v>ユニフォーム駒木輝ICONIC</v>
      </c>
    </row>
    <row r="1217" spans="1:24" x14ac:dyDescent="0.25">
      <c r="A1217">
        <f>VLOOKUP(Receive[[#This Row],[No用]],SetNo[[No.用]:[vlookup 用]],2,FALSE)</f>
        <v>200</v>
      </c>
      <c r="B1217">
        <f>IF(ROW()=2,1,IF(A1216&lt;&gt;Receive[[#This Row],[No]],1,B1216+1))</f>
        <v>3</v>
      </c>
      <c r="C1217" t="s">
        <v>205</v>
      </c>
      <c r="D1217" t="s">
        <v>55</v>
      </c>
      <c r="E1217" t="s">
        <v>23</v>
      </c>
      <c r="F1217" t="s">
        <v>25</v>
      </c>
      <c r="G1217" t="s">
        <v>56</v>
      </c>
      <c r="H1217" t="s">
        <v>71</v>
      </c>
      <c r="I1217">
        <v>1</v>
      </c>
      <c r="J1217" t="s">
        <v>228</v>
      </c>
      <c r="K1217" s="1" t="s">
        <v>120</v>
      </c>
      <c r="L1217" s="1" t="s">
        <v>162</v>
      </c>
      <c r="M1217">
        <v>25</v>
      </c>
      <c r="N1217">
        <v>0</v>
      </c>
      <c r="O1217">
        <v>0</v>
      </c>
      <c r="P1217">
        <v>0</v>
      </c>
      <c r="X1217" t="str">
        <f>Receive[[#This Row],[服装]]&amp;Receive[[#This Row],[名前]]&amp;Receive[[#This Row],[レアリティ]]</f>
        <v>ユニフォーム駒木輝ICONIC</v>
      </c>
    </row>
    <row r="1218" spans="1:24" x14ac:dyDescent="0.25">
      <c r="A1218">
        <f>VLOOKUP(Receive[[#This Row],[No用]],SetNo[[No.用]:[vlookup 用]],2,FALSE)</f>
        <v>200</v>
      </c>
      <c r="B1218">
        <f>IF(ROW()=2,1,IF(A1217&lt;&gt;Receive[[#This Row],[No]],1,B1217+1))</f>
        <v>4</v>
      </c>
      <c r="C1218" t="s">
        <v>205</v>
      </c>
      <c r="D1218" t="s">
        <v>55</v>
      </c>
      <c r="E1218" t="s">
        <v>23</v>
      </c>
      <c r="F1218" t="s">
        <v>25</v>
      </c>
      <c r="G1218" t="s">
        <v>56</v>
      </c>
      <c r="H1218" t="s">
        <v>71</v>
      </c>
      <c r="I1218">
        <v>1</v>
      </c>
      <c r="J1218" t="s">
        <v>228</v>
      </c>
      <c r="K1218" s="1" t="s">
        <v>164</v>
      </c>
      <c r="L1218" s="1" t="s">
        <v>162</v>
      </c>
      <c r="M1218">
        <v>25</v>
      </c>
      <c r="N1218">
        <v>0</v>
      </c>
      <c r="O1218">
        <v>0</v>
      </c>
      <c r="P1218">
        <v>0</v>
      </c>
      <c r="X1218" t="str">
        <f>Receive[[#This Row],[服装]]&amp;Receive[[#This Row],[名前]]&amp;Receive[[#This Row],[レアリティ]]</f>
        <v>ユニフォーム駒木輝ICONIC</v>
      </c>
    </row>
    <row r="1219" spans="1:24" x14ac:dyDescent="0.25">
      <c r="A1219">
        <f>VLOOKUP(Receive[[#This Row],[No用]],SetNo[[No.用]:[vlookup 用]],2,FALSE)</f>
        <v>200</v>
      </c>
      <c r="B1219">
        <f>IF(ROW()=2,1,IF(A1218&lt;&gt;Receive[[#This Row],[No]],1,B1218+1))</f>
        <v>5</v>
      </c>
      <c r="C1219" t="s">
        <v>205</v>
      </c>
      <c r="D1219" t="s">
        <v>55</v>
      </c>
      <c r="E1219" t="s">
        <v>23</v>
      </c>
      <c r="F1219" t="s">
        <v>25</v>
      </c>
      <c r="G1219" t="s">
        <v>56</v>
      </c>
      <c r="H1219" t="s">
        <v>71</v>
      </c>
      <c r="I1219">
        <v>0</v>
      </c>
      <c r="J1219" t="s">
        <v>228</v>
      </c>
      <c r="K1219" s="1" t="s">
        <v>165</v>
      </c>
      <c r="L1219" s="1" t="s">
        <v>162</v>
      </c>
      <c r="M1219">
        <v>12</v>
      </c>
      <c r="N1219">
        <v>0</v>
      </c>
      <c r="O1219">
        <v>0</v>
      </c>
      <c r="P1219">
        <v>0</v>
      </c>
      <c r="X1219" t="str">
        <f>Receive[[#This Row],[服装]]&amp;Receive[[#This Row],[名前]]&amp;Receive[[#This Row],[レアリティ]]</f>
        <v>ユニフォーム駒木輝ICONIC</v>
      </c>
    </row>
    <row r="1220" spans="1:24" x14ac:dyDescent="0.25">
      <c r="A1220">
        <f>VLOOKUP(Receive[[#This Row],[No用]],SetNo[[No.用]:[vlookup 用]],2,FALSE)</f>
        <v>201</v>
      </c>
      <c r="B1220">
        <f>IF(ROW()=2,1,IF(A1219&lt;&gt;Receive[[#This Row],[No]],1,B1219+1))</f>
        <v>1</v>
      </c>
      <c r="C1220" t="s">
        <v>205</v>
      </c>
      <c r="D1220" t="s">
        <v>57</v>
      </c>
      <c r="E1220" t="s">
        <v>24</v>
      </c>
      <c r="F1220" t="s">
        <v>26</v>
      </c>
      <c r="G1220" t="s">
        <v>56</v>
      </c>
      <c r="H1220" t="s">
        <v>71</v>
      </c>
      <c r="I1220">
        <v>1</v>
      </c>
      <c r="J1220" t="s">
        <v>228</v>
      </c>
      <c r="K1220" s="1" t="s">
        <v>119</v>
      </c>
      <c r="L1220" s="1" t="s">
        <v>162</v>
      </c>
      <c r="M1220">
        <v>25</v>
      </c>
      <c r="N1220">
        <v>0</v>
      </c>
      <c r="O1220">
        <v>0</v>
      </c>
      <c r="P1220">
        <v>0</v>
      </c>
      <c r="X1220" t="str">
        <f>Receive[[#This Row],[服装]]&amp;Receive[[#This Row],[名前]]&amp;Receive[[#This Row],[レアリティ]]</f>
        <v>ユニフォーム茶屋和馬ICONIC</v>
      </c>
    </row>
    <row r="1221" spans="1:24" x14ac:dyDescent="0.25">
      <c r="A1221">
        <f>VLOOKUP(Receive[[#This Row],[No用]],SetNo[[No.用]:[vlookup 用]],2,FALSE)</f>
        <v>201</v>
      </c>
      <c r="B1221">
        <f>IF(ROW()=2,1,IF(A1220&lt;&gt;Receive[[#This Row],[No]],1,B1220+1))</f>
        <v>2</v>
      </c>
      <c r="C1221" t="s">
        <v>205</v>
      </c>
      <c r="D1221" t="s">
        <v>57</v>
      </c>
      <c r="E1221" t="s">
        <v>24</v>
      </c>
      <c r="F1221" t="s">
        <v>26</v>
      </c>
      <c r="G1221" t="s">
        <v>56</v>
      </c>
      <c r="H1221" t="s">
        <v>71</v>
      </c>
      <c r="I1221">
        <v>1</v>
      </c>
      <c r="J1221" t="s">
        <v>228</v>
      </c>
      <c r="K1221" s="1" t="s">
        <v>163</v>
      </c>
      <c r="L1221" s="1" t="s">
        <v>162</v>
      </c>
      <c r="M1221">
        <v>25</v>
      </c>
      <c r="N1221">
        <v>0</v>
      </c>
      <c r="O1221">
        <v>0</v>
      </c>
      <c r="P1221">
        <v>0</v>
      </c>
      <c r="R1221" s="1" t="s">
        <v>923</v>
      </c>
      <c r="S1221" s="1">
        <v>15</v>
      </c>
      <c r="T1221" s="1">
        <v>59.1</v>
      </c>
      <c r="U1221" s="1"/>
      <c r="V1221" s="1"/>
      <c r="X1221" t="str">
        <f>Receive[[#This Row],[服装]]&amp;Receive[[#This Row],[名前]]&amp;Receive[[#This Row],[レアリティ]]</f>
        <v>ユニフォーム茶屋和馬ICONIC</v>
      </c>
    </row>
    <row r="1222" spans="1:24" x14ac:dyDescent="0.25">
      <c r="A1222">
        <f>VLOOKUP(Receive[[#This Row],[No用]],SetNo[[No.用]:[vlookup 用]],2,FALSE)</f>
        <v>201</v>
      </c>
      <c r="B1222">
        <f>IF(ROW()=2,1,IF(A1221&lt;&gt;Receive[[#This Row],[No]],1,B1221+1))</f>
        <v>3</v>
      </c>
      <c r="C1222" t="s">
        <v>205</v>
      </c>
      <c r="D1222" t="s">
        <v>57</v>
      </c>
      <c r="E1222" t="s">
        <v>24</v>
      </c>
      <c r="F1222" t="s">
        <v>26</v>
      </c>
      <c r="G1222" t="s">
        <v>56</v>
      </c>
      <c r="H1222" t="s">
        <v>71</v>
      </c>
      <c r="I1222">
        <v>1</v>
      </c>
      <c r="J1222" t="s">
        <v>228</v>
      </c>
      <c r="K1222" s="1" t="s">
        <v>120</v>
      </c>
      <c r="L1222" s="1" t="s">
        <v>162</v>
      </c>
      <c r="M1222">
        <v>25</v>
      </c>
      <c r="N1222">
        <v>0</v>
      </c>
      <c r="O1222">
        <v>0</v>
      </c>
      <c r="P1222">
        <v>0</v>
      </c>
      <c r="X1222" t="str">
        <f>Receive[[#This Row],[服装]]&amp;Receive[[#This Row],[名前]]&amp;Receive[[#This Row],[レアリティ]]</f>
        <v>ユニフォーム茶屋和馬ICONIC</v>
      </c>
    </row>
    <row r="1223" spans="1:24" x14ac:dyDescent="0.25">
      <c r="A1223">
        <f>VLOOKUP(Receive[[#This Row],[No用]],SetNo[[No.用]:[vlookup 用]],2,FALSE)</f>
        <v>201</v>
      </c>
      <c r="B1223">
        <f>IF(ROW()=2,1,IF(A1222&lt;&gt;Receive[[#This Row],[No]],1,B1222+1))</f>
        <v>4</v>
      </c>
      <c r="C1223" t="s">
        <v>205</v>
      </c>
      <c r="D1223" t="s">
        <v>57</v>
      </c>
      <c r="E1223" t="s">
        <v>24</v>
      </c>
      <c r="F1223" t="s">
        <v>26</v>
      </c>
      <c r="G1223" t="s">
        <v>56</v>
      </c>
      <c r="H1223" t="s">
        <v>71</v>
      </c>
      <c r="I1223">
        <v>1</v>
      </c>
      <c r="J1223" t="s">
        <v>228</v>
      </c>
      <c r="K1223" s="1" t="s">
        <v>164</v>
      </c>
      <c r="L1223" s="1" t="s">
        <v>162</v>
      </c>
      <c r="M1223">
        <v>25</v>
      </c>
      <c r="N1223">
        <v>0</v>
      </c>
      <c r="O1223">
        <v>0</v>
      </c>
      <c r="P1223">
        <v>0</v>
      </c>
      <c r="X1223" t="str">
        <f>Receive[[#This Row],[服装]]&amp;Receive[[#This Row],[名前]]&amp;Receive[[#This Row],[レアリティ]]</f>
        <v>ユニフォーム茶屋和馬ICONIC</v>
      </c>
    </row>
    <row r="1224" spans="1:24" x14ac:dyDescent="0.25">
      <c r="A1224">
        <f>VLOOKUP(Receive[[#This Row],[No用]],SetNo[[No.用]:[vlookup 用]],2,FALSE)</f>
        <v>201</v>
      </c>
      <c r="B1224">
        <f>IF(ROW()=2,1,IF(A1223&lt;&gt;Receive[[#This Row],[No]],1,B1223+1))</f>
        <v>5</v>
      </c>
      <c r="C1224" t="s">
        <v>205</v>
      </c>
      <c r="D1224" t="s">
        <v>57</v>
      </c>
      <c r="E1224" t="s">
        <v>24</v>
      </c>
      <c r="F1224" t="s">
        <v>26</v>
      </c>
      <c r="G1224" t="s">
        <v>56</v>
      </c>
      <c r="H1224" t="s">
        <v>71</v>
      </c>
      <c r="I1224">
        <v>0</v>
      </c>
      <c r="J1224" t="s">
        <v>228</v>
      </c>
      <c r="K1224" s="1" t="s">
        <v>165</v>
      </c>
      <c r="L1224" s="1" t="s">
        <v>162</v>
      </c>
      <c r="M1224">
        <v>12</v>
      </c>
      <c r="N1224">
        <v>0</v>
      </c>
      <c r="O1224">
        <v>0</v>
      </c>
      <c r="P1224">
        <v>0</v>
      </c>
      <c r="X1224" t="str">
        <f>Receive[[#This Row],[服装]]&amp;Receive[[#This Row],[名前]]&amp;Receive[[#This Row],[レアリティ]]</f>
        <v>ユニフォーム茶屋和馬ICONIC</v>
      </c>
    </row>
    <row r="1225" spans="1:24" x14ac:dyDescent="0.25">
      <c r="A1225">
        <f>VLOOKUP(Receive[[#This Row],[No用]],SetNo[[No.用]:[vlookup 用]],2,FALSE)</f>
        <v>202</v>
      </c>
      <c r="B1225">
        <f>IF(ROW()=2,1,IF(A1224&lt;&gt;Receive[[#This Row],[No]],1,B1224+1))</f>
        <v>1</v>
      </c>
      <c r="C1225" t="s">
        <v>205</v>
      </c>
      <c r="D1225" t="s">
        <v>58</v>
      </c>
      <c r="E1225" t="s">
        <v>24</v>
      </c>
      <c r="F1225" t="s">
        <v>25</v>
      </c>
      <c r="G1225" t="s">
        <v>56</v>
      </c>
      <c r="H1225" t="s">
        <v>71</v>
      </c>
      <c r="I1225">
        <v>1</v>
      </c>
      <c r="J1225" t="s">
        <v>228</v>
      </c>
      <c r="K1225" s="1" t="s">
        <v>119</v>
      </c>
      <c r="L1225" s="1" t="s">
        <v>162</v>
      </c>
      <c r="M1225">
        <v>25</v>
      </c>
      <c r="N1225">
        <v>0</v>
      </c>
      <c r="O1225">
        <v>0</v>
      </c>
      <c r="P1225">
        <v>0</v>
      </c>
      <c r="X1225" t="str">
        <f>Receive[[#This Row],[服装]]&amp;Receive[[#This Row],[名前]]&amp;Receive[[#This Row],[レアリティ]]</f>
        <v>ユニフォーム玉川弘樹ICONIC</v>
      </c>
    </row>
    <row r="1226" spans="1:24" x14ac:dyDescent="0.25">
      <c r="A1226">
        <f>VLOOKUP(Receive[[#This Row],[No用]],SetNo[[No.用]:[vlookup 用]],2,FALSE)</f>
        <v>202</v>
      </c>
      <c r="B1226">
        <f>IF(ROW()=2,1,IF(A1225&lt;&gt;Receive[[#This Row],[No]],1,B1225+1))</f>
        <v>2</v>
      </c>
      <c r="C1226" t="s">
        <v>205</v>
      </c>
      <c r="D1226" t="s">
        <v>58</v>
      </c>
      <c r="E1226" t="s">
        <v>24</v>
      </c>
      <c r="F1226" t="s">
        <v>25</v>
      </c>
      <c r="G1226" t="s">
        <v>56</v>
      </c>
      <c r="H1226" t="s">
        <v>71</v>
      </c>
      <c r="I1226">
        <v>1</v>
      </c>
      <c r="J1226" t="s">
        <v>228</v>
      </c>
      <c r="K1226" s="1" t="s">
        <v>163</v>
      </c>
      <c r="L1226" s="1" t="s">
        <v>162</v>
      </c>
      <c r="M1226">
        <v>25</v>
      </c>
      <c r="N1226">
        <v>0</v>
      </c>
      <c r="O1226">
        <v>0</v>
      </c>
      <c r="P1226">
        <v>0</v>
      </c>
      <c r="R1226" s="1" t="s">
        <v>923</v>
      </c>
      <c r="S1226" s="1">
        <v>15</v>
      </c>
      <c r="T1226" s="1">
        <v>59.1</v>
      </c>
      <c r="U1226" s="1"/>
      <c r="V1226" s="1"/>
      <c r="X1226" t="str">
        <f>Receive[[#This Row],[服装]]&amp;Receive[[#This Row],[名前]]&amp;Receive[[#This Row],[レアリティ]]</f>
        <v>ユニフォーム玉川弘樹ICONIC</v>
      </c>
    </row>
    <row r="1227" spans="1:24" x14ac:dyDescent="0.25">
      <c r="A1227">
        <f>VLOOKUP(Receive[[#This Row],[No用]],SetNo[[No.用]:[vlookup 用]],2,FALSE)</f>
        <v>202</v>
      </c>
      <c r="B1227">
        <f>IF(ROW()=2,1,IF(A1226&lt;&gt;Receive[[#This Row],[No]],1,B1226+1))</f>
        <v>3</v>
      </c>
      <c r="C1227" t="s">
        <v>205</v>
      </c>
      <c r="D1227" t="s">
        <v>58</v>
      </c>
      <c r="E1227" t="s">
        <v>24</v>
      </c>
      <c r="F1227" t="s">
        <v>25</v>
      </c>
      <c r="G1227" t="s">
        <v>56</v>
      </c>
      <c r="H1227" t="s">
        <v>71</v>
      </c>
      <c r="I1227">
        <v>1</v>
      </c>
      <c r="J1227" t="s">
        <v>228</v>
      </c>
      <c r="K1227" s="1" t="s">
        <v>120</v>
      </c>
      <c r="L1227" s="1" t="s">
        <v>162</v>
      </c>
      <c r="M1227">
        <v>25</v>
      </c>
      <c r="N1227">
        <v>0</v>
      </c>
      <c r="O1227">
        <v>0</v>
      </c>
      <c r="P1227">
        <v>0</v>
      </c>
      <c r="X1227" t="str">
        <f>Receive[[#This Row],[服装]]&amp;Receive[[#This Row],[名前]]&amp;Receive[[#This Row],[レアリティ]]</f>
        <v>ユニフォーム玉川弘樹ICONIC</v>
      </c>
    </row>
    <row r="1228" spans="1:24" x14ac:dyDescent="0.25">
      <c r="A1228">
        <f>VLOOKUP(Receive[[#This Row],[No用]],SetNo[[No.用]:[vlookup 用]],2,FALSE)</f>
        <v>202</v>
      </c>
      <c r="B1228">
        <f>IF(ROW()=2,1,IF(A1227&lt;&gt;Receive[[#This Row],[No]],1,B1227+1))</f>
        <v>4</v>
      </c>
      <c r="C1228" t="s">
        <v>205</v>
      </c>
      <c r="D1228" t="s">
        <v>58</v>
      </c>
      <c r="E1228" t="s">
        <v>24</v>
      </c>
      <c r="F1228" t="s">
        <v>25</v>
      </c>
      <c r="G1228" t="s">
        <v>56</v>
      </c>
      <c r="H1228" t="s">
        <v>71</v>
      </c>
      <c r="I1228">
        <v>1</v>
      </c>
      <c r="J1228" t="s">
        <v>228</v>
      </c>
      <c r="K1228" s="1" t="s">
        <v>164</v>
      </c>
      <c r="L1228" s="1" t="s">
        <v>162</v>
      </c>
      <c r="M1228">
        <v>25</v>
      </c>
      <c r="N1228">
        <v>0</v>
      </c>
      <c r="O1228">
        <v>0</v>
      </c>
      <c r="P1228">
        <v>0</v>
      </c>
      <c r="X1228" t="str">
        <f>Receive[[#This Row],[服装]]&amp;Receive[[#This Row],[名前]]&amp;Receive[[#This Row],[レアリティ]]</f>
        <v>ユニフォーム玉川弘樹ICONIC</v>
      </c>
    </row>
    <row r="1229" spans="1:24" x14ac:dyDescent="0.25">
      <c r="A1229">
        <f>VLOOKUP(Receive[[#This Row],[No用]],SetNo[[No.用]:[vlookup 用]],2,FALSE)</f>
        <v>202</v>
      </c>
      <c r="B1229">
        <f>IF(ROW()=2,1,IF(A1228&lt;&gt;Receive[[#This Row],[No]],1,B1228+1))</f>
        <v>5</v>
      </c>
      <c r="C1229" t="s">
        <v>205</v>
      </c>
      <c r="D1229" t="s">
        <v>58</v>
      </c>
      <c r="E1229" t="s">
        <v>24</v>
      </c>
      <c r="F1229" t="s">
        <v>25</v>
      </c>
      <c r="G1229" t="s">
        <v>56</v>
      </c>
      <c r="H1229" t="s">
        <v>71</v>
      </c>
      <c r="I1229">
        <v>0</v>
      </c>
      <c r="J1229" t="s">
        <v>228</v>
      </c>
      <c r="K1229" s="1" t="s">
        <v>165</v>
      </c>
      <c r="L1229" s="1" t="s">
        <v>162</v>
      </c>
      <c r="M1229">
        <v>12</v>
      </c>
      <c r="N1229">
        <v>0</v>
      </c>
      <c r="O1229">
        <v>0</v>
      </c>
      <c r="P1229">
        <v>0</v>
      </c>
      <c r="X1229" t="str">
        <f>Receive[[#This Row],[服装]]&amp;Receive[[#This Row],[名前]]&amp;Receive[[#This Row],[レアリティ]]</f>
        <v>ユニフォーム玉川弘樹ICONIC</v>
      </c>
    </row>
    <row r="1230" spans="1:24" x14ac:dyDescent="0.25">
      <c r="A1230">
        <f>VLOOKUP(Receive[[#This Row],[No用]],SetNo[[No.用]:[vlookup 用]],2,FALSE)</f>
        <v>203</v>
      </c>
      <c r="B1230">
        <f>IF(ROW()=2,1,IF(A1229&lt;&gt;Receive[[#This Row],[No]],1,B1229+1))</f>
        <v>1</v>
      </c>
      <c r="C1230" t="s">
        <v>205</v>
      </c>
      <c r="D1230" t="s">
        <v>59</v>
      </c>
      <c r="E1230" t="s">
        <v>24</v>
      </c>
      <c r="F1230" t="s">
        <v>21</v>
      </c>
      <c r="G1230" t="s">
        <v>56</v>
      </c>
      <c r="H1230" t="s">
        <v>71</v>
      </c>
      <c r="I1230">
        <v>1</v>
      </c>
      <c r="J1230" t="s">
        <v>228</v>
      </c>
      <c r="K1230" s="1" t="s">
        <v>119</v>
      </c>
      <c r="L1230" s="1" t="s">
        <v>173</v>
      </c>
      <c r="M1230">
        <v>29</v>
      </c>
      <c r="N1230">
        <v>0</v>
      </c>
      <c r="O1230">
        <v>0</v>
      </c>
      <c r="P1230">
        <v>0</v>
      </c>
      <c r="X1230" t="str">
        <f>Receive[[#This Row],[服装]]&amp;Receive[[#This Row],[名前]]&amp;Receive[[#This Row],[レアリティ]]</f>
        <v>ユニフォーム桜井大河ICONIC</v>
      </c>
    </row>
    <row r="1231" spans="1:24" x14ac:dyDescent="0.25">
      <c r="A1231">
        <f>VLOOKUP(Receive[[#This Row],[No用]],SetNo[[No.用]:[vlookup 用]],2,FALSE)</f>
        <v>203</v>
      </c>
      <c r="B1231">
        <f>IF(ROW()=2,1,IF(A1230&lt;&gt;Receive[[#This Row],[No]],1,B1230+1))</f>
        <v>2</v>
      </c>
      <c r="C1231" t="s">
        <v>205</v>
      </c>
      <c r="D1231" t="s">
        <v>59</v>
      </c>
      <c r="E1231" t="s">
        <v>24</v>
      </c>
      <c r="F1231" t="s">
        <v>21</v>
      </c>
      <c r="G1231" t="s">
        <v>56</v>
      </c>
      <c r="H1231" t="s">
        <v>71</v>
      </c>
      <c r="I1231">
        <v>1</v>
      </c>
      <c r="J1231" t="s">
        <v>228</v>
      </c>
      <c r="K1231" s="1" t="s">
        <v>163</v>
      </c>
      <c r="L1231" s="1" t="s">
        <v>162</v>
      </c>
      <c r="M1231">
        <v>31</v>
      </c>
      <c r="N1231">
        <v>0</v>
      </c>
      <c r="O1231">
        <v>0</v>
      </c>
      <c r="P1231">
        <v>0</v>
      </c>
      <c r="R1231" s="1" t="s">
        <v>923</v>
      </c>
      <c r="S1231" s="1">
        <v>15</v>
      </c>
      <c r="T1231" s="1">
        <v>59.1</v>
      </c>
      <c r="U1231" s="1"/>
      <c r="V1231" s="1"/>
      <c r="X1231" t="str">
        <f>Receive[[#This Row],[服装]]&amp;Receive[[#This Row],[名前]]&amp;Receive[[#This Row],[レアリティ]]</f>
        <v>ユニフォーム桜井大河ICONIC</v>
      </c>
    </row>
    <row r="1232" spans="1:24" x14ac:dyDescent="0.25">
      <c r="A1232">
        <f>VLOOKUP(Receive[[#This Row],[No用]],SetNo[[No.用]:[vlookup 用]],2,FALSE)</f>
        <v>203</v>
      </c>
      <c r="B1232">
        <f>IF(ROW()=2,1,IF(A1231&lt;&gt;Receive[[#This Row],[No]],1,B1231+1))</f>
        <v>3</v>
      </c>
      <c r="C1232" t="s">
        <v>205</v>
      </c>
      <c r="D1232" t="s">
        <v>59</v>
      </c>
      <c r="E1232" t="s">
        <v>24</v>
      </c>
      <c r="F1232" t="s">
        <v>21</v>
      </c>
      <c r="G1232" t="s">
        <v>56</v>
      </c>
      <c r="H1232" t="s">
        <v>71</v>
      </c>
      <c r="I1232">
        <v>1</v>
      </c>
      <c r="J1232" t="s">
        <v>228</v>
      </c>
      <c r="K1232" s="1" t="s">
        <v>230</v>
      </c>
      <c r="L1232" s="1" t="s">
        <v>162</v>
      </c>
      <c r="M1232">
        <v>31</v>
      </c>
      <c r="N1232">
        <v>0</v>
      </c>
      <c r="O1232">
        <v>0</v>
      </c>
      <c r="P1232">
        <v>0</v>
      </c>
      <c r="R1232" s="1" t="s">
        <v>923</v>
      </c>
      <c r="S1232" s="1">
        <v>10</v>
      </c>
      <c r="T1232" s="1">
        <v>39.4</v>
      </c>
      <c r="U1232" s="1"/>
      <c r="V1232" s="1"/>
      <c r="X1232" t="str">
        <f>Receive[[#This Row],[服装]]&amp;Receive[[#This Row],[名前]]&amp;Receive[[#This Row],[レアリティ]]</f>
        <v>ユニフォーム桜井大河ICONIC</v>
      </c>
    </row>
    <row r="1233" spans="1:24" x14ac:dyDescent="0.25">
      <c r="A1233">
        <f>VLOOKUP(Receive[[#This Row],[No用]],SetNo[[No.用]:[vlookup 用]],2,FALSE)</f>
        <v>203</v>
      </c>
      <c r="B1233">
        <f>IF(ROW()=2,1,IF(A1232&lt;&gt;Receive[[#This Row],[No]],1,B1232+1))</f>
        <v>4</v>
      </c>
      <c r="C1233" t="s">
        <v>205</v>
      </c>
      <c r="D1233" t="s">
        <v>59</v>
      </c>
      <c r="E1233" t="s">
        <v>24</v>
      </c>
      <c r="F1233" t="s">
        <v>21</v>
      </c>
      <c r="G1233" t="s">
        <v>56</v>
      </c>
      <c r="H1233" t="s">
        <v>71</v>
      </c>
      <c r="I1233">
        <v>1</v>
      </c>
      <c r="J1233" t="s">
        <v>228</v>
      </c>
      <c r="K1233" s="1" t="s">
        <v>120</v>
      </c>
      <c r="L1233" s="1" t="s">
        <v>173</v>
      </c>
      <c r="M1233">
        <v>29</v>
      </c>
      <c r="N1233">
        <v>0</v>
      </c>
      <c r="O1233">
        <v>0</v>
      </c>
      <c r="P1233">
        <v>0</v>
      </c>
      <c r="X1233" t="str">
        <f>Receive[[#This Row],[服装]]&amp;Receive[[#This Row],[名前]]&amp;Receive[[#This Row],[レアリティ]]</f>
        <v>ユニフォーム桜井大河ICONIC</v>
      </c>
    </row>
    <row r="1234" spans="1:24" x14ac:dyDescent="0.25">
      <c r="A1234">
        <f>VLOOKUP(Receive[[#This Row],[No用]],SetNo[[No.用]:[vlookup 用]],2,FALSE)</f>
        <v>203</v>
      </c>
      <c r="B1234">
        <f>IF(ROW()=2,1,IF(A1233&lt;&gt;Receive[[#This Row],[No]],1,B1233+1))</f>
        <v>5</v>
      </c>
      <c r="C1234" t="s">
        <v>205</v>
      </c>
      <c r="D1234" t="s">
        <v>59</v>
      </c>
      <c r="E1234" t="s">
        <v>24</v>
      </c>
      <c r="F1234" t="s">
        <v>21</v>
      </c>
      <c r="G1234" t="s">
        <v>56</v>
      </c>
      <c r="H1234" t="s">
        <v>71</v>
      </c>
      <c r="I1234">
        <v>1</v>
      </c>
      <c r="J1234" t="s">
        <v>228</v>
      </c>
      <c r="K1234" s="1" t="s">
        <v>164</v>
      </c>
      <c r="L1234" s="1" t="s">
        <v>162</v>
      </c>
      <c r="M1234">
        <v>31</v>
      </c>
      <c r="N1234">
        <v>0</v>
      </c>
      <c r="O1234">
        <v>0</v>
      </c>
      <c r="P1234">
        <v>0</v>
      </c>
      <c r="X1234" t="str">
        <f>Receive[[#This Row],[服装]]&amp;Receive[[#This Row],[名前]]&amp;Receive[[#This Row],[レアリティ]]</f>
        <v>ユニフォーム桜井大河ICONIC</v>
      </c>
    </row>
    <row r="1235" spans="1:24" x14ac:dyDescent="0.25">
      <c r="A1235">
        <f>VLOOKUP(Receive[[#This Row],[No用]],SetNo[[No.用]:[vlookup 用]],2,FALSE)</f>
        <v>203</v>
      </c>
      <c r="B1235">
        <f>IF(ROW()=2,1,IF(A1234&lt;&gt;Receive[[#This Row],[No]],1,B1234+1))</f>
        <v>6</v>
      </c>
      <c r="C1235" t="s">
        <v>205</v>
      </c>
      <c r="D1235" t="s">
        <v>59</v>
      </c>
      <c r="E1235" t="s">
        <v>24</v>
      </c>
      <c r="F1235" t="s">
        <v>21</v>
      </c>
      <c r="G1235" t="s">
        <v>56</v>
      </c>
      <c r="H1235" t="s">
        <v>71</v>
      </c>
      <c r="I1235">
        <v>0</v>
      </c>
      <c r="J1235" t="s">
        <v>228</v>
      </c>
      <c r="K1235" s="1" t="s">
        <v>165</v>
      </c>
      <c r="L1235" s="1" t="s">
        <v>162</v>
      </c>
      <c r="M1235">
        <v>31</v>
      </c>
      <c r="N1235">
        <v>0</v>
      </c>
      <c r="O1235">
        <v>0</v>
      </c>
      <c r="P1235">
        <v>0</v>
      </c>
      <c r="X1235" t="str">
        <f>Receive[[#This Row],[服装]]&amp;Receive[[#This Row],[名前]]&amp;Receive[[#This Row],[レアリティ]]</f>
        <v>ユニフォーム桜井大河ICONIC</v>
      </c>
    </row>
    <row r="1236" spans="1:24" x14ac:dyDescent="0.25">
      <c r="A1236">
        <f>VLOOKUP(Receive[[#This Row],[No用]],SetNo[[No.用]:[vlookup 用]],2,FALSE)</f>
        <v>203</v>
      </c>
      <c r="B1236">
        <f>IF(ROW()=2,1,IF(A1235&lt;&gt;Receive[[#This Row],[No]],1,B1235+1))</f>
        <v>7</v>
      </c>
      <c r="C1236" t="s">
        <v>205</v>
      </c>
      <c r="D1236" t="s">
        <v>59</v>
      </c>
      <c r="E1236" t="s">
        <v>24</v>
      </c>
      <c r="F1236" t="s">
        <v>21</v>
      </c>
      <c r="G1236" t="s">
        <v>56</v>
      </c>
      <c r="H1236" t="s">
        <v>71</v>
      </c>
      <c r="I1236">
        <v>1</v>
      </c>
      <c r="J1236" t="s">
        <v>228</v>
      </c>
      <c r="K1236" s="1" t="s">
        <v>183</v>
      </c>
      <c r="L1236" s="1" t="s">
        <v>224</v>
      </c>
      <c r="M1236">
        <v>45</v>
      </c>
      <c r="N1236">
        <v>0</v>
      </c>
      <c r="O1236">
        <v>55</v>
      </c>
      <c r="P1236">
        <v>0</v>
      </c>
      <c r="X1236" t="str">
        <f>Receive[[#This Row],[服装]]&amp;Receive[[#This Row],[名前]]&amp;Receive[[#This Row],[レアリティ]]</f>
        <v>ユニフォーム桜井大河ICONIC</v>
      </c>
    </row>
    <row r="1237" spans="1:24" x14ac:dyDescent="0.25">
      <c r="A1237">
        <f>VLOOKUP(Receive[[#This Row],[No用]],SetNo[[No.用]:[vlookup 用]],2,FALSE)</f>
        <v>204</v>
      </c>
      <c r="B1237">
        <f>IF(ROW()=2,1,IF(A1236&lt;&gt;Receive[[#This Row],[No]],1,B1236+1))</f>
        <v>1</v>
      </c>
      <c r="C1237" t="s">
        <v>205</v>
      </c>
      <c r="D1237" t="s">
        <v>60</v>
      </c>
      <c r="E1237" t="s">
        <v>24</v>
      </c>
      <c r="F1237" t="s">
        <v>31</v>
      </c>
      <c r="G1237" t="s">
        <v>56</v>
      </c>
      <c r="H1237" t="s">
        <v>71</v>
      </c>
      <c r="I1237">
        <v>1</v>
      </c>
      <c r="J1237" t="s">
        <v>228</v>
      </c>
      <c r="K1237" s="1" t="s">
        <v>119</v>
      </c>
      <c r="L1237" s="1" t="s">
        <v>162</v>
      </c>
      <c r="M1237">
        <v>27</v>
      </c>
      <c r="N1237">
        <v>0</v>
      </c>
      <c r="O1237">
        <v>0</v>
      </c>
      <c r="P1237">
        <v>0</v>
      </c>
      <c r="X1237" t="str">
        <f>Receive[[#This Row],[服装]]&amp;Receive[[#This Row],[名前]]&amp;Receive[[#This Row],[レアリティ]]</f>
        <v>ユニフォーム芳賀良治ICONIC</v>
      </c>
    </row>
    <row r="1238" spans="1:24" x14ac:dyDescent="0.25">
      <c r="A1238">
        <f>VLOOKUP(Receive[[#This Row],[No用]],SetNo[[No.用]:[vlookup 用]],2,FALSE)</f>
        <v>204</v>
      </c>
      <c r="B1238">
        <f>IF(ROW()=2,1,IF(A1237&lt;&gt;Receive[[#This Row],[No]],1,B1237+1))</f>
        <v>2</v>
      </c>
      <c r="C1238" t="s">
        <v>205</v>
      </c>
      <c r="D1238" t="s">
        <v>60</v>
      </c>
      <c r="E1238" t="s">
        <v>24</v>
      </c>
      <c r="F1238" t="s">
        <v>31</v>
      </c>
      <c r="G1238" t="s">
        <v>56</v>
      </c>
      <c r="H1238" t="s">
        <v>71</v>
      </c>
      <c r="I1238">
        <v>1</v>
      </c>
      <c r="J1238" t="s">
        <v>228</v>
      </c>
      <c r="K1238" s="1" t="s">
        <v>163</v>
      </c>
      <c r="L1238" s="1" t="s">
        <v>162</v>
      </c>
      <c r="M1238">
        <v>27</v>
      </c>
      <c r="N1238">
        <v>0</v>
      </c>
      <c r="O1238">
        <v>0</v>
      </c>
      <c r="P1238">
        <v>0</v>
      </c>
      <c r="R1238" s="1" t="s">
        <v>923</v>
      </c>
      <c r="S1238" s="1">
        <v>15</v>
      </c>
      <c r="T1238" s="1">
        <v>59.1</v>
      </c>
      <c r="U1238" s="1"/>
      <c r="V1238" s="1"/>
      <c r="X1238" t="str">
        <f>Receive[[#This Row],[服装]]&amp;Receive[[#This Row],[名前]]&amp;Receive[[#This Row],[レアリティ]]</f>
        <v>ユニフォーム芳賀良治ICONIC</v>
      </c>
    </row>
    <row r="1239" spans="1:24" x14ac:dyDescent="0.25">
      <c r="A1239">
        <f>VLOOKUP(Receive[[#This Row],[No用]],SetNo[[No.用]:[vlookup 用]],2,FALSE)</f>
        <v>204</v>
      </c>
      <c r="B1239">
        <f>IF(ROW()=2,1,IF(A1238&lt;&gt;Receive[[#This Row],[No]],1,B1238+1))</f>
        <v>3</v>
      </c>
      <c r="C1239" t="s">
        <v>205</v>
      </c>
      <c r="D1239" t="s">
        <v>60</v>
      </c>
      <c r="E1239" t="s">
        <v>24</v>
      </c>
      <c r="F1239" t="s">
        <v>31</v>
      </c>
      <c r="G1239" t="s">
        <v>56</v>
      </c>
      <c r="H1239" t="s">
        <v>71</v>
      </c>
      <c r="I1239">
        <v>1</v>
      </c>
      <c r="J1239" t="s">
        <v>228</v>
      </c>
      <c r="K1239" s="1" t="s">
        <v>230</v>
      </c>
      <c r="L1239" s="1" t="s">
        <v>162</v>
      </c>
      <c r="M1239">
        <v>27</v>
      </c>
      <c r="N1239">
        <v>0</v>
      </c>
      <c r="O1239">
        <v>0</v>
      </c>
      <c r="P1239">
        <v>0</v>
      </c>
      <c r="R1239" s="1" t="s">
        <v>923</v>
      </c>
      <c r="S1239" s="1">
        <v>10</v>
      </c>
      <c r="T1239" s="1">
        <v>39.4</v>
      </c>
      <c r="U1239" s="1"/>
      <c r="V1239" s="1"/>
      <c r="X1239" t="str">
        <f>Receive[[#This Row],[服装]]&amp;Receive[[#This Row],[名前]]&amp;Receive[[#This Row],[レアリティ]]</f>
        <v>ユニフォーム芳賀良治ICONIC</v>
      </c>
    </row>
    <row r="1240" spans="1:24" x14ac:dyDescent="0.25">
      <c r="A1240">
        <f>VLOOKUP(Receive[[#This Row],[No用]],SetNo[[No.用]:[vlookup 用]],2,FALSE)</f>
        <v>204</v>
      </c>
      <c r="B1240">
        <f>IF(ROW()=2,1,IF(A1239&lt;&gt;Receive[[#This Row],[No]],1,B1239+1))</f>
        <v>4</v>
      </c>
      <c r="C1240" t="s">
        <v>205</v>
      </c>
      <c r="D1240" t="s">
        <v>60</v>
      </c>
      <c r="E1240" t="s">
        <v>24</v>
      </c>
      <c r="F1240" t="s">
        <v>31</v>
      </c>
      <c r="G1240" t="s">
        <v>56</v>
      </c>
      <c r="H1240" t="s">
        <v>71</v>
      </c>
      <c r="I1240">
        <v>1</v>
      </c>
      <c r="J1240" t="s">
        <v>228</v>
      </c>
      <c r="K1240" s="1" t="s">
        <v>120</v>
      </c>
      <c r="L1240" s="1" t="s">
        <v>162</v>
      </c>
      <c r="M1240">
        <v>27</v>
      </c>
      <c r="N1240">
        <v>0</v>
      </c>
      <c r="O1240">
        <v>0</v>
      </c>
      <c r="P1240">
        <v>0</v>
      </c>
      <c r="X1240" t="str">
        <f>Receive[[#This Row],[服装]]&amp;Receive[[#This Row],[名前]]&amp;Receive[[#This Row],[レアリティ]]</f>
        <v>ユニフォーム芳賀良治ICONIC</v>
      </c>
    </row>
    <row r="1241" spans="1:24" x14ac:dyDescent="0.25">
      <c r="A1241">
        <f>VLOOKUP(Receive[[#This Row],[No用]],SetNo[[No.用]:[vlookup 用]],2,FALSE)</f>
        <v>204</v>
      </c>
      <c r="B1241">
        <f>IF(ROW()=2,1,IF(A1240&lt;&gt;Receive[[#This Row],[No]],1,B1240+1))</f>
        <v>5</v>
      </c>
      <c r="C1241" t="s">
        <v>205</v>
      </c>
      <c r="D1241" t="s">
        <v>60</v>
      </c>
      <c r="E1241" t="s">
        <v>24</v>
      </c>
      <c r="F1241" t="s">
        <v>31</v>
      </c>
      <c r="G1241" t="s">
        <v>56</v>
      </c>
      <c r="H1241" t="s">
        <v>71</v>
      </c>
      <c r="I1241">
        <v>1</v>
      </c>
      <c r="J1241" t="s">
        <v>228</v>
      </c>
      <c r="K1241" s="1" t="s">
        <v>164</v>
      </c>
      <c r="L1241" s="1" t="s">
        <v>162</v>
      </c>
      <c r="M1241">
        <v>27</v>
      </c>
      <c r="N1241">
        <v>0</v>
      </c>
      <c r="O1241">
        <v>0</v>
      </c>
      <c r="P1241">
        <v>0</v>
      </c>
      <c r="X1241" t="str">
        <f>Receive[[#This Row],[服装]]&amp;Receive[[#This Row],[名前]]&amp;Receive[[#This Row],[レアリティ]]</f>
        <v>ユニフォーム芳賀良治ICONIC</v>
      </c>
    </row>
    <row r="1242" spans="1:24" x14ac:dyDescent="0.25">
      <c r="A1242">
        <f>VLOOKUP(Receive[[#This Row],[No用]],SetNo[[No.用]:[vlookup 用]],2,FALSE)</f>
        <v>204</v>
      </c>
      <c r="B1242">
        <f>IF(ROW()=2,1,IF(A1241&lt;&gt;Receive[[#This Row],[No]],1,B1241+1))</f>
        <v>6</v>
      </c>
      <c r="C1242" t="s">
        <v>205</v>
      </c>
      <c r="D1242" t="s">
        <v>60</v>
      </c>
      <c r="E1242" t="s">
        <v>24</v>
      </c>
      <c r="F1242" t="s">
        <v>31</v>
      </c>
      <c r="G1242" t="s">
        <v>56</v>
      </c>
      <c r="H1242" t="s">
        <v>71</v>
      </c>
      <c r="I1242">
        <v>0</v>
      </c>
      <c r="J1242" t="s">
        <v>228</v>
      </c>
      <c r="K1242" s="1" t="s">
        <v>165</v>
      </c>
      <c r="L1242" s="1" t="s">
        <v>162</v>
      </c>
      <c r="M1242">
        <v>13</v>
      </c>
      <c r="N1242">
        <v>0</v>
      </c>
      <c r="O1242">
        <v>0</v>
      </c>
      <c r="P1242">
        <v>0</v>
      </c>
      <c r="X1242" t="str">
        <f>Receive[[#This Row],[服装]]&amp;Receive[[#This Row],[名前]]&amp;Receive[[#This Row],[レアリティ]]</f>
        <v>ユニフォーム芳賀良治ICONIC</v>
      </c>
    </row>
    <row r="1243" spans="1:24" x14ac:dyDescent="0.25">
      <c r="A1243">
        <f>VLOOKUP(Receive[[#This Row],[No用]],SetNo[[No.用]:[vlookup 用]],2,FALSE)</f>
        <v>205</v>
      </c>
      <c r="B1243">
        <f>IF(ROW()=2,1,IF(A1242&lt;&gt;Receive[[#This Row],[No]],1,B1242+1))</f>
        <v>1</v>
      </c>
      <c r="C1243" t="s">
        <v>205</v>
      </c>
      <c r="D1243" t="s">
        <v>61</v>
      </c>
      <c r="E1243" t="s">
        <v>24</v>
      </c>
      <c r="F1243" t="s">
        <v>26</v>
      </c>
      <c r="G1243" t="s">
        <v>56</v>
      </c>
      <c r="H1243" t="s">
        <v>71</v>
      </c>
      <c r="I1243">
        <v>1</v>
      </c>
      <c r="J1243" t="s">
        <v>228</v>
      </c>
      <c r="K1243" s="1" t="s">
        <v>119</v>
      </c>
      <c r="L1243" s="1" t="s">
        <v>162</v>
      </c>
      <c r="M1243">
        <v>26</v>
      </c>
      <c r="N1243">
        <v>0</v>
      </c>
      <c r="O1243">
        <v>0</v>
      </c>
      <c r="P1243">
        <v>0</v>
      </c>
      <c r="X1243" t="str">
        <f>Receive[[#This Row],[服装]]&amp;Receive[[#This Row],[名前]]&amp;Receive[[#This Row],[レアリティ]]</f>
        <v>ユニフォーム渋谷陸斗ICONIC</v>
      </c>
    </row>
    <row r="1244" spans="1:24" x14ac:dyDescent="0.25">
      <c r="A1244">
        <f>VLOOKUP(Receive[[#This Row],[No用]],SetNo[[No.用]:[vlookup 用]],2,FALSE)</f>
        <v>205</v>
      </c>
      <c r="B1244">
        <f>IF(ROW()=2,1,IF(A1243&lt;&gt;Receive[[#This Row],[No]],1,B1243+1))</f>
        <v>2</v>
      </c>
      <c r="C1244" t="s">
        <v>205</v>
      </c>
      <c r="D1244" t="s">
        <v>61</v>
      </c>
      <c r="E1244" t="s">
        <v>24</v>
      </c>
      <c r="F1244" t="s">
        <v>26</v>
      </c>
      <c r="G1244" t="s">
        <v>56</v>
      </c>
      <c r="H1244" t="s">
        <v>71</v>
      </c>
      <c r="I1244">
        <v>1</v>
      </c>
      <c r="J1244" t="s">
        <v>228</v>
      </c>
      <c r="K1244" s="1" t="s">
        <v>163</v>
      </c>
      <c r="L1244" s="1" t="s">
        <v>162</v>
      </c>
      <c r="M1244">
        <v>26</v>
      </c>
      <c r="N1244">
        <v>0</v>
      </c>
      <c r="O1244">
        <v>0</v>
      </c>
      <c r="P1244">
        <v>0</v>
      </c>
      <c r="R1244" s="1" t="s">
        <v>923</v>
      </c>
      <c r="S1244" s="1">
        <v>15</v>
      </c>
      <c r="T1244" s="1">
        <v>59.1</v>
      </c>
      <c r="U1244" s="1"/>
      <c r="V1244" s="1"/>
      <c r="X1244" t="str">
        <f>Receive[[#This Row],[服装]]&amp;Receive[[#This Row],[名前]]&amp;Receive[[#This Row],[レアリティ]]</f>
        <v>ユニフォーム渋谷陸斗ICONIC</v>
      </c>
    </row>
    <row r="1245" spans="1:24" x14ac:dyDescent="0.25">
      <c r="A1245">
        <f>VLOOKUP(Receive[[#This Row],[No用]],SetNo[[No.用]:[vlookup 用]],2,FALSE)</f>
        <v>205</v>
      </c>
      <c r="B1245">
        <f>IF(ROW()=2,1,IF(A1244&lt;&gt;Receive[[#This Row],[No]],1,B1244+1))</f>
        <v>3</v>
      </c>
      <c r="C1245" t="s">
        <v>205</v>
      </c>
      <c r="D1245" t="s">
        <v>61</v>
      </c>
      <c r="E1245" t="s">
        <v>24</v>
      </c>
      <c r="F1245" t="s">
        <v>26</v>
      </c>
      <c r="G1245" t="s">
        <v>56</v>
      </c>
      <c r="H1245" t="s">
        <v>71</v>
      </c>
      <c r="I1245">
        <v>1</v>
      </c>
      <c r="J1245" t="s">
        <v>228</v>
      </c>
      <c r="K1245" s="1" t="s">
        <v>120</v>
      </c>
      <c r="L1245" s="1" t="s">
        <v>162</v>
      </c>
      <c r="M1245">
        <v>26</v>
      </c>
      <c r="N1245">
        <v>0</v>
      </c>
      <c r="O1245">
        <v>0</v>
      </c>
      <c r="P1245">
        <v>0</v>
      </c>
      <c r="X1245" t="str">
        <f>Receive[[#This Row],[服装]]&amp;Receive[[#This Row],[名前]]&amp;Receive[[#This Row],[レアリティ]]</f>
        <v>ユニフォーム渋谷陸斗ICONIC</v>
      </c>
    </row>
    <row r="1246" spans="1:24" x14ac:dyDescent="0.25">
      <c r="A1246">
        <f>VLOOKUP(Receive[[#This Row],[No用]],SetNo[[No.用]:[vlookup 用]],2,FALSE)</f>
        <v>205</v>
      </c>
      <c r="B1246">
        <f>IF(ROW()=2,1,IF(A1245&lt;&gt;Receive[[#This Row],[No]],1,B1245+1))</f>
        <v>4</v>
      </c>
      <c r="C1246" t="s">
        <v>205</v>
      </c>
      <c r="D1246" t="s">
        <v>61</v>
      </c>
      <c r="E1246" t="s">
        <v>24</v>
      </c>
      <c r="F1246" t="s">
        <v>26</v>
      </c>
      <c r="G1246" t="s">
        <v>56</v>
      </c>
      <c r="H1246" t="s">
        <v>71</v>
      </c>
      <c r="I1246">
        <v>1</v>
      </c>
      <c r="J1246" t="s">
        <v>228</v>
      </c>
      <c r="K1246" s="1" t="s">
        <v>164</v>
      </c>
      <c r="L1246" s="1" t="s">
        <v>162</v>
      </c>
      <c r="M1246">
        <v>26</v>
      </c>
      <c r="N1246">
        <v>0</v>
      </c>
      <c r="O1246">
        <v>0</v>
      </c>
      <c r="P1246">
        <v>0</v>
      </c>
      <c r="X1246" t="str">
        <f>Receive[[#This Row],[服装]]&amp;Receive[[#This Row],[名前]]&amp;Receive[[#This Row],[レアリティ]]</f>
        <v>ユニフォーム渋谷陸斗ICONIC</v>
      </c>
    </row>
    <row r="1247" spans="1:24" x14ac:dyDescent="0.25">
      <c r="A1247">
        <f>VLOOKUP(Receive[[#This Row],[No用]],SetNo[[No.用]:[vlookup 用]],2,FALSE)</f>
        <v>205</v>
      </c>
      <c r="B1247">
        <f>IF(ROW()=2,1,IF(A1246&lt;&gt;Receive[[#This Row],[No]],1,B1246+1))</f>
        <v>5</v>
      </c>
      <c r="C1247" t="s">
        <v>205</v>
      </c>
      <c r="D1247" t="s">
        <v>61</v>
      </c>
      <c r="E1247" t="s">
        <v>24</v>
      </c>
      <c r="F1247" t="s">
        <v>26</v>
      </c>
      <c r="G1247" t="s">
        <v>56</v>
      </c>
      <c r="H1247" t="s">
        <v>71</v>
      </c>
      <c r="I1247">
        <v>0</v>
      </c>
      <c r="J1247" t="s">
        <v>228</v>
      </c>
      <c r="K1247" s="1" t="s">
        <v>165</v>
      </c>
      <c r="L1247" s="1" t="s">
        <v>162</v>
      </c>
      <c r="M1247">
        <v>13</v>
      </c>
      <c r="N1247">
        <v>0</v>
      </c>
      <c r="O1247">
        <v>0</v>
      </c>
      <c r="P1247">
        <v>0</v>
      </c>
      <c r="X1247" t="str">
        <f>Receive[[#This Row],[服装]]&amp;Receive[[#This Row],[名前]]&amp;Receive[[#This Row],[レアリティ]]</f>
        <v>ユニフォーム渋谷陸斗ICONIC</v>
      </c>
    </row>
    <row r="1248" spans="1:24" x14ac:dyDescent="0.25">
      <c r="A1248">
        <f>VLOOKUP(Receive[[#This Row],[No用]],SetNo[[No.用]:[vlookup 用]],2,FALSE)</f>
        <v>206</v>
      </c>
      <c r="B1248">
        <f>IF(ROW()=2,1,IF(A1247&lt;&gt;Receive[[#This Row],[No]],1,B1247+1))</f>
        <v>1</v>
      </c>
      <c r="C1248" t="s">
        <v>205</v>
      </c>
      <c r="D1248" t="s">
        <v>62</v>
      </c>
      <c r="E1248" t="s">
        <v>24</v>
      </c>
      <c r="F1248" t="s">
        <v>25</v>
      </c>
      <c r="G1248" t="s">
        <v>56</v>
      </c>
      <c r="H1248" t="s">
        <v>71</v>
      </c>
      <c r="I1248">
        <v>1</v>
      </c>
      <c r="J1248" t="s">
        <v>228</v>
      </c>
      <c r="K1248" s="1" t="s">
        <v>119</v>
      </c>
      <c r="L1248" s="1" t="s">
        <v>162</v>
      </c>
      <c r="M1248">
        <v>26</v>
      </c>
      <c r="N1248">
        <v>0</v>
      </c>
      <c r="O1248">
        <v>0</v>
      </c>
      <c r="P1248">
        <v>0</v>
      </c>
      <c r="X1248" t="str">
        <f>Receive[[#This Row],[服装]]&amp;Receive[[#This Row],[名前]]&amp;Receive[[#This Row],[レアリティ]]</f>
        <v>ユニフォーム池尻隼人ICONIC</v>
      </c>
    </row>
    <row r="1249" spans="1:24" x14ac:dyDescent="0.25">
      <c r="A1249">
        <f>VLOOKUP(Receive[[#This Row],[No用]],SetNo[[No.用]:[vlookup 用]],2,FALSE)</f>
        <v>206</v>
      </c>
      <c r="B1249">
        <f>IF(ROW()=2,1,IF(A1248&lt;&gt;Receive[[#This Row],[No]],1,B1248+1))</f>
        <v>2</v>
      </c>
      <c r="C1249" t="s">
        <v>205</v>
      </c>
      <c r="D1249" t="s">
        <v>62</v>
      </c>
      <c r="E1249" t="s">
        <v>24</v>
      </c>
      <c r="F1249" t="s">
        <v>25</v>
      </c>
      <c r="G1249" t="s">
        <v>56</v>
      </c>
      <c r="H1249" t="s">
        <v>71</v>
      </c>
      <c r="I1249">
        <v>1</v>
      </c>
      <c r="J1249" t="s">
        <v>228</v>
      </c>
      <c r="K1249" s="1" t="s">
        <v>163</v>
      </c>
      <c r="L1249" s="1" t="s">
        <v>162</v>
      </c>
      <c r="M1249">
        <v>26</v>
      </c>
      <c r="N1249">
        <v>0</v>
      </c>
      <c r="O1249">
        <v>0</v>
      </c>
      <c r="P1249">
        <v>0</v>
      </c>
      <c r="R1249" s="1" t="s">
        <v>923</v>
      </c>
      <c r="S1249" s="1">
        <v>15</v>
      </c>
      <c r="T1249" s="1">
        <v>59.1</v>
      </c>
      <c r="U1249" s="1"/>
      <c r="V1249" s="1"/>
      <c r="X1249" t="str">
        <f>Receive[[#This Row],[服装]]&amp;Receive[[#This Row],[名前]]&amp;Receive[[#This Row],[レアリティ]]</f>
        <v>ユニフォーム池尻隼人ICONIC</v>
      </c>
    </row>
    <row r="1250" spans="1:24" x14ac:dyDescent="0.25">
      <c r="A1250">
        <f>VLOOKUP(Receive[[#This Row],[No用]],SetNo[[No.用]:[vlookup 用]],2,FALSE)</f>
        <v>206</v>
      </c>
      <c r="B1250">
        <f>IF(ROW()=2,1,IF(A1249&lt;&gt;Receive[[#This Row],[No]],1,B1249+1))</f>
        <v>3</v>
      </c>
      <c r="C1250" t="s">
        <v>205</v>
      </c>
      <c r="D1250" t="s">
        <v>62</v>
      </c>
      <c r="E1250" t="s">
        <v>24</v>
      </c>
      <c r="F1250" t="s">
        <v>25</v>
      </c>
      <c r="G1250" t="s">
        <v>56</v>
      </c>
      <c r="H1250" t="s">
        <v>71</v>
      </c>
      <c r="I1250">
        <v>1</v>
      </c>
      <c r="J1250" t="s">
        <v>228</v>
      </c>
      <c r="K1250" s="1" t="s">
        <v>120</v>
      </c>
      <c r="L1250" s="1" t="s">
        <v>162</v>
      </c>
      <c r="M1250">
        <v>26</v>
      </c>
      <c r="N1250">
        <v>0</v>
      </c>
      <c r="O1250">
        <v>0</v>
      </c>
      <c r="P1250">
        <v>0</v>
      </c>
      <c r="X1250" t="str">
        <f>Receive[[#This Row],[服装]]&amp;Receive[[#This Row],[名前]]&amp;Receive[[#This Row],[レアリティ]]</f>
        <v>ユニフォーム池尻隼人ICONIC</v>
      </c>
    </row>
    <row r="1251" spans="1:24" x14ac:dyDescent="0.25">
      <c r="A1251">
        <f>VLOOKUP(Receive[[#This Row],[No用]],SetNo[[No.用]:[vlookup 用]],2,FALSE)</f>
        <v>206</v>
      </c>
      <c r="B1251">
        <f>IF(ROW()=2,1,IF(A1250&lt;&gt;Receive[[#This Row],[No]],1,B1250+1))</f>
        <v>4</v>
      </c>
      <c r="C1251" t="s">
        <v>205</v>
      </c>
      <c r="D1251" t="s">
        <v>62</v>
      </c>
      <c r="E1251" t="s">
        <v>24</v>
      </c>
      <c r="F1251" t="s">
        <v>25</v>
      </c>
      <c r="G1251" t="s">
        <v>56</v>
      </c>
      <c r="H1251" t="s">
        <v>71</v>
      </c>
      <c r="I1251">
        <v>1</v>
      </c>
      <c r="J1251" t="s">
        <v>228</v>
      </c>
      <c r="K1251" s="1" t="s">
        <v>164</v>
      </c>
      <c r="L1251" s="1" t="s">
        <v>162</v>
      </c>
      <c r="M1251">
        <v>26</v>
      </c>
      <c r="N1251">
        <v>0</v>
      </c>
      <c r="O1251">
        <v>0</v>
      </c>
      <c r="P1251">
        <v>0</v>
      </c>
      <c r="X1251" t="str">
        <f>Receive[[#This Row],[服装]]&amp;Receive[[#This Row],[名前]]&amp;Receive[[#This Row],[レアリティ]]</f>
        <v>ユニフォーム池尻隼人ICONIC</v>
      </c>
    </row>
    <row r="1252" spans="1:24" x14ac:dyDescent="0.25">
      <c r="A1252">
        <f>VLOOKUP(Receive[[#This Row],[No用]],SetNo[[No.用]:[vlookup 用]],2,FALSE)</f>
        <v>206</v>
      </c>
      <c r="B1252">
        <f>IF(ROW()=2,1,IF(A1251&lt;&gt;Receive[[#This Row],[No]],1,B1251+1))</f>
        <v>5</v>
      </c>
      <c r="C1252" t="s">
        <v>205</v>
      </c>
      <c r="D1252" t="s">
        <v>62</v>
      </c>
      <c r="E1252" t="s">
        <v>24</v>
      </c>
      <c r="F1252" t="s">
        <v>25</v>
      </c>
      <c r="G1252" t="s">
        <v>56</v>
      </c>
      <c r="H1252" t="s">
        <v>71</v>
      </c>
      <c r="I1252">
        <v>0</v>
      </c>
      <c r="J1252" t="s">
        <v>228</v>
      </c>
      <c r="K1252" s="1" t="s">
        <v>165</v>
      </c>
      <c r="L1252" s="1" t="s">
        <v>162</v>
      </c>
      <c r="M1252">
        <v>13</v>
      </c>
      <c r="N1252">
        <v>0</v>
      </c>
      <c r="O1252">
        <v>0</v>
      </c>
      <c r="P1252">
        <v>0</v>
      </c>
      <c r="X1252" t="str">
        <f>Receive[[#This Row],[服装]]&amp;Receive[[#This Row],[名前]]&amp;Receive[[#This Row],[レアリティ]]</f>
        <v>ユニフォーム池尻隼人ICONIC</v>
      </c>
    </row>
    <row r="1253" spans="1:24" x14ac:dyDescent="0.25">
      <c r="A1253">
        <f>VLOOKUP(Receive[[#This Row],[No用]],SetNo[[No.用]:[vlookup 用]],2,FALSE)</f>
        <v>207</v>
      </c>
      <c r="B1253">
        <f>IF(ROW()=2,1,IF(A1252&lt;&gt;Receive[[#This Row],[No]],1,B1252+1))</f>
        <v>1</v>
      </c>
      <c r="C1253" s="1" t="s">
        <v>759</v>
      </c>
      <c r="D1253" s="1" t="s">
        <v>62</v>
      </c>
      <c r="E1253" s="1" t="s">
        <v>77</v>
      </c>
      <c r="F1253" s="1" t="s">
        <v>25</v>
      </c>
      <c r="G1253" s="1" t="s">
        <v>56</v>
      </c>
      <c r="H1253" s="1" t="s">
        <v>71</v>
      </c>
      <c r="I1253">
        <v>1</v>
      </c>
      <c r="J1253" t="s">
        <v>228</v>
      </c>
      <c r="K1253" s="1" t="s">
        <v>119</v>
      </c>
      <c r="L1253" s="1" t="s">
        <v>178</v>
      </c>
      <c r="M1253">
        <v>29</v>
      </c>
      <c r="N1253">
        <v>0</v>
      </c>
      <c r="O1253">
        <v>0</v>
      </c>
      <c r="P1253">
        <v>0</v>
      </c>
      <c r="X1253" t="str">
        <f>Receive[[#This Row],[服装]]&amp;Receive[[#This Row],[名前]]&amp;Receive[[#This Row],[レアリティ]]</f>
        <v>文化祭2池尻隼人ICONIC</v>
      </c>
    </row>
    <row r="1254" spans="1:24" x14ac:dyDescent="0.25">
      <c r="A1254">
        <f>VLOOKUP(Receive[[#This Row],[No用]],SetNo[[No.用]:[vlookup 用]],2,FALSE)</f>
        <v>207</v>
      </c>
      <c r="B1254">
        <f>IF(ROW()=2,1,IF(A1253&lt;&gt;Receive[[#This Row],[No]],1,B1253+1))</f>
        <v>2</v>
      </c>
      <c r="C1254" s="1" t="s">
        <v>759</v>
      </c>
      <c r="D1254" s="1" t="s">
        <v>62</v>
      </c>
      <c r="E1254" s="1" t="s">
        <v>77</v>
      </c>
      <c r="F1254" s="1" t="s">
        <v>25</v>
      </c>
      <c r="G1254" s="1" t="s">
        <v>56</v>
      </c>
      <c r="H1254" s="1" t="s">
        <v>71</v>
      </c>
      <c r="I1254">
        <v>1</v>
      </c>
      <c r="J1254" t="s">
        <v>228</v>
      </c>
      <c r="K1254" s="1" t="s">
        <v>163</v>
      </c>
      <c r="L1254" s="1" t="s">
        <v>162</v>
      </c>
      <c r="M1254">
        <v>26</v>
      </c>
      <c r="N1254">
        <v>0</v>
      </c>
      <c r="O1254">
        <v>0</v>
      </c>
      <c r="P1254">
        <v>0</v>
      </c>
      <c r="R1254" s="1" t="s">
        <v>923</v>
      </c>
      <c r="S1254" s="1">
        <v>15</v>
      </c>
      <c r="T1254" s="1">
        <v>59.1</v>
      </c>
      <c r="U1254" s="1"/>
      <c r="V1254" s="1"/>
      <c r="X1254" t="str">
        <f>Receive[[#This Row],[服装]]&amp;Receive[[#This Row],[名前]]&amp;Receive[[#This Row],[レアリティ]]</f>
        <v>文化祭2池尻隼人ICONIC</v>
      </c>
    </row>
    <row r="1255" spans="1:24" x14ac:dyDescent="0.25">
      <c r="A1255">
        <f>VLOOKUP(Receive[[#This Row],[No用]],SetNo[[No.用]:[vlookup 用]],2,FALSE)</f>
        <v>207</v>
      </c>
      <c r="B1255">
        <f>IF(ROW()=2,1,IF(A1254&lt;&gt;Receive[[#This Row],[No]],1,B1254+1))</f>
        <v>3</v>
      </c>
      <c r="C1255" s="1" t="s">
        <v>759</v>
      </c>
      <c r="D1255" s="1" t="s">
        <v>62</v>
      </c>
      <c r="E1255" s="1" t="s">
        <v>77</v>
      </c>
      <c r="F1255" s="1" t="s">
        <v>25</v>
      </c>
      <c r="G1255" s="1" t="s">
        <v>56</v>
      </c>
      <c r="H1255" s="1" t="s">
        <v>71</v>
      </c>
      <c r="I1255">
        <v>1</v>
      </c>
      <c r="J1255" t="s">
        <v>228</v>
      </c>
      <c r="K1255" s="1" t="s">
        <v>120</v>
      </c>
      <c r="L1255" s="1" t="s">
        <v>178</v>
      </c>
      <c r="M1255">
        <v>29</v>
      </c>
      <c r="N1255">
        <v>0</v>
      </c>
      <c r="O1255">
        <v>0</v>
      </c>
      <c r="P1255">
        <v>0</v>
      </c>
      <c r="X1255" t="str">
        <f>Receive[[#This Row],[服装]]&amp;Receive[[#This Row],[名前]]&amp;Receive[[#This Row],[レアリティ]]</f>
        <v>文化祭2池尻隼人ICONIC</v>
      </c>
    </row>
    <row r="1256" spans="1:24" x14ac:dyDescent="0.25">
      <c r="A1256">
        <f>VLOOKUP(Receive[[#This Row],[No用]],SetNo[[No.用]:[vlookup 用]],2,FALSE)</f>
        <v>207</v>
      </c>
      <c r="B1256">
        <f>IF(ROW()=2,1,IF(A1255&lt;&gt;Receive[[#This Row],[No]],1,B1255+1))</f>
        <v>4</v>
      </c>
      <c r="C1256" s="1" t="s">
        <v>759</v>
      </c>
      <c r="D1256" s="1" t="s">
        <v>62</v>
      </c>
      <c r="E1256" s="1" t="s">
        <v>77</v>
      </c>
      <c r="F1256" s="1" t="s">
        <v>25</v>
      </c>
      <c r="G1256" s="1" t="s">
        <v>56</v>
      </c>
      <c r="H1256" s="1" t="s">
        <v>71</v>
      </c>
      <c r="I1256">
        <v>1</v>
      </c>
      <c r="J1256" t="s">
        <v>228</v>
      </c>
      <c r="K1256" s="1" t="s">
        <v>164</v>
      </c>
      <c r="L1256" s="1" t="s">
        <v>162</v>
      </c>
      <c r="M1256">
        <v>26</v>
      </c>
      <c r="N1256">
        <v>0</v>
      </c>
      <c r="O1256">
        <v>0</v>
      </c>
      <c r="P1256">
        <v>0</v>
      </c>
      <c r="X1256" t="str">
        <f>Receive[[#This Row],[服装]]&amp;Receive[[#This Row],[名前]]&amp;Receive[[#This Row],[レアリティ]]</f>
        <v>文化祭2池尻隼人ICONIC</v>
      </c>
    </row>
    <row r="1257" spans="1:24" x14ac:dyDescent="0.25">
      <c r="A1257">
        <f>VLOOKUP(Receive[[#This Row],[No用]],SetNo[[No.用]:[vlookup 用]],2,FALSE)</f>
        <v>207</v>
      </c>
      <c r="B1257">
        <f>IF(ROW()=2,1,IF(A1256&lt;&gt;Receive[[#This Row],[No]],1,B1256+1))</f>
        <v>5</v>
      </c>
      <c r="C1257" s="1" t="s">
        <v>759</v>
      </c>
      <c r="D1257" s="1" t="s">
        <v>62</v>
      </c>
      <c r="E1257" s="1" t="s">
        <v>77</v>
      </c>
      <c r="F1257" s="1" t="s">
        <v>25</v>
      </c>
      <c r="G1257" s="1" t="s">
        <v>56</v>
      </c>
      <c r="H1257" s="1" t="s">
        <v>71</v>
      </c>
      <c r="I1257">
        <v>0</v>
      </c>
      <c r="J1257" t="s">
        <v>228</v>
      </c>
      <c r="K1257" s="1" t="s">
        <v>165</v>
      </c>
      <c r="L1257" s="1" t="s">
        <v>162</v>
      </c>
      <c r="M1257">
        <v>13</v>
      </c>
      <c r="N1257">
        <v>0</v>
      </c>
      <c r="O1257">
        <v>0</v>
      </c>
      <c r="P1257">
        <v>0</v>
      </c>
      <c r="X1257" t="str">
        <f>Receive[[#This Row],[服装]]&amp;Receive[[#This Row],[名前]]&amp;Receive[[#This Row],[レアリティ]]</f>
        <v>文化祭2池尻隼人ICONIC</v>
      </c>
    </row>
    <row r="1258" spans="1:24" x14ac:dyDescent="0.25">
      <c r="A1258">
        <f>VLOOKUP(Receive[[#This Row],[No用]],SetNo[[No.用]:[vlookup 用]],2,FALSE)</f>
        <v>207</v>
      </c>
      <c r="B1258">
        <f>IF(ROW()=2,1,IF(A1257&lt;&gt;Receive[[#This Row],[No]],1,B1257+1))</f>
        <v>6</v>
      </c>
      <c r="C1258" s="1" t="s">
        <v>759</v>
      </c>
      <c r="D1258" s="1" t="s">
        <v>62</v>
      </c>
      <c r="E1258" s="1" t="s">
        <v>77</v>
      </c>
      <c r="F1258" s="1" t="s">
        <v>25</v>
      </c>
      <c r="G1258" s="1" t="s">
        <v>56</v>
      </c>
      <c r="H1258" s="1" t="s">
        <v>71</v>
      </c>
      <c r="I1258">
        <v>1</v>
      </c>
      <c r="J1258" t="s">
        <v>228</v>
      </c>
      <c r="K1258" s="1" t="s">
        <v>164</v>
      </c>
      <c r="L1258" s="1" t="s">
        <v>224</v>
      </c>
      <c r="M1258">
        <v>45</v>
      </c>
      <c r="N1258">
        <v>0</v>
      </c>
      <c r="O1258">
        <v>55</v>
      </c>
      <c r="P1258">
        <v>0</v>
      </c>
      <c r="X1258" t="str">
        <f>Receive[[#This Row],[服装]]&amp;Receive[[#This Row],[名前]]&amp;Receive[[#This Row],[レアリティ]]</f>
        <v>文化祭2池尻隼人ICONIC</v>
      </c>
    </row>
    <row r="1259" spans="1:24" x14ac:dyDescent="0.25">
      <c r="A1259">
        <f>VLOOKUP(Receive[[#This Row],[No用]],SetNo[[No.用]:[vlookup 用]],2,FALSE)</f>
        <v>208</v>
      </c>
      <c r="B1259">
        <f>IF(ROW()=2,1,IF(A1258&lt;&gt;Receive[[#This Row],[No]],1,B1258+1))</f>
        <v>1</v>
      </c>
      <c r="C1259" s="1" t="s">
        <v>893</v>
      </c>
      <c r="D1259" s="1" t="s">
        <v>62</v>
      </c>
      <c r="E1259" s="1" t="s">
        <v>73</v>
      </c>
      <c r="F1259" s="1" t="s">
        <v>25</v>
      </c>
      <c r="G1259" s="1" t="s">
        <v>56</v>
      </c>
      <c r="H1259" s="1" t="s">
        <v>71</v>
      </c>
      <c r="I1259">
        <v>1</v>
      </c>
      <c r="J1259" t="s">
        <v>228</v>
      </c>
      <c r="K1259" s="1" t="s">
        <v>119</v>
      </c>
      <c r="L1259" s="1" t="s">
        <v>173</v>
      </c>
      <c r="M1259">
        <v>33</v>
      </c>
      <c r="N1259">
        <v>0</v>
      </c>
      <c r="O1259">
        <v>0</v>
      </c>
      <c r="P1259">
        <v>0</v>
      </c>
      <c r="X1259" t="str">
        <f>Receive[[#This Row],[服装]]&amp;Receive[[#This Row],[名前]]&amp;Receive[[#This Row],[レアリティ]]</f>
        <v>遊園地池尻隼人ICONIC</v>
      </c>
    </row>
    <row r="1260" spans="1:24" x14ac:dyDescent="0.25">
      <c r="A1260">
        <f>VLOOKUP(Receive[[#This Row],[No用]],SetNo[[No.用]:[vlookup 用]],2,FALSE)</f>
        <v>208</v>
      </c>
      <c r="B1260">
        <f>IF(ROW()=2,1,IF(A1259&lt;&gt;Receive[[#This Row],[No]],1,B1259+1))</f>
        <v>2</v>
      </c>
      <c r="C1260" s="1" t="s">
        <v>893</v>
      </c>
      <c r="D1260" s="1" t="s">
        <v>62</v>
      </c>
      <c r="E1260" s="1" t="s">
        <v>73</v>
      </c>
      <c r="F1260" s="1" t="s">
        <v>25</v>
      </c>
      <c r="G1260" s="1" t="s">
        <v>56</v>
      </c>
      <c r="H1260" s="1" t="s">
        <v>71</v>
      </c>
      <c r="I1260">
        <v>1</v>
      </c>
      <c r="J1260" t="s">
        <v>228</v>
      </c>
      <c r="K1260" s="1" t="s">
        <v>163</v>
      </c>
      <c r="L1260" s="1" t="s">
        <v>178</v>
      </c>
      <c r="M1260">
        <v>29</v>
      </c>
      <c r="N1260">
        <v>0</v>
      </c>
      <c r="O1260">
        <v>0</v>
      </c>
      <c r="P1260">
        <v>0</v>
      </c>
      <c r="R1260" s="1" t="s">
        <v>923</v>
      </c>
      <c r="S1260" s="1">
        <v>17.5</v>
      </c>
      <c r="T1260" s="1">
        <v>69.44</v>
      </c>
      <c r="U1260" s="1"/>
      <c r="V1260" s="1"/>
      <c r="X1260" t="str">
        <f>Receive[[#This Row],[服装]]&amp;Receive[[#This Row],[名前]]&amp;Receive[[#This Row],[レアリティ]]</f>
        <v>遊園地池尻隼人ICONIC</v>
      </c>
    </row>
    <row r="1261" spans="1:24" x14ac:dyDescent="0.25">
      <c r="A1261">
        <f>VLOOKUP(Receive[[#This Row],[No用]],SetNo[[No.用]:[vlookup 用]],2,FALSE)</f>
        <v>208</v>
      </c>
      <c r="B1261">
        <f>IF(ROW()=2,1,IF(A1260&lt;&gt;Receive[[#This Row],[No]],1,B1260+1))</f>
        <v>3</v>
      </c>
      <c r="C1261" s="1" t="s">
        <v>893</v>
      </c>
      <c r="D1261" s="1" t="s">
        <v>62</v>
      </c>
      <c r="E1261" s="1" t="s">
        <v>73</v>
      </c>
      <c r="F1261" s="1" t="s">
        <v>25</v>
      </c>
      <c r="G1261" s="1" t="s">
        <v>56</v>
      </c>
      <c r="H1261" s="1" t="s">
        <v>71</v>
      </c>
      <c r="I1261">
        <v>1</v>
      </c>
      <c r="J1261" t="s">
        <v>228</v>
      </c>
      <c r="K1261" s="1" t="s">
        <v>120</v>
      </c>
      <c r="L1261" s="1" t="s">
        <v>173</v>
      </c>
      <c r="M1261">
        <v>33</v>
      </c>
      <c r="N1261">
        <v>0</v>
      </c>
      <c r="O1261">
        <v>0</v>
      </c>
      <c r="P1261">
        <v>0</v>
      </c>
      <c r="X1261" t="str">
        <f>Receive[[#This Row],[服装]]&amp;Receive[[#This Row],[名前]]&amp;Receive[[#This Row],[レアリティ]]</f>
        <v>遊園地池尻隼人ICONIC</v>
      </c>
    </row>
    <row r="1262" spans="1:24" x14ac:dyDescent="0.25">
      <c r="A1262">
        <f>VLOOKUP(Receive[[#This Row],[No用]],SetNo[[No.用]:[vlookup 用]],2,FALSE)</f>
        <v>208</v>
      </c>
      <c r="B1262">
        <f>IF(ROW()=2,1,IF(A1261&lt;&gt;Receive[[#This Row],[No]],1,B1261+1))</f>
        <v>4</v>
      </c>
      <c r="C1262" s="1" t="s">
        <v>893</v>
      </c>
      <c r="D1262" s="1" t="s">
        <v>62</v>
      </c>
      <c r="E1262" s="1" t="s">
        <v>73</v>
      </c>
      <c r="F1262" s="1" t="s">
        <v>25</v>
      </c>
      <c r="G1262" s="1" t="s">
        <v>56</v>
      </c>
      <c r="H1262" s="1" t="s">
        <v>71</v>
      </c>
      <c r="I1262">
        <v>1</v>
      </c>
      <c r="J1262" t="s">
        <v>228</v>
      </c>
      <c r="K1262" s="1" t="s">
        <v>164</v>
      </c>
      <c r="L1262" s="1" t="s">
        <v>162</v>
      </c>
      <c r="M1262">
        <v>26</v>
      </c>
      <c r="N1262">
        <v>0</v>
      </c>
      <c r="O1262">
        <v>0</v>
      </c>
      <c r="P1262">
        <v>0</v>
      </c>
      <c r="X1262" t="str">
        <f>Receive[[#This Row],[服装]]&amp;Receive[[#This Row],[名前]]&amp;Receive[[#This Row],[レアリティ]]</f>
        <v>遊園地池尻隼人ICONIC</v>
      </c>
    </row>
    <row r="1263" spans="1:24" x14ac:dyDescent="0.25">
      <c r="A1263">
        <f>VLOOKUP(Receive[[#This Row],[No用]],SetNo[[No.用]:[vlookup 用]],2,FALSE)</f>
        <v>208</v>
      </c>
      <c r="B1263">
        <f>IF(ROW()=2,1,IF(A1262&lt;&gt;Receive[[#This Row],[No]],1,B1262+1))</f>
        <v>5</v>
      </c>
      <c r="C1263" s="1" t="s">
        <v>893</v>
      </c>
      <c r="D1263" s="1" t="s">
        <v>62</v>
      </c>
      <c r="E1263" s="1" t="s">
        <v>73</v>
      </c>
      <c r="F1263" s="1" t="s">
        <v>25</v>
      </c>
      <c r="G1263" s="1" t="s">
        <v>56</v>
      </c>
      <c r="H1263" s="1" t="s">
        <v>71</v>
      </c>
      <c r="I1263">
        <v>0</v>
      </c>
      <c r="J1263" t="s">
        <v>228</v>
      </c>
      <c r="K1263" s="1" t="s">
        <v>165</v>
      </c>
      <c r="L1263" s="1" t="s">
        <v>162</v>
      </c>
      <c r="M1263">
        <v>13</v>
      </c>
      <c r="N1263">
        <v>0</v>
      </c>
      <c r="O1263">
        <v>0</v>
      </c>
      <c r="P1263">
        <v>0</v>
      </c>
      <c r="X1263" t="str">
        <f>Receive[[#This Row],[服装]]&amp;Receive[[#This Row],[名前]]&amp;Receive[[#This Row],[レアリティ]]</f>
        <v>遊園地池尻隼人ICONIC</v>
      </c>
    </row>
    <row r="1264" spans="1:24" x14ac:dyDescent="0.25">
      <c r="A1264">
        <f>VLOOKUP(Receive[[#This Row],[No用]],SetNo[[No.用]:[vlookup 用]],2,FALSE)</f>
        <v>208</v>
      </c>
      <c r="B1264">
        <f>IF(ROW()=2,1,IF(A1263&lt;&gt;Receive[[#This Row],[No]],1,B1263+1))</f>
        <v>6</v>
      </c>
      <c r="C1264" s="1" t="s">
        <v>893</v>
      </c>
      <c r="D1264" s="1" t="s">
        <v>62</v>
      </c>
      <c r="E1264" s="1" t="s">
        <v>73</v>
      </c>
      <c r="F1264" s="1" t="s">
        <v>25</v>
      </c>
      <c r="G1264" s="1" t="s">
        <v>56</v>
      </c>
      <c r="H1264" s="1" t="s">
        <v>71</v>
      </c>
      <c r="I1264">
        <v>1</v>
      </c>
      <c r="J1264" t="s">
        <v>228</v>
      </c>
      <c r="K1264" s="1" t="s">
        <v>183</v>
      </c>
      <c r="L1264" s="1" t="s">
        <v>224</v>
      </c>
      <c r="M1264">
        <v>45</v>
      </c>
      <c r="N1264">
        <v>0</v>
      </c>
      <c r="O1264">
        <v>55</v>
      </c>
      <c r="P1264">
        <v>0</v>
      </c>
      <c r="X1264" t="str">
        <f>Receive[[#This Row],[服装]]&amp;Receive[[#This Row],[名前]]&amp;Receive[[#This Row],[レアリティ]]</f>
        <v>遊園地池尻隼人ICONIC</v>
      </c>
    </row>
    <row r="1265" spans="1:24" x14ac:dyDescent="0.25">
      <c r="A1265">
        <f>VLOOKUP(Receive[[#This Row],[No用]],SetNo[[No.用]:[vlookup 用]],2,FALSE)</f>
        <v>209</v>
      </c>
      <c r="B1265">
        <f>IF(ROW()=2,1,IF(A1264&lt;&gt;Receive[[#This Row],[No]],1,B1264+1))</f>
        <v>1</v>
      </c>
      <c r="C1265" t="s">
        <v>205</v>
      </c>
      <c r="D1265" t="s">
        <v>63</v>
      </c>
      <c r="E1265" t="s">
        <v>28</v>
      </c>
      <c r="F1265" t="s">
        <v>25</v>
      </c>
      <c r="G1265" t="s">
        <v>64</v>
      </c>
      <c r="H1265" t="s">
        <v>71</v>
      </c>
      <c r="I1265">
        <v>1</v>
      </c>
      <c r="J1265" t="s">
        <v>228</v>
      </c>
      <c r="K1265" s="1" t="s">
        <v>119</v>
      </c>
      <c r="L1265" s="1" t="s">
        <v>162</v>
      </c>
      <c r="M1265">
        <v>26</v>
      </c>
      <c r="N1265">
        <v>0</v>
      </c>
      <c r="O1265">
        <v>0</v>
      </c>
      <c r="P1265">
        <v>0</v>
      </c>
      <c r="X1265" t="str">
        <f>Receive[[#This Row],[服装]]&amp;Receive[[#This Row],[名前]]&amp;Receive[[#This Row],[レアリティ]]</f>
        <v>ユニフォーム十和田良樹ICONIC</v>
      </c>
    </row>
    <row r="1266" spans="1:24" x14ac:dyDescent="0.25">
      <c r="A1266">
        <f>VLOOKUP(Receive[[#This Row],[No用]],SetNo[[No.用]:[vlookup 用]],2,FALSE)</f>
        <v>209</v>
      </c>
      <c r="B1266">
        <f>IF(ROW()=2,1,IF(A1265&lt;&gt;Receive[[#This Row],[No]],1,B1265+1))</f>
        <v>2</v>
      </c>
      <c r="C1266" t="s">
        <v>205</v>
      </c>
      <c r="D1266" t="s">
        <v>63</v>
      </c>
      <c r="E1266" t="s">
        <v>28</v>
      </c>
      <c r="F1266" t="s">
        <v>25</v>
      </c>
      <c r="G1266" t="s">
        <v>64</v>
      </c>
      <c r="H1266" t="s">
        <v>71</v>
      </c>
      <c r="I1266">
        <v>1</v>
      </c>
      <c r="J1266" t="s">
        <v>228</v>
      </c>
      <c r="K1266" s="1" t="s">
        <v>163</v>
      </c>
      <c r="L1266" s="1" t="s">
        <v>162</v>
      </c>
      <c r="M1266">
        <v>26</v>
      </c>
      <c r="N1266">
        <v>0</v>
      </c>
      <c r="O1266">
        <v>0</v>
      </c>
      <c r="P1266">
        <v>0</v>
      </c>
      <c r="R1266" s="1" t="s">
        <v>923</v>
      </c>
      <c r="S1266" s="1">
        <v>15</v>
      </c>
      <c r="T1266" s="1">
        <v>59.1</v>
      </c>
      <c r="U1266" s="1"/>
      <c r="V1266" s="1"/>
      <c r="X1266" t="str">
        <f>Receive[[#This Row],[服装]]&amp;Receive[[#This Row],[名前]]&amp;Receive[[#This Row],[レアリティ]]</f>
        <v>ユニフォーム十和田良樹ICONIC</v>
      </c>
    </row>
    <row r="1267" spans="1:24" x14ac:dyDescent="0.25">
      <c r="A1267">
        <f>VLOOKUP(Receive[[#This Row],[No用]],SetNo[[No.用]:[vlookup 用]],2,FALSE)</f>
        <v>209</v>
      </c>
      <c r="B1267">
        <f>IF(ROW()=2,1,IF(A1266&lt;&gt;Receive[[#This Row],[No]],1,B1266+1))</f>
        <v>3</v>
      </c>
      <c r="C1267" t="s">
        <v>205</v>
      </c>
      <c r="D1267" t="s">
        <v>63</v>
      </c>
      <c r="E1267" t="s">
        <v>28</v>
      </c>
      <c r="F1267" t="s">
        <v>25</v>
      </c>
      <c r="G1267" t="s">
        <v>64</v>
      </c>
      <c r="H1267" t="s">
        <v>71</v>
      </c>
      <c r="I1267">
        <v>1</v>
      </c>
      <c r="J1267" t="s">
        <v>228</v>
      </c>
      <c r="K1267" s="1" t="s">
        <v>120</v>
      </c>
      <c r="L1267" s="1" t="s">
        <v>162</v>
      </c>
      <c r="M1267">
        <v>26</v>
      </c>
      <c r="N1267">
        <v>0</v>
      </c>
      <c r="O1267">
        <v>0</v>
      </c>
      <c r="P1267">
        <v>0</v>
      </c>
      <c r="X1267" t="str">
        <f>Receive[[#This Row],[服装]]&amp;Receive[[#This Row],[名前]]&amp;Receive[[#This Row],[レアリティ]]</f>
        <v>ユニフォーム十和田良樹ICONIC</v>
      </c>
    </row>
    <row r="1268" spans="1:24" x14ac:dyDescent="0.25">
      <c r="A1268">
        <f>VLOOKUP(Receive[[#This Row],[No用]],SetNo[[No.用]:[vlookup 用]],2,FALSE)</f>
        <v>209</v>
      </c>
      <c r="B1268">
        <f>IF(ROW()=2,1,IF(A1267&lt;&gt;Receive[[#This Row],[No]],1,B1267+1))</f>
        <v>4</v>
      </c>
      <c r="C1268" t="s">
        <v>205</v>
      </c>
      <c r="D1268" t="s">
        <v>63</v>
      </c>
      <c r="E1268" t="s">
        <v>28</v>
      </c>
      <c r="F1268" t="s">
        <v>25</v>
      </c>
      <c r="G1268" t="s">
        <v>64</v>
      </c>
      <c r="H1268" t="s">
        <v>71</v>
      </c>
      <c r="I1268">
        <v>1</v>
      </c>
      <c r="J1268" t="s">
        <v>228</v>
      </c>
      <c r="K1268" s="1" t="s">
        <v>164</v>
      </c>
      <c r="L1268" s="1" t="s">
        <v>162</v>
      </c>
      <c r="M1268">
        <v>26</v>
      </c>
      <c r="N1268">
        <v>0</v>
      </c>
      <c r="O1268">
        <v>0</v>
      </c>
      <c r="P1268">
        <v>0</v>
      </c>
      <c r="X1268" t="str">
        <f>Receive[[#This Row],[服装]]&amp;Receive[[#This Row],[名前]]&amp;Receive[[#This Row],[レアリティ]]</f>
        <v>ユニフォーム十和田良樹ICONIC</v>
      </c>
    </row>
    <row r="1269" spans="1:24" x14ac:dyDescent="0.25">
      <c r="A1269">
        <f>VLOOKUP(Receive[[#This Row],[No用]],SetNo[[No.用]:[vlookup 用]],2,FALSE)</f>
        <v>209</v>
      </c>
      <c r="B1269">
        <f>IF(ROW()=2,1,IF(A1268&lt;&gt;Receive[[#This Row],[No]],1,B1268+1))</f>
        <v>5</v>
      </c>
      <c r="C1269" t="s">
        <v>205</v>
      </c>
      <c r="D1269" t="s">
        <v>63</v>
      </c>
      <c r="E1269" t="s">
        <v>28</v>
      </c>
      <c r="F1269" t="s">
        <v>25</v>
      </c>
      <c r="G1269" t="s">
        <v>64</v>
      </c>
      <c r="H1269" t="s">
        <v>71</v>
      </c>
      <c r="I1269">
        <v>0</v>
      </c>
      <c r="J1269" t="s">
        <v>228</v>
      </c>
      <c r="K1269" s="1" t="s">
        <v>165</v>
      </c>
      <c r="L1269" s="1" t="s">
        <v>162</v>
      </c>
      <c r="M1269">
        <v>13</v>
      </c>
      <c r="N1269">
        <v>0</v>
      </c>
      <c r="O1269">
        <v>0</v>
      </c>
      <c r="P1269">
        <v>0</v>
      </c>
      <c r="X1269" t="str">
        <f>Receive[[#This Row],[服装]]&amp;Receive[[#This Row],[名前]]&amp;Receive[[#This Row],[レアリティ]]</f>
        <v>ユニフォーム十和田良樹ICONIC</v>
      </c>
    </row>
    <row r="1270" spans="1:24" x14ac:dyDescent="0.25">
      <c r="A1270">
        <f>VLOOKUP(Receive[[#This Row],[No用]],SetNo[[No.用]:[vlookup 用]],2,FALSE)</f>
        <v>210</v>
      </c>
      <c r="B1270">
        <f>IF(ROW()=2,1,IF(A1269&lt;&gt;Receive[[#This Row],[No]],1,B1269+1))</f>
        <v>1</v>
      </c>
      <c r="C1270" t="s">
        <v>205</v>
      </c>
      <c r="D1270" t="s">
        <v>65</v>
      </c>
      <c r="E1270" t="s">
        <v>28</v>
      </c>
      <c r="F1270" t="s">
        <v>26</v>
      </c>
      <c r="G1270" t="s">
        <v>64</v>
      </c>
      <c r="H1270" t="s">
        <v>71</v>
      </c>
      <c r="I1270">
        <v>1</v>
      </c>
      <c r="J1270" t="s">
        <v>228</v>
      </c>
      <c r="K1270" s="1" t="s">
        <v>119</v>
      </c>
      <c r="L1270" s="1" t="s">
        <v>162</v>
      </c>
      <c r="M1270">
        <v>26</v>
      </c>
      <c r="N1270">
        <v>0</v>
      </c>
      <c r="O1270">
        <v>0</v>
      </c>
      <c r="P1270">
        <v>0</v>
      </c>
      <c r="X1270" t="str">
        <f>Receive[[#This Row],[服装]]&amp;Receive[[#This Row],[名前]]&amp;Receive[[#This Row],[レアリティ]]</f>
        <v>ユニフォーム森岳歩ICONIC</v>
      </c>
    </row>
    <row r="1271" spans="1:24" x14ac:dyDescent="0.25">
      <c r="A1271">
        <f>VLOOKUP(Receive[[#This Row],[No用]],SetNo[[No.用]:[vlookup 用]],2,FALSE)</f>
        <v>210</v>
      </c>
      <c r="B1271">
        <f>IF(ROW()=2,1,IF(A1270&lt;&gt;Receive[[#This Row],[No]],1,B1270+1))</f>
        <v>2</v>
      </c>
      <c r="C1271" t="s">
        <v>205</v>
      </c>
      <c r="D1271" t="s">
        <v>65</v>
      </c>
      <c r="E1271" t="s">
        <v>28</v>
      </c>
      <c r="F1271" t="s">
        <v>26</v>
      </c>
      <c r="G1271" t="s">
        <v>64</v>
      </c>
      <c r="H1271" t="s">
        <v>71</v>
      </c>
      <c r="I1271">
        <v>1</v>
      </c>
      <c r="J1271" t="s">
        <v>228</v>
      </c>
      <c r="K1271" s="1" t="s">
        <v>163</v>
      </c>
      <c r="L1271" s="1" t="s">
        <v>162</v>
      </c>
      <c r="M1271">
        <v>26</v>
      </c>
      <c r="N1271">
        <v>0</v>
      </c>
      <c r="O1271">
        <v>0</v>
      </c>
      <c r="P1271">
        <v>0</v>
      </c>
      <c r="R1271" s="1" t="s">
        <v>923</v>
      </c>
      <c r="S1271" s="1">
        <v>15</v>
      </c>
      <c r="T1271" s="1">
        <v>59.1</v>
      </c>
      <c r="U1271" s="1"/>
      <c r="V1271" s="1"/>
      <c r="X1271" t="str">
        <f>Receive[[#This Row],[服装]]&amp;Receive[[#This Row],[名前]]&amp;Receive[[#This Row],[レアリティ]]</f>
        <v>ユニフォーム森岳歩ICONIC</v>
      </c>
    </row>
    <row r="1272" spans="1:24" x14ac:dyDescent="0.25">
      <c r="A1272">
        <f>VLOOKUP(Receive[[#This Row],[No用]],SetNo[[No.用]:[vlookup 用]],2,FALSE)</f>
        <v>210</v>
      </c>
      <c r="B1272">
        <f>IF(ROW()=2,1,IF(A1271&lt;&gt;Receive[[#This Row],[No]],1,B1271+1))</f>
        <v>3</v>
      </c>
      <c r="C1272" t="s">
        <v>205</v>
      </c>
      <c r="D1272" t="s">
        <v>65</v>
      </c>
      <c r="E1272" t="s">
        <v>28</v>
      </c>
      <c r="F1272" t="s">
        <v>26</v>
      </c>
      <c r="G1272" t="s">
        <v>64</v>
      </c>
      <c r="H1272" t="s">
        <v>71</v>
      </c>
      <c r="I1272">
        <v>1</v>
      </c>
      <c r="J1272" t="s">
        <v>228</v>
      </c>
      <c r="K1272" s="1" t="s">
        <v>120</v>
      </c>
      <c r="L1272" s="1" t="s">
        <v>162</v>
      </c>
      <c r="M1272">
        <v>26</v>
      </c>
      <c r="N1272">
        <v>0</v>
      </c>
      <c r="O1272">
        <v>0</v>
      </c>
      <c r="P1272">
        <v>0</v>
      </c>
      <c r="X1272" t="str">
        <f>Receive[[#This Row],[服装]]&amp;Receive[[#This Row],[名前]]&amp;Receive[[#This Row],[レアリティ]]</f>
        <v>ユニフォーム森岳歩ICONIC</v>
      </c>
    </row>
    <row r="1273" spans="1:24" x14ac:dyDescent="0.25">
      <c r="A1273">
        <f>VLOOKUP(Receive[[#This Row],[No用]],SetNo[[No.用]:[vlookup 用]],2,FALSE)</f>
        <v>210</v>
      </c>
      <c r="B1273">
        <f>IF(ROW()=2,1,IF(A1272&lt;&gt;Receive[[#This Row],[No]],1,B1272+1))</f>
        <v>4</v>
      </c>
      <c r="C1273" t="s">
        <v>205</v>
      </c>
      <c r="D1273" t="s">
        <v>65</v>
      </c>
      <c r="E1273" t="s">
        <v>28</v>
      </c>
      <c r="F1273" t="s">
        <v>26</v>
      </c>
      <c r="G1273" t="s">
        <v>64</v>
      </c>
      <c r="H1273" t="s">
        <v>71</v>
      </c>
      <c r="I1273">
        <v>1</v>
      </c>
      <c r="J1273" t="s">
        <v>228</v>
      </c>
      <c r="K1273" s="1" t="s">
        <v>164</v>
      </c>
      <c r="L1273" s="1" t="s">
        <v>162</v>
      </c>
      <c r="M1273">
        <v>26</v>
      </c>
      <c r="N1273">
        <v>0</v>
      </c>
      <c r="O1273">
        <v>0</v>
      </c>
      <c r="P1273">
        <v>0</v>
      </c>
      <c r="X1273" t="str">
        <f>Receive[[#This Row],[服装]]&amp;Receive[[#This Row],[名前]]&amp;Receive[[#This Row],[レアリティ]]</f>
        <v>ユニフォーム森岳歩ICONIC</v>
      </c>
    </row>
    <row r="1274" spans="1:24" x14ac:dyDescent="0.25">
      <c r="A1274">
        <f>VLOOKUP(Receive[[#This Row],[No用]],SetNo[[No.用]:[vlookup 用]],2,FALSE)</f>
        <v>210</v>
      </c>
      <c r="B1274">
        <f>IF(ROW()=2,1,IF(A1273&lt;&gt;Receive[[#This Row],[No]],1,B1273+1))</f>
        <v>5</v>
      </c>
      <c r="C1274" t="s">
        <v>205</v>
      </c>
      <c r="D1274" t="s">
        <v>65</v>
      </c>
      <c r="E1274" t="s">
        <v>28</v>
      </c>
      <c r="F1274" t="s">
        <v>26</v>
      </c>
      <c r="G1274" t="s">
        <v>64</v>
      </c>
      <c r="H1274" t="s">
        <v>71</v>
      </c>
      <c r="I1274">
        <v>0</v>
      </c>
      <c r="J1274" t="s">
        <v>228</v>
      </c>
      <c r="K1274" s="1" t="s">
        <v>165</v>
      </c>
      <c r="L1274" s="1" t="s">
        <v>162</v>
      </c>
      <c r="M1274">
        <v>13</v>
      </c>
      <c r="N1274">
        <v>0</v>
      </c>
      <c r="O1274">
        <v>0</v>
      </c>
      <c r="P1274">
        <v>0</v>
      </c>
      <c r="X1274" t="str">
        <f>Receive[[#This Row],[服装]]&amp;Receive[[#This Row],[名前]]&amp;Receive[[#This Row],[レアリティ]]</f>
        <v>ユニフォーム森岳歩ICONIC</v>
      </c>
    </row>
    <row r="1275" spans="1:24" x14ac:dyDescent="0.25">
      <c r="A1275">
        <f>VLOOKUP(Receive[[#This Row],[No用]],SetNo[[No.用]:[vlookup 用]],2,FALSE)</f>
        <v>211</v>
      </c>
      <c r="B1275">
        <f>IF(ROW()=2,1,IF(A1274&lt;&gt;Receive[[#This Row],[No]],1,B1274+1))</f>
        <v>1</v>
      </c>
      <c r="C1275" t="s">
        <v>205</v>
      </c>
      <c r="D1275" t="s">
        <v>66</v>
      </c>
      <c r="E1275" t="s">
        <v>24</v>
      </c>
      <c r="F1275" t="s">
        <v>25</v>
      </c>
      <c r="G1275" t="s">
        <v>64</v>
      </c>
      <c r="H1275" t="s">
        <v>71</v>
      </c>
      <c r="I1275">
        <v>1</v>
      </c>
      <c r="J1275" t="s">
        <v>228</v>
      </c>
      <c r="K1275" s="1" t="s">
        <v>119</v>
      </c>
      <c r="L1275" s="1" t="s">
        <v>162</v>
      </c>
      <c r="M1275">
        <v>26</v>
      </c>
      <c r="N1275">
        <v>0</v>
      </c>
      <c r="O1275">
        <v>0</v>
      </c>
      <c r="P1275">
        <v>0</v>
      </c>
      <c r="X1275" t="str">
        <f>Receive[[#This Row],[服装]]&amp;Receive[[#This Row],[名前]]&amp;Receive[[#This Row],[レアリティ]]</f>
        <v>ユニフォーム唐松拓巳ICONIC</v>
      </c>
    </row>
    <row r="1276" spans="1:24" x14ac:dyDescent="0.25">
      <c r="A1276">
        <f>VLOOKUP(Receive[[#This Row],[No用]],SetNo[[No.用]:[vlookup 用]],2,FALSE)</f>
        <v>211</v>
      </c>
      <c r="B1276">
        <f>IF(ROW()=2,1,IF(A1275&lt;&gt;Receive[[#This Row],[No]],1,B1275+1))</f>
        <v>2</v>
      </c>
      <c r="C1276" t="s">
        <v>205</v>
      </c>
      <c r="D1276" t="s">
        <v>66</v>
      </c>
      <c r="E1276" t="s">
        <v>24</v>
      </c>
      <c r="F1276" t="s">
        <v>25</v>
      </c>
      <c r="G1276" t="s">
        <v>64</v>
      </c>
      <c r="H1276" t="s">
        <v>71</v>
      </c>
      <c r="I1276">
        <v>1</v>
      </c>
      <c r="J1276" t="s">
        <v>228</v>
      </c>
      <c r="K1276" s="1" t="s">
        <v>163</v>
      </c>
      <c r="L1276" s="1" t="s">
        <v>162</v>
      </c>
      <c r="M1276">
        <v>26</v>
      </c>
      <c r="N1276">
        <v>0</v>
      </c>
      <c r="O1276">
        <v>0</v>
      </c>
      <c r="P1276">
        <v>0</v>
      </c>
      <c r="R1276" s="1" t="s">
        <v>923</v>
      </c>
      <c r="S1276" s="1">
        <v>15</v>
      </c>
      <c r="T1276" s="1">
        <v>59.1</v>
      </c>
      <c r="U1276" s="1"/>
      <c r="V1276" s="1"/>
      <c r="X1276" t="str">
        <f>Receive[[#This Row],[服装]]&amp;Receive[[#This Row],[名前]]&amp;Receive[[#This Row],[レアリティ]]</f>
        <v>ユニフォーム唐松拓巳ICONIC</v>
      </c>
    </row>
    <row r="1277" spans="1:24" x14ac:dyDescent="0.25">
      <c r="A1277">
        <f>VLOOKUP(Receive[[#This Row],[No用]],SetNo[[No.用]:[vlookup 用]],2,FALSE)</f>
        <v>211</v>
      </c>
      <c r="B1277">
        <f>IF(ROW()=2,1,IF(A1276&lt;&gt;Receive[[#This Row],[No]],1,B1276+1))</f>
        <v>3</v>
      </c>
      <c r="C1277" t="s">
        <v>205</v>
      </c>
      <c r="D1277" t="s">
        <v>66</v>
      </c>
      <c r="E1277" t="s">
        <v>24</v>
      </c>
      <c r="F1277" t="s">
        <v>25</v>
      </c>
      <c r="G1277" t="s">
        <v>64</v>
      </c>
      <c r="H1277" t="s">
        <v>71</v>
      </c>
      <c r="I1277">
        <v>1</v>
      </c>
      <c r="J1277" t="s">
        <v>228</v>
      </c>
      <c r="K1277" s="1" t="s">
        <v>120</v>
      </c>
      <c r="L1277" s="1" t="s">
        <v>162</v>
      </c>
      <c r="M1277">
        <v>26</v>
      </c>
      <c r="N1277">
        <v>0</v>
      </c>
      <c r="O1277">
        <v>0</v>
      </c>
      <c r="P1277">
        <v>0</v>
      </c>
      <c r="X1277" t="str">
        <f>Receive[[#This Row],[服装]]&amp;Receive[[#This Row],[名前]]&amp;Receive[[#This Row],[レアリティ]]</f>
        <v>ユニフォーム唐松拓巳ICONIC</v>
      </c>
    </row>
    <row r="1278" spans="1:24" x14ac:dyDescent="0.25">
      <c r="A1278">
        <f>VLOOKUP(Receive[[#This Row],[No用]],SetNo[[No.用]:[vlookup 用]],2,FALSE)</f>
        <v>211</v>
      </c>
      <c r="B1278">
        <f>IF(ROW()=2,1,IF(A1277&lt;&gt;Receive[[#This Row],[No]],1,B1277+1))</f>
        <v>4</v>
      </c>
      <c r="C1278" t="s">
        <v>205</v>
      </c>
      <c r="D1278" t="s">
        <v>66</v>
      </c>
      <c r="E1278" t="s">
        <v>24</v>
      </c>
      <c r="F1278" t="s">
        <v>25</v>
      </c>
      <c r="G1278" t="s">
        <v>64</v>
      </c>
      <c r="H1278" t="s">
        <v>71</v>
      </c>
      <c r="I1278">
        <v>1</v>
      </c>
      <c r="J1278" t="s">
        <v>228</v>
      </c>
      <c r="K1278" s="1" t="s">
        <v>164</v>
      </c>
      <c r="L1278" s="1" t="s">
        <v>162</v>
      </c>
      <c r="M1278">
        <v>26</v>
      </c>
      <c r="N1278">
        <v>0</v>
      </c>
      <c r="O1278">
        <v>0</v>
      </c>
      <c r="P1278">
        <v>0</v>
      </c>
      <c r="X1278" t="str">
        <f>Receive[[#This Row],[服装]]&amp;Receive[[#This Row],[名前]]&amp;Receive[[#This Row],[レアリティ]]</f>
        <v>ユニフォーム唐松拓巳ICONIC</v>
      </c>
    </row>
    <row r="1279" spans="1:24" x14ac:dyDescent="0.25">
      <c r="A1279">
        <f>VLOOKUP(Receive[[#This Row],[No用]],SetNo[[No.用]:[vlookup 用]],2,FALSE)</f>
        <v>211</v>
      </c>
      <c r="B1279">
        <f>IF(ROW()=2,1,IF(A1278&lt;&gt;Receive[[#This Row],[No]],1,B1278+1))</f>
        <v>5</v>
      </c>
      <c r="C1279" t="s">
        <v>205</v>
      </c>
      <c r="D1279" t="s">
        <v>66</v>
      </c>
      <c r="E1279" t="s">
        <v>24</v>
      </c>
      <c r="F1279" t="s">
        <v>25</v>
      </c>
      <c r="G1279" t="s">
        <v>64</v>
      </c>
      <c r="H1279" t="s">
        <v>71</v>
      </c>
      <c r="I1279">
        <v>0</v>
      </c>
      <c r="J1279" t="s">
        <v>228</v>
      </c>
      <c r="K1279" s="1" t="s">
        <v>165</v>
      </c>
      <c r="L1279" s="1" t="s">
        <v>162</v>
      </c>
      <c r="M1279">
        <v>13</v>
      </c>
      <c r="N1279">
        <v>0</v>
      </c>
      <c r="O1279">
        <v>0</v>
      </c>
      <c r="P1279">
        <v>0</v>
      </c>
      <c r="X1279" t="str">
        <f>Receive[[#This Row],[服装]]&amp;Receive[[#This Row],[名前]]&amp;Receive[[#This Row],[レアリティ]]</f>
        <v>ユニフォーム唐松拓巳ICONIC</v>
      </c>
    </row>
    <row r="1280" spans="1:24" x14ac:dyDescent="0.25">
      <c r="A1280">
        <f>VLOOKUP(Receive[[#This Row],[No用]],SetNo[[No.用]:[vlookup 用]],2,FALSE)</f>
        <v>212</v>
      </c>
      <c r="B1280">
        <f>IF(ROW()=2,1,IF(A1279&lt;&gt;Receive[[#This Row],[No]],1,B1279+1))</f>
        <v>1</v>
      </c>
      <c r="C1280" t="s">
        <v>205</v>
      </c>
      <c r="D1280" t="s">
        <v>67</v>
      </c>
      <c r="E1280" t="s">
        <v>28</v>
      </c>
      <c r="F1280" t="s">
        <v>25</v>
      </c>
      <c r="G1280" t="s">
        <v>64</v>
      </c>
      <c r="H1280" t="s">
        <v>71</v>
      </c>
      <c r="I1280">
        <v>1</v>
      </c>
      <c r="J1280" t="s">
        <v>228</v>
      </c>
      <c r="K1280" s="1" t="s">
        <v>119</v>
      </c>
      <c r="L1280" s="1" t="s">
        <v>162</v>
      </c>
      <c r="M1280">
        <v>26</v>
      </c>
      <c r="N1280">
        <v>0</v>
      </c>
      <c r="O1280">
        <v>0</v>
      </c>
      <c r="P1280">
        <v>0</v>
      </c>
      <c r="X1280" t="str">
        <f>Receive[[#This Row],[服装]]&amp;Receive[[#This Row],[名前]]&amp;Receive[[#This Row],[レアリティ]]</f>
        <v>ユニフォーム田沢裕樹ICONIC</v>
      </c>
    </row>
    <row r="1281" spans="1:24" x14ac:dyDescent="0.25">
      <c r="A1281">
        <f>VLOOKUP(Receive[[#This Row],[No用]],SetNo[[No.用]:[vlookup 用]],2,FALSE)</f>
        <v>212</v>
      </c>
      <c r="B1281">
        <f>IF(ROW()=2,1,IF(A1280&lt;&gt;Receive[[#This Row],[No]],1,B1280+1))</f>
        <v>2</v>
      </c>
      <c r="C1281" t="s">
        <v>205</v>
      </c>
      <c r="D1281" t="s">
        <v>67</v>
      </c>
      <c r="E1281" t="s">
        <v>28</v>
      </c>
      <c r="F1281" t="s">
        <v>25</v>
      </c>
      <c r="G1281" t="s">
        <v>64</v>
      </c>
      <c r="H1281" t="s">
        <v>71</v>
      </c>
      <c r="I1281">
        <v>1</v>
      </c>
      <c r="J1281" t="s">
        <v>228</v>
      </c>
      <c r="K1281" s="1" t="s">
        <v>163</v>
      </c>
      <c r="L1281" s="1" t="s">
        <v>162</v>
      </c>
      <c r="M1281">
        <v>26</v>
      </c>
      <c r="N1281">
        <v>0</v>
      </c>
      <c r="O1281">
        <v>0</v>
      </c>
      <c r="P1281">
        <v>0</v>
      </c>
      <c r="R1281" s="1" t="s">
        <v>923</v>
      </c>
      <c r="S1281" s="1">
        <v>15</v>
      </c>
      <c r="T1281" s="1">
        <v>59.1</v>
      </c>
      <c r="U1281" s="1"/>
      <c r="V1281" s="1"/>
      <c r="X1281" t="str">
        <f>Receive[[#This Row],[服装]]&amp;Receive[[#This Row],[名前]]&amp;Receive[[#This Row],[レアリティ]]</f>
        <v>ユニフォーム田沢裕樹ICONIC</v>
      </c>
    </row>
    <row r="1282" spans="1:24" x14ac:dyDescent="0.25">
      <c r="A1282">
        <f>VLOOKUP(Receive[[#This Row],[No用]],SetNo[[No.用]:[vlookup 用]],2,FALSE)</f>
        <v>212</v>
      </c>
      <c r="B1282">
        <f>IF(ROW()=2,1,IF(A1281&lt;&gt;Receive[[#This Row],[No]],1,B1281+1))</f>
        <v>3</v>
      </c>
      <c r="C1282" t="s">
        <v>205</v>
      </c>
      <c r="D1282" t="s">
        <v>67</v>
      </c>
      <c r="E1282" t="s">
        <v>28</v>
      </c>
      <c r="F1282" t="s">
        <v>25</v>
      </c>
      <c r="G1282" t="s">
        <v>64</v>
      </c>
      <c r="H1282" t="s">
        <v>71</v>
      </c>
      <c r="I1282">
        <v>1</v>
      </c>
      <c r="J1282" t="s">
        <v>228</v>
      </c>
      <c r="K1282" s="1" t="s">
        <v>120</v>
      </c>
      <c r="L1282" s="1" t="s">
        <v>162</v>
      </c>
      <c r="M1282">
        <v>26</v>
      </c>
      <c r="N1282">
        <v>0</v>
      </c>
      <c r="O1282">
        <v>0</v>
      </c>
      <c r="P1282">
        <v>0</v>
      </c>
      <c r="X1282" t="str">
        <f>Receive[[#This Row],[服装]]&amp;Receive[[#This Row],[名前]]&amp;Receive[[#This Row],[レアリティ]]</f>
        <v>ユニフォーム田沢裕樹ICONIC</v>
      </c>
    </row>
    <row r="1283" spans="1:24" x14ac:dyDescent="0.25">
      <c r="A1283">
        <f>VLOOKUP(Receive[[#This Row],[No用]],SetNo[[No.用]:[vlookup 用]],2,FALSE)</f>
        <v>212</v>
      </c>
      <c r="B1283">
        <f>IF(ROW()=2,1,IF(A1282&lt;&gt;Receive[[#This Row],[No]],1,B1282+1))</f>
        <v>4</v>
      </c>
      <c r="C1283" t="s">
        <v>205</v>
      </c>
      <c r="D1283" t="s">
        <v>67</v>
      </c>
      <c r="E1283" t="s">
        <v>28</v>
      </c>
      <c r="F1283" t="s">
        <v>25</v>
      </c>
      <c r="G1283" t="s">
        <v>64</v>
      </c>
      <c r="H1283" t="s">
        <v>71</v>
      </c>
      <c r="I1283">
        <v>1</v>
      </c>
      <c r="J1283" t="s">
        <v>228</v>
      </c>
      <c r="K1283" s="1" t="s">
        <v>164</v>
      </c>
      <c r="L1283" s="1" t="s">
        <v>162</v>
      </c>
      <c r="M1283">
        <v>26</v>
      </c>
      <c r="N1283">
        <v>0</v>
      </c>
      <c r="O1283">
        <v>0</v>
      </c>
      <c r="P1283">
        <v>0</v>
      </c>
      <c r="X1283" t="str">
        <f>Receive[[#This Row],[服装]]&amp;Receive[[#This Row],[名前]]&amp;Receive[[#This Row],[レアリティ]]</f>
        <v>ユニフォーム田沢裕樹ICONIC</v>
      </c>
    </row>
    <row r="1284" spans="1:24" x14ac:dyDescent="0.25">
      <c r="A1284">
        <f>VLOOKUP(Receive[[#This Row],[No用]],SetNo[[No.用]:[vlookup 用]],2,FALSE)</f>
        <v>212</v>
      </c>
      <c r="B1284">
        <f>IF(ROW()=2,1,IF(A1283&lt;&gt;Receive[[#This Row],[No]],1,B1283+1))</f>
        <v>5</v>
      </c>
      <c r="C1284" t="s">
        <v>205</v>
      </c>
      <c r="D1284" t="s">
        <v>67</v>
      </c>
      <c r="E1284" t="s">
        <v>28</v>
      </c>
      <c r="F1284" t="s">
        <v>25</v>
      </c>
      <c r="G1284" t="s">
        <v>64</v>
      </c>
      <c r="H1284" t="s">
        <v>71</v>
      </c>
      <c r="I1284">
        <v>0</v>
      </c>
      <c r="J1284" t="s">
        <v>228</v>
      </c>
      <c r="K1284" s="1" t="s">
        <v>165</v>
      </c>
      <c r="L1284" s="1" t="s">
        <v>162</v>
      </c>
      <c r="M1284">
        <v>13</v>
      </c>
      <c r="N1284">
        <v>0</v>
      </c>
      <c r="O1284">
        <v>0</v>
      </c>
      <c r="P1284">
        <v>0</v>
      </c>
      <c r="X1284" t="str">
        <f>Receive[[#This Row],[服装]]&amp;Receive[[#This Row],[名前]]&amp;Receive[[#This Row],[レアリティ]]</f>
        <v>ユニフォーム田沢裕樹ICONIC</v>
      </c>
    </row>
    <row r="1285" spans="1:24" x14ac:dyDescent="0.25">
      <c r="A1285">
        <f>VLOOKUP(Receive[[#This Row],[No用]],SetNo[[No.用]:[vlookup 用]],2,FALSE)</f>
        <v>213</v>
      </c>
      <c r="B1285">
        <f>IF(ROW()=2,1,IF(A1284&lt;&gt;Receive[[#This Row],[No]],1,B1284+1))</f>
        <v>1</v>
      </c>
      <c r="C1285" t="s">
        <v>205</v>
      </c>
      <c r="D1285" t="s">
        <v>68</v>
      </c>
      <c r="E1285" t="s">
        <v>28</v>
      </c>
      <c r="F1285" t="s">
        <v>26</v>
      </c>
      <c r="G1285" t="s">
        <v>64</v>
      </c>
      <c r="H1285" t="s">
        <v>71</v>
      </c>
      <c r="I1285">
        <v>1</v>
      </c>
      <c r="J1285" t="s">
        <v>228</v>
      </c>
      <c r="K1285" s="1" t="s">
        <v>119</v>
      </c>
      <c r="L1285" s="1" t="s">
        <v>162</v>
      </c>
      <c r="M1285">
        <v>27</v>
      </c>
      <c r="N1285">
        <v>0</v>
      </c>
      <c r="O1285">
        <v>0</v>
      </c>
      <c r="P1285">
        <v>0</v>
      </c>
      <c r="R1285" s="1" t="s">
        <v>923</v>
      </c>
      <c r="S1285" s="1">
        <v>15</v>
      </c>
      <c r="T1285" s="1">
        <v>59.1</v>
      </c>
      <c r="U1285" s="1"/>
      <c r="V1285" s="1"/>
      <c r="W1285" s="1"/>
      <c r="X1285" t="str">
        <f>Receive[[#This Row],[服装]]&amp;Receive[[#This Row],[名前]]&amp;Receive[[#This Row],[レアリティ]]</f>
        <v>ユニフォーム子安颯真ICONIC</v>
      </c>
    </row>
    <row r="1286" spans="1:24" x14ac:dyDescent="0.25">
      <c r="A1286">
        <f>VLOOKUP(Receive[[#This Row],[No用]],SetNo[[No.用]:[vlookup 用]],2,FALSE)</f>
        <v>213</v>
      </c>
      <c r="B1286">
        <f>IF(ROW()=2,1,IF(A1285&lt;&gt;Receive[[#This Row],[No]],1,B1285+1))</f>
        <v>2</v>
      </c>
      <c r="C1286" t="s">
        <v>205</v>
      </c>
      <c r="D1286" t="s">
        <v>68</v>
      </c>
      <c r="E1286" t="s">
        <v>28</v>
      </c>
      <c r="F1286" t="s">
        <v>26</v>
      </c>
      <c r="G1286" t="s">
        <v>64</v>
      </c>
      <c r="H1286" t="s">
        <v>71</v>
      </c>
      <c r="I1286">
        <v>1</v>
      </c>
      <c r="J1286" t="s">
        <v>228</v>
      </c>
      <c r="K1286" s="1" t="s">
        <v>163</v>
      </c>
      <c r="L1286" s="1" t="s">
        <v>162</v>
      </c>
      <c r="M1286">
        <v>27</v>
      </c>
      <c r="N1286">
        <v>0</v>
      </c>
      <c r="O1286">
        <v>0</v>
      </c>
      <c r="P1286">
        <v>0</v>
      </c>
      <c r="R1286" s="1" t="s">
        <v>923</v>
      </c>
      <c r="S1286" s="1">
        <v>15</v>
      </c>
      <c r="T1286" s="1">
        <v>59.1</v>
      </c>
      <c r="U1286" s="1"/>
      <c r="V1286" s="1"/>
      <c r="X1286" t="str">
        <f>Receive[[#This Row],[服装]]&amp;Receive[[#This Row],[名前]]&amp;Receive[[#This Row],[レアリティ]]</f>
        <v>ユニフォーム子安颯真ICONIC</v>
      </c>
    </row>
    <row r="1287" spans="1:24" x14ac:dyDescent="0.25">
      <c r="A1287">
        <f>VLOOKUP(Receive[[#This Row],[No用]],SetNo[[No.用]:[vlookup 用]],2,FALSE)</f>
        <v>213</v>
      </c>
      <c r="B1287">
        <f>IF(ROW()=2,1,IF(A1286&lt;&gt;Receive[[#This Row],[No]],1,B1286+1))</f>
        <v>3</v>
      </c>
      <c r="C1287" t="s">
        <v>205</v>
      </c>
      <c r="D1287" t="s">
        <v>68</v>
      </c>
      <c r="E1287" t="s">
        <v>28</v>
      </c>
      <c r="F1287" t="s">
        <v>26</v>
      </c>
      <c r="G1287" t="s">
        <v>64</v>
      </c>
      <c r="H1287" t="s">
        <v>71</v>
      </c>
      <c r="I1287">
        <v>1</v>
      </c>
      <c r="J1287" t="s">
        <v>228</v>
      </c>
      <c r="K1287" s="1" t="s">
        <v>120</v>
      </c>
      <c r="L1287" s="1" t="s">
        <v>162</v>
      </c>
      <c r="M1287">
        <v>27</v>
      </c>
      <c r="N1287">
        <v>0</v>
      </c>
      <c r="O1287">
        <v>0</v>
      </c>
      <c r="P1287">
        <v>0</v>
      </c>
      <c r="X1287" t="str">
        <f>Receive[[#This Row],[服装]]&amp;Receive[[#This Row],[名前]]&amp;Receive[[#This Row],[レアリティ]]</f>
        <v>ユニフォーム子安颯真ICONIC</v>
      </c>
    </row>
    <row r="1288" spans="1:24" x14ac:dyDescent="0.25">
      <c r="A1288">
        <f>VLOOKUP(Receive[[#This Row],[No用]],SetNo[[No.用]:[vlookup 用]],2,FALSE)</f>
        <v>213</v>
      </c>
      <c r="B1288">
        <f>IF(ROW()=2,1,IF(A1287&lt;&gt;Receive[[#This Row],[No]],1,B1287+1))</f>
        <v>4</v>
      </c>
      <c r="C1288" t="s">
        <v>205</v>
      </c>
      <c r="D1288" t="s">
        <v>68</v>
      </c>
      <c r="E1288" t="s">
        <v>28</v>
      </c>
      <c r="F1288" t="s">
        <v>26</v>
      </c>
      <c r="G1288" t="s">
        <v>64</v>
      </c>
      <c r="H1288" t="s">
        <v>71</v>
      </c>
      <c r="I1288">
        <v>1</v>
      </c>
      <c r="J1288" t="s">
        <v>228</v>
      </c>
      <c r="K1288" s="1" t="s">
        <v>164</v>
      </c>
      <c r="L1288" s="1" t="s">
        <v>162</v>
      </c>
      <c r="M1288">
        <v>27</v>
      </c>
      <c r="N1288">
        <v>0</v>
      </c>
      <c r="O1288">
        <v>0</v>
      </c>
      <c r="P1288">
        <v>0</v>
      </c>
      <c r="X1288" t="str">
        <f>Receive[[#This Row],[服装]]&amp;Receive[[#This Row],[名前]]&amp;Receive[[#This Row],[レアリティ]]</f>
        <v>ユニフォーム子安颯真ICONIC</v>
      </c>
    </row>
    <row r="1289" spans="1:24" x14ac:dyDescent="0.25">
      <c r="A1289">
        <f>VLOOKUP(Receive[[#This Row],[No用]],SetNo[[No.用]:[vlookup 用]],2,FALSE)</f>
        <v>213</v>
      </c>
      <c r="B1289">
        <f>IF(ROW()=2,1,IF(A1288&lt;&gt;Receive[[#This Row],[No]],1,B1288+1))</f>
        <v>5</v>
      </c>
      <c r="C1289" t="s">
        <v>205</v>
      </c>
      <c r="D1289" t="s">
        <v>68</v>
      </c>
      <c r="E1289" t="s">
        <v>28</v>
      </c>
      <c r="F1289" t="s">
        <v>26</v>
      </c>
      <c r="G1289" t="s">
        <v>64</v>
      </c>
      <c r="H1289" t="s">
        <v>71</v>
      </c>
      <c r="I1289">
        <v>0</v>
      </c>
      <c r="J1289" t="s">
        <v>228</v>
      </c>
      <c r="K1289" s="1" t="s">
        <v>165</v>
      </c>
      <c r="L1289" s="1" t="s">
        <v>162</v>
      </c>
      <c r="M1289">
        <v>14</v>
      </c>
      <c r="N1289">
        <v>0</v>
      </c>
      <c r="O1289">
        <v>0</v>
      </c>
      <c r="P1289">
        <v>0</v>
      </c>
      <c r="X1289" t="str">
        <f>Receive[[#This Row],[服装]]&amp;Receive[[#This Row],[名前]]&amp;Receive[[#This Row],[レアリティ]]</f>
        <v>ユニフォーム子安颯真ICONIC</v>
      </c>
    </row>
    <row r="1290" spans="1:24" x14ac:dyDescent="0.25">
      <c r="A1290">
        <f>VLOOKUP(Receive[[#This Row],[No用]],SetNo[[No.用]:[vlookup 用]],2,FALSE)</f>
        <v>214</v>
      </c>
      <c r="B1290">
        <f>IF(ROW()=2,1,IF(A1289&lt;&gt;Receive[[#This Row],[No]],1,B1289+1))</f>
        <v>1</v>
      </c>
      <c r="C1290" s="1" t="s">
        <v>951</v>
      </c>
      <c r="D1290" s="1" t="s">
        <v>68</v>
      </c>
      <c r="E1290" s="1" t="s">
        <v>73</v>
      </c>
      <c r="F1290" s="1" t="s">
        <v>26</v>
      </c>
      <c r="G1290" s="1" t="s">
        <v>64</v>
      </c>
      <c r="H1290" s="1" t="s">
        <v>71</v>
      </c>
      <c r="I1290">
        <v>1</v>
      </c>
      <c r="J1290" t="s">
        <v>228</v>
      </c>
      <c r="K1290" s="1" t="s">
        <v>119</v>
      </c>
      <c r="L1290" s="1" t="s">
        <v>162</v>
      </c>
      <c r="M1290">
        <v>27</v>
      </c>
      <c r="N1290">
        <v>0</v>
      </c>
      <c r="O1290">
        <v>0</v>
      </c>
      <c r="P1290">
        <v>0</v>
      </c>
      <c r="X1290" t="str">
        <f>Receive[[#This Row],[服装]]&amp;Receive[[#This Row],[名前]]&amp;Receive[[#This Row],[レアリティ]]</f>
        <v>サバゲ2子安颯真ICONIC</v>
      </c>
    </row>
    <row r="1291" spans="1:24" x14ac:dyDescent="0.25">
      <c r="A1291">
        <f>VLOOKUP(Receive[[#This Row],[No用]],SetNo[[No.用]:[vlookup 用]],2,FALSE)</f>
        <v>214</v>
      </c>
      <c r="B1291">
        <f>IF(ROW()=2,1,IF(A1290&lt;&gt;Receive[[#This Row],[No]],1,B1290+1))</f>
        <v>2</v>
      </c>
      <c r="C1291" s="1" t="s">
        <v>951</v>
      </c>
      <c r="D1291" s="1" t="s">
        <v>68</v>
      </c>
      <c r="E1291" s="1" t="s">
        <v>73</v>
      </c>
      <c r="F1291" s="1" t="s">
        <v>26</v>
      </c>
      <c r="G1291" s="1" t="s">
        <v>64</v>
      </c>
      <c r="H1291" s="1" t="s">
        <v>71</v>
      </c>
      <c r="I1291">
        <v>1</v>
      </c>
      <c r="J1291" t="s">
        <v>228</v>
      </c>
      <c r="K1291" s="1" t="s">
        <v>163</v>
      </c>
      <c r="L1291" s="1" t="s">
        <v>162</v>
      </c>
      <c r="M1291">
        <v>27</v>
      </c>
      <c r="N1291">
        <v>0</v>
      </c>
      <c r="O1291">
        <v>0</v>
      </c>
      <c r="P1291">
        <v>0</v>
      </c>
      <c r="R1291" s="1" t="s">
        <v>923</v>
      </c>
      <c r="S1291" s="1">
        <v>15</v>
      </c>
      <c r="T1291" s="1">
        <v>59.1</v>
      </c>
      <c r="U1291" s="1"/>
      <c r="V1291" s="1"/>
      <c r="W1291" s="1"/>
      <c r="X1291" t="str">
        <f>Receive[[#This Row],[服装]]&amp;Receive[[#This Row],[名前]]&amp;Receive[[#This Row],[レアリティ]]</f>
        <v>サバゲ2子安颯真ICONIC</v>
      </c>
    </row>
    <row r="1292" spans="1:24" x14ac:dyDescent="0.25">
      <c r="A1292">
        <f>VLOOKUP(Receive[[#This Row],[No用]],SetNo[[No.用]:[vlookup 用]],2,FALSE)</f>
        <v>214</v>
      </c>
      <c r="B1292">
        <f>IF(ROW()=2,1,IF(A1291&lt;&gt;Receive[[#This Row],[No]],1,B1291+1))</f>
        <v>3</v>
      </c>
      <c r="C1292" s="1" t="s">
        <v>951</v>
      </c>
      <c r="D1292" s="1" t="s">
        <v>68</v>
      </c>
      <c r="E1292" s="1" t="s">
        <v>73</v>
      </c>
      <c r="F1292" s="1" t="s">
        <v>26</v>
      </c>
      <c r="G1292" s="1" t="s">
        <v>64</v>
      </c>
      <c r="H1292" s="1" t="s">
        <v>71</v>
      </c>
      <c r="I1292">
        <v>1</v>
      </c>
      <c r="J1292" t="s">
        <v>228</v>
      </c>
      <c r="K1292" s="1" t="s">
        <v>120</v>
      </c>
      <c r="L1292" s="1" t="s">
        <v>162</v>
      </c>
      <c r="M1292">
        <v>27</v>
      </c>
      <c r="N1292">
        <v>0</v>
      </c>
      <c r="O1292">
        <v>0</v>
      </c>
      <c r="P1292">
        <v>0</v>
      </c>
      <c r="X1292" t="str">
        <f>Receive[[#This Row],[服装]]&amp;Receive[[#This Row],[名前]]&amp;Receive[[#This Row],[レアリティ]]</f>
        <v>サバゲ2子安颯真ICONIC</v>
      </c>
    </row>
    <row r="1293" spans="1:24" x14ac:dyDescent="0.25">
      <c r="A1293">
        <f>VLOOKUP(Receive[[#This Row],[No用]],SetNo[[No.用]:[vlookup 用]],2,FALSE)</f>
        <v>214</v>
      </c>
      <c r="B1293">
        <f>IF(ROW()=2,1,IF(A1292&lt;&gt;Receive[[#This Row],[No]],1,B1292+1))</f>
        <v>4</v>
      </c>
      <c r="C1293" s="1" t="s">
        <v>951</v>
      </c>
      <c r="D1293" s="1" t="s">
        <v>68</v>
      </c>
      <c r="E1293" s="1" t="s">
        <v>73</v>
      </c>
      <c r="F1293" s="1" t="s">
        <v>26</v>
      </c>
      <c r="G1293" s="1" t="s">
        <v>64</v>
      </c>
      <c r="H1293" s="1" t="s">
        <v>71</v>
      </c>
      <c r="I1293">
        <v>1</v>
      </c>
      <c r="J1293" t="s">
        <v>228</v>
      </c>
      <c r="K1293" s="1" t="s">
        <v>164</v>
      </c>
      <c r="L1293" s="1" t="s">
        <v>162</v>
      </c>
      <c r="M1293">
        <v>27</v>
      </c>
      <c r="N1293">
        <v>0</v>
      </c>
      <c r="O1293">
        <v>0</v>
      </c>
      <c r="P1293">
        <v>0</v>
      </c>
      <c r="X1293" t="str">
        <f>Receive[[#This Row],[服装]]&amp;Receive[[#This Row],[名前]]&amp;Receive[[#This Row],[レアリティ]]</f>
        <v>サバゲ2子安颯真ICONIC</v>
      </c>
    </row>
    <row r="1294" spans="1:24" x14ac:dyDescent="0.25">
      <c r="A1294">
        <f>VLOOKUP(Receive[[#This Row],[No用]],SetNo[[No.用]:[vlookup 用]],2,FALSE)</f>
        <v>214</v>
      </c>
      <c r="B1294">
        <f>IF(ROW()=2,1,IF(A1293&lt;&gt;Receive[[#This Row],[No]],1,B1293+1))</f>
        <v>5</v>
      </c>
      <c r="C1294" s="1" t="s">
        <v>951</v>
      </c>
      <c r="D1294" s="1" t="s">
        <v>68</v>
      </c>
      <c r="E1294" s="1" t="s">
        <v>73</v>
      </c>
      <c r="F1294" s="1" t="s">
        <v>26</v>
      </c>
      <c r="G1294" s="1" t="s">
        <v>64</v>
      </c>
      <c r="H1294" s="1" t="s">
        <v>71</v>
      </c>
      <c r="I1294">
        <v>0</v>
      </c>
      <c r="J1294" t="s">
        <v>228</v>
      </c>
      <c r="K1294" s="1" t="s">
        <v>165</v>
      </c>
      <c r="L1294" s="1" t="s">
        <v>162</v>
      </c>
      <c r="M1294">
        <v>14</v>
      </c>
      <c r="N1294">
        <v>0</v>
      </c>
      <c r="O1294">
        <v>0</v>
      </c>
      <c r="P1294">
        <v>0</v>
      </c>
      <c r="X1294" t="str">
        <f>Receive[[#This Row],[服装]]&amp;Receive[[#This Row],[名前]]&amp;Receive[[#This Row],[レアリティ]]</f>
        <v>サバゲ2子安颯真ICONIC</v>
      </c>
    </row>
    <row r="1295" spans="1:24" x14ac:dyDescent="0.25">
      <c r="A1295">
        <f>VLOOKUP(Receive[[#This Row],[No用]],SetNo[[No.用]:[vlookup 用]],2,FALSE)</f>
        <v>215</v>
      </c>
      <c r="B1295">
        <f>IF(ROW()=2,1,IF(A1294&lt;&gt;Receive[[#This Row],[No]],1,B1294+1))</f>
        <v>1</v>
      </c>
      <c r="C1295" t="s">
        <v>205</v>
      </c>
      <c r="D1295" t="s">
        <v>69</v>
      </c>
      <c r="E1295" t="s">
        <v>28</v>
      </c>
      <c r="F1295" t="s">
        <v>21</v>
      </c>
      <c r="G1295" t="s">
        <v>64</v>
      </c>
      <c r="H1295" t="s">
        <v>71</v>
      </c>
      <c r="I1295">
        <v>1</v>
      </c>
      <c r="J1295" t="s">
        <v>228</v>
      </c>
      <c r="K1295" s="1" t="s">
        <v>119</v>
      </c>
      <c r="L1295" s="1" t="s">
        <v>178</v>
      </c>
      <c r="M1295">
        <v>31</v>
      </c>
      <c r="N1295">
        <v>0</v>
      </c>
      <c r="O1295">
        <v>0</v>
      </c>
      <c r="P1295">
        <v>0</v>
      </c>
      <c r="X1295" t="str">
        <f>Receive[[#This Row],[服装]]&amp;Receive[[#This Row],[名前]]&amp;Receive[[#This Row],[レアリティ]]</f>
        <v>ユニフォーム横手駿ICONIC</v>
      </c>
    </row>
    <row r="1296" spans="1:24" x14ac:dyDescent="0.25">
      <c r="A1296">
        <f>VLOOKUP(Receive[[#This Row],[No用]],SetNo[[No.用]:[vlookup 用]],2,FALSE)</f>
        <v>215</v>
      </c>
      <c r="B1296">
        <f>IF(ROW()=2,1,IF(A1295&lt;&gt;Receive[[#This Row],[No]],1,B1295+1))</f>
        <v>2</v>
      </c>
      <c r="C1296" t="s">
        <v>205</v>
      </c>
      <c r="D1296" t="s">
        <v>69</v>
      </c>
      <c r="E1296" t="s">
        <v>28</v>
      </c>
      <c r="F1296" t="s">
        <v>21</v>
      </c>
      <c r="G1296" t="s">
        <v>64</v>
      </c>
      <c r="H1296" t="s">
        <v>71</v>
      </c>
      <c r="I1296">
        <v>1</v>
      </c>
      <c r="J1296" t="s">
        <v>228</v>
      </c>
      <c r="K1296" s="1" t="s">
        <v>194</v>
      </c>
      <c r="L1296" s="1" t="s">
        <v>178</v>
      </c>
      <c r="M1296">
        <v>36</v>
      </c>
      <c r="N1296">
        <v>0</v>
      </c>
      <c r="O1296">
        <v>0</v>
      </c>
      <c r="P1296">
        <v>0</v>
      </c>
      <c r="X1296" t="str">
        <f>Receive[[#This Row],[服装]]&amp;Receive[[#This Row],[名前]]&amp;Receive[[#This Row],[レアリティ]]</f>
        <v>ユニフォーム横手駿ICONIC</v>
      </c>
    </row>
    <row r="1297" spans="1:24" x14ac:dyDescent="0.25">
      <c r="A1297">
        <f>VLOOKUP(Receive[[#This Row],[No用]],SetNo[[No.用]:[vlookup 用]],2,FALSE)</f>
        <v>215</v>
      </c>
      <c r="B1297">
        <f>IF(ROW()=2,1,IF(A1296&lt;&gt;Receive[[#This Row],[No]],1,B1296+1))</f>
        <v>3</v>
      </c>
      <c r="C1297" t="s">
        <v>205</v>
      </c>
      <c r="D1297" t="s">
        <v>69</v>
      </c>
      <c r="E1297" t="s">
        <v>28</v>
      </c>
      <c r="F1297" t="s">
        <v>21</v>
      </c>
      <c r="G1297" t="s">
        <v>64</v>
      </c>
      <c r="H1297" t="s">
        <v>71</v>
      </c>
      <c r="I1297">
        <v>1</v>
      </c>
      <c r="J1297" t="s">
        <v>228</v>
      </c>
      <c r="K1297" s="1" t="s">
        <v>163</v>
      </c>
      <c r="L1297" s="1" t="s">
        <v>162</v>
      </c>
      <c r="M1297">
        <v>31</v>
      </c>
      <c r="N1297">
        <v>0</v>
      </c>
      <c r="O1297">
        <v>0</v>
      </c>
      <c r="P1297">
        <v>0</v>
      </c>
      <c r="R1297" s="1" t="s">
        <v>923</v>
      </c>
      <c r="S1297" s="1">
        <v>15</v>
      </c>
      <c r="T1297" s="1">
        <v>59.1</v>
      </c>
      <c r="U1297" s="1"/>
      <c r="V1297" s="1"/>
      <c r="X1297" t="str">
        <f>Receive[[#This Row],[服装]]&amp;Receive[[#This Row],[名前]]&amp;Receive[[#This Row],[レアリティ]]</f>
        <v>ユニフォーム横手駿ICONIC</v>
      </c>
    </row>
    <row r="1298" spans="1:24" x14ac:dyDescent="0.25">
      <c r="A1298">
        <f>VLOOKUP(Receive[[#This Row],[No用]],SetNo[[No.用]:[vlookup 用]],2,FALSE)</f>
        <v>215</v>
      </c>
      <c r="B1298">
        <f>IF(ROW()=2,1,IF(A1297&lt;&gt;Receive[[#This Row],[No]],1,B1297+1))</f>
        <v>4</v>
      </c>
      <c r="C1298" t="s">
        <v>205</v>
      </c>
      <c r="D1298" t="s">
        <v>69</v>
      </c>
      <c r="E1298" t="s">
        <v>28</v>
      </c>
      <c r="F1298" t="s">
        <v>21</v>
      </c>
      <c r="G1298" t="s">
        <v>64</v>
      </c>
      <c r="H1298" t="s">
        <v>71</v>
      </c>
      <c r="I1298">
        <v>1</v>
      </c>
      <c r="J1298" t="s">
        <v>228</v>
      </c>
      <c r="K1298" s="1" t="s">
        <v>230</v>
      </c>
      <c r="L1298" s="1" t="s">
        <v>162</v>
      </c>
      <c r="M1298">
        <v>31</v>
      </c>
      <c r="N1298">
        <v>0</v>
      </c>
      <c r="O1298">
        <v>0</v>
      </c>
      <c r="P1298">
        <v>0</v>
      </c>
      <c r="R1298" s="1" t="s">
        <v>923</v>
      </c>
      <c r="S1298" s="1">
        <v>10</v>
      </c>
      <c r="T1298" s="1">
        <v>39.4</v>
      </c>
      <c r="U1298" s="1"/>
      <c r="V1298" s="1"/>
      <c r="X1298" t="str">
        <f>Receive[[#This Row],[服装]]&amp;Receive[[#This Row],[名前]]&amp;Receive[[#This Row],[レアリティ]]</f>
        <v>ユニフォーム横手駿ICONIC</v>
      </c>
    </row>
    <row r="1299" spans="1:24" x14ac:dyDescent="0.25">
      <c r="A1299">
        <f>VLOOKUP(Receive[[#This Row],[No用]],SetNo[[No.用]:[vlookup 用]],2,FALSE)</f>
        <v>215</v>
      </c>
      <c r="B1299">
        <f>IF(ROW()=2,1,IF(A1298&lt;&gt;Receive[[#This Row],[No]],1,B1298+1))</f>
        <v>5</v>
      </c>
      <c r="C1299" t="s">
        <v>205</v>
      </c>
      <c r="D1299" t="s">
        <v>69</v>
      </c>
      <c r="E1299" t="s">
        <v>28</v>
      </c>
      <c r="F1299" t="s">
        <v>21</v>
      </c>
      <c r="G1299" t="s">
        <v>64</v>
      </c>
      <c r="H1299" t="s">
        <v>71</v>
      </c>
      <c r="I1299">
        <v>1</v>
      </c>
      <c r="J1299" t="s">
        <v>228</v>
      </c>
      <c r="K1299" s="1" t="s">
        <v>120</v>
      </c>
      <c r="L1299" s="1" t="s">
        <v>178</v>
      </c>
      <c r="M1299">
        <v>31</v>
      </c>
      <c r="N1299">
        <v>0</v>
      </c>
      <c r="O1299">
        <v>0</v>
      </c>
      <c r="P1299">
        <v>0</v>
      </c>
      <c r="X1299" t="str">
        <f>Receive[[#This Row],[服装]]&amp;Receive[[#This Row],[名前]]&amp;Receive[[#This Row],[レアリティ]]</f>
        <v>ユニフォーム横手駿ICONIC</v>
      </c>
    </row>
    <row r="1300" spans="1:24" x14ac:dyDescent="0.25">
      <c r="A1300">
        <f>VLOOKUP(Receive[[#This Row],[No用]],SetNo[[No.用]:[vlookup 用]],2,FALSE)</f>
        <v>215</v>
      </c>
      <c r="B1300">
        <f>IF(ROW()=2,1,IF(A1299&lt;&gt;Receive[[#This Row],[No]],1,B1299+1))</f>
        <v>6</v>
      </c>
      <c r="C1300" t="s">
        <v>205</v>
      </c>
      <c r="D1300" t="s">
        <v>69</v>
      </c>
      <c r="E1300" t="s">
        <v>28</v>
      </c>
      <c r="F1300" t="s">
        <v>21</v>
      </c>
      <c r="G1300" t="s">
        <v>64</v>
      </c>
      <c r="H1300" t="s">
        <v>71</v>
      </c>
      <c r="I1300">
        <v>1</v>
      </c>
      <c r="J1300" t="s">
        <v>228</v>
      </c>
      <c r="K1300" s="1" t="s">
        <v>164</v>
      </c>
      <c r="L1300" s="1" t="s">
        <v>162</v>
      </c>
      <c r="M1300">
        <v>31</v>
      </c>
      <c r="N1300">
        <v>0</v>
      </c>
      <c r="O1300">
        <v>0</v>
      </c>
      <c r="P1300">
        <v>0</v>
      </c>
      <c r="X1300" t="str">
        <f>Receive[[#This Row],[服装]]&amp;Receive[[#This Row],[名前]]&amp;Receive[[#This Row],[レアリティ]]</f>
        <v>ユニフォーム横手駿ICONIC</v>
      </c>
    </row>
    <row r="1301" spans="1:24" x14ac:dyDescent="0.25">
      <c r="A1301">
        <f>VLOOKUP(Receive[[#This Row],[No用]],SetNo[[No.用]:[vlookup 用]],2,FALSE)</f>
        <v>215</v>
      </c>
      <c r="B1301">
        <f>IF(ROW()=2,1,IF(A1300&lt;&gt;Receive[[#This Row],[No]],1,B1300+1))</f>
        <v>7</v>
      </c>
      <c r="C1301" t="s">
        <v>205</v>
      </c>
      <c r="D1301" t="s">
        <v>69</v>
      </c>
      <c r="E1301" t="s">
        <v>28</v>
      </c>
      <c r="F1301" t="s">
        <v>21</v>
      </c>
      <c r="G1301" t="s">
        <v>64</v>
      </c>
      <c r="H1301" t="s">
        <v>71</v>
      </c>
      <c r="I1301">
        <v>0</v>
      </c>
      <c r="J1301" t="s">
        <v>228</v>
      </c>
      <c r="K1301" s="1" t="s">
        <v>165</v>
      </c>
      <c r="L1301" s="1" t="s">
        <v>162</v>
      </c>
      <c r="M1301">
        <v>31</v>
      </c>
      <c r="N1301">
        <v>0</v>
      </c>
      <c r="O1301">
        <v>0</v>
      </c>
      <c r="P1301">
        <v>0</v>
      </c>
      <c r="X1301" t="str">
        <f>Receive[[#This Row],[服装]]&amp;Receive[[#This Row],[名前]]&amp;Receive[[#This Row],[レアリティ]]</f>
        <v>ユニフォーム横手駿ICONIC</v>
      </c>
    </row>
    <row r="1302" spans="1:24" x14ac:dyDescent="0.25">
      <c r="A1302">
        <f>VLOOKUP(Receive[[#This Row],[No用]],SetNo[[No.用]:[vlookup 用]],2,FALSE)</f>
        <v>215</v>
      </c>
      <c r="B1302">
        <f>IF(ROW()=2,1,IF(A1301&lt;&gt;Receive[[#This Row],[No]],1,B1301+1))</f>
        <v>8</v>
      </c>
      <c r="C1302" t="s">
        <v>205</v>
      </c>
      <c r="D1302" t="s">
        <v>69</v>
      </c>
      <c r="E1302" t="s">
        <v>28</v>
      </c>
      <c r="F1302" t="s">
        <v>21</v>
      </c>
      <c r="G1302" t="s">
        <v>64</v>
      </c>
      <c r="H1302" t="s">
        <v>71</v>
      </c>
      <c r="I1302">
        <v>1</v>
      </c>
      <c r="J1302" t="s">
        <v>228</v>
      </c>
      <c r="K1302" s="1" t="s">
        <v>183</v>
      </c>
      <c r="L1302" s="1" t="s">
        <v>224</v>
      </c>
      <c r="M1302">
        <v>45</v>
      </c>
      <c r="N1302">
        <v>0</v>
      </c>
      <c r="O1302">
        <v>55</v>
      </c>
      <c r="P1302">
        <v>0</v>
      </c>
      <c r="X1302" t="str">
        <f>Receive[[#This Row],[服装]]&amp;Receive[[#This Row],[名前]]&amp;Receive[[#This Row],[レアリティ]]</f>
        <v>ユニフォーム横手駿ICONIC</v>
      </c>
    </row>
    <row r="1303" spans="1:24" x14ac:dyDescent="0.25">
      <c r="A1303">
        <f>VLOOKUP(Receive[[#This Row],[No用]],SetNo[[No.用]:[vlookup 用]],2,FALSE)</f>
        <v>216</v>
      </c>
      <c r="B1303">
        <f>IF(ROW()=2,1,IF(A1302&lt;&gt;Receive[[#This Row],[No]],1,B1302+1))</f>
        <v>1</v>
      </c>
      <c r="C1303" t="s">
        <v>205</v>
      </c>
      <c r="D1303" t="s">
        <v>70</v>
      </c>
      <c r="E1303" t="s">
        <v>28</v>
      </c>
      <c r="F1303" t="s">
        <v>31</v>
      </c>
      <c r="G1303" t="s">
        <v>64</v>
      </c>
      <c r="H1303" t="s">
        <v>71</v>
      </c>
      <c r="I1303">
        <v>1</v>
      </c>
      <c r="J1303" t="s">
        <v>228</v>
      </c>
      <c r="K1303" s="1" t="s">
        <v>119</v>
      </c>
      <c r="L1303" s="1" t="s">
        <v>162</v>
      </c>
      <c r="M1303">
        <v>28</v>
      </c>
      <c r="N1303">
        <v>0</v>
      </c>
      <c r="O1303">
        <v>0</v>
      </c>
      <c r="P1303">
        <v>0</v>
      </c>
      <c r="X1303" t="str">
        <f>Receive[[#This Row],[服装]]&amp;Receive[[#This Row],[名前]]&amp;Receive[[#This Row],[レアリティ]]</f>
        <v>ユニフォーム夏瀬伊吹ICONIC</v>
      </c>
    </row>
    <row r="1304" spans="1:24" x14ac:dyDescent="0.25">
      <c r="A1304">
        <f>VLOOKUP(Receive[[#This Row],[No用]],SetNo[[No.用]:[vlookup 用]],2,FALSE)</f>
        <v>216</v>
      </c>
      <c r="B1304">
        <f>IF(ROW()=2,1,IF(A1303&lt;&gt;Receive[[#This Row],[No]],1,B1303+1))</f>
        <v>2</v>
      </c>
      <c r="C1304" t="s">
        <v>205</v>
      </c>
      <c r="D1304" t="s">
        <v>70</v>
      </c>
      <c r="E1304" t="s">
        <v>28</v>
      </c>
      <c r="F1304" t="s">
        <v>31</v>
      </c>
      <c r="G1304" t="s">
        <v>64</v>
      </c>
      <c r="H1304" t="s">
        <v>71</v>
      </c>
      <c r="I1304">
        <v>1</v>
      </c>
      <c r="J1304" t="s">
        <v>228</v>
      </c>
      <c r="K1304" s="1" t="s">
        <v>163</v>
      </c>
      <c r="L1304" s="1" t="s">
        <v>162</v>
      </c>
      <c r="M1304">
        <v>28</v>
      </c>
      <c r="N1304">
        <v>0</v>
      </c>
      <c r="O1304">
        <v>0</v>
      </c>
      <c r="P1304">
        <v>0</v>
      </c>
      <c r="R1304" s="1" t="s">
        <v>923</v>
      </c>
      <c r="S1304" s="1">
        <v>15</v>
      </c>
      <c r="T1304" s="1">
        <v>59.1</v>
      </c>
      <c r="U1304" s="1"/>
      <c r="V1304" s="1"/>
      <c r="X1304" t="str">
        <f>Receive[[#This Row],[服装]]&amp;Receive[[#This Row],[名前]]&amp;Receive[[#This Row],[レアリティ]]</f>
        <v>ユニフォーム夏瀬伊吹ICONIC</v>
      </c>
    </row>
    <row r="1305" spans="1:24" x14ac:dyDescent="0.25">
      <c r="A1305">
        <f>VLOOKUP(Receive[[#This Row],[No用]],SetNo[[No.用]:[vlookup 用]],2,FALSE)</f>
        <v>216</v>
      </c>
      <c r="B1305">
        <f>IF(ROW()=2,1,IF(A1304&lt;&gt;Receive[[#This Row],[No]],1,B1304+1))</f>
        <v>3</v>
      </c>
      <c r="C1305" t="s">
        <v>205</v>
      </c>
      <c r="D1305" t="s">
        <v>70</v>
      </c>
      <c r="E1305" t="s">
        <v>28</v>
      </c>
      <c r="F1305" t="s">
        <v>31</v>
      </c>
      <c r="G1305" t="s">
        <v>64</v>
      </c>
      <c r="H1305" t="s">
        <v>71</v>
      </c>
      <c r="I1305">
        <v>1</v>
      </c>
      <c r="J1305" t="s">
        <v>228</v>
      </c>
      <c r="K1305" s="1" t="s">
        <v>120</v>
      </c>
      <c r="L1305" s="1" t="s">
        <v>162</v>
      </c>
      <c r="M1305">
        <v>28</v>
      </c>
      <c r="N1305">
        <v>0</v>
      </c>
      <c r="O1305">
        <v>0</v>
      </c>
      <c r="P1305">
        <v>0</v>
      </c>
      <c r="X1305" t="str">
        <f>Receive[[#This Row],[服装]]&amp;Receive[[#This Row],[名前]]&amp;Receive[[#This Row],[レアリティ]]</f>
        <v>ユニフォーム夏瀬伊吹ICONIC</v>
      </c>
    </row>
    <row r="1306" spans="1:24" x14ac:dyDescent="0.25">
      <c r="A1306">
        <f>VLOOKUP(Receive[[#This Row],[No用]],SetNo[[No.用]:[vlookup 用]],2,FALSE)</f>
        <v>216</v>
      </c>
      <c r="B1306">
        <f>IF(ROW()=2,1,IF(A1305&lt;&gt;Receive[[#This Row],[No]],1,B1305+1))</f>
        <v>4</v>
      </c>
      <c r="C1306" t="s">
        <v>205</v>
      </c>
      <c r="D1306" t="s">
        <v>70</v>
      </c>
      <c r="E1306" t="s">
        <v>28</v>
      </c>
      <c r="F1306" t="s">
        <v>31</v>
      </c>
      <c r="G1306" t="s">
        <v>64</v>
      </c>
      <c r="H1306" t="s">
        <v>71</v>
      </c>
      <c r="I1306">
        <v>1</v>
      </c>
      <c r="J1306" t="s">
        <v>228</v>
      </c>
      <c r="K1306" s="1" t="s">
        <v>164</v>
      </c>
      <c r="L1306" s="1" t="s">
        <v>162</v>
      </c>
      <c r="M1306">
        <v>28</v>
      </c>
      <c r="N1306">
        <v>0</v>
      </c>
      <c r="O1306">
        <v>0</v>
      </c>
      <c r="P1306">
        <v>0</v>
      </c>
      <c r="X1306" t="str">
        <f>Receive[[#This Row],[服装]]&amp;Receive[[#This Row],[名前]]&amp;Receive[[#This Row],[レアリティ]]</f>
        <v>ユニフォーム夏瀬伊吹ICONIC</v>
      </c>
    </row>
    <row r="1307" spans="1:24" x14ac:dyDescent="0.25">
      <c r="A1307">
        <f>VLOOKUP(Receive[[#This Row],[No用]],SetNo[[No.用]:[vlookup 用]],2,FALSE)</f>
        <v>216</v>
      </c>
      <c r="B1307">
        <f>IF(ROW()=2,1,IF(A1306&lt;&gt;Receive[[#This Row],[No]],1,B1306+1))</f>
        <v>5</v>
      </c>
      <c r="C1307" t="s">
        <v>205</v>
      </c>
      <c r="D1307" t="s">
        <v>70</v>
      </c>
      <c r="E1307" t="s">
        <v>28</v>
      </c>
      <c r="F1307" t="s">
        <v>31</v>
      </c>
      <c r="G1307" t="s">
        <v>64</v>
      </c>
      <c r="H1307" t="s">
        <v>71</v>
      </c>
      <c r="I1307">
        <v>0</v>
      </c>
      <c r="J1307" t="s">
        <v>228</v>
      </c>
      <c r="K1307" s="1" t="s">
        <v>165</v>
      </c>
      <c r="L1307" s="1" t="s">
        <v>162</v>
      </c>
      <c r="M1307">
        <v>14</v>
      </c>
      <c r="N1307">
        <v>0</v>
      </c>
      <c r="O1307">
        <v>0</v>
      </c>
      <c r="P1307">
        <v>0</v>
      </c>
      <c r="X1307" t="str">
        <f>Receive[[#This Row],[服装]]&amp;Receive[[#This Row],[名前]]&amp;Receive[[#This Row],[レアリティ]]</f>
        <v>ユニフォーム夏瀬伊吹ICONIC</v>
      </c>
    </row>
    <row r="1308" spans="1:24" x14ac:dyDescent="0.25">
      <c r="A1308">
        <f>VLOOKUP(Receive[[#This Row],[No用]],SetNo[[No.用]:[vlookup 用]],2,FALSE)</f>
        <v>217</v>
      </c>
      <c r="B1308">
        <f>IF(ROW()=2,1,IF(A1307&lt;&gt;Receive[[#This Row],[No]],1,B1307+1))</f>
        <v>1</v>
      </c>
      <c r="C1308" s="1" t="s">
        <v>108</v>
      </c>
      <c r="D1308" s="1" t="s">
        <v>665</v>
      </c>
      <c r="E1308" s="1" t="s">
        <v>28</v>
      </c>
      <c r="F1308" s="1" t="s">
        <v>31</v>
      </c>
      <c r="G1308" s="1" t="s">
        <v>64</v>
      </c>
      <c r="H1308" s="1" t="s">
        <v>71</v>
      </c>
      <c r="I1308">
        <v>1</v>
      </c>
      <c r="J1308" t="s">
        <v>228</v>
      </c>
      <c r="K1308" s="1" t="s">
        <v>119</v>
      </c>
      <c r="L1308" s="1" t="s">
        <v>162</v>
      </c>
      <c r="M1308">
        <v>28</v>
      </c>
      <c r="N1308">
        <v>0</v>
      </c>
      <c r="O1308">
        <v>0</v>
      </c>
      <c r="P1308">
        <v>0</v>
      </c>
      <c r="X1308" t="str">
        <f>Receive[[#This Row],[服装]]&amp;Receive[[#This Row],[名前]]&amp;Receive[[#This Row],[レアリティ]]</f>
        <v>ユニフォーム秋宮昇ICONIC</v>
      </c>
    </row>
    <row r="1309" spans="1:24" x14ac:dyDescent="0.25">
      <c r="A1309">
        <f>VLOOKUP(Receive[[#This Row],[No用]],SetNo[[No.用]:[vlookup 用]],2,FALSE)</f>
        <v>217</v>
      </c>
      <c r="B1309">
        <f>IF(ROW()=2,1,IF(A1308&lt;&gt;Receive[[#This Row],[No]],1,B1308+1))</f>
        <v>2</v>
      </c>
      <c r="C1309" s="1" t="s">
        <v>108</v>
      </c>
      <c r="D1309" s="1" t="s">
        <v>665</v>
      </c>
      <c r="E1309" s="1" t="s">
        <v>28</v>
      </c>
      <c r="F1309" s="1" t="s">
        <v>31</v>
      </c>
      <c r="G1309" s="1" t="s">
        <v>64</v>
      </c>
      <c r="H1309" s="1" t="s">
        <v>71</v>
      </c>
      <c r="I1309">
        <v>1</v>
      </c>
      <c r="J1309" t="s">
        <v>228</v>
      </c>
      <c r="K1309" s="1" t="s">
        <v>194</v>
      </c>
      <c r="L1309" s="1" t="s">
        <v>178</v>
      </c>
      <c r="M1309">
        <v>31</v>
      </c>
      <c r="N1309">
        <v>0</v>
      </c>
      <c r="O1309">
        <v>0</v>
      </c>
      <c r="P1309">
        <v>0</v>
      </c>
      <c r="X1309" t="str">
        <f>Receive[[#This Row],[服装]]&amp;Receive[[#This Row],[名前]]&amp;Receive[[#This Row],[レアリティ]]</f>
        <v>ユニフォーム秋宮昇ICONIC</v>
      </c>
    </row>
    <row r="1310" spans="1:24" x14ac:dyDescent="0.25">
      <c r="A1310">
        <f>VLOOKUP(Receive[[#This Row],[No用]],SetNo[[No.用]:[vlookup 用]],2,FALSE)</f>
        <v>217</v>
      </c>
      <c r="B1310">
        <f>IF(ROW()=2,1,IF(A1309&lt;&gt;Receive[[#This Row],[No]],1,B1309+1))</f>
        <v>3</v>
      </c>
      <c r="C1310" s="1" t="s">
        <v>108</v>
      </c>
      <c r="D1310" s="1" t="s">
        <v>665</v>
      </c>
      <c r="E1310" s="1" t="s">
        <v>28</v>
      </c>
      <c r="F1310" s="1" t="s">
        <v>31</v>
      </c>
      <c r="G1310" s="1" t="s">
        <v>64</v>
      </c>
      <c r="H1310" s="1" t="s">
        <v>71</v>
      </c>
      <c r="I1310">
        <v>1</v>
      </c>
      <c r="J1310" t="s">
        <v>228</v>
      </c>
      <c r="K1310" s="1" t="s">
        <v>163</v>
      </c>
      <c r="L1310" s="1" t="s">
        <v>162</v>
      </c>
      <c r="M1310">
        <v>28</v>
      </c>
      <c r="N1310">
        <v>0</v>
      </c>
      <c r="O1310">
        <v>0</v>
      </c>
      <c r="P1310">
        <v>0</v>
      </c>
      <c r="R1310" s="1" t="s">
        <v>923</v>
      </c>
      <c r="S1310" s="1">
        <v>15</v>
      </c>
      <c r="T1310" s="1">
        <v>59.1</v>
      </c>
      <c r="U1310" s="1"/>
      <c r="V1310" s="1"/>
      <c r="X1310" t="str">
        <f>Receive[[#This Row],[服装]]&amp;Receive[[#This Row],[名前]]&amp;Receive[[#This Row],[レアリティ]]</f>
        <v>ユニフォーム秋宮昇ICONIC</v>
      </c>
    </row>
    <row r="1311" spans="1:24" x14ac:dyDescent="0.25">
      <c r="A1311">
        <f>VLOOKUP(Receive[[#This Row],[No用]],SetNo[[No.用]:[vlookup 用]],2,FALSE)</f>
        <v>217</v>
      </c>
      <c r="B1311">
        <f>IF(ROW()=2,1,IF(A1310&lt;&gt;Receive[[#This Row],[No]],1,B1310+1))</f>
        <v>4</v>
      </c>
      <c r="C1311" s="1" t="s">
        <v>108</v>
      </c>
      <c r="D1311" s="1" t="s">
        <v>665</v>
      </c>
      <c r="E1311" s="1" t="s">
        <v>28</v>
      </c>
      <c r="F1311" s="1" t="s">
        <v>31</v>
      </c>
      <c r="G1311" s="1" t="s">
        <v>64</v>
      </c>
      <c r="H1311" s="1" t="s">
        <v>71</v>
      </c>
      <c r="I1311">
        <v>1</v>
      </c>
      <c r="J1311" t="s">
        <v>228</v>
      </c>
      <c r="K1311" s="1" t="s">
        <v>120</v>
      </c>
      <c r="L1311" s="1" t="s">
        <v>162</v>
      </c>
      <c r="M1311">
        <v>28</v>
      </c>
      <c r="N1311">
        <v>0</v>
      </c>
      <c r="O1311">
        <v>0</v>
      </c>
      <c r="P1311">
        <v>0</v>
      </c>
      <c r="X1311" t="str">
        <f>Receive[[#This Row],[服装]]&amp;Receive[[#This Row],[名前]]&amp;Receive[[#This Row],[レアリティ]]</f>
        <v>ユニフォーム秋宮昇ICONIC</v>
      </c>
    </row>
    <row r="1312" spans="1:24" x14ac:dyDescent="0.25">
      <c r="A1312">
        <f>VLOOKUP(Receive[[#This Row],[No用]],SetNo[[No.用]:[vlookup 用]],2,FALSE)</f>
        <v>217</v>
      </c>
      <c r="B1312">
        <f>IF(ROW()=2,1,IF(A1311&lt;&gt;Receive[[#This Row],[No]],1,B1311+1))</f>
        <v>5</v>
      </c>
      <c r="C1312" s="1" t="s">
        <v>108</v>
      </c>
      <c r="D1312" s="1" t="s">
        <v>665</v>
      </c>
      <c r="E1312" s="1" t="s">
        <v>28</v>
      </c>
      <c r="F1312" s="1" t="s">
        <v>31</v>
      </c>
      <c r="G1312" s="1" t="s">
        <v>64</v>
      </c>
      <c r="H1312" s="1" t="s">
        <v>71</v>
      </c>
      <c r="I1312">
        <v>1</v>
      </c>
      <c r="J1312" t="s">
        <v>228</v>
      </c>
      <c r="K1312" s="1" t="s">
        <v>164</v>
      </c>
      <c r="L1312" s="1" t="s">
        <v>162</v>
      </c>
      <c r="M1312">
        <v>28</v>
      </c>
      <c r="N1312">
        <v>0</v>
      </c>
      <c r="O1312">
        <v>0</v>
      </c>
      <c r="P1312">
        <v>0</v>
      </c>
      <c r="X1312" t="str">
        <f>Receive[[#This Row],[服装]]&amp;Receive[[#This Row],[名前]]&amp;Receive[[#This Row],[レアリティ]]</f>
        <v>ユニフォーム秋宮昇ICONIC</v>
      </c>
    </row>
    <row r="1313" spans="1:24" x14ac:dyDescent="0.25">
      <c r="A1313">
        <f>VLOOKUP(Receive[[#This Row],[No用]],SetNo[[No.用]:[vlookup 用]],2,FALSE)</f>
        <v>217</v>
      </c>
      <c r="B1313">
        <f>IF(ROW()=2,1,IF(A1312&lt;&gt;Receive[[#This Row],[No]],1,B1312+1))</f>
        <v>6</v>
      </c>
      <c r="C1313" s="1" t="s">
        <v>108</v>
      </c>
      <c r="D1313" s="1" t="s">
        <v>665</v>
      </c>
      <c r="E1313" s="1" t="s">
        <v>28</v>
      </c>
      <c r="F1313" s="1" t="s">
        <v>31</v>
      </c>
      <c r="G1313" s="1" t="s">
        <v>64</v>
      </c>
      <c r="H1313" s="1" t="s">
        <v>71</v>
      </c>
      <c r="I1313">
        <v>0</v>
      </c>
      <c r="J1313" t="s">
        <v>228</v>
      </c>
      <c r="K1313" s="1" t="s">
        <v>165</v>
      </c>
      <c r="L1313" s="1" t="s">
        <v>162</v>
      </c>
      <c r="M1313">
        <v>13</v>
      </c>
      <c r="N1313">
        <v>0</v>
      </c>
      <c r="O1313">
        <v>0</v>
      </c>
      <c r="P1313">
        <v>0</v>
      </c>
      <c r="X1313" t="str">
        <f>Receive[[#This Row],[服装]]&amp;Receive[[#This Row],[名前]]&amp;Receive[[#This Row],[レアリティ]]</f>
        <v>ユニフォーム秋宮昇ICONIC</v>
      </c>
    </row>
    <row r="1314" spans="1:24" x14ac:dyDescent="0.25">
      <c r="A1314">
        <f>VLOOKUP(Receive[[#This Row],[No用]],SetNo[[No.用]:[vlookup 用]],2,FALSE)</f>
        <v>217</v>
      </c>
      <c r="B1314">
        <f>IF(ROW()=2,1,IF(A1313&lt;&gt;Receive[[#This Row],[No]],1,B1313+1))</f>
        <v>7</v>
      </c>
      <c r="C1314" s="1" t="s">
        <v>108</v>
      </c>
      <c r="D1314" s="1" t="s">
        <v>665</v>
      </c>
      <c r="E1314" s="1" t="s">
        <v>28</v>
      </c>
      <c r="F1314" s="1" t="s">
        <v>31</v>
      </c>
      <c r="G1314" s="1" t="s">
        <v>64</v>
      </c>
      <c r="H1314" s="1" t="s">
        <v>71</v>
      </c>
      <c r="I1314">
        <v>1</v>
      </c>
      <c r="J1314" t="s">
        <v>228</v>
      </c>
      <c r="K1314" s="1" t="s">
        <v>183</v>
      </c>
      <c r="L1314" s="1" t="s">
        <v>224</v>
      </c>
      <c r="M1314">
        <v>46</v>
      </c>
      <c r="N1314">
        <v>0</v>
      </c>
      <c r="O1314">
        <v>56</v>
      </c>
      <c r="P1314">
        <v>0</v>
      </c>
      <c r="X1314" t="str">
        <f>Receive[[#This Row],[服装]]&amp;Receive[[#This Row],[名前]]&amp;Receive[[#This Row],[レアリティ]]</f>
        <v>ユニフォーム秋宮昇ICONIC</v>
      </c>
    </row>
    <row r="1315" spans="1:24" x14ac:dyDescent="0.25">
      <c r="A1315">
        <f>VLOOKUP(Receive[[#This Row],[No用]],SetNo[[No.用]:[vlookup 用]],2,FALSE)</f>
        <v>218</v>
      </c>
      <c r="B1315">
        <f>IF(ROW()=2,1,IF(A1314&lt;&gt;Receive[[#This Row],[No]],1,B1314+1))</f>
        <v>1</v>
      </c>
      <c r="C1315" t="s">
        <v>205</v>
      </c>
      <c r="D1315" t="s">
        <v>72</v>
      </c>
      <c r="E1315" t="s">
        <v>23</v>
      </c>
      <c r="F1315" t="s">
        <v>31</v>
      </c>
      <c r="G1315" t="s">
        <v>75</v>
      </c>
      <c r="H1315" t="s">
        <v>71</v>
      </c>
      <c r="I1315">
        <v>1</v>
      </c>
      <c r="J1315" t="s">
        <v>228</v>
      </c>
      <c r="K1315" s="1" t="s">
        <v>119</v>
      </c>
      <c r="L1315" s="1" t="s">
        <v>162</v>
      </c>
      <c r="M1315">
        <v>28</v>
      </c>
      <c r="N1315">
        <v>0</v>
      </c>
      <c r="O1315">
        <v>0</v>
      </c>
      <c r="P1315">
        <v>0</v>
      </c>
      <c r="X1315" t="str">
        <f>Receive[[#This Row],[服装]]&amp;Receive[[#This Row],[名前]]&amp;Receive[[#This Row],[レアリティ]]</f>
        <v>ユニフォーム古牧譲ICONIC</v>
      </c>
    </row>
    <row r="1316" spans="1:24" x14ac:dyDescent="0.25">
      <c r="A1316">
        <f>VLOOKUP(Receive[[#This Row],[No用]],SetNo[[No.用]:[vlookup 用]],2,FALSE)</f>
        <v>218</v>
      </c>
      <c r="B1316">
        <f>IF(ROW()=2,1,IF(A1315&lt;&gt;Receive[[#This Row],[No]],1,B1315+1))</f>
        <v>2</v>
      </c>
      <c r="C1316" t="s">
        <v>205</v>
      </c>
      <c r="D1316" t="s">
        <v>72</v>
      </c>
      <c r="E1316" t="s">
        <v>23</v>
      </c>
      <c r="F1316" t="s">
        <v>31</v>
      </c>
      <c r="G1316" t="s">
        <v>75</v>
      </c>
      <c r="H1316" t="s">
        <v>71</v>
      </c>
      <c r="I1316">
        <v>1</v>
      </c>
      <c r="J1316" t="s">
        <v>228</v>
      </c>
      <c r="K1316" s="1" t="s">
        <v>163</v>
      </c>
      <c r="L1316" s="1" t="s">
        <v>162</v>
      </c>
      <c r="M1316">
        <v>28</v>
      </c>
      <c r="N1316">
        <v>0</v>
      </c>
      <c r="O1316">
        <v>0</v>
      </c>
      <c r="P1316">
        <v>0</v>
      </c>
      <c r="R1316" s="1" t="s">
        <v>923</v>
      </c>
      <c r="S1316" s="1">
        <v>15</v>
      </c>
      <c r="T1316" s="1">
        <v>59.1</v>
      </c>
      <c r="U1316" s="1"/>
      <c r="V1316" s="1"/>
      <c r="X1316" t="str">
        <f>Receive[[#This Row],[服装]]&amp;Receive[[#This Row],[名前]]&amp;Receive[[#This Row],[レアリティ]]</f>
        <v>ユニフォーム古牧譲ICONIC</v>
      </c>
    </row>
    <row r="1317" spans="1:24" x14ac:dyDescent="0.25">
      <c r="A1317">
        <f>VLOOKUP(Receive[[#This Row],[No用]],SetNo[[No.用]:[vlookup 用]],2,FALSE)</f>
        <v>218</v>
      </c>
      <c r="B1317">
        <f>IF(ROW()=2,1,IF(A1316&lt;&gt;Receive[[#This Row],[No]],1,B1316+1))</f>
        <v>3</v>
      </c>
      <c r="C1317" t="s">
        <v>205</v>
      </c>
      <c r="D1317" t="s">
        <v>72</v>
      </c>
      <c r="E1317" t="s">
        <v>23</v>
      </c>
      <c r="F1317" t="s">
        <v>31</v>
      </c>
      <c r="G1317" t="s">
        <v>75</v>
      </c>
      <c r="H1317" t="s">
        <v>71</v>
      </c>
      <c r="I1317">
        <v>1</v>
      </c>
      <c r="J1317" t="s">
        <v>228</v>
      </c>
      <c r="K1317" s="1" t="s">
        <v>230</v>
      </c>
      <c r="L1317" s="1" t="s">
        <v>162</v>
      </c>
      <c r="M1317">
        <v>28</v>
      </c>
      <c r="N1317">
        <v>0</v>
      </c>
      <c r="O1317">
        <v>0</v>
      </c>
      <c r="P1317">
        <v>0</v>
      </c>
      <c r="R1317" s="1" t="s">
        <v>923</v>
      </c>
      <c r="S1317" s="1">
        <v>10</v>
      </c>
      <c r="T1317" s="1">
        <v>39.4</v>
      </c>
      <c r="U1317" s="1"/>
      <c r="V1317" s="1"/>
      <c r="X1317" t="str">
        <f>Receive[[#This Row],[服装]]&amp;Receive[[#This Row],[名前]]&amp;Receive[[#This Row],[レアリティ]]</f>
        <v>ユニフォーム古牧譲ICONIC</v>
      </c>
    </row>
    <row r="1318" spans="1:24" x14ac:dyDescent="0.25">
      <c r="A1318">
        <f>VLOOKUP(Receive[[#This Row],[No用]],SetNo[[No.用]:[vlookup 用]],2,FALSE)</f>
        <v>218</v>
      </c>
      <c r="B1318">
        <f>IF(ROW()=2,1,IF(A1317&lt;&gt;Receive[[#This Row],[No]],1,B1317+1))</f>
        <v>4</v>
      </c>
      <c r="C1318" t="s">
        <v>205</v>
      </c>
      <c r="D1318" t="s">
        <v>72</v>
      </c>
      <c r="E1318" t="s">
        <v>23</v>
      </c>
      <c r="F1318" t="s">
        <v>31</v>
      </c>
      <c r="G1318" t="s">
        <v>75</v>
      </c>
      <c r="H1318" t="s">
        <v>71</v>
      </c>
      <c r="I1318">
        <v>1</v>
      </c>
      <c r="J1318" t="s">
        <v>228</v>
      </c>
      <c r="K1318" s="1" t="s">
        <v>120</v>
      </c>
      <c r="L1318" s="1" t="s">
        <v>162</v>
      </c>
      <c r="M1318">
        <v>28</v>
      </c>
      <c r="N1318">
        <v>0</v>
      </c>
      <c r="O1318">
        <v>0</v>
      </c>
      <c r="P1318">
        <v>0</v>
      </c>
      <c r="X1318" t="str">
        <f>Receive[[#This Row],[服装]]&amp;Receive[[#This Row],[名前]]&amp;Receive[[#This Row],[レアリティ]]</f>
        <v>ユニフォーム古牧譲ICONIC</v>
      </c>
    </row>
    <row r="1319" spans="1:24" x14ac:dyDescent="0.25">
      <c r="A1319">
        <f>VLOOKUP(Receive[[#This Row],[No用]],SetNo[[No.用]:[vlookup 用]],2,FALSE)</f>
        <v>218</v>
      </c>
      <c r="B1319">
        <f>IF(ROW()=2,1,IF(A1318&lt;&gt;Receive[[#This Row],[No]],1,B1318+1))</f>
        <v>5</v>
      </c>
      <c r="C1319" t="s">
        <v>205</v>
      </c>
      <c r="D1319" t="s">
        <v>72</v>
      </c>
      <c r="E1319" t="s">
        <v>23</v>
      </c>
      <c r="F1319" t="s">
        <v>31</v>
      </c>
      <c r="G1319" t="s">
        <v>75</v>
      </c>
      <c r="H1319" t="s">
        <v>71</v>
      </c>
      <c r="I1319">
        <v>1</v>
      </c>
      <c r="J1319" t="s">
        <v>228</v>
      </c>
      <c r="K1319" s="1" t="s">
        <v>164</v>
      </c>
      <c r="L1319" s="1" t="s">
        <v>162</v>
      </c>
      <c r="M1319">
        <v>28</v>
      </c>
      <c r="N1319">
        <v>0</v>
      </c>
      <c r="O1319">
        <v>0</v>
      </c>
      <c r="P1319">
        <v>0</v>
      </c>
      <c r="X1319" t="str">
        <f>Receive[[#This Row],[服装]]&amp;Receive[[#This Row],[名前]]&amp;Receive[[#This Row],[レアリティ]]</f>
        <v>ユニフォーム古牧譲ICONIC</v>
      </c>
    </row>
    <row r="1320" spans="1:24" x14ac:dyDescent="0.25">
      <c r="A1320">
        <f>VLOOKUP(Receive[[#This Row],[No用]],SetNo[[No.用]:[vlookup 用]],2,FALSE)</f>
        <v>218</v>
      </c>
      <c r="B1320">
        <f>IF(ROW()=2,1,IF(A1319&lt;&gt;Receive[[#This Row],[No]],1,B1319+1))</f>
        <v>6</v>
      </c>
      <c r="C1320" t="s">
        <v>205</v>
      </c>
      <c r="D1320" t="s">
        <v>72</v>
      </c>
      <c r="E1320" t="s">
        <v>23</v>
      </c>
      <c r="F1320" t="s">
        <v>31</v>
      </c>
      <c r="G1320" t="s">
        <v>75</v>
      </c>
      <c r="H1320" t="s">
        <v>71</v>
      </c>
      <c r="I1320">
        <v>0</v>
      </c>
      <c r="J1320" t="s">
        <v>228</v>
      </c>
      <c r="K1320" s="1" t="s">
        <v>165</v>
      </c>
      <c r="L1320" s="1" t="s">
        <v>162</v>
      </c>
      <c r="M1320">
        <v>28</v>
      </c>
      <c r="N1320">
        <v>0</v>
      </c>
      <c r="O1320">
        <v>0</v>
      </c>
      <c r="P1320">
        <v>0</v>
      </c>
      <c r="X1320" t="str">
        <f>Receive[[#This Row],[服装]]&amp;Receive[[#This Row],[名前]]&amp;Receive[[#This Row],[レアリティ]]</f>
        <v>ユニフォーム古牧譲ICONIC</v>
      </c>
    </row>
    <row r="1321" spans="1:24" x14ac:dyDescent="0.25">
      <c r="A1321">
        <f>VLOOKUP(Receive[[#This Row],[No用]],SetNo[[No.用]:[vlookup 用]],2,FALSE)</f>
        <v>219</v>
      </c>
      <c r="B1321">
        <f>IF(ROW()=2,1,IF(A1320&lt;&gt;Receive[[#This Row],[No]],1,B1320+1))</f>
        <v>1</v>
      </c>
      <c r="C1321" s="1" t="s">
        <v>595</v>
      </c>
      <c r="D1321" t="s">
        <v>72</v>
      </c>
      <c r="E1321" s="1" t="s">
        <v>90</v>
      </c>
      <c r="F1321" t="s">
        <v>74</v>
      </c>
      <c r="G1321" t="s">
        <v>75</v>
      </c>
      <c r="H1321" t="s">
        <v>71</v>
      </c>
      <c r="I1321">
        <v>1</v>
      </c>
      <c r="J1321" t="s">
        <v>228</v>
      </c>
      <c r="K1321" s="1" t="s">
        <v>119</v>
      </c>
      <c r="L1321" s="1" t="s">
        <v>162</v>
      </c>
      <c r="M1321">
        <v>28</v>
      </c>
      <c r="N1321">
        <v>0</v>
      </c>
      <c r="O1321">
        <v>0</v>
      </c>
      <c r="P1321">
        <v>0</v>
      </c>
      <c r="X1321" t="str">
        <f>Receive[[#This Row],[服装]]&amp;Receive[[#This Row],[名前]]&amp;Receive[[#This Row],[レアリティ]]</f>
        <v>雪遊び古牧譲ICONIC</v>
      </c>
    </row>
    <row r="1322" spans="1:24" x14ac:dyDescent="0.25">
      <c r="A1322">
        <f>VLOOKUP(Receive[[#This Row],[No用]],SetNo[[No.用]:[vlookup 用]],2,FALSE)</f>
        <v>219</v>
      </c>
      <c r="B1322">
        <f>IF(ROW()=2,1,IF(A1321&lt;&gt;Receive[[#This Row],[No]],1,B1321+1))</f>
        <v>2</v>
      </c>
      <c r="C1322" s="1" t="s">
        <v>595</v>
      </c>
      <c r="D1322" t="s">
        <v>72</v>
      </c>
      <c r="E1322" s="1" t="s">
        <v>90</v>
      </c>
      <c r="F1322" t="s">
        <v>74</v>
      </c>
      <c r="G1322" t="s">
        <v>75</v>
      </c>
      <c r="H1322" t="s">
        <v>71</v>
      </c>
      <c r="I1322">
        <v>1</v>
      </c>
      <c r="J1322" t="s">
        <v>228</v>
      </c>
      <c r="K1322" s="1" t="s">
        <v>163</v>
      </c>
      <c r="L1322" s="1" t="s">
        <v>162</v>
      </c>
      <c r="M1322">
        <v>28</v>
      </c>
      <c r="N1322">
        <v>0</v>
      </c>
      <c r="O1322">
        <v>0</v>
      </c>
      <c r="P1322">
        <v>0</v>
      </c>
      <c r="R1322" s="1" t="s">
        <v>923</v>
      </c>
      <c r="S1322" s="1">
        <v>15</v>
      </c>
      <c r="T1322" s="1">
        <v>59.1</v>
      </c>
      <c r="U1322" s="1"/>
      <c r="V1322" s="1"/>
      <c r="X1322" t="str">
        <f>Receive[[#This Row],[服装]]&amp;Receive[[#This Row],[名前]]&amp;Receive[[#This Row],[レアリティ]]</f>
        <v>雪遊び古牧譲ICONIC</v>
      </c>
    </row>
    <row r="1323" spans="1:24" x14ac:dyDescent="0.25">
      <c r="A1323">
        <f>VLOOKUP(Receive[[#This Row],[No用]],SetNo[[No.用]:[vlookup 用]],2,FALSE)</f>
        <v>219</v>
      </c>
      <c r="B1323">
        <f>IF(ROW()=2,1,IF(A1322&lt;&gt;Receive[[#This Row],[No]],1,B1322+1))</f>
        <v>3</v>
      </c>
      <c r="C1323" s="1" t="s">
        <v>595</v>
      </c>
      <c r="D1323" t="s">
        <v>72</v>
      </c>
      <c r="E1323" s="1" t="s">
        <v>90</v>
      </c>
      <c r="F1323" t="s">
        <v>74</v>
      </c>
      <c r="G1323" t="s">
        <v>75</v>
      </c>
      <c r="H1323" t="s">
        <v>71</v>
      </c>
      <c r="I1323">
        <v>1</v>
      </c>
      <c r="J1323" t="s">
        <v>228</v>
      </c>
      <c r="K1323" s="1" t="s">
        <v>230</v>
      </c>
      <c r="L1323" s="1" t="s">
        <v>162</v>
      </c>
      <c r="M1323">
        <v>28</v>
      </c>
      <c r="N1323">
        <v>0</v>
      </c>
      <c r="O1323">
        <v>0</v>
      </c>
      <c r="P1323">
        <v>0</v>
      </c>
      <c r="R1323" s="1" t="s">
        <v>923</v>
      </c>
      <c r="S1323" s="1">
        <v>10</v>
      </c>
      <c r="T1323" s="1">
        <v>39.4</v>
      </c>
      <c r="U1323" s="1"/>
      <c r="V1323" s="1"/>
      <c r="X1323" t="str">
        <f>Receive[[#This Row],[服装]]&amp;Receive[[#This Row],[名前]]&amp;Receive[[#This Row],[レアリティ]]</f>
        <v>雪遊び古牧譲ICONIC</v>
      </c>
    </row>
    <row r="1324" spans="1:24" x14ac:dyDescent="0.25">
      <c r="A1324">
        <f>VLOOKUP(Receive[[#This Row],[No用]],SetNo[[No.用]:[vlookup 用]],2,FALSE)</f>
        <v>219</v>
      </c>
      <c r="B1324">
        <f>IF(ROW()=2,1,IF(A1323&lt;&gt;Receive[[#This Row],[No]],1,B1323+1))</f>
        <v>4</v>
      </c>
      <c r="C1324" s="1" t="s">
        <v>595</v>
      </c>
      <c r="D1324" t="s">
        <v>72</v>
      </c>
      <c r="E1324" s="1" t="s">
        <v>90</v>
      </c>
      <c r="F1324" t="s">
        <v>74</v>
      </c>
      <c r="G1324" t="s">
        <v>75</v>
      </c>
      <c r="H1324" t="s">
        <v>71</v>
      </c>
      <c r="I1324">
        <v>1</v>
      </c>
      <c r="J1324" t="s">
        <v>228</v>
      </c>
      <c r="K1324" s="1" t="s">
        <v>120</v>
      </c>
      <c r="L1324" s="1" t="s">
        <v>162</v>
      </c>
      <c r="M1324">
        <v>28</v>
      </c>
      <c r="N1324">
        <v>0</v>
      </c>
      <c r="O1324">
        <v>0</v>
      </c>
      <c r="P1324">
        <v>0</v>
      </c>
      <c r="X1324" t="str">
        <f>Receive[[#This Row],[服装]]&amp;Receive[[#This Row],[名前]]&amp;Receive[[#This Row],[レアリティ]]</f>
        <v>雪遊び古牧譲ICONIC</v>
      </c>
    </row>
    <row r="1325" spans="1:24" x14ac:dyDescent="0.25">
      <c r="A1325">
        <f>VLOOKUP(Receive[[#This Row],[No用]],SetNo[[No.用]:[vlookup 用]],2,FALSE)</f>
        <v>219</v>
      </c>
      <c r="B1325">
        <f>IF(ROW()=2,1,IF(A1324&lt;&gt;Receive[[#This Row],[No]],1,B1324+1))</f>
        <v>5</v>
      </c>
      <c r="C1325" s="1" t="s">
        <v>595</v>
      </c>
      <c r="D1325" t="s">
        <v>72</v>
      </c>
      <c r="E1325" s="1" t="s">
        <v>90</v>
      </c>
      <c r="F1325" t="s">
        <v>74</v>
      </c>
      <c r="G1325" t="s">
        <v>75</v>
      </c>
      <c r="H1325" t="s">
        <v>71</v>
      </c>
      <c r="I1325">
        <v>1</v>
      </c>
      <c r="J1325" t="s">
        <v>228</v>
      </c>
      <c r="K1325" s="1" t="s">
        <v>164</v>
      </c>
      <c r="L1325" s="1" t="s">
        <v>162</v>
      </c>
      <c r="M1325">
        <v>28</v>
      </c>
      <c r="N1325">
        <v>0</v>
      </c>
      <c r="O1325">
        <v>0</v>
      </c>
      <c r="P1325">
        <v>0</v>
      </c>
      <c r="X1325" t="str">
        <f>Receive[[#This Row],[服装]]&amp;Receive[[#This Row],[名前]]&amp;Receive[[#This Row],[レアリティ]]</f>
        <v>雪遊び古牧譲ICONIC</v>
      </c>
    </row>
    <row r="1326" spans="1:24" x14ac:dyDescent="0.25">
      <c r="A1326">
        <f>VLOOKUP(Receive[[#This Row],[No用]],SetNo[[No.用]:[vlookup 用]],2,FALSE)</f>
        <v>219</v>
      </c>
      <c r="B1326">
        <f>IF(ROW()=2,1,IF(A1325&lt;&gt;Receive[[#This Row],[No]],1,B1325+1))</f>
        <v>6</v>
      </c>
      <c r="C1326" s="1" t="s">
        <v>595</v>
      </c>
      <c r="D1326" t="s">
        <v>72</v>
      </c>
      <c r="E1326" s="1" t="s">
        <v>90</v>
      </c>
      <c r="F1326" t="s">
        <v>74</v>
      </c>
      <c r="G1326" t="s">
        <v>75</v>
      </c>
      <c r="H1326" t="s">
        <v>71</v>
      </c>
      <c r="I1326">
        <v>0</v>
      </c>
      <c r="J1326" t="s">
        <v>228</v>
      </c>
      <c r="K1326" s="1" t="s">
        <v>165</v>
      </c>
      <c r="L1326" s="1" t="s">
        <v>162</v>
      </c>
      <c r="M1326">
        <v>28</v>
      </c>
      <c r="N1326">
        <v>0</v>
      </c>
      <c r="O1326">
        <v>0</v>
      </c>
      <c r="P1326">
        <v>0</v>
      </c>
      <c r="X1326" t="str">
        <f>Receive[[#This Row],[服装]]&amp;Receive[[#This Row],[名前]]&amp;Receive[[#This Row],[レアリティ]]</f>
        <v>雪遊び古牧譲ICONIC</v>
      </c>
    </row>
    <row r="1327" spans="1:24" x14ac:dyDescent="0.25">
      <c r="A1327">
        <f>VLOOKUP(Receive[[#This Row],[No用]],SetNo[[No.用]:[vlookup 用]],2,FALSE)</f>
        <v>220</v>
      </c>
      <c r="B1327">
        <f>IF(ROW()=2,1,IF(A1326&lt;&gt;Receive[[#This Row],[No]],1,B1326+1))</f>
        <v>1</v>
      </c>
      <c r="C1327" t="s">
        <v>205</v>
      </c>
      <c r="D1327" t="s">
        <v>76</v>
      </c>
      <c r="E1327" t="s">
        <v>28</v>
      </c>
      <c r="F1327" t="s">
        <v>25</v>
      </c>
      <c r="G1327" t="s">
        <v>75</v>
      </c>
      <c r="H1327" t="s">
        <v>71</v>
      </c>
      <c r="I1327">
        <v>1</v>
      </c>
      <c r="J1327" t="s">
        <v>228</v>
      </c>
      <c r="K1327" s="1" t="s">
        <v>119</v>
      </c>
      <c r="L1327" s="1" t="s">
        <v>162</v>
      </c>
      <c r="M1327">
        <v>27</v>
      </c>
      <c r="N1327">
        <v>0</v>
      </c>
      <c r="O1327">
        <v>0</v>
      </c>
      <c r="P1327">
        <v>0</v>
      </c>
      <c r="X1327" t="str">
        <f>Receive[[#This Row],[服装]]&amp;Receive[[#This Row],[名前]]&amp;Receive[[#This Row],[レアリティ]]</f>
        <v>ユニフォーム浅虫快人ICONIC</v>
      </c>
    </row>
    <row r="1328" spans="1:24" x14ac:dyDescent="0.25">
      <c r="A1328">
        <f>VLOOKUP(Receive[[#This Row],[No用]],SetNo[[No.用]:[vlookup 用]],2,FALSE)</f>
        <v>220</v>
      </c>
      <c r="B1328">
        <f>IF(ROW()=2,1,IF(A1327&lt;&gt;Receive[[#This Row],[No]],1,B1327+1))</f>
        <v>2</v>
      </c>
      <c r="C1328" t="s">
        <v>205</v>
      </c>
      <c r="D1328" t="s">
        <v>76</v>
      </c>
      <c r="E1328" t="s">
        <v>28</v>
      </c>
      <c r="F1328" t="s">
        <v>25</v>
      </c>
      <c r="G1328" t="s">
        <v>75</v>
      </c>
      <c r="H1328" t="s">
        <v>71</v>
      </c>
      <c r="I1328">
        <v>1</v>
      </c>
      <c r="J1328" t="s">
        <v>228</v>
      </c>
      <c r="K1328" s="1" t="s">
        <v>163</v>
      </c>
      <c r="L1328" s="1" t="s">
        <v>162</v>
      </c>
      <c r="M1328">
        <v>27</v>
      </c>
      <c r="N1328">
        <v>0</v>
      </c>
      <c r="O1328">
        <v>0</v>
      </c>
      <c r="P1328">
        <v>0</v>
      </c>
      <c r="R1328" s="1" t="s">
        <v>923</v>
      </c>
      <c r="S1328" s="1">
        <v>15</v>
      </c>
      <c r="T1328" s="1">
        <v>59.1</v>
      </c>
      <c r="U1328" s="1"/>
      <c r="V1328" s="1"/>
      <c r="X1328" t="str">
        <f>Receive[[#This Row],[服装]]&amp;Receive[[#This Row],[名前]]&amp;Receive[[#This Row],[レアリティ]]</f>
        <v>ユニフォーム浅虫快人ICONIC</v>
      </c>
    </row>
    <row r="1329" spans="1:24" x14ac:dyDescent="0.25">
      <c r="A1329">
        <f>VLOOKUP(Receive[[#This Row],[No用]],SetNo[[No.用]:[vlookup 用]],2,FALSE)</f>
        <v>220</v>
      </c>
      <c r="B1329">
        <f>IF(ROW()=2,1,IF(A1328&lt;&gt;Receive[[#This Row],[No]],1,B1328+1))</f>
        <v>3</v>
      </c>
      <c r="C1329" t="s">
        <v>205</v>
      </c>
      <c r="D1329" t="s">
        <v>76</v>
      </c>
      <c r="E1329" t="s">
        <v>28</v>
      </c>
      <c r="F1329" t="s">
        <v>25</v>
      </c>
      <c r="G1329" t="s">
        <v>75</v>
      </c>
      <c r="H1329" t="s">
        <v>71</v>
      </c>
      <c r="I1329">
        <v>1</v>
      </c>
      <c r="J1329" t="s">
        <v>228</v>
      </c>
      <c r="K1329" s="1" t="s">
        <v>120</v>
      </c>
      <c r="L1329" s="1" t="s">
        <v>162</v>
      </c>
      <c r="M1329">
        <v>27</v>
      </c>
      <c r="N1329">
        <v>0</v>
      </c>
      <c r="O1329">
        <v>0</v>
      </c>
      <c r="P1329">
        <v>0</v>
      </c>
      <c r="X1329" t="str">
        <f>Receive[[#This Row],[服装]]&amp;Receive[[#This Row],[名前]]&amp;Receive[[#This Row],[レアリティ]]</f>
        <v>ユニフォーム浅虫快人ICONIC</v>
      </c>
    </row>
    <row r="1330" spans="1:24" x14ac:dyDescent="0.25">
      <c r="A1330">
        <f>VLOOKUP(Receive[[#This Row],[No用]],SetNo[[No.用]:[vlookup 用]],2,FALSE)</f>
        <v>220</v>
      </c>
      <c r="B1330">
        <f>IF(ROW()=2,1,IF(A1329&lt;&gt;Receive[[#This Row],[No]],1,B1329+1))</f>
        <v>4</v>
      </c>
      <c r="C1330" t="s">
        <v>205</v>
      </c>
      <c r="D1330" t="s">
        <v>76</v>
      </c>
      <c r="E1330" t="s">
        <v>28</v>
      </c>
      <c r="F1330" t="s">
        <v>25</v>
      </c>
      <c r="G1330" t="s">
        <v>75</v>
      </c>
      <c r="H1330" t="s">
        <v>71</v>
      </c>
      <c r="I1330">
        <v>1</v>
      </c>
      <c r="J1330" t="s">
        <v>228</v>
      </c>
      <c r="K1330" s="1" t="s">
        <v>164</v>
      </c>
      <c r="L1330" s="1" t="s">
        <v>162</v>
      </c>
      <c r="M1330">
        <v>27</v>
      </c>
      <c r="N1330">
        <v>0</v>
      </c>
      <c r="O1330">
        <v>0</v>
      </c>
      <c r="P1330">
        <v>0</v>
      </c>
      <c r="X1330" t="str">
        <f>Receive[[#This Row],[服装]]&amp;Receive[[#This Row],[名前]]&amp;Receive[[#This Row],[レアリティ]]</f>
        <v>ユニフォーム浅虫快人ICONIC</v>
      </c>
    </row>
    <row r="1331" spans="1:24" x14ac:dyDescent="0.25">
      <c r="A1331">
        <f>VLOOKUP(Receive[[#This Row],[No用]],SetNo[[No.用]:[vlookup 用]],2,FALSE)</f>
        <v>220</v>
      </c>
      <c r="B1331">
        <f>IF(ROW()=2,1,IF(A1330&lt;&gt;Receive[[#This Row],[No]],1,B1330+1))</f>
        <v>5</v>
      </c>
      <c r="C1331" t="s">
        <v>205</v>
      </c>
      <c r="D1331" t="s">
        <v>76</v>
      </c>
      <c r="E1331" t="s">
        <v>28</v>
      </c>
      <c r="F1331" t="s">
        <v>25</v>
      </c>
      <c r="G1331" t="s">
        <v>75</v>
      </c>
      <c r="H1331" t="s">
        <v>71</v>
      </c>
      <c r="I1331">
        <v>0</v>
      </c>
      <c r="J1331" t="s">
        <v>228</v>
      </c>
      <c r="K1331" s="1" t="s">
        <v>165</v>
      </c>
      <c r="L1331" s="1" t="s">
        <v>162</v>
      </c>
      <c r="M1331">
        <v>14</v>
      </c>
      <c r="N1331">
        <v>0</v>
      </c>
      <c r="O1331">
        <v>0</v>
      </c>
      <c r="P1331">
        <v>0</v>
      </c>
      <c r="X1331" t="str">
        <f>Receive[[#This Row],[服装]]&amp;Receive[[#This Row],[名前]]&amp;Receive[[#This Row],[レアリティ]]</f>
        <v>ユニフォーム浅虫快人ICONIC</v>
      </c>
    </row>
    <row r="1332" spans="1:24" x14ac:dyDescent="0.25">
      <c r="A1332">
        <f>VLOOKUP(Receive[[#This Row],[No用]],SetNo[[No.用]:[vlookup 用]],2,FALSE)</f>
        <v>221</v>
      </c>
      <c r="B1332">
        <f>IF(ROW()=2,1,IF(A1331&lt;&gt;Receive[[#This Row],[No]],1,B1331+1))</f>
        <v>1</v>
      </c>
      <c r="C1332" t="s">
        <v>205</v>
      </c>
      <c r="D1332" t="s">
        <v>79</v>
      </c>
      <c r="E1332" t="s">
        <v>23</v>
      </c>
      <c r="F1332" t="s">
        <v>21</v>
      </c>
      <c r="G1332" t="s">
        <v>75</v>
      </c>
      <c r="H1332" t="s">
        <v>71</v>
      </c>
      <c r="I1332">
        <v>1</v>
      </c>
      <c r="J1332" t="s">
        <v>228</v>
      </c>
      <c r="K1332" s="1" t="s">
        <v>119</v>
      </c>
      <c r="L1332" s="1" t="s">
        <v>173</v>
      </c>
      <c r="M1332">
        <v>34</v>
      </c>
      <c r="N1332">
        <v>0</v>
      </c>
      <c r="O1332">
        <v>0</v>
      </c>
      <c r="P1332">
        <v>0</v>
      </c>
      <c r="X1332" t="str">
        <f>Receive[[#This Row],[服装]]&amp;Receive[[#This Row],[名前]]&amp;Receive[[#This Row],[レアリティ]]</f>
        <v>ユニフォーム南田大志ICONIC</v>
      </c>
    </row>
    <row r="1333" spans="1:24" x14ac:dyDescent="0.25">
      <c r="A1333">
        <f>VLOOKUP(Receive[[#This Row],[No用]],SetNo[[No.用]:[vlookup 用]],2,FALSE)</f>
        <v>221</v>
      </c>
      <c r="B1333">
        <f>IF(ROW()=2,1,IF(A1332&lt;&gt;Receive[[#This Row],[No]],1,B1332+1))</f>
        <v>2</v>
      </c>
      <c r="C1333" t="s">
        <v>205</v>
      </c>
      <c r="D1333" t="s">
        <v>79</v>
      </c>
      <c r="E1333" t="s">
        <v>23</v>
      </c>
      <c r="F1333" t="s">
        <v>21</v>
      </c>
      <c r="G1333" t="s">
        <v>75</v>
      </c>
      <c r="H1333" t="s">
        <v>71</v>
      </c>
      <c r="I1333">
        <v>1</v>
      </c>
      <c r="J1333" t="s">
        <v>228</v>
      </c>
      <c r="K1333" s="1" t="s">
        <v>194</v>
      </c>
      <c r="L1333" s="1" t="s">
        <v>173</v>
      </c>
      <c r="M1333">
        <v>39</v>
      </c>
      <c r="N1333">
        <v>0</v>
      </c>
      <c r="O1333">
        <v>0</v>
      </c>
      <c r="P1333">
        <v>0</v>
      </c>
      <c r="X1333" t="str">
        <f>Receive[[#This Row],[服装]]&amp;Receive[[#This Row],[名前]]&amp;Receive[[#This Row],[レアリティ]]</f>
        <v>ユニフォーム南田大志ICONIC</v>
      </c>
    </row>
    <row r="1334" spans="1:24" x14ac:dyDescent="0.25">
      <c r="A1334">
        <f>VLOOKUP(Receive[[#This Row],[No用]],SetNo[[No.用]:[vlookup 用]],2,FALSE)</f>
        <v>221</v>
      </c>
      <c r="B1334">
        <f>IF(ROW()=2,1,IF(A1333&lt;&gt;Receive[[#This Row],[No]],1,B1333+1))</f>
        <v>3</v>
      </c>
      <c r="C1334" t="s">
        <v>205</v>
      </c>
      <c r="D1334" t="s">
        <v>79</v>
      </c>
      <c r="E1334" t="s">
        <v>23</v>
      </c>
      <c r="F1334" t="s">
        <v>21</v>
      </c>
      <c r="G1334" t="s">
        <v>75</v>
      </c>
      <c r="H1334" t="s">
        <v>71</v>
      </c>
      <c r="I1334">
        <v>1</v>
      </c>
      <c r="J1334" t="s">
        <v>228</v>
      </c>
      <c r="K1334" s="1" t="s">
        <v>163</v>
      </c>
      <c r="L1334" s="1" t="s">
        <v>162</v>
      </c>
      <c r="M1334">
        <v>34</v>
      </c>
      <c r="N1334">
        <v>0</v>
      </c>
      <c r="O1334">
        <v>0</v>
      </c>
      <c r="P1334">
        <v>0</v>
      </c>
      <c r="R1334" s="1" t="s">
        <v>923</v>
      </c>
      <c r="S1334" s="1">
        <v>15</v>
      </c>
      <c r="T1334" s="1">
        <v>59.1</v>
      </c>
      <c r="U1334" s="1"/>
      <c r="V1334" s="1"/>
      <c r="X1334" t="str">
        <f>Receive[[#This Row],[服装]]&amp;Receive[[#This Row],[名前]]&amp;Receive[[#This Row],[レアリティ]]</f>
        <v>ユニフォーム南田大志ICONIC</v>
      </c>
    </row>
    <row r="1335" spans="1:24" x14ac:dyDescent="0.25">
      <c r="A1335">
        <f>VLOOKUP(Receive[[#This Row],[No用]],SetNo[[No.用]:[vlookup 用]],2,FALSE)</f>
        <v>221</v>
      </c>
      <c r="B1335">
        <f>IF(ROW()=2,1,IF(A1334&lt;&gt;Receive[[#This Row],[No]],1,B1334+1))</f>
        <v>4</v>
      </c>
      <c r="C1335" t="s">
        <v>205</v>
      </c>
      <c r="D1335" t="s">
        <v>79</v>
      </c>
      <c r="E1335" t="s">
        <v>23</v>
      </c>
      <c r="F1335" t="s">
        <v>21</v>
      </c>
      <c r="G1335" t="s">
        <v>75</v>
      </c>
      <c r="H1335" t="s">
        <v>71</v>
      </c>
      <c r="I1335">
        <v>1</v>
      </c>
      <c r="J1335" t="s">
        <v>228</v>
      </c>
      <c r="K1335" s="1" t="s">
        <v>120</v>
      </c>
      <c r="L1335" s="1" t="s">
        <v>173</v>
      </c>
      <c r="M1335">
        <v>34</v>
      </c>
      <c r="N1335">
        <v>0</v>
      </c>
      <c r="O1335">
        <v>0</v>
      </c>
      <c r="P1335">
        <v>0</v>
      </c>
      <c r="X1335" t="str">
        <f>Receive[[#This Row],[服装]]&amp;Receive[[#This Row],[名前]]&amp;Receive[[#This Row],[レアリティ]]</f>
        <v>ユニフォーム南田大志ICONIC</v>
      </c>
    </row>
    <row r="1336" spans="1:24" x14ac:dyDescent="0.25">
      <c r="A1336">
        <f>VLOOKUP(Receive[[#This Row],[No用]],SetNo[[No.用]:[vlookup 用]],2,FALSE)</f>
        <v>221</v>
      </c>
      <c r="B1336">
        <f>IF(ROW()=2,1,IF(A1335&lt;&gt;Receive[[#This Row],[No]],1,B1335+1))</f>
        <v>5</v>
      </c>
      <c r="C1336" t="s">
        <v>205</v>
      </c>
      <c r="D1336" t="s">
        <v>79</v>
      </c>
      <c r="E1336" t="s">
        <v>23</v>
      </c>
      <c r="F1336" t="s">
        <v>21</v>
      </c>
      <c r="G1336" t="s">
        <v>75</v>
      </c>
      <c r="H1336" t="s">
        <v>71</v>
      </c>
      <c r="I1336">
        <v>1</v>
      </c>
      <c r="J1336" t="s">
        <v>228</v>
      </c>
      <c r="K1336" s="1" t="s">
        <v>164</v>
      </c>
      <c r="L1336" s="1" t="s">
        <v>162</v>
      </c>
      <c r="M1336">
        <v>34</v>
      </c>
      <c r="N1336">
        <v>0</v>
      </c>
      <c r="O1336">
        <v>0</v>
      </c>
      <c r="P1336">
        <v>0</v>
      </c>
      <c r="X1336" t="str">
        <f>Receive[[#This Row],[服装]]&amp;Receive[[#This Row],[名前]]&amp;Receive[[#This Row],[レアリティ]]</f>
        <v>ユニフォーム南田大志ICONIC</v>
      </c>
    </row>
    <row r="1337" spans="1:24" x14ac:dyDescent="0.25">
      <c r="A1337">
        <f>VLOOKUP(Receive[[#This Row],[No用]],SetNo[[No.用]:[vlookup 用]],2,FALSE)</f>
        <v>221</v>
      </c>
      <c r="B1337">
        <f>IF(ROW()=2,1,IF(A1336&lt;&gt;Receive[[#This Row],[No]],1,B1336+1))</f>
        <v>6</v>
      </c>
      <c r="C1337" t="s">
        <v>205</v>
      </c>
      <c r="D1337" t="s">
        <v>79</v>
      </c>
      <c r="E1337" t="s">
        <v>23</v>
      </c>
      <c r="F1337" t="s">
        <v>21</v>
      </c>
      <c r="G1337" t="s">
        <v>75</v>
      </c>
      <c r="H1337" t="s">
        <v>71</v>
      </c>
      <c r="I1337">
        <v>0</v>
      </c>
      <c r="J1337" t="s">
        <v>228</v>
      </c>
      <c r="K1337" s="1" t="s">
        <v>165</v>
      </c>
      <c r="L1337" s="1" t="s">
        <v>162</v>
      </c>
      <c r="M1337">
        <v>34</v>
      </c>
      <c r="N1337">
        <v>0</v>
      </c>
      <c r="O1337">
        <v>0</v>
      </c>
      <c r="P1337">
        <v>0</v>
      </c>
      <c r="X1337" t="str">
        <f>Receive[[#This Row],[服装]]&amp;Receive[[#This Row],[名前]]&amp;Receive[[#This Row],[レアリティ]]</f>
        <v>ユニフォーム南田大志ICONIC</v>
      </c>
    </row>
    <row r="1338" spans="1:24" x14ac:dyDescent="0.25">
      <c r="A1338">
        <f>VLOOKUP(Receive[[#This Row],[No用]],SetNo[[No.用]:[vlookup 用]],2,FALSE)</f>
        <v>221</v>
      </c>
      <c r="B1338">
        <f>IF(ROW()=2,1,IF(A1337&lt;&gt;Receive[[#This Row],[No]],1,B1337+1))</f>
        <v>7</v>
      </c>
      <c r="C1338" t="s">
        <v>205</v>
      </c>
      <c r="D1338" t="s">
        <v>79</v>
      </c>
      <c r="E1338" t="s">
        <v>23</v>
      </c>
      <c r="F1338" t="s">
        <v>21</v>
      </c>
      <c r="G1338" t="s">
        <v>75</v>
      </c>
      <c r="H1338" t="s">
        <v>71</v>
      </c>
      <c r="I1338">
        <v>1</v>
      </c>
      <c r="J1338" t="s">
        <v>228</v>
      </c>
      <c r="K1338" s="1" t="s">
        <v>183</v>
      </c>
      <c r="L1338" s="1" t="s">
        <v>224</v>
      </c>
      <c r="M1338">
        <v>44</v>
      </c>
      <c r="N1338">
        <v>0</v>
      </c>
      <c r="O1338">
        <v>54</v>
      </c>
      <c r="P1338">
        <v>0</v>
      </c>
      <c r="X1338" t="str">
        <f>Receive[[#This Row],[服装]]&amp;Receive[[#This Row],[名前]]&amp;Receive[[#This Row],[レアリティ]]</f>
        <v>ユニフォーム南田大志ICONIC</v>
      </c>
    </row>
    <row r="1339" spans="1:24" x14ac:dyDescent="0.25">
      <c r="A1339">
        <f>VLOOKUP(Receive[[#This Row],[No用]],SetNo[[No.用]:[vlookup 用]],2,FALSE)</f>
        <v>222</v>
      </c>
      <c r="B1339">
        <f>IF(ROW()=2,1,IF(A1338&lt;&gt;Receive[[#This Row],[No]],1,B1338+1))</f>
        <v>1</v>
      </c>
      <c r="C1339" t="s">
        <v>205</v>
      </c>
      <c r="D1339" t="s">
        <v>81</v>
      </c>
      <c r="E1339" t="s">
        <v>23</v>
      </c>
      <c r="F1339" t="s">
        <v>26</v>
      </c>
      <c r="G1339" t="s">
        <v>75</v>
      </c>
      <c r="H1339" t="s">
        <v>71</v>
      </c>
      <c r="I1339">
        <v>1</v>
      </c>
      <c r="J1339" t="s">
        <v>228</v>
      </c>
      <c r="K1339" s="1" t="s">
        <v>119</v>
      </c>
      <c r="L1339" s="1" t="s">
        <v>162</v>
      </c>
      <c r="M1339">
        <v>27</v>
      </c>
      <c r="N1339">
        <v>0</v>
      </c>
      <c r="O1339">
        <v>0</v>
      </c>
      <c r="P1339">
        <v>0</v>
      </c>
      <c r="X1339" t="str">
        <f>Receive[[#This Row],[服装]]&amp;Receive[[#This Row],[名前]]&amp;Receive[[#This Row],[レアリティ]]</f>
        <v>ユニフォーム湯川良明ICONIC</v>
      </c>
    </row>
    <row r="1340" spans="1:24" x14ac:dyDescent="0.25">
      <c r="A1340">
        <f>VLOOKUP(Receive[[#This Row],[No用]],SetNo[[No.用]:[vlookup 用]],2,FALSE)</f>
        <v>222</v>
      </c>
      <c r="B1340">
        <f>IF(ROW()=2,1,IF(A1339&lt;&gt;Receive[[#This Row],[No]],1,B1339+1))</f>
        <v>2</v>
      </c>
      <c r="C1340" t="s">
        <v>205</v>
      </c>
      <c r="D1340" t="s">
        <v>81</v>
      </c>
      <c r="E1340" t="s">
        <v>23</v>
      </c>
      <c r="F1340" t="s">
        <v>26</v>
      </c>
      <c r="G1340" t="s">
        <v>75</v>
      </c>
      <c r="H1340" t="s">
        <v>71</v>
      </c>
      <c r="I1340">
        <v>1</v>
      </c>
      <c r="J1340" t="s">
        <v>228</v>
      </c>
      <c r="K1340" s="1" t="s">
        <v>163</v>
      </c>
      <c r="L1340" s="1" t="s">
        <v>162</v>
      </c>
      <c r="M1340">
        <v>27</v>
      </c>
      <c r="N1340">
        <v>0</v>
      </c>
      <c r="O1340">
        <v>0</v>
      </c>
      <c r="P1340">
        <v>0</v>
      </c>
      <c r="R1340" s="1" t="s">
        <v>923</v>
      </c>
      <c r="S1340" s="1">
        <v>15</v>
      </c>
      <c r="T1340" s="1">
        <v>59.1</v>
      </c>
      <c r="U1340" s="1"/>
      <c r="V1340" s="1"/>
      <c r="X1340" t="str">
        <f>Receive[[#This Row],[服装]]&amp;Receive[[#This Row],[名前]]&amp;Receive[[#This Row],[レアリティ]]</f>
        <v>ユニフォーム湯川良明ICONIC</v>
      </c>
    </row>
    <row r="1341" spans="1:24" x14ac:dyDescent="0.25">
      <c r="A1341">
        <f>VLOOKUP(Receive[[#This Row],[No用]],SetNo[[No.用]:[vlookup 用]],2,FALSE)</f>
        <v>222</v>
      </c>
      <c r="B1341">
        <f>IF(ROW()=2,1,IF(A1340&lt;&gt;Receive[[#This Row],[No]],1,B1340+1))</f>
        <v>3</v>
      </c>
      <c r="C1341" t="s">
        <v>205</v>
      </c>
      <c r="D1341" t="s">
        <v>81</v>
      </c>
      <c r="E1341" t="s">
        <v>23</v>
      </c>
      <c r="F1341" t="s">
        <v>26</v>
      </c>
      <c r="G1341" t="s">
        <v>75</v>
      </c>
      <c r="H1341" t="s">
        <v>71</v>
      </c>
      <c r="I1341">
        <v>1</v>
      </c>
      <c r="J1341" t="s">
        <v>228</v>
      </c>
      <c r="K1341" s="1" t="s">
        <v>120</v>
      </c>
      <c r="L1341" s="1" t="s">
        <v>162</v>
      </c>
      <c r="M1341">
        <v>27</v>
      </c>
      <c r="N1341">
        <v>0</v>
      </c>
      <c r="O1341">
        <v>0</v>
      </c>
      <c r="P1341">
        <v>0</v>
      </c>
      <c r="X1341" t="str">
        <f>Receive[[#This Row],[服装]]&amp;Receive[[#This Row],[名前]]&amp;Receive[[#This Row],[レアリティ]]</f>
        <v>ユニフォーム湯川良明ICONIC</v>
      </c>
    </row>
    <row r="1342" spans="1:24" x14ac:dyDescent="0.25">
      <c r="A1342">
        <f>VLOOKUP(Receive[[#This Row],[No用]],SetNo[[No.用]:[vlookup 用]],2,FALSE)</f>
        <v>222</v>
      </c>
      <c r="B1342">
        <f>IF(ROW()=2,1,IF(A1341&lt;&gt;Receive[[#This Row],[No]],1,B1341+1))</f>
        <v>4</v>
      </c>
      <c r="C1342" t="s">
        <v>205</v>
      </c>
      <c r="D1342" t="s">
        <v>81</v>
      </c>
      <c r="E1342" t="s">
        <v>23</v>
      </c>
      <c r="F1342" t="s">
        <v>26</v>
      </c>
      <c r="G1342" t="s">
        <v>75</v>
      </c>
      <c r="H1342" t="s">
        <v>71</v>
      </c>
      <c r="I1342">
        <v>1</v>
      </c>
      <c r="J1342" t="s">
        <v>228</v>
      </c>
      <c r="K1342" s="1" t="s">
        <v>164</v>
      </c>
      <c r="L1342" s="1" t="s">
        <v>162</v>
      </c>
      <c r="M1342">
        <v>27</v>
      </c>
      <c r="N1342">
        <v>0</v>
      </c>
      <c r="O1342">
        <v>0</v>
      </c>
      <c r="P1342">
        <v>0</v>
      </c>
      <c r="X1342" t="str">
        <f>Receive[[#This Row],[服装]]&amp;Receive[[#This Row],[名前]]&amp;Receive[[#This Row],[レアリティ]]</f>
        <v>ユニフォーム湯川良明ICONIC</v>
      </c>
    </row>
    <row r="1343" spans="1:24" x14ac:dyDescent="0.25">
      <c r="A1343">
        <f>VLOOKUP(Receive[[#This Row],[No用]],SetNo[[No.用]:[vlookup 用]],2,FALSE)</f>
        <v>222</v>
      </c>
      <c r="B1343">
        <f>IF(ROW()=2,1,IF(A1342&lt;&gt;Receive[[#This Row],[No]],1,B1342+1))</f>
        <v>5</v>
      </c>
      <c r="C1343" t="s">
        <v>205</v>
      </c>
      <c r="D1343" t="s">
        <v>81</v>
      </c>
      <c r="E1343" t="s">
        <v>23</v>
      </c>
      <c r="F1343" t="s">
        <v>26</v>
      </c>
      <c r="G1343" t="s">
        <v>75</v>
      </c>
      <c r="H1343" t="s">
        <v>71</v>
      </c>
      <c r="I1343">
        <v>0</v>
      </c>
      <c r="J1343" t="s">
        <v>228</v>
      </c>
      <c r="K1343" s="1" t="s">
        <v>165</v>
      </c>
      <c r="L1343" s="1" t="s">
        <v>162</v>
      </c>
      <c r="M1343">
        <v>14</v>
      </c>
      <c r="N1343">
        <v>0</v>
      </c>
      <c r="O1343">
        <v>0</v>
      </c>
      <c r="P1343">
        <v>0</v>
      </c>
      <c r="X1343" t="str">
        <f>Receive[[#This Row],[服装]]&amp;Receive[[#This Row],[名前]]&amp;Receive[[#This Row],[レアリティ]]</f>
        <v>ユニフォーム湯川良明ICONIC</v>
      </c>
    </row>
    <row r="1344" spans="1:24" x14ac:dyDescent="0.25">
      <c r="A1344">
        <f>VLOOKUP(Receive[[#This Row],[No用]],SetNo[[No.用]:[vlookup 用]],2,FALSE)</f>
        <v>223</v>
      </c>
      <c r="B1344">
        <f>IF(ROW()=2,1,IF(A1343&lt;&gt;Receive[[#This Row],[No]],1,B1343+1))</f>
        <v>1</v>
      </c>
      <c r="C1344" t="s">
        <v>205</v>
      </c>
      <c r="D1344" t="s">
        <v>83</v>
      </c>
      <c r="E1344" t="s">
        <v>23</v>
      </c>
      <c r="F1344" t="s">
        <v>25</v>
      </c>
      <c r="G1344" t="s">
        <v>75</v>
      </c>
      <c r="H1344" t="s">
        <v>71</v>
      </c>
      <c r="I1344">
        <v>1</v>
      </c>
      <c r="J1344" t="s">
        <v>228</v>
      </c>
      <c r="K1344" s="1" t="s">
        <v>119</v>
      </c>
      <c r="L1344" s="1" t="s">
        <v>162</v>
      </c>
      <c r="M1344">
        <v>27</v>
      </c>
      <c r="N1344">
        <v>0</v>
      </c>
      <c r="O1344">
        <v>0</v>
      </c>
      <c r="P1344">
        <v>0</v>
      </c>
      <c r="X1344" t="str">
        <f>Receive[[#This Row],[服装]]&amp;Receive[[#This Row],[名前]]&amp;Receive[[#This Row],[レアリティ]]</f>
        <v>ユニフォーム稲垣功ICONIC</v>
      </c>
    </row>
    <row r="1345" spans="1:24" x14ac:dyDescent="0.25">
      <c r="A1345">
        <f>VLOOKUP(Receive[[#This Row],[No用]],SetNo[[No.用]:[vlookup 用]],2,FALSE)</f>
        <v>223</v>
      </c>
      <c r="B1345">
        <f>IF(ROW()=2,1,IF(A1344&lt;&gt;Receive[[#This Row],[No]],1,B1344+1))</f>
        <v>2</v>
      </c>
      <c r="C1345" t="s">
        <v>205</v>
      </c>
      <c r="D1345" t="s">
        <v>83</v>
      </c>
      <c r="E1345" t="s">
        <v>23</v>
      </c>
      <c r="F1345" t="s">
        <v>25</v>
      </c>
      <c r="G1345" t="s">
        <v>75</v>
      </c>
      <c r="H1345" t="s">
        <v>71</v>
      </c>
      <c r="I1345">
        <v>1</v>
      </c>
      <c r="J1345" t="s">
        <v>228</v>
      </c>
      <c r="K1345" s="1" t="s">
        <v>163</v>
      </c>
      <c r="L1345" s="1" t="s">
        <v>162</v>
      </c>
      <c r="M1345">
        <v>27</v>
      </c>
      <c r="N1345">
        <v>0</v>
      </c>
      <c r="O1345">
        <v>0</v>
      </c>
      <c r="P1345">
        <v>0</v>
      </c>
      <c r="R1345" s="1" t="s">
        <v>923</v>
      </c>
      <c r="S1345" s="1">
        <v>15</v>
      </c>
      <c r="T1345" s="1">
        <v>59.1</v>
      </c>
      <c r="U1345" s="1"/>
      <c r="V1345" s="1"/>
      <c r="X1345" t="str">
        <f>Receive[[#This Row],[服装]]&amp;Receive[[#This Row],[名前]]&amp;Receive[[#This Row],[レアリティ]]</f>
        <v>ユニフォーム稲垣功ICONIC</v>
      </c>
    </row>
    <row r="1346" spans="1:24" x14ac:dyDescent="0.25">
      <c r="A1346">
        <f>VLOOKUP(Receive[[#This Row],[No用]],SetNo[[No.用]:[vlookup 用]],2,FALSE)</f>
        <v>223</v>
      </c>
      <c r="B1346">
        <f>IF(ROW()=2,1,IF(A1345&lt;&gt;Receive[[#This Row],[No]],1,B1345+1))</f>
        <v>3</v>
      </c>
      <c r="C1346" t="s">
        <v>205</v>
      </c>
      <c r="D1346" t="s">
        <v>83</v>
      </c>
      <c r="E1346" t="s">
        <v>23</v>
      </c>
      <c r="F1346" t="s">
        <v>25</v>
      </c>
      <c r="G1346" t="s">
        <v>75</v>
      </c>
      <c r="H1346" t="s">
        <v>71</v>
      </c>
      <c r="I1346">
        <v>1</v>
      </c>
      <c r="J1346" t="s">
        <v>228</v>
      </c>
      <c r="K1346" s="1" t="s">
        <v>120</v>
      </c>
      <c r="L1346" s="1" t="s">
        <v>162</v>
      </c>
      <c r="M1346">
        <v>27</v>
      </c>
      <c r="N1346">
        <v>0</v>
      </c>
      <c r="O1346">
        <v>0</v>
      </c>
      <c r="P1346">
        <v>0</v>
      </c>
      <c r="X1346" t="str">
        <f>Receive[[#This Row],[服装]]&amp;Receive[[#This Row],[名前]]&amp;Receive[[#This Row],[レアリティ]]</f>
        <v>ユニフォーム稲垣功ICONIC</v>
      </c>
    </row>
    <row r="1347" spans="1:24" x14ac:dyDescent="0.25">
      <c r="A1347">
        <f>VLOOKUP(Receive[[#This Row],[No用]],SetNo[[No.用]:[vlookup 用]],2,FALSE)</f>
        <v>223</v>
      </c>
      <c r="B1347">
        <f>IF(ROW()=2,1,IF(A1346&lt;&gt;Receive[[#This Row],[No]],1,B1346+1))</f>
        <v>4</v>
      </c>
      <c r="C1347" t="s">
        <v>205</v>
      </c>
      <c r="D1347" t="s">
        <v>83</v>
      </c>
      <c r="E1347" t="s">
        <v>23</v>
      </c>
      <c r="F1347" t="s">
        <v>25</v>
      </c>
      <c r="G1347" t="s">
        <v>75</v>
      </c>
      <c r="H1347" t="s">
        <v>71</v>
      </c>
      <c r="I1347">
        <v>1</v>
      </c>
      <c r="J1347" t="s">
        <v>228</v>
      </c>
      <c r="K1347" s="1" t="s">
        <v>164</v>
      </c>
      <c r="L1347" s="1" t="s">
        <v>162</v>
      </c>
      <c r="M1347">
        <v>27</v>
      </c>
      <c r="N1347">
        <v>0</v>
      </c>
      <c r="O1347">
        <v>0</v>
      </c>
      <c r="P1347">
        <v>0</v>
      </c>
      <c r="X1347" t="str">
        <f>Receive[[#This Row],[服装]]&amp;Receive[[#This Row],[名前]]&amp;Receive[[#This Row],[レアリティ]]</f>
        <v>ユニフォーム稲垣功ICONIC</v>
      </c>
    </row>
    <row r="1348" spans="1:24" x14ac:dyDescent="0.25">
      <c r="A1348">
        <f>VLOOKUP(Receive[[#This Row],[No用]],SetNo[[No.用]:[vlookup 用]],2,FALSE)</f>
        <v>223</v>
      </c>
      <c r="B1348">
        <f>IF(ROW()=2,1,IF(A1347&lt;&gt;Receive[[#This Row],[No]],1,B1347+1))</f>
        <v>5</v>
      </c>
      <c r="C1348" t="s">
        <v>205</v>
      </c>
      <c r="D1348" t="s">
        <v>83</v>
      </c>
      <c r="E1348" t="s">
        <v>23</v>
      </c>
      <c r="F1348" t="s">
        <v>25</v>
      </c>
      <c r="G1348" t="s">
        <v>75</v>
      </c>
      <c r="H1348" t="s">
        <v>71</v>
      </c>
      <c r="I1348">
        <v>0</v>
      </c>
      <c r="J1348" t="s">
        <v>228</v>
      </c>
      <c r="K1348" s="1" t="s">
        <v>165</v>
      </c>
      <c r="L1348" s="1" t="s">
        <v>162</v>
      </c>
      <c r="M1348">
        <v>14</v>
      </c>
      <c r="N1348">
        <v>0</v>
      </c>
      <c r="O1348">
        <v>0</v>
      </c>
      <c r="P1348">
        <v>0</v>
      </c>
      <c r="X1348" t="str">
        <f>Receive[[#This Row],[服装]]&amp;Receive[[#This Row],[名前]]&amp;Receive[[#This Row],[レアリティ]]</f>
        <v>ユニフォーム稲垣功ICONIC</v>
      </c>
    </row>
    <row r="1349" spans="1:24" x14ac:dyDescent="0.25">
      <c r="A1349">
        <f>VLOOKUP(Receive[[#This Row],[No用]],SetNo[[No.用]:[vlookup 用]],2,FALSE)</f>
        <v>224</v>
      </c>
      <c r="B1349">
        <f>IF(ROW()=2,1,IF(A1348&lt;&gt;Receive[[#This Row],[No]],1,B1348+1))</f>
        <v>1</v>
      </c>
      <c r="C1349" t="s">
        <v>205</v>
      </c>
      <c r="D1349" t="s">
        <v>86</v>
      </c>
      <c r="E1349" t="s">
        <v>23</v>
      </c>
      <c r="F1349" t="s">
        <v>26</v>
      </c>
      <c r="G1349" t="s">
        <v>75</v>
      </c>
      <c r="H1349" t="s">
        <v>71</v>
      </c>
      <c r="I1349">
        <v>1</v>
      </c>
      <c r="J1349" t="s">
        <v>228</v>
      </c>
      <c r="K1349" s="1" t="s">
        <v>119</v>
      </c>
      <c r="L1349" s="1" t="s">
        <v>162</v>
      </c>
      <c r="M1349">
        <v>27</v>
      </c>
      <c r="N1349">
        <v>0</v>
      </c>
      <c r="O1349">
        <v>0</v>
      </c>
      <c r="P1349">
        <v>0</v>
      </c>
      <c r="X1349" t="str">
        <f>Receive[[#This Row],[服装]]&amp;Receive[[#This Row],[名前]]&amp;Receive[[#This Row],[レアリティ]]</f>
        <v>ユニフォーム馬門英治ICONIC</v>
      </c>
    </row>
    <row r="1350" spans="1:24" x14ac:dyDescent="0.25">
      <c r="A1350">
        <f>VLOOKUP(Receive[[#This Row],[No用]],SetNo[[No.用]:[vlookup 用]],2,FALSE)</f>
        <v>224</v>
      </c>
      <c r="B1350">
        <f>IF(ROW()=2,1,IF(A1349&lt;&gt;Receive[[#This Row],[No]],1,B1349+1))</f>
        <v>2</v>
      </c>
      <c r="C1350" t="s">
        <v>205</v>
      </c>
      <c r="D1350" t="s">
        <v>86</v>
      </c>
      <c r="E1350" t="s">
        <v>23</v>
      </c>
      <c r="F1350" t="s">
        <v>26</v>
      </c>
      <c r="G1350" t="s">
        <v>75</v>
      </c>
      <c r="H1350" t="s">
        <v>71</v>
      </c>
      <c r="I1350">
        <v>1</v>
      </c>
      <c r="J1350" t="s">
        <v>228</v>
      </c>
      <c r="K1350" s="1" t="s">
        <v>163</v>
      </c>
      <c r="L1350" s="1" t="s">
        <v>162</v>
      </c>
      <c r="M1350">
        <v>27</v>
      </c>
      <c r="N1350">
        <v>0</v>
      </c>
      <c r="O1350">
        <v>0</v>
      </c>
      <c r="P1350">
        <v>0</v>
      </c>
      <c r="R1350" s="1" t="s">
        <v>923</v>
      </c>
      <c r="S1350" s="1">
        <v>15</v>
      </c>
      <c r="T1350" s="1">
        <v>59.1</v>
      </c>
      <c r="U1350" s="1"/>
      <c r="V1350" s="1"/>
      <c r="X1350" t="str">
        <f>Receive[[#This Row],[服装]]&amp;Receive[[#This Row],[名前]]&amp;Receive[[#This Row],[レアリティ]]</f>
        <v>ユニフォーム馬門英治ICONIC</v>
      </c>
    </row>
    <row r="1351" spans="1:24" x14ac:dyDescent="0.25">
      <c r="A1351">
        <f>VLOOKUP(Receive[[#This Row],[No用]],SetNo[[No.用]:[vlookup 用]],2,FALSE)</f>
        <v>224</v>
      </c>
      <c r="B1351">
        <f>IF(ROW()=2,1,IF(A1350&lt;&gt;Receive[[#This Row],[No]],1,B1350+1))</f>
        <v>3</v>
      </c>
      <c r="C1351" t="s">
        <v>205</v>
      </c>
      <c r="D1351" t="s">
        <v>86</v>
      </c>
      <c r="E1351" t="s">
        <v>23</v>
      </c>
      <c r="F1351" t="s">
        <v>26</v>
      </c>
      <c r="G1351" t="s">
        <v>75</v>
      </c>
      <c r="H1351" t="s">
        <v>71</v>
      </c>
      <c r="I1351">
        <v>1</v>
      </c>
      <c r="J1351" t="s">
        <v>228</v>
      </c>
      <c r="K1351" s="1" t="s">
        <v>120</v>
      </c>
      <c r="L1351" s="1" t="s">
        <v>162</v>
      </c>
      <c r="M1351">
        <v>27</v>
      </c>
      <c r="N1351">
        <v>0</v>
      </c>
      <c r="O1351">
        <v>0</v>
      </c>
      <c r="P1351">
        <v>0</v>
      </c>
      <c r="X1351" t="str">
        <f>Receive[[#This Row],[服装]]&amp;Receive[[#This Row],[名前]]&amp;Receive[[#This Row],[レアリティ]]</f>
        <v>ユニフォーム馬門英治ICONIC</v>
      </c>
    </row>
    <row r="1352" spans="1:24" x14ac:dyDescent="0.25">
      <c r="A1352">
        <f>VLOOKUP(Receive[[#This Row],[No用]],SetNo[[No.用]:[vlookup 用]],2,FALSE)</f>
        <v>224</v>
      </c>
      <c r="B1352">
        <f>IF(ROW()=2,1,IF(A1351&lt;&gt;Receive[[#This Row],[No]],1,B1351+1))</f>
        <v>4</v>
      </c>
      <c r="C1352" t="s">
        <v>205</v>
      </c>
      <c r="D1352" t="s">
        <v>86</v>
      </c>
      <c r="E1352" t="s">
        <v>23</v>
      </c>
      <c r="F1352" t="s">
        <v>26</v>
      </c>
      <c r="G1352" t="s">
        <v>75</v>
      </c>
      <c r="H1352" t="s">
        <v>71</v>
      </c>
      <c r="I1352">
        <v>1</v>
      </c>
      <c r="J1352" t="s">
        <v>228</v>
      </c>
      <c r="K1352" s="1" t="s">
        <v>164</v>
      </c>
      <c r="L1352" s="1" t="s">
        <v>162</v>
      </c>
      <c r="M1352">
        <v>27</v>
      </c>
      <c r="N1352">
        <v>0</v>
      </c>
      <c r="O1352">
        <v>0</v>
      </c>
      <c r="P1352">
        <v>0</v>
      </c>
      <c r="X1352" t="str">
        <f>Receive[[#This Row],[服装]]&amp;Receive[[#This Row],[名前]]&amp;Receive[[#This Row],[レアリティ]]</f>
        <v>ユニフォーム馬門英治ICONIC</v>
      </c>
    </row>
    <row r="1353" spans="1:24" x14ac:dyDescent="0.25">
      <c r="A1353">
        <f>VLOOKUP(Receive[[#This Row],[No用]],SetNo[[No.用]:[vlookup 用]],2,FALSE)</f>
        <v>224</v>
      </c>
      <c r="B1353">
        <f>IF(ROW()=2,1,IF(A1352&lt;&gt;Receive[[#This Row],[No]],1,B1352+1))</f>
        <v>5</v>
      </c>
      <c r="C1353" t="s">
        <v>205</v>
      </c>
      <c r="D1353" t="s">
        <v>86</v>
      </c>
      <c r="E1353" t="s">
        <v>23</v>
      </c>
      <c r="F1353" t="s">
        <v>26</v>
      </c>
      <c r="G1353" t="s">
        <v>75</v>
      </c>
      <c r="H1353" t="s">
        <v>71</v>
      </c>
      <c r="I1353">
        <v>0</v>
      </c>
      <c r="J1353" t="s">
        <v>228</v>
      </c>
      <c r="K1353" s="1" t="s">
        <v>165</v>
      </c>
      <c r="L1353" s="1" t="s">
        <v>162</v>
      </c>
      <c r="M1353">
        <v>14</v>
      </c>
      <c r="N1353">
        <v>0</v>
      </c>
      <c r="O1353">
        <v>0</v>
      </c>
      <c r="P1353">
        <v>0</v>
      </c>
      <c r="X1353" t="str">
        <f>Receive[[#This Row],[服装]]&amp;Receive[[#This Row],[名前]]&amp;Receive[[#This Row],[レアリティ]]</f>
        <v>ユニフォーム馬門英治ICONIC</v>
      </c>
    </row>
    <row r="1354" spans="1:24" x14ac:dyDescent="0.25">
      <c r="A1354">
        <f>VLOOKUP(Receive[[#This Row],[No用]],SetNo[[No.用]:[vlookup 用]],2,FALSE)</f>
        <v>225</v>
      </c>
      <c r="B1354">
        <f>IF(ROW()=2,1,IF(A1353&lt;&gt;Receive[[#This Row],[No]],1,B1353+1))</f>
        <v>1</v>
      </c>
      <c r="C1354" t="s">
        <v>205</v>
      </c>
      <c r="D1354" t="s">
        <v>88</v>
      </c>
      <c r="E1354" t="s">
        <v>23</v>
      </c>
      <c r="F1354" t="s">
        <v>25</v>
      </c>
      <c r="G1354" t="s">
        <v>75</v>
      </c>
      <c r="H1354" t="s">
        <v>71</v>
      </c>
      <c r="I1354">
        <v>1</v>
      </c>
      <c r="J1354" t="s">
        <v>228</v>
      </c>
      <c r="K1354" s="1" t="s">
        <v>119</v>
      </c>
      <c r="L1354" s="1" t="s">
        <v>162</v>
      </c>
      <c r="M1354">
        <v>25</v>
      </c>
      <c r="N1354">
        <v>0</v>
      </c>
      <c r="O1354">
        <v>0</v>
      </c>
      <c r="P1354">
        <v>0</v>
      </c>
      <c r="X1354" t="str">
        <f>Receive[[#This Row],[服装]]&amp;Receive[[#This Row],[名前]]&amp;Receive[[#This Row],[レアリティ]]</f>
        <v>ユニフォーム百沢雄大ICONIC</v>
      </c>
    </row>
    <row r="1355" spans="1:24" x14ac:dyDescent="0.25">
      <c r="A1355">
        <f>VLOOKUP(Receive[[#This Row],[No用]],SetNo[[No.用]:[vlookup 用]],2,FALSE)</f>
        <v>225</v>
      </c>
      <c r="B1355">
        <f>IF(ROW()=2,1,IF(A1354&lt;&gt;Receive[[#This Row],[No]],1,B1354+1))</f>
        <v>2</v>
      </c>
      <c r="C1355" t="s">
        <v>205</v>
      </c>
      <c r="D1355" t="s">
        <v>88</v>
      </c>
      <c r="E1355" t="s">
        <v>23</v>
      </c>
      <c r="F1355" t="s">
        <v>25</v>
      </c>
      <c r="G1355" t="s">
        <v>75</v>
      </c>
      <c r="H1355" t="s">
        <v>71</v>
      </c>
      <c r="I1355">
        <v>1</v>
      </c>
      <c r="J1355" t="s">
        <v>228</v>
      </c>
      <c r="K1355" s="1" t="s">
        <v>230</v>
      </c>
      <c r="L1355" s="1" t="s">
        <v>162</v>
      </c>
      <c r="M1355">
        <v>25</v>
      </c>
      <c r="N1355">
        <v>0</v>
      </c>
      <c r="O1355">
        <v>0</v>
      </c>
      <c r="P1355">
        <v>0</v>
      </c>
      <c r="R1355" s="1" t="s">
        <v>923</v>
      </c>
      <c r="S1355" s="1">
        <v>10</v>
      </c>
      <c r="T1355" s="1">
        <v>39.4</v>
      </c>
      <c r="U1355" s="1"/>
      <c r="V1355" s="1"/>
      <c r="X1355" t="str">
        <f>Receive[[#This Row],[服装]]&amp;Receive[[#This Row],[名前]]&amp;Receive[[#This Row],[レアリティ]]</f>
        <v>ユニフォーム百沢雄大ICONIC</v>
      </c>
    </row>
    <row r="1356" spans="1:24" x14ac:dyDescent="0.25">
      <c r="A1356">
        <f>VLOOKUP(Receive[[#This Row],[No用]],SetNo[[No.用]:[vlookup 用]],2,FALSE)</f>
        <v>225</v>
      </c>
      <c r="B1356">
        <f>IF(ROW()=2,1,IF(A1355&lt;&gt;Receive[[#This Row],[No]],1,B1355+1))</f>
        <v>3</v>
      </c>
      <c r="C1356" t="s">
        <v>205</v>
      </c>
      <c r="D1356" t="s">
        <v>88</v>
      </c>
      <c r="E1356" t="s">
        <v>23</v>
      </c>
      <c r="F1356" t="s">
        <v>25</v>
      </c>
      <c r="G1356" t="s">
        <v>75</v>
      </c>
      <c r="H1356" t="s">
        <v>71</v>
      </c>
      <c r="I1356">
        <v>1</v>
      </c>
      <c r="J1356" t="s">
        <v>228</v>
      </c>
      <c r="K1356" s="1" t="s">
        <v>120</v>
      </c>
      <c r="L1356" s="1" t="s">
        <v>162</v>
      </c>
      <c r="M1356">
        <v>25</v>
      </c>
      <c r="N1356">
        <v>0</v>
      </c>
      <c r="O1356">
        <v>0</v>
      </c>
      <c r="P1356">
        <v>0</v>
      </c>
      <c r="X1356" t="str">
        <f>Receive[[#This Row],[服装]]&amp;Receive[[#This Row],[名前]]&amp;Receive[[#This Row],[レアリティ]]</f>
        <v>ユニフォーム百沢雄大ICONIC</v>
      </c>
    </row>
    <row r="1357" spans="1:24" x14ac:dyDescent="0.25">
      <c r="A1357">
        <f>VLOOKUP(Receive[[#This Row],[No用]],SetNo[[No.用]:[vlookup 用]],2,FALSE)</f>
        <v>225</v>
      </c>
      <c r="B1357">
        <f>IF(ROW()=2,1,IF(A1356&lt;&gt;Receive[[#This Row],[No]],1,B1356+1))</f>
        <v>4</v>
      </c>
      <c r="C1357" t="s">
        <v>205</v>
      </c>
      <c r="D1357" t="s">
        <v>88</v>
      </c>
      <c r="E1357" t="s">
        <v>23</v>
      </c>
      <c r="F1357" t="s">
        <v>25</v>
      </c>
      <c r="G1357" t="s">
        <v>75</v>
      </c>
      <c r="H1357" t="s">
        <v>71</v>
      </c>
      <c r="I1357">
        <v>1</v>
      </c>
      <c r="J1357" t="s">
        <v>228</v>
      </c>
      <c r="K1357" s="1" t="s">
        <v>164</v>
      </c>
      <c r="L1357" s="1" t="s">
        <v>162</v>
      </c>
      <c r="M1357">
        <v>25</v>
      </c>
      <c r="N1357">
        <v>0</v>
      </c>
      <c r="O1357">
        <v>0</v>
      </c>
      <c r="P1357">
        <v>0</v>
      </c>
      <c r="X1357" t="str">
        <f>Receive[[#This Row],[服装]]&amp;Receive[[#This Row],[名前]]&amp;Receive[[#This Row],[レアリティ]]</f>
        <v>ユニフォーム百沢雄大ICONIC</v>
      </c>
    </row>
    <row r="1358" spans="1:24" x14ac:dyDescent="0.25">
      <c r="A1358">
        <f>VLOOKUP(Receive[[#This Row],[No用]],SetNo[[No.用]:[vlookup 用]],2,FALSE)</f>
        <v>225</v>
      </c>
      <c r="B1358">
        <f>IF(ROW()=2,1,IF(A1357&lt;&gt;Receive[[#This Row],[No]],1,B1357+1))</f>
        <v>5</v>
      </c>
      <c r="C1358" t="s">
        <v>205</v>
      </c>
      <c r="D1358" t="s">
        <v>88</v>
      </c>
      <c r="E1358" t="s">
        <v>23</v>
      </c>
      <c r="F1358" t="s">
        <v>25</v>
      </c>
      <c r="G1358" t="s">
        <v>75</v>
      </c>
      <c r="H1358" t="s">
        <v>71</v>
      </c>
      <c r="I1358">
        <v>0</v>
      </c>
      <c r="J1358" t="s">
        <v>228</v>
      </c>
      <c r="K1358" s="1" t="s">
        <v>165</v>
      </c>
      <c r="L1358" s="1" t="s">
        <v>162</v>
      </c>
      <c r="M1358">
        <v>12</v>
      </c>
      <c r="N1358">
        <v>0</v>
      </c>
      <c r="O1358">
        <v>0</v>
      </c>
      <c r="P1358">
        <v>0</v>
      </c>
      <c r="X1358" t="str">
        <f>Receive[[#This Row],[服装]]&amp;Receive[[#This Row],[名前]]&amp;Receive[[#This Row],[レアリティ]]</f>
        <v>ユニフォーム百沢雄大ICONIC</v>
      </c>
    </row>
    <row r="1359" spans="1:24" x14ac:dyDescent="0.25">
      <c r="A1359">
        <f>VLOOKUP(Receive[[#This Row],[No用]],SetNo[[No.用]:[vlookup 用]],2,FALSE)</f>
        <v>226</v>
      </c>
      <c r="B1359">
        <f>IF(ROW()=2,1,IF(A1358&lt;&gt;Receive[[#This Row],[No]],1,B1358+1))</f>
        <v>1</v>
      </c>
      <c r="C1359" s="1" t="s">
        <v>552</v>
      </c>
      <c r="D1359" t="s">
        <v>88</v>
      </c>
      <c r="E1359" s="1" t="s">
        <v>90</v>
      </c>
      <c r="F1359" t="s">
        <v>78</v>
      </c>
      <c r="G1359" t="s">
        <v>75</v>
      </c>
      <c r="H1359" t="s">
        <v>71</v>
      </c>
      <c r="I1359">
        <v>1</v>
      </c>
      <c r="J1359" t="s">
        <v>228</v>
      </c>
      <c r="K1359" s="1" t="s">
        <v>119</v>
      </c>
      <c r="L1359" s="1" t="s">
        <v>162</v>
      </c>
      <c r="M1359">
        <v>25</v>
      </c>
      <c r="N1359">
        <v>0</v>
      </c>
      <c r="O1359">
        <v>0</v>
      </c>
      <c r="P1359">
        <v>0</v>
      </c>
      <c r="X1359" t="str">
        <f>Receive[[#This Row],[服装]]&amp;Receive[[#This Row],[名前]]&amp;Receive[[#This Row],[レアリティ]]</f>
        <v>職業体験百沢雄大ICONIC</v>
      </c>
    </row>
    <row r="1360" spans="1:24" x14ac:dyDescent="0.25">
      <c r="A1360">
        <f>VLOOKUP(Receive[[#This Row],[No用]],SetNo[[No.用]:[vlookup 用]],2,FALSE)</f>
        <v>226</v>
      </c>
      <c r="B1360">
        <f>IF(ROW()=2,1,IF(A1359&lt;&gt;Receive[[#This Row],[No]],1,B1359+1))</f>
        <v>2</v>
      </c>
      <c r="C1360" s="1" t="s">
        <v>552</v>
      </c>
      <c r="D1360" t="s">
        <v>88</v>
      </c>
      <c r="E1360" s="1" t="s">
        <v>90</v>
      </c>
      <c r="F1360" t="s">
        <v>78</v>
      </c>
      <c r="G1360" t="s">
        <v>75</v>
      </c>
      <c r="H1360" t="s">
        <v>71</v>
      </c>
      <c r="I1360">
        <v>1</v>
      </c>
      <c r="J1360" t="s">
        <v>228</v>
      </c>
      <c r="K1360" s="1" t="s">
        <v>230</v>
      </c>
      <c r="L1360" s="1" t="s">
        <v>162</v>
      </c>
      <c r="M1360">
        <v>25</v>
      </c>
      <c r="N1360">
        <v>0</v>
      </c>
      <c r="O1360">
        <v>0</v>
      </c>
      <c r="P1360">
        <v>0</v>
      </c>
      <c r="R1360" s="1" t="s">
        <v>923</v>
      </c>
      <c r="S1360" s="1">
        <v>10</v>
      </c>
      <c r="T1360" s="1">
        <v>39.4</v>
      </c>
      <c r="U1360" s="1"/>
      <c r="V1360" s="1"/>
      <c r="X1360" t="str">
        <f>Receive[[#This Row],[服装]]&amp;Receive[[#This Row],[名前]]&amp;Receive[[#This Row],[レアリティ]]</f>
        <v>職業体験百沢雄大ICONIC</v>
      </c>
    </row>
    <row r="1361" spans="1:24" x14ac:dyDescent="0.25">
      <c r="A1361">
        <f>VLOOKUP(Receive[[#This Row],[No用]],SetNo[[No.用]:[vlookup 用]],2,FALSE)</f>
        <v>226</v>
      </c>
      <c r="B1361">
        <f>IF(ROW()=2,1,IF(A1360&lt;&gt;Receive[[#This Row],[No]],1,B1360+1))</f>
        <v>3</v>
      </c>
      <c r="C1361" s="1" t="s">
        <v>552</v>
      </c>
      <c r="D1361" t="s">
        <v>88</v>
      </c>
      <c r="E1361" s="1" t="s">
        <v>90</v>
      </c>
      <c r="F1361" t="s">
        <v>78</v>
      </c>
      <c r="G1361" t="s">
        <v>75</v>
      </c>
      <c r="H1361" t="s">
        <v>71</v>
      </c>
      <c r="I1361">
        <v>1</v>
      </c>
      <c r="J1361" t="s">
        <v>228</v>
      </c>
      <c r="K1361" s="1" t="s">
        <v>120</v>
      </c>
      <c r="L1361" s="1" t="s">
        <v>162</v>
      </c>
      <c r="M1361">
        <v>25</v>
      </c>
      <c r="N1361">
        <v>0</v>
      </c>
      <c r="O1361">
        <v>0</v>
      </c>
      <c r="P1361">
        <v>0</v>
      </c>
      <c r="X1361" t="str">
        <f>Receive[[#This Row],[服装]]&amp;Receive[[#This Row],[名前]]&amp;Receive[[#This Row],[レアリティ]]</f>
        <v>職業体験百沢雄大ICONIC</v>
      </c>
    </row>
    <row r="1362" spans="1:24" x14ac:dyDescent="0.25">
      <c r="A1362">
        <f>VLOOKUP(Receive[[#This Row],[No用]],SetNo[[No.用]:[vlookup 用]],2,FALSE)</f>
        <v>226</v>
      </c>
      <c r="B1362">
        <f>IF(ROW()=2,1,IF(A1361&lt;&gt;Receive[[#This Row],[No]],1,B1361+1))</f>
        <v>4</v>
      </c>
      <c r="C1362" s="1" t="s">
        <v>552</v>
      </c>
      <c r="D1362" t="s">
        <v>88</v>
      </c>
      <c r="E1362" s="1" t="s">
        <v>90</v>
      </c>
      <c r="F1362" t="s">
        <v>78</v>
      </c>
      <c r="G1362" t="s">
        <v>75</v>
      </c>
      <c r="H1362" t="s">
        <v>71</v>
      </c>
      <c r="I1362">
        <v>1</v>
      </c>
      <c r="J1362" t="s">
        <v>228</v>
      </c>
      <c r="K1362" s="1" t="s">
        <v>164</v>
      </c>
      <c r="L1362" s="1" t="s">
        <v>162</v>
      </c>
      <c r="M1362">
        <v>25</v>
      </c>
      <c r="N1362">
        <v>0</v>
      </c>
      <c r="O1362">
        <v>0</v>
      </c>
      <c r="P1362">
        <v>0</v>
      </c>
      <c r="X1362" t="str">
        <f>Receive[[#This Row],[服装]]&amp;Receive[[#This Row],[名前]]&amp;Receive[[#This Row],[レアリティ]]</f>
        <v>職業体験百沢雄大ICONIC</v>
      </c>
    </row>
    <row r="1363" spans="1:24" x14ac:dyDescent="0.25">
      <c r="A1363">
        <f>VLOOKUP(Receive[[#This Row],[No用]],SetNo[[No.用]:[vlookup 用]],2,FALSE)</f>
        <v>226</v>
      </c>
      <c r="B1363">
        <f>IF(ROW()=2,1,IF(A1362&lt;&gt;Receive[[#This Row],[No]],1,B1362+1))</f>
        <v>5</v>
      </c>
      <c r="C1363" s="1" t="s">
        <v>552</v>
      </c>
      <c r="D1363" t="s">
        <v>88</v>
      </c>
      <c r="E1363" s="1" t="s">
        <v>90</v>
      </c>
      <c r="F1363" t="s">
        <v>78</v>
      </c>
      <c r="G1363" t="s">
        <v>75</v>
      </c>
      <c r="H1363" t="s">
        <v>71</v>
      </c>
      <c r="I1363">
        <v>0</v>
      </c>
      <c r="J1363" t="s">
        <v>228</v>
      </c>
      <c r="K1363" s="1" t="s">
        <v>165</v>
      </c>
      <c r="L1363" s="1" t="s">
        <v>162</v>
      </c>
      <c r="M1363">
        <v>12</v>
      </c>
      <c r="N1363">
        <v>0</v>
      </c>
      <c r="O1363">
        <v>0</v>
      </c>
      <c r="P1363">
        <v>0</v>
      </c>
      <c r="X1363" t="str">
        <f>Receive[[#This Row],[服装]]&amp;Receive[[#This Row],[名前]]&amp;Receive[[#This Row],[レアリティ]]</f>
        <v>職業体験百沢雄大ICONIC</v>
      </c>
    </row>
    <row r="1364" spans="1:24" x14ac:dyDescent="0.25">
      <c r="A1364">
        <f>VLOOKUP(Receive[[#This Row],[No用]],SetNo[[No.用]:[vlookup 用]],2,FALSE)</f>
        <v>227</v>
      </c>
      <c r="B1364">
        <f>IF(ROW()=2,1,IF(A1363&lt;&gt;Receive[[#This Row],[No]],1,B1363+1))</f>
        <v>1</v>
      </c>
      <c r="C1364" t="s">
        <v>108</v>
      </c>
      <c r="D1364" t="s">
        <v>89</v>
      </c>
      <c r="E1364" t="s">
        <v>90</v>
      </c>
      <c r="F1364" t="s">
        <v>78</v>
      </c>
      <c r="G1364" t="s">
        <v>91</v>
      </c>
      <c r="H1364" t="s">
        <v>71</v>
      </c>
      <c r="I1364">
        <v>1</v>
      </c>
      <c r="J1364" t="s">
        <v>228</v>
      </c>
      <c r="K1364" s="1" t="s">
        <v>119</v>
      </c>
      <c r="L1364" s="1" t="s">
        <v>162</v>
      </c>
      <c r="M1364">
        <v>29</v>
      </c>
      <c r="N1364">
        <v>0</v>
      </c>
      <c r="O1364">
        <v>0</v>
      </c>
      <c r="P1364">
        <v>0</v>
      </c>
      <c r="X1364" t="str">
        <f>Receive[[#This Row],[服装]]&amp;Receive[[#This Row],[名前]]&amp;Receive[[#This Row],[レアリティ]]</f>
        <v>ユニフォーム照島游児ICONIC</v>
      </c>
    </row>
    <row r="1365" spans="1:24" x14ac:dyDescent="0.25">
      <c r="A1365">
        <f>VLOOKUP(Receive[[#This Row],[No用]],SetNo[[No.用]:[vlookup 用]],2,FALSE)</f>
        <v>227</v>
      </c>
      <c r="B1365">
        <f>IF(ROW()=2,1,IF(A1364&lt;&gt;Receive[[#This Row],[No]],1,B1364+1))</f>
        <v>2</v>
      </c>
      <c r="C1365" t="s">
        <v>108</v>
      </c>
      <c r="D1365" t="s">
        <v>89</v>
      </c>
      <c r="E1365" t="s">
        <v>90</v>
      </c>
      <c r="F1365" t="s">
        <v>78</v>
      </c>
      <c r="G1365" t="s">
        <v>91</v>
      </c>
      <c r="H1365" t="s">
        <v>71</v>
      </c>
      <c r="I1365">
        <v>1</v>
      </c>
      <c r="J1365" t="s">
        <v>228</v>
      </c>
      <c r="K1365" s="1" t="s">
        <v>163</v>
      </c>
      <c r="L1365" s="1" t="s">
        <v>162</v>
      </c>
      <c r="M1365">
        <v>29</v>
      </c>
      <c r="N1365">
        <v>0</v>
      </c>
      <c r="O1365">
        <v>0</v>
      </c>
      <c r="P1365">
        <v>0</v>
      </c>
      <c r="R1365" s="1" t="s">
        <v>923</v>
      </c>
      <c r="S1365" s="1">
        <v>15</v>
      </c>
      <c r="T1365" s="1">
        <v>59.1</v>
      </c>
      <c r="U1365" s="1"/>
      <c r="V1365" s="1"/>
      <c r="X1365" t="str">
        <f>Receive[[#This Row],[服装]]&amp;Receive[[#This Row],[名前]]&amp;Receive[[#This Row],[レアリティ]]</f>
        <v>ユニフォーム照島游児ICONIC</v>
      </c>
    </row>
    <row r="1366" spans="1:24" x14ac:dyDescent="0.25">
      <c r="A1366">
        <f>VLOOKUP(Receive[[#This Row],[No用]],SetNo[[No.用]:[vlookup 用]],2,FALSE)</f>
        <v>227</v>
      </c>
      <c r="B1366">
        <f>IF(ROW()=2,1,IF(A1365&lt;&gt;Receive[[#This Row],[No]],1,B1365+1))</f>
        <v>3</v>
      </c>
      <c r="C1366" t="s">
        <v>108</v>
      </c>
      <c r="D1366" t="s">
        <v>89</v>
      </c>
      <c r="E1366" t="s">
        <v>90</v>
      </c>
      <c r="F1366" t="s">
        <v>78</v>
      </c>
      <c r="G1366" t="s">
        <v>91</v>
      </c>
      <c r="H1366" t="s">
        <v>71</v>
      </c>
      <c r="I1366">
        <v>1</v>
      </c>
      <c r="J1366" t="s">
        <v>228</v>
      </c>
      <c r="K1366" s="1" t="s">
        <v>230</v>
      </c>
      <c r="L1366" s="1" t="s">
        <v>162</v>
      </c>
      <c r="M1366">
        <v>29</v>
      </c>
      <c r="N1366">
        <v>0</v>
      </c>
      <c r="O1366">
        <v>0</v>
      </c>
      <c r="P1366">
        <v>0</v>
      </c>
      <c r="R1366" s="1" t="s">
        <v>923</v>
      </c>
      <c r="S1366" s="1">
        <v>10</v>
      </c>
      <c r="T1366" s="1">
        <v>39.4</v>
      </c>
      <c r="U1366" s="1"/>
      <c r="V1366" s="1"/>
      <c r="X1366" t="str">
        <f>Receive[[#This Row],[服装]]&amp;Receive[[#This Row],[名前]]&amp;Receive[[#This Row],[レアリティ]]</f>
        <v>ユニフォーム照島游児ICONIC</v>
      </c>
    </row>
    <row r="1367" spans="1:24" x14ac:dyDescent="0.25">
      <c r="A1367">
        <f>VLOOKUP(Receive[[#This Row],[No用]],SetNo[[No.用]:[vlookup 用]],2,FALSE)</f>
        <v>227</v>
      </c>
      <c r="B1367">
        <f>IF(ROW()=2,1,IF(A1366&lt;&gt;Receive[[#This Row],[No]],1,B1366+1))</f>
        <v>4</v>
      </c>
      <c r="C1367" t="s">
        <v>108</v>
      </c>
      <c r="D1367" t="s">
        <v>89</v>
      </c>
      <c r="E1367" t="s">
        <v>90</v>
      </c>
      <c r="F1367" t="s">
        <v>78</v>
      </c>
      <c r="G1367" t="s">
        <v>91</v>
      </c>
      <c r="H1367" t="s">
        <v>71</v>
      </c>
      <c r="I1367">
        <v>1</v>
      </c>
      <c r="J1367" t="s">
        <v>228</v>
      </c>
      <c r="K1367" s="1" t="s">
        <v>120</v>
      </c>
      <c r="L1367" s="1" t="s">
        <v>162</v>
      </c>
      <c r="M1367">
        <v>29</v>
      </c>
      <c r="N1367">
        <v>0</v>
      </c>
      <c r="O1367">
        <v>0</v>
      </c>
      <c r="P1367">
        <v>0</v>
      </c>
      <c r="X1367" t="str">
        <f>Receive[[#This Row],[服装]]&amp;Receive[[#This Row],[名前]]&amp;Receive[[#This Row],[レアリティ]]</f>
        <v>ユニフォーム照島游児ICONIC</v>
      </c>
    </row>
    <row r="1368" spans="1:24" x14ac:dyDescent="0.25">
      <c r="A1368">
        <f>VLOOKUP(Receive[[#This Row],[No用]],SetNo[[No.用]:[vlookup 用]],2,FALSE)</f>
        <v>227</v>
      </c>
      <c r="B1368">
        <f>IF(ROW()=2,1,IF(A1367&lt;&gt;Receive[[#This Row],[No]],1,B1367+1))</f>
        <v>5</v>
      </c>
      <c r="C1368" t="s">
        <v>108</v>
      </c>
      <c r="D1368" t="s">
        <v>89</v>
      </c>
      <c r="E1368" t="s">
        <v>90</v>
      </c>
      <c r="F1368" t="s">
        <v>78</v>
      </c>
      <c r="G1368" t="s">
        <v>91</v>
      </c>
      <c r="H1368" t="s">
        <v>71</v>
      </c>
      <c r="I1368">
        <v>1</v>
      </c>
      <c r="J1368" t="s">
        <v>228</v>
      </c>
      <c r="K1368" s="1" t="s">
        <v>164</v>
      </c>
      <c r="L1368" s="1" t="s">
        <v>162</v>
      </c>
      <c r="M1368">
        <v>29</v>
      </c>
      <c r="N1368">
        <v>0</v>
      </c>
      <c r="O1368">
        <v>0</v>
      </c>
      <c r="P1368">
        <v>0</v>
      </c>
      <c r="X1368" t="str">
        <f>Receive[[#This Row],[服装]]&amp;Receive[[#This Row],[名前]]&amp;Receive[[#This Row],[レアリティ]]</f>
        <v>ユニフォーム照島游児ICONIC</v>
      </c>
    </row>
    <row r="1369" spans="1:24" x14ac:dyDescent="0.25">
      <c r="A1369">
        <f>VLOOKUP(Receive[[#This Row],[No用]],SetNo[[No.用]:[vlookup 用]],2,FALSE)</f>
        <v>227</v>
      </c>
      <c r="B1369">
        <f>IF(ROW()=2,1,IF(A1368&lt;&gt;Receive[[#This Row],[No]],1,B1368+1))</f>
        <v>6</v>
      </c>
      <c r="C1369" t="s">
        <v>108</v>
      </c>
      <c r="D1369" t="s">
        <v>89</v>
      </c>
      <c r="E1369" t="s">
        <v>90</v>
      </c>
      <c r="F1369" t="s">
        <v>78</v>
      </c>
      <c r="G1369" t="s">
        <v>91</v>
      </c>
      <c r="H1369" t="s">
        <v>71</v>
      </c>
      <c r="I1369">
        <v>0</v>
      </c>
      <c r="J1369" t="s">
        <v>228</v>
      </c>
      <c r="K1369" s="1" t="s">
        <v>165</v>
      </c>
      <c r="L1369" s="1" t="s">
        <v>162</v>
      </c>
      <c r="M1369">
        <v>13</v>
      </c>
      <c r="N1369">
        <v>0</v>
      </c>
      <c r="O1369">
        <v>0</v>
      </c>
      <c r="P1369">
        <v>0</v>
      </c>
      <c r="X1369" t="str">
        <f>Receive[[#This Row],[服装]]&amp;Receive[[#This Row],[名前]]&amp;Receive[[#This Row],[レアリティ]]</f>
        <v>ユニフォーム照島游児ICONIC</v>
      </c>
    </row>
    <row r="1370" spans="1:24" x14ac:dyDescent="0.25">
      <c r="A1370">
        <f>VLOOKUP(Receive[[#This Row],[No用]],SetNo[[No.用]:[vlookup 用]],2,FALSE)</f>
        <v>228</v>
      </c>
      <c r="B1370">
        <f>IF(ROW()=2,1,IF(A1369&lt;&gt;Receive[[#This Row],[No]],1,B1369+1))</f>
        <v>1</v>
      </c>
      <c r="C1370" t="s">
        <v>149</v>
      </c>
      <c r="D1370" t="s">
        <v>89</v>
      </c>
      <c r="E1370" t="s">
        <v>77</v>
      </c>
      <c r="F1370" t="s">
        <v>78</v>
      </c>
      <c r="G1370" t="s">
        <v>91</v>
      </c>
      <c r="H1370" t="s">
        <v>71</v>
      </c>
      <c r="I1370">
        <v>1</v>
      </c>
      <c r="J1370" t="s">
        <v>228</v>
      </c>
      <c r="K1370" s="1" t="s">
        <v>119</v>
      </c>
      <c r="L1370" s="1" t="s">
        <v>178</v>
      </c>
      <c r="M1370">
        <v>32</v>
      </c>
      <c r="N1370">
        <v>0</v>
      </c>
      <c r="O1370">
        <v>0</v>
      </c>
      <c r="P1370">
        <v>0</v>
      </c>
      <c r="X1370" t="str">
        <f>Receive[[#This Row],[服装]]&amp;Receive[[#This Row],[名前]]&amp;Receive[[#This Row],[レアリティ]]</f>
        <v>制服照島游児ICONIC</v>
      </c>
    </row>
    <row r="1371" spans="1:24" x14ac:dyDescent="0.25">
      <c r="A1371">
        <f>VLOOKUP(Receive[[#This Row],[No用]],SetNo[[No.用]:[vlookup 用]],2,FALSE)</f>
        <v>228</v>
      </c>
      <c r="B1371">
        <f>IF(ROW()=2,1,IF(A1370&lt;&gt;Receive[[#This Row],[No]],1,B1370+1))</f>
        <v>2</v>
      </c>
      <c r="C1371" t="s">
        <v>149</v>
      </c>
      <c r="D1371" t="s">
        <v>89</v>
      </c>
      <c r="E1371" t="s">
        <v>77</v>
      </c>
      <c r="F1371" t="s">
        <v>78</v>
      </c>
      <c r="G1371" t="s">
        <v>91</v>
      </c>
      <c r="H1371" t="s">
        <v>71</v>
      </c>
      <c r="I1371">
        <v>1</v>
      </c>
      <c r="J1371" t="s">
        <v>228</v>
      </c>
      <c r="K1371" s="1" t="s">
        <v>163</v>
      </c>
      <c r="L1371" s="1" t="s">
        <v>162</v>
      </c>
      <c r="M1371">
        <v>29</v>
      </c>
      <c r="N1371">
        <v>0</v>
      </c>
      <c r="O1371">
        <v>0</v>
      </c>
      <c r="P1371">
        <v>0</v>
      </c>
      <c r="R1371" s="1" t="s">
        <v>923</v>
      </c>
      <c r="S1371" s="1">
        <v>15</v>
      </c>
      <c r="T1371" s="1">
        <v>59.1</v>
      </c>
      <c r="U1371" s="1"/>
      <c r="V1371" s="1"/>
      <c r="X1371" t="str">
        <f>Receive[[#This Row],[服装]]&amp;Receive[[#This Row],[名前]]&amp;Receive[[#This Row],[レアリティ]]</f>
        <v>制服照島游児ICONIC</v>
      </c>
    </row>
    <row r="1372" spans="1:24" x14ac:dyDescent="0.25">
      <c r="A1372">
        <f>VLOOKUP(Receive[[#This Row],[No用]],SetNo[[No.用]:[vlookup 用]],2,FALSE)</f>
        <v>228</v>
      </c>
      <c r="B1372">
        <f>IF(ROW()=2,1,IF(A1371&lt;&gt;Receive[[#This Row],[No]],1,B1371+1))</f>
        <v>3</v>
      </c>
      <c r="C1372" t="s">
        <v>149</v>
      </c>
      <c r="D1372" t="s">
        <v>89</v>
      </c>
      <c r="E1372" t="s">
        <v>77</v>
      </c>
      <c r="F1372" t="s">
        <v>78</v>
      </c>
      <c r="G1372" t="s">
        <v>91</v>
      </c>
      <c r="H1372" t="s">
        <v>71</v>
      </c>
      <c r="I1372">
        <v>1</v>
      </c>
      <c r="J1372" t="s">
        <v>228</v>
      </c>
      <c r="K1372" s="1" t="s">
        <v>230</v>
      </c>
      <c r="L1372" s="1" t="s">
        <v>162</v>
      </c>
      <c r="M1372">
        <v>29</v>
      </c>
      <c r="N1372">
        <v>0</v>
      </c>
      <c r="O1372">
        <v>0</v>
      </c>
      <c r="P1372">
        <v>0</v>
      </c>
      <c r="R1372" s="1" t="s">
        <v>923</v>
      </c>
      <c r="S1372" s="1">
        <v>10</v>
      </c>
      <c r="T1372" s="1">
        <v>39.4</v>
      </c>
      <c r="U1372" s="1"/>
      <c r="V1372" s="1"/>
      <c r="X1372" t="str">
        <f>Receive[[#This Row],[服装]]&amp;Receive[[#This Row],[名前]]&amp;Receive[[#This Row],[レアリティ]]</f>
        <v>制服照島游児ICONIC</v>
      </c>
    </row>
    <row r="1373" spans="1:24" x14ac:dyDescent="0.25">
      <c r="A1373">
        <f>VLOOKUP(Receive[[#This Row],[No用]],SetNo[[No.用]:[vlookup 用]],2,FALSE)</f>
        <v>228</v>
      </c>
      <c r="B1373">
        <f>IF(ROW()=2,1,IF(A1372&lt;&gt;Receive[[#This Row],[No]],1,B1372+1))</f>
        <v>4</v>
      </c>
      <c r="C1373" t="s">
        <v>149</v>
      </c>
      <c r="D1373" t="s">
        <v>89</v>
      </c>
      <c r="E1373" t="s">
        <v>77</v>
      </c>
      <c r="F1373" t="s">
        <v>78</v>
      </c>
      <c r="G1373" t="s">
        <v>91</v>
      </c>
      <c r="H1373" t="s">
        <v>71</v>
      </c>
      <c r="I1373">
        <v>1</v>
      </c>
      <c r="J1373" t="s">
        <v>228</v>
      </c>
      <c r="K1373" s="1" t="s">
        <v>120</v>
      </c>
      <c r="L1373" s="1" t="s">
        <v>178</v>
      </c>
      <c r="M1373">
        <v>32</v>
      </c>
      <c r="N1373">
        <v>0</v>
      </c>
      <c r="O1373">
        <v>0</v>
      </c>
      <c r="P1373">
        <v>0</v>
      </c>
      <c r="X1373" t="str">
        <f>Receive[[#This Row],[服装]]&amp;Receive[[#This Row],[名前]]&amp;Receive[[#This Row],[レアリティ]]</f>
        <v>制服照島游児ICONIC</v>
      </c>
    </row>
    <row r="1374" spans="1:24" x14ac:dyDescent="0.25">
      <c r="A1374">
        <f>VLOOKUP(Receive[[#This Row],[No用]],SetNo[[No.用]:[vlookup 用]],2,FALSE)</f>
        <v>228</v>
      </c>
      <c r="B1374">
        <f>IF(ROW()=2,1,IF(A1373&lt;&gt;Receive[[#This Row],[No]],1,B1373+1))</f>
        <v>5</v>
      </c>
      <c r="C1374" t="s">
        <v>149</v>
      </c>
      <c r="D1374" t="s">
        <v>89</v>
      </c>
      <c r="E1374" t="s">
        <v>77</v>
      </c>
      <c r="F1374" t="s">
        <v>78</v>
      </c>
      <c r="G1374" t="s">
        <v>91</v>
      </c>
      <c r="H1374" t="s">
        <v>71</v>
      </c>
      <c r="I1374">
        <v>1</v>
      </c>
      <c r="J1374" t="s">
        <v>228</v>
      </c>
      <c r="K1374" s="1" t="s">
        <v>164</v>
      </c>
      <c r="L1374" s="1" t="s">
        <v>162</v>
      </c>
      <c r="M1374">
        <v>29</v>
      </c>
      <c r="N1374">
        <v>0</v>
      </c>
      <c r="O1374">
        <v>0</v>
      </c>
      <c r="P1374">
        <v>0</v>
      </c>
      <c r="X1374" t="str">
        <f>Receive[[#This Row],[服装]]&amp;Receive[[#This Row],[名前]]&amp;Receive[[#This Row],[レアリティ]]</f>
        <v>制服照島游児ICONIC</v>
      </c>
    </row>
    <row r="1375" spans="1:24" x14ac:dyDescent="0.25">
      <c r="A1375">
        <f>VLOOKUP(Receive[[#This Row],[No用]],SetNo[[No.用]:[vlookup 用]],2,FALSE)</f>
        <v>228</v>
      </c>
      <c r="B1375">
        <f>IF(ROW()=2,1,IF(A1374&lt;&gt;Receive[[#This Row],[No]],1,B1374+1))</f>
        <v>6</v>
      </c>
      <c r="C1375" t="s">
        <v>149</v>
      </c>
      <c r="D1375" t="s">
        <v>89</v>
      </c>
      <c r="E1375" t="s">
        <v>77</v>
      </c>
      <c r="F1375" t="s">
        <v>78</v>
      </c>
      <c r="G1375" t="s">
        <v>91</v>
      </c>
      <c r="H1375" t="s">
        <v>71</v>
      </c>
      <c r="I1375">
        <v>0</v>
      </c>
      <c r="J1375" t="s">
        <v>228</v>
      </c>
      <c r="K1375" s="1" t="s">
        <v>165</v>
      </c>
      <c r="L1375" s="1" t="s">
        <v>162</v>
      </c>
      <c r="M1375">
        <v>13</v>
      </c>
      <c r="N1375">
        <v>0</v>
      </c>
      <c r="O1375">
        <v>0</v>
      </c>
      <c r="P1375">
        <v>0</v>
      </c>
      <c r="X1375" t="str">
        <f>Receive[[#This Row],[服装]]&amp;Receive[[#This Row],[名前]]&amp;Receive[[#This Row],[レアリティ]]</f>
        <v>制服照島游児ICONIC</v>
      </c>
    </row>
    <row r="1376" spans="1:24" x14ac:dyDescent="0.25">
      <c r="A1376">
        <f>VLOOKUP(Receive[[#This Row],[No用]],SetNo[[No.用]:[vlookup 用]],2,FALSE)</f>
        <v>228</v>
      </c>
      <c r="B1376">
        <f>IF(ROW()=2,1,IF(A1375&lt;&gt;Receive[[#This Row],[No]],1,B1375+1))</f>
        <v>7</v>
      </c>
      <c r="C1376" t="s">
        <v>149</v>
      </c>
      <c r="D1376" t="s">
        <v>89</v>
      </c>
      <c r="E1376" t="s">
        <v>77</v>
      </c>
      <c r="F1376" t="s">
        <v>78</v>
      </c>
      <c r="G1376" t="s">
        <v>91</v>
      </c>
      <c r="H1376" t="s">
        <v>71</v>
      </c>
      <c r="I1376">
        <v>1</v>
      </c>
      <c r="J1376" t="s">
        <v>228</v>
      </c>
      <c r="K1376" s="1" t="s">
        <v>183</v>
      </c>
      <c r="L1376" s="1" t="s">
        <v>224</v>
      </c>
      <c r="M1376">
        <v>51</v>
      </c>
      <c r="N1376">
        <v>0</v>
      </c>
      <c r="O1376">
        <v>61</v>
      </c>
      <c r="P1376">
        <v>0</v>
      </c>
      <c r="W1376" s="1" t="s">
        <v>1653</v>
      </c>
      <c r="X1376" t="str">
        <f>Receive[[#This Row],[服装]]&amp;Receive[[#This Row],[名前]]&amp;Receive[[#This Row],[レアリティ]]</f>
        <v>制服照島游児ICONIC</v>
      </c>
    </row>
    <row r="1377" spans="1:24" x14ac:dyDescent="0.25">
      <c r="A1377">
        <f>VLOOKUP(Receive[[#This Row],[No用]],SetNo[[No.用]:[vlookup 用]],2,FALSE)</f>
        <v>229</v>
      </c>
      <c r="B1377">
        <f>IF(ROW()=2,1,IF(A1376&lt;&gt;Receive[[#This Row],[No]],1,B1376+1))</f>
        <v>1</v>
      </c>
      <c r="C1377" s="1" t="s">
        <v>595</v>
      </c>
      <c r="D1377" t="s">
        <v>89</v>
      </c>
      <c r="E1377" s="1" t="s">
        <v>596</v>
      </c>
      <c r="F1377" t="s">
        <v>78</v>
      </c>
      <c r="G1377" t="s">
        <v>91</v>
      </c>
      <c r="H1377" t="s">
        <v>71</v>
      </c>
      <c r="I1377">
        <v>1</v>
      </c>
      <c r="J1377" t="s">
        <v>228</v>
      </c>
      <c r="K1377" s="1" t="s">
        <v>119</v>
      </c>
      <c r="L1377" s="1" t="s">
        <v>162</v>
      </c>
      <c r="M1377">
        <v>29</v>
      </c>
      <c r="N1377">
        <v>0</v>
      </c>
      <c r="O1377">
        <v>0</v>
      </c>
      <c r="P1377">
        <v>0</v>
      </c>
      <c r="X1377" t="str">
        <f>Receive[[#This Row],[服装]]&amp;Receive[[#This Row],[名前]]&amp;Receive[[#This Row],[レアリティ]]</f>
        <v>雪遊び照島游児ICONIC</v>
      </c>
    </row>
    <row r="1378" spans="1:24" x14ac:dyDescent="0.25">
      <c r="A1378">
        <f>VLOOKUP(Receive[[#This Row],[No用]],SetNo[[No.用]:[vlookup 用]],2,FALSE)</f>
        <v>229</v>
      </c>
      <c r="B1378">
        <f>IF(ROW()=2,1,IF(A1377&lt;&gt;Receive[[#This Row],[No]],1,B1377+1))</f>
        <v>2</v>
      </c>
      <c r="C1378" s="1" t="s">
        <v>595</v>
      </c>
      <c r="D1378" t="s">
        <v>89</v>
      </c>
      <c r="E1378" s="1" t="s">
        <v>596</v>
      </c>
      <c r="F1378" t="s">
        <v>78</v>
      </c>
      <c r="G1378" t="s">
        <v>91</v>
      </c>
      <c r="H1378" t="s">
        <v>71</v>
      </c>
      <c r="I1378">
        <v>1</v>
      </c>
      <c r="J1378" t="s">
        <v>228</v>
      </c>
      <c r="K1378" s="1" t="s">
        <v>163</v>
      </c>
      <c r="L1378" s="1" t="s">
        <v>162</v>
      </c>
      <c r="M1378">
        <v>29</v>
      </c>
      <c r="N1378">
        <v>0</v>
      </c>
      <c r="O1378">
        <v>0</v>
      </c>
      <c r="P1378">
        <v>0</v>
      </c>
      <c r="R1378" s="1" t="s">
        <v>923</v>
      </c>
      <c r="S1378" s="1">
        <v>15</v>
      </c>
      <c r="T1378" s="1">
        <v>59.1</v>
      </c>
      <c r="U1378" s="1"/>
      <c r="V1378" s="1"/>
      <c r="X1378" t="str">
        <f>Receive[[#This Row],[服装]]&amp;Receive[[#This Row],[名前]]&amp;Receive[[#This Row],[レアリティ]]</f>
        <v>雪遊び照島游児ICONIC</v>
      </c>
    </row>
    <row r="1379" spans="1:24" x14ac:dyDescent="0.25">
      <c r="A1379">
        <f>VLOOKUP(Receive[[#This Row],[No用]],SetNo[[No.用]:[vlookup 用]],2,FALSE)</f>
        <v>229</v>
      </c>
      <c r="B1379">
        <f>IF(ROW()=2,1,IF(A1378&lt;&gt;Receive[[#This Row],[No]],1,B1378+1))</f>
        <v>3</v>
      </c>
      <c r="C1379" s="1" t="s">
        <v>595</v>
      </c>
      <c r="D1379" t="s">
        <v>89</v>
      </c>
      <c r="E1379" s="1" t="s">
        <v>596</v>
      </c>
      <c r="F1379" t="s">
        <v>78</v>
      </c>
      <c r="G1379" t="s">
        <v>91</v>
      </c>
      <c r="H1379" t="s">
        <v>71</v>
      </c>
      <c r="I1379">
        <v>1</v>
      </c>
      <c r="J1379" t="s">
        <v>228</v>
      </c>
      <c r="K1379" s="1" t="s">
        <v>230</v>
      </c>
      <c r="L1379" s="1" t="s">
        <v>162</v>
      </c>
      <c r="M1379">
        <v>29</v>
      </c>
      <c r="N1379">
        <v>0</v>
      </c>
      <c r="O1379">
        <v>0</v>
      </c>
      <c r="P1379">
        <v>0</v>
      </c>
      <c r="R1379" s="1" t="s">
        <v>923</v>
      </c>
      <c r="S1379" s="1">
        <v>10</v>
      </c>
      <c r="T1379" s="1">
        <v>39.4</v>
      </c>
      <c r="U1379" s="1"/>
      <c r="V1379" s="1"/>
      <c r="X1379" t="str">
        <f>Receive[[#This Row],[服装]]&amp;Receive[[#This Row],[名前]]&amp;Receive[[#This Row],[レアリティ]]</f>
        <v>雪遊び照島游児ICONIC</v>
      </c>
    </row>
    <row r="1380" spans="1:24" x14ac:dyDescent="0.25">
      <c r="A1380">
        <f>VLOOKUP(Receive[[#This Row],[No用]],SetNo[[No.用]:[vlookup 用]],2,FALSE)</f>
        <v>229</v>
      </c>
      <c r="B1380">
        <f>IF(ROW()=2,1,IF(A1379&lt;&gt;Receive[[#This Row],[No]],1,B1379+1))</f>
        <v>4</v>
      </c>
      <c r="C1380" s="1" t="s">
        <v>595</v>
      </c>
      <c r="D1380" t="s">
        <v>89</v>
      </c>
      <c r="E1380" s="1" t="s">
        <v>596</v>
      </c>
      <c r="F1380" t="s">
        <v>78</v>
      </c>
      <c r="G1380" t="s">
        <v>91</v>
      </c>
      <c r="H1380" t="s">
        <v>71</v>
      </c>
      <c r="I1380">
        <v>1</v>
      </c>
      <c r="J1380" t="s">
        <v>228</v>
      </c>
      <c r="K1380" s="1" t="s">
        <v>120</v>
      </c>
      <c r="L1380" s="1" t="s">
        <v>162</v>
      </c>
      <c r="M1380">
        <v>29</v>
      </c>
      <c r="N1380">
        <v>0</v>
      </c>
      <c r="O1380">
        <v>0</v>
      </c>
      <c r="P1380">
        <v>0</v>
      </c>
      <c r="X1380" t="str">
        <f>Receive[[#This Row],[服装]]&amp;Receive[[#This Row],[名前]]&amp;Receive[[#This Row],[レアリティ]]</f>
        <v>雪遊び照島游児ICONIC</v>
      </c>
    </row>
    <row r="1381" spans="1:24" x14ac:dyDescent="0.25">
      <c r="A1381">
        <f>VLOOKUP(Receive[[#This Row],[No用]],SetNo[[No.用]:[vlookup 用]],2,FALSE)</f>
        <v>229</v>
      </c>
      <c r="B1381">
        <f>IF(ROW()=2,1,IF(A1380&lt;&gt;Receive[[#This Row],[No]],1,B1380+1))</f>
        <v>5</v>
      </c>
      <c r="C1381" s="1" t="s">
        <v>595</v>
      </c>
      <c r="D1381" t="s">
        <v>89</v>
      </c>
      <c r="E1381" s="1" t="s">
        <v>596</v>
      </c>
      <c r="F1381" t="s">
        <v>78</v>
      </c>
      <c r="G1381" t="s">
        <v>91</v>
      </c>
      <c r="H1381" t="s">
        <v>71</v>
      </c>
      <c r="I1381">
        <v>1</v>
      </c>
      <c r="J1381" t="s">
        <v>228</v>
      </c>
      <c r="K1381" s="1" t="s">
        <v>164</v>
      </c>
      <c r="L1381" s="1" t="s">
        <v>162</v>
      </c>
      <c r="M1381">
        <v>29</v>
      </c>
      <c r="N1381">
        <v>0</v>
      </c>
      <c r="O1381">
        <v>0</v>
      </c>
      <c r="P1381">
        <v>0</v>
      </c>
      <c r="X1381" t="str">
        <f>Receive[[#This Row],[服装]]&amp;Receive[[#This Row],[名前]]&amp;Receive[[#This Row],[レアリティ]]</f>
        <v>雪遊び照島游児ICONIC</v>
      </c>
    </row>
    <row r="1382" spans="1:24" x14ac:dyDescent="0.25">
      <c r="A1382">
        <f>VLOOKUP(Receive[[#This Row],[No用]],SetNo[[No.用]:[vlookup 用]],2,FALSE)</f>
        <v>229</v>
      </c>
      <c r="B1382">
        <f>IF(ROW()=2,1,IF(A1381&lt;&gt;Receive[[#This Row],[No]],1,B1381+1))</f>
        <v>6</v>
      </c>
      <c r="C1382" s="1" t="s">
        <v>595</v>
      </c>
      <c r="D1382" t="s">
        <v>89</v>
      </c>
      <c r="E1382" s="1" t="s">
        <v>596</v>
      </c>
      <c r="F1382" t="s">
        <v>78</v>
      </c>
      <c r="G1382" t="s">
        <v>91</v>
      </c>
      <c r="H1382" t="s">
        <v>71</v>
      </c>
      <c r="I1382">
        <v>0</v>
      </c>
      <c r="J1382" t="s">
        <v>228</v>
      </c>
      <c r="K1382" s="1" t="s">
        <v>165</v>
      </c>
      <c r="L1382" s="1" t="s">
        <v>162</v>
      </c>
      <c r="M1382">
        <v>13</v>
      </c>
      <c r="N1382">
        <v>0</v>
      </c>
      <c r="O1382">
        <v>0</v>
      </c>
      <c r="P1382">
        <v>0</v>
      </c>
      <c r="X1382" t="str">
        <f>Receive[[#This Row],[服装]]&amp;Receive[[#This Row],[名前]]&amp;Receive[[#This Row],[レアリティ]]</f>
        <v>雪遊び照島游児ICONIC</v>
      </c>
    </row>
    <row r="1383" spans="1:24" x14ac:dyDescent="0.25">
      <c r="A1383">
        <f>VLOOKUP(Receive[[#This Row],[No用]],SetNo[[No.用]:[vlookup 用]],2,FALSE)</f>
        <v>230</v>
      </c>
      <c r="B1383">
        <f>IF(ROW()=2,1,IF(A1382&lt;&gt;Receive[[#This Row],[No]],1,B1382+1))</f>
        <v>1</v>
      </c>
      <c r="C1383" s="1" t="s">
        <v>727</v>
      </c>
      <c r="D1383" s="1" t="s">
        <v>89</v>
      </c>
      <c r="E1383" s="1" t="s">
        <v>90</v>
      </c>
      <c r="F1383" s="1" t="s">
        <v>78</v>
      </c>
      <c r="G1383" s="1" t="s">
        <v>91</v>
      </c>
      <c r="H1383" s="1" t="s">
        <v>71</v>
      </c>
      <c r="I1383">
        <v>1</v>
      </c>
      <c r="J1383" t="s">
        <v>228</v>
      </c>
      <c r="K1383" s="1" t="s">
        <v>119</v>
      </c>
      <c r="L1383" s="1" t="s">
        <v>173</v>
      </c>
      <c r="M1383">
        <v>36</v>
      </c>
      <c r="N1383">
        <v>0</v>
      </c>
      <c r="O1383">
        <v>0</v>
      </c>
      <c r="P1383">
        <v>0</v>
      </c>
      <c r="X1383" t="str">
        <f>Receive[[#This Row],[服装]]&amp;Receive[[#This Row],[名前]]&amp;Receive[[#This Row],[レアリティ]]</f>
        <v>スパイ照島游児ICONIC</v>
      </c>
    </row>
    <row r="1384" spans="1:24" x14ac:dyDescent="0.25">
      <c r="A1384">
        <f>VLOOKUP(Receive[[#This Row],[No用]],SetNo[[No.用]:[vlookup 用]],2,FALSE)</f>
        <v>230</v>
      </c>
      <c r="B1384">
        <f>IF(ROW()=2,1,IF(A1383&lt;&gt;Receive[[#This Row],[No]],1,B1383+1))</f>
        <v>2</v>
      </c>
      <c r="C1384" s="1" t="s">
        <v>727</v>
      </c>
      <c r="D1384" s="1" t="s">
        <v>89</v>
      </c>
      <c r="E1384" s="1" t="s">
        <v>90</v>
      </c>
      <c r="F1384" s="1" t="s">
        <v>78</v>
      </c>
      <c r="G1384" s="1" t="s">
        <v>91</v>
      </c>
      <c r="H1384" s="1" t="s">
        <v>71</v>
      </c>
      <c r="I1384">
        <v>1</v>
      </c>
      <c r="J1384" t="s">
        <v>228</v>
      </c>
      <c r="K1384" s="1" t="s">
        <v>163</v>
      </c>
      <c r="L1384" s="1" t="s">
        <v>162</v>
      </c>
      <c r="M1384">
        <v>29</v>
      </c>
      <c r="N1384">
        <v>0</v>
      </c>
      <c r="O1384">
        <v>0</v>
      </c>
      <c r="P1384">
        <v>0</v>
      </c>
      <c r="R1384" s="1" t="s">
        <v>923</v>
      </c>
      <c r="S1384" s="1">
        <v>15</v>
      </c>
      <c r="T1384" s="1">
        <v>59.1</v>
      </c>
      <c r="U1384" s="1"/>
      <c r="V1384" s="1"/>
      <c r="X1384" t="str">
        <f>Receive[[#This Row],[服装]]&amp;Receive[[#This Row],[名前]]&amp;Receive[[#This Row],[レアリティ]]</f>
        <v>スパイ照島游児ICONIC</v>
      </c>
    </row>
    <row r="1385" spans="1:24" x14ac:dyDescent="0.25">
      <c r="A1385">
        <f>VLOOKUP(Receive[[#This Row],[No用]],SetNo[[No.用]:[vlookup 用]],2,FALSE)</f>
        <v>230</v>
      </c>
      <c r="B1385">
        <f>IF(ROW()=2,1,IF(A1384&lt;&gt;Receive[[#This Row],[No]],1,B1384+1))</f>
        <v>3</v>
      </c>
      <c r="C1385" s="1" t="s">
        <v>727</v>
      </c>
      <c r="D1385" s="1" t="s">
        <v>89</v>
      </c>
      <c r="E1385" s="1" t="s">
        <v>90</v>
      </c>
      <c r="F1385" s="1" t="s">
        <v>78</v>
      </c>
      <c r="G1385" s="1" t="s">
        <v>91</v>
      </c>
      <c r="H1385" s="1" t="s">
        <v>71</v>
      </c>
      <c r="I1385">
        <v>1</v>
      </c>
      <c r="J1385" t="s">
        <v>228</v>
      </c>
      <c r="K1385" s="1" t="s">
        <v>230</v>
      </c>
      <c r="L1385" s="1" t="s">
        <v>162</v>
      </c>
      <c r="M1385">
        <v>29</v>
      </c>
      <c r="N1385">
        <v>0</v>
      </c>
      <c r="O1385">
        <v>0</v>
      </c>
      <c r="P1385">
        <v>0</v>
      </c>
      <c r="R1385" s="1" t="s">
        <v>923</v>
      </c>
      <c r="S1385" s="1">
        <v>10</v>
      </c>
      <c r="T1385" s="1">
        <v>39.4</v>
      </c>
      <c r="U1385" s="1"/>
      <c r="V1385" s="1"/>
      <c r="X1385" t="str">
        <f>Receive[[#This Row],[服装]]&amp;Receive[[#This Row],[名前]]&amp;Receive[[#This Row],[レアリティ]]</f>
        <v>スパイ照島游児ICONIC</v>
      </c>
    </row>
    <row r="1386" spans="1:24" x14ac:dyDescent="0.25">
      <c r="A1386">
        <f>VLOOKUP(Receive[[#This Row],[No用]],SetNo[[No.用]:[vlookup 用]],2,FALSE)</f>
        <v>230</v>
      </c>
      <c r="B1386">
        <f>IF(ROW()=2,1,IF(A1385&lt;&gt;Receive[[#This Row],[No]],1,B1385+1))</f>
        <v>4</v>
      </c>
      <c r="C1386" s="1" t="s">
        <v>727</v>
      </c>
      <c r="D1386" s="1" t="s">
        <v>89</v>
      </c>
      <c r="E1386" s="1" t="s">
        <v>90</v>
      </c>
      <c r="F1386" s="1" t="s">
        <v>78</v>
      </c>
      <c r="G1386" s="1" t="s">
        <v>91</v>
      </c>
      <c r="H1386" s="1" t="s">
        <v>71</v>
      </c>
      <c r="I1386">
        <v>1</v>
      </c>
      <c r="J1386" t="s">
        <v>228</v>
      </c>
      <c r="K1386" s="1" t="s">
        <v>120</v>
      </c>
      <c r="L1386" s="1" t="s">
        <v>173</v>
      </c>
      <c r="M1386">
        <v>36</v>
      </c>
      <c r="N1386">
        <v>0</v>
      </c>
      <c r="O1386">
        <v>0</v>
      </c>
      <c r="P1386">
        <v>0</v>
      </c>
      <c r="X1386" t="str">
        <f>Receive[[#This Row],[服装]]&amp;Receive[[#This Row],[名前]]&amp;Receive[[#This Row],[レアリティ]]</f>
        <v>スパイ照島游児ICONIC</v>
      </c>
    </row>
    <row r="1387" spans="1:24" x14ac:dyDescent="0.25">
      <c r="A1387">
        <f>VLOOKUP(Receive[[#This Row],[No用]],SetNo[[No.用]:[vlookup 用]],2,FALSE)</f>
        <v>230</v>
      </c>
      <c r="B1387">
        <f>IF(ROW()=2,1,IF(A1386&lt;&gt;Receive[[#This Row],[No]],1,B1386+1))</f>
        <v>5</v>
      </c>
      <c r="C1387" s="1" t="s">
        <v>727</v>
      </c>
      <c r="D1387" s="1" t="s">
        <v>89</v>
      </c>
      <c r="E1387" s="1" t="s">
        <v>90</v>
      </c>
      <c r="F1387" s="1" t="s">
        <v>78</v>
      </c>
      <c r="G1387" s="1" t="s">
        <v>91</v>
      </c>
      <c r="H1387" s="1" t="s">
        <v>71</v>
      </c>
      <c r="I1387">
        <v>1</v>
      </c>
      <c r="J1387" t="s">
        <v>228</v>
      </c>
      <c r="K1387" s="1" t="s">
        <v>164</v>
      </c>
      <c r="L1387" s="1" t="s">
        <v>162</v>
      </c>
      <c r="M1387">
        <v>29</v>
      </c>
      <c r="N1387">
        <v>0</v>
      </c>
      <c r="O1387">
        <v>0</v>
      </c>
      <c r="P1387">
        <v>0</v>
      </c>
      <c r="X1387" t="str">
        <f>Receive[[#This Row],[服装]]&amp;Receive[[#This Row],[名前]]&amp;Receive[[#This Row],[レアリティ]]</f>
        <v>スパイ照島游児ICONIC</v>
      </c>
    </row>
    <row r="1388" spans="1:24" x14ac:dyDescent="0.25">
      <c r="A1388">
        <f>VLOOKUP(Receive[[#This Row],[No用]],SetNo[[No.用]:[vlookup 用]],2,FALSE)</f>
        <v>230</v>
      </c>
      <c r="B1388">
        <f>IF(ROW()=2,1,IF(A1387&lt;&gt;Receive[[#This Row],[No]],1,B1387+1))</f>
        <v>6</v>
      </c>
      <c r="C1388" s="1" t="s">
        <v>727</v>
      </c>
      <c r="D1388" s="1" t="s">
        <v>89</v>
      </c>
      <c r="E1388" s="1" t="s">
        <v>90</v>
      </c>
      <c r="F1388" s="1" t="s">
        <v>78</v>
      </c>
      <c r="G1388" s="1" t="s">
        <v>91</v>
      </c>
      <c r="H1388" s="1" t="s">
        <v>71</v>
      </c>
      <c r="I1388">
        <v>0</v>
      </c>
      <c r="J1388" t="s">
        <v>228</v>
      </c>
      <c r="K1388" s="1" t="s">
        <v>165</v>
      </c>
      <c r="L1388" s="1" t="s">
        <v>162</v>
      </c>
      <c r="M1388">
        <v>13</v>
      </c>
      <c r="N1388">
        <v>0</v>
      </c>
      <c r="O1388">
        <v>0</v>
      </c>
      <c r="P1388">
        <v>0</v>
      </c>
      <c r="X1388" t="str">
        <f>Receive[[#This Row],[服装]]&amp;Receive[[#This Row],[名前]]&amp;Receive[[#This Row],[レアリティ]]</f>
        <v>スパイ照島游児ICONIC</v>
      </c>
    </row>
    <row r="1389" spans="1:24" x14ac:dyDescent="0.25">
      <c r="A1389">
        <f>VLOOKUP(Receive[[#This Row],[No用]],SetNo[[No.用]:[vlookup 用]],2,FALSE)</f>
        <v>230</v>
      </c>
      <c r="B1389">
        <f>IF(ROW()=2,1,IF(A1388&lt;&gt;Receive[[#This Row],[No]],1,B1388+1))</f>
        <v>7</v>
      </c>
      <c r="C1389" s="1" t="s">
        <v>727</v>
      </c>
      <c r="D1389" s="1" t="s">
        <v>89</v>
      </c>
      <c r="E1389" s="1" t="s">
        <v>90</v>
      </c>
      <c r="F1389" s="1" t="s">
        <v>78</v>
      </c>
      <c r="G1389" s="1" t="s">
        <v>91</v>
      </c>
      <c r="H1389" s="1" t="s">
        <v>71</v>
      </c>
      <c r="I1389">
        <v>1</v>
      </c>
      <c r="J1389" t="s">
        <v>228</v>
      </c>
      <c r="K1389" s="1" t="s">
        <v>183</v>
      </c>
      <c r="L1389" s="1" t="s">
        <v>224</v>
      </c>
      <c r="M1389">
        <v>51</v>
      </c>
      <c r="N1389">
        <v>0</v>
      </c>
      <c r="O1389">
        <v>61</v>
      </c>
      <c r="P1389">
        <v>0</v>
      </c>
      <c r="W1389" s="1" t="s">
        <v>1653</v>
      </c>
      <c r="X1389" t="str">
        <f>Receive[[#This Row],[服装]]&amp;Receive[[#This Row],[名前]]&amp;Receive[[#This Row],[レアリティ]]</f>
        <v>スパイ照島游児ICONIC</v>
      </c>
    </row>
    <row r="1390" spans="1:24" x14ac:dyDescent="0.25">
      <c r="A1390">
        <f>VLOOKUP(Receive[[#This Row],[No用]],SetNo[[No.用]:[vlookup 用]],2,FALSE)</f>
        <v>231</v>
      </c>
      <c r="B1390">
        <f>IF(ROW()=2,1,IF(A1389&lt;&gt;Receive[[#This Row],[No]],1,B1389+1))</f>
        <v>1</v>
      </c>
      <c r="C1390" s="1" t="s">
        <v>902</v>
      </c>
      <c r="D1390" s="1" t="s">
        <v>89</v>
      </c>
      <c r="E1390" s="1" t="s">
        <v>77</v>
      </c>
      <c r="F1390" s="1" t="s">
        <v>78</v>
      </c>
      <c r="G1390" s="1" t="s">
        <v>91</v>
      </c>
      <c r="H1390" s="1" t="s">
        <v>71</v>
      </c>
      <c r="I1390">
        <v>1</v>
      </c>
      <c r="J1390" t="s">
        <v>228</v>
      </c>
      <c r="K1390" s="1" t="s">
        <v>119</v>
      </c>
      <c r="L1390" s="1" t="s">
        <v>173</v>
      </c>
      <c r="M1390">
        <v>35</v>
      </c>
      <c r="N1390">
        <v>0</v>
      </c>
      <c r="O1390">
        <v>0</v>
      </c>
      <c r="P1390">
        <v>0</v>
      </c>
      <c r="X1390" t="str">
        <f>Receive[[#This Row],[服装]]&amp;Receive[[#This Row],[名前]]&amp;Receive[[#This Row],[レアリティ]]</f>
        <v>妖照島游児ICONIC</v>
      </c>
    </row>
    <row r="1391" spans="1:24" x14ac:dyDescent="0.25">
      <c r="A1391">
        <f>VLOOKUP(Receive[[#This Row],[No用]],SetNo[[No.用]:[vlookup 用]],2,FALSE)</f>
        <v>231</v>
      </c>
      <c r="B1391">
        <f>IF(ROW()=2,1,IF(A1390&lt;&gt;Receive[[#This Row],[No]],1,B1390+1))</f>
        <v>2</v>
      </c>
      <c r="C1391" s="1" t="s">
        <v>902</v>
      </c>
      <c r="D1391" s="1" t="s">
        <v>89</v>
      </c>
      <c r="E1391" s="1" t="s">
        <v>77</v>
      </c>
      <c r="F1391" s="1" t="s">
        <v>78</v>
      </c>
      <c r="G1391" s="1" t="s">
        <v>91</v>
      </c>
      <c r="H1391" s="1" t="s">
        <v>71</v>
      </c>
      <c r="I1391">
        <v>1</v>
      </c>
      <c r="J1391" t="s">
        <v>228</v>
      </c>
      <c r="K1391" s="1" t="s">
        <v>163</v>
      </c>
      <c r="L1391" s="1" t="s">
        <v>178</v>
      </c>
      <c r="M1391">
        <v>32</v>
      </c>
      <c r="N1391">
        <v>0</v>
      </c>
      <c r="O1391">
        <v>0</v>
      </c>
      <c r="P1391">
        <v>0</v>
      </c>
      <c r="R1391" s="1" t="s">
        <v>923</v>
      </c>
      <c r="S1391" s="1">
        <v>17.5</v>
      </c>
      <c r="T1391" s="1">
        <v>69.44</v>
      </c>
      <c r="U1391" s="1"/>
      <c r="V1391" s="1"/>
      <c r="W1391" s="1"/>
      <c r="X1391" t="str">
        <f>Receive[[#This Row],[服装]]&amp;Receive[[#This Row],[名前]]&amp;Receive[[#This Row],[レアリティ]]</f>
        <v>妖照島游児ICONIC</v>
      </c>
    </row>
    <row r="1392" spans="1:24" x14ac:dyDescent="0.25">
      <c r="A1392">
        <f>VLOOKUP(Receive[[#This Row],[No用]],SetNo[[No.用]:[vlookup 用]],2,FALSE)</f>
        <v>231</v>
      </c>
      <c r="B1392">
        <f>IF(ROW()=2,1,IF(A1391&lt;&gt;Receive[[#This Row],[No]],1,B1391+1))</f>
        <v>3</v>
      </c>
      <c r="C1392" s="1" t="s">
        <v>902</v>
      </c>
      <c r="D1392" s="1" t="s">
        <v>89</v>
      </c>
      <c r="E1392" s="1" t="s">
        <v>77</v>
      </c>
      <c r="F1392" s="1" t="s">
        <v>78</v>
      </c>
      <c r="G1392" s="1" t="s">
        <v>91</v>
      </c>
      <c r="H1392" s="1" t="s">
        <v>71</v>
      </c>
      <c r="I1392">
        <v>1</v>
      </c>
      <c r="J1392" t="s">
        <v>228</v>
      </c>
      <c r="K1392" s="1" t="s">
        <v>120</v>
      </c>
      <c r="L1392" s="1" t="s">
        <v>178</v>
      </c>
      <c r="M1392">
        <v>32</v>
      </c>
      <c r="N1392">
        <v>0</v>
      </c>
      <c r="O1392">
        <v>0</v>
      </c>
      <c r="P1392">
        <v>0</v>
      </c>
      <c r="X1392" t="str">
        <f>Receive[[#This Row],[服装]]&amp;Receive[[#This Row],[名前]]&amp;Receive[[#This Row],[レアリティ]]</f>
        <v>妖照島游児ICONIC</v>
      </c>
    </row>
    <row r="1393" spans="1:24" x14ac:dyDescent="0.25">
      <c r="A1393">
        <f>VLOOKUP(Receive[[#This Row],[No用]],SetNo[[No.用]:[vlookup 用]],2,FALSE)</f>
        <v>231</v>
      </c>
      <c r="B1393">
        <f>IF(ROW()=2,1,IF(A1392&lt;&gt;Receive[[#This Row],[No]],1,B1392+1))</f>
        <v>4</v>
      </c>
      <c r="C1393" s="1" t="s">
        <v>902</v>
      </c>
      <c r="D1393" s="1" t="s">
        <v>89</v>
      </c>
      <c r="E1393" s="1" t="s">
        <v>77</v>
      </c>
      <c r="F1393" s="1" t="s">
        <v>78</v>
      </c>
      <c r="G1393" s="1" t="s">
        <v>91</v>
      </c>
      <c r="H1393" s="1" t="s">
        <v>71</v>
      </c>
      <c r="I1393">
        <v>1</v>
      </c>
      <c r="J1393" t="s">
        <v>228</v>
      </c>
      <c r="K1393" s="1" t="s">
        <v>164</v>
      </c>
      <c r="L1393" s="1" t="s">
        <v>162</v>
      </c>
      <c r="M1393">
        <v>29</v>
      </c>
      <c r="N1393">
        <v>0</v>
      </c>
      <c r="O1393">
        <v>0</v>
      </c>
      <c r="P1393">
        <v>0</v>
      </c>
      <c r="X1393" t="str">
        <f>Receive[[#This Row],[服装]]&amp;Receive[[#This Row],[名前]]&amp;Receive[[#This Row],[レアリティ]]</f>
        <v>妖照島游児ICONIC</v>
      </c>
    </row>
    <row r="1394" spans="1:24" x14ac:dyDescent="0.25">
      <c r="A1394">
        <f>VLOOKUP(Receive[[#This Row],[No用]],SetNo[[No.用]:[vlookup 用]],2,FALSE)</f>
        <v>231</v>
      </c>
      <c r="B1394">
        <f>IF(ROW()=2,1,IF(A1393&lt;&gt;Receive[[#This Row],[No]],1,B1393+1))</f>
        <v>5</v>
      </c>
      <c r="C1394" s="1" t="s">
        <v>902</v>
      </c>
      <c r="D1394" s="1" t="s">
        <v>89</v>
      </c>
      <c r="E1394" s="1" t="s">
        <v>77</v>
      </c>
      <c r="F1394" s="1" t="s">
        <v>78</v>
      </c>
      <c r="G1394" s="1" t="s">
        <v>91</v>
      </c>
      <c r="H1394" s="1" t="s">
        <v>71</v>
      </c>
      <c r="I1394">
        <v>0</v>
      </c>
      <c r="J1394" t="s">
        <v>228</v>
      </c>
      <c r="K1394" s="1" t="s">
        <v>165</v>
      </c>
      <c r="L1394" s="1" t="s">
        <v>162</v>
      </c>
      <c r="M1394">
        <v>13</v>
      </c>
      <c r="N1394">
        <v>0</v>
      </c>
      <c r="O1394">
        <v>0</v>
      </c>
      <c r="P1394">
        <v>0</v>
      </c>
      <c r="X1394" t="str">
        <f>Receive[[#This Row],[服装]]&amp;Receive[[#This Row],[名前]]&amp;Receive[[#This Row],[レアリティ]]</f>
        <v>妖照島游児ICONIC</v>
      </c>
    </row>
    <row r="1395" spans="1:24" x14ac:dyDescent="0.25">
      <c r="A1395">
        <f>VLOOKUP(Receive[[#This Row],[No用]],SetNo[[No.用]:[vlookup 用]],2,FALSE)</f>
        <v>231</v>
      </c>
      <c r="B1395">
        <f>IF(ROW()=2,1,IF(A1394&lt;&gt;Receive[[#This Row],[No]],1,B1394+1))</f>
        <v>6</v>
      </c>
      <c r="C1395" s="1" t="s">
        <v>902</v>
      </c>
      <c r="D1395" s="1" t="s">
        <v>89</v>
      </c>
      <c r="E1395" s="1" t="s">
        <v>77</v>
      </c>
      <c r="F1395" s="1" t="s">
        <v>78</v>
      </c>
      <c r="G1395" s="1" t="s">
        <v>91</v>
      </c>
      <c r="H1395" s="1" t="s">
        <v>71</v>
      </c>
      <c r="I1395">
        <v>1</v>
      </c>
      <c r="J1395" t="s">
        <v>228</v>
      </c>
      <c r="K1395" s="1" t="s">
        <v>183</v>
      </c>
      <c r="L1395" s="1" t="s">
        <v>224</v>
      </c>
      <c r="M1395">
        <v>51</v>
      </c>
      <c r="N1395">
        <v>0</v>
      </c>
      <c r="O1395">
        <v>61</v>
      </c>
      <c r="P1395">
        <v>0</v>
      </c>
      <c r="W1395" s="1" t="s">
        <v>1653</v>
      </c>
      <c r="X1395" t="str">
        <f>Receive[[#This Row],[服装]]&amp;Receive[[#This Row],[名前]]&amp;Receive[[#This Row],[レアリティ]]</f>
        <v>妖照島游児ICONIC</v>
      </c>
    </row>
    <row r="1396" spans="1:24" x14ac:dyDescent="0.25">
      <c r="A1396">
        <f>VLOOKUP(Receive[[#This Row],[No用]],SetNo[[No.用]:[vlookup 用]],2,FALSE)</f>
        <v>231</v>
      </c>
      <c r="B1396">
        <f>IF(ROW()=2,1,IF(A1395&lt;&gt;Receive[[#This Row],[No]],1,B1395+1))</f>
        <v>7</v>
      </c>
      <c r="C1396" s="1" t="s">
        <v>902</v>
      </c>
      <c r="D1396" s="1" t="s">
        <v>89</v>
      </c>
      <c r="E1396" s="1" t="s">
        <v>77</v>
      </c>
      <c r="F1396" s="1" t="s">
        <v>78</v>
      </c>
      <c r="G1396" s="1" t="s">
        <v>91</v>
      </c>
      <c r="H1396" s="1" t="s">
        <v>71</v>
      </c>
      <c r="I1396">
        <v>1</v>
      </c>
      <c r="J1396" t="s">
        <v>228</v>
      </c>
      <c r="K1396" s="1" t="s">
        <v>230</v>
      </c>
      <c r="L1396" s="1" t="s">
        <v>224</v>
      </c>
      <c r="M1396">
        <v>51</v>
      </c>
      <c r="N1396">
        <v>0</v>
      </c>
      <c r="O1396">
        <v>61</v>
      </c>
      <c r="P1396">
        <v>0</v>
      </c>
      <c r="R1396" s="1" t="s">
        <v>923</v>
      </c>
      <c r="S1396" s="1">
        <v>15</v>
      </c>
      <c r="T1396" s="1">
        <v>59.1</v>
      </c>
      <c r="U1396" s="1">
        <v>17.5</v>
      </c>
      <c r="V1396" s="1">
        <v>69.44</v>
      </c>
      <c r="W1396" s="1" t="s">
        <v>1189</v>
      </c>
      <c r="X1396" t="str">
        <f>Receive[[#This Row],[服装]]&amp;Receive[[#This Row],[名前]]&amp;Receive[[#This Row],[レアリティ]]</f>
        <v>妖照島游児ICONIC</v>
      </c>
    </row>
    <row r="1397" spans="1:24" x14ac:dyDescent="0.25">
      <c r="A1397">
        <f>VLOOKUP(Receive[[#This Row],[No用]],SetNo[[No.用]:[vlookup 用]],2,FALSE)</f>
        <v>232</v>
      </c>
      <c r="B1397">
        <f>IF(ROW()=2,1,IF(A1396&lt;&gt;Receive[[#This Row],[No]],1,B1396+1))</f>
        <v>1</v>
      </c>
      <c r="C1397" s="1" t="s">
        <v>1559</v>
      </c>
      <c r="D1397" s="1" t="s">
        <v>89</v>
      </c>
      <c r="E1397" s="1" t="s">
        <v>73</v>
      </c>
      <c r="F1397" s="1" t="s">
        <v>78</v>
      </c>
      <c r="G1397" s="1" t="s">
        <v>91</v>
      </c>
      <c r="H1397" s="1" t="s">
        <v>71</v>
      </c>
      <c r="I1397">
        <v>1</v>
      </c>
      <c r="J1397" t="s">
        <v>228</v>
      </c>
      <c r="K1397" s="1" t="s">
        <v>119</v>
      </c>
      <c r="L1397" s="1" t="s">
        <v>173</v>
      </c>
      <c r="M1397">
        <v>37</v>
      </c>
      <c r="N1397">
        <v>0</v>
      </c>
      <c r="O1397">
        <v>0</v>
      </c>
      <c r="P1397">
        <v>0</v>
      </c>
      <c r="R1397" s="1"/>
      <c r="S1397" s="1"/>
      <c r="T1397" s="1"/>
      <c r="U1397" s="1"/>
      <c r="V1397" s="1"/>
      <c r="W1397" s="1"/>
      <c r="X1397" t="str">
        <f>Receive[[#This Row],[服装]]&amp;Receive[[#This Row],[名前]]&amp;Receive[[#This Row],[レアリティ]]</f>
        <v>格ゲー照島游児ICONIC</v>
      </c>
    </row>
    <row r="1398" spans="1:24" x14ac:dyDescent="0.25">
      <c r="A1398">
        <f>VLOOKUP(Receive[[#This Row],[No用]],SetNo[[No.用]:[vlookup 用]],2,FALSE)</f>
        <v>232</v>
      </c>
      <c r="B1398">
        <f>IF(ROW()=2,1,IF(A1397&lt;&gt;Receive[[#This Row],[No]],1,B1397+1))</f>
        <v>2</v>
      </c>
      <c r="C1398" s="1" t="s">
        <v>1559</v>
      </c>
      <c r="D1398" s="1" t="s">
        <v>89</v>
      </c>
      <c r="E1398" s="1" t="s">
        <v>73</v>
      </c>
      <c r="F1398" s="1" t="s">
        <v>78</v>
      </c>
      <c r="G1398" s="1" t="s">
        <v>91</v>
      </c>
      <c r="H1398" s="1" t="s">
        <v>71</v>
      </c>
      <c r="I1398">
        <v>1</v>
      </c>
      <c r="J1398" t="s">
        <v>228</v>
      </c>
      <c r="K1398" s="1" t="s">
        <v>163</v>
      </c>
      <c r="L1398" s="1" t="s">
        <v>178</v>
      </c>
      <c r="M1398">
        <v>30</v>
      </c>
      <c r="N1398">
        <v>0</v>
      </c>
      <c r="O1398">
        <v>0</v>
      </c>
      <c r="P1398">
        <v>0</v>
      </c>
      <c r="R1398" s="1" t="s">
        <v>923</v>
      </c>
      <c r="S1398" s="1">
        <v>17.5</v>
      </c>
      <c r="T1398" s="1">
        <v>69.44</v>
      </c>
      <c r="U1398" s="1"/>
      <c r="V1398" s="1"/>
      <c r="W1398" s="1"/>
      <c r="X1398" t="str">
        <f>Receive[[#This Row],[服装]]&amp;Receive[[#This Row],[名前]]&amp;Receive[[#This Row],[レアリティ]]</f>
        <v>格ゲー照島游児ICONIC</v>
      </c>
    </row>
    <row r="1399" spans="1:24" x14ac:dyDescent="0.25">
      <c r="A1399">
        <f>VLOOKUP(Receive[[#This Row],[No用]],SetNo[[No.用]:[vlookup 用]],2,FALSE)</f>
        <v>232</v>
      </c>
      <c r="B1399">
        <f>IF(ROW()=2,1,IF(A1398&lt;&gt;Receive[[#This Row],[No]],1,B1398+1))</f>
        <v>3</v>
      </c>
      <c r="C1399" s="1" t="s">
        <v>1559</v>
      </c>
      <c r="D1399" s="1" t="s">
        <v>89</v>
      </c>
      <c r="E1399" s="1" t="s">
        <v>73</v>
      </c>
      <c r="F1399" s="1" t="s">
        <v>78</v>
      </c>
      <c r="G1399" s="1" t="s">
        <v>91</v>
      </c>
      <c r="H1399" s="1" t="s">
        <v>71</v>
      </c>
      <c r="I1399">
        <v>1</v>
      </c>
      <c r="J1399" t="s">
        <v>228</v>
      </c>
      <c r="K1399" s="1" t="s">
        <v>120</v>
      </c>
      <c r="L1399" s="1" t="s">
        <v>173</v>
      </c>
      <c r="M1399">
        <v>37</v>
      </c>
      <c r="N1399">
        <v>0</v>
      </c>
      <c r="O1399">
        <v>0</v>
      </c>
      <c r="P1399">
        <v>0</v>
      </c>
      <c r="R1399" s="1"/>
      <c r="S1399" s="1"/>
      <c r="T1399" s="1"/>
      <c r="U1399" s="1"/>
      <c r="V1399" s="1"/>
      <c r="W1399" s="1"/>
      <c r="X1399" t="str">
        <f>Receive[[#This Row],[服装]]&amp;Receive[[#This Row],[名前]]&amp;Receive[[#This Row],[レアリティ]]</f>
        <v>格ゲー照島游児ICONIC</v>
      </c>
    </row>
    <row r="1400" spans="1:24" x14ac:dyDescent="0.25">
      <c r="A1400">
        <f>VLOOKUP(Receive[[#This Row],[No用]],SetNo[[No.用]:[vlookup 用]],2,FALSE)</f>
        <v>232</v>
      </c>
      <c r="B1400">
        <f>IF(ROW()=2,1,IF(A1399&lt;&gt;Receive[[#This Row],[No]],1,B1399+1))</f>
        <v>4</v>
      </c>
      <c r="C1400" s="1" t="s">
        <v>1559</v>
      </c>
      <c r="D1400" s="1" t="s">
        <v>89</v>
      </c>
      <c r="E1400" s="1" t="s">
        <v>73</v>
      </c>
      <c r="F1400" s="1" t="s">
        <v>78</v>
      </c>
      <c r="G1400" s="1" t="s">
        <v>91</v>
      </c>
      <c r="H1400" s="1" t="s">
        <v>71</v>
      </c>
      <c r="I1400">
        <v>1</v>
      </c>
      <c r="J1400" t="s">
        <v>228</v>
      </c>
      <c r="K1400" s="1" t="s">
        <v>164</v>
      </c>
      <c r="L1400" s="1" t="s">
        <v>162</v>
      </c>
      <c r="M1400">
        <v>30</v>
      </c>
      <c r="N1400">
        <v>0</v>
      </c>
      <c r="O1400">
        <v>0</v>
      </c>
      <c r="P1400">
        <v>0</v>
      </c>
      <c r="R1400" s="1"/>
      <c r="S1400" s="1"/>
      <c r="T1400" s="1"/>
      <c r="U1400" s="1"/>
      <c r="V1400" s="1"/>
      <c r="W1400" s="1"/>
      <c r="X1400" t="str">
        <f>Receive[[#This Row],[服装]]&amp;Receive[[#This Row],[名前]]&amp;Receive[[#This Row],[レアリティ]]</f>
        <v>格ゲー照島游児ICONIC</v>
      </c>
    </row>
    <row r="1401" spans="1:24" x14ac:dyDescent="0.25">
      <c r="A1401">
        <f>VLOOKUP(Receive[[#This Row],[No用]],SetNo[[No.用]:[vlookup 用]],2,FALSE)</f>
        <v>232</v>
      </c>
      <c r="B1401">
        <f>IF(ROW()=2,1,IF(A1400&lt;&gt;Receive[[#This Row],[No]],1,B1400+1))</f>
        <v>5</v>
      </c>
      <c r="C1401" s="1" t="s">
        <v>1559</v>
      </c>
      <c r="D1401" s="1" t="s">
        <v>89</v>
      </c>
      <c r="E1401" s="1" t="s">
        <v>73</v>
      </c>
      <c r="F1401" s="1" t="s">
        <v>78</v>
      </c>
      <c r="G1401" s="1" t="s">
        <v>91</v>
      </c>
      <c r="H1401" s="1" t="s">
        <v>71</v>
      </c>
      <c r="I1401">
        <v>0</v>
      </c>
      <c r="J1401" t="s">
        <v>228</v>
      </c>
      <c r="K1401" s="1" t="s">
        <v>165</v>
      </c>
      <c r="L1401" s="1" t="s">
        <v>162</v>
      </c>
      <c r="M1401">
        <v>14</v>
      </c>
      <c r="N1401">
        <v>0</v>
      </c>
      <c r="O1401">
        <v>0</v>
      </c>
      <c r="P1401">
        <v>0</v>
      </c>
      <c r="R1401" s="1"/>
      <c r="S1401" s="1"/>
      <c r="T1401" s="1"/>
      <c r="U1401" s="1"/>
      <c r="V1401" s="1"/>
      <c r="W1401" s="1"/>
      <c r="X1401" t="str">
        <f>Receive[[#This Row],[服装]]&amp;Receive[[#This Row],[名前]]&amp;Receive[[#This Row],[レアリティ]]</f>
        <v>格ゲー照島游児ICONIC</v>
      </c>
    </row>
    <row r="1402" spans="1:24" x14ac:dyDescent="0.25">
      <c r="A1402">
        <f>VLOOKUP(Receive[[#This Row],[No用]],SetNo[[No.用]:[vlookup 用]],2,FALSE)</f>
        <v>232</v>
      </c>
      <c r="B1402">
        <f>IF(ROW()=2,1,IF(A1401&lt;&gt;Receive[[#This Row],[No]],1,B1401+1))</f>
        <v>6</v>
      </c>
      <c r="C1402" s="1" t="s">
        <v>1559</v>
      </c>
      <c r="D1402" s="1" t="s">
        <v>89</v>
      </c>
      <c r="E1402" s="1" t="s">
        <v>73</v>
      </c>
      <c r="F1402" s="1" t="s">
        <v>78</v>
      </c>
      <c r="G1402" s="1" t="s">
        <v>91</v>
      </c>
      <c r="H1402" s="1" t="s">
        <v>71</v>
      </c>
      <c r="I1402">
        <v>1</v>
      </c>
      <c r="J1402" t="s">
        <v>228</v>
      </c>
      <c r="K1402" s="1" t="s">
        <v>230</v>
      </c>
      <c r="L1402" s="1" t="s">
        <v>224</v>
      </c>
      <c r="M1402">
        <v>52</v>
      </c>
      <c r="N1402">
        <v>0</v>
      </c>
      <c r="O1402">
        <v>62</v>
      </c>
      <c r="P1402">
        <v>0</v>
      </c>
      <c r="R1402" s="1" t="s">
        <v>923</v>
      </c>
      <c r="S1402" s="1">
        <v>15</v>
      </c>
      <c r="T1402" s="1">
        <v>59.1</v>
      </c>
      <c r="U1402" s="1">
        <v>17.5</v>
      </c>
      <c r="V1402" s="1">
        <v>69.44</v>
      </c>
      <c r="W1402" s="1" t="s">
        <v>1189</v>
      </c>
      <c r="X1402" t="str">
        <f>Receive[[#This Row],[服装]]&amp;Receive[[#This Row],[名前]]&amp;Receive[[#This Row],[レアリティ]]</f>
        <v>格ゲー照島游児ICONIC</v>
      </c>
    </row>
    <row r="1403" spans="1:24" x14ac:dyDescent="0.25">
      <c r="A1403">
        <f>VLOOKUP(Receive[[#This Row],[No用]],SetNo[[No.用]:[vlookup 用]],2,FALSE)</f>
        <v>232</v>
      </c>
      <c r="B1403">
        <f>IF(ROW()=2,1,IF(A1402&lt;&gt;Receive[[#This Row],[No]],1,B1402+1))</f>
        <v>7</v>
      </c>
      <c r="C1403" s="1" t="s">
        <v>1559</v>
      </c>
      <c r="D1403" s="1" t="s">
        <v>89</v>
      </c>
      <c r="E1403" s="1" t="s">
        <v>73</v>
      </c>
      <c r="F1403" s="1" t="s">
        <v>78</v>
      </c>
      <c r="G1403" s="1" t="s">
        <v>91</v>
      </c>
      <c r="H1403" s="1" t="s">
        <v>71</v>
      </c>
      <c r="I1403">
        <v>1</v>
      </c>
      <c r="J1403" t="s">
        <v>228</v>
      </c>
      <c r="K1403" s="1" t="s">
        <v>183</v>
      </c>
      <c r="L1403" s="1" t="s">
        <v>224</v>
      </c>
      <c r="M1403">
        <v>52</v>
      </c>
      <c r="N1403">
        <v>0</v>
      </c>
      <c r="O1403">
        <v>62</v>
      </c>
      <c r="P1403">
        <v>0</v>
      </c>
      <c r="R1403" s="1"/>
      <c r="S1403" s="1"/>
      <c r="T1403" s="1"/>
      <c r="U1403" s="1"/>
      <c r="V1403" s="1"/>
      <c r="W1403" s="1" t="s">
        <v>1653</v>
      </c>
      <c r="X1403" t="str">
        <f>Receive[[#This Row],[服装]]&amp;Receive[[#This Row],[名前]]&amp;Receive[[#This Row],[レアリティ]]</f>
        <v>格ゲー照島游児ICONIC</v>
      </c>
    </row>
    <row r="1404" spans="1:24" x14ac:dyDescent="0.25">
      <c r="A1404">
        <f>VLOOKUP(Receive[[#This Row],[No用]],SetNo[[No.用]:[vlookup 用]],2,FALSE)</f>
        <v>233</v>
      </c>
      <c r="B1404">
        <f>IF(ROW()=2,1,IF(A1396&lt;&gt;Receive[[#This Row],[No]],1,B1396+1))</f>
        <v>1</v>
      </c>
      <c r="C1404" t="s">
        <v>108</v>
      </c>
      <c r="D1404" t="s">
        <v>92</v>
      </c>
      <c r="E1404" t="s">
        <v>90</v>
      </c>
      <c r="F1404" t="s">
        <v>82</v>
      </c>
      <c r="G1404" t="s">
        <v>91</v>
      </c>
      <c r="H1404" t="s">
        <v>71</v>
      </c>
      <c r="I1404">
        <v>1</v>
      </c>
      <c r="J1404" t="s">
        <v>228</v>
      </c>
      <c r="K1404" s="1" t="s">
        <v>119</v>
      </c>
      <c r="L1404" s="1" t="s">
        <v>162</v>
      </c>
      <c r="M1404">
        <v>27</v>
      </c>
      <c r="N1404">
        <v>0</v>
      </c>
      <c r="O1404">
        <v>0</v>
      </c>
      <c r="P1404">
        <v>0</v>
      </c>
      <c r="X1404" t="str">
        <f>Receive[[#This Row],[服装]]&amp;Receive[[#This Row],[名前]]&amp;Receive[[#This Row],[レアリティ]]</f>
        <v>ユニフォーム母畑和馬ICONIC</v>
      </c>
    </row>
    <row r="1405" spans="1:24" x14ac:dyDescent="0.25">
      <c r="A1405">
        <f>VLOOKUP(Receive[[#This Row],[No用]],SetNo[[No.用]:[vlookup 用]],2,FALSE)</f>
        <v>233</v>
      </c>
      <c r="B1405">
        <f>IF(ROW()=2,1,IF(A1404&lt;&gt;Receive[[#This Row],[No]],1,B1404+1))</f>
        <v>2</v>
      </c>
      <c r="C1405" t="s">
        <v>108</v>
      </c>
      <c r="D1405" t="s">
        <v>92</v>
      </c>
      <c r="E1405" t="s">
        <v>90</v>
      </c>
      <c r="F1405" t="s">
        <v>82</v>
      </c>
      <c r="G1405" t="s">
        <v>91</v>
      </c>
      <c r="H1405" t="s">
        <v>71</v>
      </c>
      <c r="I1405">
        <v>1</v>
      </c>
      <c r="J1405" t="s">
        <v>228</v>
      </c>
      <c r="K1405" s="1" t="s">
        <v>163</v>
      </c>
      <c r="L1405" s="1" t="s">
        <v>162</v>
      </c>
      <c r="M1405">
        <v>27</v>
      </c>
      <c r="N1405">
        <v>0</v>
      </c>
      <c r="O1405">
        <v>0</v>
      </c>
      <c r="P1405">
        <v>0</v>
      </c>
      <c r="R1405" s="1" t="s">
        <v>923</v>
      </c>
      <c r="S1405" s="1">
        <v>15</v>
      </c>
      <c r="T1405" s="1">
        <v>59.1</v>
      </c>
      <c r="U1405" s="1"/>
      <c r="V1405" s="1"/>
      <c r="X1405" t="str">
        <f>Receive[[#This Row],[服装]]&amp;Receive[[#This Row],[名前]]&amp;Receive[[#This Row],[レアリティ]]</f>
        <v>ユニフォーム母畑和馬ICONIC</v>
      </c>
    </row>
    <row r="1406" spans="1:24" x14ac:dyDescent="0.25">
      <c r="A1406">
        <f>VLOOKUP(Receive[[#This Row],[No用]],SetNo[[No.用]:[vlookup 用]],2,FALSE)</f>
        <v>233</v>
      </c>
      <c r="B1406">
        <f>IF(ROW()=2,1,IF(A1405&lt;&gt;Receive[[#This Row],[No]],1,B1405+1))</f>
        <v>3</v>
      </c>
      <c r="C1406" t="s">
        <v>108</v>
      </c>
      <c r="D1406" t="s">
        <v>92</v>
      </c>
      <c r="E1406" t="s">
        <v>90</v>
      </c>
      <c r="F1406" t="s">
        <v>82</v>
      </c>
      <c r="G1406" t="s">
        <v>91</v>
      </c>
      <c r="H1406" t="s">
        <v>71</v>
      </c>
      <c r="I1406">
        <v>1</v>
      </c>
      <c r="J1406" t="s">
        <v>228</v>
      </c>
      <c r="K1406" s="1" t="s">
        <v>230</v>
      </c>
      <c r="L1406" s="1" t="s">
        <v>162</v>
      </c>
      <c r="M1406">
        <v>27</v>
      </c>
      <c r="N1406">
        <v>0</v>
      </c>
      <c r="O1406">
        <v>0</v>
      </c>
      <c r="P1406">
        <v>0</v>
      </c>
      <c r="R1406" s="1" t="s">
        <v>923</v>
      </c>
      <c r="S1406" s="1">
        <v>10</v>
      </c>
      <c r="T1406" s="1">
        <v>39.4</v>
      </c>
      <c r="U1406" s="1"/>
      <c r="V1406" s="1"/>
      <c r="X1406" t="str">
        <f>Receive[[#This Row],[服装]]&amp;Receive[[#This Row],[名前]]&amp;Receive[[#This Row],[レアリティ]]</f>
        <v>ユニフォーム母畑和馬ICONIC</v>
      </c>
    </row>
    <row r="1407" spans="1:24" x14ac:dyDescent="0.25">
      <c r="A1407">
        <f>VLOOKUP(Receive[[#This Row],[No用]],SetNo[[No.用]:[vlookup 用]],2,FALSE)</f>
        <v>233</v>
      </c>
      <c r="B1407">
        <f>IF(ROW()=2,1,IF(A1406&lt;&gt;Receive[[#This Row],[No]],1,B1406+1))</f>
        <v>4</v>
      </c>
      <c r="C1407" t="s">
        <v>108</v>
      </c>
      <c r="D1407" t="s">
        <v>92</v>
      </c>
      <c r="E1407" t="s">
        <v>90</v>
      </c>
      <c r="F1407" t="s">
        <v>82</v>
      </c>
      <c r="G1407" t="s">
        <v>91</v>
      </c>
      <c r="H1407" t="s">
        <v>71</v>
      </c>
      <c r="I1407">
        <v>1</v>
      </c>
      <c r="J1407" t="s">
        <v>228</v>
      </c>
      <c r="K1407" s="1" t="s">
        <v>120</v>
      </c>
      <c r="L1407" s="1" t="s">
        <v>162</v>
      </c>
      <c r="M1407">
        <v>27</v>
      </c>
      <c r="N1407">
        <v>0</v>
      </c>
      <c r="O1407">
        <v>0</v>
      </c>
      <c r="P1407">
        <v>0</v>
      </c>
      <c r="X1407" t="str">
        <f>Receive[[#This Row],[服装]]&amp;Receive[[#This Row],[名前]]&amp;Receive[[#This Row],[レアリティ]]</f>
        <v>ユニフォーム母畑和馬ICONIC</v>
      </c>
    </row>
    <row r="1408" spans="1:24" x14ac:dyDescent="0.25">
      <c r="A1408">
        <f>VLOOKUP(Receive[[#This Row],[No用]],SetNo[[No.用]:[vlookup 用]],2,FALSE)</f>
        <v>233</v>
      </c>
      <c r="B1408">
        <f>IF(ROW()=2,1,IF(A1407&lt;&gt;Receive[[#This Row],[No]],1,B1407+1))</f>
        <v>5</v>
      </c>
      <c r="C1408" t="s">
        <v>108</v>
      </c>
      <c r="D1408" t="s">
        <v>92</v>
      </c>
      <c r="E1408" t="s">
        <v>90</v>
      </c>
      <c r="F1408" t="s">
        <v>82</v>
      </c>
      <c r="G1408" t="s">
        <v>91</v>
      </c>
      <c r="H1408" t="s">
        <v>71</v>
      </c>
      <c r="I1408">
        <v>1</v>
      </c>
      <c r="J1408" t="s">
        <v>228</v>
      </c>
      <c r="K1408" s="1" t="s">
        <v>164</v>
      </c>
      <c r="L1408" s="1" t="s">
        <v>162</v>
      </c>
      <c r="M1408">
        <v>27</v>
      </c>
      <c r="N1408">
        <v>0</v>
      </c>
      <c r="O1408">
        <v>0</v>
      </c>
      <c r="P1408">
        <v>0</v>
      </c>
      <c r="X1408" t="str">
        <f>Receive[[#This Row],[服装]]&amp;Receive[[#This Row],[名前]]&amp;Receive[[#This Row],[レアリティ]]</f>
        <v>ユニフォーム母畑和馬ICONIC</v>
      </c>
    </row>
    <row r="1409" spans="1:24" x14ac:dyDescent="0.25">
      <c r="A1409">
        <f>VLOOKUP(Receive[[#This Row],[No用]],SetNo[[No.用]:[vlookup 用]],2,FALSE)</f>
        <v>233</v>
      </c>
      <c r="B1409">
        <f>IF(ROW()=2,1,IF(A1408&lt;&gt;Receive[[#This Row],[No]],1,B1408+1))</f>
        <v>6</v>
      </c>
      <c r="C1409" t="s">
        <v>108</v>
      </c>
      <c r="D1409" t="s">
        <v>92</v>
      </c>
      <c r="E1409" t="s">
        <v>90</v>
      </c>
      <c r="F1409" t="s">
        <v>82</v>
      </c>
      <c r="G1409" t="s">
        <v>91</v>
      </c>
      <c r="H1409" t="s">
        <v>71</v>
      </c>
      <c r="I1409">
        <v>0</v>
      </c>
      <c r="J1409" t="s">
        <v>228</v>
      </c>
      <c r="K1409" s="1" t="s">
        <v>165</v>
      </c>
      <c r="L1409" s="1" t="s">
        <v>162</v>
      </c>
      <c r="M1409">
        <v>14</v>
      </c>
      <c r="N1409">
        <v>0</v>
      </c>
      <c r="O1409">
        <v>0</v>
      </c>
      <c r="P1409">
        <v>0</v>
      </c>
      <c r="X1409" t="str">
        <f>Receive[[#This Row],[服装]]&amp;Receive[[#This Row],[名前]]&amp;Receive[[#This Row],[レアリティ]]</f>
        <v>ユニフォーム母畑和馬ICONIC</v>
      </c>
    </row>
    <row r="1410" spans="1:24" x14ac:dyDescent="0.25">
      <c r="A1410">
        <f>VLOOKUP(Receive[[#This Row],[No用]],SetNo[[No.用]:[vlookup 用]],2,FALSE)</f>
        <v>234</v>
      </c>
      <c r="B1410">
        <f>IF(ROW()=2,1,IF(A1409&lt;&gt;Receive[[#This Row],[No]],1,B1409+1))</f>
        <v>1</v>
      </c>
      <c r="C1410" s="1" t="s">
        <v>944</v>
      </c>
      <c r="D1410" s="1" t="s">
        <v>92</v>
      </c>
      <c r="E1410" s="1" t="s">
        <v>77</v>
      </c>
      <c r="F1410" s="1" t="s">
        <v>82</v>
      </c>
      <c r="G1410" s="1" t="s">
        <v>91</v>
      </c>
      <c r="H1410" s="1" t="s">
        <v>71</v>
      </c>
      <c r="I1410">
        <v>1</v>
      </c>
      <c r="J1410" t="s">
        <v>228</v>
      </c>
      <c r="K1410" s="1" t="s">
        <v>119</v>
      </c>
      <c r="L1410" s="1" t="s">
        <v>162</v>
      </c>
      <c r="M1410">
        <v>27</v>
      </c>
      <c r="N1410">
        <v>0</v>
      </c>
      <c r="O1410">
        <v>0</v>
      </c>
      <c r="P1410">
        <v>0</v>
      </c>
      <c r="X1410" t="str">
        <f>Receive[[#This Row],[服装]]&amp;Receive[[#This Row],[名前]]&amp;Receive[[#This Row],[レアリティ]]</f>
        <v>アート2母畑和馬ICONIC</v>
      </c>
    </row>
    <row r="1411" spans="1:24" x14ac:dyDescent="0.25">
      <c r="A1411">
        <f>VLOOKUP(Receive[[#This Row],[No用]],SetNo[[No.用]:[vlookup 用]],2,FALSE)</f>
        <v>234</v>
      </c>
      <c r="B1411">
        <f>IF(ROW()=2,1,IF(A1410&lt;&gt;Receive[[#This Row],[No]],1,B1410+1))</f>
        <v>2</v>
      </c>
      <c r="C1411" s="1" t="s">
        <v>944</v>
      </c>
      <c r="D1411" s="1" t="s">
        <v>92</v>
      </c>
      <c r="E1411" s="1" t="s">
        <v>77</v>
      </c>
      <c r="F1411" s="1" t="s">
        <v>82</v>
      </c>
      <c r="G1411" s="1" t="s">
        <v>91</v>
      </c>
      <c r="H1411" s="1" t="s">
        <v>71</v>
      </c>
      <c r="I1411">
        <v>1</v>
      </c>
      <c r="J1411" t="s">
        <v>228</v>
      </c>
      <c r="K1411" s="1" t="s">
        <v>163</v>
      </c>
      <c r="L1411" s="1" t="s">
        <v>162</v>
      </c>
      <c r="M1411">
        <v>27</v>
      </c>
      <c r="N1411">
        <v>0</v>
      </c>
      <c r="O1411">
        <v>0</v>
      </c>
      <c r="P1411">
        <v>0</v>
      </c>
      <c r="R1411" s="1" t="s">
        <v>923</v>
      </c>
      <c r="S1411" s="1">
        <v>15</v>
      </c>
      <c r="T1411" s="1">
        <v>59.1</v>
      </c>
      <c r="U1411" s="1"/>
      <c r="V1411" s="1"/>
      <c r="W1411" s="1"/>
      <c r="X1411" t="str">
        <f>Receive[[#This Row],[服装]]&amp;Receive[[#This Row],[名前]]&amp;Receive[[#This Row],[レアリティ]]</f>
        <v>アート2母畑和馬ICONIC</v>
      </c>
    </row>
    <row r="1412" spans="1:24" x14ac:dyDescent="0.25">
      <c r="A1412">
        <f>VLOOKUP(Receive[[#This Row],[No用]],SetNo[[No.用]:[vlookup 用]],2,FALSE)</f>
        <v>234</v>
      </c>
      <c r="B1412">
        <f>IF(ROW()=2,1,IF(A1411&lt;&gt;Receive[[#This Row],[No]],1,B1411+1))</f>
        <v>3</v>
      </c>
      <c r="C1412" s="1" t="s">
        <v>944</v>
      </c>
      <c r="D1412" s="1" t="s">
        <v>92</v>
      </c>
      <c r="E1412" s="1" t="s">
        <v>77</v>
      </c>
      <c r="F1412" s="1" t="s">
        <v>82</v>
      </c>
      <c r="G1412" s="1" t="s">
        <v>91</v>
      </c>
      <c r="H1412" s="1" t="s">
        <v>71</v>
      </c>
      <c r="I1412">
        <v>1</v>
      </c>
      <c r="J1412" t="s">
        <v>228</v>
      </c>
      <c r="K1412" s="1" t="s">
        <v>230</v>
      </c>
      <c r="L1412" s="1" t="s">
        <v>162</v>
      </c>
      <c r="M1412">
        <v>27</v>
      </c>
      <c r="N1412">
        <v>0</v>
      </c>
      <c r="O1412">
        <v>0</v>
      </c>
      <c r="P1412">
        <v>0</v>
      </c>
      <c r="R1412" s="1" t="s">
        <v>923</v>
      </c>
      <c r="S1412" s="1">
        <v>10</v>
      </c>
      <c r="T1412" s="1">
        <v>39.4</v>
      </c>
      <c r="U1412" s="1"/>
      <c r="V1412" s="1"/>
      <c r="W1412" s="1"/>
      <c r="X1412" t="str">
        <f>Receive[[#This Row],[服装]]&amp;Receive[[#This Row],[名前]]&amp;Receive[[#This Row],[レアリティ]]</f>
        <v>アート2母畑和馬ICONIC</v>
      </c>
    </row>
    <row r="1413" spans="1:24" x14ac:dyDescent="0.25">
      <c r="A1413">
        <f>VLOOKUP(Receive[[#This Row],[No用]],SetNo[[No.用]:[vlookup 用]],2,FALSE)</f>
        <v>234</v>
      </c>
      <c r="B1413">
        <f>IF(ROW()=2,1,IF(A1412&lt;&gt;Receive[[#This Row],[No]],1,B1412+1))</f>
        <v>4</v>
      </c>
      <c r="C1413" s="1" t="s">
        <v>944</v>
      </c>
      <c r="D1413" s="1" t="s">
        <v>92</v>
      </c>
      <c r="E1413" s="1" t="s">
        <v>77</v>
      </c>
      <c r="F1413" s="1" t="s">
        <v>82</v>
      </c>
      <c r="G1413" s="1" t="s">
        <v>91</v>
      </c>
      <c r="H1413" s="1" t="s">
        <v>71</v>
      </c>
      <c r="I1413">
        <v>1</v>
      </c>
      <c r="J1413" t="s">
        <v>228</v>
      </c>
      <c r="K1413" s="1" t="s">
        <v>120</v>
      </c>
      <c r="L1413" s="1" t="s">
        <v>162</v>
      </c>
      <c r="M1413">
        <v>27</v>
      </c>
      <c r="N1413">
        <v>0</v>
      </c>
      <c r="O1413">
        <v>0</v>
      </c>
      <c r="P1413">
        <v>0</v>
      </c>
      <c r="X1413" t="str">
        <f>Receive[[#This Row],[服装]]&amp;Receive[[#This Row],[名前]]&amp;Receive[[#This Row],[レアリティ]]</f>
        <v>アート2母畑和馬ICONIC</v>
      </c>
    </row>
    <row r="1414" spans="1:24" x14ac:dyDescent="0.25">
      <c r="A1414">
        <f>VLOOKUP(Receive[[#This Row],[No用]],SetNo[[No.用]:[vlookup 用]],2,FALSE)</f>
        <v>234</v>
      </c>
      <c r="B1414">
        <f>IF(ROW()=2,1,IF(A1413&lt;&gt;Receive[[#This Row],[No]],1,B1413+1))</f>
        <v>5</v>
      </c>
      <c r="C1414" s="1" t="s">
        <v>944</v>
      </c>
      <c r="D1414" s="1" t="s">
        <v>92</v>
      </c>
      <c r="E1414" s="1" t="s">
        <v>77</v>
      </c>
      <c r="F1414" s="1" t="s">
        <v>82</v>
      </c>
      <c r="G1414" s="1" t="s">
        <v>91</v>
      </c>
      <c r="H1414" s="1" t="s">
        <v>71</v>
      </c>
      <c r="I1414">
        <v>1</v>
      </c>
      <c r="J1414" t="s">
        <v>228</v>
      </c>
      <c r="K1414" s="1" t="s">
        <v>164</v>
      </c>
      <c r="L1414" s="1" t="s">
        <v>162</v>
      </c>
      <c r="M1414">
        <v>27</v>
      </c>
      <c r="N1414">
        <v>0</v>
      </c>
      <c r="O1414">
        <v>0</v>
      </c>
      <c r="P1414">
        <v>0</v>
      </c>
      <c r="X1414" t="str">
        <f>Receive[[#This Row],[服装]]&amp;Receive[[#This Row],[名前]]&amp;Receive[[#This Row],[レアリティ]]</f>
        <v>アート2母畑和馬ICONIC</v>
      </c>
    </row>
    <row r="1415" spans="1:24" x14ac:dyDescent="0.25">
      <c r="A1415">
        <f>VLOOKUP(Receive[[#This Row],[No用]],SetNo[[No.用]:[vlookup 用]],2,FALSE)</f>
        <v>234</v>
      </c>
      <c r="B1415">
        <f>IF(ROW()=2,1,IF(A1414&lt;&gt;Receive[[#This Row],[No]],1,B1414+1))</f>
        <v>6</v>
      </c>
      <c r="C1415" s="1" t="s">
        <v>944</v>
      </c>
      <c r="D1415" s="1" t="s">
        <v>92</v>
      </c>
      <c r="E1415" s="1" t="s">
        <v>77</v>
      </c>
      <c r="F1415" s="1" t="s">
        <v>82</v>
      </c>
      <c r="G1415" s="1" t="s">
        <v>91</v>
      </c>
      <c r="H1415" s="1" t="s">
        <v>71</v>
      </c>
      <c r="I1415">
        <v>0</v>
      </c>
      <c r="J1415" t="s">
        <v>228</v>
      </c>
      <c r="K1415" s="1" t="s">
        <v>165</v>
      </c>
      <c r="L1415" s="1" t="s">
        <v>162</v>
      </c>
      <c r="M1415">
        <v>14</v>
      </c>
      <c r="N1415">
        <v>0</v>
      </c>
      <c r="O1415">
        <v>0</v>
      </c>
      <c r="P1415">
        <v>0</v>
      </c>
      <c r="X1415" t="str">
        <f>Receive[[#This Row],[服装]]&amp;Receive[[#This Row],[名前]]&amp;Receive[[#This Row],[レアリティ]]</f>
        <v>アート2母畑和馬ICONIC</v>
      </c>
    </row>
    <row r="1416" spans="1:24" x14ac:dyDescent="0.25">
      <c r="A1416">
        <f>VLOOKUP(Receive[[#This Row],[No用]],SetNo[[No.用]:[vlookup 用]],2,FALSE)</f>
        <v>234</v>
      </c>
      <c r="B1416">
        <f>IF(ROW()=2,1,IF(A1415&lt;&gt;Receive[[#This Row],[No]],1,B1415+1))</f>
        <v>7</v>
      </c>
      <c r="C1416" s="1" t="s">
        <v>944</v>
      </c>
      <c r="D1416" s="1" t="s">
        <v>92</v>
      </c>
      <c r="E1416" s="1" t="s">
        <v>77</v>
      </c>
      <c r="F1416" s="1" t="s">
        <v>82</v>
      </c>
      <c r="G1416" s="1" t="s">
        <v>91</v>
      </c>
      <c r="H1416" s="1" t="s">
        <v>71</v>
      </c>
      <c r="I1416">
        <v>1</v>
      </c>
      <c r="J1416" t="s">
        <v>228</v>
      </c>
      <c r="K1416" s="1" t="s">
        <v>183</v>
      </c>
      <c r="L1416" s="1" t="s">
        <v>224</v>
      </c>
      <c r="M1416">
        <v>46</v>
      </c>
      <c r="N1416">
        <v>0</v>
      </c>
      <c r="O1416">
        <v>56</v>
      </c>
      <c r="P1416">
        <v>0</v>
      </c>
      <c r="X1416" t="str">
        <f>Receive[[#This Row],[服装]]&amp;Receive[[#This Row],[名前]]&amp;Receive[[#This Row],[レアリティ]]</f>
        <v>アート2母畑和馬ICONIC</v>
      </c>
    </row>
    <row r="1417" spans="1:24" x14ac:dyDescent="0.25">
      <c r="A1417">
        <f>VLOOKUP(Receive[[#This Row],[No用]],SetNo[[No.用]:[vlookup 用]],2,FALSE)</f>
        <v>235</v>
      </c>
      <c r="B1417">
        <f>IF(ROW()=2,1,IF(A1416&lt;&gt;Receive[[#This Row],[No]],1,B1416+1))</f>
        <v>1</v>
      </c>
      <c r="C1417" t="s">
        <v>108</v>
      </c>
      <c r="D1417" t="s">
        <v>93</v>
      </c>
      <c r="E1417" t="s">
        <v>73</v>
      </c>
      <c r="F1417" t="s">
        <v>74</v>
      </c>
      <c r="G1417" t="s">
        <v>91</v>
      </c>
      <c r="H1417" t="s">
        <v>71</v>
      </c>
      <c r="I1417">
        <v>1</v>
      </c>
      <c r="J1417" t="s">
        <v>228</v>
      </c>
      <c r="K1417" s="1" t="s">
        <v>119</v>
      </c>
      <c r="L1417" s="1" t="s">
        <v>162</v>
      </c>
      <c r="M1417">
        <v>28</v>
      </c>
      <c r="N1417">
        <v>0</v>
      </c>
      <c r="O1417">
        <v>0</v>
      </c>
      <c r="P1417">
        <v>0</v>
      </c>
      <c r="X1417" t="str">
        <f>Receive[[#This Row],[服装]]&amp;Receive[[#This Row],[名前]]&amp;Receive[[#This Row],[レアリティ]]</f>
        <v>ユニフォーム二岐丈晴ICONIC</v>
      </c>
    </row>
    <row r="1418" spans="1:24" x14ac:dyDescent="0.25">
      <c r="A1418">
        <f>VLOOKUP(Receive[[#This Row],[No用]],SetNo[[No.用]:[vlookup 用]],2,FALSE)</f>
        <v>235</v>
      </c>
      <c r="B1418">
        <f>IF(ROW()=2,1,IF(A1417&lt;&gt;Receive[[#This Row],[No]],1,B1417+1))</f>
        <v>2</v>
      </c>
      <c r="C1418" t="s">
        <v>108</v>
      </c>
      <c r="D1418" t="s">
        <v>93</v>
      </c>
      <c r="E1418" t="s">
        <v>73</v>
      </c>
      <c r="F1418" t="s">
        <v>74</v>
      </c>
      <c r="G1418" t="s">
        <v>91</v>
      </c>
      <c r="H1418" t="s">
        <v>71</v>
      </c>
      <c r="I1418">
        <v>1</v>
      </c>
      <c r="J1418" t="s">
        <v>228</v>
      </c>
      <c r="K1418" s="1" t="s">
        <v>163</v>
      </c>
      <c r="L1418" s="1" t="s">
        <v>162</v>
      </c>
      <c r="M1418">
        <v>28</v>
      </c>
      <c r="N1418">
        <v>0</v>
      </c>
      <c r="O1418">
        <v>0</v>
      </c>
      <c r="P1418">
        <v>0</v>
      </c>
      <c r="R1418" s="1" t="s">
        <v>923</v>
      </c>
      <c r="S1418" s="1">
        <v>15</v>
      </c>
      <c r="T1418" s="1">
        <v>59.1</v>
      </c>
      <c r="U1418" s="1"/>
      <c r="V1418" s="1"/>
      <c r="X1418" t="str">
        <f>Receive[[#This Row],[服装]]&amp;Receive[[#This Row],[名前]]&amp;Receive[[#This Row],[レアリティ]]</f>
        <v>ユニフォーム二岐丈晴ICONIC</v>
      </c>
    </row>
    <row r="1419" spans="1:24" x14ac:dyDescent="0.25">
      <c r="A1419">
        <f>VLOOKUP(Receive[[#This Row],[No用]],SetNo[[No.用]:[vlookup 用]],2,FALSE)</f>
        <v>235</v>
      </c>
      <c r="B1419">
        <f>IF(ROW()=2,1,IF(A1418&lt;&gt;Receive[[#This Row],[No]],1,B1418+1))</f>
        <v>3</v>
      </c>
      <c r="C1419" t="s">
        <v>108</v>
      </c>
      <c r="D1419" t="s">
        <v>93</v>
      </c>
      <c r="E1419" t="s">
        <v>73</v>
      </c>
      <c r="F1419" t="s">
        <v>74</v>
      </c>
      <c r="G1419" t="s">
        <v>91</v>
      </c>
      <c r="H1419" t="s">
        <v>71</v>
      </c>
      <c r="I1419">
        <v>1</v>
      </c>
      <c r="J1419" t="s">
        <v>228</v>
      </c>
      <c r="K1419" s="1" t="s">
        <v>120</v>
      </c>
      <c r="L1419" s="1" t="s">
        <v>162</v>
      </c>
      <c r="M1419">
        <v>28</v>
      </c>
      <c r="N1419">
        <v>0</v>
      </c>
      <c r="O1419">
        <v>0</v>
      </c>
      <c r="P1419">
        <v>0</v>
      </c>
      <c r="X1419" t="str">
        <f>Receive[[#This Row],[服装]]&amp;Receive[[#This Row],[名前]]&amp;Receive[[#This Row],[レアリティ]]</f>
        <v>ユニフォーム二岐丈晴ICONIC</v>
      </c>
    </row>
    <row r="1420" spans="1:24" x14ac:dyDescent="0.25">
      <c r="A1420">
        <f>VLOOKUP(Receive[[#This Row],[No用]],SetNo[[No.用]:[vlookup 用]],2,FALSE)</f>
        <v>235</v>
      </c>
      <c r="B1420">
        <f>IF(ROW()=2,1,IF(A1419&lt;&gt;Receive[[#This Row],[No]],1,B1419+1))</f>
        <v>4</v>
      </c>
      <c r="C1420" t="s">
        <v>108</v>
      </c>
      <c r="D1420" t="s">
        <v>93</v>
      </c>
      <c r="E1420" t="s">
        <v>73</v>
      </c>
      <c r="F1420" t="s">
        <v>74</v>
      </c>
      <c r="G1420" t="s">
        <v>91</v>
      </c>
      <c r="H1420" t="s">
        <v>71</v>
      </c>
      <c r="I1420">
        <v>1</v>
      </c>
      <c r="J1420" t="s">
        <v>228</v>
      </c>
      <c r="K1420" s="1" t="s">
        <v>164</v>
      </c>
      <c r="L1420" s="1" t="s">
        <v>162</v>
      </c>
      <c r="M1420">
        <v>28</v>
      </c>
      <c r="N1420">
        <v>0</v>
      </c>
      <c r="O1420">
        <v>0</v>
      </c>
      <c r="P1420">
        <v>0</v>
      </c>
      <c r="X1420" t="str">
        <f>Receive[[#This Row],[服装]]&amp;Receive[[#This Row],[名前]]&amp;Receive[[#This Row],[レアリティ]]</f>
        <v>ユニフォーム二岐丈晴ICONIC</v>
      </c>
    </row>
    <row r="1421" spans="1:24" x14ac:dyDescent="0.25">
      <c r="A1421">
        <f>VLOOKUP(Receive[[#This Row],[No用]],SetNo[[No.用]:[vlookup 用]],2,FALSE)</f>
        <v>235</v>
      </c>
      <c r="B1421">
        <f>IF(ROW()=2,1,IF(A1420&lt;&gt;Receive[[#This Row],[No]],1,B1420+1))</f>
        <v>5</v>
      </c>
      <c r="C1421" t="s">
        <v>108</v>
      </c>
      <c r="D1421" t="s">
        <v>93</v>
      </c>
      <c r="E1421" t="s">
        <v>73</v>
      </c>
      <c r="F1421" t="s">
        <v>74</v>
      </c>
      <c r="G1421" t="s">
        <v>91</v>
      </c>
      <c r="H1421" t="s">
        <v>71</v>
      </c>
      <c r="I1421">
        <v>0</v>
      </c>
      <c r="J1421" t="s">
        <v>228</v>
      </c>
      <c r="K1421" s="1" t="s">
        <v>165</v>
      </c>
      <c r="L1421" s="1" t="s">
        <v>162</v>
      </c>
      <c r="M1421">
        <v>28</v>
      </c>
      <c r="N1421">
        <v>0</v>
      </c>
      <c r="O1421">
        <v>0</v>
      </c>
      <c r="P1421">
        <v>0</v>
      </c>
      <c r="X1421" t="str">
        <f>Receive[[#This Row],[服装]]&amp;Receive[[#This Row],[名前]]&amp;Receive[[#This Row],[レアリティ]]</f>
        <v>ユニフォーム二岐丈晴ICONIC</v>
      </c>
    </row>
    <row r="1422" spans="1:24" x14ac:dyDescent="0.25">
      <c r="A1422">
        <f>VLOOKUP(Receive[[#This Row],[No用]],SetNo[[No.用]:[vlookup 用]],2,FALSE)</f>
        <v>236</v>
      </c>
      <c r="B1422">
        <f>IF(ROW()=2,1,IF(A1421&lt;&gt;Receive[[#This Row],[No]],1,B1421+1))</f>
        <v>1</v>
      </c>
      <c r="C1422" t="s">
        <v>149</v>
      </c>
      <c r="D1422" t="s">
        <v>93</v>
      </c>
      <c r="E1422" t="s">
        <v>90</v>
      </c>
      <c r="F1422" t="s">
        <v>74</v>
      </c>
      <c r="G1422" t="s">
        <v>91</v>
      </c>
      <c r="H1422" t="s">
        <v>71</v>
      </c>
      <c r="I1422">
        <v>1</v>
      </c>
      <c r="J1422" t="s">
        <v>228</v>
      </c>
      <c r="K1422" s="1" t="s">
        <v>119</v>
      </c>
      <c r="L1422" s="1" t="s">
        <v>162</v>
      </c>
      <c r="M1422">
        <v>28</v>
      </c>
      <c r="N1422">
        <v>0</v>
      </c>
      <c r="O1422">
        <v>0</v>
      </c>
      <c r="P1422">
        <v>0</v>
      </c>
      <c r="X1422" t="str">
        <f>Receive[[#This Row],[服装]]&amp;Receive[[#This Row],[名前]]&amp;Receive[[#This Row],[レアリティ]]</f>
        <v>制服二岐丈晴ICONIC</v>
      </c>
    </row>
    <row r="1423" spans="1:24" x14ac:dyDescent="0.25">
      <c r="A1423">
        <f>VLOOKUP(Receive[[#This Row],[No用]],SetNo[[No.用]:[vlookup 用]],2,FALSE)</f>
        <v>236</v>
      </c>
      <c r="B1423">
        <f>IF(ROW()=2,1,IF(A1422&lt;&gt;Receive[[#This Row],[No]],1,B1422+1))</f>
        <v>2</v>
      </c>
      <c r="C1423" t="s">
        <v>149</v>
      </c>
      <c r="D1423" t="s">
        <v>93</v>
      </c>
      <c r="E1423" t="s">
        <v>90</v>
      </c>
      <c r="F1423" t="s">
        <v>74</v>
      </c>
      <c r="G1423" t="s">
        <v>91</v>
      </c>
      <c r="H1423" t="s">
        <v>71</v>
      </c>
      <c r="I1423">
        <v>1</v>
      </c>
      <c r="J1423" t="s">
        <v>228</v>
      </c>
      <c r="K1423" s="1" t="s">
        <v>163</v>
      </c>
      <c r="L1423" s="1" t="s">
        <v>162</v>
      </c>
      <c r="M1423">
        <v>28</v>
      </c>
      <c r="N1423">
        <v>0</v>
      </c>
      <c r="O1423">
        <v>0</v>
      </c>
      <c r="P1423">
        <v>0</v>
      </c>
      <c r="R1423" s="1" t="s">
        <v>923</v>
      </c>
      <c r="S1423" s="1">
        <v>15</v>
      </c>
      <c r="T1423" s="1">
        <v>59.1</v>
      </c>
      <c r="U1423" s="1"/>
      <c r="V1423" s="1"/>
      <c r="X1423" t="str">
        <f>Receive[[#This Row],[服装]]&amp;Receive[[#This Row],[名前]]&amp;Receive[[#This Row],[レアリティ]]</f>
        <v>制服二岐丈晴ICONIC</v>
      </c>
    </row>
    <row r="1424" spans="1:24" x14ac:dyDescent="0.25">
      <c r="A1424">
        <f>VLOOKUP(Receive[[#This Row],[No用]],SetNo[[No.用]:[vlookup 用]],2,FALSE)</f>
        <v>236</v>
      </c>
      <c r="B1424">
        <f>IF(ROW()=2,1,IF(A1423&lt;&gt;Receive[[#This Row],[No]],1,B1423+1))</f>
        <v>3</v>
      </c>
      <c r="C1424" t="s">
        <v>149</v>
      </c>
      <c r="D1424" t="s">
        <v>93</v>
      </c>
      <c r="E1424" t="s">
        <v>90</v>
      </c>
      <c r="F1424" t="s">
        <v>74</v>
      </c>
      <c r="G1424" t="s">
        <v>91</v>
      </c>
      <c r="H1424" t="s">
        <v>71</v>
      </c>
      <c r="I1424">
        <v>1</v>
      </c>
      <c r="J1424" t="s">
        <v>228</v>
      </c>
      <c r="K1424" s="1" t="s">
        <v>120</v>
      </c>
      <c r="L1424" s="1" t="s">
        <v>162</v>
      </c>
      <c r="M1424">
        <v>28</v>
      </c>
      <c r="N1424">
        <v>0</v>
      </c>
      <c r="O1424">
        <v>0</v>
      </c>
      <c r="P1424">
        <v>0</v>
      </c>
      <c r="X1424" t="str">
        <f>Receive[[#This Row],[服装]]&amp;Receive[[#This Row],[名前]]&amp;Receive[[#This Row],[レアリティ]]</f>
        <v>制服二岐丈晴ICONIC</v>
      </c>
    </row>
    <row r="1425" spans="1:24" x14ac:dyDescent="0.25">
      <c r="A1425">
        <f>VLOOKUP(Receive[[#This Row],[No用]],SetNo[[No.用]:[vlookup 用]],2,FALSE)</f>
        <v>236</v>
      </c>
      <c r="B1425">
        <f>IF(ROW()=2,1,IF(A1424&lt;&gt;Receive[[#This Row],[No]],1,B1424+1))</f>
        <v>4</v>
      </c>
      <c r="C1425" t="s">
        <v>149</v>
      </c>
      <c r="D1425" t="s">
        <v>93</v>
      </c>
      <c r="E1425" t="s">
        <v>90</v>
      </c>
      <c r="F1425" t="s">
        <v>74</v>
      </c>
      <c r="G1425" t="s">
        <v>91</v>
      </c>
      <c r="H1425" t="s">
        <v>71</v>
      </c>
      <c r="I1425">
        <v>1</v>
      </c>
      <c r="J1425" t="s">
        <v>228</v>
      </c>
      <c r="K1425" s="1" t="s">
        <v>164</v>
      </c>
      <c r="L1425" s="1" t="s">
        <v>162</v>
      </c>
      <c r="M1425">
        <v>28</v>
      </c>
      <c r="N1425">
        <v>0</v>
      </c>
      <c r="O1425">
        <v>0</v>
      </c>
      <c r="P1425">
        <v>0</v>
      </c>
      <c r="X1425" t="str">
        <f>Receive[[#This Row],[服装]]&amp;Receive[[#This Row],[名前]]&amp;Receive[[#This Row],[レアリティ]]</f>
        <v>制服二岐丈晴ICONIC</v>
      </c>
    </row>
    <row r="1426" spans="1:24" x14ac:dyDescent="0.25">
      <c r="A1426">
        <f>VLOOKUP(Receive[[#This Row],[No用]],SetNo[[No.用]:[vlookup 用]],2,FALSE)</f>
        <v>236</v>
      </c>
      <c r="B1426">
        <f>IF(ROW()=2,1,IF(A1425&lt;&gt;Receive[[#This Row],[No]],1,B1425+1))</f>
        <v>5</v>
      </c>
      <c r="C1426" t="s">
        <v>149</v>
      </c>
      <c r="D1426" t="s">
        <v>93</v>
      </c>
      <c r="E1426" t="s">
        <v>90</v>
      </c>
      <c r="F1426" t="s">
        <v>74</v>
      </c>
      <c r="G1426" t="s">
        <v>91</v>
      </c>
      <c r="H1426" t="s">
        <v>71</v>
      </c>
      <c r="I1426">
        <v>0</v>
      </c>
      <c r="J1426" t="s">
        <v>228</v>
      </c>
      <c r="K1426" s="1" t="s">
        <v>165</v>
      </c>
      <c r="L1426" s="1" t="s">
        <v>162</v>
      </c>
      <c r="M1426">
        <v>28</v>
      </c>
      <c r="N1426">
        <v>0</v>
      </c>
      <c r="O1426">
        <v>0</v>
      </c>
      <c r="P1426">
        <v>0</v>
      </c>
      <c r="X1426" t="str">
        <f>Receive[[#This Row],[服装]]&amp;Receive[[#This Row],[名前]]&amp;Receive[[#This Row],[レアリティ]]</f>
        <v>制服二岐丈晴ICONIC</v>
      </c>
    </row>
    <row r="1427" spans="1:24" x14ac:dyDescent="0.25">
      <c r="A1427">
        <f>VLOOKUP(Receive[[#This Row],[No用]],SetNo[[No.用]:[vlookup 用]],2,FALSE)</f>
        <v>237</v>
      </c>
      <c r="B1427">
        <f>IF(ROW()=2,1,IF(A1426&lt;&gt;Receive[[#This Row],[No]],1,B1426+1))</f>
        <v>1</v>
      </c>
      <c r="C1427" t="s">
        <v>108</v>
      </c>
      <c r="D1427" t="s">
        <v>99</v>
      </c>
      <c r="E1427" t="s">
        <v>73</v>
      </c>
      <c r="F1427" t="s">
        <v>78</v>
      </c>
      <c r="G1427" t="s">
        <v>91</v>
      </c>
      <c r="H1427" t="s">
        <v>71</v>
      </c>
      <c r="I1427">
        <v>1</v>
      </c>
      <c r="J1427" t="s">
        <v>228</v>
      </c>
      <c r="K1427" s="1" t="s">
        <v>119</v>
      </c>
      <c r="L1427" s="1" t="s">
        <v>162</v>
      </c>
      <c r="M1427">
        <v>27</v>
      </c>
      <c r="N1427">
        <v>0</v>
      </c>
      <c r="O1427">
        <v>0</v>
      </c>
      <c r="P1427">
        <v>0</v>
      </c>
      <c r="X1427" t="str">
        <f>Receive[[#This Row],[服装]]&amp;Receive[[#This Row],[名前]]&amp;Receive[[#This Row],[レアリティ]]</f>
        <v>ユニフォーム沼尻凛太郎ICONIC</v>
      </c>
    </row>
    <row r="1428" spans="1:24" x14ac:dyDescent="0.25">
      <c r="A1428">
        <f>VLOOKUP(Receive[[#This Row],[No用]],SetNo[[No.用]:[vlookup 用]],2,FALSE)</f>
        <v>237</v>
      </c>
      <c r="B1428">
        <f>IF(ROW()=2,1,IF(A1427&lt;&gt;Receive[[#This Row],[No]],1,B1427+1))</f>
        <v>2</v>
      </c>
      <c r="C1428" t="s">
        <v>108</v>
      </c>
      <c r="D1428" t="s">
        <v>99</v>
      </c>
      <c r="E1428" t="s">
        <v>73</v>
      </c>
      <c r="F1428" t="s">
        <v>78</v>
      </c>
      <c r="G1428" t="s">
        <v>91</v>
      </c>
      <c r="H1428" t="s">
        <v>71</v>
      </c>
      <c r="I1428">
        <v>1</v>
      </c>
      <c r="J1428" t="s">
        <v>228</v>
      </c>
      <c r="K1428" s="1" t="s">
        <v>163</v>
      </c>
      <c r="L1428" s="1" t="s">
        <v>162</v>
      </c>
      <c r="M1428">
        <v>27</v>
      </c>
      <c r="N1428">
        <v>0</v>
      </c>
      <c r="O1428">
        <v>0</v>
      </c>
      <c r="P1428">
        <v>0</v>
      </c>
      <c r="R1428" s="1" t="s">
        <v>923</v>
      </c>
      <c r="S1428" s="1">
        <v>15</v>
      </c>
      <c r="T1428" s="1">
        <v>59.1</v>
      </c>
      <c r="U1428" s="1"/>
      <c r="V1428" s="1"/>
      <c r="X1428" t="str">
        <f>Receive[[#This Row],[服装]]&amp;Receive[[#This Row],[名前]]&amp;Receive[[#This Row],[レアリティ]]</f>
        <v>ユニフォーム沼尻凛太郎ICONIC</v>
      </c>
    </row>
    <row r="1429" spans="1:24" x14ac:dyDescent="0.25">
      <c r="A1429">
        <f>VLOOKUP(Receive[[#This Row],[No用]],SetNo[[No.用]:[vlookup 用]],2,FALSE)</f>
        <v>237</v>
      </c>
      <c r="B1429">
        <f>IF(ROW()=2,1,IF(A1428&lt;&gt;Receive[[#This Row],[No]],1,B1428+1))</f>
        <v>3</v>
      </c>
      <c r="C1429" t="s">
        <v>108</v>
      </c>
      <c r="D1429" t="s">
        <v>99</v>
      </c>
      <c r="E1429" t="s">
        <v>73</v>
      </c>
      <c r="F1429" t="s">
        <v>78</v>
      </c>
      <c r="G1429" t="s">
        <v>91</v>
      </c>
      <c r="H1429" t="s">
        <v>71</v>
      </c>
      <c r="I1429">
        <v>1</v>
      </c>
      <c r="J1429" t="s">
        <v>228</v>
      </c>
      <c r="K1429" s="1" t="s">
        <v>120</v>
      </c>
      <c r="L1429" s="1" t="s">
        <v>162</v>
      </c>
      <c r="M1429">
        <v>27</v>
      </c>
      <c r="N1429">
        <v>0</v>
      </c>
      <c r="O1429">
        <v>0</v>
      </c>
      <c r="P1429">
        <v>0</v>
      </c>
      <c r="X1429" t="str">
        <f>Receive[[#This Row],[服装]]&amp;Receive[[#This Row],[名前]]&amp;Receive[[#This Row],[レアリティ]]</f>
        <v>ユニフォーム沼尻凛太郎ICONIC</v>
      </c>
    </row>
    <row r="1430" spans="1:24" x14ac:dyDescent="0.25">
      <c r="A1430">
        <f>VLOOKUP(Receive[[#This Row],[No用]],SetNo[[No.用]:[vlookup 用]],2,FALSE)</f>
        <v>237</v>
      </c>
      <c r="B1430">
        <f>IF(ROW()=2,1,IF(A1429&lt;&gt;Receive[[#This Row],[No]],1,B1429+1))</f>
        <v>4</v>
      </c>
      <c r="C1430" t="s">
        <v>108</v>
      </c>
      <c r="D1430" t="s">
        <v>99</v>
      </c>
      <c r="E1430" t="s">
        <v>73</v>
      </c>
      <c r="F1430" t="s">
        <v>78</v>
      </c>
      <c r="G1430" t="s">
        <v>91</v>
      </c>
      <c r="H1430" t="s">
        <v>71</v>
      </c>
      <c r="I1430">
        <v>1</v>
      </c>
      <c r="J1430" t="s">
        <v>228</v>
      </c>
      <c r="K1430" s="1" t="s">
        <v>164</v>
      </c>
      <c r="L1430" s="1" t="s">
        <v>162</v>
      </c>
      <c r="M1430">
        <v>27</v>
      </c>
      <c r="N1430">
        <v>0</v>
      </c>
      <c r="O1430">
        <v>0</v>
      </c>
      <c r="P1430">
        <v>0</v>
      </c>
      <c r="X1430" t="str">
        <f>Receive[[#This Row],[服装]]&amp;Receive[[#This Row],[名前]]&amp;Receive[[#This Row],[レアリティ]]</f>
        <v>ユニフォーム沼尻凛太郎ICONIC</v>
      </c>
    </row>
    <row r="1431" spans="1:24" x14ac:dyDescent="0.25">
      <c r="A1431">
        <f>VLOOKUP(Receive[[#This Row],[No用]],SetNo[[No.用]:[vlookup 用]],2,FALSE)</f>
        <v>237</v>
      </c>
      <c r="B1431">
        <f>IF(ROW()=2,1,IF(A1430&lt;&gt;Receive[[#This Row],[No]],1,B1430+1))</f>
        <v>5</v>
      </c>
      <c r="C1431" t="s">
        <v>108</v>
      </c>
      <c r="D1431" t="s">
        <v>99</v>
      </c>
      <c r="E1431" t="s">
        <v>73</v>
      </c>
      <c r="F1431" t="s">
        <v>78</v>
      </c>
      <c r="G1431" t="s">
        <v>91</v>
      </c>
      <c r="H1431" t="s">
        <v>71</v>
      </c>
      <c r="I1431">
        <v>0</v>
      </c>
      <c r="J1431" t="s">
        <v>228</v>
      </c>
      <c r="K1431" s="1" t="s">
        <v>165</v>
      </c>
      <c r="L1431" s="1" t="s">
        <v>162</v>
      </c>
      <c r="M1431">
        <v>14</v>
      </c>
      <c r="N1431">
        <v>0</v>
      </c>
      <c r="O1431">
        <v>0</v>
      </c>
      <c r="P1431">
        <v>0</v>
      </c>
      <c r="X1431" t="str">
        <f>Receive[[#This Row],[服装]]&amp;Receive[[#This Row],[名前]]&amp;Receive[[#This Row],[レアリティ]]</f>
        <v>ユニフォーム沼尻凛太郎ICONIC</v>
      </c>
    </row>
    <row r="1432" spans="1:24" x14ac:dyDescent="0.25">
      <c r="A1432">
        <f>VLOOKUP(Receive[[#This Row],[No用]],SetNo[[No.用]:[vlookup 用]],2,FALSE)</f>
        <v>238</v>
      </c>
      <c r="B1432">
        <f>IF(ROW()=2,1,IF(A1431&lt;&gt;Receive[[#This Row],[No]],1,B1431+1))</f>
        <v>1</v>
      </c>
      <c r="C1432" t="s">
        <v>108</v>
      </c>
      <c r="D1432" t="s">
        <v>94</v>
      </c>
      <c r="E1432" t="s">
        <v>90</v>
      </c>
      <c r="F1432" t="s">
        <v>82</v>
      </c>
      <c r="G1432" t="s">
        <v>91</v>
      </c>
      <c r="H1432" t="s">
        <v>71</v>
      </c>
      <c r="I1432">
        <v>1</v>
      </c>
      <c r="J1432" t="s">
        <v>228</v>
      </c>
      <c r="K1432" s="1" t="s">
        <v>119</v>
      </c>
      <c r="L1432" s="1" t="s">
        <v>162</v>
      </c>
      <c r="M1432">
        <v>27</v>
      </c>
      <c r="N1432">
        <v>0</v>
      </c>
      <c r="O1432">
        <v>0</v>
      </c>
      <c r="P1432">
        <v>0</v>
      </c>
      <c r="X1432" t="str">
        <f>Receive[[#This Row],[服装]]&amp;Receive[[#This Row],[名前]]&amp;Receive[[#This Row],[レアリティ]]</f>
        <v>ユニフォーム飯坂信義ICONIC</v>
      </c>
    </row>
    <row r="1433" spans="1:24" x14ac:dyDescent="0.25">
      <c r="A1433">
        <f>VLOOKUP(Receive[[#This Row],[No用]],SetNo[[No.用]:[vlookup 用]],2,FALSE)</f>
        <v>238</v>
      </c>
      <c r="B1433">
        <f>IF(ROW()=2,1,IF(A1432&lt;&gt;Receive[[#This Row],[No]],1,B1432+1))</f>
        <v>2</v>
      </c>
      <c r="C1433" t="s">
        <v>108</v>
      </c>
      <c r="D1433" t="s">
        <v>94</v>
      </c>
      <c r="E1433" t="s">
        <v>90</v>
      </c>
      <c r="F1433" t="s">
        <v>82</v>
      </c>
      <c r="G1433" t="s">
        <v>91</v>
      </c>
      <c r="H1433" t="s">
        <v>71</v>
      </c>
      <c r="I1433">
        <v>1</v>
      </c>
      <c r="J1433" t="s">
        <v>228</v>
      </c>
      <c r="K1433" s="1" t="s">
        <v>163</v>
      </c>
      <c r="L1433" s="1" t="s">
        <v>162</v>
      </c>
      <c r="M1433">
        <v>27</v>
      </c>
      <c r="N1433">
        <v>0</v>
      </c>
      <c r="O1433">
        <v>0</v>
      </c>
      <c r="P1433">
        <v>0</v>
      </c>
      <c r="R1433" s="1" t="s">
        <v>923</v>
      </c>
      <c r="S1433" s="1">
        <v>15</v>
      </c>
      <c r="T1433" s="1">
        <v>59.1</v>
      </c>
      <c r="U1433" s="1"/>
      <c r="V1433" s="1"/>
      <c r="X1433" t="str">
        <f>Receive[[#This Row],[服装]]&amp;Receive[[#This Row],[名前]]&amp;Receive[[#This Row],[レアリティ]]</f>
        <v>ユニフォーム飯坂信義ICONIC</v>
      </c>
    </row>
    <row r="1434" spans="1:24" x14ac:dyDescent="0.25">
      <c r="A1434">
        <f>VLOOKUP(Receive[[#This Row],[No用]],SetNo[[No.用]:[vlookup 用]],2,FALSE)</f>
        <v>238</v>
      </c>
      <c r="B1434">
        <f>IF(ROW()=2,1,IF(A1433&lt;&gt;Receive[[#This Row],[No]],1,B1433+1))</f>
        <v>3</v>
      </c>
      <c r="C1434" t="s">
        <v>108</v>
      </c>
      <c r="D1434" t="s">
        <v>94</v>
      </c>
      <c r="E1434" t="s">
        <v>90</v>
      </c>
      <c r="F1434" t="s">
        <v>82</v>
      </c>
      <c r="G1434" t="s">
        <v>91</v>
      </c>
      <c r="H1434" t="s">
        <v>71</v>
      </c>
      <c r="I1434">
        <v>1</v>
      </c>
      <c r="J1434" t="s">
        <v>228</v>
      </c>
      <c r="K1434" s="1" t="s">
        <v>120</v>
      </c>
      <c r="L1434" s="1" t="s">
        <v>162</v>
      </c>
      <c r="M1434">
        <v>27</v>
      </c>
      <c r="N1434">
        <v>0</v>
      </c>
      <c r="O1434">
        <v>0</v>
      </c>
      <c r="P1434">
        <v>0</v>
      </c>
      <c r="X1434" t="str">
        <f>Receive[[#This Row],[服装]]&amp;Receive[[#This Row],[名前]]&amp;Receive[[#This Row],[レアリティ]]</f>
        <v>ユニフォーム飯坂信義ICONIC</v>
      </c>
    </row>
    <row r="1435" spans="1:24" x14ac:dyDescent="0.25">
      <c r="A1435">
        <f>VLOOKUP(Receive[[#This Row],[No用]],SetNo[[No.用]:[vlookup 用]],2,FALSE)</f>
        <v>238</v>
      </c>
      <c r="B1435">
        <f>IF(ROW()=2,1,IF(A1434&lt;&gt;Receive[[#This Row],[No]],1,B1434+1))</f>
        <v>4</v>
      </c>
      <c r="C1435" t="s">
        <v>108</v>
      </c>
      <c r="D1435" t="s">
        <v>94</v>
      </c>
      <c r="E1435" t="s">
        <v>90</v>
      </c>
      <c r="F1435" t="s">
        <v>82</v>
      </c>
      <c r="G1435" t="s">
        <v>91</v>
      </c>
      <c r="H1435" t="s">
        <v>71</v>
      </c>
      <c r="I1435">
        <v>1</v>
      </c>
      <c r="J1435" t="s">
        <v>228</v>
      </c>
      <c r="K1435" s="1" t="s">
        <v>164</v>
      </c>
      <c r="L1435" s="1" t="s">
        <v>162</v>
      </c>
      <c r="M1435">
        <v>27</v>
      </c>
      <c r="N1435">
        <v>0</v>
      </c>
      <c r="O1435">
        <v>0</v>
      </c>
      <c r="P1435">
        <v>0</v>
      </c>
      <c r="X1435" t="str">
        <f>Receive[[#This Row],[服装]]&amp;Receive[[#This Row],[名前]]&amp;Receive[[#This Row],[レアリティ]]</f>
        <v>ユニフォーム飯坂信義ICONIC</v>
      </c>
    </row>
    <row r="1436" spans="1:24" x14ac:dyDescent="0.25">
      <c r="A1436">
        <f>VLOOKUP(Receive[[#This Row],[No用]],SetNo[[No.用]:[vlookup 用]],2,FALSE)</f>
        <v>238</v>
      </c>
      <c r="B1436">
        <f>IF(ROW()=2,1,IF(A1435&lt;&gt;Receive[[#This Row],[No]],1,B1435+1))</f>
        <v>5</v>
      </c>
      <c r="C1436" t="s">
        <v>108</v>
      </c>
      <c r="D1436" t="s">
        <v>94</v>
      </c>
      <c r="E1436" t="s">
        <v>90</v>
      </c>
      <c r="F1436" t="s">
        <v>82</v>
      </c>
      <c r="G1436" t="s">
        <v>91</v>
      </c>
      <c r="H1436" t="s">
        <v>71</v>
      </c>
      <c r="I1436">
        <v>0</v>
      </c>
      <c r="J1436" t="s">
        <v>228</v>
      </c>
      <c r="K1436" s="1" t="s">
        <v>165</v>
      </c>
      <c r="L1436" s="1" t="s">
        <v>162</v>
      </c>
      <c r="M1436">
        <v>14</v>
      </c>
      <c r="N1436">
        <v>0</v>
      </c>
      <c r="O1436">
        <v>0</v>
      </c>
      <c r="P1436">
        <v>0</v>
      </c>
      <c r="X1436" t="str">
        <f>Receive[[#This Row],[服装]]&amp;Receive[[#This Row],[名前]]&amp;Receive[[#This Row],[レアリティ]]</f>
        <v>ユニフォーム飯坂信義ICONIC</v>
      </c>
    </row>
    <row r="1437" spans="1:24" x14ac:dyDescent="0.25">
      <c r="A1437">
        <f>VLOOKUP(Receive[[#This Row],[No用]],SetNo[[No.用]:[vlookup 用]],2,FALSE)</f>
        <v>239</v>
      </c>
      <c r="B1437">
        <f>IF(ROW()=2,1,IF(A1436&lt;&gt;Receive[[#This Row],[No]],1,B1436+1))</f>
        <v>1</v>
      </c>
      <c r="C1437" t="s">
        <v>108</v>
      </c>
      <c r="D1437" t="s">
        <v>95</v>
      </c>
      <c r="E1437" t="s">
        <v>90</v>
      </c>
      <c r="F1437" t="s">
        <v>78</v>
      </c>
      <c r="G1437" t="s">
        <v>91</v>
      </c>
      <c r="H1437" t="s">
        <v>71</v>
      </c>
      <c r="I1437">
        <v>1</v>
      </c>
      <c r="J1437" t="s">
        <v>228</v>
      </c>
      <c r="K1437" s="1" t="s">
        <v>119</v>
      </c>
      <c r="L1437" s="1" t="s">
        <v>162</v>
      </c>
      <c r="M1437">
        <v>27</v>
      </c>
      <c r="N1437">
        <v>0</v>
      </c>
      <c r="O1437">
        <v>0</v>
      </c>
      <c r="P1437">
        <v>0</v>
      </c>
      <c r="X1437" t="str">
        <f>Receive[[#This Row],[服装]]&amp;Receive[[#This Row],[名前]]&amp;Receive[[#This Row],[レアリティ]]</f>
        <v>ユニフォーム東山勝道ICONIC</v>
      </c>
    </row>
    <row r="1438" spans="1:24" x14ac:dyDescent="0.25">
      <c r="A1438">
        <f>VLOOKUP(Receive[[#This Row],[No用]],SetNo[[No.用]:[vlookup 用]],2,FALSE)</f>
        <v>239</v>
      </c>
      <c r="B1438">
        <f>IF(ROW()=2,1,IF(A1437&lt;&gt;Receive[[#This Row],[No]],1,B1437+1))</f>
        <v>2</v>
      </c>
      <c r="C1438" t="s">
        <v>108</v>
      </c>
      <c r="D1438" t="s">
        <v>95</v>
      </c>
      <c r="E1438" t="s">
        <v>90</v>
      </c>
      <c r="F1438" t="s">
        <v>78</v>
      </c>
      <c r="G1438" t="s">
        <v>91</v>
      </c>
      <c r="H1438" t="s">
        <v>71</v>
      </c>
      <c r="I1438">
        <v>1</v>
      </c>
      <c r="J1438" t="s">
        <v>228</v>
      </c>
      <c r="K1438" s="1" t="s">
        <v>163</v>
      </c>
      <c r="L1438" s="1" t="s">
        <v>162</v>
      </c>
      <c r="M1438">
        <v>27</v>
      </c>
      <c r="N1438">
        <v>0</v>
      </c>
      <c r="O1438">
        <v>0</v>
      </c>
      <c r="P1438">
        <v>0</v>
      </c>
      <c r="R1438" s="1" t="s">
        <v>923</v>
      </c>
      <c r="S1438" s="1">
        <v>15</v>
      </c>
      <c r="T1438" s="1">
        <v>59.1</v>
      </c>
      <c r="U1438" s="1"/>
      <c r="V1438" s="1"/>
      <c r="X1438" t="str">
        <f>Receive[[#This Row],[服装]]&amp;Receive[[#This Row],[名前]]&amp;Receive[[#This Row],[レアリティ]]</f>
        <v>ユニフォーム東山勝道ICONIC</v>
      </c>
    </row>
    <row r="1439" spans="1:24" x14ac:dyDescent="0.25">
      <c r="A1439">
        <f>VLOOKUP(Receive[[#This Row],[No用]],SetNo[[No.用]:[vlookup 用]],2,FALSE)</f>
        <v>239</v>
      </c>
      <c r="B1439">
        <f>IF(ROW()=2,1,IF(A1438&lt;&gt;Receive[[#This Row],[No]],1,B1438+1))</f>
        <v>3</v>
      </c>
      <c r="C1439" t="s">
        <v>108</v>
      </c>
      <c r="D1439" t="s">
        <v>95</v>
      </c>
      <c r="E1439" t="s">
        <v>90</v>
      </c>
      <c r="F1439" t="s">
        <v>78</v>
      </c>
      <c r="G1439" t="s">
        <v>91</v>
      </c>
      <c r="H1439" t="s">
        <v>71</v>
      </c>
      <c r="I1439">
        <v>1</v>
      </c>
      <c r="J1439" t="s">
        <v>228</v>
      </c>
      <c r="K1439" s="1" t="s">
        <v>120</v>
      </c>
      <c r="L1439" s="1" t="s">
        <v>162</v>
      </c>
      <c r="M1439">
        <v>27</v>
      </c>
      <c r="N1439">
        <v>0</v>
      </c>
      <c r="O1439">
        <v>0</v>
      </c>
      <c r="P1439">
        <v>0</v>
      </c>
      <c r="X1439" t="str">
        <f>Receive[[#This Row],[服装]]&amp;Receive[[#This Row],[名前]]&amp;Receive[[#This Row],[レアリティ]]</f>
        <v>ユニフォーム東山勝道ICONIC</v>
      </c>
    </row>
    <row r="1440" spans="1:24" x14ac:dyDescent="0.25">
      <c r="A1440">
        <f>VLOOKUP(Receive[[#This Row],[No用]],SetNo[[No.用]:[vlookup 用]],2,FALSE)</f>
        <v>239</v>
      </c>
      <c r="B1440">
        <f>IF(ROW()=2,1,IF(A1439&lt;&gt;Receive[[#This Row],[No]],1,B1439+1))</f>
        <v>4</v>
      </c>
      <c r="C1440" t="s">
        <v>108</v>
      </c>
      <c r="D1440" t="s">
        <v>95</v>
      </c>
      <c r="E1440" t="s">
        <v>90</v>
      </c>
      <c r="F1440" t="s">
        <v>78</v>
      </c>
      <c r="G1440" t="s">
        <v>91</v>
      </c>
      <c r="H1440" t="s">
        <v>71</v>
      </c>
      <c r="I1440">
        <v>1</v>
      </c>
      <c r="J1440" t="s">
        <v>228</v>
      </c>
      <c r="K1440" s="1" t="s">
        <v>164</v>
      </c>
      <c r="L1440" s="1" t="s">
        <v>162</v>
      </c>
      <c r="M1440">
        <v>27</v>
      </c>
      <c r="N1440">
        <v>0</v>
      </c>
      <c r="O1440">
        <v>0</v>
      </c>
      <c r="P1440">
        <v>0</v>
      </c>
      <c r="X1440" t="str">
        <f>Receive[[#This Row],[服装]]&amp;Receive[[#This Row],[名前]]&amp;Receive[[#This Row],[レアリティ]]</f>
        <v>ユニフォーム東山勝道ICONIC</v>
      </c>
    </row>
    <row r="1441" spans="1:24" x14ac:dyDescent="0.25">
      <c r="A1441">
        <f>VLOOKUP(Receive[[#This Row],[No用]],SetNo[[No.用]:[vlookup 用]],2,FALSE)</f>
        <v>239</v>
      </c>
      <c r="B1441">
        <f>IF(ROW()=2,1,IF(A1440&lt;&gt;Receive[[#This Row],[No]],1,B1440+1))</f>
        <v>5</v>
      </c>
      <c r="C1441" t="s">
        <v>108</v>
      </c>
      <c r="D1441" t="s">
        <v>95</v>
      </c>
      <c r="E1441" t="s">
        <v>90</v>
      </c>
      <c r="F1441" t="s">
        <v>78</v>
      </c>
      <c r="G1441" t="s">
        <v>91</v>
      </c>
      <c r="H1441" t="s">
        <v>71</v>
      </c>
      <c r="I1441">
        <v>0</v>
      </c>
      <c r="J1441" t="s">
        <v>228</v>
      </c>
      <c r="K1441" s="1" t="s">
        <v>165</v>
      </c>
      <c r="L1441" s="1" t="s">
        <v>162</v>
      </c>
      <c r="M1441">
        <v>14</v>
      </c>
      <c r="N1441">
        <v>0</v>
      </c>
      <c r="O1441">
        <v>0</v>
      </c>
      <c r="P1441">
        <v>0</v>
      </c>
      <c r="X1441" t="str">
        <f>Receive[[#This Row],[服装]]&amp;Receive[[#This Row],[名前]]&amp;Receive[[#This Row],[レアリティ]]</f>
        <v>ユニフォーム東山勝道ICONIC</v>
      </c>
    </row>
    <row r="1442" spans="1:24" x14ac:dyDescent="0.25">
      <c r="A1442">
        <f>VLOOKUP(Receive[[#This Row],[No用]],SetNo[[No.用]:[vlookup 用]],2,FALSE)</f>
        <v>240</v>
      </c>
      <c r="B1442">
        <f>IF(ROW()=2,1,IF(A1441&lt;&gt;Receive[[#This Row],[No]],1,B1441+1))</f>
        <v>1</v>
      </c>
      <c r="C1442" t="s">
        <v>108</v>
      </c>
      <c r="D1442" t="s">
        <v>96</v>
      </c>
      <c r="E1442" t="s">
        <v>90</v>
      </c>
      <c r="F1442" t="s">
        <v>80</v>
      </c>
      <c r="G1442" t="s">
        <v>91</v>
      </c>
      <c r="H1442" t="s">
        <v>71</v>
      </c>
      <c r="I1442">
        <v>1</v>
      </c>
      <c r="J1442" t="s">
        <v>228</v>
      </c>
      <c r="K1442" s="1" t="s">
        <v>119</v>
      </c>
      <c r="L1442" s="1" t="s">
        <v>173</v>
      </c>
      <c r="M1442">
        <v>36</v>
      </c>
      <c r="N1442">
        <v>0</v>
      </c>
      <c r="O1442">
        <v>0</v>
      </c>
      <c r="P1442">
        <v>0</v>
      </c>
      <c r="X1442" t="str">
        <f>Receive[[#This Row],[服装]]&amp;Receive[[#This Row],[名前]]&amp;Receive[[#This Row],[レアリティ]]</f>
        <v>ユニフォーム土湯新ICONIC</v>
      </c>
    </row>
    <row r="1443" spans="1:24" x14ac:dyDescent="0.25">
      <c r="A1443">
        <f>VLOOKUP(Receive[[#This Row],[No用]],SetNo[[No.用]:[vlookup 用]],2,FALSE)</f>
        <v>240</v>
      </c>
      <c r="B1443">
        <f>IF(ROW()=2,1,IF(A1442&lt;&gt;Receive[[#This Row],[No]],1,B1442+1))</f>
        <v>2</v>
      </c>
      <c r="C1443" t="s">
        <v>108</v>
      </c>
      <c r="D1443" t="s">
        <v>96</v>
      </c>
      <c r="E1443" t="s">
        <v>90</v>
      </c>
      <c r="F1443" t="s">
        <v>80</v>
      </c>
      <c r="G1443" t="s">
        <v>91</v>
      </c>
      <c r="H1443" t="s">
        <v>71</v>
      </c>
      <c r="I1443">
        <v>1</v>
      </c>
      <c r="J1443" t="s">
        <v>228</v>
      </c>
      <c r="K1443" s="1" t="s">
        <v>194</v>
      </c>
      <c r="L1443" s="1" t="s">
        <v>173</v>
      </c>
      <c r="M1443">
        <v>42</v>
      </c>
      <c r="N1443">
        <v>0</v>
      </c>
      <c r="O1443">
        <v>0</v>
      </c>
      <c r="P1443">
        <v>0</v>
      </c>
      <c r="X1443" t="str">
        <f>Receive[[#This Row],[服装]]&amp;Receive[[#This Row],[名前]]&amp;Receive[[#This Row],[レアリティ]]</f>
        <v>ユニフォーム土湯新ICONIC</v>
      </c>
    </row>
    <row r="1444" spans="1:24" x14ac:dyDescent="0.25">
      <c r="A1444">
        <f>VLOOKUP(Receive[[#This Row],[No用]],SetNo[[No.用]:[vlookup 用]],2,FALSE)</f>
        <v>240</v>
      </c>
      <c r="B1444">
        <f>IF(ROW()=2,1,IF(A1443&lt;&gt;Receive[[#This Row],[No]],1,B1443+1))</f>
        <v>3</v>
      </c>
      <c r="C1444" t="s">
        <v>108</v>
      </c>
      <c r="D1444" t="s">
        <v>96</v>
      </c>
      <c r="E1444" t="s">
        <v>90</v>
      </c>
      <c r="F1444" t="s">
        <v>80</v>
      </c>
      <c r="G1444" t="s">
        <v>91</v>
      </c>
      <c r="H1444" t="s">
        <v>71</v>
      </c>
      <c r="I1444">
        <v>1</v>
      </c>
      <c r="J1444" t="s">
        <v>228</v>
      </c>
      <c r="K1444" s="1" t="s">
        <v>163</v>
      </c>
      <c r="L1444" s="1" t="s">
        <v>162</v>
      </c>
      <c r="M1444">
        <v>34</v>
      </c>
      <c r="N1444">
        <v>0</v>
      </c>
      <c r="O1444">
        <v>0</v>
      </c>
      <c r="P1444">
        <v>0</v>
      </c>
      <c r="R1444" s="1" t="s">
        <v>923</v>
      </c>
      <c r="S1444" s="1">
        <v>15</v>
      </c>
      <c r="T1444" s="1">
        <v>59.1</v>
      </c>
      <c r="U1444" s="1"/>
      <c r="V1444" s="1"/>
      <c r="X1444" t="str">
        <f>Receive[[#This Row],[服装]]&amp;Receive[[#This Row],[名前]]&amp;Receive[[#This Row],[レアリティ]]</f>
        <v>ユニフォーム土湯新ICONIC</v>
      </c>
    </row>
    <row r="1445" spans="1:24" x14ac:dyDescent="0.25">
      <c r="A1445">
        <f>VLOOKUP(Receive[[#This Row],[No用]],SetNo[[No.用]:[vlookup 用]],2,FALSE)</f>
        <v>240</v>
      </c>
      <c r="B1445">
        <f>IF(ROW()=2,1,IF(A1444&lt;&gt;Receive[[#This Row],[No]],1,B1444+1))</f>
        <v>4</v>
      </c>
      <c r="C1445" t="s">
        <v>108</v>
      </c>
      <c r="D1445" t="s">
        <v>96</v>
      </c>
      <c r="E1445" t="s">
        <v>90</v>
      </c>
      <c r="F1445" t="s">
        <v>80</v>
      </c>
      <c r="G1445" t="s">
        <v>91</v>
      </c>
      <c r="H1445" t="s">
        <v>71</v>
      </c>
      <c r="I1445">
        <v>1</v>
      </c>
      <c r="J1445" t="s">
        <v>228</v>
      </c>
      <c r="K1445" s="1" t="s">
        <v>230</v>
      </c>
      <c r="L1445" s="1" t="s">
        <v>162</v>
      </c>
      <c r="M1445">
        <v>34</v>
      </c>
      <c r="N1445">
        <v>0</v>
      </c>
      <c r="O1445">
        <v>0</v>
      </c>
      <c r="P1445">
        <v>0</v>
      </c>
      <c r="R1445" s="1" t="s">
        <v>923</v>
      </c>
      <c r="S1445" s="1">
        <v>10</v>
      </c>
      <c r="T1445" s="1">
        <v>39.4</v>
      </c>
      <c r="U1445" s="1"/>
      <c r="V1445" s="1"/>
      <c r="X1445" t="str">
        <f>Receive[[#This Row],[服装]]&amp;Receive[[#This Row],[名前]]&amp;Receive[[#This Row],[レアリティ]]</f>
        <v>ユニフォーム土湯新ICONIC</v>
      </c>
    </row>
    <row r="1446" spans="1:24" x14ac:dyDescent="0.25">
      <c r="A1446">
        <f>VLOOKUP(Receive[[#This Row],[No用]],SetNo[[No.用]:[vlookup 用]],2,FALSE)</f>
        <v>240</v>
      </c>
      <c r="B1446">
        <f>IF(ROW()=2,1,IF(A1445&lt;&gt;Receive[[#This Row],[No]],1,B1445+1))</f>
        <v>5</v>
      </c>
      <c r="C1446" t="s">
        <v>108</v>
      </c>
      <c r="D1446" t="s">
        <v>96</v>
      </c>
      <c r="E1446" t="s">
        <v>90</v>
      </c>
      <c r="F1446" t="s">
        <v>80</v>
      </c>
      <c r="G1446" t="s">
        <v>91</v>
      </c>
      <c r="H1446" t="s">
        <v>71</v>
      </c>
      <c r="I1446">
        <v>1</v>
      </c>
      <c r="J1446" t="s">
        <v>228</v>
      </c>
      <c r="K1446" s="1" t="s">
        <v>120</v>
      </c>
      <c r="L1446" s="1" t="s">
        <v>173</v>
      </c>
      <c r="M1446">
        <v>36</v>
      </c>
      <c r="N1446">
        <v>0</v>
      </c>
      <c r="O1446">
        <v>0</v>
      </c>
      <c r="P1446">
        <v>0</v>
      </c>
      <c r="X1446" t="str">
        <f>Receive[[#This Row],[服装]]&amp;Receive[[#This Row],[名前]]&amp;Receive[[#This Row],[レアリティ]]</f>
        <v>ユニフォーム土湯新ICONIC</v>
      </c>
    </row>
    <row r="1447" spans="1:24" x14ac:dyDescent="0.25">
      <c r="A1447">
        <f>VLOOKUP(Receive[[#This Row],[No用]],SetNo[[No.用]:[vlookup 用]],2,FALSE)</f>
        <v>240</v>
      </c>
      <c r="B1447">
        <f>IF(ROW()=2,1,IF(A1446&lt;&gt;Receive[[#This Row],[No]],1,B1446+1))</f>
        <v>6</v>
      </c>
      <c r="C1447" t="s">
        <v>108</v>
      </c>
      <c r="D1447" t="s">
        <v>96</v>
      </c>
      <c r="E1447" t="s">
        <v>90</v>
      </c>
      <c r="F1447" t="s">
        <v>80</v>
      </c>
      <c r="G1447" t="s">
        <v>91</v>
      </c>
      <c r="H1447" t="s">
        <v>71</v>
      </c>
      <c r="I1447">
        <v>1</v>
      </c>
      <c r="J1447" t="s">
        <v>228</v>
      </c>
      <c r="K1447" s="1" t="s">
        <v>164</v>
      </c>
      <c r="L1447" s="1" t="s">
        <v>162</v>
      </c>
      <c r="M1447">
        <v>34</v>
      </c>
      <c r="N1447">
        <v>0</v>
      </c>
      <c r="O1447">
        <v>0</v>
      </c>
      <c r="P1447">
        <v>0</v>
      </c>
      <c r="X1447" t="str">
        <f>Receive[[#This Row],[服装]]&amp;Receive[[#This Row],[名前]]&amp;Receive[[#This Row],[レアリティ]]</f>
        <v>ユニフォーム土湯新ICONIC</v>
      </c>
    </row>
    <row r="1448" spans="1:24" x14ac:dyDescent="0.25">
      <c r="A1448">
        <f>VLOOKUP(Receive[[#This Row],[No用]],SetNo[[No.用]:[vlookup 用]],2,FALSE)</f>
        <v>240</v>
      </c>
      <c r="B1448">
        <f>IF(ROW()=2,1,IF(A1447&lt;&gt;Receive[[#This Row],[No]],1,B1447+1))</f>
        <v>7</v>
      </c>
      <c r="C1448" t="s">
        <v>108</v>
      </c>
      <c r="D1448" t="s">
        <v>96</v>
      </c>
      <c r="E1448" t="s">
        <v>90</v>
      </c>
      <c r="F1448" t="s">
        <v>80</v>
      </c>
      <c r="G1448" t="s">
        <v>91</v>
      </c>
      <c r="H1448" t="s">
        <v>71</v>
      </c>
      <c r="I1448">
        <v>0</v>
      </c>
      <c r="J1448" t="s">
        <v>228</v>
      </c>
      <c r="K1448" s="1" t="s">
        <v>165</v>
      </c>
      <c r="L1448" s="1" t="s">
        <v>162</v>
      </c>
      <c r="M1448">
        <v>34</v>
      </c>
      <c r="N1448">
        <v>0</v>
      </c>
      <c r="O1448">
        <v>0</v>
      </c>
      <c r="P1448">
        <v>0</v>
      </c>
      <c r="X1448" t="str">
        <f>Receive[[#This Row],[服装]]&amp;Receive[[#This Row],[名前]]&amp;Receive[[#This Row],[レアリティ]]</f>
        <v>ユニフォーム土湯新ICONIC</v>
      </c>
    </row>
    <row r="1449" spans="1:24" x14ac:dyDescent="0.25">
      <c r="A1449">
        <f>VLOOKUP(Receive[[#This Row],[No用]],SetNo[[No.用]:[vlookup 用]],2,FALSE)</f>
        <v>240</v>
      </c>
      <c r="B1449">
        <f>IF(ROW()=2,1,IF(A1448&lt;&gt;Receive[[#This Row],[No]],1,B1448+1))</f>
        <v>8</v>
      </c>
      <c r="C1449" t="s">
        <v>108</v>
      </c>
      <c r="D1449" t="s">
        <v>96</v>
      </c>
      <c r="E1449" t="s">
        <v>90</v>
      </c>
      <c r="F1449" t="s">
        <v>80</v>
      </c>
      <c r="G1449" t="s">
        <v>91</v>
      </c>
      <c r="H1449" t="s">
        <v>71</v>
      </c>
      <c r="I1449">
        <v>1</v>
      </c>
      <c r="J1449" t="s">
        <v>228</v>
      </c>
      <c r="K1449" s="1" t="s">
        <v>183</v>
      </c>
      <c r="L1449" s="1" t="s">
        <v>224</v>
      </c>
      <c r="M1449">
        <v>47</v>
      </c>
      <c r="N1449">
        <v>0</v>
      </c>
      <c r="O1449">
        <v>57</v>
      </c>
      <c r="P1449">
        <v>0</v>
      </c>
      <c r="X1449" t="str">
        <f>Receive[[#This Row],[服装]]&amp;Receive[[#This Row],[名前]]&amp;Receive[[#This Row],[レアリティ]]</f>
        <v>ユニフォーム土湯新ICONIC</v>
      </c>
    </row>
    <row r="1450" spans="1:24" x14ac:dyDescent="0.25">
      <c r="A1450">
        <f>VLOOKUP(Receive[[#This Row],[No用]],SetNo[[No.用]:[vlookup 用]],2,FALSE)</f>
        <v>241</v>
      </c>
      <c r="B1450">
        <f>IF(ROW()=2,1,IF(A1449&lt;&gt;Receive[[#This Row],[No]],1,B1449+1))</f>
        <v>1</v>
      </c>
      <c r="C1450" t="s">
        <v>205</v>
      </c>
      <c r="D1450" t="s">
        <v>462</v>
      </c>
      <c r="E1450" t="s">
        <v>28</v>
      </c>
      <c r="F1450" t="s">
        <v>25</v>
      </c>
      <c r="G1450" t="s">
        <v>156</v>
      </c>
      <c r="H1450" t="s">
        <v>71</v>
      </c>
      <c r="I1450">
        <v>1</v>
      </c>
      <c r="J1450" t="s">
        <v>228</v>
      </c>
      <c r="K1450" s="1" t="s">
        <v>119</v>
      </c>
      <c r="L1450" s="1" t="s">
        <v>162</v>
      </c>
      <c r="M1450">
        <v>26</v>
      </c>
      <c r="N1450">
        <v>0</v>
      </c>
      <c r="O1450">
        <v>0</v>
      </c>
      <c r="P1450">
        <v>0</v>
      </c>
      <c r="X1450" t="str">
        <f>Receive[[#This Row],[服装]]&amp;Receive[[#This Row],[名前]]&amp;Receive[[#This Row],[レアリティ]]</f>
        <v>ユニフォーム中島猛ICONIC</v>
      </c>
    </row>
    <row r="1451" spans="1:24" x14ac:dyDescent="0.25">
      <c r="A1451">
        <f>VLOOKUP(Receive[[#This Row],[No用]],SetNo[[No.用]:[vlookup 用]],2,FALSE)</f>
        <v>241</v>
      </c>
      <c r="B1451">
        <f>IF(ROW()=2,1,IF(A1450&lt;&gt;Receive[[#This Row],[No]],1,B1450+1))</f>
        <v>2</v>
      </c>
      <c r="C1451" t="s">
        <v>205</v>
      </c>
      <c r="D1451" t="s">
        <v>462</v>
      </c>
      <c r="E1451" t="s">
        <v>28</v>
      </c>
      <c r="F1451" t="s">
        <v>25</v>
      </c>
      <c r="G1451" t="s">
        <v>156</v>
      </c>
      <c r="H1451" t="s">
        <v>71</v>
      </c>
      <c r="I1451">
        <v>1</v>
      </c>
      <c r="J1451" t="s">
        <v>228</v>
      </c>
      <c r="K1451" s="1" t="s">
        <v>163</v>
      </c>
      <c r="L1451" s="1" t="s">
        <v>162</v>
      </c>
      <c r="M1451">
        <v>26</v>
      </c>
      <c r="N1451">
        <v>0</v>
      </c>
      <c r="O1451">
        <v>0</v>
      </c>
      <c r="P1451">
        <v>0</v>
      </c>
      <c r="R1451" s="1" t="s">
        <v>923</v>
      </c>
      <c r="S1451" s="1">
        <v>15</v>
      </c>
      <c r="T1451" s="1">
        <v>59.1</v>
      </c>
      <c r="U1451" s="1"/>
      <c r="V1451" s="1"/>
      <c r="X1451" t="str">
        <f>Receive[[#This Row],[服装]]&amp;Receive[[#This Row],[名前]]&amp;Receive[[#This Row],[レアリティ]]</f>
        <v>ユニフォーム中島猛ICONIC</v>
      </c>
    </row>
    <row r="1452" spans="1:24" x14ac:dyDescent="0.25">
      <c r="A1452">
        <f>VLOOKUP(Receive[[#This Row],[No用]],SetNo[[No.用]:[vlookup 用]],2,FALSE)</f>
        <v>241</v>
      </c>
      <c r="B1452">
        <f>IF(ROW()=2,1,IF(A1451&lt;&gt;Receive[[#This Row],[No]],1,B1451+1))</f>
        <v>3</v>
      </c>
      <c r="C1452" t="s">
        <v>205</v>
      </c>
      <c r="D1452" t="s">
        <v>462</v>
      </c>
      <c r="E1452" t="s">
        <v>28</v>
      </c>
      <c r="F1452" t="s">
        <v>25</v>
      </c>
      <c r="G1452" t="s">
        <v>156</v>
      </c>
      <c r="H1452" t="s">
        <v>71</v>
      </c>
      <c r="I1452">
        <v>1</v>
      </c>
      <c r="J1452" t="s">
        <v>228</v>
      </c>
      <c r="K1452" s="1" t="s">
        <v>230</v>
      </c>
      <c r="L1452" s="1" t="s">
        <v>162</v>
      </c>
      <c r="M1452">
        <v>26</v>
      </c>
      <c r="N1452">
        <v>0</v>
      </c>
      <c r="O1452">
        <v>0</v>
      </c>
      <c r="P1452">
        <v>0</v>
      </c>
      <c r="R1452" s="1" t="s">
        <v>923</v>
      </c>
      <c r="S1452" s="1">
        <v>10</v>
      </c>
      <c r="T1452" s="1">
        <v>39.4</v>
      </c>
      <c r="U1452" s="1"/>
      <c r="V1452" s="1"/>
      <c r="X1452" t="str">
        <f>Receive[[#This Row],[服装]]&amp;Receive[[#This Row],[名前]]&amp;Receive[[#This Row],[レアリティ]]</f>
        <v>ユニフォーム中島猛ICONIC</v>
      </c>
    </row>
    <row r="1453" spans="1:24" x14ac:dyDescent="0.25">
      <c r="A1453">
        <f>VLOOKUP(Receive[[#This Row],[No用]],SetNo[[No.用]:[vlookup 用]],2,FALSE)</f>
        <v>241</v>
      </c>
      <c r="B1453">
        <f>IF(ROW()=2,1,IF(A1452&lt;&gt;Receive[[#This Row],[No]],1,B1452+1))</f>
        <v>4</v>
      </c>
      <c r="C1453" t="s">
        <v>205</v>
      </c>
      <c r="D1453" t="s">
        <v>462</v>
      </c>
      <c r="E1453" t="s">
        <v>28</v>
      </c>
      <c r="F1453" t="s">
        <v>25</v>
      </c>
      <c r="G1453" t="s">
        <v>156</v>
      </c>
      <c r="H1453" t="s">
        <v>71</v>
      </c>
      <c r="I1453">
        <v>1</v>
      </c>
      <c r="J1453" t="s">
        <v>228</v>
      </c>
      <c r="K1453" s="1" t="s">
        <v>120</v>
      </c>
      <c r="L1453" s="1" t="s">
        <v>162</v>
      </c>
      <c r="M1453">
        <v>26</v>
      </c>
      <c r="N1453">
        <v>0</v>
      </c>
      <c r="O1453">
        <v>0</v>
      </c>
      <c r="P1453">
        <v>0</v>
      </c>
      <c r="X1453" t="str">
        <f>Receive[[#This Row],[服装]]&amp;Receive[[#This Row],[名前]]&amp;Receive[[#This Row],[レアリティ]]</f>
        <v>ユニフォーム中島猛ICONIC</v>
      </c>
    </row>
    <row r="1454" spans="1:24" x14ac:dyDescent="0.25">
      <c r="A1454">
        <f>VLOOKUP(Receive[[#This Row],[No用]],SetNo[[No.用]:[vlookup 用]],2,FALSE)</f>
        <v>241</v>
      </c>
      <c r="B1454">
        <f>IF(ROW()=2,1,IF(A1453&lt;&gt;Receive[[#This Row],[No]],1,B1453+1))</f>
        <v>5</v>
      </c>
      <c r="C1454" t="s">
        <v>205</v>
      </c>
      <c r="D1454" t="s">
        <v>462</v>
      </c>
      <c r="E1454" t="s">
        <v>28</v>
      </c>
      <c r="F1454" t="s">
        <v>25</v>
      </c>
      <c r="G1454" t="s">
        <v>156</v>
      </c>
      <c r="H1454" t="s">
        <v>71</v>
      </c>
      <c r="I1454">
        <v>1</v>
      </c>
      <c r="J1454" t="s">
        <v>228</v>
      </c>
      <c r="K1454" s="1" t="s">
        <v>164</v>
      </c>
      <c r="L1454" s="1" t="s">
        <v>162</v>
      </c>
      <c r="M1454">
        <v>26</v>
      </c>
      <c r="N1454">
        <v>0</v>
      </c>
      <c r="O1454">
        <v>0</v>
      </c>
      <c r="P1454">
        <v>0</v>
      </c>
      <c r="X1454" t="str">
        <f>Receive[[#This Row],[服装]]&amp;Receive[[#This Row],[名前]]&amp;Receive[[#This Row],[レアリティ]]</f>
        <v>ユニフォーム中島猛ICONIC</v>
      </c>
    </row>
    <row r="1455" spans="1:24" x14ac:dyDescent="0.25">
      <c r="A1455">
        <f>VLOOKUP(Receive[[#This Row],[No用]],SetNo[[No.用]:[vlookup 用]],2,FALSE)</f>
        <v>241</v>
      </c>
      <c r="B1455">
        <f>IF(ROW()=2,1,IF(A1454&lt;&gt;Receive[[#This Row],[No]],1,B1454+1))</f>
        <v>6</v>
      </c>
      <c r="C1455" t="s">
        <v>205</v>
      </c>
      <c r="D1455" t="s">
        <v>462</v>
      </c>
      <c r="E1455" t="s">
        <v>28</v>
      </c>
      <c r="F1455" t="s">
        <v>25</v>
      </c>
      <c r="G1455" t="s">
        <v>156</v>
      </c>
      <c r="H1455" t="s">
        <v>71</v>
      </c>
      <c r="I1455">
        <v>0</v>
      </c>
      <c r="J1455" t="s">
        <v>228</v>
      </c>
      <c r="K1455" s="1" t="s">
        <v>165</v>
      </c>
      <c r="L1455" s="1" t="s">
        <v>162</v>
      </c>
      <c r="M1455">
        <v>13</v>
      </c>
      <c r="N1455">
        <v>0</v>
      </c>
      <c r="O1455">
        <v>0</v>
      </c>
      <c r="P1455">
        <v>0</v>
      </c>
      <c r="X1455" t="str">
        <f>Receive[[#This Row],[服装]]&amp;Receive[[#This Row],[名前]]&amp;Receive[[#This Row],[レアリティ]]</f>
        <v>ユニフォーム中島猛ICONIC</v>
      </c>
    </row>
    <row r="1456" spans="1:24" x14ac:dyDescent="0.25">
      <c r="A1456">
        <f>VLOOKUP(Receive[[#This Row],[No用]],SetNo[[No.用]:[vlookup 用]],2,FALSE)</f>
        <v>242</v>
      </c>
      <c r="B1456">
        <f>IF(ROW()=2,1,IF(A1455&lt;&gt;Receive[[#This Row],[No]],1,B1455+1))</f>
        <v>1</v>
      </c>
      <c r="C1456" s="1" t="s">
        <v>727</v>
      </c>
      <c r="D1456" s="1" t="s">
        <v>100</v>
      </c>
      <c r="E1456" s="1" t="s">
        <v>73</v>
      </c>
      <c r="F1456" s="1" t="s">
        <v>78</v>
      </c>
      <c r="G1456" s="1" t="s">
        <v>130</v>
      </c>
      <c r="H1456" s="1" t="s">
        <v>71</v>
      </c>
      <c r="I1456">
        <v>1</v>
      </c>
      <c r="J1456" t="s">
        <v>228</v>
      </c>
      <c r="K1456" s="1" t="s">
        <v>119</v>
      </c>
      <c r="L1456" s="1" t="s">
        <v>162</v>
      </c>
      <c r="M1456">
        <v>26</v>
      </c>
      <c r="N1456">
        <v>0</v>
      </c>
      <c r="O1456">
        <v>0</v>
      </c>
      <c r="P1456">
        <v>0</v>
      </c>
      <c r="X1456" t="str">
        <f>Receive[[#This Row],[服装]]&amp;Receive[[#This Row],[名前]]&amp;Receive[[#This Row],[レアリティ]]</f>
        <v>スパイ中島猛ICONIC</v>
      </c>
    </row>
    <row r="1457" spans="1:24" x14ac:dyDescent="0.25">
      <c r="A1457">
        <f>VLOOKUP(Receive[[#This Row],[No用]],SetNo[[No.用]:[vlookup 用]],2,FALSE)</f>
        <v>242</v>
      </c>
      <c r="B1457">
        <f>IF(ROW()=2,1,IF(A1456&lt;&gt;Receive[[#This Row],[No]],1,B1456+1))</f>
        <v>2</v>
      </c>
      <c r="C1457" s="1" t="s">
        <v>727</v>
      </c>
      <c r="D1457" s="1" t="s">
        <v>100</v>
      </c>
      <c r="E1457" s="1" t="s">
        <v>73</v>
      </c>
      <c r="F1457" s="1" t="s">
        <v>78</v>
      </c>
      <c r="G1457" s="1" t="s">
        <v>130</v>
      </c>
      <c r="H1457" s="1" t="s">
        <v>71</v>
      </c>
      <c r="I1457">
        <v>1</v>
      </c>
      <c r="J1457" t="s">
        <v>228</v>
      </c>
      <c r="K1457" s="1" t="s">
        <v>163</v>
      </c>
      <c r="L1457" s="1" t="s">
        <v>162</v>
      </c>
      <c r="M1457">
        <v>26</v>
      </c>
      <c r="N1457">
        <v>0</v>
      </c>
      <c r="O1457">
        <v>0</v>
      </c>
      <c r="P1457">
        <v>0</v>
      </c>
      <c r="R1457" s="1" t="s">
        <v>923</v>
      </c>
      <c r="S1457" s="1">
        <v>15</v>
      </c>
      <c r="T1457" s="1">
        <v>59.1</v>
      </c>
      <c r="U1457" s="1"/>
      <c r="V1457" s="1"/>
      <c r="X1457" t="str">
        <f>Receive[[#This Row],[服装]]&amp;Receive[[#This Row],[名前]]&amp;Receive[[#This Row],[レアリティ]]</f>
        <v>スパイ中島猛ICONIC</v>
      </c>
    </row>
    <row r="1458" spans="1:24" x14ac:dyDescent="0.25">
      <c r="A1458">
        <f>VLOOKUP(Receive[[#This Row],[No用]],SetNo[[No.用]:[vlookup 用]],2,FALSE)</f>
        <v>242</v>
      </c>
      <c r="B1458">
        <f>IF(ROW()=2,1,IF(A1457&lt;&gt;Receive[[#This Row],[No]],1,B1457+1))</f>
        <v>3</v>
      </c>
      <c r="C1458" s="1" t="s">
        <v>727</v>
      </c>
      <c r="D1458" s="1" t="s">
        <v>100</v>
      </c>
      <c r="E1458" s="1" t="s">
        <v>73</v>
      </c>
      <c r="F1458" s="1" t="s">
        <v>78</v>
      </c>
      <c r="G1458" s="1" t="s">
        <v>130</v>
      </c>
      <c r="H1458" s="1" t="s">
        <v>71</v>
      </c>
      <c r="I1458">
        <v>1</v>
      </c>
      <c r="J1458" t="s">
        <v>228</v>
      </c>
      <c r="K1458" s="1" t="s">
        <v>230</v>
      </c>
      <c r="L1458" s="1" t="s">
        <v>162</v>
      </c>
      <c r="M1458">
        <v>26</v>
      </c>
      <c r="N1458">
        <v>0</v>
      </c>
      <c r="O1458">
        <v>0</v>
      </c>
      <c r="P1458">
        <v>0</v>
      </c>
      <c r="R1458" s="1" t="s">
        <v>923</v>
      </c>
      <c r="S1458" s="1">
        <v>10</v>
      </c>
      <c r="T1458" s="1">
        <v>39.4</v>
      </c>
      <c r="U1458" s="1"/>
      <c r="V1458" s="1"/>
      <c r="X1458" t="str">
        <f>Receive[[#This Row],[服装]]&amp;Receive[[#This Row],[名前]]&amp;Receive[[#This Row],[レアリティ]]</f>
        <v>スパイ中島猛ICONIC</v>
      </c>
    </row>
    <row r="1459" spans="1:24" x14ac:dyDescent="0.25">
      <c r="A1459">
        <f>VLOOKUP(Receive[[#This Row],[No用]],SetNo[[No.用]:[vlookup 用]],2,FALSE)</f>
        <v>242</v>
      </c>
      <c r="B1459">
        <f>IF(ROW()=2,1,IF(A1458&lt;&gt;Receive[[#This Row],[No]],1,B1458+1))</f>
        <v>4</v>
      </c>
      <c r="C1459" s="1" t="s">
        <v>727</v>
      </c>
      <c r="D1459" s="1" t="s">
        <v>100</v>
      </c>
      <c r="E1459" s="1" t="s">
        <v>73</v>
      </c>
      <c r="F1459" s="1" t="s">
        <v>78</v>
      </c>
      <c r="G1459" s="1" t="s">
        <v>130</v>
      </c>
      <c r="H1459" s="1" t="s">
        <v>71</v>
      </c>
      <c r="I1459">
        <v>1</v>
      </c>
      <c r="J1459" t="s">
        <v>228</v>
      </c>
      <c r="K1459" s="1" t="s">
        <v>120</v>
      </c>
      <c r="L1459" s="1" t="s">
        <v>162</v>
      </c>
      <c r="M1459">
        <v>26</v>
      </c>
      <c r="N1459">
        <v>0</v>
      </c>
      <c r="O1459">
        <v>0</v>
      </c>
      <c r="P1459">
        <v>0</v>
      </c>
      <c r="X1459" t="str">
        <f>Receive[[#This Row],[服装]]&amp;Receive[[#This Row],[名前]]&amp;Receive[[#This Row],[レアリティ]]</f>
        <v>スパイ中島猛ICONIC</v>
      </c>
    </row>
    <row r="1460" spans="1:24" x14ac:dyDescent="0.25">
      <c r="A1460">
        <f>VLOOKUP(Receive[[#This Row],[No用]],SetNo[[No.用]:[vlookup 用]],2,FALSE)</f>
        <v>242</v>
      </c>
      <c r="B1460">
        <f>IF(ROW()=2,1,IF(A1459&lt;&gt;Receive[[#This Row],[No]],1,B1459+1))</f>
        <v>5</v>
      </c>
      <c r="C1460" s="1" t="s">
        <v>727</v>
      </c>
      <c r="D1460" s="1" t="s">
        <v>100</v>
      </c>
      <c r="E1460" s="1" t="s">
        <v>73</v>
      </c>
      <c r="F1460" s="1" t="s">
        <v>78</v>
      </c>
      <c r="G1460" s="1" t="s">
        <v>130</v>
      </c>
      <c r="H1460" s="1" t="s">
        <v>71</v>
      </c>
      <c r="I1460">
        <v>1</v>
      </c>
      <c r="J1460" t="s">
        <v>228</v>
      </c>
      <c r="K1460" s="1" t="s">
        <v>164</v>
      </c>
      <c r="L1460" s="1" t="s">
        <v>162</v>
      </c>
      <c r="M1460">
        <v>26</v>
      </c>
      <c r="N1460">
        <v>0</v>
      </c>
      <c r="O1460">
        <v>0</v>
      </c>
      <c r="P1460">
        <v>0</v>
      </c>
      <c r="X1460" t="str">
        <f>Receive[[#This Row],[服装]]&amp;Receive[[#This Row],[名前]]&amp;Receive[[#This Row],[レアリティ]]</f>
        <v>スパイ中島猛ICONIC</v>
      </c>
    </row>
    <row r="1461" spans="1:24" x14ac:dyDescent="0.25">
      <c r="A1461">
        <f>VLOOKUP(Receive[[#This Row],[No用]],SetNo[[No.用]:[vlookup 用]],2,FALSE)</f>
        <v>242</v>
      </c>
      <c r="B1461">
        <f>IF(ROW()=2,1,IF(A1460&lt;&gt;Receive[[#This Row],[No]],1,B1460+1))</f>
        <v>6</v>
      </c>
      <c r="C1461" s="1" t="s">
        <v>727</v>
      </c>
      <c r="D1461" s="1" t="s">
        <v>100</v>
      </c>
      <c r="E1461" s="1" t="s">
        <v>73</v>
      </c>
      <c r="F1461" s="1" t="s">
        <v>78</v>
      </c>
      <c r="G1461" s="1" t="s">
        <v>130</v>
      </c>
      <c r="H1461" s="1" t="s">
        <v>71</v>
      </c>
      <c r="I1461">
        <v>0</v>
      </c>
      <c r="J1461" t="s">
        <v>228</v>
      </c>
      <c r="K1461" s="1" t="s">
        <v>165</v>
      </c>
      <c r="L1461" s="1" t="s">
        <v>162</v>
      </c>
      <c r="M1461">
        <v>13</v>
      </c>
      <c r="N1461">
        <v>0</v>
      </c>
      <c r="O1461">
        <v>0</v>
      </c>
      <c r="P1461">
        <v>0</v>
      </c>
      <c r="X1461" t="str">
        <f>Receive[[#This Row],[服装]]&amp;Receive[[#This Row],[名前]]&amp;Receive[[#This Row],[レアリティ]]</f>
        <v>スパイ中島猛ICONIC</v>
      </c>
    </row>
    <row r="1462" spans="1:24" x14ac:dyDescent="0.25">
      <c r="A1462">
        <f>VLOOKUP(Receive[[#This Row],[No用]],SetNo[[No.用]:[vlookup 用]],2,FALSE)</f>
        <v>243</v>
      </c>
      <c r="B1462">
        <f>IF(ROW()=2,1,IF(A1461&lt;&gt;Receive[[#This Row],[No]],1,B1461+1))</f>
        <v>1</v>
      </c>
      <c r="C1462" t="s">
        <v>205</v>
      </c>
      <c r="D1462" t="s">
        <v>464</v>
      </c>
      <c r="E1462" t="s">
        <v>24</v>
      </c>
      <c r="F1462" t="s">
        <v>25</v>
      </c>
      <c r="G1462" t="s">
        <v>156</v>
      </c>
      <c r="H1462" t="s">
        <v>71</v>
      </c>
      <c r="I1462">
        <v>1</v>
      </c>
      <c r="J1462" t="s">
        <v>228</v>
      </c>
      <c r="K1462" s="1" t="s">
        <v>119</v>
      </c>
      <c r="L1462" s="1" t="s">
        <v>162</v>
      </c>
      <c r="M1462">
        <v>25</v>
      </c>
      <c r="N1462">
        <v>0</v>
      </c>
      <c r="O1462">
        <v>0</v>
      </c>
      <c r="P1462">
        <v>0</v>
      </c>
      <c r="X1462" t="str">
        <f>Receive[[#This Row],[服装]]&amp;Receive[[#This Row],[名前]]&amp;Receive[[#This Row],[レアリティ]]</f>
        <v>ユニフォーム白石優希ICONIC</v>
      </c>
    </row>
    <row r="1463" spans="1:24" x14ac:dyDescent="0.25">
      <c r="A1463">
        <f>VLOOKUP(Receive[[#This Row],[No用]],SetNo[[No.用]:[vlookup 用]],2,FALSE)</f>
        <v>243</v>
      </c>
      <c r="B1463">
        <f>IF(ROW()=2,1,IF(A1462&lt;&gt;Receive[[#This Row],[No]],1,B1462+1))</f>
        <v>2</v>
      </c>
      <c r="C1463" t="s">
        <v>205</v>
      </c>
      <c r="D1463" t="s">
        <v>464</v>
      </c>
      <c r="E1463" t="s">
        <v>24</v>
      </c>
      <c r="F1463" t="s">
        <v>25</v>
      </c>
      <c r="G1463" t="s">
        <v>156</v>
      </c>
      <c r="H1463" t="s">
        <v>71</v>
      </c>
      <c r="I1463">
        <v>1</v>
      </c>
      <c r="J1463" t="s">
        <v>228</v>
      </c>
      <c r="K1463" s="1" t="s">
        <v>163</v>
      </c>
      <c r="L1463" s="1" t="s">
        <v>162</v>
      </c>
      <c r="M1463">
        <v>25</v>
      </c>
      <c r="N1463">
        <v>0</v>
      </c>
      <c r="O1463">
        <v>0</v>
      </c>
      <c r="P1463">
        <v>0</v>
      </c>
      <c r="R1463" s="1" t="s">
        <v>923</v>
      </c>
      <c r="S1463" s="1">
        <v>15</v>
      </c>
      <c r="T1463" s="1">
        <v>59.1</v>
      </c>
      <c r="U1463" s="1"/>
      <c r="V1463" s="1"/>
      <c r="X1463" t="str">
        <f>Receive[[#This Row],[服装]]&amp;Receive[[#This Row],[名前]]&amp;Receive[[#This Row],[レアリティ]]</f>
        <v>ユニフォーム白石優希ICONIC</v>
      </c>
    </row>
    <row r="1464" spans="1:24" x14ac:dyDescent="0.25">
      <c r="A1464">
        <f>VLOOKUP(Receive[[#This Row],[No用]],SetNo[[No.用]:[vlookup 用]],2,FALSE)</f>
        <v>243</v>
      </c>
      <c r="B1464">
        <f>IF(ROW()=2,1,IF(A1463&lt;&gt;Receive[[#This Row],[No]],1,B1463+1))</f>
        <v>3</v>
      </c>
      <c r="C1464" t="s">
        <v>205</v>
      </c>
      <c r="D1464" t="s">
        <v>464</v>
      </c>
      <c r="E1464" t="s">
        <v>24</v>
      </c>
      <c r="F1464" t="s">
        <v>25</v>
      </c>
      <c r="G1464" t="s">
        <v>156</v>
      </c>
      <c r="H1464" t="s">
        <v>71</v>
      </c>
      <c r="I1464">
        <v>1</v>
      </c>
      <c r="J1464" t="s">
        <v>228</v>
      </c>
      <c r="K1464" s="1" t="s">
        <v>120</v>
      </c>
      <c r="L1464" s="1" t="s">
        <v>162</v>
      </c>
      <c r="M1464">
        <v>25</v>
      </c>
      <c r="N1464">
        <v>0</v>
      </c>
      <c r="O1464">
        <v>0</v>
      </c>
      <c r="P1464">
        <v>0</v>
      </c>
      <c r="X1464" t="str">
        <f>Receive[[#This Row],[服装]]&amp;Receive[[#This Row],[名前]]&amp;Receive[[#This Row],[レアリティ]]</f>
        <v>ユニフォーム白石優希ICONIC</v>
      </c>
    </row>
    <row r="1465" spans="1:24" x14ac:dyDescent="0.25">
      <c r="A1465">
        <f>VLOOKUP(Receive[[#This Row],[No用]],SetNo[[No.用]:[vlookup 用]],2,FALSE)</f>
        <v>243</v>
      </c>
      <c r="B1465">
        <f>IF(ROW()=2,1,IF(A1464&lt;&gt;Receive[[#This Row],[No]],1,B1464+1))</f>
        <v>4</v>
      </c>
      <c r="C1465" t="s">
        <v>205</v>
      </c>
      <c r="D1465" t="s">
        <v>464</v>
      </c>
      <c r="E1465" t="s">
        <v>24</v>
      </c>
      <c r="F1465" t="s">
        <v>25</v>
      </c>
      <c r="G1465" t="s">
        <v>156</v>
      </c>
      <c r="H1465" t="s">
        <v>71</v>
      </c>
      <c r="I1465">
        <v>1</v>
      </c>
      <c r="J1465" t="s">
        <v>228</v>
      </c>
      <c r="K1465" s="1" t="s">
        <v>164</v>
      </c>
      <c r="L1465" s="1" t="s">
        <v>162</v>
      </c>
      <c r="M1465">
        <v>25</v>
      </c>
      <c r="N1465">
        <v>0</v>
      </c>
      <c r="O1465">
        <v>0</v>
      </c>
      <c r="P1465">
        <v>0</v>
      </c>
      <c r="X1465" t="str">
        <f>Receive[[#This Row],[服装]]&amp;Receive[[#This Row],[名前]]&amp;Receive[[#This Row],[レアリティ]]</f>
        <v>ユニフォーム白石優希ICONIC</v>
      </c>
    </row>
    <row r="1466" spans="1:24" x14ac:dyDescent="0.25">
      <c r="A1466">
        <f>VLOOKUP(Receive[[#This Row],[No用]],SetNo[[No.用]:[vlookup 用]],2,FALSE)</f>
        <v>243</v>
      </c>
      <c r="B1466">
        <f>IF(ROW()=2,1,IF(A1465&lt;&gt;Receive[[#This Row],[No]],1,B1465+1))</f>
        <v>5</v>
      </c>
      <c r="C1466" t="s">
        <v>205</v>
      </c>
      <c r="D1466" t="s">
        <v>464</v>
      </c>
      <c r="E1466" t="s">
        <v>24</v>
      </c>
      <c r="F1466" t="s">
        <v>25</v>
      </c>
      <c r="G1466" t="s">
        <v>156</v>
      </c>
      <c r="H1466" t="s">
        <v>71</v>
      </c>
      <c r="I1466">
        <v>0</v>
      </c>
      <c r="J1466" t="s">
        <v>228</v>
      </c>
      <c r="K1466" s="1" t="s">
        <v>165</v>
      </c>
      <c r="L1466" s="1" t="s">
        <v>162</v>
      </c>
      <c r="M1466">
        <v>12</v>
      </c>
      <c r="N1466">
        <v>0</v>
      </c>
      <c r="O1466">
        <v>0</v>
      </c>
      <c r="P1466">
        <v>0</v>
      </c>
      <c r="X1466" t="str">
        <f>Receive[[#This Row],[服装]]&amp;Receive[[#This Row],[名前]]&amp;Receive[[#This Row],[レアリティ]]</f>
        <v>ユニフォーム白石優希ICONIC</v>
      </c>
    </row>
    <row r="1467" spans="1:24" x14ac:dyDescent="0.25">
      <c r="A1467">
        <f>VLOOKUP(Receive[[#This Row],[No用]],SetNo[[No.用]:[vlookup 用]],2,FALSE)</f>
        <v>244</v>
      </c>
      <c r="B1467">
        <f>IF(ROW()=2,1,IF(A1466&lt;&gt;Receive[[#This Row],[No]],1,B1466+1))</f>
        <v>1</v>
      </c>
      <c r="C1467" t="s">
        <v>205</v>
      </c>
      <c r="D1467" t="s">
        <v>466</v>
      </c>
      <c r="E1467" t="s">
        <v>28</v>
      </c>
      <c r="F1467" t="s">
        <v>31</v>
      </c>
      <c r="G1467" t="s">
        <v>156</v>
      </c>
      <c r="H1467" t="s">
        <v>71</v>
      </c>
      <c r="I1467">
        <v>1</v>
      </c>
      <c r="J1467" t="s">
        <v>228</v>
      </c>
      <c r="K1467" s="1" t="s">
        <v>119</v>
      </c>
      <c r="L1467" s="1" t="s">
        <v>162</v>
      </c>
      <c r="M1467">
        <v>27</v>
      </c>
      <c r="N1467">
        <v>0</v>
      </c>
      <c r="O1467">
        <v>0</v>
      </c>
      <c r="P1467">
        <v>0</v>
      </c>
      <c r="X1467" t="str">
        <f>Receive[[#This Row],[服装]]&amp;Receive[[#This Row],[名前]]&amp;Receive[[#This Row],[レアリティ]]</f>
        <v>ユニフォーム花山一雅ICONIC</v>
      </c>
    </row>
    <row r="1468" spans="1:24" x14ac:dyDescent="0.25">
      <c r="A1468">
        <f>VLOOKUP(Receive[[#This Row],[No用]],SetNo[[No.用]:[vlookup 用]],2,FALSE)</f>
        <v>244</v>
      </c>
      <c r="B1468">
        <f>IF(ROW()=2,1,IF(A1467&lt;&gt;Receive[[#This Row],[No]],1,B1467+1))</f>
        <v>2</v>
      </c>
      <c r="C1468" t="s">
        <v>205</v>
      </c>
      <c r="D1468" t="s">
        <v>466</v>
      </c>
      <c r="E1468" t="s">
        <v>28</v>
      </c>
      <c r="F1468" t="s">
        <v>31</v>
      </c>
      <c r="G1468" t="s">
        <v>156</v>
      </c>
      <c r="H1468" t="s">
        <v>71</v>
      </c>
      <c r="I1468">
        <v>1</v>
      </c>
      <c r="J1468" t="s">
        <v>228</v>
      </c>
      <c r="K1468" s="1" t="s">
        <v>163</v>
      </c>
      <c r="L1468" s="1" t="s">
        <v>162</v>
      </c>
      <c r="M1468">
        <v>27</v>
      </c>
      <c r="N1468">
        <v>0</v>
      </c>
      <c r="O1468">
        <v>0</v>
      </c>
      <c r="P1468">
        <v>0</v>
      </c>
      <c r="R1468" s="1" t="s">
        <v>923</v>
      </c>
      <c r="S1468" s="1">
        <v>15</v>
      </c>
      <c r="T1468" s="1">
        <v>59.1</v>
      </c>
      <c r="U1468" s="1"/>
      <c r="V1468" s="1"/>
      <c r="X1468" t="str">
        <f>Receive[[#This Row],[服装]]&amp;Receive[[#This Row],[名前]]&amp;Receive[[#This Row],[レアリティ]]</f>
        <v>ユニフォーム花山一雅ICONIC</v>
      </c>
    </row>
    <row r="1469" spans="1:24" x14ac:dyDescent="0.25">
      <c r="A1469">
        <f>VLOOKUP(Receive[[#This Row],[No用]],SetNo[[No.用]:[vlookup 用]],2,FALSE)</f>
        <v>244</v>
      </c>
      <c r="B1469">
        <f>IF(ROW()=2,1,IF(A1468&lt;&gt;Receive[[#This Row],[No]],1,B1468+1))</f>
        <v>3</v>
      </c>
      <c r="C1469" t="s">
        <v>205</v>
      </c>
      <c r="D1469" t="s">
        <v>466</v>
      </c>
      <c r="E1469" t="s">
        <v>28</v>
      </c>
      <c r="F1469" t="s">
        <v>31</v>
      </c>
      <c r="G1469" t="s">
        <v>156</v>
      </c>
      <c r="H1469" t="s">
        <v>71</v>
      </c>
      <c r="I1469">
        <v>1</v>
      </c>
      <c r="J1469" t="s">
        <v>228</v>
      </c>
      <c r="K1469" s="1" t="s">
        <v>120</v>
      </c>
      <c r="L1469" s="1" t="s">
        <v>162</v>
      </c>
      <c r="M1469">
        <v>27</v>
      </c>
      <c r="N1469">
        <v>0</v>
      </c>
      <c r="O1469">
        <v>0</v>
      </c>
      <c r="P1469">
        <v>0</v>
      </c>
      <c r="X1469" t="str">
        <f>Receive[[#This Row],[服装]]&amp;Receive[[#This Row],[名前]]&amp;Receive[[#This Row],[レアリティ]]</f>
        <v>ユニフォーム花山一雅ICONIC</v>
      </c>
    </row>
    <row r="1470" spans="1:24" x14ac:dyDescent="0.25">
      <c r="A1470">
        <f>VLOOKUP(Receive[[#This Row],[No用]],SetNo[[No.用]:[vlookup 用]],2,FALSE)</f>
        <v>244</v>
      </c>
      <c r="B1470">
        <f>IF(ROW()=2,1,IF(A1469&lt;&gt;Receive[[#This Row],[No]],1,B1469+1))</f>
        <v>4</v>
      </c>
      <c r="C1470" t="s">
        <v>205</v>
      </c>
      <c r="D1470" t="s">
        <v>466</v>
      </c>
      <c r="E1470" t="s">
        <v>28</v>
      </c>
      <c r="F1470" t="s">
        <v>31</v>
      </c>
      <c r="G1470" t="s">
        <v>156</v>
      </c>
      <c r="H1470" t="s">
        <v>71</v>
      </c>
      <c r="I1470">
        <v>1</v>
      </c>
      <c r="J1470" t="s">
        <v>228</v>
      </c>
      <c r="K1470" s="1" t="s">
        <v>164</v>
      </c>
      <c r="L1470" s="1" t="s">
        <v>162</v>
      </c>
      <c r="M1470">
        <v>27</v>
      </c>
      <c r="N1470">
        <v>0</v>
      </c>
      <c r="O1470">
        <v>0</v>
      </c>
      <c r="P1470">
        <v>0</v>
      </c>
      <c r="X1470" t="str">
        <f>Receive[[#This Row],[服装]]&amp;Receive[[#This Row],[名前]]&amp;Receive[[#This Row],[レアリティ]]</f>
        <v>ユニフォーム花山一雅ICONIC</v>
      </c>
    </row>
    <row r="1471" spans="1:24" x14ac:dyDescent="0.25">
      <c r="A1471">
        <f>VLOOKUP(Receive[[#This Row],[No用]],SetNo[[No.用]:[vlookup 用]],2,FALSE)</f>
        <v>244</v>
      </c>
      <c r="B1471">
        <f>IF(ROW()=2,1,IF(A1470&lt;&gt;Receive[[#This Row],[No]],1,B1470+1))</f>
        <v>5</v>
      </c>
      <c r="C1471" t="s">
        <v>205</v>
      </c>
      <c r="D1471" t="s">
        <v>466</v>
      </c>
      <c r="E1471" t="s">
        <v>28</v>
      </c>
      <c r="F1471" t="s">
        <v>31</v>
      </c>
      <c r="G1471" t="s">
        <v>156</v>
      </c>
      <c r="H1471" t="s">
        <v>71</v>
      </c>
      <c r="I1471">
        <v>0</v>
      </c>
      <c r="J1471" t="s">
        <v>228</v>
      </c>
      <c r="K1471" s="1" t="s">
        <v>165</v>
      </c>
      <c r="L1471" s="1" t="s">
        <v>162</v>
      </c>
      <c r="M1471">
        <v>13</v>
      </c>
      <c r="N1471">
        <v>0</v>
      </c>
      <c r="O1471">
        <v>0</v>
      </c>
      <c r="P1471">
        <v>0</v>
      </c>
      <c r="X1471" t="str">
        <f>Receive[[#This Row],[服装]]&amp;Receive[[#This Row],[名前]]&amp;Receive[[#This Row],[レアリティ]]</f>
        <v>ユニフォーム花山一雅ICONIC</v>
      </c>
    </row>
    <row r="1472" spans="1:24" x14ac:dyDescent="0.25">
      <c r="A1472">
        <f>VLOOKUP(Receive[[#This Row],[No用]],SetNo[[No.用]:[vlookup 用]],2,FALSE)</f>
        <v>245</v>
      </c>
      <c r="B1472">
        <f>IF(ROW()=2,1,IF(A1471&lt;&gt;Receive[[#This Row],[No]],1,B1471+1))</f>
        <v>1</v>
      </c>
      <c r="C1472" t="s">
        <v>205</v>
      </c>
      <c r="D1472" t="s">
        <v>468</v>
      </c>
      <c r="E1472" t="s">
        <v>28</v>
      </c>
      <c r="F1472" t="s">
        <v>26</v>
      </c>
      <c r="G1472" t="s">
        <v>156</v>
      </c>
      <c r="H1472" t="s">
        <v>71</v>
      </c>
      <c r="I1472">
        <v>1</v>
      </c>
      <c r="J1472" t="s">
        <v>228</v>
      </c>
      <c r="K1472" s="1" t="s">
        <v>119</v>
      </c>
      <c r="L1472" s="1" t="s">
        <v>162</v>
      </c>
      <c r="M1472">
        <v>26</v>
      </c>
      <c r="N1472">
        <v>0</v>
      </c>
      <c r="O1472">
        <v>0</v>
      </c>
      <c r="P1472">
        <v>0</v>
      </c>
      <c r="X1472" t="str">
        <f>Receive[[#This Row],[服装]]&amp;Receive[[#This Row],[名前]]&amp;Receive[[#This Row],[レアリティ]]</f>
        <v>ユニフォーム鳴子哲平ICONIC</v>
      </c>
    </row>
    <row r="1473" spans="1:24" x14ac:dyDescent="0.25">
      <c r="A1473">
        <f>VLOOKUP(Receive[[#This Row],[No用]],SetNo[[No.用]:[vlookup 用]],2,FALSE)</f>
        <v>245</v>
      </c>
      <c r="B1473">
        <f>IF(ROW()=2,1,IF(A1472&lt;&gt;Receive[[#This Row],[No]],1,B1472+1))</f>
        <v>2</v>
      </c>
      <c r="C1473" t="s">
        <v>205</v>
      </c>
      <c r="D1473" t="s">
        <v>468</v>
      </c>
      <c r="E1473" t="s">
        <v>28</v>
      </c>
      <c r="F1473" t="s">
        <v>26</v>
      </c>
      <c r="G1473" t="s">
        <v>156</v>
      </c>
      <c r="H1473" t="s">
        <v>71</v>
      </c>
      <c r="I1473">
        <v>1</v>
      </c>
      <c r="J1473" t="s">
        <v>228</v>
      </c>
      <c r="K1473" s="1" t="s">
        <v>163</v>
      </c>
      <c r="L1473" s="1" t="s">
        <v>162</v>
      </c>
      <c r="M1473">
        <v>26</v>
      </c>
      <c r="N1473">
        <v>0</v>
      </c>
      <c r="O1473">
        <v>0</v>
      </c>
      <c r="P1473">
        <v>0</v>
      </c>
      <c r="R1473" s="1" t="s">
        <v>923</v>
      </c>
      <c r="S1473" s="1">
        <v>15</v>
      </c>
      <c r="T1473" s="1">
        <v>59.1</v>
      </c>
      <c r="U1473" s="1"/>
      <c r="V1473" s="1"/>
      <c r="X1473" t="str">
        <f>Receive[[#This Row],[服装]]&amp;Receive[[#This Row],[名前]]&amp;Receive[[#This Row],[レアリティ]]</f>
        <v>ユニフォーム鳴子哲平ICONIC</v>
      </c>
    </row>
    <row r="1474" spans="1:24" x14ac:dyDescent="0.25">
      <c r="A1474">
        <f>VLOOKUP(Receive[[#This Row],[No用]],SetNo[[No.用]:[vlookup 用]],2,FALSE)</f>
        <v>245</v>
      </c>
      <c r="B1474">
        <f>IF(ROW()=2,1,IF(A1473&lt;&gt;Receive[[#This Row],[No]],1,B1473+1))</f>
        <v>3</v>
      </c>
      <c r="C1474" t="s">
        <v>205</v>
      </c>
      <c r="D1474" t="s">
        <v>468</v>
      </c>
      <c r="E1474" t="s">
        <v>28</v>
      </c>
      <c r="F1474" t="s">
        <v>26</v>
      </c>
      <c r="G1474" t="s">
        <v>156</v>
      </c>
      <c r="H1474" t="s">
        <v>71</v>
      </c>
      <c r="I1474">
        <v>1</v>
      </c>
      <c r="J1474" t="s">
        <v>228</v>
      </c>
      <c r="K1474" s="1" t="s">
        <v>120</v>
      </c>
      <c r="L1474" s="1" t="s">
        <v>162</v>
      </c>
      <c r="M1474">
        <v>26</v>
      </c>
      <c r="N1474">
        <v>0</v>
      </c>
      <c r="O1474">
        <v>0</v>
      </c>
      <c r="P1474">
        <v>0</v>
      </c>
      <c r="X1474" t="str">
        <f>Receive[[#This Row],[服装]]&amp;Receive[[#This Row],[名前]]&amp;Receive[[#This Row],[レアリティ]]</f>
        <v>ユニフォーム鳴子哲平ICONIC</v>
      </c>
    </row>
    <row r="1475" spans="1:24" x14ac:dyDescent="0.25">
      <c r="A1475">
        <f>VLOOKUP(Receive[[#This Row],[No用]],SetNo[[No.用]:[vlookup 用]],2,FALSE)</f>
        <v>245</v>
      </c>
      <c r="B1475">
        <f>IF(ROW()=2,1,IF(A1474&lt;&gt;Receive[[#This Row],[No]],1,B1474+1))</f>
        <v>4</v>
      </c>
      <c r="C1475" t="s">
        <v>205</v>
      </c>
      <c r="D1475" t="s">
        <v>468</v>
      </c>
      <c r="E1475" t="s">
        <v>28</v>
      </c>
      <c r="F1475" t="s">
        <v>26</v>
      </c>
      <c r="G1475" t="s">
        <v>156</v>
      </c>
      <c r="H1475" t="s">
        <v>71</v>
      </c>
      <c r="I1475">
        <v>1</v>
      </c>
      <c r="J1475" t="s">
        <v>228</v>
      </c>
      <c r="K1475" s="1" t="s">
        <v>164</v>
      </c>
      <c r="L1475" s="1" t="s">
        <v>162</v>
      </c>
      <c r="M1475">
        <v>26</v>
      </c>
      <c r="N1475">
        <v>0</v>
      </c>
      <c r="O1475">
        <v>0</v>
      </c>
      <c r="P1475">
        <v>0</v>
      </c>
      <c r="X1475" t="str">
        <f>Receive[[#This Row],[服装]]&amp;Receive[[#This Row],[名前]]&amp;Receive[[#This Row],[レアリティ]]</f>
        <v>ユニフォーム鳴子哲平ICONIC</v>
      </c>
    </row>
    <row r="1476" spans="1:24" x14ac:dyDescent="0.25">
      <c r="A1476">
        <f>VLOOKUP(Receive[[#This Row],[No用]],SetNo[[No.用]:[vlookup 用]],2,FALSE)</f>
        <v>245</v>
      </c>
      <c r="B1476">
        <f>IF(ROW()=2,1,IF(A1475&lt;&gt;Receive[[#This Row],[No]],1,B1475+1))</f>
        <v>5</v>
      </c>
      <c r="C1476" t="s">
        <v>205</v>
      </c>
      <c r="D1476" t="s">
        <v>468</v>
      </c>
      <c r="E1476" t="s">
        <v>28</v>
      </c>
      <c r="F1476" t="s">
        <v>26</v>
      </c>
      <c r="G1476" t="s">
        <v>156</v>
      </c>
      <c r="H1476" t="s">
        <v>71</v>
      </c>
      <c r="I1476">
        <v>0</v>
      </c>
      <c r="J1476" t="s">
        <v>228</v>
      </c>
      <c r="K1476" s="1" t="s">
        <v>165</v>
      </c>
      <c r="L1476" s="1" t="s">
        <v>162</v>
      </c>
      <c r="M1476">
        <v>13</v>
      </c>
      <c r="N1476">
        <v>0</v>
      </c>
      <c r="O1476">
        <v>0</v>
      </c>
      <c r="P1476">
        <v>0</v>
      </c>
      <c r="X1476" t="str">
        <f>Receive[[#This Row],[服装]]&amp;Receive[[#This Row],[名前]]&amp;Receive[[#This Row],[レアリティ]]</f>
        <v>ユニフォーム鳴子哲平ICONIC</v>
      </c>
    </row>
    <row r="1477" spans="1:24" x14ac:dyDescent="0.25">
      <c r="A1477">
        <f>VLOOKUP(Receive[[#This Row],[No用]],SetNo[[No.用]:[vlookup 用]],2,FALSE)</f>
        <v>246</v>
      </c>
      <c r="B1477">
        <f>IF(ROW()=2,1,IF(A1476&lt;&gt;Receive[[#This Row],[No]],1,B1476+1))</f>
        <v>1</v>
      </c>
      <c r="C1477" t="s">
        <v>205</v>
      </c>
      <c r="D1477" t="s">
        <v>470</v>
      </c>
      <c r="E1477" t="s">
        <v>28</v>
      </c>
      <c r="F1477" t="s">
        <v>21</v>
      </c>
      <c r="G1477" t="s">
        <v>156</v>
      </c>
      <c r="H1477" t="s">
        <v>71</v>
      </c>
      <c r="I1477">
        <v>1</v>
      </c>
      <c r="J1477" t="s">
        <v>228</v>
      </c>
      <c r="K1477" s="1" t="s">
        <v>119</v>
      </c>
      <c r="L1477" s="1" t="s">
        <v>173</v>
      </c>
      <c r="M1477" s="1">
        <v>37</v>
      </c>
      <c r="N1477">
        <v>0</v>
      </c>
      <c r="O1477">
        <v>0</v>
      </c>
      <c r="P1477">
        <v>0</v>
      </c>
      <c r="X1477" t="str">
        <f>Receive[[#This Row],[服装]]&amp;Receive[[#This Row],[名前]]&amp;Receive[[#This Row],[レアリティ]]</f>
        <v>ユニフォーム秋保和光ICONIC</v>
      </c>
    </row>
    <row r="1478" spans="1:24" x14ac:dyDescent="0.25">
      <c r="A1478">
        <f>VLOOKUP(Receive[[#This Row],[No用]],SetNo[[No.用]:[vlookup 用]],2,FALSE)</f>
        <v>246</v>
      </c>
      <c r="B1478">
        <f>IF(ROW()=2,1,IF(A1477&lt;&gt;Receive[[#This Row],[No]],1,B1477+1))</f>
        <v>2</v>
      </c>
      <c r="C1478" t="s">
        <v>205</v>
      </c>
      <c r="D1478" t="s">
        <v>470</v>
      </c>
      <c r="E1478" t="s">
        <v>28</v>
      </c>
      <c r="F1478" t="s">
        <v>21</v>
      </c>
      <c r="G1478" t="s">
        <v>156</v>
      </c>
      <c r="H1478" t="s">
        <v>71</v>
      </c>
      <c r="I1478">
        <v>1</v>
      </c>
      <c r="J1478" t="s">
        <v>228</v>
      </c>
      <c r="K1478" s="1" t="s">
        <v>194</v>
      </c>
      <c r="L1478" s="1" t="s">
        <v>173</v>
      </c>
      <c r="M1478">
        <v>42</v>
      </c>
      <c r="N1478">
        <v>0</v>
      </c>
      <c r="O1478">
        <v>0</v>
      </c>
      <c r="P1478">
        <v>0</v>
      </c>
      <c r="X1478" t="str">
        <f>Receive[[#This Row],[服装]]&amp;Receive[[#This Row],[名前]]&amp;Receive[[#This Row],[レアリティ]]</f>
        <v>ユニフォーム秋保和光ICONIC</v>
      </c>
    </row>
    <row r="1479" spans="1:24" x14ac:dyDescent="0.25">
      <c r="A1479">
        <f>VLOOKUP(Receive[[#This Row],[No用]],SetNo[[No.用]:[vlookup 用]],2,FALSE)</f>
        <v>246</v>
      </c>
      <c r="B1479">
        <f>IF(ROW()=2,1,IF(A1478&lt;&gt;Receive[[#This Row],[No]],1,B1478+1))</f>
        <v>3</v>
      </c>
      <c r="C1479" t="s">
        <v>205</v>
      </c>
      <c r="D1479" t="s">
        <v>470</v>
      </c>
      <c r="E1479" t="s">
        <v>28</v>
      </c>
      <c r="F1479" t="s">
        <v>21</v>
      </c>
      <c r="G1479" t="s">
        <v>156</v>
      </c>
      <c r="H1479" t="s">
        <v>71</v>
      </c>
      <c r="I1479">
        <v>1</v>
      </c>
      <c r="J1479" t="s">
        <v>228</v>
      </c>
      <c r="K1479" s="1" t="s">
        <v>163</v>
      </c>
      <c r="L1479" s="1" t="s">
        <v>162</v>
      </c>
      <c r="M1479">
        <v>34</v>
      </c>
      <c r="N1479">
        <v>0</v>
      </c>
      <c r="O1479">
        <v>0</v>
      </c>
      <c r="P1479">
        <v>0</v>
      </c>
      <c r="R1479" s="1" t="s">
        <v>923</v>
      </c>
      <c r="S1479" s="1">
        <v>15</v>
      </c>
      <c r="T1479" s="1">
        <v>59.1</v>
      </c>
      <c r="U1479" s="1"/>
      <c r="V1479" s="1"/>
      <c r="X1479" t="str">
        <f>Receive[[#This Row],[服装]]&amp;Receive[[#This Row],[名前]]&amp;Receive[[#This Row],[レアリティ]]</f>
        <v>ユニフォーム秋保和光ICONIC</v>
      </c>
    </row>
    <row r="1480" spans="1:24" x14ac:dyDescent="0.25">
      <c r="A1480">
        <f>VLOOKUP(Receive[[#This Row],[No用]],SetNo[[No.用]:[vlookup 用]],2,FALSE)</f>
        <v>246</v>
      </c>
      <c r="B1480">
        <f>IF(ROW()=2,1,IF(A1479&lt;&gt;Receive[[#This Row],[No]],1,B1479+1))</f>
        <v>4</v>
      </c>
      <c r="C1480" t="s">
        <v>205</v>
      </c>
      <c r="D1480" t="s">
        <v>470</v>
      </c>
      <c r="E1480" t="s">
        <v>28</v>
      </c>
      <c r="F1480" t="s">
        <v>21</v>
      </c>
      <c r="G1480" t="s">
        <v>156</v>
      </c>
      <c r="H1480" t="s">
        <v>71</v>
      </c>
      <c r="I1480">
        <v>1</v>
      </c>
      <c r="J1480" t="s">
        <v>228</v>
      </c>
      <c r="K1480" s="1" t="s">
        <v>120</v>
      </c>
      <c r="L1480" s="1" t="s">
        <v>173</v>
      </c>
      <c r="M1480">
        <v>37</v>
      </c>
      <c r="N1480">
        <v>0</v>
      </c>
      <c r="O1480">
        <v>0</v>
      </c>
      <c r="P1480">
        <v>0</v>
      </c>
      <c r="X1480" t="str">
        <f>Receive[[#This Row],[服装]]&amp;Receive[[#This Row],[名前]]&amp;Receive[[#This Row],[レアリティ]]</f>
        <v>ユニフォーム秋保和光ICONIC</v>
      </c>
    </row>
    <row r="1481" spans="1:24" x14ac:dyDescent="0.25">
      <c r="A1481">
        <f>VLOOKUP(Receive[[#This Row],[No用]],SetNo[[No.用]:[vlookup 用]],2,FALSE)</f>
        <v>246</v>
      </c>
      <c r="B1481">
        <f>IF(ROW()=2,1,IF(A1480&lt;&gt;Receive[[#This Row],[No]],1,B1480+1))</f>
        <v>5</v>
      </c>
      <c r="C1481" t="s">
        <v>205</v>
      </c>
      <c r="D1481" t="s">
        <v>470</v>
      </c>
      <c r="E1481" t="s">
        <v>28</v>
      </c>
      <c r="F1481" t="s">
        <v>21</v>
      </c>
      <c r="G1481" t="s">
        <v>156</v>
      </c>
      <c r="H1481" t="s">
        <v>71</v>
      </c>
      <c r="I1481">
        <v>1</v>
      </c>
      <c r="J1481" t="s">
        <v>228</v>
      </c>
      <c r="K1481" s="1" t="s">
        <v>164</v>
      </c>
      <c r="L1481" s="1" t="s">
        <v>162</v>
      </c>
      <c r="M1481">
        <v>34</v>
      </c>
      <c r="N1481">
        <v>0</v>
      </c>
      <c r="O1481">
        <v>0</v>
      </c>
      <c r="P1481">
        <v>0</v>
      </c>
      <c r="X1481" t="str">
        <f>Receive[[#This Row],[服装]]&amp;Receive[[#This Row],[名前]]&amp;Receive[[#This Row],[レアリティ]]</f>
        <v>ユニフォーム秋保和光ICONIC</v>
      </c>
    </row>
    <row r="1482" spans="1:24" x14ac:dyDescent="0.25">
      <c r="A1482">
        <f>VLOOKUP(Receive[[#This Row],[No用]],SetNo[[No.用]:[vlookup 用]],2,FALSE)</f>
        <v>246</v>
      </c>
      <c r="B1482">
        <f>IF(ROW()=2,1,IF(A1481&lt;&gt;Receive[[#This Row],[No]],1,B1481+1))</f>
        <v>6</v>
      </c>
      <c r="C1482" t="s">
        <v>205</v>
      </c>
      <c r="D1482" t="s">
        <v>470</v>
      </c>
      <c r="E1482" t="s">
        <v>28</v>
      </c>
      <c r="F1482" t="s">
        <v>21</v>
      </c>
      <c r="G1482" t="s">
        <v>156</v>
      </c>
      <c r="H1482" t="s">
        <v>71</v>
      </c>
      <c r="I1482">
        <v>0</v>
      </c>
      <c r="J1482" t="s">
        <v>228</v>
      </c>
      <c r="K1482" s="1" t="s">
        <v>165</v>
      </c>
      <c r="L1482" s="1" t="s">
        <v>162</v>
      </c>
      <c r="M1482">
        <v>34</v>
      </c>
      <c r="N1482">
        <v>0</v>
      </c>
      <c r="O1482">
        <v>0</v>
      </c>
      <c r="P1482">
        <v>0</v>
      </c>
      <c r="X1482" t="str">
        <f>Receive[[#This Row],[服装]]&amp;Receive[[#This Row],[名前]]&amp;Receive[[#This Row],[レアリティ]]</f>
        <v>ユニフォーム秋保和光ICONIC</v>
      </c>
    </row>
    <row r="1483" spans="1:24" x14ac:dyDescent="0.25">
      <c r="A1483">
        <f>VLOOKUP(Receive[[#This Row],[No用]],SetNo[[No.用]:[vlookup 用]],2,FALSE)</f>
        <v>246</v>
      </c>
      <c r="B1483">
        <f>IF(ROW()=2,1,IF(A1482&lt;&gt;Receive[[#This Row],[No]],1,B1482+1))</f>
        <v>7</v>
      </c>
      <c r="C1483" t="s">
        <v>205</v>
      </c>
      <c r="D1483" t="s">
        <v>470</v>
      </c>
      <c r="E1483" t="s">
        <v>28</v>
      </c>
      <c r="F1483" t="s">
        <v>21</v>
      </c>
      <c r="G1483" t="s">
        <v>156</v>
      </c>
      <c r="H1483" t="s">
        <v>71</v>
      </c>
      <c r="I1483">
        <v>1</v>
      </c>
      <c r="J1483" t="s">
        <v>228</v>
      </c>
      <c r="K1483" s="1" t="s">
        <v>183</v>
      </c>
      <c r="L1483" s="1" t="s">
        <v>224</v>
      </c>
      <c r="M1483">
        <v>46</v>
      </c>
      <c r="N1483">
        <v>0</v>
      </c>
      <c r="O1483">
        <v>56</v>
      </c>
      <c r="P1483">
        <v>0</v>
      </c>
      <c r="X1483" t="str">
        <f>Receive[[#This Row],[服装]]&amp;Receive[[#This Row],[名前]]&amp;Receive[[#This Row],[レアリティ]]</f>
        <v>ユニフォーム秋保和光ICONIC</v>
      </c>
    </row>
    <row r="1484" spans="1:24" x14ac:dyDescent="0.25">
      <c r="A1484">
        <f>VLOOKUP(Receive[[#This Row],[No用]],SetNo[[No.用]:[vlookup 用]],2,FALSE)</f>
        <v>247</v>
      </c>
      <c r="B1484">
        <f>IF(ROW()=2,1,IF(A1483&lt;&gt;Receive[[#This Row],[No]],1,B1483+1))</f>
        <v>1</v>
      </c>
      <c r="C1484" t="s">
        <v>205</v>
      </c>
      <c r="D1484" t="s">
        <v>472</v>
      </c>
      <c r="E1484" t="s">
        <v>28</v>
      </c>
      <c r="F1484" t="s">
        <v>26</v>
      </c>
      <c r="G1484" t="s">
        <v>156</v>
      </c>
      <c r="H1484" t="s">
        <v>71</v>
      </c>
      <c r="I1484">
        <v>1</v>
      </c>
      <c r="J1484" t="s">
        <v>228</v>
      </c>
      <c r="K1484" s="1" t="s">
        <v>119</v>
      </c>
      <c r="L1484" s="1" t="s">
        <v>162</v>
      </c>
      <c r="M1484">
        <v>25</v>
      </c>
      <c r="N1484">
        <v>0</v>
      </c>
      <c r="O1484">
        <v>0</v>
      </c>
      <c r="P1484">
        <v>0</v>
      </c>
      <c r="X1484" t="str">
        <f>Receive[[#This Row],[服装]]&amp;Receive[[#This Row],[名前]]&amp;Receive[[#This Row],[レアリティ]]</f>
        <v>ユニフォーム松島剛ICONIC</v>
      </c>
    </row>
    <row r="1485" spans="1:24" x14ac:dyDescent="0.25">
      <c r="A1485">
        <f>VLOOKUP(Receive[[#This Row],[No用]],SetNo[[No.用]:[vlookup 用]],2,FALSE)</f>
        <v>247</v>
      </c>
      <c r="B1485">
        <f>IF(ROW()=2,1,IF(A1484&lt;&gt;Receive[[#This Row],[No]],1,B1484+1))</f>
        <v>2</v>
      </c>
      <c r="C1485" t="s">
        <v>205</v>
      </c>
      <c r="D1485" t="s">
        <v>472</v>
      </c>
      <c r="E1485" t="s">
        <v>28</v>
      </c>
      <c r="F1485" t="s">
        <v>26</v>
      </c>
      <c r="G1485" t="s">
        <v>156</v>
      </c>
      <c r="H1485" t="s">
        <v>71</v>
      </c>
      <c r="I1485">
        <v>1</v>
      </c>
      <c r="J1485" t="s">
        <v>228</v>
      </c>
      <c r="K1485" s="1" t="s">
        <v>163</v>
      </c>
      <c r="L1485" s="1" t="s">
        <v>162</v>
      </c>
      <c r="M1485">
        <v>25</v>
      </c>
      <c r="N1485">
        <v>0</v>
      </c>
      <c r="O1485">
        <v>0</v>
      </c>
      <c r="P1485">
        <v>0</v>
      </c>
      <c r="R1485" s="1" t="s">
        <v>923</v>
      </c>
      <c r="S1485" s="1">
        <v>15</v>
      </c>
      <c r="T1485" s="1">
        <v>59.1</v>
      </c>
      <c r="U1485" s="1"/>
      <c r="V1485" s="1"/>
      <c r="X1485" t="str">
        <f>Receive[[#This Row],[服装]]&amp;Receive[[#This Row],[名前]]&amp;Receive[[#This Row],[レアリティ]]</f>
        <v>ユニフォーム松島剛ICONIC</v>
      </c>
    </row>
    <row r="1486" spans="1:24" x14ac:dyDescent="0.25">
      <c r="A1486">
        <f>VLOOKUP(Receive[[#This Row],[No用]],SetNo[[No.用]:[vlookup 用]],2,FALSE)</f>
        <v>247</v>
      </c>
      <c r="B1486">
        <f>IF(ROW()=2,1,IF(A1485&lt;&gt;Receive[[#This Row],[No]],1,B1485+1))</f>
        <v>3</v>
      </c>
      <c r="C1486" t="s">
        <v>205</v>
      </c>
      <c r="D1486" t="s">
        <v>472</v>
      </c>
      <c r="E1486" t="s">
        <v>28</v>
      </c>
      <c r="F1486" t="s">
        <v>26</v>
      </c>
      <c r="G1486" t="s">
        <v>156</v>
      </c>
      <c r="H1486" t="s">
        <v>71</v>
      </c>
      <c r="I1486">
        <v>1</v>
      </c>
      <c r="J1486" t="s">
        <v>228</v>
      </c>
      <c r="K1486" s="1" t="s">
        <v>120</v>
      </c>
      <c r="L1486" s="1" t="s">
        <v>162</v>
      </c>
      <c r="M1486">
        <v>25</v>
      </c>
      <c r="N1486">
        <v>0</v>
      </c>
      <c r="O1486">
        <v>0</v>
      </c>
      <c r="P1486">
        <v>0</v>
      </c>
      <c r="X1486" t="str">
        <f>Receive[[#This Row],[服装]]&amp;Receive[[#This Row],[名前]]&amp;Receive[[#This Row],[レアリティ]]</f>
        <v>ユニフォーム松島剛ICONIC</v>
      </c>
    </row>
    <row r="1487" spans="1:24" x14ac:dyDescent="0.25">
      <c r="A1487">
        <f>VLOOKUP(Receive[[#This Row],[No用]],SetNo[[No.用]:[vlookup 用]],2,FALSE)</f>
        <v>247</v>
      </c>
      <c r="B1487">
        <f>IF(ROW()=2,1,IF(A1486&lt;&gt;Receive[[#This Row],[No]],1,B1486+1))</f>
        <v>4</v>
      </c>
      <c r="C1487" t="s">
        <v>205</v>
      </c>
      <c r="D1487" t="s">
        <v>472</v>
      </c>
      <c r="E1487" t="s">
        <v>28</v>
      </c>
      <c r="F1487" t="s">
        <v>26</v>
      </c>
      <c r="G1487" t="s">
        <v>156</v>
      </c>
      <c r="H1487" t="s">
        <v>71</v>
      </c>
      <c r="I1487">
        <v>1</v>
      </c>
      <c r="J1487" t="s">
        <v>228</v>
      </c>
      <c r="K1487" s="1" t="s">
        <v>164</v>
      </c>
      <c r="L1487" s="1" t="s">
        <v>162</v>
      </c>
      <c r="M1487">
        <v>25</v>
      </c>
      <c r="N1487">
        <v>0</v>
      </c>
      <c r="O1487">
        <v>0</v>
      </c>
      <c r="P1487">
        <v>0</v>
      </c>
      <c r="X1487" t="str">
        <f>Receive[[#This Row],[服装]]&amp;Receive[[#This Row],[名前]]&amp;Receive[[#This Row],[レアリティ]]</f>
        <v>ユニフォーム松島剛ICONIC</v>
      </c>
    </row>
    <row r="1488" spans="1:24" x14ac:dyDescent="0.25">
      <c r="A1488">
        <f>VLOOKUP(Receive[[#This Row],[No用]],SetNo[[No.用]:[vlookup 用]],2,FALSE)</f>
        <v>247</v>
      </c>
      <c r="B1488">
        <f>IF(ROW()=2,1,IF(A1487&lt;&gt;Receive[[#This Row],[No]],1,B1487+1))</f>
        <v>5</v>
      </c>
      <c r="C1488" t="s">
        <v>205</v>
      </c>
      <c r="D1488" t="s">
        <v>472</v>
      </c>
      <c r="E1488" t="s">
        <v>28</v>
      </c>
      <c r="F1488" t="s">
        <v>26</v>
      </c>
      <c r="G1488" t="s">
        <v>156</v>
      </c>
      <c r="H1488" t="s">
        <v>71</v>
      </c>
      <c r="I1488">
        <v>0</v>
      </c>
      <c r="J1488" t="s">
        <v>228</v>
      </c>
      <c r="K1488" s="1" t="s">
        <v>165</v>
      </c>
      <c r="L1488" s="1" t="s">
        <v>162</v>
      </c>
      <c r="M1488">
        <v>12</v>
      </c>
      <c r="N1488">
        <v>0</v>
      </c>
      <c r="O1488">
        <v>0</v>
      </c>
      <c r="P1488">
        <v>0</v>
      </c>
      <c r="X1488" t="str">
        <f>Receive[[#This Row],[服装]]&amp;Receive[[#This Row],[名前]]&amp;Receive[[#This Row],[レアリティ]]</f>
        <v>ユニフォーム松島剛ICONIC</v>
      </c>
    </row>
    <row r="1489" spans="1:24" x14ac:dyDescent="0.25">
      <c r="A1489">
        <f>VLOOKUP(Receive[[#This Row],[No用]],SetNo[[No.用]:[vlookup 用]],2,FALSE)</f>
        <v>248</v>
      </c>
      <c r="B1489">
        <f>IF(ROW()=2,1,IF(A1488&lt;&gt;Receive[[#This Row],[No]],1,B1488+1))</f>
        <v>1</v>
      </c>
      <c r="C1489" s="1" t="s">
        <v>902</v>
      </c>
      <c r="D1489" s="1" t="s">
        <v>105</v>
      </c>
      <c r="E1489" s="1" t="s">
        <v>73</v>
      </c>
      <c r="F1489" s="1" t="s">
        <v>82</v>
      </c>
      <c r="G1489" s="1" t="s">
        <v>130</v>
      </c>
      <c r="H1489" s="1" t="s">
        <v>71</v>
      </c>
      <c r="I1489">
        <v>1</v>
      </c>
      <c r="J1489" t="s">
        <v>228</v>
      </c>
      <c r="K1489" s="1" t="s">
        <v>119</v>
      </c>
      <c r="L1489" s="1" t="s">
        <v>162</v>
      </c>
      <c r="M1489">
        <v>25</v>
      </c>
      <c r="N1489">
        <v>0</v>
      </c>
      <c r="O1489">
        <v>0</v>
      </c>
      <c r="P1489">
        <v>0</v>
      </c>
      <c r="X1489" t="str">
        <f>Receive[[#This Row],[服装]]&amp;Receive[[#This Row],[名前]]&amp;Receive[[#This Row],[レアリティ]]</f>
        <v>妖松島剛ICONIC</v>
      </c>
    </row>
    <row r="1490" spans="1:24" x14ac:dyDescent="0.25">
      <c r="A1490">
        <f>VLOOKUP(Receive[[#This Row],[No用]],SetNo[[No.用]:[vlookup 用]],2,FALSE)</f>
        <v>248</v>
      </c>
      <c r="B1490">
        <f>IF(ROW()=2,1,IF(A1489&lt;&gt;Receive[[#This Row],[No]],1,B1489+1))</f>
        <v>2</v>
      </c>
      <c r="C1490" s="1" t="s">
        <v>902</v>
      </c>
      <c r="D1490" s="1" t="s">
        <v>105</v>
      </c>
      <c r="E1490" s="1" t="s">
        <v>73</v>
      </c>
      <c r="F1490" s="1" t="s">
        <v>82</v>
      </c>
      <c r="G1490" s="1" t="s">
        <v>130</v>
      </c>
      <c r="H1490" s="1" t="s">
        <v>71</v>
      </c>
      <c r="I1490">
        <v>1</v>
      </c>
      <c r="J1490" t="s">
        <v>228</v>
      </c>
      <c r="K1490" s="1" t="s">
        <v>163</v>
      </c>
      <c r="L1490" s="1" t="s">
        <v>162</v>
      </c>
      <c r="M1490">
        <v>25</v>
      </c>
      <c r="N1490">
        <v>0</v>
      </c>
      <c r="O1490">
        <v>0</v>
      </c>
      <c r="P1490">
        <v>0</v>
      </c>
      <c r="R1490" s="1" t="s">
        <v>923</v>
      </c>
      <c r="S1490" s="1">
        <v>15</v>
      </c>
      <c r="T1490" s="1">
        <v>59.1</v>
      </c>
      <c r="U1490" s="1"/>
      <c r="V1490" s="1"/>
      <c r="X1490" t="str">
        <f>Receive[[#This Row],[服装]]&amp;Receive[[#This Row],[名前]]&amp;Receive[[#This Row],[レアリティ]]</f>
        <v>妖松島剛ICONIC</v>
      </c>
    </row>
    <row r="1491" spans="1:24" x14ac:dyDescent="0.25">
      <c r="A1491">
        <f>VLOOKUP(Receive[[#This Row],[No用]],SetNo[[No.用]:[vlookup 用]],2,FALSE)</f>
        <v>248</v>
      </c>
      <c r="B1491">
        <f>IF(ROW()=2,1,IF(A1490&lt;&gt;Receive[[#This Row],[No]],1,B1490+1))</f>
        <v>3</v>
      </c>
      <c r="C1491" s="1" t="s">
        <v>902</v>
      </c>
      <c r="D1491" s="1" t="s">
        <v>105</v>
      </c>
      <c r="E1491" s="1" t="s">
        <v>73</v>
      </c>
      <c r="F1491" s="1" t="s">
        <v>82</v>
      </c>
      <c r="G1491" s="1" t="s">
        <v>130</v>
      </c>
      <c r="H1491" s="1" t="s">
        <v>71</v>
      </c>
      <c r="I1491">
        <v>1</v>
      </c>
      <c r="J1491" t="s">
        <v>228</v>
      </c>
      <c r="K1491" s="1" t="s">
        <v>120</v>
      </c>
      <c r="L1491" s="1" t="s">
        <v>162</v>
      </c>
      <c r="M1491">
        <v>25</v>
      </c>
      <c r="N1491">
        <v>0</v>
      </c>
      <c r="O1491">
        <v>0</v>
      </c>
      <c r="P1491">
        <v>0</v>
      </c>
      <c r="X1491" t="str">
        <f>Receive[[#This Row],[服装]]&amp;Receive[[#This Row],[名前]]&amp;Receive[[#This Row],[レアリティ]]</f>
        <v>妖松島剛ICONIC</v>
      </c>
    </row>
    <row r="1492" spans="1:24" x14ac:dyDescent="0.25">
      <c r="A1492">
        <f>VLOOKUP(Receive[[#This Row],[No用]],SetNo[[No.用]:[vlookup 用]],2,FALSE)</f>
        <v>248</v>
      </c>
      <c r="B1492">
        <f>IF(ROW()=2,1,IF(A1491&lt;&gt;Receive[[#This Row],[No]],1,B1491+1))</f>
        <v>4</v>
      </c>
      <c r="C1492" s="1" t="s">
        <v>902</v>
      </c>
      <c r="D1492" s="1" t="s">
        <v>105</v>
      </c>
      <c r="E1492" s="1" t="s">
        <v>73</v>
      </c>
      <c r="F1492" s="1" t="s">
        <v>82</v>
      </c>
      <c r="G1492" s="1" t="s">
        <v>130</v>
      </c>
      <c r="H1492" s="1" t="s">
        <v>71</v>
      </c>
      <c r="I1492">
        <v>1</v>
      </c>
      <c r="J1492" t="s">
        <v>228</v>
      </c>
      <c r="K1492" s="1" t="s">
        <v>164</v>
      </c>
      <c r="L1492" s="1" t="s">
        <v>162</v>
      </c>
      <c r="M1492">
        <v>25</v>
      </c>
      <c r="N1492">
        <v>0</v>
      </c>
      <c r="O1492">
        <v>0</v>
      </c>
      <c r="P1492">
        <v>0</v>
      </c>
      <c r="X1492" t="str">
        <f>Receive[[#This Row],[服装]]&amp;Receive[[#This Row],[名前]]&amp;Receive[[#This Row],[レアリティ]]</f>
        <v>妖松島剛ICONIC</v>
      </c>
    </row>
    <row r="1493" spans="1:24" x14ac:dyDescent="0.25">
      <c r="A1493">
        <f>VLOOKUP(Receive[[#This Row],[No用]],SetNo[[No.用]:[vlookup 用]],2,FALSE)</f>
        <v>248</v>
      </c>
      <c r="B1493">
        <f>IF(ROW()=2,1,IF(A1492&lt;&gt;Receive[[#This Row],[No]],1,B1492+1))</f>
        <v>5</v>
      </c>
      <c r="C1493" s="1" t="s">
        <v>902</v>
      </c>
      <c r="D1493" s="1" t="s">
        <v>105</v>
      </c>
      <c r="E1493" s="1" t="s">
        <v>73</v>
      </c>
      <c r="F1493" s="1" t="s">
        <v>82</v>
      </c>
      <c r="G1493" s="1" t="s">
        <v>130</v>
      </c>
      <c r="H1493" s="1" t="s">
        <v>71</v>
      </c>
      <c r="I1493">
        <v>0</v>
      </c>
      <c r="J1493" t="s">
        <v>228</v>
      </c>
      <c r="K1493" s="1" t="s">
        <v>165</v>
      </c>
      <c r="L1493" s="1" t="s">
        <v>162</v>
      </c>
      <c r="M1493">
        <v>12</v>
      </c>
      <c r="N1493">
        <v>0</v>
      </c>
      <c r="O1493">
        <v>0</v>
      </c>
      <c r="P1493">
        <v>0</v>
      </c>
      <c r="X1493" t="str">
        <f>Receive[[#This Row],[服装]]&amp;Receive[[#This Row],[名前]]&amp;Receive[[#This Row],[レアリティ]]</f>
        <v>妖松島剛ICONIC</v>
      </c>
    </row>
    <row r="1494" spans="1:24" x14ac:dyDescent="0.25">
      <c r="A1494">
        <f>VLOOKUP(Receive[[#This Row],[No用]],SetNo[[No.用]:[vlookup 用]],2,FALSE)</f>
        <v>249</v>
      </c>
      <c r="B1494">
        <f>IF(ROW()=2,1,IF(A1493&lt;&gt;Receive[[#This Row],[No]],1,B1493+1))</f>
        <v>1</v>
      </c>
      <c r="C1494" t="s">
        <v>205</v>
      </c>
      <c r="D1494" t="s">
        <v>474</v>
      </c>
      <c r="E1494" t="s">
        <v>28</v>
      </c>
      <c r="F1494" t="s">
        <v>25</v>
      </c>
      <c r="G1494" t="s">
        <v>156</v>
      </c>
      <c r="H1494" t="s">
        <v>71</v>
      </c>
      <c r="I1494">
        <v>1</v>
      </c>
      <c r="J1494" t="s">
        <v>228</v>
      </c>
      <c r="K1494" s="1" t="s">
        <v>119</v>
      </c>
      <c r="L1494" s="1" t="s">
        <v>162</v>
      </c>
      <c r="M1494">
        <v>27</v>
      </c>
      <c r="N1494">
        <v>0</v>
      </c>
      <c r="O1494">
        <v>0</v>
      </c>
      <c r="P1494">
        <v>0</v>
      </c>
      <c r="X1494" t="str">
        <f>Receive[[#This Row],[服装]]&amp;Receive[[#This Row],[名前]]&amp;Receive[[#This Row],[レアリティ]]</f>
        <v>ユニフォーム川渡瞬己ICONIC</v>
      </c>
    </row>
    <row r="1495" spans="1:24" x14ac:dyDescent="0.25">
      <c r="A1495">
        <f>VLOOKUP(Receive[[#This Row],[No用]],SetNo[[No.用]:[vlookup 用]],2,FALSE)</f>
        <v>249</v>
      </c>
      <c r="B1495">
        <f>IF(ROW()=2,1,IF(A1494&lt;&gt;Receive[[#This Row],[No]],1,B1494+1))</f>
        <v>2</v>
      </c>
      <c r="C1495" t="s">
        <v>205</v>
      </c>
      <c r="D1495" t="s">
        <v>474</v>
      </c>
      <c r="E1495" t="s">
        <v>28</v>
      </c>
      <c r="F1495" t="s">
        <v>25</v>
      </c>
      <c r="G1495" t="s">
        <v>156</v>
      </c>
      <c r="H1495" t="s">
        <v>71</v>
      </c>
      <c r="I1495">
        <v>1</v>
      </c>
      <c r="J1495" t="s">
        <v>228</v>
      </c>
      <c r="K1495" s="1" t="s">
        <v>163</v>
      </c>
      <c r="L1495" s="1" t="s">
        <v>162</v>
      </c>
      <c r="M1495">
        <v>27</v>
      </c>
      <c r="N1495">
        <v>0</v>
      </c>
      <c r="O1495">
        <v>0</v>
      </c>
      <c r="P1495">
        <v>0</v>
      </c>
      <c r="R1495" s="1" t="s">
        <v>923</v>
      </c>
      <c r="S1495" s="1">
        <v>15</v>
      </c>
      <c r="T1495" s="1">
        <v>59.1</v>
      </c>
      <c r="U1495" s="1"/>
      <c r="V1495" s="1"/>
      <c r="W1495" s="1"/>
      <c r="X1495" t="str">
        <f>Receive[[#This Row],[服装]]&amp;Receive[[#This Row],[名前]]&amp;Receive[[#This Row],[レアリティ]]</f>
        <v>ユニフォーム川渡瞬己ICONIC</v>
      </c>
    </row>
    <row r="1496" spans="1:24" x14ac:dyDescent="0.25">
      <c r="A1496">
        <f>VLOOKUP(Receive[[#This Row],[No用]],SetNo[[No.用]:[vlookup 用]],2,FALSE)</f>
        <v>249</v>
      </c>
      <c r="B1496">
        <f>IF(ROW()=2,1,IF(A1495&lt;&gt;Receive[[#This Row],[No]],1,B1495+1))</f>
        <v>3</v>
      </c>
      <c r="C1496" t="s">
        <v>205</v>
      </c>
      <c r="D1496" t="s">
        <v>474</v>
      </c>
      <c r="E1496" t="s">
        <v>28</v>
      </c>
      <c r="F1496" t="s">
        <v>25</v>
      </c>
      <c r="G1496" t="s">
        <v>156</v>
      </c>
      <c r="H1496" t="s">
        <v>71</v>
      </c>
      <c r="I1496">
        <v>1</v>
      </c>
      <c r="J1496" t="s">
        <v>228</v>
      </c>
      <c r="K1496" s="1" t="s">
        <v>230</v>
      </c>
      <c r="L1496" s="1" t="s">
        <v>162</v>
      </c>
      <c r="M1496">
        <v>27</v>
      </c>
      <c r="N1496">
        <v>0</v>
      </c>
      <c r="O1496">
        <v>0</v>
      </c>
      <c r="P1496">
        <v>0</v>
      </c>
      <c r="R1496" s="1" t="s">
        <v>923</v>
      </c>
      <c r="S1496" s="1">
        <v>10</v>
      </c>
      <c r="T1496" s="1">
        <v>39.4</v>
      </c>
      <c r="U1496" s="1"/>
      <c r="V1496" s="1"/>
      <c r="W1496" s="1"/>
      <c r="X1496" t="str">
        <f>Receive[[#This Row],[服装]]&amp;Receive[[#This Row],[名前]]&amp;Receive[[#This Row],[レアリティ]]</f>
        <v>ユニフォーム川渡瞬己ICONIC</v>
      </c>
    </row>
    <row r="1497" spans="1:24" x14ac:dyDescent="0.25">
      <c r="A1497">
        <f>VLOOKUP(Receive[[#This Row],[No用]],SetNo[[No.用]:[vlookup 用]],2,FALSE)</f>
        <v>249</v>
      </c>
      <c r="B1497">
        <f>IF(ROW()=2,1,IF(A1496&lt;&gt;Receive[[#This Row],[No]],1,B1496+1))</f>
        <v>4</v>
      </c>
      <c r="C1497" t="s">
        <v>205</v>
      </c>
      <c r="D1497" t="s">
        <v>474</v>
      </c>
      <c r="E1497" t="s">
        <v>28</v>
      </c>
      <c r="F1497" t="s">
        <v>25</v>
      </c>
      <c r="G1497" t="s">
        <v>156</v>
      </c>
      <c r="H1497" t="s">
        <v>71</v>
      </c>
      <c r="I1497">
        <v>1</v>
      </c>
      <c r="J1497" t="s">
        <v>228</v>
      </c>
      <c r="K1497" s="1" t="s">
        <v>120</v>
      </c>
      <c r="L1497" s="1" t="s">
        <v>162</v>
      </c>
      <c r="M1497">
        <v>27</v>
      </c>
      <c r="N1497">
        <v>0</v>
      </c>
      <c r="O1497">
        <v>0</v>
      </c>
      <c r="P1497">
        <v>0</v>
      </c>
      <c r="X1497" t="str">
        <f>Receive[[#This Row],[服装]]&amp;Receive[[#This Row],[名前]]&amp;Receive[[#This Row],[レアリティ]]</f>
        <v>ユニフォーム川渡瞬己ICONIC</v>
      </c>
    </row>
    <row r="1498" spans="1:24" x14ac:dyDescent="0.25">
      <c r="A1498">
        <f>VLOOKUP(Receive[[#This Row],[No用]],SetNo[[No.用]:[vlookup 用]],2,FALSE)</f>
        <v>249</v>
      </c>
      <c r="B1498">
        <f>IF(ROW()=2,1,IF(A1497&lt;&gt;Receive[[#This Row],[No]],1,B1497+1))</f>
        <v>5</v>
      </c>
      <c r="C1498" t="s">
        <v>205</v>
      </c>
      <c r="D1498" t="s">
        <v>474</v>
      </c>
      <c r="E1498" t="s">
        <v>28</v>
      </c>
      <c r="F1498" t="s">
        <v>25</v>
      </c>
      <c r="G1498" t="s">
        <v>156</v>
      </c>
      <c r="H1498" t="s">
        <v>71</v>
      </c>
      <c r="I1498">
        <v>1</v>
      </c>
      <c r="J1498" t="s">
        <v>228</v>
      </c>
      <c r="K1498" s="1" t="s">
        <v>164</v>
      </c>
      <c r="L1498" s="1" t="s">
        <v>162</v>
      </c>
      <c r="M1498">
        <v>27</v>
      </c>
      <c r="N1498">
        <v>0</v>
      </c>
      <c r="O1498">
        <v>0</v>
      </c>
      <c r="P1498">
        <v>0</v>
      </c>
      <c r="X1498" t="str">
        <f>Receive[[#This Row],[服装]]&amp;Receive[[#This Row],[名前]]&amp;Receive[[#This Row],[レアリティ]]</f>
        <v>ユニフォーム川渡瞬己ICONIC</v>
      </c>
    </row>
    <row r="1499" spans="1:24" x14ac:dyDescent="0.25">
      <c r="A1499">
        <f>VLOOKUP(Receive[[#This Row],[No用]],SetNo[[No.用]:[vlookup 用]],2,FALSE)</f>
        <v>249</v>
      </c>
      <c r="B1499">
        <f>IF(ROW()=2,1,IF(A1498&lt;&gt;Receive[[#This Row],[No]],1,B1498+1))</f>
        <v>6</v>
      </c>
      <c r="C1499" t="s">
        <v>205</v>
      </c>
      <c r="D1499" t="s">
        <v>474</v>
      </c>
      <c r="E1499" t="s">
        <v>28</v>
      </c>
      <c r="F1499" t="s">
        <v>25</v>
      </c>
      <c r="G1499" t="s">
        <v>156</v>
      </c>
      <c r="H1499" t="s">
        <v>71</v>
      </c>
      <c r="I1499">
        <v>0</v>
      </c>
      <c r="J1499" t="s">
        <v>228</v>
      </c>
      <c r="K1499" s="1" t="s">
        <v>165</v>
      </c>
      <c r="L1499" s="1" t="s">
        <v>162</v>
      </c>
      <c r="M1499">
        <v>14</v>
      </c>
      <c r="N1499">
        <v>0</v>
      </c>
      <c r="O1499">
        <v>0</v>
      </c>
      <c r="P1499">
        <v>0</v>
      </c>
      <c r="X1499" t="str">
        <f>Receive[[#This Row],[服装]]&amp;Receive[[#This Row],[名前]]&amp;Receive[[#This Row],[レアリティ]]</f>
        <v>ユニフォーム川渡瞬己ICONIC</v>
      </c>
    </row>
    <row r="1500" spans="1:24" x14ac:dyDescent="0.25">
      <c r="A1500">
        <f>VLOOKUP(Receive[[#This Row],[No用]],SetNo[[No.用]:[vlookup 用]],2,FALSE)</f>
        <v>250</v>
      </c>
      <c r="B1500">
        <f>IF(ROW()=2,1,IF(A1499&lt;&gt;Receive[[#This Row],[No]],1,B1499+1))</f>
        <v>1</v>
      </c>
      <c r="C1500" s="1" t="s">
        <v>951</v>
      </c>
      <c r="D1500" s="1" t="s">
        <v>106</v>
      </c>
      <c r="E1500" s="1" t="s">
        <v>73</v>
      </c>
      <c r="F1500" s="1" t="s">
        <v>78</v>
      </c>
      <c r="G1500" s="1" t="s">
        <v>130</v>
      </c>
      <c r="H1500" s="1" t="s">
        <v>71</v>
      </c>
      <c r="I1500">
        <v>1</v>
      </c>
      <c r="J1500" t="s">
        <v>228</v>
      </c>
      <c r="K1500" s="1" t="s">
        <v>119</v>
      </c>
      <c r="L1500" s="1" t="s">
        <v>178</v>
      </c>
      <c r="M1500">
        <v>30</v>
      </c>
      <c r="N1500">
        <v>0</v>
      </c>
      <c r="O1500">
        <v>0</v>
      </c>
      <c r="P1500">
        <v>0</v>
      </c>
      <c r="X1500" t="str">
        <f>Receive[[#This Row],[服装]]&amp;Receive[[#This Row],[名前]]&amp;Receive[[#This Row],[レアリティ]]</f>
        <v>サバゲ2川渡瞬己ICONIC</v>
      </c>
    </row>
    <row r="1501" spans="1:24" x14ac:dyDescent="0.25">
      <c r="A1501">
        <f>VLOOKUP(Receive[[#This Row],[No用]],SetNo[[No.用]:[vlookup 用]],2,FALSE)</f>
        <v>250</v>
      </c>
      <c r="B1501">
        <f>IF(ROW()=2,1,IF(A1500&lt;&gt;Receive[[#This Row],[No]],1,B1500+1))</f>
        <v>2</v>
      </c>
      <c r="C1501" s="1" t="s">
        <v>951</v>
      </c>
      <c r="D1501" s="1" t="s">
        <v>106</v>
      </c>
      <c r="E1501" s="1" t="s">
        <v>73</v>
      </c>
      <c r="F1501" s="1" t="s">
        <v>78</v>
      </c>
      <c r="G1501" s="1" t="s">
        <v>130</v>
      </c>
      <c r="H1501" s="1" t="s">
        <v>71</v>
      </c>
      <c r="I1501">
        <v>1</v>
      </c>
      <c r="J1501" t="s">
        <v>228</v>
      </c>
      <c r="K1501" s="1" t="s">
        <v>163</v>
      </c>
      <c r="L1501" s="1" t="s">
        <v>162</v>
      </c>
      <c r="M1501">
        <v>27</v>
      </c>
      <c r="N1501">
        <v>0</v>
      </c>
      <c r="O1501">
        <v>0</v>
      </c>
      <c r="P1501">
        <v>0</v>
      </c>
      <c r="R1501" s="1" t="s">
        <v>923</v>
      </c>
      <c r="S1501" s="1">
        <v>15</v>
      </c>
      <c r="T1501" s="1">
        <v>59.1</v>
      </c>
      <c r="U1501" s="1"/>
      <c r="V1501" s="1"/>
      <c r="W1501" s="1"/>
      <c r="X1501" t="str">
        <f>Receive[[#This Row],[服装]]&amp;Receive[[#This Row],[名前]]&amp;Receive[[#This Row],[レアリティ]]</f>
        <v>サバゲ2川渡瞬己ICONIC</v>
      </c>
    </row>
    <row r="1502" spans="1:24" x14ac:dyDescent="0.25">
      <c r="A1502">
        <f>VLOOKUP(Receive[[#This Row],[No用]],SetNo[[No.用]:[vlookup 用]],2,FALSE)</f>
        <v>250</v>
      </c>
      <c r="B1502">
        <f>IF(ROW()=2,1,IF(A1501&lt;&gt;Receive[[#This Row],[No]],1,B1501+1))</f>
        <v>3</v>
      </c>
      <c r="C1502" s="1" t="s">
        <v>951</v>
      </c>
      <c r="D1502" s="1" t="s">
        <v>106</v>
      </c>
      <c r="E1502" s="1" t="s">
        <v>73</v>
      </c>
      <c r="F1502" s="1" t="s">
        <v>78</v>
      </c>
      <c r="G1502" s="1" t="s">
        <v>130</v>
      </c>
      <c r="H1502" s="1" t="s">
        <v>71</v>
      </c>
      <c r="I1502">
        <v>1</v>
      </c>
      <c r="J1502" t="s">
        <v>228</v>
      </c>
      <c r="K1502" s="1" t="s">
        <v>230</v>
      </c>
      <c r="L1502" s="1" t="s">
        <v>162</v>
      </c>
      <c r="M1502">
        <v>27</v>
      </c>
      <c r="N1502">
        <v>0</v>
      </c>
      <c r="O1502">
        <v>0</v>
      </c>
      <c r="P1502">
        <v>0</v>
      </c>
      <c r="R1502" s="1" t="s">
        <v>923</v>
      </c>
      <c r="S1502" s="1">
        <v>10</v>
      </c>
      <c r="T1502" s="1">
        <v>39.4</v>
      </c>
      <c r="U1502" s="1"/>
      <c r="V1502" s="1"/>
      <c r="W1502" s="1"/>
      <c r="X1502" t="str">
        <f>Receive[[#This Row],[服装]]&amp;Receive[[#This Row],[名前]]&amp;Receive[[#This Row],[レアリティ]]</f>
        <v>サバゲ2川渡瞬己ICONIC</v>
      </c>
    </row>
    <row r="1503" spans="1:24" x14ac:dyDescent="0.25">
      <c r="A1503">
        <f>VLOOKUP(Receive[[#This Row],[No用]],SetNo[[No.用]:[vlookup 用]],2,FALSE)</f>
        <v>250</v>
      </c>
      <c r="B1503">
        <f>IF(ROW()=2,1,IF(A1502&lt;&gt;Receive[[#This Row],[No]],1,B1502+1))</f>
        <v>4</v>
      </c>
      <c r="C1503" s="1" t="s">
        <v>951</v>
      </c>
      <c r="D1503" s="1" t="s">
        <v>106</v>
      </c>
      <c r="E1503" s="1" t="s">
        <v>73</v>
      </c>
      <c r="F1503" s="1" t="s">
        <v>78</v>
      </c>
      <c r="G1503" s="1" t="s">
        <v>130</v>
      </c>
      <c r="H1503" s="1" t="s">
        <v>71</v>
      </c>
      <c r="I1503">
        <v>1</v>
      </c>
      <c r="J1503" t="s">
        <v>228</v>
      </c>
      <c r="K1503" s="1" t="s">
        <v>120</v>
      </c>
      <c r="L1503" s="1" t="s">
        <v>178</v>
      </c>
      <c r="M1503">
        <v>30</v>
      </c>
      <c r="N1503">
        <v>0</v>
      </c>
      <c r="O1503">
        <v>0</v>
      </c>
      <c r="P1503">
        <v>0</v>
      </c>
      <c r="X1503" t="str">
        <f>Receive[[#This Row],[服装]]&amp;Receive[[#This Row],[名前]]&amp;Receive[[#This Row],[レアリティ]]</f>
        <v>サバゲ2川渡瞬己ICONIC</v>
      </c>
    </row>
    <row r="1504" spans="1:24" x14ac:dyDescent="0.25">
      <c r="A1504">
        <f>VLOOKUP(Receive[[#This Row],[No用]],SetNo[[No.用]:[vlookup 用]],2,FALSE)</f>
        <v>250</v>
      </c>
      <c r="B1504">
        <f>IF(ROW()=2,1,IF(A1503&lt;&gt;Receive[[#This Row],[No]],1,B1503+1))</f>
        <v>5</v>
      </c>
      <c r="C1504" s="1" t="s">
        <v>951</v>
      </c>
      <c r="D1504" s="1" t="s">
        <v>106</v>
      </c>
      <c r="E1504" s="1" t="s">
        <v>73</v>
      </c>
      <c r="F1504" s="1" t="s">
        <v>78</v>
      </c>
      <c r="G1504" s="1" t="s">
        <v>130</v>
      </c>
      <c r="H1504" s="1" t="s">
        <v>71</v>
      </c>
      <c r="I1504">
        <v>1</v>
      </c>
      <c r="J1504" t="s">
        <v>228</v>
      </c>
      <c r="K1504" s="1" t="s">
        <v>164</v>
      </c>
      <c r="L1504" s="1" t="s">
        <v>162</v>
      </c>
      <c r="M1504">
        <v>27</v>
      </c>
      <c r="N1504">
        <v>0</v>
      </c>
      <c r="O1504">
        <v>0</v>
      </c>
      <c r="P1504">
        <v>0</v>
      </c>
      <c r="X1504" t="str">
        <f>Receive[[#This Row],[服装]]&amp;Receive[[#This Row],[名前]]&amp;Receive[[#This Row],[レアリティ]]</f>
        <v>サバゲ2川渡瞬己ICONIC</v>
      </c>
    </row>
    <row r="1505" spans="1:24" x14ac:dyDescent="0.25">
      <c r="A1505">
        <f>VLOOKUP(Receive[[#This Row],[No用]],SetNo[[No.用]:[vlookup 用]],2,FALSE)</f>
        <v>250</v>
      </c>
      <c r="B1505">
        <f>IF(ROW()=2,1,IF(A1504&lt;&gt;Receive[[#This Row],[No]],1,B1504+1))</f>
        <v>6</v>
      </c>
      <c r="C1505" s="1" t="s">
        <v>951</v>
      </c>
      <c r="D1505" s="1" t="s">
        <v>106</v>
      </c>
      <c r="E1505" s="1" t="s">
        <v>73</v>
      </c>
      <c r="F1505" s="1" t="s">
        <v>78</v>
      </c>
      <c r="G1505" s="1" t="s">
        <v>130</v>
      </c>
      <c r="H1505" s="1" t="s">
        <v>71</v>
      </c>
      <c r="I1505">
        <v>0</v>
      </c>
      <c r="J1505" t="s">
        <v>228</v>
      </c>
      <c r="K1505" s="1" t="s">
        <v>165</v>
      </c>
      <c r="L1505" s="1" t="s">
        <v>162</v>
      </c>
      <c r="M1505">
        <v>14</v>
      </c>
      <c r="N1505">
        <v>0</v>
      </c>
      <c r="O1505">
        <v>0</v>
      </c>
      <c r="P1505">
        <v>0</v>
      </c>
      <c r="X1505" t="str">
        <f>Receive[[#This Row],[服装]]&amp;Receive[[#This Row],[名前]]&amp;Receive[[#This Row],[レアリティ]]</f>
        <v>サバゲ2川渡瞬己ICONIC</v>
      </c>
    </row>
    <row r="1506" spans="1:24" x14ac:dyDescent="0.25">
      <c r="A1506">
        <f>VLOOKUP(Receive[[#This Row],[No用]],SetNo[[No.用]:[vlookup 用]],2,FALSE)</f>
        <v>251</v>
      </c>
      <c r="B1506">
        <f>IF(ROW()=2,1,IF(A1505&lt;&gt;Receive[[#This Row],[No]],1,B1505+1))</f>
        <v>1</v>
      </c>
      <c r="C1506" t="s">
        <v>108</v>
      </c>
      <c r="D1506" t="s">
        <v>109</v>
      </c>
      <c r="E1506" t="s">
        <v>73</v>
      </c>
      <c r="F1506" t="s">
        <v>78</v>
      </c>
      <c r="G1506" t="s">
        <v>118</v>
      </c>
      <c r="H1506" t="s">
        <v>71</v>
      </c>
      <c r="I1506">
        <v>1</v>
      </c>
      <c r="J1506" t="s">
        <v>228</v>
      </c>
      <c r="K1506" s="1" t="s">
        <v>119</v>
      </c>
      <c r="L1506" s="1" t="s">
        <v>162</v>
      </c>
      <c r="M1506">
        <v>28</v>
      </c>
      <c r="N1506">
        <v>0</v>
      </c>
      <c r="O1506">
        <v>0</v>
      </c>
      <c r="P1506">
        <v>0</v>
      </c>
      <c r="X1506" t="str">
        <f>Receive[[#This Row],[服装]]&amp;Receive[[#This Row],[名前]]&amp;Receive[[#This Row],[レアリティ]]</f>
        <v>ユニフォーム牛島若利ICONIC</v>
      </c>
    </row>
    <row r="1507" spans="1:24" x14ac:dyDescent="0.25">
      <c r="A1507">
        <f>VLOOKUP(Receive[[#This Row],[No用]],SetNo[[No.用]:[vlookup 用]],2,FALSE)</f>
        <v>251</v>
      </c>
      <c r="B1507">
        <f>IF(ROW()=2,1,IF(A1506&lt;&gt;Receive[[#This Row],[No]],1,B1506+1))</f>
        <v>2</v>
      </c>
      <c r="C1507" t="s">
        <v>108</v>
      </c>
      <c r="D1507" t="s">
        <v>109</v>
      </c>
      <c r="E1507" t="s">
        <v>73</v>
      </c>
      <c r="F1507" t="s">
        <v>78</v>
      </c>
      <c r="G1507" t="s">
        <v>118</v>
      </c>
      <c r="H1507" t="s">
        <v>71</v>
      </c>
      <c r="I1507">
        <v>1</v>
      </c>
      <c r="J1507" t="s">
        <v>228</v>
      </c>
      <c r="K1507" s="1" t="s">
        <v>163</v>
      </c>
      <c r="L1507" s="1" t="s">
        <v>162</v>
      </c>
      <c r="M1507">
        <v>28</v>
      </c>
      <c r="N1507">
        <v>0</v>
      </c>
      <c r="O1507">
        <v>0</v>
      </c>
      <c r="P1507">
        <v>0</v>
      </c>
      <c r="R1507" s="1" t="s">
        <v>923</v>
      </c>
      <c r="S1507" s="1">
        <v>15</v>
      </c>
      <c r="T1507" s="1">
        <v>59.1</v>
      </c>
      <c r="U1507" s="1"/>
      <c r="V1507" s="1"/>
      <c r="X1507" t="str">
        <f>Receive[[#This Row],[服装]]&amp;Receive[[#This Row],[名前]]&amp;Receive[[#This Row],[レアリティ]]</f>
        <v>ユニフォーム牛島若利ICONIC</v>
      </c>
    </row>
    <row r="1508" spans="1:24" x14ac:dyDescent="0.25">
      <c r="A1508">
        <f>VLOOKUP(Receive[[#This Row],[No用]],SetNo[[No.用]:[vlookup 用]],2,FALSE)</f>
        <v>251</v>
      </c>
      <c r="B1508">
        <f>IF(ROW()=2,1,IF(A1507&lt;&gt;Receive[[#This Row],[No]],1,B1507+1))</f>
        <v>3</v>
      </c>
      <c r="C1508" t="s">
        <v>108</v>
      </c>
      <c r="D1508" t="s">
        <v>109</v>
      </c>
      <c r="E1508" t="s">
        <v>73</v>
      </c>
      <c r="F1508" t="s">
        <v>78</v>
      </c>
      <c r="G1508" t="s">
        <v>118</v>
      </c>
      <c r="H1508" t="s">
        <v>71</v>
      </c>
      <c r="I1508">
        <v>1</v>
      </c>
      <c r="J1508" t="s">
        <v>228</v>
      </c>
      <c r="K1508" s="1" t="s">
        <v>120</v>
      </c>
      <c r="L1508" s="1" t="s">
        <v>162</v>
      </c>
      <c r="M1508">
        <v>28</v>
      </c>
      <c r="N1508">
        <v>0</v>
      </c>
      <c r="O1508">
        <v>0</v>
      </c>
      <c r="P1508">
        <v>0</v>
      </c>
      <c r="X1508" t="str">
        <f>Receive[[#This Row],[服装]]&amp;Receive[[#This Row],[名前]]&amp;Receive[[#This Row],[レアリティ]]</f>
        <v>ユニフォーム牛島若利ICONIC</v>
      </c>
    </row>
    <row r="1509" spans="1:24" x14ac:dyDescent="0.25">
      <c r="A1509">
        <f>VLOOKUP(Receive[[#This Row],[No用]],SetNo[[No.用]:[vlookup 用]],2,FALSE)</f>
        <v>251</v>
      </c>
      <c r="B1509">
        <f>IF(ROW()=2,1,IF(A1508&lt;&gt;Receive[[#This Row],[No]],1,B1508+1))</f>
        <v>4</v>
      </c>
      <c r="C1509" t="s">
        <v>108</v>
      </c>
      <c r="D1509" t="s">
        <v>109</v>
      </c>
      <c r="E1509" t="s">
        <v>73</v>
      </c>
      <c r="F1509" t="s">
        <v>78</v>
      </c>
      <c r="G1509" t="s">
        <v>118</v>
      </c>
      <c r="H1509" t="s">
        <v>71</v>
      </c>
      <c r="I1509">
        <v>1</v>
      </c>
      <c r="J1509" t="s">
        <v>228</v>
      </c>
      <c r="K1509" s="1" t="s">
        <v>164</v>
      </c>
      <c r="L1509" s="1" t="s">
        <v>162</v>
      </c>
      <c r="M1509">
        <v>28</v>
      </c>
      <c r="N1509">
        <v>0</v>
      </c>
      <c r="O1509">
        <v>0</v>
      </c>
      <c r="P1509">
        <v>0</v>
      </c>
      <c r="X1509" t="str">
        <f>Receive[[#This Row],[服装]]&amp;Receive[[#This Row],[名前]]&amp;Receive[[#This Row],[レアリティ]]</f>
        <v>ユニフォーム牛島若利ICONIC</v>
      </c>
    </row>
    <row r="1510" spans="1:24" x14ac:dyDescent="0.25">
      <c r="A1510">
        <f>VLOOKUP(Receive[[#This Row],[No用]],SetNo[[No.用]:[vlookup 用]],2,FALSE)</f>
        <v>251</v>
      </c>
      <c r="B1510">
        <f>IF(ROW()=2,1,IF(A1509&lt;&gt;Receive[[#This Row],[No]],1,B1509+1))</f>
        <v>5</v>
      </c>
      <c r="C1510" t="s">
        <v>108</v>
      </c>
      <c r="D1510" t="s">
        <v>109</v>
      </c>
      <c r="E1510" t="s">
        <v>73</v>
      </c>
      <c r="F1510" t="s">
        <v>78</v>
      </c>
      <c r="G1510" t="s">
        <v>118</v>
      </c>
      <c r="H1510" t="s">
        <v>71</v>
      </c>
      <c r="I1510">
        <v>0</v>
      </c>
      <c r="J1510" t="s">
        <v>228</v>
      </c>
      <c r="K1510" s="1" t="s">
        <v>165</v>
      </c>
      <c r="L1510" s="1" t="s">
        <v>162</v>
      </c>
      <c r="M1510">
        <v>13</v>
      </c>
      <c r="N1510">
        <v>0</v>
      </c>
      <c r="O1510">
        <v>0</v>
      </c>
      <c r="P1510">
        <v>0</v>
      </c>
      <c r="X1510" t="str">
        <f>Receive[[#This Row],[服装]]&amp;Receive[[#This Row],[名前]]&amp;Receive[[#This Row],[レアリティ]]</f>
        <v>ユニフォーム牛島若利ICONIC</v>
      </c>
    </row>
    <row r="1511" spans="1:24" x14ac:dyDescent="0.25">
      <c r="A1511">
        <f>VLOOKUP(Receive[[#This Row],[No用]],SetNo[[No.用]:[vlookup 用]],2,FALSE)</f>
        <v>252</v>
      </c>
      <c r="B1511">
        <f>IF(ROW()=2,1,IF(A1510&lt;&gt;Receive[[#This Row],[No]],1,B1510+1))</f>
        <v>1</v>
      </c>
      <c r="C1511" t="s">
        <v>116</v>
      </c>
      <c r="D1511" t="s">
        <v>109</v>
      </c>
      <c r="E1511" t="s">
        <v>90</v>
      </c>
      <c r="F1511" t="s">
        <v>78</v>
      </c>
      <c r="G1511" t="s">
        <v>118</v>
      </c>
      <c r="H1511" t="s">
        <v>71</v>
      </c>
      <c r="I1511">
        <v>1</v>
      </c>
      <c r="J1511" t="s">
        <v>228</v>
      </c>
      <c r="K1511" s="1" t="s">
        <v>119</v>
      </c>
      <c r="L1511" s="1" t="s">
        <v>162</v>
      </c>
      <c r="M1511">
        <v>28</v>
      </c>
      <c r="N1511">
        <v>0</v>
      </c>
      <c r="O1511">
        <v>0</v>
      </c>
      <c r="P1511">
        <v>0</v>
      </c>
      <c r="X1511" t="str">
        <f>Receive[[#This Row],[服装]]&amp;Receive[[#This Row],[名前]]&amp;Receive[[#This Row],[レアリティ]]</f>
        <v>水着牛島若利ICONIC</v>
      </c>
    </row>
    <row r="1512" spans="1:24" x14ac:dyDescent="0.25">
      <c r="A1512">
        <f>VLOOKUP(Receive[[#This Row],[No用]],SetNo[[No.用]:[vlookup 用]],2,FALSE)</f>
        <v>252</v>
      </c>
      <c r="B1512">
        <f>IF(ROW()=2,1,IF(A1511&lt;&gt;Receive[[#This Row],[No]],1,B1511+1))</f>
        <v>2</v>
      </c>
      <c r="C1512" t="s">
        <v>116</v>
      </c>
      <c r="D1512" t="s">
        <v>109</v>
      </c>
      <c r="E1512" t="s">
        <v>90</v>
      </c>
      <c r="F1512" t="s">
        <v>78</v>
      </c>
      <c r="G1512" t="s">
        <v>118</v>
      </c>
      <c r="H1512" t="s">
        <v>71</v>
      </c>
      <c r="I1512">
        <v>1</v>
      </c>
      <c r="J1512" t="s">
        <v>228</v>
      </c>
      <c r="K1512" s="1" t="s">
        <v>163</v>
      </c>
      <c r="L1512" s="1" t="s">
        <v>162</v>
      </c>
      <c r="M1512">
        <v>28</v>
      </c>
      <c r="N1512">
        <v>0</v>
      </c>
      <c r="O1512">
        <v>0</v>
      </c>
      <c r="P1512">
        <v>0</v>
      </c>
      <c r="R1512" s="1" t="s">
        <v>923</v>
      </c>
      <c r="S1512" s="1">
        <v>15</v>
      </c>
      <c r="T1512" s="1">
        <v>59.1</v>
      </c>
      <c r="U1512" s="1"/>
      <c r="V1512" s="1"/>
      <c r="X1512" t="str">
        <f>Receive[[#This Row],[服装]]&amp;Receive[[#This Row],[名前]]&amp;Receive[[#This Row],[レアリティ]]</f>
        <v>水着牛島若利ICONIC</v>
      </c>
    </row>
    <row r="1513" spans="1:24" x14ac:dyDescent="0.25">
      <c r="A1513">
        <f>VLOOKUP(Receive[[#This Row],[No用]],SetNo[[No.用]:[vlookup 用]],2,FALSE)</f>
        <v>252</v>
      </c>
      <c r="B1513">
        <f>IF(ROW()=2,1,IF(A1512&lt;&gt;Receive[[#This Row],[No]],1,B1512+1))</f>
        <v>3</v>
      </c>
      <c r="C1513" t="s">
        <v>116</v>
      </c>
      <c r="D1513" t="s">
        <v>109</v>
      </c>
      <c r="E1513" t="s">
        <v>90</v>
      </c>
      <c r="F1513" t="s">
        <v>78</v>
      </c>
      <c r="G1513" t="s">
        <v>118</v>
      </c>
      <c r="H1513" t="s">
        <v>71</v>
      </c>
      <c r="I1513">
        <v>1</v>
      </c>
      <c r="J1513" t="s">
        <v>228</v>
      </c>
      <c r="K1513" s="1" t="s">
        <v>120</v>
      </c>
      <c r="L1513" s="1" t="s">
        <v>162</v>
      </c>
      <c r="M1513">
        <v>28</v>
      </c>
      <c r="N1513">
        <v>0</v>
      </c>
      <c r="O1513">
        <v>0</v>
      </c>
      <c r="P1513">
        <v>0</v>
      </c>
      <c r="X1513" t="str">
        <f>Receive[[#This Row],[服装]]&amp;Receive[[#This Row],[名前]]&amp;Receive[[#This Row],[レアリティ]]</f>
        <v>水着牛島若利ICONIC</v>
      </c>
    </row>
    <row r="1514" spans="1:24" x14ac:dyDescent="0.25">
      <c r="A1514">
        <f>VLOOKUP(Receive[[#This Row],[No用]],SetNo[[No.用]:[vlookup 用]],2,FALSE)</f>
        <v>252</v>
      </c>
      <c r="B1514">
        <f>IF(ROW()=2,1,IF(A1513&lt;&gt;Receive[[#This Row],[No]],1,B1513+1))</f>
        <v>4</v>
      </c>
      <c r="C1514" t="s">
        <v>116</v>
      </c>
      <c r="D1514" t="s">
        <v>109</v>
      </c>
      <c r="E1514" t="s">
        <v>90</v>
      </c>
      <c r="F1514" t="s">
        <v>78</v>
      </c>
      <c r="G1514" t="s">
        <v>118</v>
      </c>
      <c r="H1514" t="s">
        <v>71</v>
      </c>
      <c r="I1514">
        <v>1</v>
      </c>
      <c r="J1514" t="s">
        <v>228</v>
      </c>
      <c r="K1514" s="1" t="s">
        <v>164</v>
      </c>
      <c r="L1514" s="1" t="s">
        <v>162</v>
      </c>
      <c r="M1514">
        <v>28</v>
      </c>
      <c r="N1514">
        <v>0</v>
      </c>
      <c r="O1514">
        <v>0</v>
      </c>
      <c r="P1514">
        <v>0</v>
      </c>
      <c r="X1514" t="str">
        <f>Receive[[#This Row],[服装]]&amp;Receive[[#This Row],[名前]]&amp;Receive[[#This Row],[レアリティ]]</f>
        <v>水着牛島若利ICONIC</v>
      </c>
    </row>
    <row r="1515" spans="1:24" x14ac:dyDescent="0.25">
      <c r="A1515">
        <f>VLOOKUP(Receive[[#This Row],[No用]],SetNo[[No.用]:[vlookup 用]],2,FALSE)</f>
        <v>252</v>
      </c>
      <c r="B1515">
        <f>IF(ROW()=2,1,IF(A1514&lt;&gt;Receive[[#This Row],[No]],1,B1514+1))</f>
        <v>5</v>
      </c>
      <c r="C1515" t="s">
        <v>116</v>
      </c>
      <c r="D1515" t="s">
        <v>109</v>
      </c>
      <c r="E1515" t="s">
        <v>90</v>
      </c>
      <c r="F1515" t="s">
        <v>78</v>
      </c>
      <c r="G1515" t="s">
        <v>118</v>
      </c>
      <c r="H1515" t="s">
        <v>71</v>
      </c>
      <c r="I1515">
        <v>0</v>
      </c>
      <c r="J1515" t="s">
        <v>228</v>
      </c>
      <c r="K1515" s="1" t="s">
        <v>165</v>
      </c>
      <c r="L1515" s="1" t="s">
        <v>162</v>
      </c>
      <c r="M1515">
        <v>13</v>
      </c>
      <c r="N1515">
        <v>0</v>
      </c>
      <c r="O1515">
        <v>0</v>
      </c>
      <c r="P1515">
        <v>0</v>
      </c>
      <c r="X1515" t="str">
        <f>Receive[[#This Row],[服装]]&amp;Receive[[#This Row],[名前]]&amp;Receive[[#This Row],[レアリティ]]</f>
        <v>水着牛島若利ICONIC</v>
      </c>
    </row>
    <row r="1516" spans="1:24" x14ac:dyDescent="0.25">
      <c r="A1516">
        <f>VLOOKUP(Receive[[#This Row],[No用]],SetNo[[No.用]:[vlookup 用]],2,FALSE)</f>
        <v>253</v>
      </c>
      <c r="B1516">
        <f>IF(ROW()=2,1,IF(A1515&lt;&gt;Receive[[#This Row],[No]],1,B1515+1))</f>
        <v>1</v>
      </c>
      <c r="C1516" s="1" t="s">
        <v>589</v>
      </c>
      <c r="D1516" t="s">
        <v>109</v>
      </c>
      <c r="E1516" s="1" t="s">
        <v>77</v>
      </c>
      <c r="F1516" t="s">
        <v>78</v>
      </c>
      <c r="G1516" t="s">
        <v>118</v>
      </c>
      <c r="H1516" t="s">
        <v>71</v>
      </c>
      <c r="I1516">
        <v>1</v>
      </c>
      <c r="J1516" t="s">
        <v>228</v>
      </c>
      <c r="K1516" s="1" t="s">
        <v>119</v>
      </c>
      <c r="L1516" s="1" t="s">
        <v>162</v>
      </c>
      <c r="M1516">
        <v>28</v>
      </c>
      <c r="N1516">
        <v>0</v>
      </c>
      <c r="O1516">
        <v>0</v>
      </c>
      <c r="P1516">
        <v>0</v>
      </c>
      <c r="X1516" t="str">
        <f>Receive[[#This Row],[服装]]&amp;Receive[[#This Row],[名前]]&amp;Receive[[#This Row],[レアリティ]]</f>
        <v>新年牛島若利ICONIC</v>
      </c>
    </row>
    <row r="1517" spans="1:24" x14ac:dyDescent="0.25">
      <c r="A1517">
        <f>VLOOKUP(Receive[[#This Row],[No用]],SetNo[[No.用]:[vlookup 用]],2,FALSE)</f>
        <v>253</v>
      </c>
      <c r="B1517">
        <f>IF(ROW()=2,1,IF(A1516&lt;&gt;Receive[[#This Row],[No]],1,B1516+1))</f>
        <v>2</v>
      </c>
      <c r="C1517" s="1" t="s">
        <v>589</v>
      </c>
      <c r="D1517" t="s">
        <v>109</v>
      </c>
      <c r="E1517" s="1" t="s">
        <v>77</v>
      </c>
      <c r="F1517" t="s">
        <v>78</v>
      </c>
      <c r="G1517" t="s">
        <v>118</v>
      </c>
      <c r="H1517" t="s">
        <v>71</v>
      </c>
      <c r="I1517">
        <v>1</v>
      </c>
      <c r="J1517" t="s">
        <v>228</v>
      </c>
      <c r="K1517" s="1" t="s">
        <v>163</v>
      </c>
      <c r="L1517" s="1" t="s">
        <v>162</v>
      </c>
      <c r="M1517">
        <v>28</v>
      </c>
      <c r="N1517">
        <v>0</v>
      </c>
      <c r="O1517">
        <v>0</v>
      </c>
      <c r="P1517">
        <v>0</v>
      </c>
      <c r="R1517" s="1" t="s">
        <v>923</v>
      </c>
      <c r="S1517" s="1">
        <v>15</v>
      </c>
      <c r="T1517" s="1">
        <v>59.1</v>
      </c>
      <c r="U1517" s="1"/>
      <c r="V1517" s="1"/>
      <c r="X1517" t="str">
        <f>Receive[[#This Row],[服装]]&amp;Receive[[#This Row],[名前]]&amp;Receive[[#This Row],[レアリティ]]</f>
        <v>新年牛島若利ICONIC</v>
      </c>
    </row>
    <row r="1518" spans="1:24" x14ac:dyDescent="0.25">
      <c r="A1518">
        <f>VLOOKUP(Receive[[#This Row],[No用]],SetNo[[No.用]:[vlookup 用]],2,FALSE)</f>
        <v>253</v>
      </c>
      <c r="B1518">
        <f>IF(ROW()=2,1,IF(A1517&lt;&gt;Receive[[#This Row],[No]],1,B1517+1))</f>
        <v>3</v>
      </c>
      <c r="C1518" s="1" t="s">
        <v>589</v>
      </c>
      <c r="D1518" t="s">
        <v>109</v>
      </c>
      <c r="E1518" s="1" t="s">
        <v>77</v>
      </c>
      <c r="F1518" t="s">
        <v>78</v>
      </c>
      <c r="G1518" t="s">
        <v>118</v>
      </c>
      <c r="H1518" t="s">
        <v>71</v>
      </c>
      <c r="I1518">
        <v>1</v>
      </c>
      <c r="J1518" t="s">
        <v>228</v>
      </c>
      <c r="K1518" s="1" t="s">
        <v>120</v>
      </c>
      <c r="L1518" s="1" t="s">
        <v>162</v>
      </c>
      <c r="M1518">
        <v>28</v>
      </c>
      <c r="N1518">
        <v>0</v>
      </c>
      <c r="O1518">
        <v>0</v>
      </c>
      <c r="P1518">
        <v>0</v>
      </c>
      <c r="X1518" t="str">
        <f>Receive[[#This Row],[服装]]&amp;Receive[[#This Row],[名前]]&amp;Receive[[#This Row],[レアリティ]]</f>
        <v>新年牛島若利ICONIC</v>
      </c>
    </row>
    <row r="1519" spans="1:24" x14ac:dyDescent="0.25">
      <c r="A1519">
        <f>VLOOKUP(Receive[[#This Row],[No用]],SetNo[[No.用]:[vlookup 用]],2,FALSE)</f>
        <v>253</v>
      </c>
      <c r="B1519">
        <f>IF(ROW()=2,1,IF(A1518&lt;&gt;Receive[[#This Row],[No]],1,B1518+1))</f>
        <v>4</v>
      </c>
      <c r="C1519" s="1" t="s">
        <v>589</v>
      </c>
      <c r="D1519" t="s">
        <v>109</v>
      </c>
      <c r="E1519" s="1" t="s">
        <v>77</v>
      </c>
      <c r="F1519" t="s">
        <v>78</v>
      </c>
      <c r="G1519" t="s">
        <v>118</v>
      </c>
      <c r="H1519" t="s">
        <v>71</v>
      </c>
      <c r="I1519">
        <v>1</v>
      </c>
      <c r="J1519" t="s">
        <v>228</v>
      </c>
      <c r="K1519" s="1" t="s">
        <v>164</v>
      </c>
      <c r="L1519" s="1" t="s">
        <v>162</v>
      </c>
      <c r="M1519">
        <v>28</v>
      </c>
      <c r="N1519">
        <v>0</v>
      </c>
      <c r="O1519">
        <v>0</v>
      </c>
      <c r="P1519">
        <v>0</v>
      </c>
      <c r="X1519" t="str">
        <f>Receive[[#This Row],[服装]]&amp;Receive[[#This Row],[名前]]&amp;Receive[[#This Row],[レアリティ]]</f>
        <v>新年牛島若利ICONIC</v>
      </c>
    </row>
    <row r="1520" spans="1:24" x14ac:dyDescent="0.25">
      <c r="A1520">
        <f>VLOOKUP(Receive[[#This Row],[No用]],SetNo[[No.用]:[vlookup 用]],2,FALSE)</f>
        <v>253</v>
      </c>
      <c r="B1520">
        <f>IF(ROW()=2,1,IF(A1519&lt;&gt;Receive[[#This Row],[No]],1,B1519+1))</f>
        <v>5</v>
      </c>
      <c r="C1520" s="1" t="s">
        <v>589</v>
      </c>
      <c r="D1520" t="s">
        <v>109</v>
      </c>
      <c r="E1520" s="1" t="s">
        <v>77</v>
      </c>
      <c r="F1520" t="s">
        <v>78</v>
      </c>
      <c r="G1520" t="s">
        <v>118</v>
      </c>
      <c r="H1520" t="s">
        <v>71</v>
      </c>
      <c r="I1520">
        <v>0</v>
      </c>
      <c r="J1520" t="s">
        <v>228</v>
      </c>
      <c r="K1520" s="1" t="s">
        <v>165</v>
      </c>
      <c r="L1520" s="1" t="s">
        <v>162</v>
      </c>
      <c r="M1520">
        <v>13</v>
      </c>
      <c r="N1520">
        <v>0</v>
      </c>
      <c r="O1520">
        <v>0</v>
      </c>
      <c r="P1520">
        <v>0</v>
      </c>
      <c r="X1520" t="str">
        <f>Receive[[#This Row],[服装]]&amp;Receive[[#This Row],[名前]]&amp;Receive[[#This Row],[レアリティ]]</f>
        <v>新年牛島若利ICONIC</v>
      </c>
    </row>
    <row r="1521" spans="1:24" x14ac:dyDescent="0.25">
      <c r="A1521">
        <f>VLOOKUP(Receive[[#This Row],[No用]],SetNo[[No.用]:[vlookup 用]],2,FALSE)</f>
        <v>254</v>
      </c>
      <c r="B1521">
        <f>IF(ROW()=2,1,IF(A1520&lt;&gt;Receive[[#This Row],[No]],1,B1520+1))</f>
        <v>1</v>
      </c>
      <c r="C1521" s="1" t="s">
        <v>149</v>
      </c>
      <c r="D1521" s="1" t="s">
        <v>109</v>
      </c>
      <c r="E1521" s="1" t="s">
        <v>73</v>
      </c>
      <c r="F1521" s="1" t="s">
        <v>78</v>
      </c>
      <c r="G1521" s="1" t="s">
        <v>118</v>
      </c>
      <c r="H1521" s="1" t="s">
        <v>71</v>
      </c>
      <c r="I1521">
        <v>1</v>
      </c>
      <c r="J1521" t="s">
        <v>228</v>
      </c>
      <c r="K1521" s="1" t="s">
        <v>119</v>
      </c>
      <c r="L1521" s="1" t="s">
        <v>162</v>
      </c>
      <c r="M1521">
        <v>28</v>
      </c>
      <c r="N1521">
        <v>0</v>
      </c>
      <c r="O1521">
        <v>0</v>
      </c>
      <c r="P1521">
        <v>0</v>
      </c>
      <c r="X1521" t="str">
        <f>Receive[[#This Row],[服装]]&amp;Receive[[#This Row],[名前]]&amp;Receive[[#This Row],[レアリティ]]</f>
        <v>制服牛島若利ICONIC</v>
      </c>
    </row>
    <row r="1522" spans="1:24" x14ac:dyDescent="0.25">
      <c r="A1522">
        <f>VLOOKUP(Receive[[#This Row],[No用]],SetNo[[No.用]:[vlookup 用]],2,FALSE)</f>
        <v>254</v>
      </c>
      <c r="B1522">
        <f>IF(ROW()=2,1,IF(A1521&lt;&gt;Receive[[#This Row],[No]],1,B1521+1))</f>
        <v>2</v>
      </c>
      <c r="C1522" s="1" t="s">
        <v>149</v>
      </c>
      <c r="D1522" s="1" t="s">
        <v>109</v>
      </c>
      <c r="E1522" s="1" t="s">
        <v>73</v>
      </c>
      <c r="F1522" s="1" t="s">
        <v>78</v>
      </c>
      <c r="G1522" s="1" t="s">
        <v>118</v>
      </c>
      <c r="H1522" s="1" t="s">
        <v>71</v>
      </c>
      <c r="I1522">
        <v>1</v>
      </c>
      <c r="J1522" t="s">
        <v>228</v>
      </c>
      <c r="K1522" s="1" t="s">
        <v>163</v>
      </c>
      <c r="L1522" s="1" t="s">
        <v>162</v>
      </c>
      <c r="M1522">
        <v>28</v>
      </c>
      <c r="N1522">
        <v>0</v>
      </c>
      <c r="O1522">
        <v>0</v>
      </c>
      <c r="P1522">
        <v>0</v>
      </c>
      <c r="R1522" s="1" t="s">
        <v>923</v>
      </c>
      <c r="S1522" s="1">
        <v>15</v>
      </c>
      <c r="T1522" s="1">
        <v>59.1</v>
      </c>
      <c r="U1522" s="1"/>
      <c r="V1522" s="1"/>
      <c r="X1522" t="str">
        <f>Receive[[#This Row],[服装]]&amp;Receive[[#This Row],[名前]]&amp;Receive[[#This Row],[レアリティ]]</f>
        <v>制服牛島若利ICONIC</v>
      </c>
    </row>
    <row r="1523" spans="1:24" x14ac:dyDescent="0.25">
      <c r="A1523">
        <f>VLOOKUP(Receive[[#This Row],[No用]],SetNo[[No.用]:[vlookup 用]],2,FALSE)</f>
        <v>254</v>
      </c>
      <c r="B1523">
        <f>IF(ROW()=2,1,IF(A1522&lt;&gt;Receive[[#This Row],[No]],1,B1522+1))</f>
        <v>3</v>
      </c>
      <c r="C1523" s="1" t="s">
        <v>149</v>
      </c>
      <c r="D1523" s="1" t="s">
        <v>109</v>
      </c>
      <c r="E1523" s="1" t="s">
        <v>73</v>
      </c>
      <c r="F1523" s="1" t="s">
        <v>78</v>
      </c>
      <c r="G1523" s="1" t="s">
        <v>118</v>
      </c>
      <c r="H1523" s="1" t="s">
        <v>71</v>
      </c>
      <c r="I1523">
        <v>1</v>
      </c>
      <c r="J1523" t="s">
        <v>228</v>
      </c>
      <c r="K1523" s="1" t="s">
        <v>120</v>
      </c>
      <c r="L1523" s="1" t="s">
        <v>162</v>
      </c>
      <c r="M1523">
        <v>28</v>
      </c>
      <c r="N1523">
        <v>0</v>
      </c>
      <c r="O1523">
        <v>0</v>
      </c>
      <c r="P1523">
        <v>0</v>
      </c>
      <c r="X1523" t="str">
        <f>Receive[[#This Row],[服装]]&amp;Receive[[#This Row],[名前]]&amp;Receive[[#This Row],[レアリティ]]</f>
        <v>制服牛島若利ICONIC</v>
      </c>
    </row>
    <row r="1524" spans="1:24" x14ac:dyDescent="0.25">
      <c r="A1524">
        <f>VLOOKUP(Receive[[#This Row],[No用]],SetNo[[No.用]:[vlookup 用]],2,FALSE)</f>
        <v>254</v>
      </c>
      <c r="B1524">
        <f>IF(ROW()=2,1,IF(A1523&lt;&gt;Receive[[#This Row],[No]],1,B1523+1))</f>
        <v>4</v>
      </c>
      <c r="C1524" s="1" t="s">
        <v>149</v>
      </c>
      <c r="D1524" s="1" t="s">
        <v>109</v>
      </c>
      <c r="E1524" s="1" t="s">
        <v>73</v>
      </c>
      <c r="F1524" s="1" t="s">
        <v>78</v>
      </c>
      <c r="G1524" s="1" t="s">
        <v>118</v>
      </c>
      <c r="H1524" s="1" t="s">
        <v>71</v>
      </c>
      <c r="I1524">
        <v>1</v>
      </c>
      <c r="J1524" t="s">
        <v>228</v>
      </c>
      <c r="K1524" s="1" t="s">
        <v>164</v>
      </c>
      <c r="L1524" s="1" t="s">
        <v>162</v>
      </c>
      <c r="M1524">
        <v>28</v>
      </c>
      <c r="N1524">
        <v>0</v>
      </c>
      <c r="O1524">
        <v>0</v>
      </c>
      <c r="P1524">
        <v>0</v>
      </c>
      <c r="X1524" t="str">
        <f>Receive[[#This Row],[服装]]&amp;Receive[[#This Row],[名前]]&amp;Receive[[#This Row],[レアリティ]]</f>
        <v>制服牛島若利ICONIC</v>
      </c>
    </row>
    <row r="1525" spans="1:24" x14ac:dyDescent="0.25">
      <c r="A1525">
        <f>VLOOKUP(Receive[[#This Row],[No用]],SetNo[[No.用]:[vlookup 用]],2,FALSE)</f>
        <v>254</v>
      </c>
      <c r="B1525">
        <f>IF(ROW()=2,1,IF(A1524&lt;&gt;Receive[[#This Row],[No]],1,B1524+1))</f>
        <v>5</v>
      </c>
      <c r="C1525" s="1" t="s">
        <v>149</v>
      </c>
      <c r="D1525" s="1" t="s">
        <v>109</v>
      </c>
      <c r="E1525" s="1" t="s">
        <v>73</v>
      </c>
      <c r="F1525" s="1" t="s">
        <v>78</v>
      </c>
      <c r="G1525" s="1" t="s">
        <v>118</v>
      </c>
      <c r="H1525" s="1" t="s">
        <v>71</v>
      </c>
      <c r="I1525">
        <v>0</v>
      </c>
      <c r="J1525" t="s">
        <v>228</v>
      </c>
      <c r="K1525" s="1" t="s">
        <v>165</v>
      </c>
      <c r="L1525" s="1" t="s">
        <v>162</v>
      </c>
      <c r="M1525">
        <v>13</v>
      </c>
      <c r="N1525">
        <v>0</v>
      </c>
      <c r="O1525">
        <v>0</v>
      </c>
      <c r="P1525">
        <v>0</v>
      </c>
      <c r="X1525" t="str">
        <f>Receive[[#This Row],[服装]]&amp;Receive[[#This Row],[名前]]&amp;Receive[[#This Row],[レアリティ]]</f>
        <v>制服牛島若利ICONIC</v>
      </c>
    </row>
    <row r="1526" spans="1:24" x14ac:dyDescent="0.25">
      <c r="A1526">
        <f>VLOOKUP(Receive[[#This Row],[No用]],SetNo[[No.用]:[vlookup 用]],2,FALSE)</f>
        <v>255</v>
      </c>
      <c r="B1526">
        <f>IF(ROW()=2,1,IF(A1525&lt;&gt;Receive[[#This Row],[No]],1,B1525+1))</f>
        <v>1</v>
      </c>
      <c r="C1526" s="1" t="s">
        <v>759</v>
      </c>
      <c r="D1526" s="1" t="s">
        <v>109</v>
      </c>
      <c r="E1526" s="1" t="s">
        <v>90</v>
      </c>
      <c r="F1526" s="1" t="s">
        <v>78</v>
      </c>
      <c r="G1526" s="1" t="s">
        <v>118</v>
      </c>
      <c r="H1526" s="1" t="s">
        <v>71</v>
      </c>
      <c r="I1526">
        <v>1</v>
      </c>
      <c r="J1526" t="s">
        <v>228</v>
      </c>
      <c r="K1526" s="1" t="s">
        <v>119</v>
      </c>
      <c r="L1526" s="1" t="s">
        <v>162</v>
      </c>
      <c r="M1526">
        <v>28</v>
      </c>
      <c r="N1526">
        <v>0</v>
      </c>
      <c r="O1526">
        <v>0</v>
      </c>
      <c r="P1526">
        <v>0</v>
      </c>
      <c r="X1526" t="str">
        <f>Receive[[#This Row],[服装]]&amp;Receive[[#This Row],[名前]]&amp;Receive[[#This Row],[レアリティ]]</f>
        <v>文化祭2牛島若利ICONIC</v>
      </c>
    </row>
    <row r="1527" spans="1:24" x14ac:dyDescent="0.25">
      <c r="A1527">
        <f>VLOOKUP(Receive[[#This Row],[No用]],SetNo[[No.用]:[vlookup 用]],2,FALSE)</f>
        <v>255</v>
      </c>
      <c r="B1527">
        <f>IF(ROW()=2,1,IF(A1526&lt;&gt;Receive[[#This Row],[No]],1,B1526+1))</f>
        <v>2</v>
      </c>
      <c r="C1527" s="1" t="s">
        <v>759</v>
      </c>
      <c r="D1527" s="1" t="s">
        <v>109</v>
      </c>
      <c r="E1527" s="1" t="s">
        <v>90</v>
      </c>
      <c r="F1527" s="1" t="s">
        <v>78</v>
      </c>
      <c r="G1527" s="1" t="s">
        <v>118</v>
      </c>
      <c r="H1527" s="1" t="s">
        <v>71</v>
      </c>
      <c r="I1527">
        <v>1</v>
      </c>
      <c r="J1527" t="s">
        <v>228</v>
      </c>
      <c r="K1527" s="1" t="s">
        <v>163</v>
      </c>
      <c r="L1527" s="1" t="s">
        <v>162</v>
      </c>
      <c r="M1527">
        <v>28</v>
      </c>
      <c r="N1527">
        <v>0</v>
      </c>
      <c r="O1527">
        <v>0</v>
      </c>
      <c r="P1527">
        <v>0</v>
      </c>
      <c r="R1527" s="1" t="s">
        <v>923</v>
      </c>
      <c r="S1527" s="1">
        <v>15</v>
      </c>
      <c r="T1527" s="1">
        <v>59.1</v>
      </c>
      <c r="U1527" s="1"/>
      <c r="V1527" s="1"/>
      <c r="X1527" t="str">
        <f>Receive[[#This Row],[服装]]&amp;Receive[[#This Row],[名前]]&amp;Receive[[#This Row],[レアリティ]]</f>
        <v>文化祭2牛島若利ICONIC</v>
      </c>
    </row>
    <row r="1528" spans="1:24" x14ac:dyDescent="0.25">
      <c r="A1528">
        <f>VLOOKUP(Receive[[#This Row],[No用]],SetNo[[No.用]:[vlookup 用]],2,FALSE)</f>
        <v>255</v>
      </c>
      <c r="B1528">
        <f>IF(ROW()=2,1,IF(A1527&lt;&gt;Receive[[#This Row],[No]],1,B1527+1))</f>
        <v>3</v>
      </c>
      <c r="C1528" s="1" t="s">
        <v>759</v>
      </c>
      <c r="D1528" s="1" t="s">
        <v>109</v>
      </c>
      <c r="E1528" s="1" t="s">
        <v>90</v>
      </c>
      <c r="F1528" s="1" t="s">
        <v>78</v>
      </c>
      <c r="G1528" s="1" t="s">
        <v>118</v>
      </c>
      <c r="H1528" s="1" t="s">
        <v>71</v>
      </c>
      <c r="I1528">
        <v>1</v>
      </c>
      <c r="J1528" t="s">
        <v>228</v>
      </c>
      <c r="K1528" s="1" t="s">
        <v>120</v>
      </c>
      <c r="L1528" s="1" t="s">
        <v>162</v>
      </c>
      <c r="M1528">
        <v>28</v>
      </c>
      <c r="N1528">
        <v>0</v>
      </c>
      <c r="O1528">
        <v>0</v>
      </c>
      <c r="P1528">
        <v>0</v>
      </c>
      <c r="X1528" t="str">
        <f>Receive[[#This Row],[服装]]&amp;Receive[[#This Row],[名前]]&amp;Receive[[#This Row],[レアリティ]]</f>
        <v>文化祭2牛島若利ICONIC</v>
      </c>
    </row>
    <row r="1529" spans="1:24" x14ac:dyDescent="0.25">
      <c r="A1529">
        <f>VLOOKUP(Receive[[#This Row],[No用]],SetNo[[No.用]:[vlookup 用]],2,FALSE)</f>
        <v>255</v>
      </c>
      <c r="B1529">
        <f>IF(ROW()=2,1,IF(A1528&lt;&gt;Receive[[#This Row],[No]],1,B1528+1))</f>
        <v>4</v>
      </c>
      <c r="C1529" s="1" t="s">
        <v>759</v>
      </c>
      <c r="D1529" s="1" t="s">
        <v>109</v>
      </c>
      <c r="E1529" s="1" t="s">
        <v>90</v>
      </c>
      <c r="F1529" s="1" t="s">
        <v>78</v>
      </c>
      <c r="G1529" s="1" t="s">
        <v>118</v>
      </c>
      <c r="H1529" s="1" t="s">
        <v>71</v>
      </c>
      <c r="I1529">
        <v>1</v>
      </c>
      <c r="J1529" t="s">
        <v>228</v>
      </c>
      <c r="K1529" s="1" t="s">
        <v>164</v>
      </c>
      <c r="L1529" s="1" t="s">
        <v>162</v>
      </c>
      <c r="M1529">
        <v>28</v>
      </c>
      <c r="N1529">
        <v>0</v>
      </c>
      <c r="O1529">
        <v>0</v>
      </c>
      <c r="P1529">
        <v>0</v>
      </c>
      <c r="X1529" t="str">
        <f>Receive[[#This Row],[服装]]&amp;Receive[[#This Row],[名前]]&amp;Receive[[#This Row],[レアリティ]]</f>
        <v>文化祭2牛島若利ICONIC</v>
      </c>
    </row>
    <row r="1530" spans="1:24" x14ac:dyDescent="0.25">
      <c r="A1530">
        <f>VLOOKUP(Receive[[#This Row],[No用]],SetNo[[No.用]:[vlookup 用]],2,FALSE)</f>
        <v>255</v>
      </c>
      <c r="B1530">
        <f>IF(ROW()=2,1,IF(A1529&lt;&gt;Receive[[#This Row],[No]],1,B1529+1))</f>
        <v>5</v>
      </c>
      <c r="C1530" s="1" t="s">
        <v>759</v>
      </c>
      <c r="D1530" s="1" t="s">
        <v>109</v>
      </c>
      <c r="E1530" s="1" t="s">
        <v>90</v>
      </c>
      <c r="F1530" s="1" t="s">
        <v>78</v>
      </c>
      <c r="G1530" s="1" t="s">
        <v>118</v>
      </c>
      <c r="H1530" s="1" t="s">
        <v>71</v>
      </c>
      <c r="I1530">
        <v>0</v>
      </c>
      <c r="J1530" t="s">
        <v>228</v>
      </c>
      <c r="K1530" s="1" t="s">
        <v>165</v>
      </c>
      <c r="L1530" s="1" t="s">
        <v>162</v>
      </c>
      <c r="M1530">
        <v>13</v>
      </c>
      <c r="N1530">
        <v>0</v>
      </c>
      <c r="O1530">
        <v>0</v>
      </c>
      <c r="P1530">
        <v>0</v>
      </c>
      <c r="X1530" t="str">
        <f>Receive[[#This Row],[服装]]&amp;Receive[[#This Row],[名前]]&amp;Receive[[#This Row],[レアリティ]]</f>
        <v>文化祭2牛島若利ICONIC</v>
      </c>
    </row>
    <row r="1531" spans="1:24" x14ac:dyDescent="0.25">
      <c r="A1531">
        <f>VLOOKUP(Receive[[#This Row],[No用]],SetNo[[No.用]:[vlookup 用]],2,FALSE)</f>
        <v>256</v>
      </c>
      <c r="B1531">
        <f>IF(ROW()=2,1,IF(A1530&lt;&gt;Receive[[#This Row],[No]],1,B1530+1))</f>
        <v>1</v>
      </c>
      <c r="C1531" s="1" t="s">
        <v>901</v>
      </c>
      <c r="D1531" s="1" t="s">
        <v>476</v>
      </c>
      <c r="E1531" s="1" t="s">
        <v>28</v>
      </c>
      <c r="F1531" s="1" t="s">
        <v>25</v>
      </c>
      <c r="G1531" s="1" t="s">
        <v>157</v>
      </c>
      <c r="H1531" s="1" t="s">
        <v>71</v>
      </c>
      <c r="I1531">
        <v>1</v>
      </c>
      <c r="J1531" t="s">
        <v>228</v>
      </c>
      <c r="K1531" s="1" t="s">
        <v>119</v>
      </c>
      <c r="L1531" s="1" t="s">
        <v>173</v>
      </c>
      <c r="M1531">
        <v>35</v>
      </c>
      <c r="N1531">
        <v>0</v>
      </c>
      <c r="O1531">
        <v>0</v>
      </c>
      <c r="P1531">
        <v>0</v>
      </c>
      <c r="X1531" t="str">
        <f>Receive[[#This Row],[服装]]&amp;Receive[[#This Row],[名前]]&amp;Receive[[#This Row],[レアリティ]]</f>
        <v>妖牛島若利ICONIC</v>
      </c>
    </row>
    <row r="1532" spans="1:24" x14ac:dyDescent="0.25">
      <c r="A1532">
        <f>VLOOKUP(Receive[[#This Row],[No用]],SetNo[[No.用]:[vlookup 用]],2,FALSE)</f>
        <v>256</v>
      </c>
      <c r="B1532">
        <f>IF(ROW()=2,1,IF(A1531&lt;&gt;Receive[[#This Row],[No]],1,B1531+1))</f>
        <v>2</v>
      </c>
      <c r="C1532" s="1" t="s">
        <v>901</v>
      </c>
      <c r="D1532" s="1" t="s">
        <v>476</v>
      </c>
      <c r="E1532" s="1" t="s">
        <v>28</v>
      </c>
      <c r="F1532" s="1" t="s">
        <v>25</v>
      </c>
      <c r="G1532" s="1" t="s">
        <v>157</v>
      </c>
      <c r="H1532" s="1" t="s">
        <v>71</v>
      </c>
      <c r="I1532">
        <v>1</v>
      </c>
      <c r="J1532" t="s">
        <v>228</v>
      </c>
      <c r="K1532" s="1" t="s">
        <v>163</v>
      </c>
      <c r="L1532" s="1" t="s">
        <v>178</v>
      </c>
      <c r="M1532">
        <v>32</v>
      </c>
      <c r="N1532">
        <v>0</v>
      </c>
      <c r="O1532">
        <v>0</v>
      </c>
      <c r="P1532">
        <v>0</v>
      </c>
      <c r="R1532" s="1" t="s">
        <v>923</v>
      </c>
      <c r="S1532" s="1">
        <v>17.5</v>
      </c>
      <c r="T1532" s="1">
        <v>69.44</v>
      </c>
      <c r="U1532" s="1"/>
      <c r="V1532" s="1"/>
      <c r="X1532" t="str">
        <f>Receive[[#This Row],[服装]]&amp;Receive[[#This Row],[名前]]&amp;Receive[[#This Row],[レアリティ]]</f>
        <v>妖牛島若利ICONIC</v>
      </c>
    </row>
    <row r="1533" spans="1:24" x14ac:dyDescent="0.25">
      <c r="A1533">
        <f>VLOOKUP(Receive[[#This Row],[No用]],SetNo[[No.用]:[vlookup 用]],2,FALSE)</f>
        <v>256</v>
      </c>
      <c r="B1533">
        <f>IF(ROW()=2,1,IF(A1532&lt;&gt;Receive[[#This Row],[No]],1,B1532+1))</f>
        <v>3</v>
      </c>
      <c r="C1533" s="1" t="s">
        <v>901</v>
      </c>
      <c r="D1533" s="1" t="s">
        <v>476</v>
      </c>
      <c r="E1533" s="1" t="s">
        <v>28</v>
      </c>
      <c r="F1533" s="1" t="s">
        <v>25</v>
      </c>
      <c r="G1533" s="1" t="s">
        <v>157</v>
      </c>
      <c r="H1533" s="1" t="s">
        <v>71</v>
      </c>
      <c r="I1533">
        <v>1</v>
      </c>
      <c r="J1533" t="s">
        <v>228</v>
      </c>
      <c r="K1533" s="1" t="s">
        <v>120</v>
      </c>
      <c r="L1533" s="1" t="s">
        <v>173</v>
      </c>
      <c r="M1533">
        <v>35</v>
      </c>
      <c r="N1533">
        <v>0</v>
      </c>
      <c r="O1533">
        <v>0</v>
      </c>
      <c r="P1533">
        <v>0</v>
      </c>
      <c r="X1533" t="str">
        <f>Receive[[#This Row],[服装]]&amp;Receive[[#This Row],[名前]]&amp;Receive[[#This Row],[レアリティ]]</f>
        <v>妖牛島若利ICONIC</v>
      </c>
    </row>
    <row r="1534" spans="1:24" x14ac:dyDescent="0.25">
      <c r="A1534">
        <f>VLOOKUP(Receive[[#This Row],[No用]],SetNo[[No.用]:[vlookup 用]],2,FALSE)</f>
        <v>256</v>
      </c>
      <c r="B1534">
        <f>IF(ROW()=2,1,IF(A1533&lt;&gt;Receive[[#This Row],[No]],1,B1533+1))</f>
        <v>4</v>
      </c>
      <c r="C1534" s="1" t="s">
        <v>901</v>
      </c>
      <c r="D1534" s="1" t="s">
        <v>476</v>
      </c>
      <c r="E1534" s="1" t="s">
        <v>28</v>
      </c>
      <c r="F1534" s="1" t="s">
        <v>25</v>
      </c>
      <c r="G1534" s="1" t="s">
        <v>157</v>
      </c>
      <c r="H1534" s="1" t="s">
        <v>71</v>
      </c>
      <c r="I1534">
        <v>1</v>
      </c>
      <c r="J1534" t="s">
        <v>228</v>
      </c>
      <c r="K1534" s="1" t="s">
        <v>164</v>
      </c>
      <c r="L1534" s="1" t="s">
        <v>162</v>
      </c>
      <c r="M1534">
        <v>28</v>
      </c>
      <c r="N1534">
        <v>0</v>
      </c>
      <c r="O1534">
        <v>0</v>
      </c>
      <c r="P1534">
        <v>0</v>
      </c>
      <c r="X1534" t="str">
        <f>Receive[[#This Row],[服装]]&amp;Receive[[#This Row],[名前]]&amp;Receive[[#This Row],[レアリティ]]</f>
        <v>妖牛島若利ICONIC</v>
      </c>
    </row>
    <row r="1535" spans="1:24" x14ac:dyDescent="0.25">
      <c r="A1535">
        <f>VLOOKUP(Receive[[#This Row],[No用]],SetNo[[No.用]:[vlookup 用]],2,FALSE)</f>
        <v>256</v>
      </c>
      <c r="B1535">
        <f>IF(ROW()=2,1,IF(A1534&lt;&gt;Receive[[#This Row],[No]],1,B1534+1))</f>
        <v>5</v>
      </c>
      <c r="C1535" s="1" t="s">
        <v>901</v>
      </c>
      <c r="D1535" s="1" t="s">
        <v>476</v>
      </c>
      <c r="E1535" s="1" t="s">
        <v>28</v>
      </c>
      <c r="F1535" s="1" t="s">
        <v>25</v>
      </c>
      <c r="G1535" s="1" t="s">
        <v>157</v>
      </c>
      <c r="H1535" s="1" t="s">
        <v>71</v>
      </c>
      <c r="I1535">
        <v>0</v>
      </c>
      <c r="J1535" t="s">
        <v>228</v>
      </c>
      <c r="K1535" s="1" t="s">
        <v>165</v>
      </c>
      <c r="L1535" s="1" t="s">
        <v>162</v>
      </c>
      <c r="M1535">
        <v>13</v>
      </c>
      <c r="N1535">
        <v>0</v>
      </c>
      <c r="O1535">
        <v>0</v>
      </c>
      <c r="P1535">
        <v>0</v>
      </c>
      <c r="X1535" t="str">
        <f>Receive[[#This Row],[服装]]&amp;Receive[[#This Row],[名前]]&amp;Receive[[#This Row],[レアリティ]]</f>
        <v>妖牛島若利ICONIC</v>
      </c>
    </row>
    <row r="1536" spans="1:24" x14ac:dyDescent="0.25">
      <c r="A1536">
        <f>VLOOKUP(Receive[[#This Row],[No用]],SetNo[[No.用]:[vlookup 用]],2,FALSE)</f>
        <v>256</v>
      </c>
      <c r="B1536">
        <f>IF(ROW()=2,1,IF(A1535&lt;&gt;Receive[[#This Row],[No]],1,B1535+1))</f>
        <v>6</v>
      </c>
      <c r="C1536" s="1" t="s">
        <v>901</v>
      </c>
      <c r="D1536" s="1" t="s">
        <v>476</v>
      </c>
      <c r="E1536" s="1" t="s">
        <v>28</v>
      </c>
      <c r="F1536" s="1" t="s">
        <v>25</v>
      </c>
      <c r="G1536" s="1" t="s">
        <v>157</v>
      </c>
      <c r="H1536" s="1" t="s">
        <v>71</v>
      </c>
      <c r="I1536">
        <v>1</v>
      </c>
      <c r="J1536" t="s">
        <v>228</v>
      </c>
      <c r="K1536" s="1" t="s">
        <v>120</v>
      </c>
      <c r="L1536" s="1" t="s">
        <v>224</v>
      </c>
      <c r="M1536">
        <v>52</v>
      </c>
      <c r="N1536">
        <v>0</v>
      </c>
      <c r="O1536">
        <v>62</v>
      </c>
      <c r="P1536">
        <v>0</v>
      </c>
      <c r="W1536" s="1" t="s">
        <v>1326</v>
      </c>
      <c r="X1536" t="str">
        <f>Receive[[#This Row],[服装]]&amp;Receive[[#This Row],[名前]]&amp;Receive[[#This Row],[レアリティ]]</f>
        <v>妖牛島若利ICONIC</v>
      </c>
    </row>
    <row r="1537" spans="1:24" x14ac:dyDescent="0.25">
      <c r="A1537">
        <f>VLOOKUP(Receive[[#This Row],[No用]],SetNo[[No.用]:[vlookup 用]],2,FALSE)</f>
        <v>257</v>
      </c>
      <c r="B1537">
        <f>IF(ROW()=2,1,IF(A1536&lt;&gt;Receive[[#This Row],[No]],1,B1536+1))</f>
        <v>1</v>
      </c>
      <c r="C1537" s="1" t="s">
        <v>1031</v>
      </c>
      <c r="D1537" s="1" t="s">
        <v>109</v>
      </c>
      <c r="E1537" s="1" t="s">
        <v>73</v>
      </c>
      <c r="F1537" s="1" t="s">
        <v>78</v>
      </c>
      <c r="G1537" s="1" t="s">
        <v>118</v>
      </c>
      <c r="H1537" s="1" t="s">
        <v>71</v>
      </c>
      <c r="I1537">
        <v>1</v>
      </c>
      <c r="J1537" t="s">
        <v>228</v>
      </c>
      <c r="K1537" s="1" t="s">
        <v>119</v>
      </c>
      <c r="L1537" s="1" t="s">
        <v>162</v>
      </c>
      <c r="M1537">
        <v>28</v>
      </c>
      <c r="N1537">
        <v>0</v>
      </c>
      <c r="O1537">
        <v>0</v>
      </c>
      <c r="P1537">
        <v>0</v>
      </c>
      <c r="X1537" t="str">
        <f>Receive[[#This Row],[服装]]&amp;Receive[[#This Row],[名前]]&amp;Receive[[#This Row],[レアリティ]]</f>
        <v>ハロウィン牛島若利ICONIC</v>
      </c>
    </row>
    <row r="1538" spans="1:24" x14ac:dyDescent="0.25">
      <c r="A1538">
        <f>VLOOKUP(Receive[[#This Row],[No用]],SetNo[[No.用]:[vlookup 用]],2,FALSE)</f>
        <v>257</v>
      </c>
      <c r="B1538">
        <f>IF(ROW()=2,1,IF(A1537&lt;&gt;Receive[[#This Row],[No]],1,B1537+1))</f>
        <v>2</v>
      </c>
      <c r="C1538" s="1" t="s">
        <v>1031</v>
      </c>
      <c r="D1538" s="1" t="s">
        <v>109</v>
      </c>
      <c r="E1538" s="1" t="s">
        <v>73</v>
      </c>
      <c r="F1538" s="1" t="s">
        <v>78</v>
      </c>
      <c r="G1538" s="1" t="s">
        <v>118</v>
      </c>
      <c r="H1538" s="1" t="s">
        <v>71</v>
      </c>
      <c r="I1538">
        <v>1</v>
      </c>
      <c r="J1538" t="s">
        <v>228</v>
      </c>
      <c r="K1538" s="1" t="s">
        <v>163</v>
      </c>
      <c r="L1538" s="1" t="s">
        <v>162</v>
      </c>
      <c r="M1538">
        <v>28</v>
      </c>
      <c r="N1538">
        <v>0</v>
      </c>
      <c r="O1538">
        <v>0</v>
      </c>
      <c r="P1538">
        <v>0</v>
      </c>
      <c r="R1538" s="1" t="s">
        <v>923</v>
      </c>
      <c r="S1538" s="1">
        <v>15</v>
      </c>
      <c r="T1538" s="1">
        <v>59.1</v>
      </c>
      <c r="U1538" s="1"/>
      <c r="V1538" s="1"/>
      <c r="X1538" t="str">
        <f>Receive[[#This Row],[服装]]&amp;Receive[[#This Row],[名前]]&amp;Receive[[#This Row],[レアリティ]]</f>
        <v>ハロウィン牛島若利ICONIC</v>
      </c>
    </row>
    <row r="1539" spans="1:24" x14ac:dyDescent="0.25">
      <c r="A1539">
        <f>VLOOKUP(Receive[[#This Row],[No用]],SetNo[[No.用]:[vlookup 用]],2,FALSE)</f>
        <v>257</v>
      </c>
      <c r="B1539">
        <f>IF(ROW()=2,1,IF(A1538&lt;&gt;Receive[[#This Row],[No]],1,B1538+1))</f>
        <v>3</v>
      </c>
      <c r="C1539" s="1" t="s">
        <v>1031</v>
      </c>
      <c r="D1539" s="1" t="s">
        <v>109</v>
      </c>
      <c r="E1539" s="1" t="s">
        <v>73</v>
      </c>
      <c r="F1539" s="1" t="s">
        <v>78</v>
      </c>
      <c r="G1539" s="1" t="s">
        <v>118</v>
      </c>
      <c r="H1539" s="1" t="s">
        <v>71</v>
      </c>
      <c r="I1539">
        <v>1</v>
      </c>
      <c r="J1539" t="s">
        <v>228</v>
      </c>
      <c r="K1539" s="1" t="s">
        <v>120</v>
      </c>
      <c r="L1539" s="1" t="s">
        <v>162</v>
      </c>
      <c r="M1539">
        <v>28</v>
      </c>
      <c r="N1539">
        <v>0</v>
      </c>
      <c r="O1539">
        <v>0</v>
      </c>
      <c r="P1539">
        <v>0</v>
      </c>
      <c r="X1539" t="str">
        <f>Receive[[#This Row],[服装]]&amp;Receive[[#This Row],[名前]]&amp;Receive[[#This Row],[レアリティ]]</f>
        <v>ハロウィン牛島若利ICONIC</v>
      </c>
    </row>
    <row r="1540" spans="1:24" x14ac:dyDescent="0.25">
      <c r="A1540">
        <f>VLOOKUP(Receive[[#This Row],[No用]],SetNo[[No.用]:[vlookup 用]],2,FALSE)</f>
        <v>257</v>
      </c>
      <c r="B1540">
        <f>IF(ROW()=2,1,IF(A1539&lt;&gt;Receive[[#This Row],[No]],1,B1539+1))</f>
        <v>4</v>
      </c>
      <c r="C1540" s="1" t="s">
        <v>1031</v>
      </c>
      <c r="D1540" s="1" t="s">
        <v>109</v>
      </c>
      <c r="E1540" s="1" t="s">
        <v>73</v>
      </c>
      <c r="F1540" s="1" t="s">
        <v>78</v>
      </c>
      <c r="G1540" s="1" t="s">
        <v>118</v>
      </c>
      <c r="H1540" s="1" t="s">
        <v>71</v>
      </c>
      <c r="I1540">
        <v>1</v>
      </c>
      <c r="J1540" t="s">
        <v>228</v>
      </c>
      <c r="K1540" s="1" t="s">
        <v>164</v>
      </c>
      <c r="L1540" s="1" t="s">
        <v>162</v>
      </c>
      <c r="M1540">
        <v>28</v>
      </c>
      <c r="N1540">
        <v>0</v>
      </c>
      <c r="O1540">
        <v>0</v>
      </c>
      <c r="P1540">
        <v>0</v>
      </c>
      <c r="X1540" t="str">
        <f>Receive[[#This Row],[服装]]&amp;Receive[[#This Row],[名前]]&amp;Receive[[#This Row],[レアリティ]]</f>
        <v>ハロウィン牛島若利ICONIC</v>
      </c>
    </row>
    <row r="1541" spans="1:24" x14ac:dyDescent="0.25">
      <c r="A1541">
        <f>VLOOKUP(Receive[[#This Row],[No用]],SetNo[[No.用]:[vlookup 用]],2,FALSE)</f>
        <v>257</v>
      </c>
      <c r="B1541">
        <f>IF(ROW()=2,1,IF(A1540&lt;&gt;Receive[[#This Row],[No]],1,B1540+1))</f>
        <v>5</v>
      </c>
      <c r="C1541" s="1" t="s">
        <v>1031</v>
      </c>
      <c r="D1541" s="1" t="s">
        <v>109</v>
      </c>
      <c r="E1541" s="1" t="s">
        <v>73</v>
      </c>
      <c r="F1541" s="1" t="s">
        <v>78</v>
      </c>
      <c r="G1541" s="1" t="s">
        <v>118</v>
      </c>
      <c r="H1541" s="1" t="s">
        <v>71</v>
      </c>
      <c r="I1541">
        <v>0</v>
      </c>
      <c r="J1541" t="s">
        <v>228</v>
      </c>
      <c r="K1541" s="1" t="s">
        <v>165</v>
      </c>
      <c r="L1541" s="1" t="s">
        <v>162</v>
      </c>
      <c r="M1541">
        <v>13</v>
      </c>
      <c r="N1541">
        <v>0</v>
      </c>
      <c r="O1541">
        <v>0</v>
      </c>
      <c r="P1541">
        <v>0</v>
      </c>
      <c r="X1541" t="str">
        <f>Receive[[#This Row],[服装]]&amp;Receive[[#This Row],[名前]]&amp;Receive[[#This Row],[レアリティ]]</f>
        <v>ハロウィン牛島若利ICONIC</v>
      </c>
    </row>
    <row r="1542" spans="1:24" x14ac:dyDescent="0.25">
      <c r="A1542">
        <f>VLOOKUP(Receive[[#This Row],[No用]],SetNo[[No.用]:[vlookup 用]],2,FALSE)</f>
        <v>258</v>
      </c>
      <c r="B1542">
        <f>IF(ROW()=2,1,IF(A1541&lt;&gt;Receive[[#This Row],[No]],1,B1541+1))</f>
        <v>1</v>
      </c>
      <c r="C1542" s="1" t="s">
        <v>1183</v>
      </c>
      <c r="D1542" s="1" t="s">
        <v>109</v>
      </c>
      <c r="E1542" s="1" t="s">
        <v>90</v>
      </c>
      <c r="F1542" s="1" t="s">
        <v>78</v>
      </c>
      <c r="G1542" s="1" t="s">
        <v>118</v>
      </c>
      <c r="H1542" s="1" t="s">
        <v>71</v>
      </c>
      <c r="I1542">
        <v>1</v>
      </c>
      <c r="J1542" t="s">
        <v>228</v>
      </c>
      <c r="K1542" s="1" t="s">
        <v>119</v>
      </c>
      <c r="L1542" s="1" t="s">
        <v>173</v>
      </c>
      <c r="M1542">
        <v>36</v>
      </c>
      <c r="N1542">
        <v>0</v>
      </c>
      <c r="O1542">
        <v>0</v>
      </c>
      <c r="P1542">
        <v>0</v>
      </c>
      <c r="X1542" t="str">
        <f>Receive[[#This Row],[服装]]&amp;Receive[[#This Row],[名前]]&amp;Receive[[#This Row],[レアリティ]]</f>
        <v>Xmas3牛島若利ICONIC</v>
      </c>
    </row>
    <row r="1543" spans="1:24" x14ac:dyDescent="0.25">
      <c r="A1543">
        <f>VLOOKUP(Receive[[#This Row],[No用]],SetNo[[No.用]:[vlookup 用]],2,FALSE)</f>
        <v>258</v>
      </c>
      <c r="B1543">
        <f>IF(ROW()=2,1,IF(A1542&lt;&gt;Receive[[#This Row],[No]],1,B1542+1))</f>
        <v>2</v>
      </c>
      <c r="C1543" s="1" t="s">
        <v>1183</v>
      </c>
      <c r="D1543" s="1" t="s">
        <v>109</v>
      </c>
      <c r="E1543" s="1" t="s">
        <v>90</v>
      </c>
      <c r="F1543" s="1" t="s">
        <v>78</v>
      </c>
      <c r="G1543" s="1" t="s">
        <v>118</v>
      </c>
      <c r="H1543" s="1" t="s">
        <v>71</v>
      </c>
      <c r="I1543">
        <v>1</v>
      </c>
      <c r="J1543" t="s">
        <v>228</v>
      </c>
      <c r="K1543" s="1" t="s">
        <v>163</v>
      </c>
      <c r="L1543" s="1" t="s">
        <v>178</v>
      </c>
      <c r="M1543">
        <v>33</v>
      </c>
      <c r="N1543">
        <v>0</v>
      </c>
      <c r="O1543">
        <v>0</v>
      </c>
      <c r="P1543">
        <v>0</v>
      </c>
      <c r="R1543" s="1" t="s">
        <v>923</v>
      </c>
      <c r="S1543" s="1">
        <v>17.5</v>
      </c>
      <c r="T1543" s="1">
        <v>69.44</v>
      </c>
      <c r="U1543" s="1"/>
      <c r="V1543" s="1"/>
      <c r="X1543" t="str">
        <f>Receive[[#This Row],[服装]]&amp;Receive[[#This Row],[名前]]&amp;Receive[[#This Row],[レアリティ]]</f>
        <v>Xmas3牛島若利ICONIC</v>
      </c>
    </row>
    <row r="1544" spans="1:24" x14ac:dyDescent="0.25">
      <c r="A1544">
        <f>VLOOKUP(Receive[[#This Row],[No用]],SetNo[[No.用]:[vlookup 用]],2,FALSE)</f>
        <v>258</v>
      </c>
      <c r="B1544">
        <f>IF(ROW()=2,1,IF(A1543&lt;&gt;Receive[[#This Row],[No]],1,B1543+1))</f>
        <v>3</v>
      </c>
      <c r="C1544" s="1" t="s">
        <v>1183</v>
      </c>
      <c r="D1544" s="1" t="s">
        <v>109</v>
      </c>
      <c r="E1544" s="1" t="s">
        <v>90</v>
      </c>
      <c r="F1544" s="1" t="s">
        <v>78</v>
      </c>
      <c r="G1544" s="1" t="s">
        <v>118</v>
      </c>
      <c r="H1544" s="1" t="s">
        <v>71</v>
      </c>
      <c r="I1544">
        <v>1</v>
      </c>
      <c r="J1544" t="s">
        <v>228</v>
      </c>
      <c r="K1544" s="1" t="s">
        <v>120</v>
      </c>
      <c r="L1544" s="1" t="s">
        <v>173</v>
      </c>
      <c r="M1544">
        <v>36</v>
      </c>
      <c r="N1544">
        <v>0</v>
      </c>
      <c r="O1544">
        <v>0</v>
      </c>
      <c r="P1544">
        <v>0</v>
      </c>
      <c r="X1544" t="str">
        <f>Receive[[#This Row],[服装]]&amp;Receive[[#This Row],[名前]]&amp;Receive[[#This Row],[レアリティ]]</f>
        <v>Xmas3牛島若利ICONIC</v>
      </c>
    </row>
    <row r="1545" spans="1:24" x14ac:dyDescent="0.25">
      <c r="A1545">
        <f>VLOOKUP(Receive[[#This Row],[No用]],SetNo[[No.用]:[vlookup 用]],2,FALSE)</f>
        <v>258</v>
      </c>
      <c r="B1545">
        <f>IF(ROW()=2,1,IF(A1544&lt;&gt;Receive[[#This Row],[No]],1,B1544+1))</f>
        <v>4</v>
      </c>
      <c r="C1545" s="1" t="s">
        <v>1183</v>
      </c>
      <c r="D1545" s="1" t="s">
        <v>109</v>
      </c>
      <c r="E1545" s="1" t="s">
        <v>90</v>
      </c>
      <c r="F1545" s="1" t="s">
        <v>78</v>
      </c>
      <c r="G1545" s="1" t="s">
        <v>118</v>
      </c>
      <c r="H1545" s="1" t="s">
        <v>71</v>
      </c>
      <c r="I1545">
        <v>1</v>
      </c>
      <c r="J1545" t="s">
        <v>228</v>
      </c>
      <c r="K1545" s="1" t="s">
        <v>164</v>
      </c>
      <c r="L1545" s="1" t="s">
        <v>162</v>
      </c>
      <c r="M1545">
        <v>29</v>
      </c>
      <c r="N1545">
        <v>0</v>
      </c>
      <c r="O1545">
        <v>0</v>
      </c>
      <c r="P1545">
        <v>0</v>
      </c>
      <c r="X1545" t="str">
        <f>Receive[[#This Row],[服装]]&amp;Receive[[#This Row],[名前]]&amp;Receive[[#This Row],[レアリティ]]</f>
        <v>Xmas3牛島若利ICONIC</v>
      </c>
    </row>
    <row r="1546" spans="1:24" x14ac:dyDescent="0.25">
      <c r="A1546">
        <f>VLOOKUP(Receive[[#This Row],[No用]],SetNo[[No.用]:[vlookup 用]],2,FALSE)</f>
        <v>258</v>
      </c>
      <c r="B1546">
        <f>IF(ROW()=2,1,IF(A1545&lt;&gt;Receive[[#This Row],[No]],1,B1545+1))</f>
        <v>5</v>
      </c>
      <c r="C1546" s="1" t="s">
        <v>1183</v>
      </c>
      <c r="D1546" s="1" t="s">
        <v>109</v>
      </c>
      <c r="E1546" s="1" t="s">
        <v>90</v>
      </c>
      <c r="F1546" s="1" t="s">
        <v>78</v>
      </c>
      <c r="G1546" s="1" t="s">
        <v>118</v>
      </c>
      <c r="H1546" s="1" t="s">
        <v>71</v>
      </c>
      <c r="I1546">
        <v>0</v>
      </c>
      <c r="J1546" t="s">
        <v>228</v>
      </c>
      <c r="K1546" s="1" t="s">
        <v>165</v>
      </c>
      <c r="L1546" s="1" t="s">
        <v>162</v>
      </c>
      <c r="M1546">
        <v>14</v>
      </c>
      <c r="N1546">
        <v>0</v>
      </c>
      <c r="O1546">
        <v>0</v>
      </c>
      <c r="P1546">
        <v>0</v>
      </c>
      <c r="X1546" t="str">
        <f>Receive[[#This Row],[服装]]&amp;Receive[[#This Row],[名前]]&amp;Receive[[#This Row],[レアリティ]]</f>
        <v>Xmas3牛島若利ICONIC</v>
      </c>
    </row>
    <row r="1547" spans="1:24" x14ac:dyDescent="0.25">
      <c r="A1547">
        <f>VLOOKUP(Receive[[#This Row],[No用]],SetNo[[No.用]:[vlookup 用]],2,FALSE)</f>
        <v>258</v>
      </c>
      <c r="B1547">
        <f>IF(ROW()=2,1,IF(A1546&lt;&gt;Receive[[#This Row],[No]],1,B1546+1))</f>
        <v>6</v>
      </c>
      <c r="C1547" s="1" t="s">
        <v>1183</v>
      </c>
      <c r="D1547" s="1" t="s">
        <v>109</v>
      </c>
      <c r="E1547" s="1" t="s">
        <v>90</v>
      </c>
      <c r="F1547" s="1" t="s">
        <v>78</v>
      </c>
      <c r="G1547" s="1" t="s">
        <v>118</v>
      </c>
      <c r="H1547" s="1" t="s">
        <v>71</v>
      </c>
      <c r="I1547">
        <v>1</v>
      </c>
      <c r="J1547" t="s">
        <v>228</v>
      </c>
      <c r="K1547" s="1" t="s">
        <v>120</v>
      </c>
      <c r="L1547" s="1" t="s">
        <v>224</v>
      </c>
      <c r="M1547">
        <v>52</v>
      </c>
      <c r="N1547">
        <v>0</v>
      </c>
      <c r="O1547">
        <v>62</v>
      </c>
      <c r="P1547">
        <v>0</v>
      </c>
      <c r="W1547" s="1" t="s">
        <v>1326</v>
      </c>
      <c r="X1547" t="str">
        <f>Receive[[#This Row],[服装]]&amp;Receive[[#This Row],[名前]]&amp;Receive[[#This Row],[レアリティ]]</f>
        <v>Xmas3牛島若利ICONIC</v>
      </c>
    </row>
    <row r="1548" spans="1:24" x14ac:dyDescent="0.25">
      <c r="A1548">
        <f>VLOOKUP(Receive[[#This Row],[No用]],SetNo[[No.用]:[vlookup 用]],2,FALSE)</f>
        <v>259</v>
      </c>
      <c r="B1548">
        <f>IF(ROW()=2,1,IF(A1547&lt;&gt;Receive[[#This Row],[No]],1,B1547+1))</f>
        <v>1</v>
      </c>
      <c r="C1548" s="1" t="s">
        <v>1502</v>
      </c>
      <c r="D1548" s="1" t="s">
        <v>109</v>
      </c>
      <c r="E1548" s="1" t="s">
        <v>77</v>
      </c>
      <c r="F1548" s="1" t="s">
        <v>78</v>
      </c>
      <c r="G1548" s="1" t="s">
        <v>118</v>
      </c>
      <c r="H1548" s="1" t="s">
        <v>71</v>
      </c>
      <c r="I1548">
        <v>1</v>
      </c>
      <c r="J1548" t="s">
        <v>228</v>
      </c>
      <c r="K1548" s="1" t="s">
        <v>119</v>
      </c>
      <c r="L1548" s="1" t="s">
        <v>162</v>
      </c>
      <c r="M1548">
        <v>29</v>
      </c>
      <c r="N1548">
        <v>0</v>
      </c>
      <c r="O1548">
        <v>0</v>
      </c>
      <c r="P1548">
        <v>0</v>
      </c>
      <c r="W1548" s="1"/>
      <c r="X1548" t="str">
        <f>Receive[[#This Row],[服装]]&amp;Receive[[#This Row],[名前]]&amp;Receive[[#This Row],[レアリティ]]</f>
        <v>3周年牛島若利ICONIC</v>
      </c>
    </row>
    <row r="1549" spans="1:24" x14ac:dyDescent="0.25">
      <c r="A1549">
        <f>VLOOKUP(Receive[[#This Row],[No用]],SetNo[[No.用]:[vlookup 用]],2,FALSE)</f>
        <v>259</v>
      </c>
      <c r="B1549">
        <f>IF(ROW()=2,1,IF(A1548&lt;&gt;Receive[[#This Row],[No]],1,B1548+1))</f>
        <v>2</v>
      </c>
      <c r="C1549" s="1" t="s">
        <v>1502</v>
      </c>
      <c r="D1549" s="1" t="s">
        <v>109</v>
      </c>
      <c r="E1549" s="1" t="s">
        <v>77</v>
      </c>
      <c r="F1549" s="1" t="s">
        <v>78</v>
      </c>
      <c r="G1549" s="1" t="s">
        <v>118</v>
      </c>
      <c r="H1549" s="1" t="s">
        <v>71</v>
      </c>
      <c r="I1549">
        <v>1</v>
      </c>
      <c r="J1549" t="s">
        <v>228</v>
      </c>
      <c r="K1549" s="1" t="s">
        <v>163</v>
      </c>
      <c r="L1549" s="1" t="s">
        <v>162</v>
      </c>
      <c r="M1549">
        <v>29</v>
      </c>
      <c r="N1549">
        <v>0</v>
      </c>
      <c r="O1549">
        <v>0</v>
      </c>
      <c r="P1549">
        <v>0</v>
      </c>
      <c r="R1549" s="1" t="s">
        <v>923</v>
      </c>
      <c r="S1549" s="1">
        <v>15</v>
      </c>
      <c r="T1549" s="1">
        <v>59.1</v>
      </c>
      <c r="U1549" s="1"/>
      <c r="V1549" s="1"/>
      <c r="W1549" s="1"/>
      <c r="X1549" t="str">
        <f>Receive[[#This Row],[服装]]&amp;Receive[[#This Row],[名前]]&amp;Receive[[#This Row],[レアリティ]]</f>
        <v>3周年牛島若利ICONIC</v>
      </c>
    </row>
    <row r="1550" spans="1:24" x14ac:dyDescent="0.25">
      <c r="A1550">
        <f>VLOOKUP(Receive[[#This Row],[No用]],SetNo[[No.用]:[vlookup 用]],2,FALSE)</f>
        <v>259</v>
      </c>
      <c r="B1550">
        <f>IF(ROW()=2,1,IF(A1549&lt;&gt;Receive[[#This Row],[No]],1,B1549+1))</f>
        <v>3</v>
      </c>
      <c r="C1550" s="1" t="s">
        <v>1502</v>
      </c>
      <c r="D1550" s="1" t="s">
        <v>109</v>
      </c>
      <c r="E1550" s="1" t="s">
        <v>77</v>
      </c>
      <c r="F1550" s="1" t="s">
        <v>78</v>
      </c>
      <c r="G1550" s="1" t="s">
        <v>118</v>
      </c>
      <c r="H1550" s="1" t="s">
        <v>71</v>
      </c>
      <c r="I1550">
        <v>1</v>
      </c>
      <c r="J1550" t="s">
        <v>228</v>
      </c>
      <c r="K1550" s="1" t="s">
        <v>120</v>
      </c>
      <c r="L1550" s="1" t="s">
        <v>162</v>
      </c>
      <c r="M1550">
        <v>29</v>
      </c>
      <c r="N1550">
        <v>0</v>
      </c>
      <c r="O1550">
        <v>0</v>
      </c>
      <c r="P1550">
        <v>0</v>
      </c>
      <c r="W1550" s="1"/>
      <c r="X1550" t="str">
        <f>Receive[[#This Row],[服装]]&amp;Receive[[#This Row],[名前]]&amp;Receive[[#This Row],[レアリティ]]</f>
        <v>3周年牛島若利ICONIC</v>
      </c>
    </row>
    <row r="1551" spans="1:24" x14ac:dyDescent="0.25">
      <c r="A1551">
        <f>VLOOKUP(Receive[[#This Row],[No用]],SetNo[[No.用]:[vlookup 用]],2,FALSE)</f>
        <v>259</v>
      </c>
      <c r="B1551">
        <f>IF(ROW()=2,1,IF(A1550&lt;&gt;Receive[[#This Row],[No]],1,B1550+1))</f>
        <v>4</v>
      </c>
      <c r="C1551" s="1" t="s">
        <v>1502</v>
      </c>
      <c r="D1551" s="1" t="s">
        <v>109</v>
      </c>
      <c r="E1551" s="1" t="s">
        <v>77</v>
      </c>
      <c r="F1551" s="1" t="s">
        <v>78</v>
      </c>
      <c r="G1551" s="1" t="s">
        <v>118</v>
      </c>
      <c r="H1551" s="1" t="s">
        <v>71</v>
      </c>
      <c r="I1551">
        <v>1</v>
      </c>
      <c r="J1551" t="s">
        <v>228</v>
      </c>
      <c r="K1551" s="1" t="s">
        <v>164</v>
      </c>
      <c r="L1551" s="1" t="s">
        <v>162</v>
      </c>
      <c r="M1551">
        <v>29</v>
      </c>
      <c r="N1551">
        <v>0</v>
      </c>
      <c r="O1551">
        <v>0</v>
      </c>
      <c r="P1551">
        <v>0</v>
      </c>
      <c r="W1551" s="1"/>
      <c r="X1551" t="str">
        <f>Receive[[#This Row],[服装]]&amp;Receive[[#This Row],[名前]]&amp;Receive[[#This Row],[レアリティ]]</f>
        <v>3周年牛島若利ICONIC</v>
      </c>
    </row>
    <row r="1552" spans="1:24" x14ac:dyDescent="0.25">
      <c r="A1552">
        <f>VLOOKUP(Receive[[#This Row],[No用]],SetNo[[No.用]:[vlookup 用]],2,FALSE)</f>
        <v>259</v>
      </c>
      <c r="B1552">
        <f>IF(ROW()=2,1,IF(A1551&lt;&gt;Receive[[#This Row],[No]],1,B1551+1))</f>
        <v>5</v>
      </c>
      <c r="C1552" s="1" t="s">
        <v>1502</v>
      </c>
      <c r="D1552" s="1" t="s">
        <v>109</v>
      </c>
      <c r="E1552" s="1" t="s">
        <v>77</v>
      </c>
      <c r="F1552" s="1" t="s">
        <v>78</v>
      </c>
      <c r="G1552" s="1" t="s">
        <v>118</v>
      </c>
      <c r="H1552" s="1" t="s">
        <v>71</v>
      </c>
      <c r="I1552">
        <v>0</v>
      </c>
      <c r="J1552" t="s">
        <v>228</v>
      </c>
      <c r="K1552" s="1" t="s">
        <v>165</v>
      </c>
      <c r="L1552" s="1" t="s">
        <v>162</v>
      </c>
      <c r="M1552">
        <v>14</v>
      </c>
      <c r="N1552">
        <v>0</v>
      </c>
      <c r="O1552">
        <v>0</v>
      </c>
      <c r="P1552">
        <v>0</v>
      </c>
      <c r="W1552" s="1"/>
      <c r="X1552" t="str">
        <f>Receive[[#This Row],[服装]]&amp;Receive[[#This Row],[名前]]&amp;Receive[[#This Row],[レアリティ]]</f>
        <v>3周年牛島若利ICONIC</v>
      </c>
    </row>
    <row r="1553" spans="1:24" x14ac:dyDescent="0.25">
      <c r="A1553">
        <f>VLOOKUP(Receive[[#This Row],[No用]],SetNo[[No.用]:[vlookup 用]],2,FALSE)</f>
        <v>260</v>
      </c>
      <c r="B1553">
        <f>IF(ROW()=2,1,IF(A1541&lt;&gt;Receive[[#This Row],[No]],1,B1541+1))</f>
        <v>1</v>
      </c>
      <c r="C1553" t="s">
        <v>108</v>
      </c>
      <c r="D1553" t="s">
        <v>110</v>
      </c>
      <c r="E1553" t="s">
        <v>73</v>
      </c>
      <c r="F1553" t="s">
        <v>82</v>
      </c>
      <c r="G1553" t="s">
        <v>118</v>
      </c>
      <c r="H1553" t="s">
        <v>71</v>
      </c>
      <c r="I1553">
        <v>1</v>
      </c>
      <c r="J1553" t="s">
        <v>228</v>
      </c>
      <c r="K1553" s="1" t="s">
        <v>119</v>
      </c>
      <c r="L1553" s="1" t="s">
        <v>162</v>
      </c>
      <c r="M1553">
        <v>26</v>
      </c>
      <c r="N1553">
        <v>0</v>
      </c>
      <c r="O1553">
        <v>0</v>
      </c>
      <c r="P1553">
        <v>0</v>
      </c>
      <c r="X1553" t="str">
        <f>Receive[[#This Row],[服装]]&amp;Receive[[#This Row],[名前]]&amp;Receive[[#This Row],[レアリティ]]</f>
        <v>ユニフォーム天童覚ICONIC</v>
      </c>
    </row>
    <row r="1554" spans="1:24" x14ac:dyDescent="0.25">
      <c r="A1554">
        <f>VLOOKUP(Receive[[#This Row],[No用]],SetNo[[No.用]:[vlookup 用]],2,FALSE)</f>
        <v>260</v>
      </c>
      <c r="B1554">
        <f>IF(ROW()=2,1,IF(A1553&lt;&gt;Receive[[#This Row],[No]],1,B1553+1))</f>
        <v>2</v>
      </c>
      <c r="C1554" t="s">
        <v>108</v>
      </c>
      <c r="D1554" t="s">
        <v>110</v>
      </c>
      <c r="E1554" t="s">
        <v>73</v>
      </c>
      <c r="F1554" t="s">
        <v>82</v>
      </c>
      <c r="G1554" t="s">
        <v>118</v>
      </c>
      <c r="H1554" t="s">
        <v>71</v>
      </c>
      <c r="I1554">
        <v>1</v>
      </c>
      <c r="J1554" t="s">
        <v>228</v>
      </c>
      <c r="K1554" s="1" t="s">
        <v>163</v>
      </c>
      <c r="L1554" s="1" t="s">
        <v>162</v>
      </c>
      <c r="M1554">
        <v>26</v>
      </c>
      <c r="N1554">
        <v>0</v>
      </c>
      <c r="O1554">
        <v>0</v>
      </c>
      <c r="P1554">
        <v>0</v>
      </c>
      <c r="R1554" s="1" t="s">
        <v>923</v>
      </c>
      <c r="S1554" s="1">
        <v>15</v>
      </c>
      <c r="T1554" s="1">
        <v>59.1</v>
      </c>
      <c r="U1554" s="1"/>
      <c r="V1554" s="1"/>
      <c r="X1554" t="str">
        <f>Receive[[#This Row],[服装]]&amp;Receive[[#This Row],[名前]]&amp;Receive[[#This Row],[レアリティ]]</f>
        <v>ユニフォーム天童覚ICONIC</v>
      </c>
    </row>
    <row r="1555" spans="1:24" x14ac:dyDescent="0.25">
      <c r="A1555">
        <f>VLOOKUP(Receive[[#This Row],[No用]],SetNo[[No.用]:[vlookup 用]],2,FALSE)</f>
        <v>260</v>
      </c>
      <c r="B1555">
        <f>IF(ROW()=2,1,IF(A1554&lt;&gt;Receive[[#This Row],[No]],1,B1554+1))</f>
        <v>3</v>
      </c>
      <c r="C1555" t="s">
        <v>108</v>
      </c>
      <c r="D1555" t="s">
        <v>110</v>
      </c>
      <c r="E1555" t="s">
        <v>73</v>
      </c>
      <c r="F1555" t="s">
        <v>82</v>
      </c>
      <c r="G1555" t="s">
        <v>118</v>
      </c>
      <c r="H1555" t="s">
        <v>71</v>
      </c>
      <c r="I1555">
        <v>1</v>
      </c>
      <c r="J1555" t="s">
        <v>228</v>
      </c>
      <c r="K1555" s="1" t="s">
        <v>120</v>
      </c>
      <c r="L1555" s="1" t="s">
        <v>162</v>
      </c>
      <c r="M1555">
        <v>26</v>
      </c>
      <c r="N1555">
        <v>0</v>
      </c>
      <c r="O1555">
        <v>0</v>
      </c>
      <c r="P1555">
        <v>0</v>
      </c>
      <c r="X1555" t="str">
        <f>Receive[[#This Row],[服装]]&amp;Receive[[#This Row],[名前]]&amp;Receive[[#This Row],[レアリティ]]</f>
        <v>ユニフォーム天童覚ICONIC</v>
      </c>
    </row>
    <row r="1556" spans="1:24" x14ac:dyDescent="0.25">
      <c r="A1556">
        <f>VLOOKUP(Receive[[#This Row],[No用]],SetNo[[No.用]:[vlookup 用]],2,FALSE)</f>
        <v>260</v>
      </c>
      <c r="B1556">
        <f>IF(ROW()=2,1,IF(A1555&lt;&gt;Receive[[#This Row],[No]],1,B1555+1))</f>
        <v>4</v>
      </c>
      <c r="C1556" t="s">
        <v>108</v>
      </c>
      <c r="D1556" t="s">
        <v>110</v>
      </c>
      <c r="E1556" t="s">
        <v>73</v>
      </c>
      <c r="F1556" t="s">
        <v>82</v>
      </c>
      <c r="G1556" t="s">
        <v>118</v>
      </c>
      <c r="H1556" t="s">
        <v>71</v>
      </c>
      <c r="I1556">
        <v>1</v>
      </c>
      <c r="J1556" t="s">
        <v>228</v>
      </c>
      <c r="K1556" s="1" t="s">
        <v>164</v>
      </c>
      <c r="L1556" s="1" t="s">
        <v>162</v>
      </c>
      <c r="M1556">
        <v>27</v>
      </c>
      <c r="N1556">
        <v>0</v>
      </c>
      <c r="O1556">
        <v>0</v>
      </c>
      <c r="P1556">
        <v>0</v>
      </c>
      <c r="X1556" t="str">
        <f>Receive[[#This Row],[服装]]&amp;Receive[[#This Row],[名前]]&amp;Receive[[#This Row],[レアリティ]]</f>
        <v>ユニフォーム天童覚ICONIC</v>
      </c>
    </row>
    <row r="1557" spans="1:24" x14ac:dyDescent="0.25">
      <c r="A1557">
        <f>VLOOKUP(Receive[[#This Row],[No用]],SetNo[[No.用]:[vlookup 用]],2,FALSE)</f>
        <v>260</v>
      </c>
      <c r="B1557">
        <f>IF(ROW()=2,1,IF(A1556&lt;&gt;Receive[[#This Row],[No]],1,B1556+1))</f>
        <v>5</v>
      </c>
      <c r="C1557" t="s">
        <v>108</v>
      </c>
      <c r="D1557" t="s">
        <v>110</v>
      </c>
      <c r="E1557" t="s">
        <v>73</v>
      </c>
      <c r="F1557" t="s">
        <v>82</v>
      </c>
      <c r="G1557" t="s">
        <v>118</v>
      </c>
      <c r="H1557" t="s">
        <v>71</v>
      </c>
      <c r="I1557">
        <v>0</v>
      </c>
      <c r="J1557" t="s">
        <v>228</v>
      </c>
      <c r="K1557" s="1" t="s">
        <v>165</v>
      </c>
      <c r="L1557" s="1" t="s">
        <v>162</v>
      </c>
      <c r="M1557">
        <v>12</v>
      </c>
      <c r="N1557">
        <v>0</v>
      </c>
      <c r="O1557">
        <v>0</v>
      </c>
      <c r="P1557">
        <v>0</v>
      </c>
      <c r="X1557" t="str">
        <f>Receive[[#This Row],[服装]]&amp;Receive[[#This Row],[名前]]&amp;Receive[[#This Row],[レアリティ]]</f>
        <v>ユニフォーム天童覚ICONIC</v>
      </c>
    </row>
    <row r="1558" spans="1:24" x14ac:dyDescent="0.25">
      <c r="A1558">
        <f>VLOOKUP(Receive[[#This Row],[No用]],SetNo[[No.用]:[vlookup 用]],2,FALSE)</f>
        <v>261</v>
      </c>
      <c r="B1558">
        <f>IF(ROW()=2,1,IF(A1557&lt;&gt;Receive[[#This Row],[No]],1,B1557+1))</f>
        <v>1</v>
      </c>
      <c r="C1558" t="s">
        <v>116</v>
      </c>
      <c r="D1558" t="s">
        <v>110</v>
      </c>
      <c r="E1558" t="s">
        <v>90</v>
      </c>
      <c r="F1558" t="s">
        <v>82</v>
      </c>
      <c r="G1558" t="s">
        <v>118</v>
      </c>
      <c r="H1558" t="s">
        <v>71</v>
      </c>
      <c r="I1558">
        <v>1</v>
      </c>
      <c r="J1558" t="s">
        <v>228</v>
      </c>
      <c r="K1558" s="1" t="s">
        <v>119</v>
      </c>
      <c r="L1558" s="1" t="s">
        <v>162</v>
      </c>
      <c r="M1558">
        <v>26</v>
      </c>
      <c r="N1558">
        <v>0</v>
      </c>
      <c r="O1558">
        <v>0</v>
      </c>
      <c r="P1558">
        <v>0</v>
      </c>
      <c r="X1558" t="str">
        <f>Receive[[#This Row],[服装]]&amp;Receive[[#This Row],[名前]]&amp;Receive[[#This Row],[レアリティ]]</f>
        <v>水着天童覚ICONIC</v>
      </c>
    </row>
    <row r="1559" spans="1:24" x14ac:dyDescent="0.25">
      <c r="A1559">
        <f>VLOOKUP(Receive[[#This Row],[No用]],SetNo[[No.用]:[vlookup 用]],2,FALSE)</f>
        <v>261</v>
      </c>
      <c r="B1559">
        <f>IF(ROW()=2,1,IF(A1558&lt;&gt;Receive[[#This Row],[No]],1,B1558+1))</f>
        <v>2</v>
      </c>
      <c r="C1559" t="s">
        <v>116</v>
      </c>
      <c r="D1559" t="s">
        <v>110</v>
      </c>
      <c r="E1559" t="s">
        <v>90</v>
      </c>
      <c r="F1559" t="s">
        <v>82</v>
      </c>
      <c r="G1559" t="s">
        <v>118</v>
      </c>
      <c r="H1559" t="s">
        <v>71</v>
      </c>
      <c r="I1559">
        <v>1</v>
      </c>
      <c r="J1559" t="s">
        <v>228</v>
      </c>
      <c r="K1559" s="1" t="s">
        <v>163</v>
      </c>
      <c r="L1559" s="1" t="s">
        <v>162</v>
      </c>
      <c r="M1559">
        <v>26</v>
      </c>
      <c r="N1559">
        <v>0</v>
      </c>
      <c r="O1559">
        <v>0</v>
      </c>
      <c r="P1559">
        <v>0</v>
      </c>
      <c r="R1559" s="1" t="s">
        <v>923</v>
      </c>
      <c r="S1559" s="1">
        <v>15</v>
      </c>
      <c r="T1559" s="1">
        <v>59.1</v>
      </c>
      <c r="U1559" s="1"/>
      <c r="V1559" s="1"/>
      <c r="X1559" t="str">
        <f>Receive[[#This Row],[服装]]&amp;Receive[[#This Row],[名前]]&amp;Receive[[#This Row],[レアリティ]]</f>
        <v>水着天童覚ICONIC</v>
      </c>
    </row>
    <row r="1560" spans="1:24" x14ac:dyDescent="0.25">
      <c r="A1560">
        <f>VLOOKUP(Receive[[#This Row],[No用]],SetNo[[No.用]:[vlookup 用]],2,FALSE)</f>
        <v>261</v>
      </c>
      <c r="B1560">
        <f>IF(ROW()=2,1,IF(A1559&lt;&gt;Receive[[#This Row],[No]],1,B1559+1))</f>
        <v>3</v>
      </c>
      <c r="C1560" t="s">
        <v>116</v>
      </c>
      <c r="D1560" t="s">
        <v>110</v>
      </c>
      <c r="E1560" t="s">
        <v>90</v>
      </c>
      <c r="F1560" t="s">
        <v>82</v>
      </c>
      <c r="G1560" t="s">
        <v>118</v>
      </c>
      <c r="H1560" t="s">
        <v>71</v>
      </c>
      <c r="I1560">
        <v>1</v>
      </c>
      <c r="J1560" t="s">
        <v>228</v>
      </c>
      <c r="K1560" s="1" t="s">
        <v>120</v>
      </c>
      <c r="L1560" s="1" t="s">
        <v>162</v>
      </c>
      <c r="M1560">
        <v>26</v>
      </c>
      <c r="N1560">
        <v>0</v>
      </c>
      <c r="O1560">
        <v>0</v>
      </c>
      <c r="P1560">
        <v>0</v>
      </c>
      <c r="X1560" t="str">
        <f>Receive[[#This Row],[服装]]&amp;Receive[[#This Row],[名前]]&amp;Receive[[#This Row],[レアリティ]]</f>
        <v>水着天童覚ICONIC</v>
      </c>
    </row>
    <row r="1561" spans="1:24" x14ac:dyDescent="0.25">
      <c r="A1561">
        <f>VLOOKUP(Receive[[#This Row],[No用]],SetNo[[No.用]:[vlookup 用]],2,FALSE)</f>
        <v>261</v>
      </c>
      <c r="B1561">
        <f>IF(ROW()=2,1,IF(A1560&lt;&gt;Receive[[#This Row],[No]],1,B1560+1))</f>
        <v>4</v>
      </c>
      <c r="C1561" t="s">
        <v>116</v>
      </c>
      <c r="D1561" t="s">
        <v>110</v>
      </c>
      <c r="E1561" t="s">
        <v>90</v>
      </c>
      <c r="F1561" t="s">
        <v>82</v>
      </c>
      <c r="G1561" t="s">
        <v>118</v>
      </c>
      <c r="H1561" t="s">
        <v>71</v>
      </c>
      <c r="I1561">
        <v>1</v>
      </c>
      <c r="J1561" t="s">
        <v>228</v>
      </c>
      <c r="K1561" s="1" t="s">
        <v>164</v>
      </c>
      <c r="L1561" s="1" t="s">
        <v>162</v>
      </c>
      <c r="M1561">
        <v>27</v>
      </c>
      <c r="N1561">
        <v>0</v>
      </c>
      <c r="O1561">
        <v>0</v>
      </c>
      <c r="P1561">
        <v>0</v>
      </c>
      <c r="X1561" t="str">
        <f>Receive[[#This Row],[服装]]&amp;Receive[[#This Row],[名前]]&amp;Receive[[#This Row],[レアリティ]]</f>
        <v>水着天童覚ICONIC</v>
      </c>
    </row>
    <row r="1562" spans="1:24" x14ac:dyDescent="0.25">
      <c r="A1562">
        <f>VLOOKUP(Receive[[#This Row],[No用]],SetNo[[No.用]:[vlookup 用]],2,FALSE)</f>
        <v>261</v>
      </c>
      <c r="B1562">
        <f>IF(ROW()=2,1,IF(A1561&lt;&gt;Receive[[#This Row],[No]],1,B1561+1))</f>
        <v>5</v>
      </c>
      <c r="C1562" t="s">
        <v>116</v>
      </c>
      <c r="D1562" t="s">
        <v>110</v>
      </c>
      <c r="E1562" t="s">
        <v>90</v>
      </c>
      <c r="F1562" t="s">
        <v>82</v>
      </c>
      <c r="G1562" t="s">
        <v>118</v>
      </c>
      <c r="H1562" t="s">
        <v>71</v>
      </c>
      <c r="I1562">
        <v>0</v>
      </c>
      <c r="J1562" t="s">
        <v>228</v>
      </c>
      <c r="K1562" s="1" t="s">
        <v>165</v>
      </c>
      <c r="L1562" s="1" t="s">
        <v>162</v>
      </c>
      <c r="M1562">
        <v>12</v>
      </c>
      <c r="N1562">
        <v>0</v>
      </c>
      <c r="O1562">
        <v>0</v>
      </c>
      <c r="P1562">
        <v>0</v>
      </c>
      <c r="X1562" t="str">
        <f>Receive[[#This Row],[服装]]&amp;Receive[[#This Row],[名前]]&amp;Receive[[#This Row],[レアリティ]]</f>
        <v>水着天童覚ICONIC</v>
      </c>
    </row>
    <row r="1563" spans="1:24" x14ac:dyDescent="0.25">
      <c r="A1563">
        <f>VLOOKUP(Receive[[#This Row],[No用]],SetNo[[No.用]:[vlookup 用]],2,FALSE)</f>
        <v>262</v>
      </c>
      <c r="B1563">
        <f>IF(ROW()=2,1,IF(A1562&lt;&gt;Receive[[#This Row],[No]],1,B1562+1))</f>
        <v>1</v>
      </c>
      <c r="C1563" s="1" t="s">
        <v>580</v>
      </c>
      <c r="D1563" t="s">
        <v>110</v>
      </c>
      <c r="E1563" s="1" t="s">
        <v>77</v>
      </c>
      <c r="F1563" t="s">
        <v>82</v>
      </c>
      <c r="G1563" t="s">
        <v>118</v>
      </c>
      <c r="H1563" t="s">
        <v>71</v>
      </c>
      <c r="I1563">
        <v>1</v>
      </c>
      <c r="J1563" t="s">
        <v>228</v>
      </c>
      <c r="K1563" s="1" t="s">
        <v>119</v>
      </c>
      <c r="L1563" s="1" t="s">
        <v>162</v>
      </c>
      <c r="M1563">
        <v>26</v>
      </c>
      <c r="N1563">
        <v>0</v>
      </c>
      <c r="O1563">
        <v>0</v>
      </c>
      <c r="P1563">
        <v>0</v>
      </c>
      <c r="X1563" t="str">
        <f>Receive[[#This Row],[服装]]&amp;Receive[[#This Row],[名前]]&amp;Receive[[#This Row],[レアリティ]]</f>
        <v>文化祭天童覚ICONIC</v>
      </c>
    </row>
    <row r="1564" spans="1:24" x14ac:dyDescent="0.25">
      <c r="A1564">
        <f>VLOOKUP(Receive[[#This Row],[No用]],SetNo[[No.用]:[vlookup 用]],2,FALSE)</f>
        <v>262</v>
      </c>
      <c r="B1564">
        <f>IF(ROW()=2,1,IF(A1563&lt;&gt;Receive[[#This Row],[No]],1,B1563+1))</f>
        <v>2</v>
      </c>
      <c r="C1564" s="1" t="s">
        <v>580</v>
      </c>
      <c r="D1564" t="s">
        <v>110</v>
      </c>
      <c r="E1564" s="1" t="s">
        <v>77</v>
      </c>
      <c r="F1564" t="s">
        <v>82</v>
      </c>
      <c r="G1564" t="s">
        <v>118</v>
      </c>
      <c r="H1564" t="s">
        <v>71</v>
      </c>
      <c r="I1564">
        <v>1</v>
      </c>
      <c r="J1564" t="s">
        <v>228</v>
      </c>
      <c r="K1564" s="1" t="s">
        <v>163</v>
      </c>
      <c r="L1564" s="1" t="s">
        <v>162</v>
      </c>
      <c r="M1564">
        <v>26</v>
      </c>
      <c r="N1564">
        <v>0</v>
      </c>
      <c r="O1564">
        <v>0</v>
      </c>
      <c r="P1564">
        <v>0</v>
      </c>
      <c r="R1564" s="1" t="s">
        <v>923</v>
      </c>
      <c r="S1564" s="1">
        <v>15</v>
      </c>
      <c r="T1564" s="1">
        <v>59.1</v>
      </c>
      <c r="U1564" s="1"/>
      <c r="V1564" s="1"/>
      <c r="X1564" t="str">
        <f>Receive[[#This Row],[服装]]&amp;Receive[[#This Row],[名前]]&amp;Receive[[#This Row],[レアリティ]]</f>
        <v>文化祭天童覚ICONIC</v>
      </c>
    </row>
    <row r="1565" spans="1:24" x14ac:dyDescent="0.25">
      <c r="A1565">
        <f>VLOOKUP(Receive[[#This Row],[No用]],SetNo[[No.用]:[vlookup 用]],2,FALSE)</f>
        <v>262</v>
      </c>
      <c r="B1565">
        <f>IF(ROW()=2,1,IF(A1564&lt;&gt;Receive[[#This Row],[No]],1,B1564+1))</f>
        <v>3</v>
      </c>
      <c r="C1565" s="1" t="s">
        <v>580</v>
      </c>
      <c r="D1565" t="s">
        <v>110</v>
      </c>
      <c r="E1565" s="1" t="s">
        <v>77</v>
      </c>
      <c r="F1565" t="s">
        <v>82</v>
      </c>
      <c r="G1565" t="s">
        <v>118</v>
      </c>
      <c r="H1565" t="s">
        <v>71</v>
      </c>
      <c r="I1565">
        <v>1</v>
      </c>
      <c r="J1565" t="s">
        <v>228</v>
      </c>
      <c r="K1565" s="1" t="s">
        <v>120</v>
      </c>
      <c r="L1565" s="1" t="s">
        <v>162</v>
      </c>
      <c r="M1565">
        <v>26</v>
      </c>
      <c r="N1565">
        <v>0</v>
      </c>
      <c r="O1565">
        <v>0</v>
      </c>
      <c r="P1565">
        <v>0</v>
      </c>
      <c r="X1565" t="str">
        <f>Receive[[#This Row],[服装]]&amp;Receive[[#This Row],[名前]]&amp;Receive[[#This Row],[レアリティ]]</f>
        <v>文化祭天童覚ICONIC</v>
      </c>
    </row>
    <row r="1566" spans="1:24" x14ac:dyDescent="0.25">
      <c r="A1566">
        <f>VLOOKUP(Receive[[#This Row],[No用]],SetNo[[No.用]:[vlookup 用]],2,FALSE)</f>
        <v>262</v>
      </c>
      <c r="B1566">
        <f>IF(ROW()=2,1,IF(A1565&lt;&gt;Receive[[#This Row],[No]],1,B1565+1))</f>
        <v>4</v>
      </c>
      <c r="C1566" s="1" t="s">
        <v>580</v>
      </c>
      <c r="D1566" t="s">
        <v>110</v>
      </c>
      <c r="E1566" s="1" t="s">
        <v>77</v>
      </c>
      <c r="F1566" t="s">
        <v>82</v>
      </c>
      <c r="G1566" t="s">
        <v>118</v>
      </c>
      <c r="H1566" t="s">
        <v>71</v>
      </c>
      <c r="I1566">
        <v>1</v>
      </c>
      <c r="J1566" t="s">
        <v>228</v>
      </c>
      <c r="K1566" s="1" t="s">
        <v>164</v>
      </c>
      <c r="L1566" s="1" t="s">
        <v>162</v>
      </c>
      <c r="M1566">
        <v>27</v>
      </c>
      <c r="N1566">
        <v>0</v>
      </c>
      <c r="O1566">
        <v>0</v>
      </c>
      <c r="P1566">
        <v>0</v>
      </c>
      <c r="X1566" t="str">
        <f>Receive[[#This Row],[服装]]&amp;Receive[[#This Row],[名前]]&amp;Receive[[#This Row],[レアリティ]]</f>
        <v>文化祭天童覚ICONIC</v>
      </c>
    </row>
    <row r="1567" spans="1:24" x14ac:dyDescent="0.25">
      <c r="A1567">
        <f>VLOOKUP(Receive[[#This Row],[No用]],SetNo[[No.用]:[vlookup 用]],2,FALSE)</f>
        <v>262</v>
      </c>
      <c r="B1567">
        <f>IF(ROW()=2,1,IF(A1566&lt;&gt;Receive[[#This Row],[No]],1,B1566+1))</f>
        <v>5</v>
      </c>
      <c r="C1567" s="1" t="s">
        <v>580</v>
      </c>
      <c r="D1567" t="s">
        <v>110</v>
      </c>
      <c r="E1567" s="1" t="s">
        <v>77</v>
      </c>
      <c r="F1567" t="s">
        <v>82</v>
      </c>
      <c r="G1567" t="s">
        <v>118</v>
      </c>
      <c r="H1567" t="s">
        <v>71</v>
      </c>
      <c r="I1567">
        <v>0</v>
      </c>
      <c r="J1567" t="s">
        <v>228</v>
      </c>
      <c r="K1567" s="1" t="s">
        <v>165</v>
      </c>
      <c r="L1567" s="1" t="s">
        <v>162</v>
      </c>
      <c r="M1567">
        <v>12</v>
      </c>
      <c r="N1567">
        <v>0</v>
      </c>
      <c r="O1567">
        <v>0</v>
      </c>
      <c r="P1567">
        <v>0</v>
      </c>
      <c r="X1567" t="str">
        <f>Receive[[#This Row],[服装]]&amp;Receive[[#This Row],[名前]]&amp;Receive[[#This Row],[レアリティ]]</f>
        <v>文化祭天童覚ICONIC</v>
      </c>
    </row>
    <row r="1568" spans="1:24" x14ac:dyDescent="0.25">
      <c r="A1568">
        <f>VLOOKUP(Receive[[#This Row],[No用]],SetNo[[No.用]:[vlookup 用]],2,FALSE)</f>
        <v>263</v>
      </c>
      <c r="B1568">
        <f>IF(ROW()=2,1,IF(A1567&lt;&gt;Receive[[#This Row],[No]],1,B1567+1))</f>
        <v>1</v>
      </c>
      <c r="C1568" s="1" t="s">
        <v>149</v>
      </c>
      <c r="D1568" s="1" t="s">
        <v>110</v>
      </c>
      <c r="E1568" s="1" t="s">
        <v>73</v>
      </c>
      <c r="F1568" s="1" t="s">
        <v>82</v>
      </c>
      <c r="G1568" s="1" t="s">
        <v>118</v>
      </c>
      <c r="H1568" s="1" t="s">
        <v>71</v>
      </c>
      <c r="I1568">
        <v>1</v>
      </c>
      <c r="J1568" t="s">
        <v>228</v>
      </c>
      <c r="K1568" s="1" t="s">
        <v>119</v>
      </c>
      <c r="L1568" s="1" t="s">
        <v>162</v>
      </c>
      <c r="M1568">
        <v>26</v>
      </c>
      <c r="N1568">
        <v>0</v>
      </c>
      <c r="O1568">
        <v>0</v>
      </c>
      <c r="P1568">
        <v>0</v>
      </c>
      <c r="X1568" t="str">
        <f>Receive[[#This Row],[服装]]&amp;Receive[[#This Row],[名前]]&amp;Receive[[#This Row],[レアリティ]]</f>
        <v>制服天童覚ICONIC</v>
      </c>
    </row>
    <row r="1569" spans="1:24" x14ac:dyDescent="0.25">
      <c r="A1569">
        <f>VLOOKUP(Receive[[#This Row],[No用]],SetNo[[No.用]:[vlookup 用]],2,FALSE)</f>
        <v>263</v>
      </c>
      <c r="B1569">
        <f>IF(ROW()=2,1,IF(A1568&lt;&gt;Receive[[#This Row],[No]],1,B1568+1))</f>
        <v>2</v>
      </c>
      <c r="C1569" s="1" t="s">
        <v>149</v>
      </c>
      <c r="D1569" s="1" t="s">
        <v>110</v>
      </c>
      <c r="E1569" s="1" t="s">
        <v>73</v>
      </c>
      <c r="F1569" s="1" t="s">
        <v>82</v>
      </c>
      <c r="G1569" s="1" t="s">
        <v>118</v>
      </c>
      <c r="H1569" s="1" t="s">
        <v>71</v>
      </c>
      <c r="I1569">
        <v>1</v>
      </c>
      <c r="J1569" t="s">
        <v>228</v>
      </c>
      <c r="K1569" s="1" t="s">
        <v>163</v>
      </c>
      <c r="L1569" s="1" t="s">
        <v>162</v>
      </c>
      <c r="M1569">
        <v>26</v>
      </c>
      <c r="N1569">
        <v>0</v>
      </c>
      <c r="O1569">
        <v>0</v>
      </c>
      <c r="P1569">
        <v>0</v>
      </c>
      <c r="R1569" s="1" t="s">
        <v>923</v>
      </c>
      <c r="S1569" s="1">
        <v>15</v>
      </c>
      <c r="T1569" s="1">
        <v>59.1</v>
      </c>
      <c r="U1569" s="1"/>
      <c r="V1569" s="1"/>
      <c r="X1569" t="str">
        <f>Receive[[#This Row],[服装]]&amp;Receive[[#This Row],[名前]]&amp;Receive[[#This Row],[レアリティ]]</f>
        <v>制服天童覚ICONIC</v>
      </c>
    </row>
    <row r="1570" spans="1:24" x14ac:dyDescent="0.25">
      <c r="A1570">
        <f>VLOOKUP(Receive[[#This Row],[No用]],SetNo[[No.用]:[vlookup 用]],2,FALSE)</f>
        <v>263</v>
      </c>
      <c r="B1570">
        <f>IF(ROW()=2,1,IF(A1569&lt;&gt;Receive[[#This Row],[No]],1,B1569+1))</f>
        <v>3</v>
      </c>
      <c r="C1570" s="1" t="s">
        <v>149</v>
      </c>
      <c r="D1570" s="1" t="s">
        <v>110</v>
      </c>
      <c r="E1570" s="1" t="s">
        <v>73</v>
      </c>
      <c r="F1570" s="1" t="s">
        <v>82</v>
      </c>
      <c r="G1570" s="1" t="s">
        <v>118</v>
      </c>
      <c r="H1570" s="1" t="s">
        <v>71</v>
      </c>
      <c r="I1570">
        <v>1</v>
      </c>
      <c r="J1570" t="s">
        <v>228</v>
      </c>
      <c r="K1570" s="1" t="s">
        <v>120</v>
      </c>
      <c r="L1570" s="1" t="s">
        <v>162</v>
      </c>
      <c r="M1570">
        <v>26</v>
      </c>
      <c r="N1570">
        <v>0</v>
      </c>
      <c r="O1570">
        <v>0</v>
      </c>
      <c r="P1570">
        <v>0</v>
      </c>
      <c r="X1570" t="str">
        <f>Receive[[#This Row],[服装]]&amp;Receive[[#This Row],[名前]]&amp;Receive[[#This Row],[レアリティ]]</f>
        <v>制服天童覚ICONIC</v>
      </c>
    </row>
    <row r="1571" spans="1:24" x14ac:dyDescent="0.25">
      <c r="A1571">
        <f>VLOOKUP(Receive[[#This Row],[No用]],SetNo[[No.用]:[vlookup 用]],2,FALSE)</f>
        <v>263</v>
      </c>
      <c r="B1571">
        <f>IF(ROW()=2,1,IF(A1570&lt;&gt;Receive[[#This Row],[No]],1,B1570+1))</f>
        <v>4</v>
      </c>
      <c r="C1571" s="1" t="s">
        <v>149</v>
      </c>
      <c r="D1571" s="1" t="s">
        <v>110</v>
      </c>
      <c r="E1571" s="1" t="s">
        <v>73</v>
      </c>
      <c r="F1571" s="1" t="s">
        <v>82</v>
      </c>
      <c r="G1571" s="1" t="s">
        <v>118</v>
      </c>
      <c r="H1571" s="1" t="s">
        <v>71</v>
      </c>
      <c r="I1571">
        <v>1</v>
      </c>
      <c r="J1571" t="s">
        <v>228</v>
      </c>
      <c r="K1571" s="1" t="s">
        <v>164</v>
      </c>
      <c r="L1571" s="1" t="s">
        <v>162</v>
      </c>
      <c r="M1571">
        <v>27</v>
      </c>
      <c r="N1571">
        <v>0</v>
      </c>
      <c r="O1571">
        <v>0</v>
      </c>
      <c r="P1571">
        <v>0</v>
      </c>
      <c r="X1571" t="str">
        <f>Receive[[#This Row],[服装]]&amp;Receive[[#This Row],[名前]]&amp;Receive[[#This Row],[レアリティ]]</f>
        <v>制服天童覚ICONIC</v>
      </c>
    </row>
    <row r="1572" spans="1:24" x14ac:dyDescent="0.25">
      <c r="A1572">
        <f>VLOOKUP(Receive[[#This Row],[No用]],SetNo[[No.用]:[vlookup 用]],2,FALSE)</f>
        <v>263</v>
      </c>
      <c r="B1572">
        <f>IF(ROW()=2,1,IF(A1571&lt;&gt;Receive[[#This Row],[No]],1,B1571+1))</f>
        <v>5</v>
      </c>
      <c r="C1572" s="1" t="s">
        <v>149</v>
      </c>
      <c r="D1572" s="1" t="s">
        <v>110</v>
      </c>
      <c r="E1572" s="1" t="s">
        <v>73</v>
      </c>
      <c r="F1572" s="1" t="s">
        <v>82</v>
      </c>
      <c r="G1572" s="1" t="s">
        <v>118</v>
      </c>
      <c r="H1572" s="1" t="s">
        <v>71</v>
      </c>
      <c r="I1572">
        <v>0</v>
      </c>
      <c r="J1572" t="s">
        <v>228</v>
      </c>
      <c r="K1572" s="1" t="s">
        <v>165</v>
      </c>
      <c r="L1572" s="1" t="s">
        <v>162</v>
      </c>
      <c r="M1572">
        <v>12</v>
      </c>
      <c r="N1572">
        <v>0</v>
      </c>
      <c r="O1572">
        <v>0</v>
      </c>
      <c r="P1572">
        <v>0</v>
      </c>
      <c r="X1572" t="str">
        <f>Receive[[#This Row],[服装]]&amp;Receive[[#This Row],[名前]]&amp;Receive[[#This Row],[レアリティ]]</f>
        <v>制服天童覚ICONIC</v>
      </c>
    </row>
    <row r="1573" spans="1:24" x14ac:dyDescent="0.25">
      <c r="A1573">
        <f>VLOOKUP(Receive[[#This Row],[No用]],SetNo[[No.用]:[vlookup 用]],2,FALSE)</f>
        <v>264</v>
      </c>
      <c r="B1573">
        <f>IF(ROW()=2,1,IF(A1572&lt;&gt;Receive[[#This Row],[No]],1,B1572+1))</f>
        <v>1</v>
      </c>
      <c r="C1573" s="1" t="s">
        <v>732</v>
      </c>
      <c r="D1573" s="1" t="s">
        <v>110</v>
      </c>
      <c r="E1573" s="1" t="s">
        <v>90</v>
      </c>
      <c r="F1573" s="1" t="s">
        <v>82</v>
      </c>
      <c r="G1573" s="1" t="s">
        <v>118</v>
      </c>
      <c r="H1573" s="1" t="s">
        <v>71</v>
      </c>
      <c r="I1573">
        <v>1</v>
      </c>
      <c r="J1573" t="s">
        <v>228</v>
      </c>
      <c r="K1573" s="1" t="s">
        <v>119</v>
      </c>
      <c r="L1573" s="1" t="s">
        <v>162</v>
      </c>
      <c r="M1573">
        <v>26</v>
      </c>
      <c r="N1573">
        <v>0</v>
      </c>
      <c r="O1573">
        <v>0</v>
      </c>
      <c r="P1573">
        <v>0</v>
      </c>
      <c r="X1573" t="str">
        <f>Receive[[#This Row],[服装]]&amp;Receive[[#This Row],[名前]]&amp;Receive[[#This Row],[レアリティ]]</f>
        <v>仮装天童覚ICONIC</v>
      </c>
    </row>
    <row r="1574" spans="1:24" x14ac:dyDescent="0.25">
      <c r="A1574">
        <f>VLOOKUP(Receive[[#This Row],[No用]],SetNo[[No.用]:[vlookup 用]],2,FALSE)</f>
        <v>264</v>
      </c>
      <c r="B1574">
        <f>IF(ROW()=2,1,IF(A1573&lt;&gt;Receive[[#This Row],[No]],1,B1573+1))</f>
        <v>2</v>
      </c>
      <c r="C1574" s="1" t="s">
        <v>732</v>
      </c>
      <c r="D1574" s="1" t="s">
        <v>110</v>
      </c>
      <c r="E1574" s="1" t="s">
        <v>90</v>
      </c>
      <c r="F1574" s="1" t="s">
        <v>82</v>
      </c>
      <c r="G1574" s="1" t="s">
        <v>118</v>
      </c>
      <c r="H1574" s="1" t="s">
        <v>71</v>
      </c>
      <c r="I1574">
        <v>1</v>
      </c>
      <c r="J1574" t="s">
        <v>228</v>
      </c>
      <c r="K1574" s="1" t="s">
        <v>163</v>
      </c>
      <c r="L1574" s="1" t="s">
        <v>162</v>
      </c>
      <c r="M1574">
        <v>26</v>
      </c>
      <c r="N1574">
        <v>0</v>
      </c>
      <c r="O1574">
        <v>0</v>
      </c>
      <c r="P1574">
        <v>0</v>
      </c>
      <c r="R1574" s="1" t="s">
        <v>923</v>
      </c>
      <c r="S1574" s="1">
        <v>15</v>
      </c>
      <c r="T1574" s="1">
        <v>59.1</v>
      </c>
      <c r="U1574" s="1"/>
      <c r="V1574" s="1"/>
      <c r="X1574" t="str">
        <f>Receive[[#This Row],[服装]]&amp;Receive[[#This Row],[名前]]&amp;Receive[[#This Row],[レアリティ]]</f>
        <v>仮装天童覚ICONIC</v>
      </c>
    </row>
    <row r="1575" spans="1:24" x14ac:dyDescent="0.25">
      <c r="A1575">
        <f>VLOOKUP(Receive[[#This Row],[No用]],SetNo[[No.用]:[vlookup 用]],2,FALSE)</f>
        <v>264</v>
      </c>
      <c r="B1575">
        <f>IF(ROW()=2,1,IF(A1574&lt;&gt;Receive[[#This Row],[No]],1,B1574+1))</f>
        <v>3</v>
      </c>
      <c r="C1575" s="1" t="s">
        <v>732</v>
      </c>
      <c r="D1575" s="1" t="s">
        <v>110</v>
      </c>
      <c r="E1575" s="1" t="s">
        <v>90</v>
      </c>
      <c r="F1575" s="1" t="s">
        <v>82</v>
      </c>
      <c r="G1575" s="1" t="s">
        <v>118</v>
      </c>
      <c r="H1575" s="1" t="s">
        <v>71</v>
      </c>
      <c r="I1575">
        <v>1</v>
      </c>
      <c r="J1575" t="s">
        <v>228</v>
      </c>
      <c r="K1575" s="1" t="s">
        <v>120</v>
      </c>
      <c r="L1575" s="1" t="s">
        <v>162</v>
      </c>
      <c r="M1575">
        <v>26</v>
      </c>
      <c r="N1575">
        <v>0</v>
      </c>
      <c r="O1575">
        <v>0</v>
      </c>
      <c r="P1575">
        <v>0</v>
      </c>
      <c r="X1575" t="str">
        <f>Receive[[#This Row],[服装]]&amp;Receive[[#This Row],[名前]]&amp;Receive[[#This Row],[レアリティ]]</f>
        <v>仮装天童覚ICONIC</v>
      </c>
    </row>
    <row r="1576" spans="1:24" x14ac:dyDescent="0.25">
      <c r="A1576">
        <f>VLOOKUP(Receive[[#This Row],[No用]],SetNo[[No.用]:[vlookup 用]],2,FALSE)</f>
        <v>264</v>
      </c>
      <c r="B1576">
        <f>IF(ROW()=2,1,IF(A1575&lt;&gt;Receive[[#This Row],[No]],1,B1575+1))</f>
        <v>4</v>
      </c>
      <c r="C1576" s="1" t="s">
        <v>732</v>
      </c>
      <c r="D1576" s="1" t="s">
        <v>110</v>
      </c>
      <c r="E1576" s="1" t="s">
        <v>90</v>
      </c>
      <c r="F1576" s="1" t="s">
        <v>82</v>
      </c>
      <c r="G1576" s="1" t="s">
        <v>118</v>
      </c>
      <c r="H1576" s="1" t="s">
        <v>71</v>
      </c>
      <c r="I1576">
        <v>1</v>
      </c>
      <c r="J1576" t="s">
        <v>228</v>
      </c>
      <c r="K1576" s="1" t="s">
        <v>164</v>
      </c>
      <c r="L1576" s="1" t="s">
        <v>162</v>
      </c>
      <c r="M1576">
        <v>27</v>
      </c>
      <c r="N1576">
        <v>0</v>
      </c>
      <c r="O1576">
        <v>0</v>
      </c>
      <c r="P1576">
        <v>0</v>
      </c>
      <c r="X1576" t="str">
        <f>Receive[[#This Row],[服装]]&amp;Receive[[#This Row],[名前]]&amp;Receive[[#This Row],[レアリティ]]</f>
        <v>仮装天童覚ICONIC</v>
      </c>
    </row>
    <row r="1577" spans="1:24" x14ac:dyDescent="0.25">
      <c r="A1577">
        <f>VLOOKUP(Receive[[#This Row],[No用]],SetNo[[No.用]:[vlookup 用]],2,FALSE)</f>
        <v>264</v>
      </c>
      <c r="B1577">
        <f>IF(ROW()=2,1,IF(A1576&lt;&gt;Receive[[#This Row],[No]],1,B1576+1))</f>
        <v>5</v>
      </c>
      <c r="C1577" s="1" t="s">
        <v>732</v>
      </c>
      <c r="D1577" s="1" t="s">
        <v>110</v>
      </c>
      <c r="E1577" s="1" t="s">
        <v>90</v>
      </c>
      <c r="F1577" s="1" t="s">
        <v>82</v>
      </c>
      <c r="G1577" s="1" t="s">
        <v>118</v>
      </c>
      <c r="H1577" s="1" t="s">
        <v>71</v>
      </c>
      <c r="I1577">
        <v>0</v>
      </c>
      <c r="J1577" t="s">
        <v>228</v>
      </c>
      <c r="K1577" s="1" t="s">
        <v>165</v>
      </c>
      <c r="L1577" s="1" t="s">
        <v>162</v>
      </c>
      <c r="M1577">
        <v>12</v>
      </c>
      <c r="N1577">
        <v>0</v>
      </c>
      <c r="O1577">
        <v>0</v>
      </c>
      <c r="P1577">
        <v>0</v>
      </c>
      <c r="X1577" t="str">
        <f>Receive[[#This Row],[服装]]&amp;Receive[[#This Row],[名前]]&amp;Receive[[#This Row],[レアリティ]]</f>
        <v>仮装天童覚ICONIC</v>
      </c>
    </row>
    <row r="1578" spans="1:24" x14ac:dyDescent="0.25">
      <c r="A1578">
        <f>VLOOKUP(Receive[[#This Row],[No用]],SetNo[[No.用]:[vlookup 用]],2,FALSE)</f>
        <v>265</v>
      </c>
      <c r="B1578">
        <f>IF(ROW()=2,1,IF(A1577&lt;&gt;Receive[[#This Row],[No]],1,B1577+1))</f>
        <v>1</v>
      </c>
      <c r="C1578" s="1" t="s">
        <v>893</v>
      </c>
      <c r="D1578" s="1" t="s">
        <v>110</v>
      </c>
      <c r="E1578" s="1" t="s">
        <v>77</v>
      </c>
      <c r="F1578" s="1" t="s">
        <v>82</v>
      </c>
      <c r="G1578" s="1" t="s">
        <v>118</v>
      </c>
      <c r="H1578" s="1" t="s">
        <v>71</v>
      </c>
      <c r="I1578">
        <v>1</v>
      </c>
      <c r="J1578" t="s">
        <v>228</v>
      </c>
      <c r="K1578" s="1" t="s">
        <v>119</v>
      </c>
      <c r="L1578" s="1" t="s">
        <v>162</v>
      </c>
      <c r="M1578">
        <v>26</v>
      </c>
      <c r="N1578">
        <v>0</v>
      </c>
      <c r="O1578">
        <v>0</v>
      </c>
      <c r="P1578">
        <v>0</v>
      </c>
      <c r="X1578" t="str">
        <f>Receive[[#This Row],[服装]]&amp;Receive[[#This Row],[名前]]&amp;Receive[[#This Row],[レアリティ]]</f>
        <v>遊園地天童覚ICONIC</v>
      </c>
    </row>
    <row r="1579" spans="1:24" x14ac:dyDescent="0.25">
      <c r="A1579">
        <f>VLOOKUP(Receive[[#This Row],[No用]],SetNo[[No.用]:[vlookup 用]],2,FALSE)</f>
        <v>265</v>
      </c>
      <c r="B1579">
        <f>IF(ROW()=2,1,IF(A1578&lt;&gt;Receive[[#This Row],[No]],1,B1578+1))</f>
        <v>2</v>
      </c>
      <c r="C1579" s="1" t="s">
        <v>893</v>
      </c>
      <c r="D1579" s="1" t="s">
        <v>110</v>
      </c>
      <c r="E1579" s="1" t="s">
        <v>77</v>
      </c>
      <c r="F1579" s="1" t="s">
        <v>82</v>
      </c>
      <c r="G1579" s="1" t="s">
        <v>118</v>
      </c>
      <c r="H1579" s="1" t="s">
        <v>71</v>
      </c>
      <c r="I1579">
        <v>1</v>
      </c>
      <c r="J1579" t="s">
        <v>228</v>
      </c>
      <c r="K1579" s="1" t="s">
        <v>163</v>
      </c>
      <c r="L1579" s="1" t="s">
        <v>162</v>
      </c>
      <c r="M1579">
        <v>26</v>
      </c>
      <c r="N1579">
        <v>0</v>
      </c>
      <c r="O1579">
        <v>0</v>
      </c>
      <c r="P1579">
        <v>0</v>
      </c>
      <c r="R1579" s="1" t="s">
        <v>923</v>
      </c>
      <c r="S1579" s="1">
        <v>15</v>
      </c>
      <c r="T1579" s="1">
        <v>59.1</v>
      </c>
      <c r="U1579" s="1"/>
      <c r="V1579" s="1"/>
      <c r="X1579" t="str">
        <f>Receive[[#This Row],[服装]]&amp;Receive[[#This Row],[名前]]&amp;Receive[[#This Row],[レアリティ]]</f>
        <v>遊園地天童覚ICONIC</v>
      </c>
    </row>
    <row r="1580" spans="1:24" x14ac:dyDescent="0.25">
      <c r="A1580">
        <f>VLOOKUP(Receive[[#This Row],[No用]],SetNo[[No.用]:[vlookup 用]],2,FALSE)</f>
        <v>265</v>
      </c>
      <c r="B1580">
        <f>IF(ROW()=2,1,IF(A1579&lt;&gt;Receive[[#This Row],[No]],1,B1579+1))</f>
        <v>3</v>
      </c>
      <c r="C1580" s="1" t="s">
        <v>893</v>
      </c>
      <c r="D1580" s="1" t="s">
        <v>110</v>
      </c>
      <c r="E1580" s="1" t="s">
        <v>77</v>
      </c>
      <c r="F1580" s="1" t="s">
        <v>82</v>
      </c>
      <c r="G1580" s="1" t="s">
        <v>118</v>
      </c>
      <c r="H1580" s="1" t="s">
        <v>71</v>
      </c>
      <c r="I1580">
        <v>1</v>
      </c>
      <c r="J1580" t="s">
        <v>228</v>
      </c>
      <c r="K1580" s="1" t="s">
        <v>120</v>
      </c>
      <c r="L1580" s="1" t="s">
        <v>162</v>
      </c>
      <c r="M1580">
        <v>26</v>
      </c>
      <c r="N1580">
        <v>0</v>
      </c>
      <c r="O1580">
        <v>0</v>
      </c>
      <c r="P1580">
        <v>0</v>
      </c>
      <c r="X1580" t="str">
        <f>Receive[[#This Row],[服装]]&amp;Receive[[#This Row],[名前]]&amp;Receive[[#This Row],[レアリティ]]</f>
        <v>遊園地天童覚ICONIC</v>
      </c>
    </row>
    <row r="1581" spans="1:24" x14ac:dyDescent="0.25">
      <c r="A1581">
        <f>VLOOKUP(Receive[[#This Row],[No用]],SetNo[[No.用]:[vlookup 用]],2,FALSE)</f>
        <v>265</v>
      </c>
      <c r="B1581">
        <f>IF(ROW()=2,1,IF(A1580&lt;&gt;Receive[[#This Row],[No]],1,B1580+1))</f>
        <v>4</v>
      </c>
      <c r="C1581" s="1" t="s">
        <v>893</v>
      </c>
      <c r="D1581" s="1" t="s">
        <v>110</v>
      </c>
      <c r="E1581" s="1" t="s">
        <v>77</v>
      </c>
      <c r="F1581" s="1" t="s">
        <v>82</v>
      </c>
      <c r="G1581" s="1" t="s">
        <v>118</v>
      </c>
      <c r="H1581" s="1" t="s">
        <v>71</v>
      </c>
      <c r="I1581">
        <v>1</v>
      </c>
      <c r="J1581" t="s">
        <v>228</v>
      </c>
      <c r="K1581" s="1" t="s">
        <v>164</v>
      </c>
      <c r="L1581" s="1" t="s">
        <v>162</v>
      </c>
      <c r="M1581">
        <v>27</v>
      </c>
      <c r="N1581">
        <v>0</v>
      </c>
      <c r="O1581">
        <v>0</v>
      </c>
      <c r="P1581">
        <v>0</v>
      </c>
      <c r="X1581" t="str">
        <f>Receive[[#This Row],[服装]]&amp;Receive[[#This Row],[名前]]&amp;Receive[[#This Row],[レアリティ]]</f>
        <v>遊園地天童覚ICONIC</v>
      </c>
    </row>
    <row r="1582" spans="1:24" x14ac:dyDescent="0.25">
      <c r="A1582">
        <f>VLOOKUP(Receive[[#This Row],[No用]],SetNo[[No.用]:[vlookup 用]],2,FALSE)</f>
        <v>265</v>
      </c>
      <c r="B1582">
        <f>IF(ROW()=2,1,IF(A1581&lt;&gt;Receive[[#This Row],[No]],1,B1581+1))</f>
        <v>5</v>
      </c>
      <c r="C1582" s="1" t="s">
        <v>893</v>
      </c>
      <c r="D1582" s="1" t="s">
        <v>110</v>
      </c>
      <c r="E1582" s="1" t="s">
        <v>77</v>
      </c>
      <c r="F1582" s="1" t="s">
        <v>82</v>
      </c>
      <c r="G1582" s="1" t="s">
        <v>118</v>
      </c>
      <c r="H1582" s="1" t="s">
        <v>71</v>
      </c>
      <c r="I1582">
        <v>0</v>
      </c>
      <c r="J1582" t="s">
        <v>228</v>
      </c>
      <c r="K1582" s="1" t="s">
        <v>165</v>
      </c>
      <c r="L1582" s="1" t="s">
        <v>162</v>
      </c>
      <c r="M1582">
        <v>12</v>
      </c>
      <c r="N1582">
        <v>0</v>
      </c>
      <c r="O1582">
        <v>0</v>
      </c>
      <c r="P1582">
        <v>0</v>
      </c>
      <c r="X1582" t="str">
        <f>Receive[[#This Row],[服装]]&amp;Receive[[#This Row],[名前]]&amp;Receive[[#This Row],[レアリティ]]</f>
        <v>遊園地天童覚ICONIC</v>
      </c>
    </row>
    <row r="1583" spans="1:24" x14ac:dyDescent="0.25">
      <c r="A1583">
        <f>VLOOKUP(Receive[[#This Row],[No用]],SetNo[[No.用]:[vlookup 用]],2,FALSE)</f>
        <v>266</v>
      </c>
      <c r="B1583">
        <f>IF(ROW()=2,1,IF(A1582&lt;&gt;Receive[[#This Row],[No]],1,B1582+1))</f>
        <v>1</v>
      </c>
      <c r="C1583" s="1" t="s">
        <v>1183</v>
      </c>
      <c r="D1583" s="1" t="s">
        <v>110</v>
      </c>
      <c r="E1583" s="1" t="s">
        <v>73</v>
      </c>
      <c r="F1583" s="1" t="s">
        <v>82</v>
      </c>
      <c r="G1583" s="1" t="s">
        <v>118</v>
      </c>
      <c r="H1583" s="1" t="s">
        <v>71</v>
      </c>
      <c r="I1583">
        <v>1</v>
      </c>
      <c r="J1583" t="s">
        <v>228</v>
      </c>
      <c r="K1583" s="1" t="s">
        <v>119</v>
      </c>
      <c r="L1583" s="1" t="s">
        <v>162</v>
      </c>
      <c r="M1583">
        <v>26</v>
      </c>
      <c r="N1583">
        <v>0</v>
      </c>
      <c r="O1583">
        <v>0</v>
      </c>
      <c r="P1583">
        <v>0</v>
      </c>
      <c r="X1583" t="str">
        <f>Receive[[#This Row],[服装]]&amp;Receive[[#This Row],[名前]]&amp;Receive[[#This Row],[レアリティ]]</f>
        <v>Xmas3天童覚ICONIC</v>
      </c>
    </row>
    <row r="1584" spans="1:24" x14ac:dyDescent="0.25">
      <c r="A1584">
        <f>VLOOKUP(Receive[[#This Row],[No用]],SetNo[[No.用]:[vlookup 用]],2,FALSE)</f>
        <v>266</v>
      </c>
      <c r="B1584">
        <f>IF(ROW()=2,1,IF(A1583&lt;&gt;Receive[[#This Row],[No]],1,B1583+1))</f>
        <v>2</v>
      </c>
      <c r="C1584" s="1" t="s">
        <v>1183</v>
      </c>
      <c r="D1584" s="1" t="s">
        <v>110</v>
      </c>
      <c r="E1584" s="1" t="s">
        <v>73</v>
      </c>
      <c r="F1584" s="1" t="s">
        <v>82</v>
      </c>
      <c r="G1584" s="1" t="s">
        <v>118</v>
      </c>
      <c r="H1584" s="1" t="s">
        <v>71</v>
      </c>
      <c r="I1584">
        <v>1</v>
      </c>
      <c r="J1584" t="s">
        <v>228</v>
      </c>
      <c r="K1584" s="1" t="s">
        <v>163</v>
      </c>
      <c r="L1584" s="1" t="s">
        <v>162</v>
      </c>
      <c r="M1584">
        <v>26</v>
      </c>
      <c r="N1584">
        <v>0</v>
      </c>
      <c r="O1584">
        <v>0</v>
      </c>
      <c r="P1584">
        <v>0</v>
      </c>
      <c r="R1584" s="1" t="s">
        <v>923</v>
      </c>
      <c r="S1584" s="1">
        <v>15</v>
      </c>
      <c r="T1584" s="1">
        <v>59.1</v>
      </c>
      <c r="U1584" s="1"/>
      <c r="V1584" s="1"/>
      <c r="X1584" t="str">
        <f>Receive[[#This Row],[服装]]&amp;Receive[[#This Row],[名前]]&amp;Receive[[#This Row],[レアリティ]]</f>
        <v>Xmas3天童覚ICONIC</v>
      </c>
    </row>
    <row r="1585" spans="1:24" x14ac:dyDescent="0.25">
      <c r="A1585">
        <f>VLOOKUP(Receive[[#This Row],[No用]],SetNo[[No.用]:[vlookup 用]],2,FALSE)</f>
        <v>266</v>
      </c>
      <c r="B1585">
        <f>IF(ROW()=2,1,IF(A1584&lt;&gt;Receive[[#This Row],[No]],1,B1584+1))</f>
        <v>3</v>
      </c>
      <c r="C1585" s="1" t="s">
        <v>1183</v>
      </c>
      <c r="D1585" s="1" t="s">
        <v>110</v>
      </c>
      <c r="E1585" s="1" t="s">
        <v>73</v>
      </c>
      <c r="F1585" s="1" t="s">
        <v>82</v>
      </c>
      <c r="G1585" s="1" t="s">
        <v>118</v>
      </c>
      <c r="H1585" s="1" t="s">
        <v>71</v>
      </c>
      <c r="I1585">
        <v>1</v>
      </c>
      <c r="J1585" t="s">
        <v>228</v>
      </c>
      <c r="K1585" s="1" t="s">
        <v>120</v>
      </c>
      <c r="L1585" s="1" t="s">
        <v>162</v>
      </c>
      <c r="M1585">
        <v>26</v>
      </c>
      <c r="N1585">
        <v>0</v>
      </c>
      <c r="O1585">
        <v>0</v>
      </c>
      <c r="P1585">
        <v>0</v>
      </c>
      <c r="X1585" t="str">
        <f>Receive[[#This Row],[服装]]&amp;Receive[[#This Row],[名前]]&amp;Receive[[#This Row],[レアリティ]]</f>
        <v>Xmas3天童覚ICONIC</v>
      </c>
    </row>
    <row r="1586" spans="1:24" x14ac:dyDescent="0.25">
      <c r="A1586">
        <f>VLOOKUP(Receive[[#This Row],[No用]],SetNo[[No.用]:[vlookup 用]],2,FALSE)</f>
        <v>266</v>
      </c>
      <c r="B1586">
        <f>IF(ROW()=2,1,IF(A1585&lt;&gt;Receive[[#This Row],[No]],1,B1585+1))</f>
        <v>4</v>
      </c>
      <c r="C1586" s="1" t="s">
        <v>1183</v>
      </c>
      <c r="D1586" s="1" t="s">
        <v>110</v>
      </c>
      <c r="E1586" s="1" t="s">
        <v>73</v>
      </c>
      <c r="F1586" s="1" t="s">
        <v>82</v>
      </c>
      <c r="G1586" s="1" t="s">
        <v>118</v>
      </c>
      <c r="H1586" s="1" t="s">
        <v>71</v>
      </c>
      <c r="I1586">
        <v>1</v>
      </c>
      <c r="J1586" t="s">
        <v>228</v>
      </c>
      <c r="K1586" s="1" t="s">
        <v>164</v>
      </c>
      <c r="L1586" s="1" t="s">
        <v>162</v>
      </c>
      <c r="M1586">
        <v>27</v>
      </c>
      <c r="N1586">
        <v>0</v>
      </c>
      <c r="O1586">
        <v>0</v>
      </c>
      <c r="P1586">
        <v>0</v>
      </c>
      <c r="X1586" t="str">
        <f>Receive[[#This Row],[服装]]&amp;Receive[[#This Row],[名前]]&amp;Receive[[#This Row],[レアリティ]]</f>
        <v>Xmas3天童覚ICONIC</v>
      </c>
    </row>
    <row r="1587" spans="1:24" x14ac:dyDescent="0.25">
      <c r="A1587">
        <f>VLOOKUP(Receive[[#This Row],[No用]],SetNo[[No.用]:[vlookup 用]],2,FALSE)</f>
        <v>266</v>
      </c>
      <c r="B1587">
        <f>IF(ROW()=2,1,IF(A1586&lt;&gt;Receive[[#This Row],[No]],1,B1586+1))</f>
        <v>5</v>
      </c>
      <c r="C1587" s="1" t="s">
        <v>1183</v>
      </c>
      <c r="D1587" s="1" t="s">
        <v>110</v>
      </c>
      <c r="E1587" s="1" t="s">
        <v>73</v>
      </c>
      <c r="F1587" s="1" t="s">
        <v>82</v>
      </c>
      <c r="G1587" s="1" t="s">
        <v>118</v>
      </c>
      <c r="H1587" s="1" t="s">
        <v>71</v>
      </c>
      <c r="I1587">
        <v>0</v>
      </c>
      <c r="J1587" t="s">
        <v>228</v>
      </c>
      <c r="K1587" s="1" t="s">
        <v>165</v>
      </c>
      <c r="L1587" s="1" t="s">
        <v>162</v>
      </c>
      <c r="M1587">
        <v>12</v>
      </c>
      <c r="N1587">
        <v>0</v>
      </c>
      <c r="O1587">
        <v>0</v>
      </c>
      <c r="P1587">
        <v>0</v>
      </c>
      <c r="X1587" t="str">
        <f>Receive[[#This Row],[服装]]&amp;Receive[[#This Row],[名前]]&amp;Receive[[#This Row],[レアリティ]]</f>
        <v>Xmas3天童覚ICONIC</v>
      </c>
    </row>
    <row r="1588" spans="1:24" x14ac:dyDescent="0.25">
      <c r="A1588">
        <f>VLOOKUP(Receive[[#This Row],[No用]],SetNo[[No.用]:[vlookup 用]],2,FALSE)</f>
        <v>267</v>
      </c>
      <c r="B1588">
        <f>IF(ROW()=2,1,IF(A1587&lt;&gt;Receive[[#This Row],[No]],1,B1587+1))</f>
        <v>1</v>
      </c>
      <c r="C1588" s="1" t="s">
        <v>1674</v>
      </c>
      <c r="D1588" s="1" t="s">
        <v>110</v>
      </c>
      <c r="E1588" s="1" t="s">
        <v>90</v>
      </c>
      <c r="F1588" s="1" t="s">
        <v>82</v>
      </c>
      <c r="G1588" s="1" t="s">
        <v>118</v>
      </c>
      <c r="H1588" s="1" t="s">
        <v>71</v>
      </c>
      <c r="I1588">
        <v>1</v>
      </c>
      <c r="J1588" t="s">
        <v>228</v>
      </c>
      <c r="K1588" s="1" t="s">
        <v>119</v>
      </c>
      <c r="L1588" s="1" t="s">
        <v>162</v>
      </c>
      <c r="M1588">
        <v>26</v>
      </c>
      <c r="N1588">
        <v>0</v>
      </c>
      <c r="O1588">
        <v>0</v>
      </c>
      <c r="P1588">
        <v>0</v>
      </c>
      <c r="X1588" t="str">
        <f>Receive[[#This Row],[服装]]&amp;Receive[[#This Row],[名前]]&amp;Receive[[#This Row],[レアリティ]]</f>
        <v>思い出天童覚ICONIC</v>
      </c>
    </row>
    <row r="1589" spans="1:24" x14ac:dyDescent="0.25">
      <c r="A1589">
        <f>VLOOKUP(Receive[[#This Row],[No用]],SetNo[[No.用]:[vlookup 用]],2,FALSE)</f>
        <v>267</v>
      </c>
      <c r="B1589">
        <f>IF(ROW()=2,1,IF(A1588&lt;&gt;Receive[[#This Row],[No]],1,B1588+1))</f>
        <v>2</v>
      </c>
      <c r="C1589" s="1" t="s">
        <v>1674</v>
      </c>
      <c r="D1589" s="1" t="s">
        <v>110</v>
      </c>
      <c r="E1589" s="1" t="s">
        <v>90</v>
      </c>
      <c r="F1589" s="1" t="s">
        <v>82</v>
      </c>
      <c r="G1589" s="1" t="s">
        <v>118</v>
      </c>
      <c r="H1589" s="1" t="s">
        <v>71</v>
      </c>
      <c r="I1589">
        <v>1</v>
      </c>
      <c r="J1589" t="s">
        <v>228</v>
      </c>
      <c r="K1589" s="1" t="s">
        <v>163</v>
      </c>
      <c r="L1589" s="1" t="s">
        <v>162</v>
      </c>
      <c r="M1589">
        <v>26</v>
      </c>
      <c r="N1589">
        <v>0</v>
      </c>
      <c r="O1589">
        <v>0</v>
      </c>
      <c r="P1589">
        <v>0</v>
      </c>
      <c r="R1589" s="1" t="s">
        <v>923</v>
      </c>
      <c r="S1589" s="1">
        <v>15</v>
      </c>
      <c r="T1589" s="1">
        <v>59.1</v>
      </c>
      <c r="X1589" t="str">
        <f>Receive[[#This Row],[服装]]&amp;Receive[[#This Row],[名前]]&amp;Receive[[#This Row],[レアリティ]]</f>
        <v>思い出天童覚ICONIC</v>
      </c>
    </row>
    <row r="1590" spans="1:24" x14ac:dyDescent="0.25">
      <c r="A1590">
        <f>VLOOKUP(Receive[[#This Row],[No用]],SetNo[[No.用]:[vlookup 用]],2,FALSE)</f>
        <v>267</v>
      </c>
      <c r="B1590">
        <f>IF(ROW()=2,1,IF(A1589&lt;&gt;Receive[[#This Row],[No]],1,B1589+1))</f>
        <v>3</v>
      </c>
      <c r="C1590" s="1" t="s">
        <v>1674</v>
      </c>
      <c r="D1590" s="1" t="s">
        <v>110</v>
      </c>
      <c r="E1590" s="1" t="s">
        <v>90</v>
      </c>
      <c r="F1590" s="1" t="s">
        <v>82</v>
      </c>
      <c r="G1590" s="1" t="s">
        <v>118</v>
      </c>
      <c r="H1590" s="1" t="s">
        <v>71</v>
      </c>
      <c r="I1590">
        <v>1</v>
      </c>
      <c r="J1590" t="s">
        <v>228</v>
      </c>
      <c r="K1590" s="1" t="s">
        <v>120</v>
      </c>
      <c r="L1590" s="1" t="s">
        <v>162</v>
      </c>
      <c r="M1590">
        <v>26</v>
      </c>
      <c r="N1590">
        <v>0</v>
      </c>
      <c r="O1590">
        <v>0</v>
      </c>
      <c r="P1590">
        <v>0</v>
      </c>
      <c r="X1590" t="str">
        <f>Receive[[#This Row],[服装]]&amp;Receive[[#This Row],[名前]]&amp;Receive[[#This Row],[レアリティ]]</f>
        <v>思い出天童覚ICONIC</v>
      </c>
    </row>
    <row r="1591" spans="1:24" x14ac:dyDescent="0.25">
      <c r="A1591">
        <f>VLOOKUP(Receive[[#This Row],[No用]],SetNo[[No.用]:[vlookup 用]],2,FALSE)</f>
        <v>267</v>
      </c>
      <c r="B1591">
        <f>IF(ROW()=2,1,IF(A1590&lt;&gt;Receive[[#This Row],[No]],1,B1590+1))</f>
        <v>4</v>
      </c>
      <c r="C1591" s="1" t="s">
        <v>1674</v>
      </c>
      <c r="D1591" s="1" t="s">
        <v>110</v>
      </c>
      <c r="E1591" s="1" t="s">
        <v>90</v>
      </c>
      <c r="F1591" s="1" t="s">
        <v>82</v>
      </c>
      <c r="G1591" s="1" t="s">
        <v>118</v>
      </c>
      <c r="H1591" s="1" t="s">
        <v>71</v>
      </c>
      <c r="I1591">
        <v>1</v>
      </c>
      <c r="J1591" t="s">
        <v>228</v>
      </c>
      <c r="K1591" s="1" t="s">
        <v>164</v>
      </c>
      <c r="L1591" s="1" t="s">
        <v>162</v>
      </c>
      <c r="M1591">
        <v>27</v>
      </c>
      <c r="N1591">
        <v>0</v>
      </c>
      <c r="O1591">
        <v>0</v>
      </c>
      <c r="P1591">
        <v>0</v>
      </c>
      <c r="X1591" t="str">
        <f>Receive[[#This Row],[服装]]&amp;Receive[[#This Row],[名前]]&amp;Receive[[#This Row],[レアリティ]]</f>
        <v>思い出天童覚ICONIC</v>
      </c>
    </row>
    <row r="1592" spans="1:24" x14ac:dyDescent="0.25">
      <c r="A1592">
        <f>VLOOKUP(Receive[[#This Row],[No用]],SetNo[[No.用]:[vlookup 用]],2,FALSE)</f>
        <v>267</v>
      </c>
      <c r="B1592">
        <f>IF(ROW()=2,1,IF(A1591&lt;&gt;Receive[[#This Row],[No]],1,B1591+1))</f>
        <v>5</v>
      </c>
      <c r="C1592" s="1" t="s">
        <v>1674</v>
      </c>
      <c r="D1592" s="1" t="s">
        <v>110</v>
      </c>
      <c r="E1592" s="1" t="s">
        <v>90</v>
      </c>
      <c r="F1592" s="1" t="s">
        <v>82</v>
      </c>
      <c r="G1592" s="1" t="s">
        <v>118</v>
      </c>
      <c r="H1592" s="1" t="s">
        <v>71</v>
      </c>
      <c r="I1592">
        <v>0</v>
      </c>
      <c r="J1592" t="s">
        <v>228</v>
      </c>
      <c r="K1592" s="1" t="s">
        <v>165</v>
      </c>
      <c r="L1592" s="1" t="s">
        <v>162</v>
      </c>
      <c r="M1592">
        <v>12</v>
      </c>
      <c r="N1592">
        <v>0</v>
      </c>
      <c r="O1592">
        <v>0</v>
      </c>
      <c r="P1592">
        <v>0</v>
      </c>
      <c r="X1592" t="str">
        <f>Receive[[#This Row],[服装]]&amp;Receive[[#This Row],[名前]]&amp;Receive[[#This Row],[レアリティ]]</f>
        <v>思い出天童覚ICONIC</v>
      </c>
    </row>
    <row r="1593" spans="1:24" x14ac:dyDescent="0.25">
      <c r="A1593">
        <f>VLOOKUP(Receive[[#This Row],[No用]],SetNo[[No.用]:[vlookup 用]],2,FALSE)</f>
        <v>268</v>
      </c>
      <c r="B1593">
        <f>IF(ROW()=2,1,IF(A1582&lt;&gt;Receive[[#This Row],[No]],1,B1582+1))</f>
        <v>1</v>
      </c>
      <c r="C1593" t="s">
        <v>108</v>
      </c>
      <c r="D1593" t="s">
        <v>111</v>
      </c>
      <c r="E1593" t="s">
        <v>77</v>
      </c>
      <c r="F1593" t="s">
        <v>78</v>
      </c>
      <c r="G1593" t="s">
        <v>118</v>
      </c>
      <c r="H1593" t="s">
        <v>71</v>
      </c>
      <c r="I1593">
        <v>1</v>
      </c>
      <c r="J1593" t="s">
        <v>228</v>
      </c>
      <c r="K1593" s="1" t="s">
        <v>119</v>
      </c>
      <c r="L1593" s="1" t="s">
        <v>162</v>
      </c>
      <c r="M1593">
        <v>29</v>
      </c>
      <c r="N1593">
        <v>0</v>
      </c>
      <c r="O1593">
        <v>0</v>
      </c>
      <c r="P1593">
        <v>0</v>
      </c>
      <c r="X1593" t="str">
        <f>Receive[[#This Row],[服装]]&amp;Receive[[#This Row],[名前]]&amp;Receive[[#This Row],[レアリティ]]</f>
        <v>ユニフォーム五色工ICONIC</v>
      </c>
    </row>
    <row r="1594" spans="1:24" x14ac:dyDescent="0.25">
      <c r="A1594">
        <f>VLOOKUP(Receive[[#This Row],[No用]],SetNo[[No.用]:[vlookup 用]],2,FALSE)</f>
        <v>268</v>
      </c>
      <c r="B1594">
        <f>IF(ROW()=2,1,IF(A1593&lt;&gt;Receive[[#This Row],[No]],1,B1593+1))</f>
        <v>2</v>
      </c>
      <c r="C1594" t="s">
        <v>108</v>
      </c>
      <c r="D1594" t="s">
        <v>111</v>
      </c>
      <c r="E1594" t="s">
        <v>77</v>
      </c>
      <c r="F1594" t="s">
        <v>78</v>
      </c>
      <c r="G1594" t="s">
        <v>118</v>
      </c>
      <c r="H1594" t="s">
        <v>71</v>
      </c>
      <c r="I1594">
        <v>1</v>
      </c>
      <c r="J1594" t="s">
        <v>228</v>
      </c>
      <c r="K1594" s="1" t="s">
        <v>163</v>
      </c>
      <c r="L1594" s="1" t="s">
        <v>162</v>
      </c>
      <c r="M1594">
        <v>29</v>
      </c>
      <c r="N1594">
        <v>0</v>
      </c>
      <c r="O1594">
        <v>0</v>
      </c>
      <c r="P1594">
        <v>0</v>
      </c>
      <c r="R1594" s="1" t="s">
        <v>923</v>
      </c>
      <c r="S1594" s="1">
        <v>15</v>
      </c>
      <c r="T1594" s="1">
        <v>59.1</v>
      </c>
      <c r="U1594" s="1"/>
      <c r="V1594" s="1"/>
      <c r="X1594" t="str">
        <f>Receive[[#This Row],[服装]]&amp;Receive[[#This Row],[名前]]&amp;Receive[[#This Row],[レアリティ]]</f>
        <v>ユニフォーム五色工ICONIC</v>
      </c>
    </row>
    <row r="1595" spans="1:24" x14ac:dyDescent="0.25">
      <c r="A1595">
        <f>VLOOKUP(Receive[[#This Row],[No用]],SetNo[[No.用]:[vlookup 用]],2,FALSE)</f>
        <v>268</v>
      </c>
      <c r="B1595">
        <f>IF(ROW()=2,1,IF(A1594&lt;&gt;Receive[[#This Row],[No]],1,B1594+1))</f>
        <v>3</v>
      </c>
      <c r="C1595" t="s">
        <v>108</v>
      </c>
      <c r="D1595" t="s">
        <v>111</v>
      </c>
      <c r="E1595" t="s">
        <v>77</v>
      </c>
      <c r="F1595" t="s">
        <v>78</v>
      </c>
      <c r="G1595" t="s">
        <v>118</v>
      </c>
      <c r="H1595" t="s">
        <v>71</v>
      </c>
      <c r="I1595">
        <v>1</v>
      </c>
      <c r="J1595" t="s">
        <v>228</v>
      </c>
      <c r="K1595" s="1" t="s">
        <v>120</v>
      </c>
      <c r="L1595" s="1" t="s">
        <v>162</v>
      </c>
      <c r="M1595">
        <v>29</v>
      </c>
      <c r="N1595">
        <v>0</v>
      </c>
      <c r="O1595">
        <v>0</v>
      </c>
      <c r="P1595">
        <v>0</v>
      </c>
      <c r="X1595" t="str">
        <f>Receive[[#This Row],[服装]]&amp;Receive[[#This Row],[名前]]&amp;Receive[[#This Row],[レアリティ]]</f>
        <v>ユニフォーム五色工ICONIC</v>
      </c>
    </row>
    <row r="1596" spans="1:24" x14ac:dyDescent="0.25">
      <c r="A1596">
        <f>VLOOKUP(Receive[[#This Row],[No用]],SetNo[[No.用]:[vlookup 用]],2,FALSE)</f>
        <v>268</v>
      </c>
      <c r="B1596">
        <f>IF(ROW()=2,1,IF(A1595&lt;&gt;Receive[[#This Row],[No]],1,B1595+1))</f>
        <v>4</v>
      </c>
      <c r="C1596" t="s">
        <v>108</v>
      </c>
      <c r="D1596" t="s">
        <v>111</v>
      </c>
      <c r="E1596" t="s">
        <v>77</v>
      </c>
      <c r="F1596" t="s">
        <v>78</v>
      </c>
      <c r="G1596" t="s">
        <v>118</v>
      </c>
      <c r="H1596" t="s">
        <v>71</v>
      </c>
      <c r="I1596">
        <v>1</v>
      </c>
      <c r="J1596" t="s">
        <v>228</v>
      </c>
      <c r="K1596" s="1" t="s">
        <v>164</v>
      </c>
      <c r="L1596" s="1" t="s">
        <v>162</v>
      </c>
      <c r="M1596">
        <v>29</v>
      </c>
      <c r="N1596">
        <v>0</v>
      </c>
      <c r="O1596">
        <v>0</v>
      </c>
      <c r="P1596">
        <v>0</v>
      </c>
      <c r="X1596" t="str">
        <f>Receive[[#This Row],[服装]]&amp;Receive[[#This Row],[名前]]&amp;Receive[[#This Row],[レアリティ]]</f>
        <v>ユニフォーム五色工ICONIC</v>
      </c>
    </row>
    <row r="1597" spans="1:24" x14ac:dyDescent="0.25">
      <c r="A1597">
        <f>VLOOKUP(Receive[[#This Row],[No用]],SetNo[[No.用]:[vlookup 用]],2,FALSE)</f>
        <v>268</v>
      </c>
      <c r="B1597">
        <f>IF(ROW()=2,1,IF(A1596&lt;&gt;Receive[[#This Row],[No]],1,B1596+1))</f>
        <v>5</v>
      </c>
      <c r="C1597" t="s">
        <v>108</v>
      </c>
      <c r="D1597" t="s">
        <v>111</v>
      </c>
      <c r="E1597" t="s">
        <v>77</v>
      </c>
      <c r="F1597" t="s">
        <v>78</v>
      </c>
      <c r="G1597" t="s">
        <v>118</v>
      </c>
      <c r="H1597" t="s">
        <v>71</v>
      </c>
      <c r="I1597">
        <v>0</v>
      </c>
      <c r="J1597" t="s">
        <v>228</v>
      </c>
      <c r="K1597" s="1" t="s">
        <v>165</v>
      </c>
      <c r="L1597" s="1" t="s">
        <v>162</v>
      </c>
      <c r="M1597">
        <v>14</v>
      </c>
      <c r="N1597">
        <v>0</v>
      </c>
      <c r="O1597">
        <v>0</v>
      </c>
      <c r="P1597">
        <v>0</v>
      </c>
      <c r="X1597" t="str">
        <f>Receive[[#This Row],[服装]]&amp;Receive[[#This Row],[名前]]&amp;Receive[[#This Row],[レアリティ]]</f>
        <v>ユニフォーム五色工ICONIC</v>
      </c>
    </row>
    <row r="1598" spans="1:24" x14ac:dyDescent="0.25">
      <c r="A1598">
        <f>VLOOKUP(Receive[[#This Row],[No用]],SetNo[[No.用]:[vlookup 用]],2,FALSE)</f>
        <v>269</v>
      </c>
      <c r="B1598">
        <f>IF(ROW()=2,1,IF(A1597&lt;&gt;Receive[[#This Row],[No]],1,B1597+1))</f>
        <v>1</v>
      </c>
      <c r="C1598" s="1" t="s">
        <v>552</v>
      </c>
      <c r="D1598" t="s">
        <v>111</v>
      </c>
      <c r="E1598" s="1" t="s">
        <v>73</v>
      </c>
      <c r="F1598" t="s">
        <v>78</v>
      </c>
      <c r="G1598" t="s">
        <v>118</v>
      </c>
      <c r="H1598" t="s">
        <v>71</v>
      </c>
      <c r="I1598">
        <v>1</v>
      </c>
      <c r="J1598" t="s">
        <v>228</v>
      </c>
      <c r="K1598" s="1" t="s">
        <v>119</v>
      </c>
      <c r="L1598" s="1" t="s">
        <v>162</v>
      </c>
      <c r="M1598">
        <v>29</v>
      </c>
      <c r="N1598">
        <v>0</v>
      </c>
      <c r="O1598">
        <v>0</v>
      </c>
      <c r="P1598">
        <v>0</v>
      </c>
      <c r="X1598" t="str">
        <f>Receive[[#This Row],[服装]]&amp;Receive[[#This Row],[名前]]&amp;Receive[[#This Row],[レアリティ]]</f>
        <v>職業体験五色工ICONIC</v>
      </c>
    </row>
    <row r="1599" spans="1:24" x14ac:dyDescent="0.25">
      <c r="A1599">
        <f>VLOOKUP(Receive[[#This Row],[No用]],SetNo[[No.用]:[vlookup 用]],2,FALSE)</f>
        <v>269</v>
      </c>
      <c r="B1599">
        <f>IF(ROW()=2,1,IF(A1598&lt;&gt;Receive[[#This Row],[No]],1,B1598+1))</f>
        <v>2</v>
      </c>
      <c r="C1599" s="1" t="s">
        <v>552</v>
      </c>
      <c r="D1599" t="s">
        <v>111</v>
      </c>
      <c r="E1599" s="1" t="s">
        <v>73</v>
      </c>
      <c r="F1599" t="s">
        <v>78</v>
      </c>
      <c r="G1599" t="s">
        <v>118</v>
      </c>
      <c r="H1599" t="s">
        <v>71</v>
      </c>
      <c r="I1599">
        <v>1</v>
      </c>
      <c r="J1599" t="s">
        <v>228</v>
      </c>
      <c r="K1599" s="1" t="s">
        <v>163</v>
      </c>
      <c r="L1599" s="1" t="s">
        <v>162</v>
      </c>
      <c r="M1599">
        <v>29</v>
      </c>
      <c r="N1599">
        <v>0</v>
      </c>
      <c r="O1599">
        <v>0</v>
      </c>
      <c r="P1599">
        <v>0</v>
      </c>
      <c r="R1599" s="1" t="s">
        <v>923</v>
      </c>
      <c r="S1599" s="1">
        <v>15</v>
      </c>
      <c r="T1599" s="1">
        <v>59.1</v>
      </c>
      <c r="U1599" s="1"/>
      <c r="V1599" s="1"/>
      <c r="X1599" t="str">
        <f>Receive[[#This Row],[服装]]&amp;Receive[[#This Row],[名前]]&amp;Receive[[#This Row],[レアリティ]]</f>
        <v>職業体験五色工ICONIC</v>
      </c>
    </row>
    <row r="1600" spans="1:24" x14ac:dyDescent="0.25">
      <c r="A1600">
        <f>VLOOKUP(Receive[[#This Row],[No用]],SetNo[[No.用]:[vlookup 用]],2,FALSE)</f>
        <v>269</v>
      </c>
      <c r="B1600">
        <f>IF(ROW()=2,1,IF(A1599&lt;&gt;Receive[[#This Row],[No]],1,B1599+1))</f>
        <v>3</v>
      </c>
      <c r="C1600" s="1" t="s">
        <v>552</v>
      </c>
      <c r="D1600" t="s">
        <v>111</v>
      </c>
      <c r="E1600" s="1" t="s">
        <v>73</v>
      </c>
      <c r="F1600" t="s">
        <v>78</v>
      </c>
      <c r="G1600" t="s">
        <v>118</v>
      </c>
      <c r="H1600" t="s">
        <v>71</v>
      </c>
      <c r="I1600">
        <v>1</v>
      </c>
      <c r="J1600" t="s">
        <v>228</v>
      </c>
      <c r="K1600" s="1" t="s">
        <v>120</v>
      </c>
      <c r="L1600" s="1" t="s">
        <v>162</v>
      </c>
      <c r="M1600">
        <v>29</v>
      </c>
      <c r="N1600">
        <v>0</v>
      </c>
      <c r="O1600">
        <v>0</v>
      </c>
      <c r="P1600">
        <v>0</v>
      </c>
      <c r="X1600" t="str">
        <f>Receive[[#This Row],[服装]]&amp;Receive[[#This Row],[名前]]&amp;Receive[[#This Row],[レアリティ]]</f>
        <v>職業体験五色工ICONIC</v>
      </c>
    </row>
    <row r="1601" spans="1:24" x14ac:dyDescent="0.25">
      <c r="A1601">
        <f>VLOOKUP(Receive[[#This Row],[No用]],SetNo[[No.用]:[vlookup 用]],2,FALSE)</f>
        <v>269</v>
      </c>
      <c r="B1601">
        <f>IF(ROW()=2,1,IF(A1600&lt;&gt;Receive[[#This Row],[No]],1,B1600+1))</f>
        <v>4</v>
      </c>
      <c r="C1601" s="1" t="s">
        <v>552</v>
      </c>
      <c r="D1601" t="s">
        <v>111</v>
      </c>
      <c r="E1601" s="1" t="s">
        <v>73</v>
      </c>
      <c r="F1601" t="s">
        <v>78</v>
      </c>
      <c r="G1601" t="s">
        <v>118</v>
      </c>
      <c r="H1601" t="s">
        <v>71</v>
      </c>
      <c r="I1601">
        <v>1</v>
      </c>
      <c r="J1601" t="s">
        <v>228</v>
      </c>
      <c r="K1601" s="1" t="s">
        <v>164</v>
      </c>
      <c r="L1601" s="1" t="s">
        <v>162</v>
      </c>
      <c r="M1601">
        <v>29</v>
      </c>
      <c r="N1601">
        <v>0</v>
      </c>
      <c r="O1601">
        <v>0</v>
      </c>
      <c r="P1601">
        <v>0</v>
      </c>
      <c r="X1601" t="str">
        <f>Receive[[#This Row],[服装]]&amp;Receive[[#This Row],[名前]]&amp;Receive[[#This Row],[レアリティ]]</f>
        <v>職業体験五色工ICONIC</v>
      </c>
    </row>
    <row r="1602" spans="1:24" x14ac:dyDescent="0.25">
      <c r="A1602">
        <f>VLOOKUP(Receive[[#This Row],[No用]],SetNo[[No.用]:[vlookup 用]],2,FALSE)</f>
        <v>269</v>
      </c>
      <c r="B1602">
        <f>IF(ROW()=2,1,IF(A1601&lt;&gt;Receive[[#This Row],[No]],1,B1601+1))</f>
        <v>5</v>
      </c>
      <c r="C1602" s="1" t="s">
        <v>552</v>
      </c>
      <c r="D1602" t="s">
        <v>111</v>
      </c>
      <c r="E1602" s="1" t="s">
        <v>73</v>
      </c>
      <c r="F1602" t="s">
        <v>78</v>
      </c>
      <c r="G1602" t="s">
        <v>118</v>
      </c>
      <c r="H1602" t="s">
        <v>71</v>
      </c>
      <c r="I1602">
        <v>0</v>
      </c>
      <c r="J1602" t="s">
        <v>228</v>
      </c>
      <c r="K1602" s="1" t="s">
        <v>165</v>
      </c>
      <c r="L1602" s="1" t="s">
        <v>162</v>
      </c>
      <c r="M1602">
        <v>14</v>
      </c>
      <c r="N1602">
        <v>0</v>
      </c>
      <c r="O1602">
        <v>0</v>
      </c>
      <c r="P1602">
        <v>0</v>
      </c>
      <c r="X1602" t="str">
        <f>Receive[[#This Row],[服装]]&amp;Receive[[#This Row],[名前]]&amp;Receive[[#This Row],[レアリティ]]</f>
        <v>職業体験五色工ICONIC</v>
      </c>
    </row>
    <row r="1603" spans="1:24" x14ac:dyDescent="0.25">
      <c r="A1603">
        <f>VLOOKUP(Receive[[#This Row],[No用]],SetNo[[No.用]:[vlookup 用]],2,FALSE)</f>
        <v>270</v>
      </c>
      <c r="B1603">
        <f>IF(ROW()=2,1,IF(A1602&lt;&gt;Receive[[#This Row],[No]],1,B1602+1))</f>
        <v>1</v>
      </c>
      <c r="C1603" s="1" t="s">
        <v>149</v>
      </c>
      <c r="D1603" s="1" t="s">
        <v>111</v>
      </c>
      <c r="E1603" s="1" t="s">
        <v>90</v>
      </c>
      <c r="F1603" s="1" t="s">
        <v>78</v>
      </c>
      <c r="G1603" s="1" t="s">
        <v>118</v>
      </c>
      <c r="H1603" s="1" t="s">
        <v>71</v>
      </c>
      <c r="I1603">
        <v>1</v>
      </c>
      <c r="J1603" t="s">
        <v>228</v>
      </c>
      <c r="K1603" s="1" t="s">
        <v>119</v>
      </c>
      <c r="L1603" s="1" t="s">
        <v>178</v>
      </c>
      <c r="M1603">
        <v>32</v>
      </c>
      <c r="N1603">
        <v>0</v>
      </c>
      <c r="O1603">
        <v>0</v>
      </c>
      <c r="P1603">
        <v>0</v>
      </c>
      <c r="X1603" t="str">
        <f>Receive[[#This Row],[服装]]&amp;Receive[[#This Row],[名前]]&amp;Receive[[#This Row],[レアリティ]]</f>
        <v>制服五色工ICONIC</v>
      </c>
    </row>
    <row r="1604" spans="1:24" x14ac:dyDescent="0.25">
      <c r="A1604">
        <f>VLOOKUP(Receive[[#This Row],[No用]],SetNo[[No.用]:[vlookup 用]],2,FALSE)</f>
        <v>270</v>
      </c>
      <c r="B1604">
        <f>IF(ROW()=2,1,IF(A1603&lt;&gt;Receive[[#This Row],[No]],1,B1603+1))</f>
        <v>2</v>
      </c>
      <c r="C1604" s="1" t="s">
        <v>149</v>
      </c>
      <c r="D1604" s="1" t="s">
        <v>111</v>
      </c>
      <c r="E1604" s="1" t="s">
        <v>90</v>
      </c>
      <c r="F1604" s="1" t="s">
        <v>78</v>
      </c>
      <c r="G1604" s="1" t="s">
        <v>118</v>
      </c>
      <c r="H1604" s="1" t="s">
        <v>71</v>
      </c>
      <c r="I1604">
        <v>1</v>
      </c>
      <c r="J1604" t="s">
        <v>228</v>
      </c>
      <c r="K1604" s="1" t="s">
        <v>163</v>
      </c>
      <c r="L1604" s="1" t="s">
        <v>162</v>
      </c>
      <c r="M1604">
        <v>29</v>
      </c>
      <c r="N1604">
        <v>0</v>
      </c>
      <c r="O1604">
        <v>0</v>
      </c>
      <c r="P1604">
        <v>0</v>
      </c>
      <c r="R1604" s="1" t="s">
        <v>923</v>
      </c>
      <c r="S1604" s="1">
        <v>15</v>
      </c>
      <c r="T1604" s="1">
        <v>59.1</v>
      </c>
      <c r="U1604" s="1"/>
      <c r="V1604" s="1"/>
      <c r="X1604" t="str">
        <f>Receive[[#This Row],[服装]]&amp;Receive[[#This Row],[名前]]&amp;Receive[[#This Row],[レアリティ]]</f>
        <v>制服五色工ICONIC</v>
      </c>
    </row>
    <row r="1605" spans="1:24" x14ac:dyDescent="0.25">
      <c r="A1605">
        <f>VLOOKUP(Receive[[#This Row],[No用]],SetNo[[No.用]:[vlookup 用]],2,FALSE)</f>
        <v>270</v>
      </c>
      <c r="B1605">
        <f>IF(ROW()=2,1,IF(A1604&lt;&gt;Receive[[#This Row],[No]],1,B1604+1))</f>
        <v>3</v>
      </c>
      <c r="C1605" s="1" t="s">
        <v>149</v>
      </c>
      <c r="D1605" s="1" t="s">
        <v>111</v>
      </c>
      <c r="E1605" s="1" t="s">
        <v>90</v>
      </c>
      <c r="F1605" s="1" t="s">
        <v>78</v>
      </c>
      <c r="G1605" s="1" t="s">
        <v>118</v>
      </c>
      <c r="H1605" s="1" t="s">
        <v>71</v>
      </c>
      <c r="I1605">
        <v>1</v>
      </c>
      <c r="J1605" t="s">
        <v>228</v>
      </c>
      <c r="K1605" s="1" t="s">
        <v>120</v>
      </c>
      <c r="L1605" s="1" t="s">
        <v>178</v>
      </c>
      <c r="M1605">
        <v>32</v>
      </c>
      <c r="N1605">
        <v>0</v>
      </c>
      <c r="O1605">
        <v>0</v>
      </c>
      <c r="P1605">
        <v>0</v>
      </c>
      <c r="X1605" t="str">
        <f>Receive[[#This Row],[服装]]&amp;Receive[[#This Row],[名前]]&amp;Receive[[#This Row],[レアリティ]]</f>
        <v>制服五色工ICONIC</v>
      </c>
    </row>
    <row r="1606" spans="1:24" x14ac:dyDescent="0.25">
      <c r="A1606">
        <f>VLOOKUP(Receive[[#This Row],[No用]],SetNo[[No.用]:[vlookup 用]],2,FALSE)</f>
        <v>270</v>
      </c>
      <c r="B1606">
        <f>IF(ROW()=2,1,IF(A1605&lt;&gt;Receive[[#This Row],[No]],1,B1605+1))</f>
        <v>4</v>
      </c>
      <c r="C1606" s="1" t="s">
        <v>149</v>
      </c>
      <c r="D1606" s="1" t="s">
        <v>111</v>
      </c>
      <c r="E1606" s="1" t="s">
        <v>90</v>
      </c>
      <c r="F1606" s="1" t="s">
        <v>78</v>
      </c>
      <c r="G1606" s="1" t="s">
        <v>118</v>
      </c>
      <c r="H1606" s="1" t="s">
        <v>71</v>
      </c>
      <c r="I1606">
        <v>1</v>
      </c>
      <c r="J1606" t="s">
        <v>228</v>
      </c>
      <c r="K1606" s="1" t="s">
        <v>164</v>
      </c>
      <c r="L1606" s="1" t="s">
        <v>162</v>
      </c>
      <c r="M1606">
        <v>29</v>
      </c>
      <c r="N1606">
        <v>0</v>
      </c>
      <c r="O1606">
        <v>0</v>
      </c>
      <c r="P1606">
        <v>0</v>
      </c>
      <c r="X1606" t="str">
        <f>Receive[[#This Row],[服装]]&amp;Receive[[#This Row],[名前]]&amp;Receive[[#This Row],[レアリティ]]</f>
        <v>制服五色工ICONIC</v>
      </c>
    </row>
    <row r="1607" spans="1:24" x14ac:dyDescent="0.25">
      <c r="A1607">
        <f>VLOOKUP(Receive[[#This Row],[No用]],SetNo[[No.用]:[vlookup 用]],2,FALSE)</f>
        <v>270</v>
      </c>
      <c r="B1607">
        <f>IF(ROW()=2,1,IF(A1606&lt;&gt;Receive[[#This Row],[No]],1,B1606+1))</f>
        <v>5</v>
      </c>
      <c r="C1607" s="1" t="s">
        <v>149</v>
      </c>
      <c r="D1607" s="1" t="s">
        <v>111</v>
      </c>
      <c r="E1607" s="1" t="s">
        <v>90</v>
      </c>
      <c r="F1607" s="1" t="s">
        <v>78</v>
      </c>
      <c r="G1607" s="1" t="s">
        <v>118</v>
      </c>
      <c r="H1607" s="1" t="s">
        <v>71</v>
      </c>
      <c r="I1607">
        <v>0</v>
      </c>
      <c r="J1607" t="s">
        <v>228</v>
      </c>
      <c r="K1607" s="1" t="s">
        <v>165</v>
      </c>
      <c r="L1607" s="1" t="s">
        <v>162</v>
      </c>
      <c r="M1607">
        <v>14</v>
      </c>
      <c r="N1607">
        <v>0</v>
      </c>
      <c r="O1607">
        <v>0</v>
      </c>
      <c r="P1607">
        <v>0</v>
      </c>
      <c r="X1607" t="str">
        <f>Receive[[#This Row],[服装]]&amp;Receive[[#This Row],[名前]]&amp;Receive[[#This Row],[レアリティ]]</f>
        <v>制服五色工ICONIC</v>
      </c>
    </row>
    <row r="1608" spans="1:24" x14ac:dyDescent="0.25">
      <c r="A1608">
        <f>VLOOKUP(Receive[[#This Row],[No用]],SetNo[[No.用]:[vlookup 用]],2,FALSE)</f>
        <v>271</v>
      </c>
      <c r="B1608">
        <f>IF(ROW()=2,1,IF(A1607&lt;&gt;Receive[[#This Row],[No]],1,B1607+1))</f>
        <v>1</v>
      </c>
      <c r="C1608" s="1" t="s">
        <v>705</v>
      </c>
      <c r="D1608" s="1" t="s">
        <v>111</v>
      </c>
      <c r="E1608" s="10" t="s">
        <v>77</v>
      </c>
      <c r="F1608" s="1" t="s">
        <v>78</v>
      </c>
      <c r="G1608" s="1" t="s">
        <v>118</v>
      </c>
      <c r="H1608" s="1" t="s">
        <v>71</v>
      </c>
      <c r="I1608">
        <v>1</v>
      </c>
      <c r="J1608" t="s">
        <v>228</v>
      </c>
      <c r="K1608" s="1" t="s">
        <v>119</v>
      </c>
      <c r="L1608" s="1" t="s">
        <v>162</v>
      </c>
      <c r="M1608">
        <v>29</v>
      </c>
      <c r="N1608">
        <v>0</v>
      </c>
      <c r="O1608">
        <v>0</v>
      </c>
      <c r="P1608">
        <v>0</v>
      </c>
      <c r="X1608" t="str">
        <f>Receive[[#This Row],[服装]]&amp;Receive[[#This Row],[名前]]&amp;Receive[[#This Row],[レアリティ]]</f>
        <v>バカンス五色工ICONIC</v>
      </c>
    </row>
    <row r="1609" spans="1:24" x14ac:dyDescent="0.25">
      <c r="A1609">
        <f>VLOOKUP(Receive[[#This Row],[No用]],SetNo[[No.用]:[vlookup 用]],2,FALSE)</f>
        <v>271</v>
      </c>
      <c r="B1609">
        <f>IF(ROW()=2,1,IF(A1608&lt;&gt;Receive[[#This Row],[No]],1,B1608+1))</f>
        <v>2</v>
      </c>
      <c r="C1609" s="1" t="s">
        <v>705</v>
      </c>
      <c r="D1609" s="1" t="s">
        <v>111</v>
      </c>
      <c r="E1609" s="10" t="s">
        <v>77</v>
      </c>
      <c r="F1609" s="1" t="s">
        <v>78</v>
      </c>
      <c r="G1609" s="1" t="s">
        <v>118</v>
      </c>
      <c r="H1609" s="1" t="s">
        <v>71</v>
      </c>
      <c r="I1609">
        <v>1</v>
      </c>
      <c r="J1609" t="s">
        <v>228</v>
      </c>
      <c r="K1609" s="1" t="s">
        <v>163</v>
      </c>
      <c r="L1609" s="1" t="s">
        <v>162</v>
      </c>
      <c r="M1609">
        <v>29</v>
      </c>
      <c r="N1609">
        <v>0</v>
      </c>
      <c r="O1609">
        <v>0</v>
      </c>
      <c r="P1609">
        <v>0</v>
      </c>
      <c r="R1609" s="1" t="s">
        <v>923</v>
      </c>
      <c r="S1609" s="1">
        <v>15</v>
      </c>
      <c r="T1609" s="1">
        <v>59.1</v>
      </c>
      <c r="U1609" s="1"/>
      <c r="V1609" s="1"/>
      <c r="X1609" t="str">
        <f>Receive[[#This Row],[服装]]&amp;Receive[[#This Row],[名前]]&amp;Receive[[#This Row],[レアリティ]]</f>
        <v>バカンス五色工ICONIC</v>
      </c>
    </row>
    <row r="1610" spans="1:24" x14ac:dyDescent="0.25">
      <c r="A1610">
        <f>VLOOKUP(Receive[[#This Row],[No用]],SetNo[[No.用]:[vlookup 用]],2,FALSE)</f>
        <v>271</v>
      </c>
      <c r="B1610">
        <f>IF(ROW()=2,1,IF(A1609&lt;&gt;Receive[[#This Row],[No]],1,B1609+1))</f>
        <v>3</v>
      </c>
      <c r="C1610" s="1" t="s">
        <v>705</v>
      </c>
      <c r="D1610" s="1" t="s">
        <v>111</v>
      </c>
      <c r="E1610" s="10" t="s">
        <v>77</v>
      </c>
      <c r="F1610" s="1" t="s">
        <v>78</v>
      </c>
      <c r="G1610" s="1" t="s">
        <v>118</v>
      </c>
      <c r="H1610" s="1" t="s">
        <v>71</v>
      </c>
      <c r="I1610">
        <v>1</v>
      </c>
      <c r="J1610" t="s">
        <v>228</v>
      </c>
      <c r="K1610" s="1" t="s">
        <v>120</v>
      </c>
      <c r="L1610" s="1" t="s">
        <v>162</v>
      </c>
      <c r="M1610">
        <v>29</v>
      </c>
      <c r="N1610">
        <v>0</v>
      </c>
      <c r="O1610">
        <v>0</v>
      </c>
      <c r="P1610">
        <v>0</v>
      </c>
      <c r="X1610" t="str">
        <f>Receive[[#This Row],[服装]]&amp;Receive[[#This Row],[名前]]&amp;Receive[[#This Row],[レアリティ]]</f>
        <v>バカンス五色工ICONIC</v>
      </c>
    </row>
    <row r="1611" spans="1:24" x14ac:dyDescent="0.25">
      <c r="A1611">
        <f>VLOOKUP(Receive[[#This Row],[No用]],SetNo[[No.用]:[vlookup 用]],2,FALSE)</f>
        <v>271</v>
      </c>
      <c r="B1611">
        <f>IF(ROW()=2,1,IF(A1610&lt;&gt;Receive[[#This Row],[No]],1,B1610+1))</f>
        <v>4</v>
      </c>
      <c r="C1611" s="1" t="s">
        <v>705</v>
      </c>
      <c r="D1611" s="1" t="s">
        <v>111</v>
      </c>
      <c r="E1611" s="10" t="s">
        <v>77</v>
      </c>
      <c r="F1611" s="1" t="s">
        <v>78</v>
      </c>
      <c r="G1611" s="1" t="s">
        <v>118</v>
      </c>
      <c r="H1611" s="1" t="s">
        <v>71</v>
      </c>
      <c r="I1611">
        <v>1</v>
      </c>
      <c r="J1611" t="s">
        <v>228</v>
      </c>
      <c r="K1611" s="1" t="s">
        <v>164</v>
      </c>
      <c r="L1611" s="1" t="s">
        <v>162</v>
      </c>
      <c r="M1611">
        <v>29</v>
      </c>
      <c r="N1611">
        <v>0</v>
      </c>
      <c r="O1611">
        <v>0</v>
      </c>
      <c r="P1611">
        <v>0</v>
      </c>
      <c r="X1611" t="str">
        <f>Receive[[#This Row],[服装]]&amp;Receive[[#This Row],[名前]]&amp;Receive[[#This Row],[レアリティ]]</f>
        <v>バカンス五色工ICONIC</v>
      </c>
    </row>
    <row r="1612" spans="1:24" x14ac:dyDescent="0.25">
      <c r="A1612">
        <f>VLOOKUP(Receive[[#This Row],[No用]],SetNo[[No.用]:[vlookup 用]],2,FALSE)</f>
        <v>271</v>
      </c>
      <c r="B1612">
        <f>IF(ROW()=2,1,IF(A1611&lt;&gt;Receive[[#This Row],[No]],1,B1611+1))</f>
        <v>5</v>
      </c>
      <c r="C1612" s="1" t="s">
        <v>705</v>
      </c>
      <c r="D1612" s="1" t="s">
        <v>111</v>
      </c>
      <c r="E1612" s="10" t="s">
        <v>77</v>
      </c>
      <c r="F1612" s="1" t="s">
        <v>78</v>
      </c>
      <c r="G1612" s="1" t="s">
        <v>118</v>
      </c>
      <c r="H1612" s="1" t="s">
        <v>71</v>
      </c>
      <c r="I1612">
        <v>0</v>
      </c>
      <c r="J1612" t="s">
        <v>228</v>
      </c>
      <c r="K1612" s="1" t="s">
        <v>165</v>
      </c>
      <c r="L1612" s="1" t="s">
        <v>162</v>
      </c>
      <c r="M1612">
        <v>14</v>
      </c>
      <c r="N1612">
        <v>0</v>
      </c>
      <c r="O1612">
        <v>0</v>
      </c>
      <c r="P1612">
        <v>0</v>
      </c>
      <c r="X1612" t="str">
        <f>Receive[[#This Row],[服装]]&amp;Receive[[#This Row],[名前]]&amp;Receive[[#This Row],[レアリティ]]</f>
        <v>バカンス五色工ICONIC</v>
      </c>
    </row>
    <row r="1613" spans="1:24" x14ac:dyDescent="0.25">
      <c r="A1613">
        <f>VLOOKUP(Receive[[#This Row],[No用]],SetNo[[No.用]:[vlookup 用]],2,FALSE)</f>
        <v>272</v>
      </c>
      <c r="B1613">
        <f>IF(ROW()=2,1,IF(A1612&lt;&gt;Receive[[#This Row],[No]],1,B1612+1))</f>
        <v>1</v>
      </c>
      <c r="C1613" s="1" t="s">
        <v>790</v>
      </c>
      <c r="D1613" s="1" t="s">
        <v>111</v>
      </c>
      <c r="E1613" s="10" t="s">
        <v>73</v>
      </c>
      <c r="F1613" s="1" t="s">
        <v>78</v>
      </c>
      <c r="G1613" s="1" t="s">
        <v>118</v>
      </c>
      <c r="H1613" s="1" t="s">
        <v>71</v>
      </c>
      <c r="I1613">
        <v>1</v>
      </c>
      <c r="J1613" t="s">
        <v>228</v>
      </c>
      <c r="K1613" s="1" t="s">
        <v>119</v>
      </c>
      <c r="L1613" s="1" t="s">
        <v>162</v>
      </c>
      <c r="M1613">
        <v>29</v>
      </c>
      <c r="N1613">
        <v>0</v>
      </c>
      <c r="O1613">
        <v>0</v>
      </c>
      <c r="P1613">
        <v>0</v>
      </c>
      <c r="X1613" t="str">
        <f>Receive[[#This Row],[服装]]&amp;Receive[[#This Row],[名前]]&amp;Receive[[#This Row],[レアリティ]]</f>
        <v>Xmas2五色工ICONIC</v>
      </c>
    </row>
    <row r="1614" spans="1:24" x14ac:dyDescent="0.25">
      <c r="A1614">
        <f>VLOOKUP(Receive[[#This Row],[No用]],SetNo[[No.用]:[vlookup 用]],2,FALSE)</f>
        <v>272</v>
      </c>
      <c r="B1614">
        <f>IF(ROW()=2,1,IF(A1613&lt;&gt;Receive[[#This Row],[No]],1,B1613+1))</f>
        <v>2</v>
      </c>
      <c r="C1614" s="1" t="s">
        <v>790</v>
      </c>
      <c r="D1614" s="1" t="s">
        <v>111</v>
      </c>
      <c r="E1614" s="10" t="s">
        <v>73</v>
      </c>
      <c r="F1614" s="1" t="s">
        <v>78</v>
      </c>
      <c r="G1614" s="1" t="s">
        <v>118</v>
      </c>
      <c r="H1614" s="1" t="s">
        <v>71</v>
      </c>
      <c r="I1614">
        <v>1</v>
      </c>
      <c r="J1614" t="s">
        <v>228</v>
      </c>
      <c r="K1614" s="1" t="s">
        <v>163</v>
      </c>
      <c r="L1614" s="1" t="s">
        <v>162</v>
      </c>
      <c r="M1614">
        <v>29</v>
      </c>
      <c r="N1614">
        <v>0</v>
      </c>
      <c r="O1614">
        <v>0</v>
      </c>
      <c r="P1614">
        <v>0</v>
      </c>
      <c r="R1614" s="1" t="s">
        <v>923</v>
      </c>
      <c r="S1614" s="1">
        <v>15</v>
      </c>
      <c r="T1614" s="1">
        <v>59.1</v>
      </c>
      <c r="U1614" s="1"/>
      <c r="V1614" s="1"/>
      <c r="X1614" t="str">
        <f>Receive[[#This Row],[服装]]&amp;Receive[[#This Row],[名前]]&amp;Receive[[#This Row],[レアリティ]]</f>
        <v>Xmas2五色工ICONIC</v>
      </c>
    </row>
    <row r="1615" spans="1:24" x14ac:dyDescent="0.25">
      <c r="A1615">
        <f>VLOOKUP(Receive[[#This Row],[No用]],SetNo[[No.用]:[vlookup 用]],2,FALSE)</f>
        <v>272</v>
      </c>
      <c r="B1615">
        <f>IF(ROW()=2,1,IF(A1614&lt;&gt;Receive[[#This Row],[No]],1,B1614+1))</f>
        <v>3</v>
      </c>
      <c r="C1615" s="1" t="s">
        <v>790</v>
      </c>
      <c r="D1615" s="1" t="s">
        <v>111</v>
      </c>
      <c r="E1615" s="10" t="s">
        <v>73</v>
      </c>
      <c r="F1615" s="1" t="s">
        <v>78</v>
      </c>
      <c r="G1615" s="1" t="s">
        <v>118</v>
      </c>
      <c r="H1615" s="1" t="s">
        <v>71</v>
      </c>
      <c r="I1615">
        <v>1</v>
      </c>
      <c r="J1615" t="s">
        <v>228</v>
      </c>
      <c r="K1615" s="1" t="s">
        <v>120</v>
      </c>
      <c r="L1615" s="1" t="s">
        <v>162</v>
      </c>
      <c r="M1615">
        <v>29</v>
      </c>
      <c r="N1615">
        <v>0</v>
      </c>
      <c r="O1615">
        <v>0</v>
      </c>
      <c r="P1615">
        <v>0</v>
      </c>
      <c r="X1615" t="str">
        <f>Receive[[#This Row],[服装]]&amp;Receive[[#This Row],[名前]]&amp;Receive[[#This Row],[レアリティ]]</f>
        <v>Xmas2五色工ICONIC</v>
      </c>
    </row>
    <row r="1616" spans="1:24" x14ac:dyDescent="0.25">
      <c r="A1616">
        <f>VLOOKUP(Receive[[#This Row],[No用]],SetNo[[No.用]:[vlookup 用]],2,FALSE)</f>
        <v>272</v>
      </c>
      <c r="B1616">
        <f>IF(ROW()=2,1,IF(A1615&lt;&gt;Receive[[#This Row],[No]],1,B1615+1))</f>
        <v>4</v>
      </c>
      <c r="C1616" s="1" t="s">
        <v>790</v>
      </c>
      <c r="D1616" s="1" t="s">
        <v>111</v>
      </c>
      <c r="E1616" s="10" t="s">
        <v>73</v>
      </c>
      <c r="F1616" s="1" t="s">
        <v>78</v>
      </c>
      <c r="G1616" s="1" t="s">
        <v>118</v>
      </c>
      <c r="H1616" s="1" t="s">
        <v>71</v>
      </c>
      <c r="I1616">
        <v>1</v>
      </c>
      <c r="J1616" t="s">
        <v>228</v>
      </c>
      <c r="K1616" s="1" t="s">
        <v>164</v>
      </c>
      <c r="L1616" s="1" t="s">
        <v>162</v>
      </c>
      <c r="M1616">
        <v>29</v>
      </c>
      <c r="N1616">
        <v>0</v>
      </c>
      <c r="O1616">
        <v>0</v>
      </c>
      <c r="P1616">
        <v>0</v>
      </c>
      <c r="X1616" t="str">
        <f>Receive[[#This Row],[服装]]&amp;Receive[[#This Row],[名前]]&amp;Receive[[#This Row],[レアリティ]]</f>
        <v>Xmas2五色工ICONIC</v>
      </c>
    </row>
    <row r="1617" spans="1:24" x14ac:dyDescent="0.25">
      <c r="A1617">
        <f>VLOOKUP(Receive[[#This Row],[No用]],SetNo[[No.用]:[vlookup 用]],2,FALSE)</f>
        <v>272</v>
      </c>
      <c r="B1617">
        <f>IF(ROW()=2,1,IF(A1616&lt;&gt;Receive[[#This Row],[No]],1,B1616+1))</f>
        <v>5</v>
      </c>
      <c r="C1617" s="1" t="s">
        <v>790</v>
      </c>
      <c r="D1617" s="1" t="s">
        <v>111</v>
      </c>
      <c r="E1617" s="10" t="s">
        <v>73</v>
      </c>
      <c r="F1617" s="1" t="s">
        <v>78</v>
      </c>
      <c r="G1617" s="1" t="s">
        <v>118</v>
      </c>
      <c r="H1617" s="1" t="s">
        <v>71</v>
      </c>
      <c r="I1617">
        <v>0</v>
      </c>
      <c r="J1617" t="s">
        <v>228</v>
      </c>
      <c r="K1617" s="1" t="s">
        <v>165</v>
      </c>
      <c r="L1617" s="1" t="s">
        <v>162</v>
      </c>
      <c r="M1617">
        <v>14</v>
      </c>
      <c r="N1617">
        <v>0</v>
      </c>
      <c r="O1617">
        <v>0</v>
      </c>
      <c r="P1617">
        <v>0</v>
      </c>
      <c r="X1617" t="str">
        <f>Receive[[#This Row],[服装]]&amp;Receive[[#This Row],[名前]]&amp;Receive[[#This Row],[レアリティ]]</f>
        <v>Xmas2五色工ICONIC</v>
      </c>
    </row>
    <row r="1618" spans="1:24" x14ac:dyDescent="0.25">
      <c r="A1618">
        <f>VLOOKUP(Receive[[#This Row],[No用]],SetNo[[No.用]:[vlookup 用]],2,FALSE)</f>
        <v>273</v>
      </c>
      <c r="B1618">
        <f>IF(ROW()=2,1,IF(A1617&lt;&gt;Receive[[#This Row],[No]],1,B1617+1))</f>
        <v>1</v>
      </c>
      <c r="C1618" s="1" t="s">
        <v>951</v>
      </c>
      <c r="D1618" s="1" t="s">
        <v>111</v>
      </c>
      <c r="E1618" s="10" t="s">
        <v>90</v>
      </c>
      <c r="F1618" s="1" t="s">
        <v>78</v>
      </c>
      <c r="G1618" s="1" t="s">
        <v>118</v>
      </c>
      <c r="H1618" s="1" t="s">
        <v>71</v>
      </c>
      <c r="I1618">
        <v>1</v>
      </c>
      <c r="J1618" t="s">
        <v>228</v>
      </c>
      <c r="K1618" s="1" t="s">
        <v>119</v>
      </c>
      <c r="L1618" s="1" t="s">
        <v>178</v>
      </c>
      <c r="M1618">
        <v>33</v>
      </c>
      <c r="N1618">
        <v>0</v>
      </c>
      <c r="O1618">
        <v>0</v>
      </c>
      <c r="P1618">
        <v>0</v>
      </c>
      <c r="X1618" t="str">
        <f>Receive[[#This Row],[服装]]&amp;Receive[[#This Row],[名前]]&amp;Receive[[#This Row],[レアリティ]]</f>
        <v>サバゲ2五色工ICONIC</v>
      </c>
    </row>
    <row r="1619" spans="1:24" x14ac:dyDescent="0.25">
      <c r="A1619">
        <f>VLOOKUP(Receive[[#This Row],[No用]],SetNo[[No.用]:[vlookup 用]],2,FALSE)</f>
        <v>273</v>
      </c>
      <c r="B1619">
        <f>IF(ROW()=2,1,IF(A1618&lt;&gt;Receive[[#This Row],[No]],1,B1618+1))</f>
        <v>2</v>
      </c>
      <c r="C1619" s="1" t="s">
        <v>951</v>
      </c>
      <c r="D1619" s="1" t="s">
        <v>111</v>
      </c>
      <c r="E1619" s="10" t="s">
        <v>90</v>
      </c>
      <c r="F1619" s="1" t="s">
        <v>78</v>
      </c>
      <c r="G1619" s="1" t="s">
        <v>118</v>
      </c>
      <c r="H1619" s="1" t="s">
        <v>71</v>
      </c>
      <c r="I1619">
        <v>1</v>
      </c>
      <c r="J1619" t="s">
        <v>228</v>
      </c>
      <c r="K1619" s="1" t="s">
        <v>163</v>
      </c>
      <c r="L1619" s="1" t="s">
        <v>178</v>
      </c>
      <c r="M1619">
        <v>30</v>
      </c>
      <c r="N1619">
        <v>0</v>
      </c>
      <c r="O1619">
        <v>0</v>
      </c>
      <c r="P1619">
        <v>0</v>
      </c>
      <c r="R1619" s="1" t="s">
        <v>923</v>
      </c>
      <c r="S1619" s="1">
        <v>17.5</v>
      </c>
      <c r="T1619" s="1">
        <v>69.44</v>
      </c>
      <c r="U1619" s="1"/>
      <c r="V1619" s="1"/>
      <c r="W1619" s="1"/>
      <c r="X1619" t="str">
        <f>Receive[[#This Row],[服装]]&amp;Receive[[#This Row],[名前]]&amp;Receive[[#This Row],[レアリティ]]</f>
        <v>サバゲ2五色工ICONIC</v>
      </c>
    </row>
    <row r="1620" spans="1:24" x14ac:dyDescent="0.25">
      <c r="A1620">
        <f>VLOOKUP(Receive[[#This Row],[No用]],SetNo[[No.用]:[vlookup 用]],2,FALSE)</f>
        <v>273</v>
      </c>
      <c r="B1620">
        <f>IF(ROW()=2,1,IF(A1619&lt;&gt;Receive[[#This Row],[No]],1,B1619+1))</f>
        <v>3</v>
      </c>
      <c r="C1620" s="1" t="s">
        <v>951</v>
      </c>
      <c r="D1620" s="1" t="s">
        <v>111</v>
      </c>
      <c r="E1620" s="10" t="s">
        <v>90</v>
      </c>
      <c r="F1620" s="1" t="s">
        <v>78</v>
      </c>
      <c r="G1620" s="1" t="s">
        <v>118</v>
      </c>
      <c r="H1620" s="1" t="s">
        <v>71</v>
      </c>
      <c r="I1620">
        <v>1</v>
      </c>
      <c r="J1620" t="s">
        <v>228</v>
      </c>
      <c r="K1620" s="1" t="s">
        <v>120</v>
      </c>
      <c r="L1620" s="1" t="s">
        <v>178</v>
      </c>
      <c r="M1620">
        <v>33</v>
      </c>
      <c r="N1620">
        <v>0</v>
      </c>
      <c r="O1620">
        <v>0</v>
      </c>
      <c r="P1620">
        <v>0</v>
      </c>
      <c r="X1620" t="str">
        <f>Receive[[#This Row],[服装]]&amp;Receive[[#This Row],[名前]]&amp;Receive[[#This Row],[レアリティ]]</f>
        <v>サバゲ2五色工ICONIC</v>
      </c>
    </row>
    <row r="1621" spans="1:24" x14ac:dyDescent="0.25">
      <c r="A1621">
        <f>VLOOKUP(Receive[[#This Row],[No用]],SetNo[[No.用]:[vlookup 用]],2,FALSE)</f>
        <v>273</v>
      </c>
      <c r="B1621">
        <f>IF(ROW()=2,1,IF(A1620&lt;&gt;Receive[[#This Row],[No]],1,B1620+1))</f>
        <v>4</v>
      </c>
      <c r="C1621" s="1" t="s">
        <v>951</v>
      </c>
      <c r="D1621" s="1" t="s">
        <v>111</v>
      </c>
      <c r="E1621" s="10" t="s">
        <v>90</v>
      </c>
      <c r="F1621" s="1" t="s">
        <v>78</v>
      </c>
      <c r="G1621" s="1" t="s">
        <v>118</v>
      </c>
      <c r="H1621" s="1" t="s">
        <v>71</v>
      </c>
      <c r="I1621">
        <v>1</v>
      </c>
      <c r="J1621" t="s">
        <v>228</v>
      </c>
      <c r="K1621" s="1" t="s">
        <v>164</v>
      </c>
      <c r="L1621" s="1" t="s">
        <v>162</v>
      </c>
      <c r="M1621">
        <v>30</v>
      </c>
      <c r="N1621">
        <v>0</v>
      </c>
      <c r="O1621">
        <v>0</v>
      </c>
      <c r="P1621">
        <v>0</v>
      </c>
      <c r="X1621" t="str">
        <f>Receive[[#This Row],[服装]]&amp;Receive[[#This Row],[名前]]&amp;Receive[[#This Row],[レアリティ]]</f>
        <v>サバゲ2五色工ICONIC</v>
      </c>
    </row>
    <row r="1622" spans="1:24" x14ac:dyDescent="0.25">
      <c r="A1622">
        <f>VLOOKUP(Receive[[#This Row],[No用]],SetNo[[No.用]:[vlookup 用]],2,FALSE)</f>
        <v>273</v>
      </c>
      <c r="B1622">
        <f>IF(ROW()=2,1,IF(A1621&lt;&gt;Receive[[#This Row],[No]],1,B1621+1))</f>
        <v>5</v>
      </c>
      <c r="C1622" s="1" t="s">
        <v>951</v>
      </c>
      <c r="D1622" s="1" t="s">
        <v>111</v>
      </c>
      <c r="E1622" s="10" t="s">
        <v>90</v>
      </c>
      <c r="F1622" s="1" t="s">
        <v>78</v>
      </c>
      <c r="G1622" s="1" t="s">
        <v>118</v>
      </c>
      <c r="H1622" s="1" t="s">
        <v>71</v>
      </c>
      <c r="I1622">
        <v>0</v>
      </c>
      <c r="J1622" t="s">
        <v>228</v>
      </c>
      <c r="K1622" s="1" t="s">
        <v>165</v>
      </c>
      <c r="L1622" s="1" t="s">
        <v>162</v>
      </c>
      <c r="M1622">
        <v>15</v>
      </c>
      <c r="N1622">
        <v>0</v>
      </c>
      <c r="O1622">
        <v>0</v>
      </c>
      <c r="P1622">
        <v>0</v>
      </c>
      <c r="X1622" t="str">
        <f>Receive[[#This Row],[服装]]&amp;Receive[[#This Row],[名前]]&amp;Receive[[#This Row],[レアリティ]]</f>
        <v>サバゲ2五色工ICONIC</v>
      </c>
    </row>
    <row r="1623" spans="1:24" x14ac:dyDescent="0.25">
      <c r="A1623">
        <f>VLOOKUP(Receive[[#This Row],[No用]],SetNo[[No.用]:[vlookup 用]],2,FALSE)</f>
        <v>273</v>
      </c>
      <c r="B1623">
        <f>IF(ROW()=2,1,IF(A1622&lt;&gt;Receive[[#This Row],[No]],1,B1622+1))</f>
        <v>6</v>
      </c>
      <c r="C1623" s="1" t="s">
        <v>951</v>
      </c>
      <c r="D1623" s="1" t="s">
        <v>111</v>
      </c>
      <c r="E1623" s="10" t="s">
        <v>90</v>
      </c>
      <c r="F1623" s="1" t="s">
        <v>78</v>
      </c>
      <c r="G1623" s="1" t="s">
        <v>118</v>
      </c>
      <c r="H1623" s="1" t="s">
        <v>71</v>
      </c>
      <c r="I1623">
        <v>1</v>
      </c>
      <c r="J1623" t="s">
        <v>228</v>
      </c>
      <c r="K1623" s="1" t="s">
        <v>120</v>
      </c>
      <c r="L1623" s="1" t="s">
        <v>224</v>
      </c>
      <c r="M1623">
        <v>49</v>
      </c>
      <c r="N1623">
        <v>0</v>
      </c>
      <c r="O1623">
        <v>59</v>
      </c>
      <c r="P1623">
        <v>0</v>
      </c>
      <c r="X1623" t="str">
        <f>Receive[[#This Row],[服装]]&amp;Receive[[#This Row],[名前]]&amp;Receive[[#This Row],[レアリティ]]</f>
        <v>サバゲ2五色工ICONIC</v>
      </c>
    </row>
    <row r="1624" spans="1:24" x14ac:dyDescent="0.25">
      <c r="A1624">
        <f>VLOOKUP(Receive[[#This Row],[No用]],SetNo[[No.用]:[vlookup 用]],2,FALSE)</f>
        <v>273</v>
      </c>
      <c r="B1624">
        <f>IF(ROW()=2,1,IF(A1623&lt;&gt;Receive[[#This Row],[No]],1,B1623+1))</f>
        <v>7</v>
      </c>
      <c r="C1624" s="1" t="s">
        <v>951</v>
      </c>
      <c r="D1624" s="1" t="s">
        <v>111</v>
      </c>
      <c r="E1624" s="10" t="s">
        <v>90</v>
      </c>
      <c r="F1624" s="1" t="s">
        <v>78</v>
      </c>
      <c r="G1624" s="1" t="s">
        <v>118</v>
      </c>
      <c r="H1624" s="1" t="s">
        <v>71</v>
      </c>
      <c r="I1624">
        <v>1</v>
      </c>
      <c r="J1624" t="s">
        <v>228</v>
      </c>
      <c r="K1624" s="1" t="s">
        <v>164</v>
      </c>
      <c r="L1624" s="1" t="s">
        <v>224</v>
      </c>
      <c r="M1624">
        <v>49</v>
      </c>
      <c r="N1624">
        <v>0</v>
      </c>
      <c r="O1624">
        <v>59</v>
      </c>
      <c r="P1624">
        <v>0</v>
      </c>
      <c r="X1624" t="str">
        <f>Receive[[#This Row],[服装]]&amp;Receive[[#This Row],[名前]]&amp;Receive[[#This Row],[レアリティ]]</f>
        <v>サバゲ2五色工ICONIC</v>
      </c>
    </row>
    <row r="1625" spans="1:24" x14ac:dyDescent="0.25">
      <c r="A1625">
        <f>VLOOKUP(Receive[[#This Row],[No用]],SetNo[[No.用]:[vlookup 用]],2,FALSE)</f>
        <v>274</v>
      </c>
      <c r="B1625">
        <f>IF(ROW()=2,1,IF(A1624&lt;&gt;Receive[[#This Row],[No]],1,B1624+1))</f>
        <v>1</v>
      </c>
      <c r="C1625" t="s">
        <v>108</v>
      </c>
      <c r="D1625" t="s">
        <v>112</v>
      </c>
      <c r="E1625" t="s">
        <v>73</v>
      </c>
      <c r="F1625" t="s">
        <v>74</v>
      </c>
      <c r="G1625" t="s">
        <v>118</v>
      </c>
      <c r="H1625" t="s">
        <v>71</v>
      </c>
      <c r="I1625">
        <v>1</v>
      </c>
      <c r="J1625" t="s">
        <v>228</v>
      </c>
      <c r="K1625" t="s">
        <v>249</v>
      </c>
      <c r="L1625" t="s">
        <v>250</v>
      </c>
      <c r="M1625">
        <v>28</v>
      </c>
      <c r="N1625">
        <v>0</v>
      </c>
      <c r="O1625">
        <v>0</v>
      </c>
      <c r="P1625">
        <v>0</v>
      </c>
      <c r="X1625" t="str">
        <f>Receive[[#This Row],[服装]]&amp;Receive[[#This Row],[名前]]&amp;Receive[[#This Row],[レアリティ]]</f>
        <v>ユニフォーム白布賢二郎ICONIC</v>
      </c>
    </row>
    <row r="1626" spans="1:24" x14ac:dyDescent="0.25">
      <c r="A1626">
        <f>VLOOKUP(Receive[[#This Row],[No用]],SetNo[[No.用]:[vlookup 用]],2,FALSE)</f>
        <v>274</v>
      </c>
      <c r="B1626">
        <f>IF(ROW()=2,1,IF(A1625&lt;&gt;Receive[[#This Row],[No]],1,B1625+1))</f>
        <v>2</v>
      </c>
      <c r="C1626" t="s">
        <v>108</v>
      </c>
      <c r="D1626" t="s">
        <v>112</v>
      </c>
      <c r="E1626" t="s">
        <v>73</v>
      </c>
      <c r="F1626" t="s">
        <v>74</v>
      </c>
      <c r="G1626" t="s">
        <v>118</v>
      </c>
      <c r="H1626" t="s">
        <v>71</v>
      </c>
      <c r="I1626">
        <v>1</v>
      </c>
      <c r="J1626" t="s">
        <v>228</v>
      </c>
      <c r="K1626" t="s">
        <v>251</v>
      </c>
      <c r="L1626" t="s">
        <v>250</v>
      </c>
      <c r="M1626">
        <v>28</v>
      </c>
      <c r="N1626">
        <v>0</v>
      </c>
      <c r="O1626">
        <v>0</v>
      </c>
      <c r="P1626">
        <v>0</v>
      </c>
      <c r="R1626" s="1" t="s">
        <v>923</v>
      </c>
      <c r="S1626" s="1">
        <v>15</v>
      </c>
      <c r="T1626" s="1">
        <v>59.1</v>
      </c>
      <c r="U1626" s="1"/>
      <c r="V1626" s="1"/>
      <c r="X1626" t="str">
        <f>Receive[[#This Row],[服装]]&amp;Receive[[#This Row],[名前]]&amp;Receive[[#This Row],[レアリティ]]</f>
        <v>ユニフォーム白布賢二郎ICONIC</v>
      </c>
    </row>
    <row r="1627" spans="1:24" x14ac:dyDescent="0.25">
      <c r="A1627">
        <f>VLOOKUP(Receive[[#This Row],[No用]],SetNo[[No.用]:[vlookup 用]],2,FALSE)</f>
        <v>274</v>
      </c>
      <c r="B1627">
        <f>IF(ROW()=2,1,IF(A1626&lt;&gt;Receive[[#This Row],[No]],1,B1626+1))</f>
        <v>3</v>
      </c>
      <c r="C1627" t="s">
        <v>108</v>
      </c>
      <c r="D1627" t="s">
        <v>112</v>
      </c>
      <c r="E1627" t="s">
        <v>73</v>
      </c>
      <c r="F1627" t="s">
        <v>74</v>
      </c>
      <c r="G1627" t="s">
        <v>118</v>
      </c>
      <c r="H1627" t="s">
        <v>71</v>
      </c>
      <c r="I1627">
        <v>1</v>
      </c>
      <c r="J1627" t="s">
        <v>228</v>
      </c>
      <c r="K1627" t="s">
        <v>252</v>
      </c>
      <c r="L1627" t="s">
        <v>250</v>
      </c>
      <c r="M1627">
        <v>28</v>
      </c>
      <c r="N1627">
        <v>0</v>
      </c>
      <c r="O1627">
        <v>0</v>
      </c>
      <c r="P1627">
        <v>0</v>
      </c>
      <c r="X1627" t="str">
        <f>Receive[[#This Row],[服装]]&amp;Receive[[#This Row],[名前]]&amp;Receive[[#This Row],[レアリティ]]</f>
        <v>ユニフォーム白布賢二郎ICONIC</v>
      </c>
    </row>
    <row r="1628" spans="1:24" x14ac:dyDescent="0.25">
      <c r="A1628">
        <f>VLOOKUP(Receive[[#This Row],[No用]],SetNo[[No.用]:[vlookup 用]],2,FALSE)</f>
        <v>274</v>
      </c>
      <c r="B1628">
        <f>IF(ROW()=2,1,IF(A1627&lt;&gt;Receive[[#This Row],[No]],1,B1627+1))</f>
        <v>4</v>
      </c>
      <c r="C1628" t="s">
        <v>108</v>
      </c>
      <c r="D1628" t="s">
        <v>112</v>
      </c>
      <c r="E1628" t="s">
        <v>73</v>
      </c>
      <c r="F1628" t="s">
        <v>74</v>
      </c>
      <c r="G1628" t="s">
        <v>118</v>
      </c>
      <c r="H1628" t="s">
        <v>71</v>
      </c>
      <c r="I1628">
        <v>1</v>
      </c>
      <c r="J1628" t="s">
        <v>228</v>
      </c>
      <c r="K1628" t="s">
        <v>253</v>
      </c>
      <c r="L1628" t="s">
        <v>250</v>
      </c>
      <c r="M1628">
        <v>28</v>
      </c>
      <c r="N1628">
        <v>0</v>
      </c>
      <c r="O1628">
        <v>0</v>
      </c>
      <c r="P1628">
        <v>0</v>
      </c>
      <c r="X1628" t="str">
        <f>Receive[[#This Row],[服装]]&amp;Receive[[#This Row],[名前]]&amp;Receive[[#This Row],[レアリティ]]</f>
        <v>ユニフォーム白布賢二郎ICONIC</v>
      </c>
    </row>
    <row r="1629" spans="1:24" x14ac:dyDescent="0.25">
      <c r="A1629">
        <f>VLOOKUP(Receive[[#This Row],[No用]],SetNo[[No.用]:[vlookup 用]],2,FALSE)</f>
        <v>274</v>
      </c>
      <c r="B1629">
        <f>IF(ROW()=2,1,IF(A1628&lt;&gt;Receive[[#This Row],[No]],1,B1628+1))</f>
        <v>5</v>
      </c>
      <c r="C1629" t="s">
        <v>108</v>
      </c>
      <c r="D1629" t="s">
        <v>112</v>
      </c>
      <c r="E1629" t="s">
        <v>73</v>
      </c>
      <c r="F1629" t="s">
        <v>74</v>
      </c>
      <c r="G1629" t="s">
        <v>118</v>
      </c>
      <c r="H1629" t="s">
        <v>71</v>
      </c>
      <c r="I1629">
        <v>0</v>
      </c>
      <c r="J1629" t="s">
        <v>228</v>
      </c>
      <c r="K1629" t="s">
        <v>254</v>
      </c>
      <c r="L1629" t="s">
        <v>250</v>
      </c>
      <c r="M1629">
        <v>14</v>
      </c>
      <c r="N1629">
        <v>0</v>
      </c>
      <c r="O1629">
        <v>0</v>
      </c>
      <c r="P1629">
        <v>0</v>
      </c>
      <c r="X1629" t="str">
        <f>Receive[[#This Row],[服装]]&amp;Receive[[#This Row],[名前]]&amp;Receive[[#This Row],[レアリティ]]</f>
        <v>ユニフォーム白布賢二郎ICONIC</v>
      </c>
    </row>
    <row r="1630" spans="1:24" x14ac:dyDescent="0.25">
      <c r="A1630">
        <f>VLOOKUP(Receive[[#This Row],[No用]],SetNo[[No.用]:[vlookup 用]],2,FALSE)</f>
        <v>275</v>
      </c>
      <c r="B1630">
        <f>IF(ROW()=2,1,IF(A1629&lt;&gt;Receive[[#This Row],[No]],1,B1629+1))</f>
        <v>1</v>
      </c>
      <c r="C1630" t="s">
        <v>365</v>
      </c>
      <c r="D1630" t="s">
        <v>366</v>
      </c>
      <c r="E1630" t="s">
        <v>24</v>
      </c>
      <c r="F1630" t="s">
        <v>31</v>
      </c>
      <c r="G1630" t="s">
        <v>157</v>
      </c>
      <c r="H1630" t="s">
        <v>71</v>
      </c>
      <c r="I1630">
        <v>1</v>
      </c>
      <c r="J1630" t="s">
        <v>228</v>
      </c>
      <c r="K1630" t="s">
        <v>249</v>
      </c>
      <c r="L1630" t="s">
        <v>250</v>
      </c>
      <c r="M1630">
        <v>28</v>
      </c>
      <c r="N1630">
        <v>0</v>
      </c>
      <c r="O1630">
        <v>0</v>
      </c>
      <c r="P1630">
        <v>0</v>
      </c>
      <c r="X1630" t="str">
        <f>Receive[[#This Row],[服装]]&amp;Receive[[#This Row],[名前]]&amp;Receive[[#This Row],[レアリティ]]</f>
        <v>探偵白布賢二郎ICONIC</v>
      </c>
    </row>
    <row r="1631" spans="1:24" x14ac:dyDescent="0.25">
      <c r="A1631">
        <f>VLOOKUP(Receive[[#This Row],[No用]],SetNo[[No.用]:[vlookup 用]],2,FALSE)</f>
        <v>275</v>
      </c>
      <c r="B1631">
        <f>IF(ROW()=2,1,IF(A1630&lt;&gt;Receive[[#This Row],[No]],1,B1630+1))</f>
        <v>2</v>
      </c>
      <c r="C1631" t="s">
        <v>365</v>
      </c>
      <c r="D1631" t="s">
        <v>366</v>
      </c>
      <c r="E1631" t="s">
        <v>24</v>
      </c>
      <c r="F1631" t="s">
        <v>31</v>
      </c>
      <c r="G1631" t="s">
        <v>157</v>
      </c>
      <c r="H1631" t="s">
        <v>71</v>
      </c>
      <c r="I1631">
        <v>1</v>
      </c>
      <c r="J1631" t="s">
        <v>228</v>
      </c>
      <c r="K1631" t="s">
        <v>251</v>
      </c>
      <c r="L1631" t="s">
        <v>250</v>
      </c>
      <c r="M1631">
        <v>28</v>
      </c>
      <c r="N1631">
        <v>0</v>
      </c>
      <c r="O1631">
        <v>0</v>
      </c>
      <c r="P1631">
        <v>0</v>
      </c>
      <c r="R1631" s="1" t="s">
        <v>923</v>
      </c>
      <c r="S1631" s="1">
        <v>15</v>
      </c>
      <c r="T1631" s="1">
        <v>59.1</v>
      </c>
      <c r="U1631" s="1"/>
      <c r="V1631" s="1"/>
      <c r="X1631" t="str">
        <f>Receive[[#This Row],[服装]]&amp;Receive[[#This Row],[名前]]&amp;Receive[[#This Row],[レアリティ]]</f>
        <v>探偵白布賢二郎ICONIC</v>
      </c>
    </row>
    <row r="1632" spans="1:24" x14ac:dyDescent="0.25">
      <c r="A1632">
        <f>VLOOKUP(Receive[[#This Row],[No用]],SetNo[[No.用]:[vlookup 用]],2,FALSE)</f>
        <v>275</v>
      </c>
      <c r="B1632">
        <f>IF(ROW()=2,1,IF(A1631&lt;&gt;Receive[[#This Row],[No]],1,B1631+1))</f>
        <v>3</v>
      </c>
      <c r="C1632" t="s">
        <v>365</v>
      </c>
      <c r="D1632" t="s">
        <v>366</v>
      </c>
      <c r="E1632" t="s">
        <v>24</v>
      </c>
      <c r="F1632" t="s">
        <v>31</v>
      </c>
      <c r="G1632" t="s">
        <v>157</v>
      </c>
      <c r="H1632" t="s">
        <v>71</v>
      </c>
      <c r="I1632">
        <v>1</v>
      </c>
      <c r="J1632" t="s">
        <v>228</v>
      </c>
      <c r="K1632" t="s">
        <v>252</v>
      </c>
      <c r="L1632" t="s">
        <v>250</v>
      </c>
      <c r="M1632">
        <v>28</v>
      </c>
      <c r="N1632">
        <v>0</v>
      </c>
      <c r="O1632">
        <v>0</v>
      </c>
      <c r="P1632">
        <v>0</v>
      </c>
      <c r="X1632" t="str">
        <f>Receive[[#This Row],[服装]]&amp;Receive[[#This Row],[名前]]&amp;Receive[[#This Row],[レアリティ]]</f>
        <v>探偵白布賢二郎ICONIC</v>
      </c>
    </row>
    <row r="1633" spans="1:24" x14ac:dyDescent="0.25">
      <c r="A1633">
        <f>VLOOKUP(Receive[[#This Row],[No用]],SetNo[[No.用]:[vlookup 用]],2,FALSE)</f>
        <v>275</v>
      </c>
      <c r="B1633">
        <f>IF(ROW()=2,1,IF(A1632&lt;&gt;Receive[[#This Row],[No]],1,B1632+1))</f>
        <v>4</v>
      </c>
      <c r="C1633" t="s">
        <v>365</v>
      </c>
      <c r="D1633" t="s">
        <v>366</v>
      </c>
      <c r="E1633" t="s">
        <v>24</v>
      </c>
      <c r="F1633" t="s">
        <v>31</v>
      </c>
      <c r="G1633" t="s">
        <v>157</v>
      </c>
      <c r="H1633" t="s">
        <v>71</v>
      </c>
      <c r="I1633">
        <v>1</v>
      </c>
      <c r="J1633" t="s">
        <v>16</v>
      </c>
      <c r="K1633" t="s">
        <v>253</v>
      </c>
      <c r="L1633" t="s">
        <v>250</v>
      </c>
      <c r="M1633">
        <v>28</v>
      </c>
      <c r="N1633">
        <v>0</v>
      </c>
      <c r="O1633">
        <v>0</v>
      </c>
      <c r="P1633">
        <v>0</v>
      </c>
      <c r="X1633" t="str">
        <f>Receive[[#This Row],[服装]]&amp;Receive[[#This Row],[名前]]&amp;Receive[[#This Row],[レアリティ]]</f>
        <v>探偵白布賢二郎ICONIC</v>
      </c>
    </row>
    <row r="1634" spans="1:24" x14ac:dyDescent="0.25">
      <c r="A1634">
        <f>VLOOKUP(Receive[[#This Row],[No用]],SetNo[[No.用]:[vlookup 用]],2,FALSE)</f>
        <v>275</v>
      </c>
      <c r="B1634">
        <f>IF(ROW()=2,1,IF(A1633&lt;&gt;Receive[[#This Row],[No]],1,B1633+1))</f>
        <v>5</v>
      </c>
      <c r="C1634" t="s">
        <v>365</v>
      </c>
      <c r="D1634" t="s">
        <v>366</v>
      </c>
      <c r="E1634" t="s">
        <v>24</v>
      </c>
      <c r="F1634" t="s">
        <v>31</v>
      </c>
      <c r="G1634" t="s">
        <v>157</v>
      </c>
      <c r="H1634" t="s">
        <v>71</v>
      </c>
      <c r="I1634">
        <v>0</v>
      </c>
      <c r="J1634" t="s">
        <v>16</v>
      </c>
      <c r="K1634" t="s">
        <v>254</v>
      </c>
      <c r="L1634" t="s">
        <v>250</v>
      </c>
      <c r="M1634">
        <v>14</v>
      </c>
      <c r="N1634">
        <v>0</v>
      </c>
      <c r="O1634">
        <v>0</v>
      </c>
      <c r="P1634">
        <v>0</v>
      </c>
      <c r="X1634" t="str">
        <f>Receive[[#This Row],[服装]]&amp;Receive[[#This Row],[名前]]&amp;Receive[[#This Row],[レアリティ]]</f>
        <v>探偵白布賢二郎ICONIC</v>
      </c>
    </row>
    <row r="1635" spans="1:24" x14ac:dyDescent="0.25">
      <c r="A1635">
        <f>VLOOKUP(Receive[[#This Row],[No用]],SetNo[[No.用]:[vlookup 用]],2,FALSE)</f>
        <v>276</v>
      </c>
      <c r="B1635">
        <f>IF(ROW()=2,1,IF(A1634&lt;&gt;Receive[[#This Row],[No]],1,B1634+1))</f>
        <v>1</v>
      </c>
      <c r="C1635" s="1" t="s">
        <v>149</v>
      </c>
      <c r="D1635" s="1" t="s">
        <v>366</v>
      </c>
      <c r="E1635" s="1" t="s">
        <v>77</v>
      </c>
      <c r="F1635" s="1" t="s">
        <v>31</v>
      </c>
      <c r="G1635" s="1" t="s">
        <v>157</v>
      </c>
      <c r="H1635" s="1" t="s">
        <v>71</v>
      </c>
      <c r="I1635">
        <v>1</v>
      </c>
      <c r="J1635" t="s">
        <v>228</v>
      </c>
      <c r="K1635" s="1" t="s">
        <v>119</v>
      </c>
      <c r="L1635" s="1" t="s">
        <v>178</v>
      </c>
      <c r="M1635">
        <v>32</v>
      </c>
      <c r="N1635">
        <v>0</v>
      </c>
      <c r="O1635">
        <v>0</v>
      </c>
      <c r="P1635">
        <v>0</v>
      </c>
      <c r="X1635" t="str">
        <f>Receive[[#This Row],[服装]]&amp;Receive[[#This Row],[名前]]&amp;Receive[[#This Row],[レアリティ]]</f>
        <v>制服白布賢二郎ICONIC</v>
      </c>
    </row>
    <row r="1636" spans="1:24" x14ac:dyDescent="0.25">
      <c r="A1636">
        <f>VLOOKUP(Receive[[#This Row],[No用]],SetNo[[No.用]:[vlookup 用]],2,FALSE)</f>
        <v>276</v>
      </c>
      <c r="B1636">
        <f>IF(ROW()=2,1,IF(A1635&lt;&gt;Receive[[#This Row],[No]],1,B1635+1))</f>
        <v>2</v>
      </c>
      <c r="C1636" s="1" t="s">
        <v>149</v>
      </c>
      <c r="D1636" s="1" t="s">
        <v>366</v>
      </c>
      <c r="E1636" s="1" t="s">
        <v>77</v>
      </c>
      <c r="F1636" s="1" t="s">
        <v>31</v>
      </c>
      <c r="G1636" s="1" t="s">
        <v>157</v>
      </c>
      <c r="H1636" s="1" t="s">
        <v>71</v>
      </c>
      <c r="I1636">
        <v>1</v>
      </c>
      <c r="J1636" t="s">
        <v>16</v>
      </c>
      <c r="K1636" s="1" t="s">
        <v>163</v>
      </c>
      <c r="L1636" s="1" t="s">
        <v>162</v>
      </c>
      <c r="M1636">
        <v>28</v>
      </c>
      <c r="N1636">
        <v>0</v>
      </c>
      <c r="O1636">
        <v>0</v>
      </c>
      <c r="P1636">
        <v>0</v>
      </c>
      <c r="R1636" s="1" t="s">
        <v>923</v>
      </c>
      <c r="S1636" s="1">
        <v>15</v>
      </c>
      <c r="T1636" s="1">
        <v>59.1</v>
      </c>
      <c r="U1636" s="1"/>
      <c r="V1636" s="1"/>
      <c r="X1636" t="str">
        <f>Receive[[#This Row],[服装]]&amp;Receive[[#This Row],[名前]]&amp;Receive[[#This Row],[レアリティ]]</f>
        <v>制服白布賢二郎ICONIC</v>
      </c>
    </row>
    <row r="1637" spans="1:24" x14ac:dyDescent="0.25">
      <c r="A1637">
        <f>VLOOKUP(Receive[[#This Row],[No用]],SetNo[[No.用]:[vlookup 用]],2,FALSE)</f>
        <v>276</v>
      </c>
      <c r="B1637">
        <f>IF(ROW()=2,1,IF(A1636&lt;&gt;Receive[[#This Row],[No]],1,B1636+1))</f>
        <v>3</v>
      </c>
      <c r="C1637" s="1" t="s">
        <v>149</v>
      </c>
      <c r="D1637" s="1" t="s">
        <v>366</v>
      </c>
      <c r="E1637" s="1" t="s">
        <v>77</v>
      </c>
      <c r="F1637" s="1" t="s">
        <v>31</v>
      </c>
      <c r="G1637" s="1" t="s">
        <v>157</v>
      </c>
      <c r="H1637" s="1" t="s">
        <v>71</v>
      </c>
      <c r="I1637">
        <v>1</v>
      </c>
      <c r="J1637" t="s">
        <v>16</v>
      </c>
      <c r="K1637" s="1" t="s">
        <v>120</v>
      </c>
      <c r="L1637" s="1" t="s">
        <v>178</v>
      </c>
      <c r="M1637">
        <v>32</v>
      </c>
      <c r="N1637">
        <v>0</v>
      </c>
      <c r="O1637">
        <v>0</v>
      </c>
      <c r="P1637">
        <v>0</v>
      </c>
      <c r="X1637" t="str">
        <f>Receive[[#This Row],[服装]]&amp;Receive[[#This Row],[名前]]&amp;Receive[[#This Row],[レアリティ]]</f>
        <v>制服白布賢二郎ICONIC</v>
      </c>
    </row>
    <row r="1638" spans="1:24" x14ac:dyDescent="0.25">
      <c r="A1638">
        <f>VLOOKUP(Receive[[#This Row],[No用]],SetNo[[No.用]:[vlookup 用]],2,FALSE)</f>
        <v>276</v>
      </c>
      <c r="B1638">
        <f>IF(ROW()=2,1,IF(A1637&lt;&gt;Receive[[#This Row],[No]],1,B1637+1))</f>
        <v>4</v>
      </c>
      <c r="C1638" s="1" t="s">
        <v>149</v>
      </c>
      <c r="D1638" s="1" t="s">
        <v>366</v>
      </c>
      <c r="E1638" s="1" t="s">
        <v>77</v>
      </c>
      <c r="F1638" s="1" t="s">
        <v>31</v>
      </c>
      <c r="G1638" s="1" t="s">
        <v>157</v>
      </c>
      <c r="H1638" s="1" t="s">
        <v>71</v>
      </c>
      <c r="I1638">
        <v>1</v>
      </c>
      <c r="J1638" t="s">
        <v>228</v>
      </c>
      <c r="K1638" s="1" t="s">
        <v>164</v>
      </c>
      <c r="L1638" s="1" t="s">
        <v>162</v>
      </c>
      <c r="M1638">
        <v>28</v>
      </c>
      <c r="N1638">
        <v>0</v>
      </c>
      <c r="O1638">
        <v>0</v>
      </c>
      <c r="P1638">
        <v>0</v>
      </c>
      <c r="X1638" t="str">
        <f>Receive[[#This Row],[服装]]&amp;Receive[[#This Row],[名前]]&amp;Receive[[#This Row],[レアリティ]]</f>
        <v>制服白布賢二郎ICONIC</v>
      </c>
    </row>
    <row r="1639" spans="1:24" x14ac:dyDescent="0.25">
      <c r="A1639">
        <f>VLOOKUP(Receive[[#This Row],[No用]],SetNo[[No.用]:[vlookup 用]],2,FALSE)</f>
        <v>276</v>
      </c>
      <c r="B1639">
        <f>IF(ROW()=2,1,IF(A1638&lt;&gt;Receive[[#This Row],[No]],1,B1638+1))</f>
        <v>5</v>
      </c>
      <c r="C1639" s="1" t="s">
        <v>149</v>
      </c>
      <c r="D1639" s="1" t="s">
        <v>366</v>
      </c>
      <c r="E1639" s="1" t="s">
        <v>77</v>
      </c>
      <c r="F1639" s="1" t="s">
        <v>31</v>
      </c>
      <c r="G1639" s="1" t="s">
        <v>157</v>
      </c>
      <c r="H1639" s="1" t="s">
        <v>71</v>
      </c>
      <c r="I1639">
        <v>0</v>
      </c>
      <c r="J1639" t="s">
        <v>16</v>
      </c>
      <c r="K1639" s="1" t="s">
        <v>165</v>
      </c>
      <c r="L1639" s="1" t="s">
        <v>162</v>
      </c>
      <c r="M1639">
        <v>14</v>
      </c>
      <c r="N1639">
        <v>0</v>
      </c>
      <c r="O1639">
        <v>0</v>
      </c>
      <c r="P1639">
        <v>0</v>
      </c>
      <c r="X1639" t="str">
        <f>Receive[[#This Row],[服装]]&amp;Receive[[#This Row],[名前]]&amp;Receive[[#This Row],[レアリティ]]</f>
        <v>制服白布賢二郎ICONIC</v>
      </c>
    </row>
    <row r="1640" spans="1:24" x14ac:dyDescent="0.25">
      <c r="A1640">
        <f>VLOOKUP(Receive[[#This Row],[No用]],SetNo[[No.用]:[vlookup 用]],2,FALSE)</f>
        <v>277</v>
      </c>
      <c r="B1640">
        <f>IF(ROW()=2,1,IF(A1639&lt;&gt;Receive[[#This Row],[No]],1,B1639+1))</f>
        <v>1</v>
      </c>
      <c r="C1640" s="1" t="s">
        <v>705</v>
      </c>
      <c r="D1640" s="1" t="s">
        <v>366</v>
      </c>
      <c r="E1640" s="1" t="s">
        <v>73</v>
      </c>
      <c r="F1640" s="1" t="s">
        <v>31</v>
      </c>
      <c r="G1640" s="1" t="s">
        <v>157</v>
      </c>
      <c r="H1640" s="1" t="s">
        <v>71</v>
      </c>
      <c r="I1640">
        <v>1</v>
      </c>
      <c r="J1640" t="s">
        <v>16</v>
      </c>
      <c r="K1640" s="1" t="s">
        <v>119</v>
      </c>
      <c r="L1640" s="1" t="s">
        <v>178</v>
      </c>
      <c r="M1640">
        <v>31</v>
      </c>
      <c r="N1640">
        <v>0</v>
      </c>
      <c r="O1640">
        <v>0</v>
      </c>
      <c r="P1640">
        <v>0</v>
      </c>
      <c r="X1640" t="str">
        <f>Receive[[#This Row],[服装]]&amp;Receive[[#This Row],[名前]]&amp;Receive[[#This Row],[レアリティ]]</f>
        <v>バカンス白布賢二郎ICONIC</v>
      </c>
    </row>
    <row r="1641" spans="1:24" x14ac:dyDescent="0.25">
      <c r="A1641">
        <f>VLOOKUP(Receive[[#This Row],[No用]],SetNo[[No.用]:[vlookup 用]],2,FALSE)</f>
        <v>277</v>
      </c>
      <c r="B1641">
        <f>IF(ROW()=2,1,IF(A1640&lt;&gt;Receive[[#This Row],[No]],1,B1640+1))</f>
        <v>2</v>
      </c>
      <c r="C1641" s="1" t="s">
        <v>705</v>
      </c>
      <c r="D1641" s="1" t="s">
        <v>366</v>
      </c>
      <c r="E1641" s="1" t="s">
        <v>73</v>
      </c>
      <c r="F1641" s="1" t="s">
        <v>31</v>
      </c>
      <c r="G1641" s="1" t="s">
        <v>157</v>
      </c>
      <c r="H1641" s="1" t="s">
        <v>71</v>
      </c>
      <c r="I1641">
        <v>1</v>
      </c>
      <c r="J1641" t="s">
        <v>228</v>
      </c>
      <c r="K1641" s="1" t="s">
        <v>163</v>
      </c>
      <c r="L1641" s="1" t="s">
        <v>162</v>
      </c>
      <c r="M1641">
        <v>28</v>
      </c>
      <c r="N1641">
        <v>0</v>
      </c>
      <c r="O1641">
        <v>0</v>
      </c>
      <c r="P1641">
        <v>0</v>
      </c>
      <c r="R1641" s="1" t="s">
        <v>923</v>
      </c>
      <c r="S1641" s="1">
        <v>15</v>
      </c>
      <c r="T1641" s="1">
        <v>59.1</v>
      </c>
      <c r="U1641" s="1"/>
      <c r="V1641" s="1"/>
      <c r="X1641" t="str">
        <f>Receive[[#This Row],[服装]]&amp;Receive[[#This Row],[名前]]&amp;Receive[[#This Row],[レアリティ]]</f>
        <v>バカンス白布賢二郎ICONIC</v>
      </c>
    </row>
    <row r="1642" spans="1:24" x14ac:dyDescent="0.25">
      <c r="A1642">
        <f>VLOOKUP(Receive[[#This Row],[No用]],SetNo[[No.用]:[vlookup 用]],2,FALSE)</f>
        <v>277</v>
      </c>
      <c r="B1642">
        <f>IF(ROW()=2,1,IF(A1641&lt;&gt;Receive[[#This Row],[No]],1,B1641+1))</f>
        <v>3</v>
      </c>
      <c r="C1642" s="1" t="s">
        <v>705</v>
      </c>
      <c r="D1642" s="1" t="s">
        <v>366</v>
      </c>
      <c r="E1642" s="1" t="s">
        <v>73</v>
      </c>
      <c r="F1642" s="1" t="s">
        <v>31</v>
      </c>
      <c r="G1642" s="1" t="s">
        <v>157</v>
      </c>
      <c r="H1642" s="1" t="s">
        <v>71</v>
      </c>
      <c r="I1642">
        <v>1</v>
      </c>
      <c r="J1642" t="s">
        <v>16</v>
      </c>
      <c r="K1642" s="1" t="s">
        <v>120</v>
      </c>
      <c r="L1642" s="1" t="s">
        <v>178</v>
      </c>
      <c r="M1642">
        <v>31</v>
      </c>
      <c r="N1642">
        <v>0</v>
      </c>
      <c r="O1642">
        <v>0</v>
      </c>
      <c r="P1642">
        <v>0</v>
      </c>
      <c r="X1642" t="str">
        <f>Receive[[#This Row],[服装]]&amp;Receive[[#This Row],[名前]]&amp;Receive[[#This Row],[レアリティ]]</f>
        <v>バカンス白布賢二郎ICONIC</v>
      </c>
    </row>
    <row r="1643" spans="1:24" x14ac:dyDescent="0.25">
      <c r="A1643">
        <f>VLOOKUP(Receive[[#This Row],[No用]],SetNo[[No.用]:[vlookup 用]],2,FALSE)</f>
        <v>277</v>
      </c>
      <c r="B1643">
        <f>IF(ROW()=2,1,IF(A1642&lt;&gt;Receive[[#This Row],[No]],1,B1642+1))</f>
        <v>4</v>
      </c>
      <c r="C1643" s="1" t="s">
        <v>705</v>
      </c>
      <c r="D1643" s="1" t="s">
        <v>366</v>
      </c>
      <c r="E1643" s="1" t="s">
        <v>73</v>
      </c>
      <c r="F1643" s="1" t="s">
        <v>31</v>
      </c>
      <c r="G1643" s="1" t="s">
        <v>157</v>
      </c>
      <c r="H1643" s="1" t="s">
        <v>71</v>
      </c>
      <c r="I1643">
        <v>1</v>
      </c>
      <c r="J1643" t="s">
        <v>16</v>
      </c>
      <c r="K1643" s="1" t="s">
        <v>164</v>
      </c>
      <c r="L1643" s="1" t="s">
        <v>162</v>
      </c>
      <c r="M1643">
        <v>28</v>
      </c>
      <c r="N1643">
        <v>0</v>
      </c>
      <c r="O1643">
        <v>0</v>
      </c>
      <c r="P1643">
        <v>0</v>
      </c>
      <c r="X1643" t="str">
        <f>Receive[[#This Row],[服装]]&amp;Receive[[#This Row],[名前]]&amp;Receive[[#This Row],[レアリティ]]</f>
        <v>バカンス白布賢二郎ICONIC</v>
      </c>
    </row>
    <row r="1644" spans="1:24" x14ac:dyDescent="0.25">
      <c r="A1644">
        <f>VLOOKUP(Receive[[#This Row],[No用]],SetNo[[No.用]:[vlookup 用]],2,FALSE)</f>
        <v>277</v>
      </c>
      <c r="B1644">
        <f>IF(ROW()=2,1,IF(A1643&lt;&gt;Receive[[#This Row],[No]],1,B1643+1))</f>
        <v>5</v>
      </c>
      <c r="C1644" s="1" t="s">
        <v>705</v>
      </c>
      <c r="D1644" s="1" t="s">
        <v>366</v>
      </c>
      <c r="E1644" s="1" t="s">
        <v>73</v>
      </c>
      <c r="F1644" s="1" t="s">
        <v>31</v>
      </c>
      <c r="G1644" s="1" t="s">
        <v>157</v>
      </c>
      <c r="H1644" s="1" t="s">
        <v>71</v>
      </c>
      <c r="I1644">
        <v>0</v>
      </c>
      <c r="J1644" t="s">
        <v>228</v>
      </c>
      <c r="K1644" s="1" t="s">
        <v>165</v>
      </c>
      <c r="L1644" s="1" t="s">
        <v>162</v>
      </c>
      <c r="M1644">
        <v>14</v>
      </c>
      <c r="N1644">
        <v>0</v>
      </c>
      <c r="O1644">
        <v>0</v>
      </c>
      <c r="P1644">
        <v>0</v>
      </c>
      <c r="X1644" t="str">
        <f>Receive[[#This Row],[服装]]&amp;Receive[[#This Row],[名前]]&amp;Receive[[#This Row],[レアリティ]]</f>
        <v>バカンス白布賢二郎ICONIC</v>
      </c>
    </row>
    <row r="1645" spans="1:24" x14ac:dyDescent="0.25">
      <c r="A1645">
        <f>VLOOKUP(Receive[[#This Row],[No用]],SetNo[[No.用]:[vlookup 用]],2,FALSE)</f>
        <v>278</v>
      </c>
      <c r="B1645">
        <f>IF(ROW()=2,1,IF(A1644&lt;&gt;Receive[[#This Row],[No]],1,B1644+1))</f>
        <v>1</v>
      </c>
      <c r="C1645" s="1" t="s">
        <v>822</v>
      </c>
      <c r="D1645" s="1" t="s">
        <v>366</v>
      </c>
      <c r="E1645" s="1" t="s">
        <v>90</v>
      </c>
      <c r="F1645" s="1" t="s">
        <v>31</v>
      </c>
      <c r="G1645" s="1" t="s">
        <v>157</v>
      </c>
      <c r="H1645" s="1" t="s">
        <v>71</v>
      </c>
      <c r="I1645">
        <v>1</v>
      </c>
      <c r="J1645" t="s">
        <v>16</v>
      </c>
      <c r="K1645" s="1" t="s">
        <v>119</v>
      </c>
      <c r="L1645" s="1" t="s">
        <v>178</v>
      </c>
      <c r="M1645">
        <v>31</v>
      </c>
      <c r="N1645">
        <v>0</v>
      </c>
      <c r="O1645">
        <v>0</v>
      </c>
      <c r="P1645">
        <v>0</v>
      </c>
      <c r="X1645" t="str">
        <f>Receive[[#This Row],[服装]]&amp;Receive[[#This Row],[名前]]&amp;Receive[[#This Row],[レアリティ]]</f>
        <v>路地裏2白布賢二郎ICONIC</v>
      </c>
    </row>
    <row r="1646" spans="1:24" x14ac:dyDescent="0.25">
      <c r="A1646">
        <f>VLOOKUP(Receive[[#This Row],[No用]],SetNo[[No.用]:[vlookup 用]],2,FALSE)</f>
        <v>278</v>
      </c>
      <c r="B1646">
        <f>IF(ROW()=2,1,IF(A1645&lt;&gt;Receive[[#This Row],[No]],1,B1645+1))</f>
        <v>2</v>
      </c>
      <c r="C1646" s="1" t="s">
        <v>822</v>
      </c>
      <c r="D1646" s="1" t="s">
        <v>366</v>
      </c>
      <c r="E1646" s="1" t="s">
        <v>90</v>
      </c>
      <c r="F1646" s="1" t="s">
        <v>31</v>
      </c>
      <c r="G1646" s="1" t="s">
        <v>157</v>
      </c>
      <c r="H1646" s="1" t="s">
        <v>71</v>
      </c>
      <c r="I1646">
        <v>1</v>
      </c>
      <c r="J1646" t="s">
        <v>228</v>
      </c>
      <c r="K1646" s="1" t="s">
        <v>163</v>
      </c>
      <c r="L1646" s="1" t="s">
        <v>162</v>
      </c>
      <c r="M1646">
        <v>28</v>
      </c>
      <c r="N1646">
        <v>0</v>
      </c>
      <c r="O1646">
        <v>0</v>
      </c>
      <c r="P1646">
        <v>0</v>
      </c>
      <c r="R1646" s="1" t="s">
        <v>923</v>
      </c>
      <c r="S1646" s="1">
        <v>15</v>
      </c>
      <c r="T1646" s="1">
        <v>59.1</v>
      </c>
      <c r="U1646" s="1"/>
      <c r="V1646" s="1"/>
      <c r="X1646" t="str">
        <f>Receive[[#This Row],[服装]]&amp;Receive[[#This Row],[名前]]&amp;Receive[[#This Row],[レアリティ]]</f>
        <v>路地裏2白布賢二郎ICONIC</v>
      </c>
    </row>
    <row r="1647" spans="1:24" x14ac:dyDescent="0.25">
      <c r="A1647">
        <f>VLOOKUP(Receive[[#This Row],[No用]],SetNo[[No.用]:[vlookup 用]],2,FALSE)</f>
        <v>278</v>
      </c>
      <c r="B1647">
        <f>IF(ROW()=2,1,IF(A1646&lt;&gt;Receive[[#This Row],[No]],1,B1646+1))</f>
        <v>3</v>
      </c>
      <c r="C1647" s="1" t="s">
        <v>822</v>
      </c>
      <c r="D1647" s="1" t="s">
        <v>366</v>
      </c>
      <c r="E1647" s="1" t="s">
        <v>90</v>
      </c>
      <c r="F1647" s="1" t="s">
        <v>31</v>
      </c>
      <c r="G1647" s="1" t="s">
        <v>157</v>
      </c>
      <c r="H1647" s="1" t="s">
        <v>71</v>
      </c>
      <c r="I1647">
        <v>1</v>
      </c>
      <c r="J1647" t="s">
        <v>16</v>
      </c>
      <c r="K1647" s="1" t="s">
        <v>120</v>
      </c>
      <c r="L1647" s="1" t="s">
        <v>178</v>
      </c>
      <c r="M1647">
        <v>31</v>
      </c>
      <c r="N1647">
        <v>0</v>
      </c>
      <c r="O1647">
        <v>0</v>
      </c>
      <c r="P1647">
        <v>0</v>
      </c>
      <c r="X1647" t="str">
        <f>Receive[[#This Row],[服装]]&amp;Receive[[#This Row],[名前]]&amp;Receive[[#This Row],[レアリティ]]</f>
        <v>路地裏2白布賢二郎ICONIC</v>
      </c>
    </row>
    <row r="1648" spans="1:24" x14ac:dyDescent="0.25">
      <c r="A1648">
        <f>VLOOKUP(Receive[[#This Row],[No用]],SetNo[[No.用]:[vlookup 用]],2,FALSE)</f>
        <v>278</v>
      </c>
      <c r="B1648">
        <f>IF(ROW()=2,1,IF(A1647&lt;&gt;Receive[[#This Row],[No]],1,B1647+1))</f>
        <v>4</v>
      </c>
      <c r="C1648" s="1" t="s">
        <v>822</v>
      </c>
      <c r="D1648" s="1" t="s">
        <v>366</v>
      </c>
      <c r="E1648" s="1" t="s">
        <v>90</v>
      </c>
      <c r="F1648" s="1" t="s">
        <v>31</v>
      </c>
      <c r="G1648" s="1" t="s">
        <v>157</v>
      </c>
      <c r="H1648" s="1" t="s">
        <v>71</v>
      </c>
      <c r="I1648">
        <v>1</v>
      </c>
      <c r="J1648" t="s">
        <v>16</v>
      </c>
      <c r="K1648" s="1" t="s">
        <v>164</v>
      </c>
      <c r="L1648" s="1" t="s">
        <v>162</v>
      </c>
      <c r="M1648">
        <v>28</v>
      </c>
      <c r="N1648">
        <v>0</v>
      </c>
      <c r="O1648">
        <v>0</v>
      </c>
      <c r="P1648">
        <v>0</v>
      </c>
      <c r="X1648" t="str">
        <f>Receive[[#This Row],[服装]]&amp;Receive[[#This Row],[名前]]&amp;Receive[[#This Row],[レアリティ]]</f>
        <v>路地裏2白布賢二郎ICONIC</v>
      </c>
    </row>
    <row r="1649" spans="1:24" x14ac:dyDescent="0.25">
      <c r="A1649">
        <f>VLOOKUP(Receive[[#This Row],[No用]],SetNo[[No.用]:[vlookup 用]],2,FALSE)</f>
        <v>278</v>
      </c>
      <c r="B1649">
        <f>IF(ROW()=2,1,IF(A1648&lt;&gt;Receive[[#This Row],[No]],1,B1648+1))</f>
        <v>5</v>
      </c>
      <c r="C1649" s="1" t="s">
        <v>822</v>
      </c>
      <c r="D1649" s="1" t="s">
        <v>366</v>
      </c>
      <c r="E1649" s="1" t="s">
        <v>90</v>
      </c>
      <c r="F1649" s="1" t="s">
        <v>31</v>
      </c>
      <c r="G1649" s="1" t="s">
        <v>157</v>
      </c>
      <c r="H1649" s="1" t="s">
        <v>71</v>
      </c>
      <c r="I1649">
        <v>0</v>
      </c>
      <c r="J1649" t="s">
        <v>228</v>
      </c>
      <c r="K1649" s="1" t="s">
        <v>165</v>
      </c>
      <c r="L1649" s="1" t="s">
        <v>162</v>
      </c>
      <c r="M1649">
        <v>14</v>
      </c>
      <c r="N1649">
        <v>0</v>
      </c>
      <c r="O1649">
        <v>0</v>
      </c>
      <c r="P1649">
        <v>0</v>
      </c>
      <c r="X1649" t="str">
        <f>Receive[[#This Row],[服装]]&amp;Receive[[#This Row],[名前]]&amp;Receive[[#This Row],[レアリティ]]</f>
        <v>路地裏2白布賢二郎ICONIC</v>
      </c>
    </row>
    <row r="1650" spans="1:24" x14ac:dyDescent="0.25">
      <c r="A1650">
        <f>VLOOKUP(Receive[[#This Row],[No用]],SetNo[[No.用]:[vlookup 用]],2,FALSE)</f>
        <v>279</v>
      </c>
      <c r="B1650">
        <f>IF(ROW()=2,1,IF(A1649&lt;&gt;Receive[[#This Row],[No]],1,B1649+1))</f>
        <v>1</v>
      </c>
      <c r="C1650" s="1" t="s">
        <v>1113</v>
      </c>
      <c r="D1650" s="1" t="s">
        <v>366</v>
      </c>
      <c r="E1650" s="1" t="s">
        <v>77</v>
      </c>
      <c r="F1650" s="1" t="s">
        <v>31</v>
      </c>
      <c r="G1650" s="1" t="s">
        <v>157</v>
      </c>
      <c r="H1650" s="1" t="s">
        <v>71</v>
      </c>
      <c r="I1650">
        <v>1</v>
      </c>
      <c r="J1650" t="s">
        <v>16</v>
      </c>
      <c r="K1650" s="1" t="s">
        <v>119</v>
      </c>
      <c r="L1650" s="1" t="s">
        <v>178</v>
      </c>
      <c r="M1650">
        <v>33</v>
      </c>
      <c r="N1650">
        <v>0</v>
      </c>
      <c r="O1650">
        <v>0</v>
      </c>
      <c r="P1650">
        <v>0</v>
      </c>
      <c r="X1650" t="str">
        <f>Receive[[#This Row],[服装]]&amp;Receive[[#This Row],[名前]]&amp;Receive[[#This Row],[レアリティ]]</f>
        <v>文化祭3白布賢二郎ICONIC</v>
      </c>
    </row>
    <row r="1651" spans="1:24" x14ac:dyDescent="0.25">
      <c r="A1651">
        <f>VLOOKUP(Receive[[#This Row],[No用]],SetNo[[No.用]:[vlookup 用]],2,FALSE)</f>
        <v>279</v>
      </c>
      <c r="B1651">
        <f>IF(ROW()=2,1,IF(A1650&lt;&gt;Receive[[#This Row],[No]],1,B1650+1))</f>
        <v>2</v>
      </c>
      <c r="C1651" s="1" t="s">
        <v>1113</v>
      </c>
      <c r="D1651" s="1" t="s">
        <v>366</v>
      </c>
      <c r="E1651" s="1" t="s">
        <v>77</v>
      </c>
      <c r="F1651" s="1" t="s">
        <v>31</v>
      </c>
      <c r="G1651" s="1" t="s">
        <v>157</v>
      </c>
      <c r="H1651" s="1" t="s">
        <v>71</v>
      </c>
      <c r="I1651">
        <v>1</v>
      </c>
      <c r="J1651" t="s">
        <v>228</v>
      </c>
      <c r="K1651" s="1" t="s">
        <v>163</v>
      </c>
      <c r="L1651" s="1" t="s">
        <v>178</v>
      </c>
      <c r="M1651">
        <v>29</v>
      </c>
      <c r="N1651">
        <v>0</v>
      </c>
      <c r="O1651">
        <v>0</v>
      </c>
      <c r="P1651">
        <v>0</v>
      </c>
      <c r="R1651" s="1" t="s">
        <v>923</v>
      </c>
      <c r="S1651" s="1">
        <v>17.5</v>
      </c>
      <c r="T1651" s="1">
        <v>69.44</v>
      </c>
      <c r="U1651" s="1"/>
      <c r="V1651" s="1"/>
      <c r="X1651" t="str">
        <f>Receive[[#This Row],[服装]]&amp;Receive[[#This Row],[名前]]&amp;Receive[[#This Row],[レアリティ]]</f>
        <v>文化祭3白布賢二郎ICONIC</v>
      </c>
    </row>
    <row r="1652" spans="1:24" x14ac:dyDescent="0.25">
      <c r="A1652">
        <f>VLOOKUP(Receive[[#This Row],[No用]],SetNo[[No.用]:[vlookup 用]],2,FALSE)</f>
        <v>279</v>
      </c>
      <c r="B1652">
        <f>IF(ROW()=2,1,IF(A1651&lt;&gt;Receive[[#This Row],[No]],1,B1651+1))</f>
        <v>3</v>
      </c>
      <c r="C1652" s="1" t="s">
        <v>1113</v>
      </c>
      <c r="D1652" s="1" t="s">
        <v>366</v>
      </c>
      <c r="E1652" s="1" t="s">
        <v>77</v>
      </c>
      <c r="F1652" s="1" t="s">
        <v>31</v>
      </c>
      <c r="G1652" s="1" t="s">
        <v>157</v>
      </c>
      <c r="H1652" s="1" t="s">
        <v>71</v>
      </c>
      <c r="I1652">
        <v>1</v>
      </c>
      <c r="J1652" t="s">
        <v>16</v>
      </c>
      <c r="K1652" s="1" t="s">
        <v>230</v>
      </c>
      <c r="L1652" s="1" t="s">
        <v>162</v>
      </c>
      <c r="M1652">
        <v>29</v>
      </c>
      <c r="N1652">
        <v>0</v>
      </c>
      <c r="O1652">
        <v>0</v>
      </c>
      <c r="P1652">
        <v>0</v>
      </c>
      <c r="R1652" s="1" t="s">
        <v>923</v>
      </c>
      <c r="S1652" s="1">
        <v>10</v>
      </c>
      <c r="T1652" s="1">
        <v>39.4</v>
      </c>
      <c r="U1652" s="1"/>
      <c r="V1652" s="1"/>
      <c r="X1652" t="str">
        <f>Receive[[#This Row],[服装]]&amp;Receive[[#This Row],[名前]]&amp;Receive[[#This Row],[レアリティ]]</f>
        <v>文化祭3白布賢二郎ICONIC</v>
      </c>
    </row>
    <row r="1653" spans="1:24" x14ac:dyDescent="0.25">
      <c r="A1653">
        <f>VLOOKUP(Receive[[#This Row],[No用]],SetNo[[No.用]:[vlookup 用]],2,FALSE)</f>
        <v>279</v>
      </c>
      <c r="B1653">
        <f>IF(ROW()=2,1,IF(A1652&lt;&gt;Receive[[#This Row],[No]],1,B1652+1))</f>
        <v>4</v>
      </c>
      <c r="C1653" s="1" t="s">
        <v>1113</v>
      </c>
      <c r="D1653" s="1" t="s">
        <v>366</v>
      </c>
      <c r="E1653" s="1" t="s">
        <v>77</v>
      </c>
      <c r="F1653" s="1" t="s">
        <v>31</v>
      </c>
      <c r="G1653" s="1" t="s">
        <v>157</v>
      </c>
      <c r="H1653" s="1" t="s">
        <v>71</v>
      </c>
      <c r="I1653">
        <v>1</v>
      </c>
      <c r="J1653" t="s">
        <v>228</v>
      </c>
      <c r="K1653" s="1" t="s">
        <v>120</v>
      </c>
      <c r="L1653" s="1" t="s">
        <v>178</v>
      </c>
      <c r="M1653">
        <v>33</v>
      </c>
      <c r="N1653">
        <v>0</v>
      </c>
      <c r="O1653">
        <v>0</v>
      </c>
      <c r="P1653">
        <v>0</v>
      </c>
      <c r="X1653" t="str">
        <f>Receive[[#This Row],[服装]]&amp;Receive[[#This Row],[名前]]&amp;Receive[[#This Row],[レアリティ]]</f>
        <v>文化祭3白布賢二郎ICONIC</v>
      </c>
    </row>
    <row r="1654" spans="1:24" x14ac:dyDescent="0.25">
      <c r="A1654">
        <f>VLOOKUP(Receive[[#This Row],[No用]],SetNo[[No.用]:[vlookup 用]],2,FALSE)</f>
        <v>279</v>
      </c>
      <c r="B1654">
        <f>IF(ROW()=2,1,IF(A1653&lt;&gt;Receive[[#This Row],[No]],1,B1653+1))</f>
        <v>5</v>
      </c>
      <c r="C1654" s="1" t="s">
        <v>1113</v>
      </c>
      <c r="D1654" s="1" t="s">
        <v>366</v>
      </c>
      <c r="E1654" s="1" t="s">
        <v>77</v>
      </c>
      <c r="F1654" s="1" t="s">
        <v>31</v>
      </c>
      <c r="G1654" s="1" t="s">
        <v>157</v>
      </c>
      <c r="H1654" s="1" t="s">
        <v>71</v>
      </c>
      <c r="I1654">
        <v>1</v>
      </c>
      <c r="J1654" t="s">
        <v>16</v>
      </c>
      <c r="K1654" s="1" t="s">
        <v>164</v>
      </c>
      <c r="L1654" s="1" t="s">
        <v>162</v>
      </c>
      <c r="M1654">
        <v>29</v>
      </c>
      <c r="N1654">
        <v>0</v>
      </c>
      <c r="O1654">
        <v>0</v>
      </c>
      <c r="P1654">
        <v>0</v>
      </c>
      <c r="X1654" t="str">
        <f>Receive[[#This Row],[服装]]&amp;Receive[[#This Row],[名前]]&amp;Receive[[#This Row],[レアリティ]]</f>
        <v>文化祭3白布賢二郎ICONIC</v>
      </c>
    </row>
    <row r="1655" spans="1:24" x14ac:dyDescent="0.25">
      <c r="A1655">
        <f>VLOOKUP(Receive[[#This Row],[No用]],SetNo[[No.用]:[vlookup 用]],2,FALSE)</f>
        <v>279</v>
      </c>
      <c r="B1655">
        <f>IF(ROW()=2,1,IF(A1654&lt;&gt;Receive[[#This Row],[No]],1,B1654+1))</f>
        <v>6</v>
      </c>
      <c r="C1655" s="1" t="s">
        <v>1113</v>
      </c>
      <c r="D1655" s="1" t="s">
        <v>366</v>
      </c>
      <c r="E1655" s="1" t="s">
        <v>77</v>
      </c>
      <c r="F1655" s="1" t="s">
        <v>31</v>
      </c>
      <c r="G1655" s="1" t="s">
        <v>157</v>
      </c>
      <c r="H1655" s="1" t="s">
        <v>71</v>
      </c>
      <c r="I1655">
        <v>0</v>
      </c>
      <c r="J1655" t="s">
        <v>228</v>
      </c>
      <c r="K1655" s="1" t="s">
        <v>165</v>
      </c>
      <c r="L1655" s="1" t="s">
        <v>162</v>
      </c>
      <c r="M1655">
        <v>15</v>
      </c>
      <c r="N1655">
        <v>0</v>
      </c>
      <c r="O1655">
        <v>0</v>
      </c>
      <c r="P1655">
        <v>0</v>
      </c>
      <c r="X1655" t="str">
        <f>Receive[[#This Row],[服装]]&amp;Receive[[#This Row],[名前]]&amp;Receive[[#This Row],[レアリティ]]</f>
        <v>文化祭3白布賢二郎ICONIC</v>
      </c>
    </row>
    <row r="1656" spans="1:24" x14ac:dyDescent="0.25">
      <c r="A1656">
        <f>VLOOKUP(Receive[[#This Row],[No用]],SetNo[[No.用]:[vlookup 用]],2,FALSE)</f>
        <v>279</v>
      </c>
      <c r="B1656">
        <f>IF(ROW()=2,1,IF(A1655&lt;&gt;Receive[[#This Row],[No]],1,B1655+1))</f>
        <v>7</v>
      </c>
      <c r="C1656" s="1" t="s">
        <v>1113</v>
      </c>
      <c r="D1656" s="1" t="s">
        <v>366</v>
      </c>
      <c r="E1656" s="1" t="s">
        <v>77</v>
      </c>
      <c r="F1656" s="1" t="s">
        <v>31</v>
      </c>
      <c r="G1656" s="1" t="s">
        <v>157</v>
      </c>
      <c r="H1656" s="1" t="s">
        <v>71</v>
      </c>
      <c r="I1656">
        <v>1</v>
      </c>
      <c r="J1656" t="s">
        <v>16</v>
      </c>
      <c r="K1656" s="1" t="s">
        <v>183</v>
      </c>
      <c r="L1656" s="1" t="s">
        <v>224</v>
      </c>
      <c r="M1656">
        <v>50</v>
      </c>
      <c r="N1656">
        <v>0</v>
      </c>
      <c r="O1656">
        <v>60</v>
      </c>
      <c r="P1656">
        <v>0</v>
      </c>
      <c r="W1656" s="1" t="s">
        <v>1526</v>
      </c>
      <c r="X1656" t="str">
        <f>Receive[[#This Row],[服装]]&amp;Receive[[#This Row],[名前]]&amp;Receive[[#This Row],[レアリティ]]</f>
        <v>文化祭3白布賢二郎ICONIC</v>
      </c>
    </row>
    <row r="1657" spans="1:24" x14ac:dyDescent="0.25">
      <c r="A1657">
        <f>VLOOKUP(Receive[[#This Row],[No用]],SetNo[[No.用]:[vlookup 用]],2,FALSE)</f>
        <v>280</v>
      </c>
      <c r="B1657">
        <f>IF(ROW()=2,1,IF(A1656&lt;&gt;Receive[[#This Row],[No]],1,B1656+1))</f>
        <v>1</v>
      </c>
      <c r="C1657" s="1" t="s">
        <v>1502</v>
      </c>
      <c r="D1657" s="1" t="s">
        <v>366</v>
      </c>
      <c r="E1657" s="1" t="s">
        <v>73</v>
      </c>
      <c r="F1657" s="1" t="s">
        <v>31</v>
      </c>
      <c r="G1657" s="1" t="s">
        <v>157</v>
      </c>
      <c r="H1657" s="1" t="s">
        <v>71</v>
      </c>
      <c r="I1657">
        <v>1</v>
      </c>
      <c r="J1657" t="s">
        <v>16</v>
      </c>
      <c r="K1657" s="1" t="s">
        <v>119</v>
      </c>
      <c r="L1657" s="1" t="s">
        <v>178</v>
      </c>
      <c r="M1657">
        <v>31</v>
      </c>
      <c r="N1657">
        <v>0</v>
      </c>
      <c r="O1657">
        <v>0</v>
      </c>
      <c r="P1657">
        <v>0</v>
      </c>
      <c r="X1657" t="str">
        <f>Receive[[#This Row],[服装]]&amp;Receive[[#This Row],[名前]]&amp;Receive[[#This Row],[レアリティ]]</f>
        <v>3周年白布賢二郎ICONIC</v>
      </c>
    </row>
    <row r="1658" spans="1:24" x14ac:dyDescent="0.25">
      <c r="A1658">
        <f>VLOOKUP(Receive[[#This Row],[No用]],SetNo[[No.用]:[vlookup 用]],2,FALSE)</f>
        <v>280</v>
      </c>
      <c r="B1658">
        <f>IF(ROW()=2,1,IF(A1657&lt;&gt;Receive[[#This Row],[No]],1,B1657+1))</f>
        <v>2</v>
      </c>
      <c r="C1658" s="1" t="s">
        <v>1502</v>
      </c>
      <c r="D1658" s="1" t="s">
        <v>366</v>
      </c>
      <c r="E1658" s="1" t="s">
        <v>73</v>
      </c>
      <c r="F1658" s="1" t="s">
        <v>31</v>
      </c>
      <c r="G1658" s="1" t="s">
        <v>157</v>
      </c>
      <c r="H1658" s="1" t="s">
        <v>71</v>
      </c>
      <c r="I1658">
        <v>1</v>
      </c>
      <c r="J1658" t="s">
        <v>16</v>
      </c>
      <c r="K1658" s="1" t="s">
        <v>163</v>
      </c>
      <c r="L1658" s="1" t="s">
        <v>162</v>
      </c>
      <c r="M1658">
        <v>28</v>
      </c>
      <c r="N1658">
        <v>0</v>
      </c>
      <c r="O1658">
        <v>0</v>
      </c>
      <c r="P1658">
        <v>0</v>
      </c>
      <c r="R1658" s="1" t="s">
        <v>923</v>
      </c>
      <c r="S1658" s="1">
        <v>15</v>
      </c>
      <c r="T1658" s="1">
        <v>59.1</v>
      </c>
      <c r="U1658" s="1"/>
      <c r="V1658" s="1"/>
      <c r="X1658" t="str">
        <f>Receive[[#This Row],[服装]]&amp;Receive[[#This Row],[名前]]&amp;Receive[[#This Row],[レアリティ]]</f>
        <v>3周年白布賢二郎ICONIC</v>
      </c>
    </row>
    <row r="1659" spans="1:24" x14ac:dyDescent="0.25">
      <c r="A1659">
        <f>VLOOKUP(Receive[[#This Row],[No用]],SetNo[[No.用]:[vlookup 用]],2,FALSE)</f>
        <v>280</v>
      </c>
      <c r="B1659">
        <f>IF(ROW()=2,1,IF(A1658&lt;&gt;Receive[[#This Row],[No]],1,B1658+1))</f>
        <v>3</v>
      </c>
      <c r="C1659" s="1" t="s">
        <v>1502</v>
      </c>
      <c r="D1659" s="1" t="s">
        <v>366</v>
      </c>
      <c r="E1659" s="1" t="s">
        <v>73</v>
      </c>
      <c r="F1659" s="1" t="s">
        <v>31</v>
      </c>
      <c r="G1659" s="1" t="s">
        <v>157</v>
      </c>
      <c r="H1659" s="1" t="s">
        <v>71</v>
      </c>
      <c r="I1659">
        <v>1</v>
      </c>
      <c r="J1659" t="s">
        <v>16</v>
      </c>
      <c r="K1659" s="1" t="s">
        <v>120</v>
      </c>
      <c r="L1659" s="1" t="s">
        <v>178</v>
      </c>
      <c r="M1659">
        <v>31</v>
      </c>
      <c r="N1659">
        <v>0</v>
      </c>
      <c r="O1659">
        <v>0</v>
      </c>
      <c r="P1659">
        <v>0</v>
      </c>
      <c r="X1659" t="str">
        <f>Receive[[#This Row],[服装]]&amp;Receive[[#This Row],[名前]]&amp;Receive[[#This Row],[レアリティ]]</f>
        <v>3周年白布賢二郎ICONIC</v>
      </c>
    </row>
    <row r="1660" spans="1:24" x14ac:dyDescent="0.25">
      <c r="A1660">
        <f>VLOOKUP(Receive[[#This Row],[No用]],SetNo[[No.用]:[vlookup 用]],2,FALSE)</f>
        <v>280</v>
      </c>
      <c r="B1660">
        <f>IF(ROW()=2,1,IF(A1659&lt;&gt;Receive[[#This Row],[No]],1,B1659+1))</f>
        <v>4</v>
      </c>
      <c r="C1660" s="1" t="s">
        <v>1502</v>
      </c>
      <c r="D1660" s="1" t="s">
        <v>366</v>
      </c>
      <c r="E1660" s="1" t="s">
        <v>73</v>
      </c>
      <c r="F1660" s="1" t="s">
        <v>31</v>
      </c>
      <c r="G1660" s="1" t="s">
        <v>157</v>
      </c>
      <c r="H1660" s="1" t="s">
        <v>71</v>
      </c>
      <c r="I1660">
        <v>1</v>
      </c>
      <c r="J1660" t="s">
        <v>16</v>
      </c>
      <c r="K1660" s="1" t="s">
        <v>164</v>
      </c>
      <c r="L1660" s="1" t="s">
        <v>162</v>
      </c>
      <c r="M1660">
        <v>28</v>
      </c>
      <c r="N1660">
        <v>0</v>
      </c>
      <c r="O1660">
        <v>0</v>
      </c>
      <c r="P1660">
        <v>0</v>
      </c>
      <c r="X1660" t="str">
        <f>Receive[[#This Row],[服装]]&amp;Receive[[#This Row],[名前]]&amp;Receive[[#This Row],[レアリティ]]</f>
        <v>3周年白布賢二郎ICONIC</v>
      </c>
    </row>
    <row r="1661" spans="1:24" x14ac:dyDescent="0.25">
      <c r="A1661">
        <f>VLOOKUP(Receive[[#This Row],[No用]],SetNo[[No.用]:[vlookup 用]],2,FALSE)</f>
        <v>280</v>
      </c>
      <c r="B1661">
        <f>IF(ROW()=2,1,IF(A1660&lt;&gt;Receive[[#This Row],[No]],1,B1660+1))</f>
        <v>5</v>
      </c>
      <c r="C1661" s="1" t="s">
        <v>1502</v>
      </c>
      <c r="D1661" s="1" t="s">
        <v>366</v>
      </c>
      <c r="E1661" s="1" t="s">
        <v>73</v>
      </c>
      <c r="F1661" s="1" t="s">
        <v>31</v>
      </c>
      <c r="G1661" s="1" t="s">
        <v>157</v>
      </c>
      <c r="H1661" s="1" t="s">
        <v>71</v>
      </c>
      <c r="I1661">
        <v>0</v>
      </c>
      <c r="J1661" t="s">
        <v>228</v>
      </c>
      <c r="K1661" s="1" t="s">
        <v>165</v>
      </c>
      <c r="L1661" s="1" t="s">
        <v>162</v>
      </c>
      <c r="M1661">
        <v>14</v>
      </c>
      <c r="N1661">
        <v>0</v>
      </c>
      <c r="O1661">
        <v>0</v>
      </c>
      <c r="P1661">
        <v>0</v>
      </c>
      <c r="X1661" t="str">
        <f>Receive[[#This Row],[服装]]&amp;Receive[[#This Row],[名前]]&amp;Receive[[#This Row],[レアリティ]]</f>
        <v>3周年白布賢二郎ICONIC</v>
      </c>
    </row>
    <row r="1662" spans="1:24" x14ac:dyDescent="0.25">
      <c r="A1662">
        <f>VLOOKUP(Receive[[#This Row],[No用]],SetNo[[No.用]:[vlookup 用]],2,FALSE)</f>
        <v>281</v>
      </c>
      <c r="B1662">
        <f>IF(ROW()=2,1,IF(A1656&lt;&gt;Receive[[#This Row],[No]],1,B1656+1))</f>
        <v>1</v>
      </c>
      <c r="C1662" t="s">
        <v>108</v>
      </c>
      <c r="D1662" t="s">
        <v>113</v>
      </c>
      <c r="E1662" t="s">
        <v>73</v>
      </c>
      <c r="F1662" t="s">
        <v>78</v>
      </c>
      <c r="G1662" t="s">
        <v>118</v>
      </c>
      <c r="H1662" t="s">
        <v>71</v>
      </c>
      <c r="I1662">
        <v>1</v>
      </c>
      <c r="J1662" t="s">
        <v>16</v>
      </c>
      <c r="K1662" s="1" t="s">
        <v>119</v>
      </c>
      <c r="L1662" t="s">
        <v>250</v>
      </c>
      <c r="M1662">
        <v>27</v>
      </c>
      <c r="N1662">
        <v>0</v>
      </c>
      <c r="O1662">
        <v>0</v>
      </c>
      <c r="P1662">
        <v>0</v>
      </c>
      <c r="X1662" t="str">
        <f>Receive[[#This Row],[服装]]&amp;Receive[[#This Row],[名前]]&amp;Receive[[#This Row],[レアリティ]]</f>
        <v>ユニフォーム大平獅音ICONIC</v>
      </c>
    </row>
    <row r="1663" spans="1:24" x14ac:dyDescent="0.25">
      <c r="A1663">
        <f>VLOOKUP(Receive[[#This Row],[No用]],SetNo[[No.用]:[vlookup 用]],2,FALSE)</f>
        <v>281</v>
      </c>
      <c r="B1663">
        <f>IF(ROW()=2,1,IF(A1662&lt;&gt;Receive[[#This Row],[No]],1,B1662+1))</f>
        <v>2</v>
      </c>
      <c r="C1663" t="s">
        <v>108</v>
      </c>
      <c r="D1663" t="s">
        <v>113</v>
      </c>
      <c r="E1663" t="s">
        <v>73</v>
      </c>
      <c r="F1663" t="s">
        <v>78</v>
      </c>
      <c r="G1663" t="s">
        <v>118</v>
      </c>
      <c r="H1663" t="s">
        <v>71</v>
      </c>
      <c r="I1663">
        <v>1</v>
      </c>
      <c r="J1663" t="s">
        <v>16</v>
      </c>
      <c r="K1663" s="1" t="s">
        <v>163</v>
      </c>
      <c r="L1663" t="s">
        <v>250</v>
      </c>
      <c r="M1663">
        <v>27</v>
      </c>
      <c r="N1663">
        <v>0</v>
      </c>
      <c r="O1663">
        <v>0</v>
      </c>
      <c r="P1663">
        <v>0</v>
      </c>
      <c r="R1663" s="1" t="s">
        <v>923</v>
      </c>
      <c r="S1663" s="1">
        <v>15</v>
      </c>
      <c r="T1663" s="1">
        <v>59.1</v>
      </c>
      <c r="U1663" s="1"/>
      <c r="V1663" s="1"/>
      <c r="X1663" t="str">
        <f>Receive[[#This Row],[服装]]&amp;Receive[[#This Row],[名前]]&amp;Receive[[#This Row],[レアリティ]]</f>
        <v>ユニフォーム大平獅音ICONIC</v>
      </c>
    </row>
    <row r="1664" spans="1:24" x14ac:dyDescent="0.25">
      <c r="A1664">
        <f>VLOOKUP(Receive[[#This Row],[No用]],SetNo[[No.用]:[vlookup 用]],2,FALSE)</f>
        <v>281</v>
      </c>
      <c r="B1664">
        <f>IF(ROW()=2,1,IF(A1663&lt;&gt;Receive[[#This Row],[No]],1,B1663+1))</f>
        <v>3</v>
      </c>
      <c r="C1664" t="s">
        <v>108</v>
      </c>
      <c r="D1664" t="s">
        <v>113</v>
      </c>
      <c r="E1664" t="s">
        <v>73</v>
      </c>
      <c r="F1664" t="s">
        <v>78</v>
      </c>
      <c r="G1664" t="s">
        <v>118</v>
      </c>
      <c r="H1664" t="s">
        <v>71</v>
      </c>
      <c r="I1664">
        <v>1</v>
      </c>
      <c r="J1664" t="s">
        <v>16</v>
      </c>
      <c r="K1664" s="1" t="s">
        <v>230</v>
      </c>
      <c r="L1664" t="s">
        <v>250</v>
      </c>
      <c r="M1664">
        <v>27</v>
      </c>
      <c r="N1664">
        <v>0</v>
      </c>
      <c r="O1664">
        <v>0</v>
      </c>
      <c r="P1664">
        <v>0</v>
      </c>
      <c r="R1664" s="1" t="s">
        <v>923</v>
      </c>
      <c r="S1664" s="1">
        <v>10</v>
      </c>
      <c r="T1664" s="1">
        <v>39.4</v>
      </c>
      <c r="U1664" s="1"/>
      <c r="V1664" s="1"/>
      <c r="X1664" t="str">
        <f>Receive[[#This Row],[服装]]&amp;Receive[[#This Row],[名前]]&amp;Receive[[#This Row],[レアリティ]]</f>
        <v>ユニフォーム大平獅音ICONIC</v>
      </c>
    </row>
    <row r="1665" spans="1:24" x14ac:dyDescent="0.25">
      <c r="A1665">
        <f>VLOOKUP(Receive[[#This Row],[No用]],SetNo[[No.用]:[vlookup 用]],2,FALSE)</f>
        <v>281</v>
      </c>
      <c r="B1665">
        <f>IF(ROW()=2,1,IF(A1664&lt;&gt;Receive[[#This Row],[No]],1,B1664+1))</f>
        <v>4</v>
      </c>
      <c r="C1665" t="s">
        <v>108</v>
      </c>
      <c r="D1665" t="s">
        <v>113</v>
      </c>
      <c r="E1665" t="s">
        <v>73</v>
      </c>
      <c r="F1665" t="s">
        <v>78</v>
      </c>
      <c r="G1665" t="s">
        <v>118</v>
      </c>
      <c r="H1665" t="s">
        <v>71</v>
      </c>
      <c r="I1665">
        <v>1</v>
      </c>
      <c r="J1665" t="s">
        <v>228</v>
      </c>
      <c r="K1665" s="1" t="s">
        <v>120</v>
      </c>
      <c r="L1665" t="s">
        <v>250</v>
      </c>
      <c r="M1665">
        <v>27</v>
      </c>
      <c r="N1665">
        <v>0</v>
      </c>
      <c r="O1665">
        <v>0</v>
      </c>
      <c r="P1665">
        <v>0</v>
      </c>
      <c r="X1665" t="str">
        <f>Receive[[#This Row],[服装]]&amp;Receive[[#This Row],[名前]]&amp;Receive[[#This Row],[レアリティ]]</f>
        <v>ユニフォーム大平獅音ICONIC</v>
      </c>
    </row>
    <row r="1666" spans="1:24" x14ac:dyDescent="0.25">
      <c r="A1666">
        <f>VLOOKUP(Receive[[#This Row],[No用]],SetNo[[No.用]:[vlookup 用]],2,FALSE)</f>
        <v>281</v>
      </c>
      <c r="B1666">
        <f>IF(ROW()=2,1,IF(A1665&lt;&gt;Receive[[#This Row],[No]],1,B1665+1))</f>
        <v>5</v>
      </c>
      <c r="C1666" t="s">
        <v>108</v>
      </c>
      <c r="D1666" t="s">
        <v>113</v>
      </c>
      <c r="E1666" t="s">
        <v>73</v>
      </c>
      <c r="F1666" t="s">
        <v>78</v>
      </c>
      <c r="G1666" t="s">
        <v>118</v>
      </c>
      <c r="H1666" t="s">
        <v>71</v>
      </c>
      <c r="I1666">
        <v>1</v>
      </c>
      <c r="J1666" t="s">
        <v>228</v>
      </c>
      <c r="K1666" s="1" t="s">
        <v>164</v>
      </c>
      <c r="L1666" t="s">
        <v>250</v>
      </c>
      <c r="M1666">
        <v>27</v>
      </c>
      <c r="N1666">
        <v>0</v>
      </c>
      <c r="O1666">
        <v>0</v>
      </c>
      <c r="P1666">
        <v>0</v>
      </c>
      <c r="X1666" t="str">
        <f>Receive[[#This Row],[服装]]&amp;Receive[[#This Row],[名前]]&amp;Receive[[#This Row],[レアリティ]]</f>
        <v>ユニフォーム大平獅音ICONIC</v>
      </c>
    </row>
    <row r="1667" spans="1:24" x14ac:dyDescent="0.25">
      <c r="A1667">
        <f>VLOOKUP(Receive[[#This Row],[No用]],SetNo[[No.用]:[vlookup 用]],2,FALSE)</f>
        <v>281</v>
      </c>
      <c r="B1667">
        <f>IF(ROW()=2,1,IF(A1666&lt;&gt;Receive[[#This Row],[No]],1,B1666+1))</f>
        <v>6</v>
      </c>
      <c r="C1667" t="s">
        <v>108</v>
      </c>
      <c r="D1667" t="s">
        <v>113</v>
      </c>
      <c r="E1667" t="s">
        <v>73</v>
      </c>
      <c r="F1667" t="s">
        <v>78</v>
      </c>
      <c r="G1667" t="s">
        <v>118</v>
      </c>
      <c r="H1667" t="s">
        <v>71</v>
      </c>
      <c r="I1667">
        <v>0</v>
      </c>
      <c r="J1667" t="s">
        <v>228</v>
      </c>
      <c r="K1667" s="1" t="s">
        <v>165</v>
      </c>
      <c r="L1667" t="s">
        <v>250</v>
      </c>
      <c r="M1667">
        <v>14</v>
      </c>
      <c r="N1667">
        <v>0</v>
      </c>
      <c r="O1667">
        <v>0</v>
      </c>
      <c r="P1667">
        <v>0</v>
      </c>
      <c r="X1667" t="str">
        <f>Receive[[#This Row],[服装]]&amp;Receive[[#This Row],[名前]]&amp;Receive[[#This Row],[レアリティ]]</f>
        <v>ユニフォーム大平獅音ICONIC</v>
      </c>
    </row>
    <row r="1668" spans="1:24" x14ac:dyDescent="0.25">
      <c r="A1668">
        <f>VLOOKUP(Receive[[#This Row],[No用]],SetNo[[No.用]:[vlookup 用]],2,FALSE)</f>
        <v>282</v>
      </c>
      <c r="B1668">
        <f>IF(ROW()=2,1,IF(A1667&lt;&gt;Receive[[#This Row],[No]],1,B1667+1))</f>
        <v>1</v>
      </c>
      <c r="C1668" s="1" t="s">
        <v>1559</v>
      </c>
      <c r="D1668" s="1" t="s">
        <v>113</v>
      </c>
      <c r="E1668" s="1" t="s">
        <v>90</v>
      </c>
      <c r="F1668" s="1" t="s">
        <v>78</v>
      </c>
      <c r="G1668" s="1" t="s">
        <v>118</v>
      </c>
      <c r="H1668" s="1" t="s">
        <v>71</v>
      </c>
      <c r="I1668">
        <v>1</v>
      </c>
      <c r="J1668" t="s">
        <v>228</v>
      </c>
      <c r="K1668" s="1" t="s">
        <v>119</v>
      </c>
      <c r="L1668" t="s">
        <v>250</v>
      </c>
      <c r="M1668">
        <v>27</v>
      </c>
      <c r="N1668">
        <v>0</v>
      </c>
      <c r="O1668">
        <v>0</v>
      </c>
      <c r="P1668">
        <v>0</v>
      </c>
      <c r="X1668" t="str">
        <f>Receive[[#This Row],[服装]]&amp;Receive[[#This Row],[名前]]&amp;Receive[[#This Row],[レアリティ]]</f>
        <v>格ゲー大平獅音ICONIC</v>
      </c>
    </row>
    <row r="1669" spans="1:24" x14ac:dyDescent="0.25">
      <c r="A1669">
        <f>VLOOKUP(Receive[[#This Row],[No用]],SetNo[[No.用]:[vlookup 用]],2,FALSE)</f>
        <v>282</v>
      </c>
      <c r="B1669">
        <f>IF(ROW()=2,1,IF(A1668&lt;&gt;Receive[[#This Row],[No]],1,B1668+1))</f>
        <v>2</v>
      </c>
      <c r="C1669" s="1" t="s">
        <v>1559</v>
      </c>
      <c r="D1669" s="1" t="s">
        <v>113</v>
      </c>
      <c r="E1669" s="1" t="s">
        <v>90</v>
      </c>
      <c r="F1669" s="1" t="s">
        <v>78</v>
      </c>
      <c r="G1669" s="1" t="s">
        <v>118</v>
      </c>
      <c r="H1669" s="1" t="s">
        <v>71</v>
      </c>
      <c r="I1669">
        <v>1</v>
      </c>
      <c r="J1669" t="s">
        <v>228</v>
      </c>
      <c r="K1669" s="1" t="s">
        <v>163</v>
      </c>
      <c r="L1669" t="s">
        <v>250</v>
      </c>
      <c r="M1669">
        <v>27</v>
      </c>
      <c r="N1669">
        <v>0</v>
      </c>
      <c r="O1669">
        <v>0</v>
      </c>
      <c r="P1669">
        <v>0</v>
      </c>
      <c r="R1669" s="1" t="s">
        <v>923</v>
      </c>
      <c r="S1669">
        <v>15</v>
      </c>
      <c r="T1669">
        <v>59.1</v>
      </c>
      <c r="X1669" t="str">
        <f>Receive[[#This Row],[服装]]&amp;Receive[[#This Row],[名前]]&amp;Receive[[#This Row],[レアリティ]]</f>
        <v>格ゲー大平獅音ICONIC</v>
      </c>
    </row>
    <row r="1670" spans="1:24" x14ac:dyDescent="0.25">
      <c r="A1670">
        <f>VLOOKUP(Receive[[#This Row],[No用]],SetNo[[No.用]:[vlookup 用]],2,FALSE)</f>
        <v>282</v>
      </c>
      <c r="B1670">
        <f>IF(ROW()=2,1,IF(A1669&lt;&gt;Receive[[#This Row],[No]],1,B1669+1))</f>
        <v>3</v>
      </c>
      <c r="C1670" s="1" t="s">
        <v>1559</v>
      </c>
      <c r="D1670" s="1" t="s">
        <v>113</v>
      </c>
      <c r="E1670" s="1" t="s">
        <v>90</v>
      </c>
      <c r="F1670" s="1" t="s">
        <v>78</v>
      </c>
      <c r="G1670" s="1" t="s">
        <v>118</v>
      </c>
      <c r="H1670" s="1" t="s">
        <v>71</v>
      </c>
      <c r="I1670">
        <v>1</v>
      </c>
      <c r="J1670" t="s">
        <v>228</v>
      </c>
      <c r="K1670" s="1" t="s">
        <v>230</v>
      </c>
      <c r="L1670" t="s">
        <v>250</v>
      </c>
      <c r="M1670">
        <v>27</v>
      </c>
      <c r="N1670">
        <v>0</v>
      </c>
      <c r="O1670">
        <v>0</v>
      </c>
      <c r="P1670">
        <v>0</v>
      </c>
      <c r="R1670" s="1" t="s">
        <v>923</v>
      </c>
      <c r="S1670">
        <v>10</v>
      </c>
      <c r="T1670">
        <v>39.4</v>
      </c>
      <c r="X1670" t="str">
        <f>Receive[[#This Row],[服装]]&amp;Receive[[#This Row],[名前]]&amp;Receive[[#This Row],[レアリティ]]</f>
        <v>格ゲー大平獅音ICONIC</v>
      </c>
    </row>
    <row r="1671" spans="1:24" x14ac:dyDescent="0.25">
      <c r="A1671">
        <f>VLOOKUP(Receive[[#This Row],[No用]],SetNo[[No.用]:[vlookup 用]],2,FALSE)</f>
        <v>282</v>
      </c>
      <c r="B1671">
        <f>IF(ROW()=2,1,IF(A1670&lt;&gt;Receive[[#This Row],[No]],1,B1670+1))</f>
        <v>4</v>
      </c>
      <c r="C1671" s="1" t="s">
        <v>1559</v>
      </c>
      <c r="D1671" s="1" t="s">
        <v>113</v>
      </c>
      <c r="E1671" s="1" t="s">
        <v>90</v>
      </c>
      <c r="F1671" s="1" t="s">
        <v>78</v>
      </c>
      <c r="G1671" s="1" t="s">
        <v>118</v>
      </c>
      <c r="H1671" s="1" t="s">
        <v>71</v>
      </c>
      <c r="I1671">
        <v>1</v>
      </c>
      <c r="J1671" t="s">
        <v>228</v>
      </c>
      <c r="K1671" s="1" t="s">
        <v>120</v>
      </c>
      <c r="L1671" t="s">
        <v>250</v>
      </c>
      <c r="M1671">
        <v>27</v>
      </c>
      <c r="N1671">
        <v>0</v>
      </c>
      <c r="O1671">
        <v>0</v>
      </c>
      <c r="P1671">
        <v>0</v>
      </c>
      <c r="X1671" t="str">
        <f>Receive[[#This Row],[服装]]&amp;Receive[[#This Row],[名前]]&amp;Receive[[#This Row],[レアリティ]]</f>
        <v>格ゲー大平獅音ICONIC</v>
      </c>
    </row>
    <row r="1672" spans="1:24" x14ac:dyDescent="0.25">
      <c r="A1672">
        <f>VLOOKUP(Receive[[#This Row],[No用]],SetNo[[No.用]:[vlookup 用]],2,FALSE)</f>
        <v>282</v>
      </c>
      <c r="B1672">
        <f>IF(ROW()=2,1,IF(A1671&lt;&gt;Receive[[#This Row],[No]],1,B1671+1))</f>
        <v>5</v>
      </c>
      <c r="C1672" s="1" t="s">
        <v>1559</v>
      </c>
      <c r="D1672" s="1" t="s">
        <v>113</v>
      </c>
      <c r="E1672" s="1" t="s">
        <v>90</v>
      </c>
      <c r="F1672" s="1" t="s">
        <v>78</v>
      </c>
      <c r="G1672" s="1" t="s">
        <v>118</v>
      </c>
      <c r="H1672" s="1" t="s">
        <v>71</v>
      </c>
      <c r="I1672">
        <v>1</v>
      </c>
      <c r="J1672" t="s">
        <v>228</v>
      </c>
      <c r="K1672" s="1" t="s">
        <v>164</v>
      </c>
      <c r="L1672" t="s">
        <v>250</v>
      </c>
      <c r="M1672">
        <v>27</v>
      </c>
      <c r="N1672">
        <v>0</v>
      </c>
      <c r="O1672">
        <v>0</v>
      </c>
      <c r="P1672">
        <v>0</v>
      </c>
      <c r="X1672" t="str">
        <f>Receive[[#This Row],[服装]]&amp;Receive[[#This Row],[名前]]&amp;Receive[[#This Row],[レアリティ]]</f>
        <v>格ゲー大平獅音ICONIC</v>
      </c>
    </row>
    <row r="1673" spans="1:24" x14ac:dyDescent="0.25">
      <c r="A1673">
        <f>VLOOKUP(Receive[[#This Row],[No用]],SetNo[[No.用]:[vlookup 用]],2,FALSE)</f>
        <v>282</v>
      </c>
      <c r="B1673">
        <f>IF(ROW()=2,1,IF(A1672&lt;&gt;Receive[[#This Row],[No]],1,B1672+1))</f>
        <v>6</v>
      </c>
      <c r="C1673" s="1" t="s">
        <v>1559</v>
      </c>
      <c r="D1673" s="1" t="s">
        <v>113</v>
      </c>
      <c r="E1673" s="1" t="s">
        <v>90</v>
      </c>
      <c r="F1673" s="1" t="s">
        <v>78</v>
      </c>
      <c r="G1673" s="1" t="s">
        <v>118</v>
      </c>
      <c r="H1673" s="1" t="s">
        <v>71</v>
      </c>
      <c r="I1673">
        <v>0</v>
      </c>
      <c r="J1673" t="s">
        <v>228</v>
      </c>
      <c r="K1673" s="1" t="s">
        <v>165</v>
      </c>
      <c r="L1673" t="s">
        <v>250</v>
      </c>
      <c r="M1673">
        <v>14</v>
      </c>
      <c r="N1673">
        <v>0</v>
      </c>
      <c r="O1673">
        <v>0</v>
      </c>
      <c r="P1673">
        <v>0</v>
      </c>
      <c r="X1673" t="str">
        <f>Receive[[#This Row],[服装]]&amp;Receive[[#This Row],[名前]]&amp;Receive[[#This Row],[レアリティ]]</f>
        <v>格ゲー大平獅音ICONIC</v>
      </c>
    </row>
    <row r="1674" spans="1:24" x14ac:dyDescent="0.25">
      <c r="A1674">
        <f>VLOOKUP(Receive[[#This Row],[No用]],SetNo[[No.用]:[vlookup 用]],2,FALSE)</f>
        <v>283</v>
      </c>
      <c r="B1674">
        <f>IF(ROW()=2,1,IF(A1667&lt;&gt;Receive[[#This Row],[No]],1,B1667+1))</f>
        <v>1</v>
      </c>
      <c r="C1674" t="s">
        <v>108</v>
      </c>
      <c r="D1674" t="s">
        <v>114</v>
      </c>
      <c r="E1674" t="s">
        <v>73</v>
      </c>
      <c r="F1674" t="s">
        <v>82</v>
      </c>
      <c r="G1674" t="s">
        <v>118</v>
      </c>
      <c r="H1674" t="s">
        <v>71</v>
      </c>
      <c r="I1674">
        <v>1</v>
      </c>
      <c r="J1674" t="s">
        <v>228</v>
      </c>
      <c r="K1674" s="1" t="s">
        <v>119</v>
      </c>
      <c r="L1674" t="s">
        <v>250</v>
      </c>
      <c r="M1674">
        <v>27</v>
      </c>
      <c r="N1674">
        <v>0</v>
      </c>
      <c r="O1674">
        <v>0</v>
      </c>
      <c r="P1674">
        <v>0</v>
      </c>
      <c r="X1674" t="str">
        <f>Receive[[#This Row],[服装]]&amp;Receive[[#This Row],[名前]]&amp;Receive[[#This Row],[レアリティ]]</f>
        <v>ユニフォーム川西太一ICONIC</v>
      </c>
    </row>
    <row r="1675" spans="1:24" x14ac:dyDescent="0.25">
      <c r="A1675">
        <f>VLOOKUP(Receive[[#This Row],[No用]],SetNo[[No.用]:[vlookup 用]],2,FALSE)</f>
        <v>283</v>
      </c>
      <c r="B1675">
        <f>IF(ROW()=2,1,IF(A1674&lt;&gt;Receive[[#This Row],[No]],1,B1674+1))</f>
        <v>2</v>
      </c>
      <c r="C1675" t="s">
        <v>108</v>
      </c>
      <c r="D1675" t="s">
        <v>114</v>
      </c>
      <c r="E1675" t="s">
        <v>73</v>
      </c>
      <c r="F1675" t="s">
        <v>82</v>
      </c>
      <c r="G1675" t="s">
        <v>118</v>
      </c>
      <c r="H1675" t="s">
        <v>71</v>
      </c>
      <c r="I1675">
        <v>1</v>
      </c>
      <c r="J1675" t="s">
        <v>228</v>
      </c>
      <c r="K1675" s="1" t="s">
        <v>163</v>
      </c>
      <c r="L1675" t="s">
        <v>250</v>
      </c>
      <c r="M1675">
        <v>27</v>
      </c>
      <c r="N1675">
        <v>0</v>
      </c>
      <c r="O1675">
        <v>0</v>
      </c>
      <c r="P1675">
        <v>0</v>
      </c>
      <c r="R1675" s="1" t="s">
        <v>923</v>
      </c>
      <c r="S1675" s="1">
        <v>15</v>
      </c>
      <c r="T1675" s="1">
        <v>59.1</v>
      </c>
      <c r="U1675" s="1"/>
      <c r="V1675" s="1"/>
      <c r="X1675" t="str">
        <f>Receive[[#This Row],[服装]]&amp;Receive[[#This Row],[名前]]&amp;Receive[[#This Row],[レアリティ]]</f>
        <v>ユニフォーム川西太一ICONIC</v>
      </c>
    </row>
    <row r="1676" spans="1:24" x14ac:dyDescent="0.25">
      <c r="A1676">
        <f>VLOOKUP(Receive[[#This Row],[No用]],SetNo[[No.用]:[vlookup 用]],2,FALSE)</f>
        <v>283</v>
      </c>
      <c r="B1676">
        <f>IF(ROW()=2,1,IF(A1675&lt;&gt;Receive[[#This Row],[No]],1,B1675+1))</f>
        <v>3</v>
      </c>
      <c r="C1676" t="s">
        <v>108</v>
      </c>
      <c r="D1676" t="s">
        <v>114</v>
      </c>
      <c r="E1676" t="s">
        <v>73</v>
      </c>
      <c r="F1676" t="s">
        <v>82</v>
      </c>
      <c r="G1676" t="s">
        <v>118</v>
      </c>
      <c r="H1676" t="s">
        <v>71</v>
      </c>
      <c r="I1676">
        <v>1</v>
      </c>
      <c r="J1676" t="s">
        <v>228</v>
      </c>
      <c r="K1676" s="1" t="s">
        <v>120</v>
      </c>
      <c r="L1676" t="s">
        <v>250</v>
      </c>
      <c r="M1676">
        <v>27</v>
      </c>
      <c r="N1676">
        <v>0</v>
      </c>
      <c r="O1676">
        <v>0</v>
      </c>
      <c r="P1676">
        <v>0</v>
      </c>
      <c r="X1676" t="str">
        <f>Receive[[#This Row],[服装]]&amp;Receive[[#This Row],[名前]]&amp;Receive[[#This Row],[レアリティ]]</f>
        <v>ユニフォーム川西太一ICONIC</v>
      </c>
    </row>
    <row r="1677" spans="1:24" x14ac:dyDescent="0.25">
      <c r="A1677">
        <f>VLOOKUP(Receive[[#This Row],[No用]],SetNo[[No.用]:[vlookup 用]],2,FALSE)</f>
        <v>283</v>
      </c>
      <c r="B1677">
        <f>IF(ROW()=2,1,IF(A1676&lt;&gt;Receive[[#This Row],[No]],1,B1676+1))</f>
        <v>4</v>
      </c>
      <c r="C1677" t="s">
        <v>108</v>
      </c>
      <c r="D1677" t="s">
        <v>114</v>
      </c>
      <c r="E1677" t="s">
        <v>73</v>
      </c>
      <c r="F1677" t="s">
        <v>82</v>
      </c>
      <c r="G1677" t="s">
        <v>118</v>
      </c>
      <c r="H1677" t="s">
        <v>71</v>
      </c>
      <c r="I1677">
        <v>1</v>
      </c>
      <c r="J1677" t="s">
        <v>228</v>
      </c>
      <c r="K1677" s="1" t="s">
        <v>164</v>
      </c>
      <c r="L1677" t="s">
        <v>250</v>
      </c>
      <c r="M1677">
        <v>27</v>
      </c>
      <c r="N1677">
        <v>0</v>
      </c>
      <c r="O1677">
        <v>0</v>
      </c>
      <c r="P1677">
        <v>0</v>
      </c>
      <c r="X1677" t="str">
        <f>Receive[[#This Row],[服装]]&amp;Receive[[#This Row],[名前]]&amp;Receive[[#This Row],[レアリティ]]</f>
        <v>ユニフォーム川西太一ICONIC</v>
      </c>
    </row>
    <row r="1678" spans="1:24" x14ac:dyDescent="0.25">
      <c r="A1678">
        <f>VLOOKUP(Receive[[#This Row],[No用]],SetNo[[No.用]:[vlookup 用]],2,FALSE)</f>
        <v>283</v>
      </c>
      <c r="B1678">
        <f>IF(ROW()=2,1,IF(A1677&lt;&gt;Receive[[#This Row],[No]],1,B1677+1))</f>
        <v>5</v>
      </c>
      <c r="C1678" t="s">
        <v>108</v>
      </c>
      <c r="D1678" t="s">
        <v>114</v>
      </c>
      <c r="E1678" t="s">
        <v>73</v>
      </c>
      <c r="F1678" t="s">
        <v>82</v>
      </c>
      <c r="G1678" t="s">
        <v>118</v>
      </c>
      <c r="H1678" t="s">
        <v>71</v>
      </c>
      <c r="I1678">
        <v>0</v>
      </c>
      <c r="J1678" t="s">
        <v>228</v>
      </c>
      <c r="K1678" s="1" t="s">
        <v>165</v>
      </c>
      <c r="L1678" t="s">
        <v>250</v>
      </c>
      <c r="M1678">
        <v>14</v>
      </c>
      <c r="N1678">
        <v>0</v>
      </c>
      <c r="O1678">
        <v>0</v>
      </c>
      <c r="P1678">
        <v>0</v>
      </c>
      <c r="X1678" t="str">
        <f>Receive[[#This Row],[服装]]&amp;Receive[[#This Row],[名前]]&amp;Receive[[#This Row],[レアリティ]]</f>
        <v>ユニフォーム川西太一ICONIC</v>
      </c>
    </row>
    <row r="1679" spans="1:24" x14ac:dyDescent="0.25">
      <c r="A1679">
        <f>VLOOKUP(Receive[[#This Row],[No用]],SetNo[[No.用]:[vlookup 用]],2,FALSE)</f>
        <v>284</v>
      </c>
      <c r="B1679">
        <f>IF(ROW()=2,1,IF(A1678&lt;&gt;Receive[[#This Row],[No]],1,B1678+1))</f>
        <v>1</v>
      </c>
      <c r="C1679" s="1" t="s">
        <v>646</v>
      </c>
      <c r="D1679" s="1" t="s">
        <v>114</v>
      </c>
      <c r="E1679" s="1" t="s">
        <v>90</v>
      </c>
      <c r="F1679" s="1" t="s">
        <v>82</v>
      </c>
      <c r="G1679" s="1" t="s">
        <v>118</v>
      </c>
      <c r="H1679" s="1" t="s">
        <v>71</v>
      </c>
      <c r="I1679">
        <v>1</v>
      </c>
      <c r="J1679" t="s">
        <v>228</v>
      </c>
      <c r="K1679" s="1" t="s">
        <v>119</v>
      </c>
      <c r="L1679" t="s">
        <v>250</v>
      </c>
      <c r="M1679">
        <v>27</v>
      </c>
      <c r="N1679">
        <v>0</v>
      </c>
      <c r="O1679">
        <v>0</v>
      </c>
      <c r="P1679">
        <v>0</v>
      </c>
      <c r="X1679" t="str">
        <f>Receive[[#This Row],[服装]]&amp;Receive[[#This Row],[名前]]&amp;Receive[[#This Row],[レアリティ]]</f>
        <v>路地裏川西太一ICONIC</v>
      </c>
    </row>
    <row r="1680" spans="1:24" x14ac:dyDescent="0.25">
      <c r="A1680">
        <f>VLOOKUP(Receive[[#This Row],[No用]],SetNo[[No.用]:[vlookup 用]],2,FALSE)</f>
        <v>284</v>
      </c>
      <c r="B1680">
        <f>IF(ROW()=2,1,IF(A1679&lt;&gt;Receive[[#This Row],[No]],1,B1679+1))</f>
        <v>2</v>
      </c>
      <c r="C1680" s="1" t="s">
        <v>646</v>
      </c>
      <c r="D1680" s="1" t="s">
        <v>114</v>
      </c>
      <c r="E1680" s="1" t="s">
        <v>90</v>
      </c>
      <c r="F1680" s="1" t="s">
        <v>82</v>
      </c>
      <c r="G1680" s="1" t="s">
        <v>118</v>
      </c>
      <c r="H1680" s="1" t="s">
        <v>71</v>
      </c>
      <c r="I1680">
        <v>1</v>
      </c>
      <c r="J1680" t="s">
        <v>228</v>
      </c>
      <c r="K1680" s="1" t="s">
        <v>163</v>
      </c>
      <c r="L1680" t="s">
        <v>250</v>
      </c>
      <c r="M1680">
        <v>27</v>
      </c>
      <c r="N1680">
        <v>0</v>
      </c>
      <c r="O1680">
        <v>0</v>
      </c>
      <c r="P1680">
        <v>0</v>
      </c>
      <c r="R1680" s="1" t="s">
        <v>923</v>
      </c>
      <c r="S1680" s="1">
        <v>15</v>
      </c>
      <c r="T1680" s="1">
        <v>59.1</v>
      </c>
      <c r="U1680" s="1"/>
      <c r="V1680" s="1"/>
      <c r="X1680" t="str">
        <f>Receive[[#This Row],[服装]]&amp;Receive[[#This Row],[名前]]&amp;Receive[[#This Row],[レアリティ]]</f>
        <v>路地裏川西太一ICONIC</v>
      </c>
    </row>
    <row r="1681" spans="1:24" x14ac:dyDescent="0.25">
      <c r="A1681">
        <f>VLOOKUP(Receive[[#This Row],[No用]],SetNo[[No.用]:[vlookup 用]],2,FALSE)</f>
        <v>284</v>
      </c>
      <c r="B1681">
        <f>IF(ROW()=2,1,IF(A1680&lt;&gt;Receive[[#This Row],[No]],1,B1680+1))</f>
        <v>3</v>
      </c>
      <c r="C1681" s="1" t="s">
        <v>646</v>
      </c>
      <c r="D1681" s="1" t="s">
        <v>114</v>
      </c>
      <c r="E1681" s="1" t="s">
        <v>90</v>
      </c>
      <c r="F1681" s="1" t="s">
        <v>82</v>
      </c>
      <c r="G1681" s="1" t="s">
        <v>118</v>
      </c>
      <c r="H1681" s="1" t="s">
        <v>71</v>
      </c>
      <c r="I1681">
        <v>1</v>
      </c>
      <c r="J1681" t="s">
        <v>228</v>
      </c>
      <c r="K1681" s="1" t="s">
        <v>120</v>
      </c>
      <c r="L1681" t="s">
        <v>250</v>
      </c>
      <c r="M1681">
        <v>27</v>
      </c>
      <c r="N1681">
        <v>0</v>
      </c>
      <c r="O1681">
        <v>0</v>
      </c>
      <c r="P1681">
        <v>0</v>
      </c>
      <c r="X1681" t="str">
        <f>Receive[[#This Row],[服装]]&amp;Receive[[#This Row],[名前]]&amp;Receive[[#This Row],[レアリティ]]</f>
        <v>路地裏川西太一ICONIC</v>
      </c>
    </row>
    <row r="1682" spans="1:24" x14ac:dyDescent="0.25">
      <c r="A1682">
        <f>VLOOKUP(Receive[[#This Row],[No用]],SetNo[[No.用]:[vlookup 用]],2,FALSE)</f>
        <v>284</v>
      </c>
      <c r="B1682">
        <f>IF(ROW()=2,1,IF(A1681&lt;&gt;Receive[[#This Row],[No]],1,B1681+1))</f>
        <v>4</v>
      </c>
      <c r="C1682" s="1" t="s">
        <v>646</v>
      </c>
      <c r="D1682" s="1" t="s">
        <v>114</v>
      </c>
      <c r="E1682" s="1" t="s">
        <v>90</v>
      </c>
      <c r="F1682" s="1" t="s">
        <v>82</v>
      </c>
      <c r="G1682" s="1" t="s">
        <v>118</v>
      </c>
      <c r="H1682" s="1" t="s">
        <v>71</v>
      </c>
      <c r="I1682">
        <v>1</v>
      </c>
      <c r="J1682" t="s">
        <v>228</v>
      </c>
      <c r="K1682" s="1" t="s">
        <v>164</v>
      </c>
      <c r="L1682" t="s">
        <v>250</v>
      </c>
      <c r="M1682">
        <v>27</v>
      </c>
      <c r="N1682">
        <v>0</v>
      </c>
      <c r="O1682">
        <v>0</v>
      </c>
      <c r="P1682">
        <v>0</v>
      </c>
      <c r="X1682" t="str">
        <f>Receive[[#This Row],[服装]]&amp;Receive[[#This Row],[名前]]&amp;Receive[[#This Row],[レアリティ]]</f>
        <v>路地裏川西太一ICONIC</v>
      </c>
    </row>
    <row r="1683" spans="1:24" x14ac:dyDescent="0.25">
      <c r="A1683">
        <f>VLOOKUP(Receive[[#This Row],[No用]],SetNo[[No.用]:[vlookup 用]],2,FALSE)</f>
        <v>284</v>
      </c>
      <c r="B1683">
        <f>IF(ROW()=2,1,IF(A1682&lt;&gt;Receive[[#This Row],[No]],1,B1682+1))</f>
        <v>5</v>
      </c>
      <c r="C1683" s="1" t="s">
        <v>646</v>
      </c>
      <c r="D1683" s="1" t="s">
        <v>114</v>
      </c>
      <c r="E1683" s="1" t="s">
        <v>90</v>
      </c>
      <c r="F1683" s="1" t="s">
        <v>82</v>
      </c>
      <c r="G1683" s="1" t="s">
        <v>118</v>
      </c>
      <c r="H1683" s="1" t="s">
        <v>71</v>
      </c>
      <c r="I1683">
        <v>0</v>
      </c>
      <c r="J1683" t="s">
        <v>228</v>
      </c>
      <c r="K1683" s="1" t="s">
        <v>165</v>
      </c>
      <c r="L1683" t="s">
        <v>250</v>
      </c>
      <c r="M1683">
        <v>14</v>
      </c>
      <c r="N1683">
        <v>0</v>
      </c>
      <c r="O1683">
        <v>0</v>
      </c>
      <c r="P1683">
        <v>0</v>
      </c>
      <c r="X1683" t="str">
        <f>Receive[[#This Row],[服装]]&amp;Receive[[#This Row],[名前]]&amp;Receive[[#This Row],[レアリティ]]</f>
        <v>路地裏川西太一ICONIC</v>
      </c>
    </row>
    <row r="1684" spans="1:24" x14ac:dyDescent="0.25">
      <c r="A1684">
        <f>VLOOKUP(Receive[[#This Row],[No用]],SetNo[[No.用]:[vlookup 用]],2,FALSE)</f>
        <v>285</v>
      </c>
      <c r="B1684">
        <f>IF(ROW()=2,1,IF(A1683&lt;&gt;Receive[[#This Row],[No]],1,B1683+1))</f>
        <v>1</v>
      </c>
      <c r="C1684" s="1" t="s">
        <v>1364</v>
      </c>
      <c r="D1684" s="1" t="s">
        <v>114</v>
      </c>
      <c r="E1684" s="1" t="s">
        <v>77</v>
      </c>
      <c r="F1684" s="1" t="s">
        <v>82</v>
      </c>
      <c r="G1684" s="1" t="s">
        <v>118</v>
      </c>
      <c r="H1684" s="1" t="s">
        <v>71</v>
      </c>
      <c r="I1684">
        <v>1</v>
      </c>
      <c r="J1684" t="s">
        <v>228</v>
      </c>
      <c r="K1684" s="1" t="s">
        <v>119</v>
      </c>
      <c r="L1684" s="1" t="s">
        <v>178</v>
      </c>
      <c r="M1684">
        <v>30</v>
      </c>
      <c r="N1684">
        <v>0</v>
      </c>
      <c r="O1684">
        <v>0</v>
      </c>
      <c r="P1684">
        <v>0</v>
      </c>
      <c r="X1684" t="str">
        <f>Receive[[#This Row],[服装]]&amp;Receive[[#This Row],[名前]]&amp;Receive[[#This Row],[レアリティ]]</f>
        <v>寝正月川西太一ICONIC</v>
      </c>
    </row>
    <row r="1685" spans="1:24" x14ac:dyDescent="0.25">
      <c r="A1685">
        <f>VLOOKUP(Receive[[#This Row],[No用]],SetNo[[No.用]:[vlookup 用]],2,FALSE)</f>
        <v>285</v>
      </c>
      <c r="B1685">
        <f>IF(ROW()=2,1,IF(A1684&lt;&gt;Receive[[#This Row],[No]],1,B1684+1))</f>
        <v>2</v>
      </c>
      <c r="C1685" s="1" t="s">
        <v>1364</v>
      </c>
      <c r="D1685" s="1" t="s">
        <v>114</v>
      </c>
      <c r="E1685" s="1" t="s">
        <v>77</v>
      </c>
      <c r="F1685" s="1" t="s">
        <v>82</v>
      </c>
      <c r="G1685" s="1" t="s">
        <v>118</v>
      </c>
      <c r="H1685" s="1" t="s">
        <v>71</v>
      </c>
      <c r="I1685">
        <v>1</v>
      </c>
      <c r="J1685" t="s">
        <v>228</v>
      </c>
      <c r="K1685" s="1" t="s">
        <v>163</v>
      </c>
      <c r="L1685" s="1" t="s">
        <v>162</v>
      </c>
      <c r="M1685">
        <v>27</v>
      </c>
      <c r="N1685">
        <v>0</v>
      </c>
      <c r="O1685">
        <v>0</v>
      </c>
      <c r="P1685">
        <v>0</v>
      </c>
      <c r="R1685" s="1" t="s">
        <v>923</v>
      </c>
      <c r="S1685" s="1">
        <v>15</v>
      </c>
      <c r="T1685" s="1">
        <v>59.1</v>
      </c>
      <c r="U1685" s="1"/>
      <c r="V1685" s="1"/>
      <c r="X1685" t="str">
        <f>Receive[[#This Row],[服装]]&amp;Receive[[#This Row],[名前]]&amp;Receive[[#This Row],[レアリティ]]</f>
        <v>寝正月川西太一ICONIC</v>
      </c>
    </row>
    <row r="1686" spans="1:24" x14ac:dyDescent="0.25">
      <c r="A1686">
        <f>VLOOKUP(Receive[[#This Row],[No用]],SetNo[[No.用]:[vlookup 用]],2,FALSE)</f>
        <v>285</v>
      </c>
      <c r="B1686">
        <f>IF(ROW()=2,1,IF(A1685&lt;&gt;Receive[[#This Row],[No]],1,B1685+1))</f>
        <v>3</v>
      </c>
      <c r="C1686" s="1" t="s">
        <v>1364</v>
      </c>
      <c r="D1686" s="1" t="s">
        <v>114</v>
      </c>
      <c r="E1686" s="1" t="s">
        <v>77</v>
      </c>
      <c r="F1686" s="1" t="s">
        <v>82</v>
      </c>
      <c r="G1686" s="1" t="s">
        <v>118</v>
      </c>
      <c r="H1686" s="1" t="s">
        <v>71</v>
      </c>
      <c r="I1686">
        <v>1</v>
      </c>
      <c r="J1686" t="s">
        <v>228</v>
      </c>
      <c r="K1686" s="1" t="s">
        <v>120</v>
      </c>
      <c r="L1686" s="1" t="s">
        <v>178</v>
      </c>
      <c r="M1686">
        <v>30</v>
      </c>
      <c r="N1686">
        <v>0</v>
      </c>
      <c r="O1686">
        <v>0</v>
      </c>
      <c r="P1686">
        <v>0</v>
      </c>
      <c r="X1686" t="str">
        <f>Receive[[#This Row],[服装]]&amp;Receive[[#This Row],[名前]]&amp;Receive[[#This Row],[レアリティ]]</f>
        <v>寝正月川西太一ICONIC</v>
      </c>
    </row>
    <row r="1687" spans="1:24" x14ac:dyDescent="0.25">
      <c r="A1687">
        <f>VLOOKUP(Receive[[#This Row],[No用]],SetNo[[No.用]:[vlookup 用]],2,FALSE)</f>
        <v>285</v>
      </c>
      <c r="B1687">
        <f>IF(ROW()=2,1,IF(A1686&lt;&gt;Receive[[#This Row],[No]],1,B1686+1))</f>
        <v>4</v>
      </c>
      <c r="C1687" s="1" t="s">
        <v>1364</v>
      </c>
      <c r="D1687" s="1" t="s">
        <v>114</v>
      </c>
      <c r="E1687" s="1" t="s">
        <v>77</v>
      </c>
      <c r="F1687" s="1" t="s">
        <v>82</v>
      </c>
      <c r="G1687" s="1" t="s">
        <v>118</v>
      </c>
      <c r="H1687" s="1" t="s">
        <v>71</v>
      </c>
      <c r="I1687">
        <v>1</v>
      </c>
      <c r="J1687" t="s">
        <v>228</v>
      </c>
      <c r="K1687" s="1" t="s">
        <v>164</v>
      </c>
      <c r="L1687" s="1" t="s">
        <v>162</v>
      </c>
      <c r="M1687">
        <v>27</v>
      </c>
      <c r="N1687">
        <v>0</v>
      </c>
      <c r="O1687">
        <v>0</v>
      </c>
      <c r="P1687">
        <v>0</v>
      </c>
      <c r="X1687" t="str">
        <f>Receive[[#This Row],[服装]]&amp;Receive[[#This Row],[名前]]&amp;Receive[[#This Row],[レアリティ]]</f>
        <v>寝正月川西太一ICONIC</v>
      </c>
    </row>
    <row r="1688" spans="1:24" x14ac:dyDescent="0.25">
      <c r="A1688">
        <f>VLOOKUP(Receive[[#This Row],[No用]],SetNo[[No.用]:[vlookup 用]],2,FALSE)</f>
        <v>285</v>
      </c>
      <c r="B1688">
        <f>IF(ROW()=2,1,IF(A1687&lt;&gt;Receive[[#This Row],[No]],1,B1687+1))</f>
        <v>5</v>
      </c>
      <c r="C1688" s="1" t="s">
        <v>1364</v>
      </c>
      <c r="D1688" s="1" t="s">
        <v>114</v>
      </c>
      <c r="E1688" s="1" t="s">
        <v>77</v>
      </c>
      <c r="F1688" s="1" t="s">
        <v>82</v>
      </c>
      <c r="G1688" s="1" t="s">
        <v>118</v>
      </c>
      <c r="H1688" s="1" t="s">
        <v>71</v>
      </c>
      <c r="I1688">
        <v>0</v>
      </c>
      <c r="J1688" t="s">
        <v>228</v>
      </c>
      <c r="K1688" s="1" t="s">
        <v>165</v>
      </c>
      <c r="L1688" s="1" t="s">
        <v>162</v>
      </c>
      <c r="M1688">
        <v>14</v>
      </c>
      <c r="N1688">
        <v>0</v>
      </c>
      <c r="O1688">
        <v>0</v>
      </c>
      <c r="P1688">
        <v>0</v>
      </c>
      <c r="X1688" t="str">
        <f>Receive[[#This Row],[服装]]&amp;Receive[[#This Row],[名前]]&amp;Receive[[#This Row],[レアリティ]]</f>
        <v>寝正月川西太一ICONIC</v>
      </c>
    </row>
    <row r="1689" spans="1:24" x14ac:dyDescent="0.25">
      <c r="A1689">
        <f>VLOOKUP(Receive[[#This Row],[No用]],SetNo[[No.用]:[vlookup 用]],2,FALSE)</f>
        <v>286</v>
      </c>
      <c r="B1689">
        <f>IF(ROW()=2,1,IF(A1683&lt;&gt;Receive[[#This Row],[No]],1,B1683+1))</f>
        <v>1</v>
      </c>
      <c r="C1689" t="s">
        <v>108</v>
      </c>
      <c r="D1689" s="1" t="s">
        <v>521</v>
      </c>
      <c r="E1689" t="s">
        <v>73</v>
      </c>
      <c r="F1689" t="s">
        <v>74</v>
      </c>
      <c r="G1689" t="s">
        <v>118</v>
      </c>
      <c r="H1689" t="s">
        <v>71</v>
      </c>
      <c r="I1689">
        <v>1</v>
      </c>
      <c r="J1689" t="s">
        <v>228</v>
      </c>
      <c r="K1689" s="1" t="s">
        <v>119</v>
      </c>
      <c r="L1689" t="s">
        <v>250</v>
      </c>
      <c r="M1689">
        <v>28</v>
      </c>
      <c r="N1689">
        <v>0</v>
      </c>
      <c r="O1689">
        <v>0</v>
      </c>
      <c r="P1689">
        <v>0</v>
      </c>
      <c r="X1689" t="str">
        <f>Receive[[#This Row],[服装]]&amp;Receive[[#This Row],[名前]]&amp;Receive[[#This Row],[レアリティ]]</f>
        <v>ユニフォーム瀬見英太ICONIC</v>
      </c>
    </row>
    <row r="1690" spans="1:24" x14ac:dyDescent="0.25">
      <c r="A1690">
        <f>VLOOKUP(Receive[[#This Row],[No用]],SetNo[[No.用]:[vlookup 用]],2,FALSE)</f>
        <v>286</v>
      </c>
      <c r="B1690">
        <f>IF(ROW()=2,1,IF(A1689&lt;&gt;Receive[[#This Row],[No]],1,B1689+1))</f>
        <v>2</v>
      </c>
      <c r="C1690" t="s">
        <v>108</v>
      </c>
      <c r="D1690" s="1" t="s">
        <v>521</v>
      </c>
      <c r="E1690" t="s">
        <v>73</v>
      </c>
      <c r="F1690" t="s">
        <v>74</v>
      </c>
      <c r="G1690" t="s">
        <v>118</v>
      </c>
      <c r="H1690" t="s">
        <v>71</v>
      </c>
      <c r="I1690">
        <v>1</v>
      </c>
      <c r="J1690" t="s">
        <v>228</v>
      </c>
      <c r="K1690" s="1" t="s">
        <v>163</v>
      </c>
      <c r="L1690" t="s">
        <v>250</v>
      </c>
      <c r="M1690">
        <v>28</v>
      </c>
      <c r="N1690">
        <v>0</v>
      </c>
      <c r="O1690">
        <v>0</v>
      </c>
      <c r="P1690">
        <v>0</v>
      </c>
      <c r="R1690" s="1" t="s">
        <v>923</v>
      </c>
      <c r="S1690" s="1">
        <v>15</v>
      </c>
      <c r="T1690" s="1">
        <v>59.1</v>
      </c>
      <c r="U1690" s="1"/>
      <c r="V1690" s="1"/>
      <c r="X1690" t="str">
        <f>Receive[[#This Row],[服装]]&amp;Receive[[#This Row],[名前]]&amp;Receive[[#This Row],[レアリティ]]</f>
        <v>ユニフォーム瀬見英太ICONIC</v>
      </c>
    </row>
    <row r="1691" spans="1:24" x14ac:dyDescent="0.25">
      <c r="A1691">
        <f>VLOOKUP(Receive[[#This Row],[No用]],SetNo[[No.用]:[vlookup 用]],2,FALSE)</f>
        <v>286</v>
      </c>
      <c r="B1691">
        <f>IF(ROW()=2,1,IF(A1690&lt;&gt;Receive[[#This Row],[No]],1,B1690+1))</f>
        <v>3</v>
      </c>
      <c r="C1691" t="s">
        <v>108</v>
      </c>
      <c r="D1691" s="1" t="s">
        <v>521</v>
      </c>
      <c r="E1691" t="s">
        <v>73</v>
      </c>
      <c r="F1691" t="s">
        <v>74</v>
      </c>
      <c r="G1691" t="s">
        <v>118</v>
      </c>
      <c r="H1691" t="s">
        <v>71</v>
      </c>
      <c r="I1691">
        <v>1</v>
      </c>
      <c r="J1691" t="s">
        <v>228</v>
      </c>
      <c r="K1691" s="1" t="s">
        <v>120</v>
      </c>
      <c r="L1691" t="s">
        <v>250</v>
      </c>
      <c r="M1691">
        <v>28</v>
      </c>
      <c r="N1691">
        <v>0</v>
      </c>
      <c r="O1691">
        <v>0</v>
      </c>
      <c r="P1691">
        <v>0</v>
      </c>
      <c r="X1691" t="str">
        <f>Receive[[#This Row],[服装]]&amp;Receive[[#This Row],[名前]]&amp;Receive[[#This Row],[レアリティ]]</f>
        <v>ユニフォーム瀬見英太ICONIC</v>
      </c>
    </row>
    <row r="1692" spans="1:24" x14ac:dyDescent="0.25">
      <c r="A1692">
        <f>VLOOKUP(Receive[[#This Row],[No用]],SetNo[[No.用]:[vlookup 用]],2,FALSE)</f>
        <v>286</v>
      </c>
      <c r="B1692">
        <f>IF(ROW()=2,1,IF(A1691&lt;&gt;Receive[[#This Row],[No]],1,B1691+1))</f>
        <v>4</v>
      </c>
      <c r="C1692" t="s">
        <v>108</v>
      </c>
      <c r="D1692" s="1" t="s">
        <v>521</v>
      </c>
      <c r="E1692" t="s">
        <v>73</v>
      </c>
      <c r="F1692" t="s">
        <v>74</v>
      </c>
      <c r="G1692" t="s">
        <v>118</v>
      </c>
      <c r="H1692" t="s">
        <v>71</v>
      </c>
      <c r="I1692">
        <v>1</v>
      </c>
      <c r="J1692" t="s">
        <v>228</v>
      </c>
      <c r="K1692" s="1" t="s">
        <v>164</v>
      </c>
      <c r="L1692" t="s">
        <v>250</v>
      </c>
      <c r="M1692">
        <v>28</v>
      </c>
      <c r="N1692">
        <v>0</v>
      </c>
      <c r="O1692">
        <v>0</v>
      </c>
      <c r="P1692">
        <v>0</v>
      </c>
      <c r="X1692" t="str">
        <f>Receive[[#This Row],[服装]]&amp;Receive[[#This Row],[名前]]&amp;Receive[[#This Row],[レアリティ]]</f>
        <v>ユニフォーム瀬見英太ICONIC</v>
      </c>
    </row>
    <row r="1693" spans="1:24" x14ac:dyDescent="0.25">
      <c r="A1693">
        <f>VLOOKUP(Receive[[#This Row],[No用]],SetNo[[No.用]:[vlookup 用]],2,FALSE)</f>
        <v>286</v>
      </c>
      <c r="B1693">
        <f>IF(ROW()=2,1,IF(A1692&lt;&gt;Receive[[#This Row],[No]],1,B1692+1))</f>
        <v>5</v>
      </c>
      <c r="C1693" t="s">
        <v>108</v>
      </c>
      <c r="D1693" s="1" t="s">
        <v>521</v>
      </c>
      <c r="E1693" t="s">
        <v>73</v>
      </c>
      <c r="F1693" t="s">
        <v>74</v>
      </c>
      <c r="G1693" t="s">
        <v>118</v>
      </c>
      <c r="H1693" t="s">
        <v>71</v>
      </c>
      <c r="I1693">
        <v>0</v>
      </c>
      <c r="J1693" t="s">
        <v>228</v>
      </c>
      <c r="K1693" s="1" t="s">
        <v>165</v>
      </c>
      <c r="L1693" t="s">
        <v>250</v>
      </c>
      <c r="M1693">
        <v>13</v>
      </c>
      <c r="N1693">
        <v>0</v>
      </c>
      <c r="O1693">
        <v>0</v>
      </c>
      <c r="P1693">
        <v>0</v>
      </c>
      <c r="X1693" t="str">
        <f>Receive[[#This Row],[服装]]&amp;Receive[[#This Row],[名前]]&amp;Receive[[#This Row],[レアリティ]]</f>
        <v>ユニフォーム瀬見英太ICONIC</v>
      </c>
    </row>
    <row r="1694" spans="1:24" x14ac:dyDescent="0.25">
      <c r="A1694">
        <f>VLOOKUP(Receive[[#This Row],[No用]],SetNo[[No.用]:[vlookup 用]],2,FALSE)</f>
        <v>287</v>
      </c>
      <c r="B1694">
        <f>IF(ROW()=2,1,IF(A1693&lt;&gt;Receive[[#This Row],[No]],1,B1693+1))</f>
        <v>1</v>
      </c>
      <c r="C1694" s="1" t="s">
        <v>602</v>
      </c>
      <c r="D1694" s="1" t="s">
        <v>521</v>
      </c>
      <c r="E1694" s="1" t="s">
        <v>90</v>
      </c>
      <c r="F1694" t="s">
        <v>74</v>
      </c>
      <c r="G1694" t="s">
        <v>118</v>
      </c>
      <c r="H1694" t="s">
        <v>71</v>
      </c>
      <c r="I1694">
        <v>1</v>
      </c>
      <c r="J1694" t="s">
        <v>228</v>
      </c>
      <c r="K1694" s="1" t="s">
        <v>119</v>
      </c>
      <c r="L1694" t="s">
        <v>250</v>
      </c>
      <c r="M1694">
        <v>28</v>
      </c>
      <c r="N1694">
        <v>0</v>
      </c>
      <c r="O1694">
        <v>0</v>
      </c>
      <c r="P1694">
        <v>0</v>
      </c>
      <c r="X1694" t="str">
        <f>Receive[[#This Row],[服装]]&amp;Receive[[#This Row],[名前]]&amp;Receive[[#This Row],[レアリティ]]</f>
        <v>雪遊び瀬見英太ICONIC</v>
      </c>
    </row>
    <row r="1695" spans="1:24" x14ac:dyDescent="0.25">
      <c r="A1695">
        <f>VLOOKUP(Receive[[#This Row],[No用]],SetNo[[No.用]:[vlookup 用]],2,FALSE)</f>
        <v>287</v>
      </c>
      <c r="B1695">
        <f>IF(ROW()=2,1,IF(A1694&lt;&gt;Receive[[#This Row],[No]],1,B1694+1))</f>
        <v>2</v>
      </c>
      <c r="C1695" s="1" t="s">
        <v>602</v>
      </c>
      <c r="D1695" s="1" t="s">
        <v>521</v>
      </c>
      <c r="E1695" s="1" t="s">
        <v>90</v>
      </c>
      <c r="F1695" t="s">
        <v>74</v>
      </c>
      <c r="G1695" t="s">
        <v>118</v>
      </c>
      <c r="H1695" t="s">
        <v>71</v>
      </c>
      <c r="I1695">
        <v>1</v>
      </c>
      <c r="J1695" t="s">
        <v>228</v>
      </c>
      <c r="K1695" s="1" t="s">
        <v>163</v>
      </c>
      <c r="L1695" t="s">
        <v>250</v>
      </c>
      <c r="M1695">
        <v>28</v>
      </c>
      <c r="N1695">
        <v>0</v>
      </c>
      <c r="O1695">
        <v>0</v>
      </c>
      <c r="P1695">
        <v>0</v>
      </c>
      <c r="R1695" s="1" t="s">
        <v>923</v>
      </c>
      <c r="S1695" s="1">
        <v>15</v>
      </c>
      <c r="T1695" s="1">
        <v>59.1</v>
      </c>
      <c r="U1695" s="1"/>
      <c r="V1695" s="1"/>
      <c r="X1695" t="str">
        <f>Receive[[#This Row],[服装]]&amp;Receive[[#This Row],[名前]]&amp;Receive[[#This Row],[レアリティ]]</f>
        <v>雪遊び瀬見英太ICONIC</v>
      </c>
    </row>
    <row r="1696" spans="1:24" x14ac:dyDescent="0.25">
      <c r="A1696">
        <f>VLOOKUP(Receive[[#This Row],[No用]],SetNo[[No.用]:[vlookup 用]],2,FALSE)</f>
        <v>287</v>
      </c>
      <c r="B1696">
        <f>IF(ROW()=2,1,IF(A1695&lt;&gt;Receive[[#This Row],[No]],1,B1695+1))</f>
        <v>3</v>
      </c>
      <c r="C1696" s="1" t="s">
        <v>602</v>
      </c>
      <c r="D1696" s="1" t="s">
        <v>521</v>
      </c>
      <c r="E1696" s="1" t="s">
        <v>90</v>
      </c>
      <c r="F1696" t="s">
        <v>74</v>
      </c>
      <c r="G1696" t="s">
        <v>118</v>
      </c>
      <c r="H1696" t="s">
        <v>71</v>
      </c>
      <c r="I1696">
        <v>1</v>
      </c>
      <c r="J1696" t="s">
        <v>228</v>
      </c>
      <c r="K1696" s="1" t="s">
        <v>120</v>
      </c>
      <c r="L1696" t="s">
        <v>250</v>
      </c>
      <c r="M1696">
        <v>28</v>
      </c>
      <c r="N1696">
        <v>0</v>
      </c>
      <c r="O1696">
        <v>0</v>
      </c>
      <c r="P1696">
        <v>0</v>
      </c>
      <c r="X1696" t="str">
        <f>Receive[[#This Row],[服装]]&amp;Receive[[#This Row],[名前]]&amp;Receive[[#This Row],[レアリティ]]</f>
        <v>雪遊び瀬見英太ICONIC</v>
      </c>
    </row>
    <row r="1697" spans="1:24" x14ac:dyDescent="0.25">
      <c r="A1697">
        <f>VLOOKUP(Receive[[#This Row],[No用]],SetNo[[No.用]:[vlookup 用]],2,FALSE)</f>
        <v>287</v>
      </c>
      <c r="B1697">
        <f>IF(ROW()=2,1,IF(A1696&lt;&gt;Receive[[#This Row],[No]],1,B1696+1))</f>
        <v>4</v>
      </c>
      <c r="C1697" s="1" t="s">
        <v>602</v>
      </c>
      <c r="D1697" s="1" t="s">
        <v>521</v>
      </c>
      <c r="E1697" s="1" t="s">
        <v>90</v>
      </c>
      <c r="F1697" t="s">
        <v>74</v>
      </c>
      <c r="G1697" t="s">
        <v>118</v>
      </c>
      <c r="H1697" t="s">
        <v>71</v>
      </c>
      <c r="I1697">
        <v>1</v>
      </c>
      <c r="J1697" t="s">
        <v>228</v>
      </c>
      <c r="K1697" s="1" t="s">
        <v>164</v>
      </c>
      <c r="L1697" t="s">
        <v>250</v>
      </c>
      <c r="M1697">
        <v>28</v>
      </c>
      <c r="N1697">
        <v>0</v>
      </c>
      <c r="O1697">
        <v>0</v>
      </c>
      <c r="P1697">
        <v>0</v>
      </c>
      <c r="X1697" t="str">
        <f>Receive[[#This Row],[服装]]&amp;Receive[[#This Row],[名前]]&amp;Receive[[#This Row],[レアリティ]]</f>
        <v>雪遊び瀬見英太ICONIC</v>
      </c>
    </row>
    <row r="1698" spans="1:24" x14ac:dyDescent="0.25">
      <c r="A1698">
        <f>VLOOKUP(Receive[[#This Row],[No用]],SetNo[[No.用]:[vlookup 用]],2,FALSE)</f>
        <v>287</v>
      </c>
      <c r="B1698">
        <f>IF(ROW()=2,1,IF(A1697&lt;&gt;Receive[[#This Row],[No]],1,B1697+1))</f>
        <v>5</v>
      </c>
      <c r="C1698" s="1" t="s">
        <v>602</v>
      </c>
      <c r="D1698" s="1" t="s">
        <v>521</v>
      </c>
      <c r="E1698" s="1" t="s">
        <v>90</v>
      </c>
      <c r="F1698" t="s">
        <v>74</v>
      </c>
      <c r="G1698" t="s">
        <v>118</v>
      </c>
      <c r="H1698" t="s">
        <v>71</v>
      </c>
      <c r="I1698">
        <v>0</v>
      </c>
      <c r="J1698" t="s">
        <v>228</v>
      </c>
      <c r="K1698" s="1" t="s">
        <v>165</v>
      </c>
      <c r="L1698" t="s">
        <v>250</v>
      </c>
      <c r="M1698">
        <v>13</v>
      </c>
      <c r="N1698">
        <v>0</v>
      </c>
      <c r="O1698">
        <v>0</v>
      </c>
      <c r="P1698">
        <v>0</v>
      </c>
      <c r="X1698" t="str">
        <f>Receive[[#This Row],[服装]]&amp;Receive[[#This Row],[名前]]&amp;Receive[[#This Row],[レアリティ]]</f>
        <v>雪遊び瀬見英太ICONIC</v>
      </c>
    </row>
    <row r="1699" spans="1:24" x14ac:dyDescent="0.25">
      <c r="A1699">
        <f>VLOOKUP(Receive[[#This Row],[No用]],SetNo[[No.用]:[vlookup 用]],2,FALSE)</f>
        <v>288</v>
      </c>
      <c r="B1699">
        <f>IF(ROW()=2,1,IF(A1698&lt;&gt;Receive[[#This Row],[No]],1,B1698+1))</f>
        <v>1</v>
      </c>
      <c r="C1699" s="1" t="s">
        <v>705</v>
      </c>
      <c r="D1699" s="1" t="s">
        <v>521</v>
      </c>
      <c r="E1699" s="10" t="s">
        <v>77</v>
      </c>
      <c r="F1699" s="1" t="s">
        <v>74</v>
      </c>
      <c r="G1699" s="1" t="s">
        <v>118</v>
      </c>
      <c r="H1699" s="1" t="s">
        <v>71</v>
      </c>
      <c r="I1699">
        <v>1</v>
      </c>
      <c r="J1699" t="s">
        <v>228</v>
      </c>
      <c r="K1699" s="1" t="s">
        <v>119</v>
      </c>
      <c r="L1699" s="1" t="s">
        <v>173</v>
      </c>
      <c r="M1699">
        <v>34</v>
      </c>
      <c r="N1699">
        <v>0</v>
      </c>
      <c r="O1699">
        <v>0</v>
      </c>
      <c r="P1699">
        <v>0</v>
      </c>
      <c r="X1699" t="str">
        <f>Receive[[#This Row],[服装]]&amp;Receive[[#This Row],[名前]]&amp;Receive[[#This Row],[レアリティ]]</f>
        <v>バカンス瀬見英太ICONIC</v>
      </c>
    </row>
    <row r="1700" spans="1:24" x14ac:dyDescent="0.25">
      <c r="A1700">
        <f>VLOOKUP(Receive[[#This Row],[No用]],SetNo[[No.用]:[vlookup 用]],2,FALSE)</f>
        <v>288</v>
      </c>
      <c r="B1700">
        <f>IF(ROW()=2,1,IF(A1699&lt;&gt;Receive[[#This Row],[No]],1,B1699+1))</f>
        <v>2</v>
      </c>
      <c r="C1700" s="1" t="s">
        <v>705</v>
      </c>
      <c r="D1700" s="1" t="s">
        <v>521</v>
      </c>
      <c r="E1700" s="10" t="s">
        <v>77</v>
      </c>
      <c r="F1700" s="1" t="s">
        <v>74</v>
      </c>
      <c r="G1700" s="1" t="s">
        <v>118</v>
      </c>
      <c r="H1700" s="1" t="s">
        <v>71</v>
      </c>
      <c r="I1700">
        <v>1</v>
      </c>
      <c r="J1700" t="s">
        <v>228</v>
      </c>
      <c r="K1700" s="1" t="s">
        <v>163</v>
      </c>
      <c r="L1700" s="1" t="s">
        <v>162</v>
      </c>
      <c r="M1700">
        <v>28</v>
      </c>
      <c r="N1700">
        <v>0</v>
      </c>
      <c r="O1700">
        <v>0</v>
      </c>
      <c r="P1700">
        <v>0</v>
      </c>
      <c r="R1700" s="1" t="s">
        <v>923</v>
      </c>
      <c r="S1700" s="1">
        <v>15</v>
      </c>
      <c r="T1700" s="1">
        <v>59.1</v>
      </c>
      <c r="U1700" s="1"/>
      <c r="V1700" s="1"/>
      <c r="X1700" t="str">
        <f>Receive[[#This Row],[服装]]&amp;Receive[[#This Row],[名前]]&amp;Receive[[#This Row],[レアリティ]]</f>
        <v>バカンス瀬見英太ICONIC</v>
      </c>
    </row>
    <row r="1701" spans="1:24" x14ac:dyDescent="0.25">
      <c r="A1701">
        <f>VLOOKUP(Receive[[#This Row],[No用]],SetNo[[No.用]:[vlookup 用]],2,FALSE)</f>
        <v>288</v>
      </c>
      <c r="B1701">
        <f>IF(ROW()=2,1,IF(A1700&lt;&gt;Receive[[#This Row],[No]],1,B1700+1))</f>
        <v>3</v>
      </c>
      <c r="C1701" s="1" t="s">
        <v>705</v>
      </c>
      <c r="D1701" s="1" t="s">
        <v>521</v>
      </c>
      <c r="E1701" s="10" t="s">
        <v>77</v>
      </c>
      <c r="F1701" s="1" t="s">
        <v>74</v>
      </c>
      <c r="G1701" s="1" t="s">
        <v>118</v>
      </c>
      <c r="H1701" s="1" t="s">
        <v>71</v>
      </c>
      <c r="I1701">
        <v>1</v>
      </c>
      <c r="J1701" t="s">
        <v>228</v>
      </c>
      <c r="K1701" s="1" t="s">
        <v>120</v>
      </c>
      <c r="L1701" s="1" t="s">
        <v>173</v>
      </c>
      <c r="M1701">
        <v>34</v>
      </c>
      <c r="N1701">
        <v>0</v>
      </c>
      <c r="O1701">
        <v>0</v>
      </c>
      <c r="P1701">
        <v>0</v>
      </c>
      <c r="X1701" t="str">
        <f>Receive[[#This Row],[服装]]&amp;Receive[[#This Row],[名前]]&amp;Receive[[#This Row],[レアリティ]]</f>
        <v>バカンス瀬見英太ICONIC</v>
      </c>
    </row>
    <row r="1702" spans="1:24" x14ac:dyDescent="0.25">
      <c r="A1702">
        <f>VLOOKUP(Receive[[#This Row],[No用]],SetNo[[No.用]:[vlookup 用]],2,FALSE)</f>
        <v>288</v>
      </c>
      <c r="B1702">
        <f>IF(ROW()=2,1,IF(A1701&lt;&gt;Receive[[#This Row],[No]],1,B1701+1))</f>
        <v>4</v>
      </c>
      <c r="C1702" s="1" t="s">
        <v>705</v>
      </c>
      <c r="D1702" s="1" t="s">
        <v>521</v>
      </c>
      <c r="E1702" s="10" t="s">
        <v>77</v>
      </c>
      <c r="F1702" s="1" t="s">
        <v>74</v>
      </c>
      <c r="G1702" s="1" t="s">
        <v>118</v>
      </c>
      <c r="H1702" s="1" t="s">
        <v>71</v>
      </c>
      <c r="I1702">
        <v>1</v>
      </c>
      <c r="J1702" t="s">
        <v>228</v>
      </c>
      <c r="K1702" s="1" t="s">
        <v>164</v>
      </c>
      <c r="L1702" s="1" t="s">
        <v>162</v>
      </c>
      <c r="M1702">
        <v>28</v>
      </c>
      <c r="N1702">
        <v>0</v>
      </c>
      <c r="O1702">
        <v>0</v>
      </c>
      <c r="P1702">
        <v>0</v>
      </c>
      <c r="X1702" t="str">
        <f>Receive[[#This Row],[服装]]&amp;Receive[[#This Row],[名前]]&amp;Receive[[#This Row],[レアリティ]]</f>
        <v>バカンス瀬見英太ICONIC</v>
      </c>
    </row>
    <row r="1703" spans="1:24" x14ac:dyDescent="0.25">
      <c r="A1703">
        <f>VLOOKUP(Receive[[#This Row],[No用]],SetNo[[No.用]:[vlookup 用]],2,FALSE)</f>
        <v>288</v>
      </c>
      <c r="B1703">
        <f>IF(ROW()=2,1,IF(A1702&lt;&gt;Receive[[#This Row],[No]],1,B1702+1))</f>
        <v>5</v>
      </c>
      <c r="C1703" s="1" t="s">
        <v>705</v>
      </c>
      <c r="D1703" s="1" t="s">
        <v>521</v>
      </c>
      <c r="E1703" s="10" t="s">
        <v>77</v>
      </c>
      <c r="F1703" s="1" t="s">
        <v>74</v>
      </c>
      <c r="G1703" s="1" t="s">
        <v>118</v>
      </c>
      <c r="H1703" s="1" t="s">
        <v>71</v>
      </c>
      <c r="I1703">
        <v>0</v>
      </c>
      <c r="J1703" t="s">
        <v>228</v>
      </c>
      <c r="K1703" s="1" t="s">
        <v>165</v>
      </c>
      <c r="L1703" s="1" t="s">
        <v>162</v>
      </c>
      <c r="M1703">
        <v>13</v>
      </c>
      <c r="N1703">
        <v>0</v>
      </c>
      <c r="O1703">
        <v>0</v>
      </c>
      <c r="P1703">
        <v>0</v>
      </c>
      <c r="X1703" t="str">
        <f>Receive[[#This Row],[服装]]&amp;Receive[[#This Row],[名前]]&amp;Receive[[#This Row],[レアリティ]]</f>
        <v>バカンス瀬見英太ICONIC</v>
      </c>
    </row>
    <row r="1704" spans="1:24" x14ac:dyDescent="0.25">
      <c r="A1704">
        <f>VLOOKUP(Receive[[#This Row],[No用]],SetNo[[No.用]:[vlookup 用]],2,FALSE)</f>
        <v>288</v>
      </c>
      <c r="B1704">
        <f>IF(ROW()=2,1,IF(A1703&lt;&gt;Receive[[#This Row],[No]],1,B1703+1))</f>
        <v>6</v>
      </c>
      <c r="C1704" s="1" t="s">
        <v>705</v>
      </c>
      <c r="D1704" s="1" t="s">
        <v>521</v>
      </c>
      <c r="E1704" s="10" t="s">
        <v>77</v>
      </c>
      <c r="F1704" s="1" t="s">
        <v>74</v>
      </c>
      <c r="G1704" s="1" t="s">
        <v>118</v>
      </c>
      <c r="H1704" s="1" t="s">
        <v>71</v>
      </c>
      <c r="I1704">
        <v>1</v>
      </c>
      <c r="J1704" t="s">
        <v>228</v>
      </c>
      <c r="K1704" s="1" t="s">
        <v>183</v>
      </c>
      <c r="L1704" s="1" t="s">
        <v>224</v>
      </c>
      <c r="M1704">
        <v>49</v>
      </c>
      <c r="N1704">
        <v>0</v>
      </c>
      <c r="O1704">
        <v>59</v>
      </c>
      <c r="P1704">
        <v>0</v>
      </c>
      <c r="W1704" s="1" t="s">
        <v>1528</v>
      </c>
      <c r="X1704" t="str">
        <f>Receive[[#This Row],[服装]]&amp;Receive[[#This Row],[名前]]&amp;Receive[[#This Row],[レアリティ]]</f>
        <v>バカンス瀬見英太ICONIC</v>
      </c>
    </row>
    <row r="1705" spans="1:24" x14ac:dyDescent="0.25">
      <c r="A1705">
        <f>VLOOKUP(Receive[[#This Row],[No用]],SetNo[[No.用]:[vlookup 用]],2,FALSE)</f>
        <v>289</v>
      </c>
      <c r="B1705">
        <f>IF(ROW()=2,1,IF(A1704&lt;&gt;Receive[[#This Row],[No]],1,B1704+1))</f>
        <v>1</v>
      </c>
      <c r="C1705" s="1" t="s">
        <v>944</v>
      </c>
      <c r="D1705" s="1" t="s">
        <v>521</v>
      </c>
      <c r="E1705" s="10" t="s">
        <v>73</v>
      </c>
      <c r="F1705" s="1" t="s">
        <v>74</v>
      </c>
      <c r="G1705" s="1" t="s">
        <v>118</v>
      </c>
      <c r="H1705" s="1" t="s">
        <v>71</v>
      </c>
      <c r="I1705">
        <v>1</v>
      </c>
      <c r="J1705" t="s">
        <v>228</v>
      </c>
      <c r="K1705" s="1" t="s">
        <v>119</v>
      </c>
      <c r="L1705" s="1" t="s">
        <v>162</v>
      </c>
      <c r="M1705">
        <v>28</v>
      </c>
      <c r="N1705">
        <v>0</v>
      </c>
      <c r="O1705">
        <v>0</v>
      </c>
      <c r="P1705">
        <v>0</v>
      </c>
      <c r="X1705" t="str">
        <f>Receive[[#This Row],[服装]]&amp;Receive[[#This Row],[名前]]&amp;Receive[[#This Row],[レアリティ]]</f>
        <v>アート2瀬見英太ICONIC</v>
      </c>
    </row>
    <row r="1706" spans="1:24" x14ac:dyDescent="0.25">
      <c r="A1706">
        <f>VLOOKUP(Receive[[#This Row],[No用]],SetNo[[No.用]:[vlookup 用]],2,FALSE)</f>
        <v>289</v>
      </c>
      <c r="B1706">
        <f>IF(ROW()=2,1,IF(A1705&lt;&gt;Receive[[#This Row],[No]],1,B1705+1))</f>
        <v>2</v>
      </c>
      <c r="C1706" s="1" t="s">
        <v>944</v>
      </c>
      <c r="D1706" s="1" t="s">
        <v>521</v>
      </c>
      <c r="E1706" s="10" t="s">
        <v>73</v>
      </c>
      <c r="F1706" s="1" t="s">
        <v>74</v>
      </c>
      <c r="G1706" s="1" t="s">
        <v>118</v>
      </c>
      <c r="H1706" s="1" t="s">
        <v>71</v>
      </c>
      <c r="I1706">
        <v>1</v>
      </c>
      <c r="J1706" t="s">
        <v>228</v>
      </c>
      <c r="K1706" s="1" t="s">
        <v>163</v>
      </c>
      <c r="L1706" s="1" t="s">
        <v>162</v>
      </c>
      <c r="M1706">
        <v>28</v>
      </c>
      <c r="N1706">
        <v>0</v>
      </c>
      <c r="O1706">
        <v>0</v>
      </c>
      <c r="P1706">
        <v>0</v>
      </c>
      <c r="R1706" s="1" t="s">
        <v>923</v>
      </c>
      <c r="S1706" s="1">
        <v>15</v>
      </c>
      <c r="T1706" s="1">
        <v>59.1</v>
      </c>
      <c r="U1706" s="1"/>
      <c r="V1706" s="1"/>
      <c r="X1706" t="str">
        <f>Receive[[#This Row],[服装]]&amp;Receive[[#This Row],[名前]]&amp;Receive[[#This Row],[レアリティ]]</f>
        <v>アート2瀬見英太ICONIC</v>
      </c>
    </row>
    <row r="1707" spans="1:24" x14ac:dyDescent="0.25">
      <c r="A1707">
        <f>VLOOKUP(Receive[[#This Row],[No用]],SetNo[[No.用]:[vlookup 用]],2,FALSE)</f>
        <v>289</v>
      </c>
      <c r="B1707">
        <f>IF(ROW()=2,1,IF(A1706&lt;&gt;Receive[[#This Row],[No]],1,B1706+1))</f>
        <v>3</v>
      </c>
      <c r="C1707" s="1" t="s">
        <v>944</v>
      </c>
      <c r="D1707" s="1" t="s">
        <v>521</v>
      </c>
      <c r="E1707" s="10" t="s">
        <v>73</v>
      </c>
      <c r="F1707" s="1" t="s">
        <v>74</v>
      </c>
      <c r="G1707" s="1" t="s">
        <v>118</v>
      </c>
      <c r="H1707" s="1" t="s">
        <v>71</v>
      </c>
      <c r="I1707">
        <v>1</v>
      </c>
      <c r="J1707" t="s">
        <v>228</v>
      </c>
      <c r="K1707" s="1" t="s">
        <v>120</v>
      </c>
      <c r="L1707" s="1" t="s">
        <v>162</v>
      </c>
      <c r="M1707">
        <v>28</v>
      </c>
      <c r="N1707">
        <v>0</v>
      </c>
      <c r="O1707">
        <v>0</v>
      </c>
      <c r="P1707">
        <v>0</v>
      </c>
      <c r="X1707" t="str">
        <f>Receive[[#This Row],[服装]]&amp;Receive[[#This Row],[名前]]&amp;Receive[[#This Row],[レアリティ]]</f>
        <v>アート2瀬見英太ICONIC</v>
      </c>
    </row>
    <row r="1708" spans="1:24" x14ac:dyDescent="0.25">
      <c r="A1708">
        <f>VLOOKUP(Receive[[#This Row],[No用]],SetNo[[No.用]:[vlookup 用]],2,FALSE)</f>
        <v>289</v>
      </c>
      <c r="B1708">
        <f>IF(ROW()=2,1,IF(A1707&lt;&gt;Receive[[#This Row],[No]],1,B1707+1))</f>
        <v>4</v>
      </c>
      <c r="C1708" s="1" t="s">
        <v>944</v>
      </c>
      <c r="D1708" s="1" t="s">
        <v>521</v>
      </c>
      <c r="E1708" s="10" t="s">
        <v>73</v>
      </c>
      <c r="F1708" s="1" t="s">
        <v>74</v>
      </c>
      <c r="G1708" s="1" t="s">
        <v>118</v>
      </c>
      <c r="H1708" s="1" t="s">
        <v>71</v>
      </c>
      <c r="I1708">
        <v>1</v>
      </c>
      <c r="J1708" t="s">
        <v>228</v>
      </c>
      <c r="K1708" s="1" t="s">
        <v>164</v>
      </c>
      <c r="L1708" s="1" t="s">
        <v>162</v>
      </c>
      <c r="M1708">
        <v>28</v>
      </c>
      <c r="N1708">
        <v>0</v>
      </c>
      <c r="O1708">
        <v>0</v>
      </c>
      <c r="P1708">
        <v>0</v>
      </c>
      <c r="X1708" t="str">
        <f>Receive[[#This Row],[服装]]&amp;Receive[[#This Row],[名前]]&amp;Receive[[#This Row],[レアリティ]]</f>
        <v>アート2瀬見英太ICONIC</v>
      </c>
    </row>
    <row r="1709" spans="1:24" x14ac:dyDescent="0.25">
      <c r="A1709">
        <f>VLOOKUP(Receive[[#This Row],[No用]],SetNo[[No.用]:[vlookup 用]],2,FALSE)</f>
        <v>289</v>
      </c>
      <c r="B1709">
        <f>IF(ROW()=2,1,IF(A1708&lt;&gt;Receive[[#This Row],[No]],1,B1708+1))</f>
        <v>5</v>
      </c>
      <c r="C1709" s="1" t="s">
        <v>944</v>
      </c>
      <c r="D1709" s="1" t="s">
        <v>521</v>
      </c>
      <c r="E1709" s="10" t="s">
        <v>73</v>
      </c>
      <c r="F1709" s="1" t="s">
        <v>74</v>
      </c>
      <c r="G1709" s="1" t="s">
        <v>118</v>
      </c>
      <c r="H1709" s="1" t="s">
        <v>71</v>
      </c>
      <c r="I1709">
        <v>0</v>
      </c>
      <c r="J1709" t="s">
        <v>228</v>
      </c>
      <c r="K1709" s="1" t="s">
        <v>165</v>
      </c>
      <c r="L1709" s="1" t="s">
        <v>162</v>
      </c>
      <c r="M1709">
        <v>13</v>
      </c>
      <c r="N1709">
        <v>0</v>
      </c>
      <c r="O1709">
        <v>0</v>
      </c>
      <c r="P1709">
        <v>0</v>
      </c>
      <c r="X1709" t="str">
        <f>Receive[[#This Row],[服装]]&amp;Receive[[#This Row],[名前]]&amp;Receive[[#This Row],[レアリティ]]</f>
        <v>アート2瀬見英太ICONIC</v>
      </c>
    </row>
    <row r="1710" spans="1:24" x14ac:dyDescent="0.25">
      <c r="A1710">
        <f>VLOOKUP(Receive[[#This Row],[No用]],SetNo[[No.用]:[vlookup 用]],2,FALSE)</f>
        <v>290</v>
      </c>
      <c r="B1710">
        <f>IF(ROW()=2,1,IF(A1709&lt;&gt;Receive[[#This Row],[No]],1,B1709+1))</f>
        <v>1</v>
      </c>
      <c r="C1710" s="1" t="s">
        <v>1113</v>
      </c>
      <c r="D1710" s="1" t="s">
        <v>521</v>
      </c>
      <c r="E1710" s="10" t="s">
        <v>90</v>
      </c>
      <c r="F1710" s="1" t="s">
        <v>74</v>
      </c>
      <c r="G1710" s="1" t="s">
        <v>118</v>
      </c>
      <c r="H1710" s="1" t="s">
        <v>71</v>
      </c>
      <c r="I1710">
        <v>1</v>
      </c>
      <c r="J1710" t="s">
        <v>228</v>
      </c>
      <c r="K1710" s="1" t="s">
        <v>119</v>
      </c>
      <c r="L1710" s="1" t="s">
        <v>173</v>
      </c>
      <c r="M1710">
        <v>35</v>
      </c>
      <c r="N1710">
        <v>0</v>
      </c>
      <c r="O1710">
        <v>0</v>
      </c>
      <c r="P1710">
        <v>0</v>
      </c>
      <c r="X1710" t="str">
        <f>Receive[[#This Row],[服装]]&amp;Receive[[#This Row],[名前]]&amp;Receive[[#This Row],[レアリティ]]</f>
        <v>文化祭3瀬見英太ICONIC</v>
      </c>
    </row>
    <row r="1711" spans="1:24" x14ac:dyDescent="0.25">
      <c r="A1711">
        <f>VLOOKUP(Receive[[#This Row],[No用]],SetNo[[No.用]:[vlookup 用]],2,FALSE)</f>
        <v>290</v>
      </c>
      <c r="B1711">
        <f>IF(ROW()=2,1,IF(A1710&lt;&gt;Receive[[#This Row],[No]],1,B1710+1))</f>
        <v>2</v>
      </c>
      <c r="C1711" s="1" t="s">
        <v>1113</v>
      </c>
      <c r="D1711" s="1" t="s">
        <v>521</v>
      </c>
      <c r="E1711" s="10" t="s">
        <v>90</v>
      </c>
      <c r="F1711" s="1" t="s">
        <v>74</v>
      </c>
      <c r="G1711" s="1" t="s">
        <v>118</v>
      </c>
      <c r="H1711" s="1" t="s">
        <v>71</v>
      </c>
      <c r="I1711">
        <v>1</v>
      </c>
      <c r="J1711" t="s">
        <v>228</v>
      </c>
      <c r="K1711" s="1" t="s">
        <v>163</v>
      </c>
      <c r="L1711" s="1" t="s">
        <v>162</v>
      </c>
      <c r="M1711">
        <v>29</v>
      </c>
      <c r="N1711">
        <v>0</v>
      </c>
      <c r="O1711">
        <v>0</v>
      </c>
      <c r="P1711">
        <v>0</v>
      </c>
      <c r="R1711" s="1" t="s">
        <v>923</v>
      </c>
      <c r="S1711" s="1">
        <v>15</v>
      </c>
      <c r="T1711" s="1">
        <v>59.1</v>
      </c>
      <c r="U1711" s="1"/>
      <c r="V1711" s="1"/>
      <c r="X1711" t="str">
        <f>Receive[[#This Row],[服装]]&amp;Receive[[#This Row],[名前]]&amp;Receive[[#This Row],[レアリティ]]</f>
        <v>文化祭3瀬見英太ICONIC</v>
      </c>
    </row>
    <row r="1712" spans="1:24" x14ac:dyDescent="0.25">
      <c r="A1712">
        <f>VLOOKUP(Receive[[#This Row],[No用]],SetNo[[No.用]:[vlookup 用]],2,FALSE)</f>
        <v>290</v>
      </c>
      <c r="B1712">
        <f>IF(ROW()=2,1,IF(A1711&lt;&gt;Receive[[#This Row],[No]],1,B1711+1))</f>
        <v>3</v>
      </c>
      <c r="C1712" s="1" t="s">
        <v>1113</v>
      </c>
      <c r="D1712" s="1" t="s">
        <v>521</v>
      </c>
      <c r="E1712" s="10" t="s">
        <v>90</v>
      </c>
      <c r="F1712" s="1" t="s">
        <v>74</v>
      </c>
      <c r="G1712" s="1" t="s">
        <v>118</v>
      </c>
      <c r="H1712" s="1" t="s">
        <v>71</v>
      </c>
      <c r="I1712">
        <v>1</v>
      </c>
      <c r="J1712" t="s">
        <v>228</v>
      </c>
      <c r="K1712" s="1" t="s">
        <v>120</v>
      </c>
      <c r="L1712" s="1" t="s">
        <v>178</v>
      </c>
      <c r="M1712">
        <v>32</v>
      </c>
      <c r="N1712">
        <v>0</v>
      </c>
      <c r="O1712">
        <v>0</v>
      </c>
      <c r="P1712">
        <v>0</v>
      </c>
      <c r="X1712" t="str">
        <f>Receive[[#This Row],[服装]]&amp;Receive[[#This Row],[名前]]&amp;Receive[[#This Row],[レアリティ]]</f>
        <v>文化祭3瀬見英太ICONIC</v>
      </c>
    </row>
    <row r="1713" spans="1:24" x14ac:dyDescent="0.25">
      <c r="A1713">
        <f>VLOOKUP(Receive[[#This Row],[No用]],SetNo[[No.用]:[vlookup 用]],2,FALSE)</f>
        <v>290</v>
      </c>
      <c r="B1713">
        <f>IF(ROW()=2,1,IF(A1712&lt;&gt;Receive[[#This Row],[No]],1,B1712+1))</f>
        <v>4</v>
      </c>
      <c r="C1713" s="1" t="s">
        <v>1113</v>
      </c>
      <c r="D1713" s="1" t="s">
        <v>521</v>
      </c>
      <c r="E1713" s="10" t="s">
        <v>90</v>
      </c>
      <c r="F1713" s="1" t="s">
        <v>74</v>
      </c>
      <c r="G1713" s="1" t="s">
        <v>118</v>
      </c>
      <c r="H1713" s="1" t="s">
        <v>71</v>
      </c>
      <c r="I1713">
        <v>1</v>
      </c>
      <c r="J1713" t="s">
        <v>228</v>
      </c>
      <c r="K1713" s="1" t="s">
        <v>164</v>
      </c>
      <c r="L1713" s="1" t="s">
        <v>162</v>
      </c>
      <c r="M1713">
        <v>29</v>
      </c>
      <c r="N1713">
        <v>0</v>
      </c>
      <c r="O1713">
        <v>0</v>
      </c>
      <c r="P1713">
        <v>0</v>
      </c>
      <c r="X1713" t="str">
        <f>Receive[[#This Row],[服装]]&amp;Receive[[#This Row],[名前]]&amp;Receive[[#This Row],[レアリティ]]</f>
        <v>文化祭3瀬見英太ICONIC</v>
      </c>
    </row>
    <row r="1714" spans="1:24" x14ac:dyDescent="0.25">
      <c r="A1714">
        <f>VLOOKUP(Receive[[#This Row],[No用]],SetNo[[No.用]:[vlookup 用]],2,FALSE)</f>
        <v>290</v>
      </c>
      <c r="B1714">
        <f>IF(ROW()=2,1,IF(A1713&lt;&gt;Receive[[#This Row],[No]],1,B1713+1))</f>
        <v>5</v>
      </c>
      <c r="C1714" s="1" t="s">
        <v>1113</v>
      </c>
      <c r="D1714" s="1" t="s">
        <v>521</v>
      </c>
      <c r="E1714" s="10" t="s">
        <v>90</v>
      </c>
      <c r="F1714" s="1" t="s">
        <v>74</v>
      </c>
      <c r="G1714" s="1" t="s">
        <v>118</v>
      </c>
      <c r="H1714" s="1" t="s">
        <v>71</v>
      </c>
      <c r="I1714">
        <v>0</v>
      </c>
      <c r="J1714" t="s">
        <v>228</v>
      </c>
      <c r="K1714" s="1" t="s">
        <v>165</v>
      </c>
      <c r="L1714" s="1" t="s">
        <v>162</v>
      </c>
      <c r="M1714">
        <v>14</v>
      </c>
      <c r="N1714">
        <v>0</v>
      </c>
      <c r="O1714">
        <v>0</v>
      </c>
      <c r="P1714">
        <v>0</v>
      </c>
      <c r="X1714" t="str">
        <f>Receive[[#This Row],[服装]]&amp;Receive[[#This Row],[名前]]&amp;Receive[[#This Row],[レアリティ]]</f>
        <v>文化祭3瀬見英太ICONIC</v>
      </c>
    </row>
    <row r="1715" spans="1:24" x14ac:dyDescent="0.25">
      <c r="A1715">
        <f>VLOOKUP(Receive[[#This Row],[No用]],SetNo[[No.用]:[vlookup 用]],2,FALSE)</f>
        <v>291</v>
      </c>
      <c r="B1715">
        <f>IF(ROW()=2,1,IF(A1714&lt;&gt;Receive[[#This Row],[No]],1,B1714+1))</f>
        <v>1</v>
      </c>
      <c r="C1715" s="1" t="s">
        <v>1502</v>
      </c>
      <c r="D1715" s="1" t="s">
        <v>521</v>
      </c>
      <c r="E1715" s="10" t="s">
        <v>77</v>
      </c>
      <c r="F1715" s="1" t="s">
        <v>74</v>
      </c>
      <c r="G1715" s="1" t="s">
        <v>118</v>
      </c>
      <c r="H1715" s="1" t="s">
        <v>71</v>
      </c>
      <c r="I1715">
        <v>1</v>
      </c>
      <c r="J1715" t="s">
        <v>228</v>
      </c>
      <c r="K1715" s="1" t="s">
        <v>119</v>
      </c>
      <c r="L1715" s="1" t="s">
        <v>173</v>
      </c>
      <c r="M1715">
        <v>36</v>
      </c>
      <c r="N1715">
        <v>0</v>
      </c>
      <c r="O1715">
        <v>0</v>
      </c>
      <c r="P1715">
        <v>0</v>
      </c>
      <c r="X1715" t="str">
        <f>Receive[[#This Row],[服装]]&amp;Receive[[#This Row],[名前]]&amp;Receive[[#This Row],[レアリティ]]</f>
        <v>3周年瀬見英太ICONIC</v>
      </c>
    </row>
    <row r="1716" spans="1:24" x14ac:dyDescent="0.25">
      <c r="A1716">
        <f>VLOOKUP(Receive[[#This Row],[No用]],SetNo[[No.用]:[vlookup 用]],2,FALSE)</f>
        <v>291</v>
      </c>
      <c r="B1716">
        <f>IF(ROW()=2,1,IF(A1715&lt;&gt;Receive[[#This Row],[No]],1,B1715+1))</f>
        <v>2</v>
      </c>
      <c r="C1716" s="1" t="s">
        <v>1502</v>
      </c>
      <c r="D1716" s="1" t="s">
        <v>521</v>
      </c>
      <c r="E1716" s="10" t="s">
        <v>77</v>
      </c>
      <c r="F1716" s="1" t="s">
        <v>74</v>
      </c>
      <c r="G1716" s="1" t="s">
        <v>118</v>
      </c>
      <c r="H1716" s="1" t="s">
        <v>71</v>
      </c>
      <c r="I1716">
        <v>1</v>
      </c>
      <c r="J1716" t="s">
        <v>228</v>
      </c>
      <c r="K1716" s="1" t="s">
        <v>163</v>
      </c>
      <c r="L1716" s="1" t="s">
        <v>178</v>
      </c>
      <c r="M1716">
        <v>33</v>
      </c>
      <c r="N1716">
        <v>0</v>
      </c>
      <c r="O1716">
        <v>0</v>
      </c>
      <c r="P1716">
        <v>0</v>
      </c>
      <c r="R1716" s="1" t="s">
        <v>923</v>
      </c>
      <c r="S1716" s="1">
        <v>17.5</v>
      </c>
      <c r="T1716" s="1">
        <v>69.44</v>
      </c>
      <c r="U1716" s="1"/>
      <c r="V1716" s="1"/>
      <c r="X1716" t="str">
        <f>Receive[[#This Row],[服装]]&amp;Receive[[#This Row],[名前]]&amp;Receive[[#This Row],[レアリティ]]</f>
        <v>3周年瀬見英太ICONIC</v>
      </c>
    </row>
    <row r="1717" spans="1:24" x14ac:dyDescent="0.25">
      <c r="A1717">
        <f>VLOOKUP(Receive[[#This Row],[No用]],SetNo[[No.用]:[vlookup 用]],2,FALSE)</f>
        <v>291</v>
      </c>
      <c r="B1717">
        <f>IF(ROW()=2,1,IF(A1716&lt;&gt;Receive[[#This Row],[No]],1,B1716+1))</f>
        <v>3</v>
      </c>
      <c r="C1717" s="1" t="s">
        <v>1502</v>
      </c>
      <c r="D1717" s="1" t="s">
        <v>521</v>
      </c>
      <c r="E1717" s="10" t="s">
        <v>77</v>
      </c>
      <c r="F1717" s="1" t="s">
        <v>74</v>
      </c>
      <c r="G1717" s="1" t="s">
        <v>118</v>
      </c>
      <c r="H1717" s="1" t="s">
        <v>71</v>
      </c>
      <c r="I1717">
        <v>1</v>
      </c>
      <c r="J1717" t="s">
        <v>228</v>
      </c>
      <c r="K1717" s="1" t="s">
        <v>230</v>
      </c>
      <c r="L1717" s="1" t="s">
        <v>162</v>
      </c>
      <c r="M1717">
        <v>30</v>
      </c>
      <c r="N1717">
        <v>0</v>
      </c>
      <c r="O1717">
        <v>0</v>
      </c>
      <c r="P1717">
        <v>0</v>
      </c>
      <c r="R1717" s="1" t="s">
        <v>923</v>
      </c>
      <c r="S1717" s="1">
        <v>10</v>
      </c>
      <c r="T1717" s="1">
        <v>39.4</v>
      </c>
      <c r="U1717" s="1"/>
      <c r="V1717" s="1"/>
      <c r="X1717" t="str">
        <f>Receive[[#This Row],[服装]]&amp;Receive[[#This Row],[名前]]&amp;Receive[[#This Row],[レアリティ]]</f>
        <v>3周年瀬見英太ICONIC</v>
      </c>
    </row>
    <row r="1718" spans="1:24" x14ac:dyDescent="0.25">
      <c r="A1718">
        <f>VLOOKUP(Receive[[#This Row],[No用]],SetNo[[No.用]:[vlookup 用]],2,FALSE)</f>
        <v>291</v>
      </c>
      <c r="B1718">
        <f>IF(ROW()=2,1,IF(A1717&lt;&gt;Receive[[#This Row],[No]],1,B1717+1))</f>
        <v>4</v>
      </c>
      <c r="C1718" s="1" t="s">
        <v>1502</v>
      </c>
      <c r="D1718" s="1" t="s">
        <v>521</v>
      </c>
      <c r="E1718" s="10" t="s">
        <v>77</v>
      </c>
      <c r="F1718" s="1" t="s">
        <v>74</v>
      </c>
      <c r="G1718" s="1" t="s">
        <v>118</v>
      </c>
      <c r="H1718" s="1" t="s">
        <v>71</v>
      </c>
      <c r="I1718">
        <v>1</v>
      </c>
      <c r="J1718" t="s">
        <v>228</v>
      </c>
      <c r="K1718" s="1" t="s">
        <v>120</v>
      </c>
      <c r="L1718" s="1" t="s">
        <v>173</v>
      </c>
      <c r="M1718">
        <v>36</v>
      </c>
      <c r="N1718">
        <v>0</v>
      </c>
      <c r="O1718">
        <v>0</v>
      </c>
      <c r="P1718">
        <v>0</v>
      </c>
      <c r="X1718" t="str">
        <f>Receive[[#This Row],[服装]]&amp;Receive[[#This Row],[名前]]&amp;Receive[[#This Row],[レアリティ]]</f>
        <v>3周年瀬見英太ICONIC</v>
      </c>
    </row>
    <row r="1719" spans="1:24" x14ac:dyDescent="0.25">
      <c r="A1719">
        <f>VLOOKUP(Receive[[#This Row],[No用]],SetNo[[No.用]:[vlookup 用]],2,FALSE)</f>
        <v>291</v>
      </c>
      <c r="B1719">
        <f>IF(ROW()=2,1,IF(A1718&lt;&gt;Receive[[#This Row],[No]],1,B1718+1))</f>
        <v>5</v>
      </c>
      <c r="C1719" s="1" t="s">
        <v>1502</v>
      </c>
      <c r="D1719" s="1" t="s">
        <v>521</v>
      </c>
      <c r="E1719" s="10" t="s">
        <v>77</v>
      </c>
      <c r="F1719" s="1" t="s">
        <v>74</v>
      </c>
      <c r="G1719" s="1" t="s">
        <v>118</v>
      </c>
      <c r="H1719" s="1" t="s">
        <v>71</v>
      </c>
      <c r="I1719">
        <v>1</v>
      </c>
      <c r="J1719" t="s">
        <v>228</v>
      </c>
      <c r="K1719" s="1" t="s">
        <v>164</v>
      </c>
      <c r="L1719" s="1" t="s">
        <v>162</v>
      </c>
      <c r="M1719">
        <v>30</v>
      </c>
      <c r="N1719">
        <v>0</v>
      </c>
      <c r="O1719">
        <v>0</v>
      </c>
      <c r="P1719">
        <v>0</v>
      </c>
      <c r="X1719" t="str">
        <f>Receive[[#This Row],[服装]]&amp;Receive[[#This Row],[名前]]&amp;Receive[[#This Row],[レアリティ]]</f>
        <v>3周年瀬見英太ICONIC</v>
      </c>
    </row>
    <row r="1720" spans="1:24" x14ac:dyDescent="0.25">
      <c r="A1720">
        <f>VLOOKUP(Receive[[#This Row],[No用]],SetNo[[No.用]:[vlookup 用]],2,FALSE)</f>
        <v>291</v>
      </c>
      <c r="B1720">
        <f>IF(ROW()=2,1,IF(A1719&lt;&gt;Receive[[#This Row],[No]],1,B1719+1))</f>
        <v>6</v>
      </c>
      <c r="C1720" s="1" t="s">
        <v>1502</v>
      </c>
      <c r="D1720" s="1" t="s">
        <v>521</v>
      </c>
      <c r="E1720" s="10" t="s">
        <v>77</v>
      </c>
      <c r="F1720" s="1" t="s">
        <v>74</v>
      </c>
      <c r="G1720" s="1" t="s">
        <v>118</v>
      </c>
      <c r="H1720" s="1" t="s">
        <v>71</v>
      </c>
      <c r="I1720">
        <v>0</v>
      </c>
      <c r="J1720" t="s">
        <v>228</v>
      </c>
      <c r="K1720" s="1" t="s">
        <v>165</v>
      </c>
      <c r="L1720" s="1" t="s">
        <v>162</v>
      </c>
      <c r="M1720">
        <v>15</v>
      </c>
      <c r="N1720">
        <v>0</v>
      </c>
      <c r="O1720">
        <v>0</v>
      </c>
      <c r="P1720">
        <v>0</v>
      </c>
      <c r="X1720" t="str">
        <f>Receive[[#This Row],[服装]]&amp;Receive[[#This Row],[名前]]&amp;Receive[[#This Row],[レアリティ]]</f>
        <v>3周年瀬見英太ICONIC</v>
      </c>
    </row>
    <row r="1721" spans="1:24" x14ac:dyDescent="0.25">
      <c r="A1721">
        <f>VLOOKUP(Receive[[#This Row],[No用]],SetNo[[No.用]:[vlookup 用]],2,FALSE)</f>
        <v>291</v>
      </c>
      <c r="B1721">
        <f>IF(ROW()=2,1,IF(A1720&lt;&gt;Receive[[#This Row],[No]],1,B1720+1))</f>
        <v>7</v>
      </c>
      <c r="C1721" s="1" t="s">
        <v>1502</v>
      </c>
      <c r="D1721" s="1" t="s">
        <v>521</v>
      </c>
      <c r="E1721" s="10" t="s">
        <v>77</v>
      </c>
      <c r="F1721" s="1" t="s">
        <v>74</v>
      </c>
      <c r="G1721" s="1" t="s">
        <v>118</v>
      </c>
      <c r="H1721" s="1" t="s">
        <v>71</v>
      </c>
      <c r="I1721">
        <v>1</v>
      </c>
      <c r="J1721" t="s">
        <v>228</v>
      </c>
      <c r="K1721" s="1" t="s">
        <v>183</v>
      </c>
      <c r="L1721" s="1" t="s">
        <v>224</v>
      </c>
      <c r="M1721">
        <v>47</v>
      </c>
      <c r="N1721">
        <v>0</v>
      </c>
      <c r="O1721">
        <v>57</v>
      </c>
      <c r="P1721">
        <v>0</v>
      </c>
      <c r="W1721" s="1" t="s">
        <v>1528</v>
      </c>
      <c r="X1721" t="str">
        <f>Receive[[#This Row],[服装]]&amp;Receive[[#This Row],[名前]]&amp;Receive[[#This Row],[レアリティ]]</f>
        <v>3周年瀬見英太ICONIC</v>
      </c>
    </row>
    <row r="1722" spans="1:24" x14ac:dyDescent="0.25">
      <c r="A1722">
        <f>VLOOKUP(Receive[[#This Row],[No用]],SetNo[[No.用]:[vlookup 用]],2,FALSE)</f>
        <v>292</v>
      </c>
      <c r="B1722">
        <f>IF(ROW()=2,1,IF(A1714&lt;&gt;Receive[[#This Row],[No]],1,B1714+1))</f>
        <v>1</v>
      </c>
      <c r="C1722" t="s">
        <v>108</v>
      </c>
      <c r="D1722" t="s">
        <v>115</v>
      </c>
      <c r="E1722" t="s">
        <v>73</v>
      </c>
      <c r="F1722" t="s">
        <v>80</v>
      </c>
      <c r="G1722" t="s">
        <v>118</v>
      </c>
      <c r="H1722" t="s">
        <v>71</v>
      </c>
      <c r="I1722">
        <v>1</v>
      </c>
      <c r="J1722" t="s">
        <v>228</v>
      </c>
      <c r="K1722" s="1" t="s">
        <v>119</v>
      </c>
      <c r="L1722" s="1" t="s">
        <v>173</v>
      </c>
      <c r="M1722">
        <v>34</v>
      </c>
      <c r="N1722">
        <v>0</v>
      </c>
      <c r="O1722">
        <v>0</v>
      </c>
      <c r="P1722">
        <v>0</v>
      </c>
      <c r="X1722" t="str">
        <f>Receive[[#This Row],[服装]]&amp;Receive[[#This Row],[名前]]&amp;Receive[[#This Row],[レアリティ]]</f>
        <v>ユニフォーム山形隼人ICONIC</v>
      </c>
    </row>
    <row r="1723" spans="1:24" x14ac:dyDescent="0.25">
      <c r="A1723">
        <f>VLOOKUP(Receive[[#This Row],[No用]],SetNo[[No.用]:[vlookup 用]],2,FALSE)</f>
        <v>292</v>
      </c>
      <c r="B1723">
        <f>IF(ROW()=2,1,IF(A1722&lt;&gt;Receive[[#This Row],[No]],1,B1722+1))</f>
        <v>2</v>
      </c>
      <c r="C1723" t="s">
        <v>108</v>
      </c>
      <c r="D1723" t="s">
        <v>115</v>
      </c>
      <c r="E1723" t="s">
        <v>73</v>
      </c>
      <c r="F1723" t="s">
        <v>80</v>
      </c>
      <c r="G1723" t="s">
        <v>118</v>
      </c>
      <c r="H1723" t="s">
        <v>71</v>
      </c>
      <c r="I1723">
        <v>1</v>
      </c>
      <c r="J1723" t="s">
        <v>228</v>
      </c>
      <c r="K1723" s="1" t="s">
        <v>194</v>
      </c>
      <c r="L1723" s="1" t="s">
        <v>178</v>
      </c>
      <c r="M1723">
        <v>39</v>
      </c>
      <c r="N1723">
        <v>0</v>
      </c>
      <c r="O1723">
        <v>0</v>
      </c>
      <c r="P1723">
        <v>0</v>
      </c>
      <c r="X1723" t="str">
        <f>Receive[[#This Row],[服装]]&amp;Receive[[#This Row],[名前]]&amp;Receive[[#This Row],[レアリティ]]</f>
        <v>ユニフォーム山形隼人ICONIC</v>
      </c>
    </row>
    <row r="1724" spans="1:24" x14ac:dyDescent="0.25">
      <c r="A1724">
        <f>VLOOKUP(Receive[[#This Row],[No用]],SetNo[[No.用]:[vlookup 用]],2,FALSE)</f>
        <v>292</v>
      </c>
      <c r="B1724">
        <f>IF(ROW()=2,1,IF(A1723&lt;&gt;Receive[[#This Row],[No]],1,B1723+1))</f>
        <v>3</v>
      </c>
      <c r="C1724" t="s">
        <v>108</v>
      </c>
      <c r="D1724" t="s">
        <v>115</v>
      </c>
      <c r="E1724" t="s">
        <v>73</v>
      </c>
      <c r="F1724" t="s">
        <v>80</v>
      </c>
      <c r="G1724" t="s">
        <v>118</v>
      </c>
      <c r="H1724" t="s">
        <v>71</v>
      </c>
      <c r="I1724">
        <v>1</v>
      </c>
      <c r="J1724" t="s">
        <v>228</v>
      </c>
      <c r="K1724" s="1" t="s">
        <v>163</v>
      </c>
      <c r="L1724" s="1" t="s">
        <v>162</v>
      </c>
      <c r="M1724">
        <v>34</v>
      </c>
      <c r="N1724">
        <v>0</v>
      </c>
      <c r="O1724">
        <v>0</v>
      </c>
      <c r="P1724">
        <v>0</v>
      </c>
      <c r="R1724" s="1" t="s">
        <v>923</v>
      </c>
      <c r="S1724" s="1">
        <v>15</v>
      </c>
      <c r="T1724" s="1">
        <v>59.1</v>
      </c>
      <c r="U1724" s="1"/>
      <c r="V1724" s="1"/>
      <c r="X1724" t="str">
        <f>Receive[[#This Row],[服装]]&amp;Receive[[#This Row],[名前]]&amp;Receive[[#This Row],[レアリティ]]</f>
        <v>ユニフォーム山形隼人ICONIC</v>
      </c>
    </row>
    <row r="1725" spans="1:24" x14ac:dyDescent="0.25">
      <c r="A1725">
        <f>VLOOKUP(Receive[[#This Row],[No用]],SetNo[[No.用]:[vlookup 用]],2,FALSE)</f>
        <v>292</v>
      </c>
      <c r="B1725">
        <f>IF(ROW()=2,1,IF(A1724&lt;&gt;Receive[[#This Row],[No]],1,B1724+1))</f>
        <v>4</v>
      </c>
      <c r="C1725" t="s">
        <v>108</v>
      </c>
      <c r="D1725" t="s">
        <v>115</v>
      </c>
      <c r="E1725" t="s">
        <v>73</v>
      </c>
      <c r="F1725" t="s">
        <v>80</v>
      </c>
      <c r="G1725" t="s">
        <v>118</v>
      </c>
      <c r="H1725" t="s">
        <v>71</v>
      </c>
      <c r="I1725">
        <v>1</v>
      </c>
      <c r="J1725" t="s">
        <v>228</v>
      </c>
      <c r="K1725" s="1" t="s">
        <v>230</v>
      </c>
      <c r="L1725" s="1" t="s">
        <v>162</v>
      </c>
      <c r="M1725">
        <v>34</v>
      </c>
      <c r="N1725">
        <v>0</v>
      </c>
      <c r="O1725">
        <v>0</v>
      </c>
      <c r="P1725">
        <v>0</v>
      </c>
      <c r="R1725" s="1" t="s">
        <v>923</v>
      </c>
      <c r="S1725" s="1">
        <v>10</v>
      </c>
      <c r="T1725" s="1">
        <v>39.4</v>
      </c>
      <c r="U1725" s="1"/>
      <c r="V1725" s="1"/>
      <c r="X1725" t="str">
        <f>Receive[[#This Row],[服装]]&amp;Receive[[#This Row],[名前]]&amp;Receive[[#This Row],[レアリティ]]</f>
        <v>ユニフォーム山形隼人ICONIC</v>
      </c>
    </row>
    <row r="1726" spans="1:24" x14ac:dyDescent="0.25">
      <c r="A1726">
        <f>VLOOKUP(Receive[[#This Row],[No用]],SetNo[[No.用]:[vlookup 用]],2,FALSE)</f>
        <v>292</v>
      </c>
      <c r="B1726">
        <f>IF(ROW()=2,1,IF(A1725&lt;&gt;Receive[[#This Row],[No]],1,B1725+1))</f>
        <v>5</v>
      </c>
      <c r="C1726" t="s">
        <v>108</v>
      </c>
      <c r="D1726" t="s">
        <v>115</v>
      </c>
      <c r="E1726" t="s">
        <v>73</v>
      </c>
      <c r="F1726" t="s">
        <v>80</v>
      </c>
      <c r="G1726" t="s">
        <v>118</v>
      </c>
      <c r="H1726" t="s">
        <v>71</v>
      </c>
      <c r="I1726">
        <v>1</v>
      </c>
      <c r="J1726" t="s">
        <v>228</v>
      </c>
      <c r="K1726" s="1" t="s">
        <v>120</v>
      </c>
      <c r="L1726" s="1" t="s">
        <v>173</v>
      </c>
      <c r="M1726">
        <v>34</v>
      </c>
      <c r="N1726">
        <v>0</v>
      </c>
      <c r="O1726">
        <v>0</v>
      </c>
      <c r="P1726">
        <v>0</v>
      </c>
      <c r="X1726" t="str">
        <f>Receive[[#This Row],[服装]]&amp;Receive[[#This Row],[名前]]&amp;Receive[[#This Row],[レアリティ]]</f>
        <v>ユニフォーム山形隼人ICONIC</v>
      </c>
    </row>
    <row r="1727" spans="1:24" x14ac:dyDescent="0.25">
      <c r="A1727">
        <f>VLOOKUP(Receive[[#This Row],[No用]],SetNo[[No.用]:[vlookup 用]],2,FALSE)</f>
        <v>292</v>
      </c>
      <c r="B1727">
        <f>IF(ROW()=2,1,IF(A1726&lt;&gt;Receive[[#This Row],[No]],1,B1726+1))</f>
        <v>6</v>
      </c>
      <c r="C1727" t="s">
        <v>108</v>
      </c>
      <c r="D1727" t="s">
        <v>115</v>
      </c>
      <c r="E1727" t="s">
        <v>73</v>
      </c>
      <c r="F1727" t="s">
        <v>80</v>
      </c>
      <c r="G1727" t="s">
        <v>118</v>
      </c>
      <c r="H1727" t="s">
        <v>71</v>
      </c>
      <c r="I1727">
        <v>1</v>
      </c>
      <c r="J1727" t="s">
        <v>228</v>
      </c>
      <c r="K1727" s="1" t="s">
        <v>164</v>
      </c>
      <c r="L1727" s="1" t="s">
        <v>162</v>
      </c>
      <c r="M1727">
        <v>34</v>
      </c>
      <c r="N1727">
        <v>0</v>
      </c>
      <c r="O1727">
        <v>0</v>
      </c>
      <c r="P1727">
        <v>0</v>
      </c>
      <c r="X1727" t="str">
        <f>Receive[[#This Row],[服装]]&amp;Receive[[#This Row],[名前]]&amp;Receive[[#This Row],[レアリティ]]</f>
        <v>ユニフォーム山形隼人ICONIC</v>
      </c>
    </row>
    <row r="1728" spans="1:24" x14ac:dyDescent="0.25">
      <c r="A1728">
        <f>VLOOKUP(Receive[[#This Row],[No用]],SetNo[[No.用]:[vlookup 用]],2,FALSE)</f>
        <v>292</v>
      </c>
      <c r="B1728">
        <f>IF(ROW()=2,1,IF(A1727&lt;&gt;Receive[[#This Row],[No]],1,B1727+1))</f>
        <v>7</v>
      </c>
      <c r="C1728" t="s">
        <v>108</v>
      </c>
      <c r="D1728" t="s">
        <v>115</v>
      </c>
      <c r="E1728" t="s">
        <v>73</v>
      </c>
      <c r="F1728" t="s">
        <v>80</v>
      </c>
      <c r="G1728" t="s">
        <v>118</v>
      </c>
      <c r="H1728" t="s">
        <v>71</v>
      </c>
      <c r="I1728">
        <v>0</v>
      </c>
      <c r="J1728" t="s">
        <v>228</v>
      </c>
      <c r="K1728" s="1" t="s">
        <v>165</v>
      </c>
      <c r="L1728" s="1" t="s">
        <v>162</v>
      </c>
      <c r="M1728">
        <v>34</v>
      </c>
      <c r="N1728">
        <v>0</v>
      </c>
      <c r="O1728">
        <v>0</v>
      </c>
      <c r="P1728">
        <v>0</v>
      </c>
      <c r="X1728" t="str">
        <f>Receive[[#This Row],[服装]]&amp;Receive[[#This Row],[名前]]&amp;Receive[[#This Row],[レアリティ]]</f>
        <v>ユニフォーム山形隼人ICONIC</v>
      </c>
    </row>
    <row r="1729" spans="1:24" x14ac:dyDescent="0.25">
      <c r="A1729">
        <f>VLOOKUP(Receive[[#This Row],[No用]],SetNo[[No.用]:[vlookup 用]],2,FALSE)</f>
        <v>292</v>
      </c>
      <c r="B1729">
        <f>IF(ROW()=2,1,IF(A1728&lt;&gt;Receive[[#This Row],[No]],1,B1728+1))</f>
        <v>8</v>
      </c>
      <c r="C1729" t="s">
        <v>108</v>
      </c>
      <c r="D1729" t="s">
        <v>115</v>
      </c>
      <c r="E1729" t="s">
        <v>73</v>
      </c>
      <c r="F1729" t="s">
        <v>80</v>
      </c>
      <c r="G1729" t="s">
        <v>118</v>
      </c>
      <c r="H1729" t="s">
        <v>71</v>
      </c>
      <c r="I1729">
        <v>1</v>
      </c>
      <c r="J1729" t="s">
        <v>228</v>
      </c>
      <c r="K1729" s="1" t="s">
        <v>183</v>
      </c>
      <c r="L1729" s="1" t="s">
        <v>224</v>
      </c>
      <c r="M1729">
        <v>51</v>
      </c>
      <c r="N1729">
        <v>0</v>
      </c>
      <c r="O1729">
        <v>62</v>
      </c>
      <c r="P1729">
        <v>0</v>
      </c>
      <c r="X1729" t="str">
        <f>Receive[[#This Row],[服装]]&amp;Receive[[#This Row],[名前]]&amp;Receive[[#This Row],[レアリティ]]</f>
        <v>ユニフォーム山形隼人ICONIC</v>
      </c>
    </row>
    <row r="1730" spans="1:24" x14ac:dyDescent="0.25">
      <c r="A1730">
        <f>VLOOKUP(Receive[[#This Row],[No用]],SetNo[[No.用]:[vlookup 用]],2,FALSE)</f>
        <v>293</v>
      </c>
      <c r="B1730">
        <f>IF(ROW()=2,1,IF(A1729&lt;&gt;Receive[[#This Row],[No]],1,B1729+1))</f>
        <v>1</v>
      </c>
      <c r="C1730" s="1" t="s">
        <v>108</v>
      </c>
      <c r="D1730" s="1" t="s">
        <v>707</v>
      </c>
      <c r="E1730" s="1" t="s">
        <v>73</v>
      </c>
      <c r="F1730" s="1" t="s">
        <v>78</v>
      </c>
      <c r="G1730" s="1" t="s">
        <v>708</v>
      </c>
      <c r="H1730" s="1" t="s">
        <v>71</v>
      </c>
      <c r="I1730">
        <v>1</v>
      </c>
      <c r="J1730" t="s">
        <v>228</v>
      </c>
      <c r="K1730" s="1" t="s">
        <v>710</v>
      </c>
      <c r="L1730" s="1" t="s">
        <v>162</v>
      </c>
      <c r="M1730">
        <v>28</v>
      </c>
      <c r="N1730">
        <v>0</v>
      </c>
      <c r="O1730">
        <v>0</v>
      </c>
      <c r="P1730">
        <v>0</v>
      </c>
      <c r="X1730" t="str">
        <f>Receive[[#This Row],[服装]]&amp;Receive[[#This Row],[名前]]&amp;Receive[[#This Row],[レアリティ]]</f>
        <v>ユニフォーム強羅昌己ICONIC</v>
      </c>
    </row>
    <row r="1731" spans="1:24" x14ac:dyDescent="0.25">
      <c r="A1731">
        <f>VLOOKUP(Receive[[#This Row],[No用]],SetNo[[No.用]:[vlookup 用]],2,FALSE)</f>
        <v>293</v>
      </c>
      <c r="B1731">
        <f>IF(ROW()=2,1,IF(A1730&lt;&gt;Receive[[#This Row],[No]],1,B1730+1))</f>
        <v>2</v>
      </c>
      <c r="C1731" s="1" t="s">
        <v>108</v>
      </c>
      <c r="D1731" s="1" t="s">
        <v>707</v>
      </c>
      <c r="E1731" s="1" t="s">
        <v>73</v>
      </c>
      <c r="F1731" s="1" t="s">
        <v>78</v>
      </c>
      <c r="G1731" s="1" t="s">
        <v>708</v>
      </c>
      <c r="H1731" s="1" t="s">
        <v>71</v>
      </c>
      <c r="I1731">
        <v>1</v>
      </c>
      <c r="J1731" t="s">
        <v>228</v>
      </c>
      <c r="K1731" s="1" t="s">
        <v>711</v>
      </c>
      <c r="L1731" s="1" t="s">
        <v>162</v>
      </c>
      <c r="M1731">
        <v>28</v>
      </c>
      <c r="N1731">
        <v>0</v>
      </c>
      <c r="O1731">
        <v>0</v>
      </c>
      <c r="P1731">
        <v>0</v>
      </c>
      <c r="R1731" s="1" t="s">
        <v>923</v>
      </c>
      <c r="S1731" s="1">
        <v>15</v>
      </c>
      <c r="T1731" s="1">
        <v>59.1</v>
      </c>
      <c r="U1731" s="1"/>
      <c r="V1731" s="1"/>
      <c r="X1731" t="str">
        <f>Receive[[#This Row],[服装]]&amp;Receive[[#This Row],[名前]]&amp;Receive[[#This Row],[レアリティ]]</f>
        <v>ユニフォーム強羅昌己ICONIC</v>
      </c>
    </row>
    <row r="1732" spans="1:24" x14ac:dyDescent="0.25">
      <c r="A1732">
        <f>VLOOKUP(Receive[[#This Row],[No用]],SetNo[[No.用]:[vlookup 用]],2,FALSE)</f>
        <v>293</v>
      </c>
      <c r="B1732">
        <f>IF(ROW()=2,1,IF(A1731&lt;&gt;Receive[[#This Row],[No]],1,B1731+1))</f>
        <v>3</v>
      </c>
      <c r="C1732" s="1" t="s">
        <v>108</v>
      </c>
      <c r="D1732" s="1" t="s">
        <v>707</v>
      </c>
      <c r="E1732" s="1" t="s">
        <v>73</v>
      </c>
      <c r="F1732" s="1" t="s">
        <v>78</v>
      </c>
      <c r="G1732" s="1" t="s">
        <v>708</v>
      </c>
      <c r="H1732" s="1" t="s">
        <v>71</v>
      </c>
      <c r="I1732">
        <v>1</v>
      </c>
      <c r="J1732" t="s">
        <v>228</v>
      </c>
      <c r="K1732" s="1" t="s">
        <v>712</v>
      </c>
      <c r="L1732" s="1" t="s">
        <v>162</v>
      </c>
      <c r="M1732">
        <v>28</v>
      </c>
      <c r="N1732">
        <v>0</v>
      </c>
      <c r="O1732">
        <v>0</v>
      </c>
      <c r="P1732">
        <v>0</v>
      </c>
      <c r="X1732" t="str">
        <f>Receive[[#This Row],[服装]]&amp;Receive[[#This Row],[名前]]&amp;Receive[[#This Row],[レアリティ]]</f>
        <v>ユニフォーム強羅昌己ICONIC</v>
      </c>
    </row>
    <row r="1733" spans="1:24" x14ac:dyDescent="0.25">
      <c r="A1733">
        <f>VLOOKUP(Receive[[#This Row],[No用]],SetNo[[No.用]:[vlookup 用]],2,FALSE)</f>
        <v>293</v>
      </c>
      <c r="B1733">
        <f>IF(ROW()=2,1,IF(A1732&lt;&gt;Receive[[#This Row],[No]],1,B1732+1))</f>
        <v>4</v>
      </c>
      <c r="C1733" s="1" t="s">
        <v>108</v>
      </c>
      <c r="D1733" s="1" t="s">
        <v>707</v>
      </c>
      <c r="E1733" s="1" t="s">
        <v>73</v>
      </c>
      <c r="F1733" s="1" t="s">
        <v>78</v>
      </c>
      <c r="G1733" s="1" t="s">
        <v>708</v>
      </c>
      <c r="H1733" s="1" t="s">
        <v>71</v>
      </c>
      <c r="I1733">
        <v>1</v>
      </c>
      <c r="J1733" t="s">
        <v>228</v>
      </c>
      <c r="K1733" s="1" t="s">
        <v>713</v>
      </c>
      <c r="L1733" s="1" t="s">
        <v>162</v>
      </c>
      <c r="M1733">
        <v>28</v>
      </c>
      <c r="N1733">
        <v>0</v>
      </c>
      <c r="O1733">
        <v>0</v>
      </c>
      <c r="P1733">
        <v>0</v>
      </c>
      <c r="X1733" t="str">
        <f>Receive[[#This Row],[服装]]&amp;Receive[[#This Row],[名前]]&amp;Receive[[#This Row],[レアリティ]]</f>
        <v>ユニフォーム強羅昌己ICONIC</v>
      </c>
    </row>
    <row r="1734" spans="1:24" x14ac:dyDescent="0.25">
      <c r="A1734">
        <f>VLOOKUP(Receive[[#This Row],[No用]],SetNo[[No.用]:[vlookup 用]],2,FALSE)</f>
        <v>293</v>
      </c>
      <c r="B1734">
        <f>IF(ROW()=2,1,IF(A1733&lt;&gt;Receive[[#This Row],[No]],1,B1733+1))</f>
        <v>5</v>
      </c>
      <c r="C1734" s="1" t="s">
        <v>108</v>
      </c>
      <c r="D1734" s="1" t="s">
        <v>707</v>
      </c>
      <c r="E1734" s="1" t="s">
        <v>73</v>
      </c>
      <c r="F1734" s="1" t="s">
        <v>78</v>
      </c>
      <c r="G1734" s="1" t="s">
        <v>708</v>
      </c>
      <c r="H1734" s="1" t="s">
        <v>71</v>
      </c>
      <c r="I1734">
        <v>0</v>
      </c>
      <c r="J1734" t="s">
        <v>228</v>
      </c>
      <c r="K1734" s="1" t="s">
        <v>714</v>
      </c>
      <c r="L1734" s="1" t="s">
        <v>162</v>
      </c>
      <c r="M1734">
        <v>13</v>
      </c>
      <c r="N1734">
        <v>0</v>
      </c>
      <c r="O1734">
        <v>0</v>
      </c>
      <c r="P1734">
        <v>0</v>
      </c>
      <c r="X1734" t="str">
        <f>Receive[[#This Row],[服装]]&amp;Receive[[#This Row],[名前]]&amp;Receive[[#This Row],[レアリティ]]</f>
        <v>ユニフォーム強羅昌己ICONIC</v>
      </c>
    </row>
    <row r="1735" spans="1:24" x14ac:dyDescent="0.25">
      <c r="A1735">
        <f>VLOOKUP(Receive[[#This Row],[No用]],SetNo[[No.用]:[vlookup 用]],2,FALSE)</f>
        <v>294</v>
      </c>
      <c r="B1735">
        <f>IF(ROW()=2,1,IF(A1734&lt;&gt;Receive[[#This Row],[No]],1,B1734+1))</f>
        <v>1</v>
      </c>
      <c r="C1735" s="1" t="s">
        <v>108</v>
      </c>
      <c r="D1735" s="1" t="s">
        <v>719</v>
      </c>
      <c r="E1735" s="1" t="s">
        <v>77</v>
      </c>
      <c r="F1735" s="1" t="s">
        <v>78</v>
      </c>
      <c r="G1735" s="1" t="s">
        <v>708</v>
      </c>
      <c r="H1735" s="1" t="s">
        <v>71</v>
      </c>
      <c r="I1735">
        <v>1</v>
      </c>
      <c r="J1735" t="s">
        <v>228</v>
      </c>
      <c r="K1735" s="1" t="s">
        <v>119</v>
      </c>
      <c r="L1735" s="1" t="s">
        <v>162</v>
      </c>
      <c r="M1735">
        <v>26</v>
      </c>
      <c r="N1735">
        <v>0</v>
      </c>
      <c r="O1735">
        <v>0</v>
      </c>
      <c r="P1735">
        <v>0</v>
      </c>
      <c r="X1735" t="str">
        <f>Receive[[#This Row],[服装]]&amp;Receive[[#This Row],[名前]]&amp;Receive[[#This Row],[レアリティ]]</f>
        <v>ユニフォーム芦谷洋平ICONIC</v>
      </c>
    </row>
    <row r="1736" spans="1:24" x14ac:dyDescent="0.25">
      <c r="A1736">
        <f>VLOOKUP(Receive[[#This Row],[No用]],SetNo[[No.用]:[vlookup 用]],2,FALSE)</f>
        <v>294</v>
      </c>
      <c r="B1736">
        <f>IF(ROW()=2,1,IF(A1735&lt;&gt;Receive[[#This Row],[No]],1,B1735+1))</f>
        <v>2</v>
      </c>
      <c r="C1736" s="1" t="s">
        <v>108</v>
      </c>
      <c r="D1736" s="1" t="s">
        <v>719</v>
      </c>
      <c r="E1736" s="1" t="s">
        <v>77</v>
      </c>
      <c r="F1736" s="1" t="s">
        <v>78</v>
      </c>
      <c r="G1736" s="1" t="s">
        <v>708</v>
      </c>
      <c r="H1736" s="1" t="s">
        <v>71</v>
      </c>
      <c r="I1736">
        <v>1</v>
      </c>
      <c r="J1736" t="s">
        <v>228</v>
      </c>
      <c r="K1736" s="1" t="s">
        <v>163</v>
      </c>
      <c r="L1736" s="1" t="s">
        <v>162</v>
      </c>
      <c r="M1736">
        <v>26</v>
      </c>
      <c r="N1736">
        <v>0</v>
      </c>
      <c r="O1736">
        <v>0</v>
      </c>
      <c r="P1736">
        <v>0</v>
      </c>
      <c r="R1736" s="1" t="s">
        <v>923</v>
      </c>
      <c r="S1736" s="1">
        <v>15</v>
      </c>
      <c r="T1736" s="1">
        <v>59.1</v>
      </c>
      <c r="U1736" s="1"/>
      <c r="V1736" s="1"/>
      <c r="X1736" t="str">
        <f>Receive[[#This Row],[服装]]&amp;Receive[[#This Row],[名前]]&amp;Receive[[#This Row],[レアリティ]]</f>
        <v>ユニフォーム芦谷洋平ICONIC</v>
      </c>
    </row>
    <row r="1737" spans="1:24" x14ac:dyDescent="0.25">
      <c r="A1737">
        <f>VLOOKUP(Receive[[#This Row],[No用]],SetNo[[No.用]:[vlookup 用]],2,FALSE)</f>
        <v>294</v>
      </c>
      <c r="B1737">
        <f>IF(ROW()=2,1,IF(A1736&lt;&gt;Receive[[#This Row],[No]],1,B1736+1))</f>
        <v>3</v>
      </c>
      <c r="C1737" s="1" t="s">
        <v>108</v>
      </c>
      <c r="D1737" s="1" t="s">
        <v>719</v>
      </c>
      <c r="E1737" s="1" t="s">
        <v>77</v>
      </c>
      <c r="F1737" s="1" t="s">
        <v>78</v>
      </c>
      <c r="G1737" s="1" t="s">
        <v>708</v>
      </c>
      <c r="H1737" s="1" t="s">
        <v>71</v>
      </c>
      <c r="I1737">
        <v>1</v>
      </c>
      <c r="J1737" t="s">
        <v>228</v>
      </c>
      <c r="K1737" s="1" t="s">
        <v>120</v>
      </c>
      <c r="L1737" s="1" t="s">
        <v>162</v>
      </c>
      <c r="M1737">
        <v>26</v>
      </c>
      <c r="N1737">
        <v>0</v>
      </c>
      <c r="O1737">
        <v>0</v>
      </c>
      <c r="P1737">
        <v>0</v>
      </c>
      <c r="X1737" t="str">
        <f>Receive[[#This Row],[服装]]&amp;Receive[[#This Row],[名前]]&amp;Receive[[#This Row],[レアリティ]]</f>
        <v>ユニフォーム芦谷洋平ICONIC</v>
      </c>
    </row>
    <row r="1738" spans="1:24" x14ac:dyDescent="0.25">
      <c r="A1738">
        <f>VLOOKUP(Receive[[#This Row],[No用]],SetNo[[No.用]:[vlookup 用]],2,FALSE)</f>
        <v>294</v>
      </c>
      <c r="B1738">
        <f>IF(ROW()=2,1,IF(A1737&lt;&gt;Receive[[#This Row],[No]],1,B1737+1))</f>
        <v>4</v>
      </c>
      <c r="C1738" s="1" t="s">
        <v>108</v>
      </c>
      <c r="D1738" s="1" t="s">
        <v>719</v>
      </c>
      <c r="E1738" s="1" t="s">
        <v>77</v>
      </c>
      <c r="F1738" s="1" t="s">
        <v>78</v>
      </c>
      <c r="G1738" s="1" t="s">
        <v>708</v>
      </c>
      <c r="H1738" s="1" t="s">
        <v>71</v>
      </c>
      <c r="I1738">
        <v>1</v>
      </c>
      <c r="J1738" t="s">
        <v>228</v>
      </c>
      <c r="K1738" s="1" t="s">
        <v>164</v>
      </c>
      <c r="L1738" s="1" t="s">
        <v>162</v>
      </c>
      <c r="M1738">
        <v>26</v>
      </c>
      <c r="N1738">
        <v>0</v>
      </c>
      <c r="O1738">
        <v>0</v>
      </c>
      <c r="P1738">
        <v>0</v>
      </c>
      <c r="X1738" t="str">
        <f>Receive[[#This Row],[服装]]&amp;Receive[[#This Row],[名前]]&amp;Receive[[#This Row],[レアリティ]]</f>
        <v>ユニフォーム芦谷洋平ICONIC</v>
      </c>
    </row>
    <row r="1739" spans="1:24" x14ac:dyDescent="0.25">
      <c r="A1739">
        <f>VLOOKUP(Receive[[#This Row],[No用]],SetNo[[No.用]:[vlookup 用]],2,FALSE)</f>
        <v>294</v>
      </c>
      <c r="B1739">
        <f>IF(ROW()=2,1,IF(A1738&lt;&gt;Receive[[#This Row],[No]],1,B1738+1))</f>
        <v>5</v>
      </c>
      <c r="C1739" s="1" t="s">
        <v>108</v>
      </c>
      <c r="D1739" s="1" t="s">
        <v>719</v>
      </c>
      <c r="E1739" s="1" t="s">
        <v>77</v>
      </c>
      <c r="F1739" s="1" t="s">
        <v>78</v>
      </c>
      <c r="G1739" s="1" t="s">
        <v>708</v>
      </c>
      <c r="H1739" s="1" t="s">
        <v>71</v>
      </c>
      <c r="I1739">
        <v>0</v>
      </c>
      <c r="J1739" t="s">
        <v>228</v>
      </c>
      <c r="K1739" s="1" t="s">
        <v>165</v>
      </c>
      <c r="L1739" s="1" t="s">
        <v>162</v>
      </c>
      <c r="M1739">
        <v>13</v>
      </c>
      <c r="N1739">
        <v>0</v>
      </c>
      <c r="O1739">
        <v>0</v>
      </c>
      <c r="P1739">
        <v>0</v>
      </c>
      <c r="X1739" t="str">
        <f>Receive[[#This Row],[服装]]&amp;Receive[[#This Row],[名前]]&amp;Receive[[#This Row],[レアリティ]]</f>
        <v>ユニフォーム芦谷洋平ICONIC</v>
      </c>
    </row>
    <row r="1740" spans="1:24" x14ac:dyDescent="0.25">
      <c r="A1740">
        <f>VLOOKUP(Receive[[#This Row],[No用]],SetNo[[No.用]:[vlookup 用]],2,FALSE)</f>
        <v>295</v>
      </c>
      <c r="B1740">
        <f>IF(ROW()=2,1,IF(A1739&lt;&gt;Receive[[#This Row],[No]],1,B1739+1))</f>
        <v>1</v>
      </c>
      <c r="C1740" s="1" t="s">
        <v>108</v>
      </c>
      <c r="D1740" s="1" t="s">
        <v>723</v>
      </c>
      <c r="E1740" s="1" t="s">
        <v>73</v>
      </c>
      <c r="F1740" s="1" t="s">
        <v>82</v>
      </c>
      <c r="G1740" s="1" t="s">
        <v>708</v>
      </c>
      <c r="H1740" s="1" t="s">
        <v>71</v>
      </c>
      <c r="I1740">
        <v>1</v>
      </c>
      <c r="J1740" t="s">
        <v>228</v>
      </c>
      <c r="K1740" s="1" t="s">
        <v>119</v>
      </c>
      <c r="L1740" s="1" t="s">
        <v>162</v>
      </c>
      <c r="M1740">
        <v>26</v>
      </c>
      <c r="N1740">
        <v>0</v>
      </c>
      <c r="O1740">
        <v>0</v>
      </c>
      <c r="P1740">
        <v>0</v>
      </c>
      <c r="X1740" t="str">
        <f>Receive[[#This Row],[服装]]&amp;Receive[[#This Row],[名前]]&amp;Receive[[#This Row],[レアリティ]]</f>
        <v>ユニフォーム仙石伸吾ICONIC</v>
      </c>
    </row>
    <row r="1741" spans="1:24" x14ac:dyDescent="0.25">
      <c r="A1741">
        <f>VLOOKUP(Receive[[#This Row],[No用]],SetNo[[No.用]:[vlookup 用]],2,FALSE)</f>
        <v>295</v>
      </c>
      <c r="B1741">
        <f>IF(ROW()=2,1,IF(A1740&lt;&gt;Receive[[#This Row],[No]],1,B1740+1))</f>
        <v>2</v>
      </c>
      <c r="C1741" s="1" t="s">
        <v>108</v>
      </c>
      <c r="D1741" s="1" t="s">
        <v>723</v>
      </c>
      <c r="E1741" s="1" t="s">
        <v>73</v>
      </c>
      <c r="F1741" s="1" t="s">
        <v>82</v>
      </c>
      <c r="G1741" s="1" t="s">
        <v>708</v>
      </c>
      <c r="H1741" s="1" t="s">
        <v>71</v>
      </c>
      <c r="I1741">
        <v>1</v>
      </c>
      <c r="J1741" t="s">
        <v>228</v>
      </c>
      <c r="K1741" s="1" t="s">
        <v>163</v>
      </c>
      <c r="L1741" s="1" t="s">
        <v>162</v>
      </c>
      <c r="M1741">
        <v>26</v>
      </c>
      <c r="N1741">
        <v>0</v>
      </c>
      <c r="O1741">
        <v>0</v>
      </c>
      <c r="P1741">
        <v>0</v>
      </c>
      <c r="R1741" s="1" t="s">
        <v>923</v>
      </c>
      <c r="S1741" s="1">
        <v>15</v>
      </c>
      <c r="T1741" s="1">
        <v>59.1</v>
      </c>
      <c r="U1741" s="1"/>
      <c r="V1741" s="1"/>
      <c r="X1741" t="str">
        <f>Receive[[#This Row],[服装]]&amp;Receive[[#This Row],[名前]]&amp;Receive[[#This Row],[レアリティ]]</f>
        <v>ユニフォーム仙石伸吾ICONIC</v>
      </c>
    </row>
    <row r="1742" spans="1:24" x14ac:dyDescent="0.25">
      <c r="A1742">
        <f>VLOOKUP(Receive[[#This Row],[No用]],SetNo[[No.用]:[vlookup 用]],2,FALSE)</f>
        <v>295</v>
      </c>
      <c r="B1742">
        <f>IF(ROW()=2,1,IF(A1741&lt;&gt;Receive[[#This Row],[No]],1,B1741+1))</f>
        <v>3</v>
      </c>
      <c r="C1742" s="1" t="s">
        <v>108</v>
      </c>
      <c r="D1742" s="1" t="s">
        <v>723</v>
      </c>
      <c r="E1742" s="1" t="s">
        <v>73</v>
      </c>
      <c r="F1742" s="1" t="s">
        <v>82</v>
      </c>
      <c r="G1742" s="1" t="s">
        <v>708</v>
      </c>
      <c r="H1742" s="1" t="s">
        <v>71</v>
      </c>
      <c r="I1742">
        <v>1</v>
      </c>
      <c r="J1742" t="s">
        <v>228</v>
      </c>
      <c r="K1742" s="1" t="s">
        <v>120</v>
      </c>
      <c r="L1742" s="1" t="s">
        <v>162</v>
      </c>
      <c r="M1742">
        <v>26</v>
      </c>
      <c r="N1742">
        <v>0</v>
      </c>
      <c r="O1742">
        <v>0</v>
      </c>
      <c r="P1742">
        <v>0</v>
      </c>
      <c r="X1742" t="str">
        <f>Receive[[#This Row],[服装]]&amp;Receive[[#This Row],[名前]]&amp;Receive[[#This Row],[レアリティ]]</f>
        <v>ユニフォーム仙石伸吾ICONIC</v>
      </c>
    </row>
    <row r="1743" spans="1:24" x14ac:dyDescent="0.25">
      <c r="A1743">
        <f>VLOOKUP(Receive[[#This Row],[No用]],SetNo[[No.用]:[vlookup 用]],2,FALSE)</f>
        <v>295</v>
      </c>
      <c r="B1743">
        <f>IF(ROW()=2,1,IF(A1742&lt;&gt;Receive[[#This Row],[No]],1,B1742+1))</f>
        <v>4</v>
      </c>
      <c r="C1743" s="1" t="s">
        <v>108</v>
      </c>
      <c r="D1743" s="1" t="s">
        <v>723</v>
      </c>
      <c r="E1743" s="1" t="s">
        <v>73</v>
      </c>
      <c r="F1743" s="1" t="s">
        <v>82</v>
      </c>
      <c r="G1743" s="1" t="s">
        <v>708</v>
      </c>
      <c r="H1743" s="1" t="s">
        <v>71</v>
      </c>
      <c r="I1743">
        <v>1</v>
      </c>
      <c r="J1743" t="s">
        <v>228</v>
      </c>
      <c r="K1743" s="1" t="s">
        <v>164</v>
      </c>
      <c r="L1743" s="1" t="s">
        <v>162</v>
      </c>
      <c r="M1743">
        <v>26</v>
      </c>
      <c r="N1743">
        <v>0</v>
      </c>
      <c r="O1743">
        <v>0</v>
      </c>
      <c r="P1743">
        <v>0</v>
      </c>
      <c r="X1743" t="str">
        <f>Receive[[#This Row],[服装]]&amp;Receive[[#This Row],[名前]]&amp;Receive[[#This Row],[レアリティ]]</f>
        <v>ユニフォーム仙石伸吾ICONIC</v>
      </c>
    </row>
    <row r="1744" spans="1:24" x14ac:dyDescent="0.25">
      <c r="A1744">
        <f>VLOOKUP(Receive[[#This Row],[No用]],SetNo[[No.用]:[vlookup 用]],2,FALSE)</f>
        <v>295</v>
      </c>
      <c r="B1744">
        <f>IF(ROW()=2,1,IF(A1743&lt;&gt;Receive[[#This Row],[No]],1,B1743+1))</f>
        <v>5</v>
      </c>
      <c r="C1744" s="1" t="s">
        <v>108</v>
      </c>
      <c r="D1744" s="1" t="s">
        <v>723</v>
      </c>
      <c r="E1744" s="1" t="s">
        <v>73</v>
      </c>
      <c r="F1744" s="1" t="s">
        <v>82</v>
      </c>
      <c r="G1744" s="1" t="s">
        <v>708</v>
      </c>
      <c r="H1744" s="1" t="s">
        <v>71</v>
      </c>
      <c r="I1744">
        <v>0</v>
      </c>
      <c r="J1744" t="s">
        <v>228</v>
      </c>
      <c r="K1744" s="1" t="s">
        <v>165</v>
      </c>
      <c r="L1744" s="1" t="s">
        <v>162</v>
      </c>
      <c r="M1744">
        <v>13</v>
      </c>
      <c r="N1744">
        <v>0</v>
      </c>
      <c r="O1744">
        <v>0</v>
      </c>
      <c r="P1744">
        <v>0</v>
      </c>
      <c r="X1744" t="str">
        <f>Receive[[#This Row],[服装]]&amp;Receive[[#This Row],[名前]]&amp;Receive[[#This Row],[レアリティ]]</f>
        <v>ユニフォーム仙石伸吾ICONIC</v>
      </c>
    </row>
    <row r="1745" spans="1:24" x14ac:dyDescent="0.25">
      <c r="A1745">
        <f>VLOOKUP(Receive[[#This Row],[No用]],SetNo[[No.用]:[vlookup 用]],2,FALSE)</f>
        <v>296</v>
      </c>
      <c r="B1745">
        <f>IF(ROW()=2,1,IF(A1744&lt;&gt;Receive[[#This Row],[No]],1,B1744+1))</f>
        <v>1</v>
      </c>
      <c r="C1745" s="1" t="s">
        <v>108</v>
      </c>
      <c r="D1745" s="1" t="s">
        <v>734</v>
      </c>
      <c r="E1745" s="1" t="s">
        <v>73</v>
      </c>
      <c r="F1745" s="1" t="s">
        <v>80</v>
      </c>
      <c r="G1745" s="1" t="s">
        <v>708</v>
      </c>
      <c r="H1745" s="1" t="s">
        <v>71</v>
      </c>
      <c r="I1745">
        <v>1</v>
      </c>
      <c r="J1745" t="s">
        <v>228</v>
      </c>
      <c r="K1745" s="1" t="s">
        <v>194</v>
      </c>
      <c r="L1745" s="1" t="s">
        <v>178</v>
      </c>
      <c r="M1745">
        <v>42</v>
      </c>
      <c r="N1745">
        <v>0</v>
      </c>
      <c r="O1745">
        <v>0</v>
      </c>
      <c r="P1745">
        <v>0</v>
      </c>
      <c r="X1745" t="str">
        <f>Receive[[#This Row],[服装]]&amp;Receive[[#This Row],[名前]]&amp;Receive[[#This Row],[レアリティ]]</f>
        <v>ユニフォーム中川俊美ICONIC</v>
      </c>
    </row>
    <row r="1746" spans="1:24" x14ac:dyDescent="0.25">
      <c r="A1746">
        <f>VLOOKUP(Receive[[#This Row],[No用]],SetNo[[No.用]:[vlookup 用]],2,FALSE)</f>
        <v>296</v>
      </c>
      <c r="B1746">
        <f>IF(ROW()=2,1,IF(A1745&lt;&gt;Receive[[#This Row],[No]],1,B1745+1))</f>
        <v>2</v>
      </c>
      <c r="C1746" s="1" t="s">
        <v>108</v>
      </c>
      <c r="D1746" s="1" t="s">
        <v>734</v>
      </c>
      <c r="E1746" s="1" t="s">
        <v>73</v>
      </c>
      <c r="F1746" s="1" t="s">
        <v>80</v>
      </c>
      <c r="G1746" s="1" t="s">
        <v>708</v>
      </c>
      <c r="H1746" s="1" t="s">
        <v>71</v>
      </c>
      <c r="I1746">
        <v>1</v>
      </c>
      <c r="J1746" t="s">
        <v>228</v>
      </c>
      <c r="K1746" s="1" t="s">
        <v>163</v>
      </c>
      <c r="L1746" s="1" t="s">
        <v>162</v>
      </c>
      <c r="M1746">
        <v>34</v>
      </c>
      <c r="N1746">
        <v>0</v>
      </c>
      <c r="O1746">
        <v>0</v>
      </c>
      <c r="P1746">
        <v>0</v>
      </c>
      <c r="R1746" s="1" t="s">
        <v>923</v>
      </c>
      <c r="S1746" s="1">
        <v>15</v>
      </c>
      <c r="T1746" s="1">
        <v>59.1</v>
      </c>
      <c r="U1746" s="1"/>
      <c r="V1746" s="1"/>
      <c r="X1746" t="str">
        <f>Receive[[#This Row],[服装]]&amp;Receive[[#This Row],[名前]]&amp;Receive[[#This Row],[レアリティ]]</f>
        <v>ユニフォーム中川俊美ICONIC</v>
      </c>
    </row>
    <row r="1747" spans="1:24" x14ac:dyDescent="0.25">
      <c r="A1747">
        <f>VLOOKUP(Receive[[#This Row],[No用]],SetNo[[No.用]:[vlookup 用]],2,FALSE)</f>
        <v>296</v>
      </c>
      <c r="B1747">
        <f>IF(ROW()=2,1,IF(A1746&lt;&gt;Receive[[#This Row],[No]],1,B1746+1))</f>
        <v>3</v>
      </c>
      <c r="C1747" s="1" t="s">
        <v>108</v>
      </c>
      <c r="D1747" s="1" t="s">
        <v>734</v>
      </c>
      <c r="E1747" s="1" t="s">
        <v>73</v>
      </c>
      <c r="F1747" s="1" t="s">
        <v>80</v>
      </c>
      <c r="G1747" s="1" t="s">
        <v>708</v>
      </c>
      <c r="H1747" s="1" t="s">
        <v>71</v>
      </c>
      <c r="I1747">
        <v>1</v>
      </c>
      <c r="J1747" t="s">
        <v>228</v>
      </c>
      <c r="K1747" s="1" t="s">
        <v>230</v>
      </c>
      <c r="L1747" s="1" t="s">
        <v>162</v>
      </c>
      <c r="M1747">
        <v>34</v>
      </c>
      <c r="N1747">
        <v>0</v>
      </c>
      <c r="O1747">
        <v>0</v>
      </c>
      <c r="P1747">
        <v>0</v>
      </c>
      <c r="R1747" s="1" t="s">
        <v>923</v>
      </c>
      <c r="S1747" s="1">
        <v>10</v>
      </c>
      <c r="T1747" s="1">
        <v>39.4</v>
      </c>
      <c r="U1747" s="1"/>
      <c r="V1747" s="1"/>
      <c r="X1747" t="str">
        <f>Receive[[#This Row],[服装]]&amp;Receive[[#This Row],[名前]]&amp;Receive[[#This Row],[レアリティ]]</f>
        <v>ユニフォーム中川俊美ICONIC</v>
      </c>
    </row>
    <row r="1748" spans="1:24" x14ac:dyDescent="0.25">
      <c r="A1748">
        <f>VLOOKUP(Receive[[#This Row],[No用]],SetNo[[No.用]:[vlookup 用]],2,FALSE)</f>
        <v>296</v>
      </c>
      <c r="B1748">
        <f>IF(ROW()=2,1,IF(A1747&lt;&gt;Receive[[#This Row],[No]],1,B1747+1))</f>
        <v>4</v>
      </c>
      <c r="C1748" s="1" t="s">
        <v>108</v>
      </c>
      <c r="D1748" s="1" t="s">
        <v>734</v>
      </c>
      <c r="E1748" s="1" t="s">
        <v>73</v>
      </c>
      <c r="F1748" s="1" t="s">
        <v>80</v>
      </c>
      <c r="G1748" s="1" t="s">
        <v>708</v>
      </c>
      <c r="H1748" s="1" t="s">
        <v>71</v>
      </c>
      <c r="I1748">
        <v>1</v>
      </c>
      <c r="J1748" t="s">
        <v>228</v>
      </c>
      <c r="K1748" s="1" t="s">
        <v>120</v>
      </c>
      <c r="L1748" s="1" t="s">
        <v>173</v>
      </c>
      <c r="M1748">
        <v>37</v>
      </c>
      <c r="N1748">
        <v>0</v>
      </c>
      <c r="O1748">
        <v>0</v>
      </c>
      <c r="P1748">
        <v>0</v>
      </c>
      <c r="X1748" t="str">
        <f>Receive[[#This Row],[服装]]&amp;Receive[[#This Row],[名前]]&amp;Receive[[#This Row],[レアリティ]]</f>
        <v>ユニフォーム中川俊美ICONIC</v>
      </c>
    </row>
    <row r="1749" spans="1:24" x14ac:dyDescent="0.25">
      <c r="A1749">
        <f>VLOOKUP(Receive[[#This Row],[No用]],SetNo[[No.用]:[vlookup 用]],2,FALSE)</f>
        <v>296</v>
      </c>
      <c r="B1749">
        <f>IF(ROW()=2,1,IF(A1748&lt;&gt;Receive[[#This Row],[No]],1,B1748+1))</f>
        <v>5</v>
      </c>
      <c r="C1749" s="1" t="s">
        <v>108</v>
      </c>
      <c r="D1749" s="1" t="s">
        <v>734</v>
      </c>
      <c r="E1749" s="1" t="s">
        <v>73</v>
      </c>
      <c r="F1749" s="1" t="s">
        <v>80</v>
      </c>
      <c r="G1749" s="1" t="s">
        <v>708</v>
      </c>
      <c r="H1749" s="1" t="s">
        <v>71</v>
      </c>
      <c r="I1749">
        <v>1</v>
      </c>
      <c r="J1749" t="s">
        <v>228</v>
      </c>
      <c r="K1749" s="1" t="s">
        <v>164</v>
      </c>
      <c r="L1749" s="1" t="s">
        <v>162</v>
      </c>
      <c r="M1749">
        <v>34</v>
      </c>
      <c r="N1749">
        <v>0</v>
      </c>
      <c r="O1749">
        <v>0</v>
      </c>
      <c r="P1749">
        <v>0</v>
      </c>
      <c r="X1749" t="str">
        <f>Receive[[#This Row],[服装]]&amp;Receive[[#This Row],[名前]]&amp;Receive[[#This Row],[レアリティ]]</f>
        <v>ユニフォーム中川俊美ICONIC</v>
      </c>
    </row>
    <row r="1750" spans="1:24" x14ac:dyDescent="0.25">
      <c r="A1750">
        <f>VLOOKUP(Receive[[#This Row],[No用]],SetNo[[No.用]:[vlookup 用]],2,FALSE)</f>
        <v>296</v>
      </c>
      <c r="B1750">
        <f>IF(ROW()=2,1,IF(A1749&lt;&gt;Receive[[#This Row],[No]],1,B1749+1))</f>
        <v>6</v>
      </c>
      <c r="C1750" s="1" t="s">
        <v>108</v>
      </c>
      <c r="D1750" s="1" t="s">
        <v>734</v>
      </c>
      <c r="E1750" s="1" t="s">
        <v>73</v>
      </c>
      <c r="F1750" s="1" t="s">
        <v>80</v>
      </c>
      <c r="G1750" s="1" t="s">
        <v>708</v>
      </c>
      <c r="H1750" s="1" t="s">
        <v>71</v>
      </c>
      <c r="I1750">
        <v>0</v>
      </c>
      <c r="J1750" t="s">
        <v>228</v>
      </c>
      <c r="K1750" s="1" t="s">
        <v>165</v>
      </c>
      <c r="L1750" s="1" t="s">
        <v>162</v>
      </c>
      <c r="M1750">
        <v>34</v>
      </c>
      <c r="N1750">
        <v>0</v>
      </c>
      <c r="O1750">
        <v>0</v>
      </c>
      <c r="P1750">
        <v>0</v>
      </c>
      <c r="X1750" t="str">
        <f>Receive[[#This Row],[服装]]&amp;Receive[[#This Row],[名前]]&amp;Receive[[#This Row],[レアリティ]]</f>
        <v>ユニフォーム中川俊美ICONIC</v>
      </c>
    </row>
    <row r="1751" spans="1:24" x14ac:dyDescent="0.25">
      <c r="A1751">
        <f>VLOOKUP(Receive[[#This Row],[No用]],SetNo[[No.用]:[vlookup 用]],2,FALSE)</f>
        <v>296</v>
      </c>
      <c r="B1751">
        <f>IF(ROW()=2,1,IF(A1750&lt;&gt;Receive[[#This Row],[No]],1,B1750+1))</f>
        <v>7</v>
      </c>
      <c r="C1751" s="1" t="s">
        <v>108</v>
      </c>
      <c r="D1751" s="1" t="s">
        <v>734</v>
      </c>
      <c r="E1751" s="1" t="s">
        <v>73</v>
      </c>
      <c r="F1751" s="1" t="s">
        <v>80</v>
      </c>
      <c r="G1751" s="1" t="s">
        <v>708</v>
      </c>
      <c r="H1751" s="1" t="s">
        <v>71</v>
      </c>
      <c r="I1751">
        <v>1</v>
      </c>
      <c r="J1751" t="s">
        <v>228</v>
      </c>
      <c r="K1751" s="1" t="s">
        <v>183</v>
      </c>
      <c r="L1751" s="1" t="s">
        <v>224</v>
      </c>
      <c r="M1751">
        <v>46</v>
      </c>
      <c r="N1751">
        <v>0</v>
      </c>
      <c r="O1751">
        <v>56</v>
      </c>
      <c r="P1751">
        <v>0</v>
      </c>
      <c r="X1751" t="str">
        <f>Receive[[#This Row],[服装]]&amp;Receive[[#This Row],[名前]]&amp;Receive[[#This Row],[レアリティ]]</f>
        <v>ユニフォーム中川俊美ICONIC</v>
      </c>
    </row>
    <row r="1752" spans="1:24" x14ac:dyDescent="0.25">
      <c r="A1752">
        <f>VLOOKUP(Receive[[#This Row],[No用]],SetNo[[No.用]:[vlookup 用]],2,FALSE)</f>
        <v>297</v>
      </c>
      <c r="B1752">
        <f>IF(ROW()=2,1,IF(A1751&lt;&gt;Receive[[#This Row],[No]],1,B1751+1))</f>
        <v>1</v>
      </c>
      <c r="C1752" s="1" t="s">
        <v>108</v>
      </c>
      <c r="D1752" s="1" t="s">
        <v>738</v>
      </c>
      <c r="E1752" s="1" t="s">
        <v>73</v>
      </c>
      <c r="F1752" s="1" t="s">
        <v>74</v>
      </c>
      <c r="G1752" s="1" t="s">
        <v>708</v>
      </c>
      <c r="H1752" s="1" t="s">
        <v>71</v>
      </c>
      <c r="I1752">
        <v>1</v>
      </c>
      <c r="J1752" t="s">
        <v>228</v>
      </c>
      <c r="K1752" s="1" t="s">
        <v>119</v>
      </c>
      <c r="L1752" s="1" t="s">
        <v>162</v>
      </c>
      <c r="M1752">
        <v>27</v>
      </c>
      <c r="N1752">
        <v>0</v>
      </c>
      <c r="O1752">
        <v>0</v>
      </c>
      <c r="P1752">
        <v>0</v>
      </c>
      <c r="X1752" t="str">
        <f>Receive[[#This Row],[服装]]&amp;Receive[[#This Row],[名前]]&amp;Receive[[#This Row],[レアリティ]]</f>
        <v>ユニフォーム七沢健吾ICONIC</v>
      </c>
    </row>
    <row r="1753" spans="1:24" x14ac:dyDescent="0.25">
      <c r="A1753">
        <f>VLOOKUP(Receive[[#This Row],[No用]],SetNo[[No.用]:[vlookup 用]],2,FALSE)</f>
        <v>297</v>
      </c>
      <c r="B1753">
        <f>IF(ROW()=2,1,IF(A1752&lt;&gt;Receive[[#This Row],[No]],1,B1752+1))</f>
        <v>2</v>
      </c>
      <c r="C1753" s="1" t="s">
        <v>108</v>
      </c>
      <c r="D1753" s="1" t="s">
        <v>738</v>
      </c>
      <c r="E1753" s="1" t="s">
        <v>73</v>
      </c>
      <c r="F1753" s="1" t="s">
        <v>74</v>
      </c>
      <c r="G1753" s="1" t="s">
        <v>708</v>
      </c>
      <c r="H1753" s="1" t="s">
        <v>71</v>
      </c>
      <c r="I1753">
        <v>1</v>
      </c>
      <c r="J1753" t="s">
        <v>228</v>
      </c>
      <c r="K1753" s="1" t="s">
        <v>120</v>
      </c>
      <c r="L1753" s="1" t="s">
        <v>162</v>
      </c>
      <c r="M1753">
        <v>27</v>
      </c>
      <c r="N1753">
        <v>0</v>
      </c>
      <c r="O1753">
        <v>0</v>
      </c>
      <c r="P1753">
        <v>0</v>
      </c>
      <c r="X1753" t="str">
        <f>Receive[[#This Row],[服装]]&amp;Receive[[#This Row],[名前]]&amp;Receive[[#This Row],[レアリティ]]</f>
        <v>ユニフォーム七沢健吾ICONIC</v>
      </c>
    </row>
    <row r="1754" spans="1:24" x14ac:dyDescent="0.25">
      <c r="A1754">
        <f>VLOOKUP(Receive[[#This Row],[No用]],SetNo[[No.用]:[vlookup 用]],2,FALSE)</f>
        <v>297</v>
      </c>
      <c r="B1754">
        <f>IF(ROW()=2,1,IF(A1753&lt;&gt;Receive[[#This Row],[No]],1,B1753+1))</f>
        <v>3</v>
      </c>
      <c r="C1754" s="1" t="s">
        <v>108</v>
      </c>
      <c r="D1754" s="1" t="s">
        <v>738</v>
      </c>
      <c r="E1754" s="1" t="s">
        <v>73</v>
      </c>
      <c r="F1754" s="1" t="s">
        <v>74</v>
      </c>
      <c r="G1754" s="1" t="s">
        <v>708</v>
      </c>
      <c r="H1754" s="1" t="s">
        <v>71</v>
      </c>
      <c r="I1754">
        <v>1</v>
      </c>
      <c r="J1754" t="s">
        <v>228</v>
      </c>
      <c r="K1754" s="1" t="s">
        <v>164</v>
      </c>
      <c r="L1754" s="1" t="s">
        <v>162</v>
      </c>
      <c r="M1754">
        <v>27</v>
      </c>
      <c r="N1754">
        <v>0</v>
      </c>
      <c r="O1754">
        <v>0</v>
      </c>
      <c r="P1754">
        <v>0</v>
      </c>
      <c r="X1754" t="str">
        <f>Receive[[#This Row],[服装]]&amp;Receive[[#This Row],[名前]]&amp;Receive[[#This Row],[レアリティ]]</f>
        <v>ユニフォーム七沢健吾ICONIC</v>
      </c>
    </row>
    <row r="1755" spans="1:24" x14ac:dyDescent="0.25">
      <c r="A1755">
        <f>VLOOKUP(Receive[[#This Row],[No用]],SetNo[[No.用]:[vlookup 用]],2,FALSE)</f>
        <v>297</v>
      </c>
      <c r="B1755">
        <f>IF(ROW()=2,1,IF(A1754&lt;&gt;Receive[[#This Row],[No]],1,B1754+1))</f>
        <v>4</v>
      </c>
      <c r="C1755" s="1" t="s">
        <v>108</v>
      </c>
      <c r="D1755" s="1" t="s">
        <v>738</v>
      </c>
      <c r="E1755" s="1" t="s">
        <v>73</v>
      </c>
      <c r="F1755" s="1" t="s">
        <v>74</v>
      </c>
      <c r="G1755" s="1" t="s">
        <v>708</v>
      </c>
      <c r="H1755" s="1" t="s">
        <v>71</v>
      </c>
      <c r="I1755">
        <v>0</v>
      </c>
      <c r="J1755" t="s">
        <v>228</v>
      </c>
      <c r="K1755" s="1" t="s">
        <v>165</v>
      </c>
      <c r="L1755" s="1" t="s">
        <v>162</v>
      </c>
      <c r="M1755">
        <v>13</v>
      </c>
      <c r="N1755">
        <v>0</v>
      </c>
      <c r="O1755">
        <v>0</v>
      </c>
      <c r="P1755">
        <v>0</v>
      </c>
      <c r="X1755" t="str">
        <f>Receive[[#This Row],[服装]]&amp;Receive[[#This Row],[名前]]&amp;Receive[[#This Row],[レアリティ]]</f>
        <v>ユニフォーム七沢健吾ICONIC</v>
      </c>
    </row>
    <row r="1756" spans="1:24" x14ac:dyDescent="0.25">
      <c r="A1756">
        <f>VLOOKUP(Receive[[#This Row],[No用]],SetNo[[No.用]:[vlookup 用]],2,FALSE)</f>
        <v>298</v>
      </c>
      <c r="B1756">
        <f>IF(ROW()=2,1,IF(A1755&lt;&gt;Receive[[#This Row],[No]],1,B1755+1))</f>
        <v>1</v>
      </c>
      <c r="C1756" s="1" t="s">
        <v>108</v>
      </c>
      <c r="D1756" s="1" t="s">
        <v>741</v>
      </c>
      <c r="E1756" s="1" t="s">
        <v>73</v>
      </c>
      <c r="F1756" s="1" t="s">
        <v>82</v>
      </c>
      <c r="G1756" s="1" t="s">
        <v>708</v>
      </c>
      <c r="H1756" s="1" t="s">
        <v>71</v>
      </c>
      <c r="I1756">
        <v>1</v>
      </c>
      <c r="J1756" t="s">
        <v>228</v>
      </c>
      <c r="K1756" s="1" t="s">
        <v>119</v>
      </c>
      <c r="L1756" s="1" t="s">
        <v>162</v>
      </c>
      <c r="M1756">
        <v>26</v>
      </c>
      <c r="N1756">
        <v>0</v>
      </c>
      <c r="O1756">
        <v>0</v>
      </c>
      <c r="P1756">
        <v>0</v>
      </c>
      <c r="X1756" t="str">
        <f>Receive[[#This Row],[服装]]&amp;Receive[[#This Row],[名前]]&amp;Receive[[#This Row],[レアリティ]]</f>
        <v>ユニフォーム伊勢原裕次ICONIC</v>
      </c>
    </row>
    <row r="1757" spans="1:24" x14ac:dyDescent="0.25">
      <c r="A1757">
        <f>VLOOKUP(Receive[[#This Row],[No用]],SetNo[[No.用]:[vlookup 用]],2,FALSE)</f>
        <v>298</v>
      </c>
      <c r="B1757">
        <f>IF(ROW()=2,1,IF(A1756&lt;&gt;Receive[[#This Row],[No]],1,B1756+1))</f>
        <v>2</v>
      </c>
      <c r="C1757" s="1" t="s">
        <v>108</v>
      </c>
      <c r="D1757" s="1" t="s">
        <v>741</v>
      </c>
      <c r="E1757" s="1" t="s">
        <v>73</v>
      </c>
      <c r="F1757" s="1" t="s">
        <v>82</v>
      </c>
      <c r="G1757" s="1" t="s">
        <v>708</v>
      </c>
      <c r="H1757" s="1" t="s">
        <v>71</v>
      </c>
      <c r="I1757">
        <v>1</v>
      </c>
      <c r="J1757" t="s">
        <v>228</v>
      </c>
      <c r="K1757" s="1" t="s">
        <v>163</v>
      </c>
      <c r="L1757" s="1" t="s">
        <v>162</v>
      </c>
      <c r="M1757">
        <v>26</v>
      </c>
      <c r="N1757">
        <v>0</v>
      </c>
      <c r="O1757">
        <v>0</v>
      </c>
      <c r="P1757">
        <v>0</v>
      </c>
      <c r="R1757" s="1" t="s">
        <v>923</v>
      </c>
      <c r="S1757" s="1">
        <v>15</v>
      </c>
      <c r="T1757" s="1">
        <v>59.1</v>
      </c>
      <c r="U1757" s="1"/>
      <c r="V1757" s="1"/>
      <c r="X1757" t="str">
        <f>Receive[[#This Row],[服装]]&amp;Receive[[#This Row],[名前]]&amp;Receive[[#This Row],[レアリティ]]</f>
        <v>ユニフォーム伊勢原裕次ICONIC</v>
      </c>
    </row>
    <row r="1758" spans="1:24" x14ac:dyDescent="0.25">
      <c r="A1758">
        <f>VLOOKUP(Receive[[#This Row],[No用]],SetNo[[No.用]:[vlookup 用]],2,FALSE)</f>
        <v>298</v>
      </c>
      <c r="B1758">
        <f>IF(ROW()=2,1,IF(A1757&lt;&gt;Receive[[#This Row],[No]],1,B1757+1))</f>
        <v>3</v>
      </c>
      <c r="C1758" s="1" t="s">
        <v>108</v>
      </c>
      <c r="D1758" s="1" t="s">
        <v>741</v>
      </c>
      <c r="E1758" s="1" t="s">
        <v>73</v>
      </c>
      <c r="F1758" s="1" t="s">
        <v>82</v>
      </c>
      <c r="G1758" s="1" t="s">
        <v>708</v>
      </c>
      <c r="H1758" s="1" t="s">
        <v>71</v>
      </c>
      <c r="I1758">
        <v>1</v>
      </c>
      <c r="J1758" t="s">
        <v>228</v>
      </c>
      <c r="K1758" s="1" t="s">
        <v>120</v>
      </c>
      <c r="L1758" s="1" t="s">
        <v>178</v>
      </c>
      <c r="M1758">
        <v>29</v>
      </c>
      <c r="N1758">
        <v>0</v>
      </c>
      <c r="O1758">
        <v>0</v>
      </c>
      <c r="P1758">
        <v>0</v>
      </c>
      <c r="X1758" t="str">
        <f>Receive[[#This Row],[服装]]&amp;Receive[[#This Row],[名前]]&amp;Receive[[#This Row],[レアリティ]]</f>
        <v>ユニフォーム伊勢原裕次ICONIC</v>
      </c>
    </row>
    <row r="1759" spans="1:24" x14ac:dyDescent="0.25">
      <c r="A1759">
        <f>VLOOKUP(Receive[[#This Row],[No用]],SetNo[[No.用]:[vlookup 用]],2,FALSE)</f>
        <v>298</v>
      </c>
      <c r="B1759">
        <f>IF(ROW()=2,1,IF(A1758&lt;&gt;Receive[[#This Row],[No]],1,B1758+1))</f>
        <v>4</v>
      </c>
      <c r="C1759" s="1" t="s">
        <v>108</v>
      </c>
      <c r="D1759" s="1" t="s">
        <v>741</v>
      </c>
      <c r="E1759" s="1" t="s">
        <v>73</v>
      </c>
      <c r="F1759" s="1" t="s">
        <v>82</v>
      </c>
      <c r="G1759" s="1" t="s">
        <v>708</v>
      </c>
      <c r="H1759" s="1" t="s">
        <v>71</v>
      </c>
      <c r="I1759">
        <v>1</v>
      </c>
      <c r="J1759" t="s">
        <v>228</v>
      </c>
      <c r="K1759" s="1" t="s">
        <v>164</v>
      </c>
      <c r="L1759" s="1" t="s">
        <v>162</v>
      </c>
      <c r="M1759">
        <v>26</v>
      </c>
      <c r="N1759">
        <v>0</v>
      </c>
      <c r="O1759">
        <v>0</v>
      </c>
      <c r="P1759">
        <v>0</v>
      </c>
      <c r="X1759" t="str">
        <f>Receive[[#This Row],[服装]]&amp;Receive[[#This Row],[名前]]&amp;Receive[[#This Row],[レアリティ]]</f>
        <v>ユニフォーム伊勢原裕次ICONIC</v>
      </c>
    </row>
    <row r="1760" spans="1:24" x14ac:dyDescent="0.25">
      <c r="A1760">
        <f>VLOOKUP(Receive[[#This Row],[No用]],SetNo[[No.用]:[vlookup 用]],2,FALSE)</f>
        <v>298</v>
      </c>
      <c r="B1760">
        <f>IF(ROW()=2,1,IF(A1759&lt;&gt;Receive[[#This Row],[No]],1,B1759+1))</f>
        <v>5</v>
      </c>
      <c r="C1760" s="1" t="s">
        <v>108</v>
      </c>
      <c r="D1760" s="1" t="s">
        <v>741</v>
      </c>
      <c r="E1760" s="1" t="s">
        <v>73</v>
      </c>
      <c r="F1760" s="1" t="s">
        <v>82</v>
      </c>
      <c r="G1760" s="1" t="s">
        <v>708</v>
      </c>
      <c r="H1760" s="1" t="s">
        <v>71</v>
      </c>
      <c r="I1760">
        <v>0</v>
      </c>
      <c r="J1760" t="s">
        <v>228</v>
      </c>
      <c r="K1760" s="1" t="s">
        <v>165</v>
      </c>
      <c r="L1760" s="1" t="s">
        <v>162</v>
      </c>
      <c r="M1760">
        <v>13</v>
      </c>
      <c r="N1760">
        <v>0</v>
      </c>
      <c r="O1760">
        <v>0</v>
      </c>
      <c r="P1760">
        <v>0</v>
      </c>
      <c r="X1760" t="str">
        <f>Receive[[#This Row],[服装]]&amp;Receive[[#This Row],[名前]]&amp;Receive[[#This Row],[レアリティ]]</f>
        <v>ユニフォーム伊勢原裕次ICONIC</v>
      </c>
    </row>
    <row r="1761" spans="1:24" x14ac:dyDescent="0.25">
      <c r="A1761">
        <f>VLOOKUP(Receive[[#This Row],[No用]],SetNo[[No.用]:[vlookup 用]],2,FALSE)</f>
        <v>299</v>
      </c>
      <c r="B1761">
        <f>IF(ROW()=2,1,IF(A1760&lt;&gt;Receive[[#This Row],[No]],1,B1760+1))</f>
        <v>1</v>
      </c>
      <c r="C1761" s="1" t="s">
        <v>108</v>
      </c>
      <c r="D1761" s="1" t="s">
        <v>748</v>
      </c>
      <c r="E1761" s="1" t="s">
        <v>73</v>
      </c>
      <c r="F1761" s="1" t="s">
        <v>78</v>
      </c>
      <c r="G1761" s="1" t="s">
        <v>708</v>
      </c>
      <c r="H1761" s="1" t="s">
        <v>71</v>
      </c>
      <c r="I1761">
        <v>1</v>
      </c>
      <c r="J1761" t="s">
        <v>228</v>
      </c>
      <c r="K1761" s="1" t="s">
        <v>119</v>
      </c>
      <c r="L1761" s="1" t="s">
        <v>162</v>
      </c>
      <c r="M1761">
        <v>26</v>
      </c>
      <c r="N1761">
        <v>0</v>
      </c>
      <c r="O1761">
        <v>0</v>
      </c>
      <c r="P1761">
        <v>0</v>
      </c>
      <c r="X1761" t="str">
        <f>Receive[[#This Row],[服装]]&amp;Receive[[#This Row],[名前]]&amp;Receive[[#This Row],[レアリティ]]</f>
        <v>ユニフォーム湯河浩二ICONIC</v>
      </c>
    </row>
    <row r="1762" spans="1:24" x14ac:dyDescent="0.25">
      <c r="A1762">
        <f>VLOOKUP(Receive[[#This Row],[No用]],SetNo[[No.用]:[vlookup 用]],2,FALSE)</f>
        <v>299</v>
      </c>
      <c r="B1762">
        <f>IF(ROW()=2,1,IF(A1761&lt;&gt;Receive[[#This Row],[No]],1,B1761+1))</f>
        <v>2</v>
      </c>
      <c r="C1762" s="1" t="s">
        <v>108</v>
      </c>
      <c r="D1762" s="1" t="s">
        <v>748</v>
      </c>
      <c r="E1762" s="1" t="s">
        <v>73</v>
      </c>
      <c r="F1762" s="1" t="s">
        <v>78</v>
      </c>
      <c r="G1762" s="1" t="s">
        <v>708</v>
      </c>
      <c r="H1762" s="1" t="s">
        <v>71</v>
      </c>
      <c r="I1762">
        <v>1</v>
      </c>
      <c r="J1762" t="s">
        <v>228</v>
      </c>
      <c r="K1762" s="1" t="s">
        <v>163</v>
      </c>
      <c r="L1762" s="1" t="s">
        <v>162</v>
      </c>
      <c r="M1762">
        <v>26</v>
      </c>
      <c r="N1762">
        <v>0</v>
      </c>
      <c r="O1762">
        <v>0</v>
      </c>
      <c r="P1762">
        <v>0</v>
      </c>
      <c r="R1762" s="1" t="s">
        <v>923</v>
      </c>
      <c r="S1762" s="1">
        <v>15</v>
      </c>
      <c r="T1762" s="1">
        <v>59.1</v>
      </c>
      <c r="U1762" s="1"/>
      <c r="V1762" s="1"/>
      <c r="X1762" t="str">
        <f>Receive[[#This Row],[服装]]&amp;Receive[[#This Row],[名前]]&amp;Receive[[#This Row],[レアリティ]]</f>
        <v>ユニフォーム湯河浩二ICONIC</v>
      </c>
    </row>
    <row r="1763" spans="1:24" x14ac:dyDescent="0.25">
      <c r="A1763">
        <f>VLOOKUP(Receive[[#This Row],[No用]],SetNo[[No.用]:[vlookup 用]],2,FALSE)</f>
        <v>299</v>
      </c>
      <c r="B1763">
        <f>IF(ROW()=2,1,IF(A1762&lt;&gt;Receive[[#This Row],[No]],1,B1762+1))</f>
        <v>3</v>
      </c>
      <c r="C1763" s="1" t="s">
        <v>108</v>
      </c>
      <c r="D1763" s="1" t="s">
        <v>748</v>
      </c>
      <c r="E1763" s="1" t="s">
        <v>73</v>
      </c>
      <c r="F1763" s="1" t="s">
        <v>78</v>
      </c>
      <c r="G1763" s="1" t="s">
        <v>708</v>
      </c>
      <c r="H1763" s="1" t="s">
        <v>71</v>
      </c>
      <c r="I1763">
        <v>1</v>
      </c>
      <c r="J1763" t="s">
        <v>228</v>
      </c>
      <c r="K1763" s="1" t="s">
        <v>120</v>
      </c>
      <c r="L1763" s="1" t="s">
        <v>162</v>
      </c>
      <c r="M1763">
        <v>26</v>
      </c>
      <c r="N1763">
        <v>0</v>
      </c>
      <c r="O1763">
        <v>0</v>
      </c>
      <c r="P1763">
        <v>0</v>
      </c>
      <c r="X1763" t="str">
        <f>Receive[[#This Row],[服装]]&amp;Receive[[#This Row],[名前]]&amp;Receive[[#This Row],[レアリティ]]</f>
        <v>ユニフォーム湯河浩二ICONIC</v>
      </c>
    </row>
    <row r="1764" spans="1:24" x14ac:dyDescent="0.25">
      <c r="A1764">
        <f>VLOOKUP(Receive[[#This Row],[No用]],SetNo[[No.用]:[vlookup 用]],2,FALSE)</f>
        <v>299</v>
      </c>
      <c r="B1764">
        <f>IF(ROW()=2,1,IF(A1763&lt;&gt;Receive[[#This Row],[No]],1,B1763+1))</f>
        <v>4</v>
      </c>
      <c r="C1764" s="1" t="s">
        <v>108</v>
      </c>
      <c r="D1764" s="1" t="s">
        <v>748</v>
      </c>
      <c r="E1764" s="1" t="s">
        <v>73</v>
      </c>
      <c r="F1764" s="1" t="s">
        <v>78</v>
      </c>
      <c r="G1764" s="1" t="s">
        <v>708</v>
      </c>
      <c r="H1764" s="1" t="s">
        <v>71</v>
      </c>
      <c r="I1764">
        <v>1</v>
      </c>
      <c r="J1764" t="s">
        <v>228</v>
      </c>
      <c r="K1764" s="1" t="s">
        <v>164</v>
      </c>
      <c r="L1764" s="1" t="s">
        <v>162</v>
      </c>
      <c r="M1764">
        <v>26</v>
      </c>
      <c r="N1764">
        <v>0</v>
      </c>
      <c r="O1764">
        <v>0</v>
      </c>
      <c r="P1764">
        <v>0</v>
      </c>
      <c r="X1764" t="str">
        <f>Receive[[#This Row],[服装]]&amp;Receive[[#This Row],[名前]]&amp;Receive[[#This Row],[レアリティ]]</f>
        <v>ユニフォーム湯河浩二ICONIC</v>
      </c>
    </row>
    <row r="1765" spans="1:24" x14ac:dyDescent="0.25">
      <c r="A1765">
        <f>VLOOKUP(Receive[[#This Row],[No用]],SetNo[[No.用]:[vlookup 用]],2,FALSE)</f>
        <v>299</v>
      </c>
      <c r="B1765">
        <f>IF(ROW()=2,1,IF(A1764&lt;&gt;Receive[[#This Row],[No]],1,B1764+1))</f>
        <v>5</v>
      </c>
      <c r="C1765" s="1" t="s">
        <v>108</v>
      </c>
      <c r="D1765" s="1" t="s">
        <v>748</v>
      </c>
      <c r="E1765" s="1" t="s">
        <v>73</v>
      </c>
      <c r="F1765" s="1" t="s">
        <v>78</v>
      </c>
      <c r="G1765" s="1" t="s">
        <v>708</v>
      </c>
      <c r="H1765" s="1" t="s">
        <v>71</v>
      </c>
      <c r="I1765">
        <v>0</v>
      </c>
      <c r="J1765" t="s">
        <v>228</v>
      </c>
      <c r="K1765" s="1" t="s">
        <v>165</v>
      </c>
      <c r="L1765" s="1" t="s">
        <v>162</v>
      </c>
      <c r="M1765">
        <v>13</v>
      </c>
      <c r="N1765">
        <v>0</v>
      </c>
      <c r="O1765">
        <v>0</v>
      </c>
      <c r="P1765">
        <v>0</v>
      </c>
      <c r="X1765" t="str">
        <f>Receive[[#This Row],[服装]]&amp;Receive[[#This Row],[名前]]&amp;Receive[[#This Row],[レアリティ]]</f>
        <v>ユニフォーム湯河浩二ICONIC</v>
      </c>
    </row>
    <row r="1766" spans="1:24" x14ac:dyDescent="0.25">
      <c r="A1766">
        <f>VLOOKUP(Receive[[#This Row],[No用]],SetNo[[No.用]:[vlookup 用]],2,FALSE)</f>
        <v>300</v>
      </c>
      <c r="B1766">
        <f>IF(ROW()=2,1,IF(A1765&lt;&gt;Receive[[#This Row],[No]],1,B1765+1))</f>
        <v>1</v>
      </c>
      <c r="C1766" s="1" t="s">
        <v>108</v>
      </c>
      <c r="D1766" s="1" t="s">
        <v>773</v>
      </c>
      <c r="E1766" s="1" t="s">
        <v>774</v>
      </c>
      <c r="F1766" s="1" t="s">
        <v>82</v>
      </c>
      <c r="G1766" s="1" t="s">
        <v>776</v>
      </c>
      <c r="H1766" s="1" t="s">
        <v>71</v>
      </c>
      <c r="I1766">
        <v>1</v>
      </c>
      <c r="J1766" t="s">
        <v>228</v>
      </c>
      <c r="K1766" s="1" t="s">
        <v>119</v>
      </c>
      <c r="L1766" s="1" t="s">
        <v>162</v>
      </c>
      <c r="M1766">
        <v>27</v>
      </c>
      <c r="N1766">
        <v>0</v>
      </c>
      <c r="O1766">
        <v>0</v>
      </c>
      <c r="P1766">
        <v>0</v>
      </c>
      <c r="X1766" t="str">
        <f>Receive[[#This Row],[服装]]&amp;Receive[[#This Row],[名前]]&amp;Receive[[#This Row],[レアリティ]]</f>
        <v>ユニフォーム千鹿谷栄吉ICONIC</v>
      </c>
    </row>
    <row r="1767" spans="1:24" x14ac:dyDescent="0.25">
      <c r="A1767">
        <f>VLOOKUP(Receive[[#This Row],[No用]],SetNo[[No.用]:[vlookup 用]],2,FALSE)</f>
        <v>300</v>
      </c>
      <c r="B1767">
        <f>IF(ROW()=2,1,IF(A1766&lt;&gt;Receive[[#This Row],[No]],1,B1766+1))</f>
        <v>2</v>
      </c>
      <c r="C1767" s="1" t="s">
        <v>108</v>
      </c>
      <c r="D1767" s="1" t="s">
        <v>773</v>
      </c>
      <c r="E1767" s="1" t="s">
        <v>774</v>
      </c>
      <c r="F1767" s="1" t="s">
        <v>82</v>
      </c>
      <c r="G1767" s="1" t="s">
        <v>776</v>
      </c>
      <c r="H1767" s="1" t="s">
        <v>71</v>
      </c>
      <c r="I1767">
        <v>1</v>
      </c>
      <c r="J1767" t="s">
        <v>228</v>
      </c>
      <c r="K1767" s="1" t="s">
        <v>163</v>
      </c>
      <c r="L1767" s="1" t="s">
        <v>162</v>
      </c>
      <c r="M1767">
        <v>27</v>
      </c>
      <c r="N1767">
        <v>0</v>
      </c>
      <c r="O1767">
        <v>0</v>
      </c>
      <c r="P1767">
        <v>0</v>
      </c>
      <c r="R1767" s="1" t="s">
        <v>923</v>
      </c>
      <c r="S1767" s="1">
        <v>15</v>
      </c>
      <c r="T1767" s="1">
        <v>59.1</v>
      </c>
      <c r="U1767" s="1"/>
      <c r="V1767" s="1"/>
      <c r="X1767" t="str">
        <f>Receive[[#This Row],[服装]]&amp;Receive[[#This Row],[名前]]&amp;Receive[[#This Row],[レアリティ]]</f>
        <v>ユニフォーム千鹿谷栄吉ICONIC</v>
      </c>
    </row>
    <row r="1768" spans="1:24" x14ac:dyDescent="0.25">
      <c r="A1768">
        <f>VLOOKUP(Receive[[#This Row],[No用]],SetNo[[No.用]:[vlookup 用]],2,FALSE)</f>
        <v>300</v>
      </c>
      <c r="B1768">
        <f>IF(ROW()=2,1,IF(A1767&lt;&gt;Receive[[#This Row],[No]],1,B1767+1))</f>
        <v>3</v>
      </c>
      <c r="C1768" s="1" t="s">
        <v>108</v>
      </c>
      <c r="D1768" s="1" t="s">
        <v>773</v>
      </c>
      <c r="E1768" s="1" t="s">
        <v>774</v>
      </c>
      <c r="F1768" s="1" t="s">
        <v>82</v>
      </c>
      <c r="G1768" s="1" t="s">
        <v>776</v>
      </c>
      <c r="H1768" s="1" t="s">
        <v>71</v>
      </c>
      <c r="I1768">
        <v>1</v>
      </c>
      <c r="J1768" t="s">
        <v>228</v>
      </c>
      <c r="K1768" s="1" t="s">
        <v>120</v>
      </c>
      <c r="L1768" s="1" t="s">
        <v>162</v>
      </c>
      <c r="M1768">
        <v>27</v>
      </c>
      <c r="N1768">
        <v>0</v>
      </c>
      <c r="O1768">
        <v>0</v>
      </c>
      <c r="P1768">
        <v>0</v>
      </c>
      <c r="X1768" t="str">
        <f>Receive[[#This Row],[服装]]&amp;Receive[[#This Row],[名前]]&amp;Receive[[#This Row],[レアリティ]]</f>
        <v>ユニフォーム千鹿谷栄吉ICONIC</v>
      </c>
    </row>
    <row r="1769" spans="1:24" x14ac:dyDescent="0.25">
      <c r="A1769">
        <f>VLOOKUP(Receive[[#This Row],[No用]],SetNo[[No.用]:[vlookup 用]],2,FALSE)</f>
        <v>300</v>
      </c>
      <c r="B1769">
        <f>IF(ROW()=2,1,IF(A1768&lt;&gt;Receive[[#This Row],[No]],1,B1768+1))</f>
        <v>4</v>
      </c>
      <c r="C1769" s="1" t="s">
        <v>108</v>
      </c>
      <c r="D1769" s="1" t="s">
        <v>773</v>
      </c>
      <c r="E1769" s="1" t="s">
        <v>774</v>
      </c>
      <c r="F1769" s="1" t="s">
        <v>82</v>
      </c>
      <c r="G1769" s="1" t="s">
        <v>776</v>
      </c>
      <c r="H1769" s="1" t="s">
        <v>71</v>
      </c>
      <c r="I1769">
        <v>1</v>
      </c>
      <c r="J1769" t="s">
        <v>228</v>
      </c>
      <c r="K1769" s="1" t="s">
        <v>164</v>
      </c>
      <c r="L1769" s="1" t="s">
        <v>162</v>
      </c>
      <c r="M1769">
        <v>27</v>
      </c>
      <c r="N1769">
        <v>0</v>
      </c>
      <c r="O1769">
        <v>0</v>
      </c>
      <c r="P1769">
        <v>0</v>
      </c>
      <c r="X1769" t="str">
        <f>Receive[[#This Row],[服装]]&amp;Receive[[#This Row],[名前]]&amp;Receive[[#This Row],[レアリティ]]</f>
        <v>ユニフォーム千鹿谷栄吉ICONIC</v>
      </c>
    </row>
    <row r="1770" spans="1:24" x14ac:dyDescent="0.25">
      <c r="A1770">
        <f>VLOOKUP(Receive[[#This Row],[No用]],SetNo[[No.用]:[vlookup 用]],2,FALSE)</f>
        <v>300</v>
      </c>
      <c r="B1770">
        <f>IF(ROW()=2,1,IF(A1769&lt;&gt;Receive[[#This Row],[No]],1,B1769+1))</f>
        <v>5</v>
      </c>
      <c r="C1770" s="1" t="s">
        <v>108</v>
      </c>
      <c r="D1770" s="1" t="s">
        <v>773</v>
      </c>
      <c r="E1770" s="1" t="s">
        <v>774</v>
      </c>
      <c r="F1770" s="1" t="s">
        <v>82</v>
      </c>
      <c r="G1770" s="1" t="s">
        <v>776</v>
      </c>
      <c r="H1770" s="1" t="s">
        <v>71</v>
      </c>
      <c r="I1770">
        <v>0</v>
      </c>
      <c r="J1770" t="s">
        <v>228</v>
      </c>
      <c r="K1770" s="1" t="s">
        <v>165</v>
      </c>
      <c r="L1770" s="1" t="s">
        <v>162</v>
      </c>
      <c r="M1770">
        <v>13</v>
      </c>
      <c r="N1770">
        <v>0</v>
      </c>
      <c r="O1770">
        <v>0</v>
      </c>
      <c r="P1770">
        <v>0</v>
      </c>
      <c r="X1770" t="str">
        <f>Receive[[#This Row],[服装]]&amp;Receive[[#This Row],[名前]]&amp;Receive[[#This Row],[レアリティ]]</f>
        <v>ユニフォーム千鹿谷栄吉ICONIC</v>
      </c>
    </row>
    <row r="1771" spans="1:24" x14ac:dyDescent="0.25">
      <c r="A1771">
        <f>VLOOKUP(Receive[[#This Row],[No用]],SetNo[[No.用]:[vlookup 用]],2,FALSE)</f>
        <v>301</v>
      </c>
      <c r="B1771">
        <f>IF(ROW()=2,1,IF(A1770&lt;&gt;Receive[[#This Row],[No]],1,B1770+1))</f>
        <v>1</v>
      </c>
      <c r="C1771" s="1" t="s">
        <v>108</v>
      </c>
      <c r="D1771" s="1" t="s">
        <v>782</v>
      </c>
      <c r="E1771" s="1" t="s">
        <v>90</v>
      </c>
      <c r="F1771" s="1" t="s">
        <v>783</v>
      </c>
      <c r="G1771" s="1" t="s">
        <v>776</v>
      </c>
      <c r="H1771" s="1" t="s">
        <v>71</v>
      </c>
      <c r="I1771">
        <v>1</v>
      </c>
      <c r="J1771" t="s">
        <v>228</v>
      </c>
      <c r="K1771" s="1" t="s">
        <v>119</v>
      </c>
      <c r="L1771" s="1" t="s">
        <v>162</v>
      </c>
      <c r="M1771">
        <v>26</v>
      </c>
      <c r="N1771">
        <v>0</v>
      </c>
      <c r="O1771">
        <v>0</v>
      </c>
      <c r="P1771">
        <v>0</v>
      </c>
      <c r="X1771" t="str">
        <f>Receive[[#This Row],[服装]]&amp;Receive[[#This Row],[名前]]&amp;Receive[[#This Row],[レアリティ]]</f>
        <v>ユニフォーム小鹿野大樹ICONIC</v>
      </c>
    </row>
    <row r="1772" spans="1:24" x14ac:dyDescent="0.25">
      <c r="A1772">
        <f>VLOOKUP(Receive[[#This Row],[No用]],SetNo[[No.用]:[vlookup 用]],2,FALSE)</f>
        <v>301</v>
      </c>
      <c r="B1772">
        <f>IF(ROW()=2,1,IF(A1771&lt;&gt;Receive[[#This Row],[No]],1,B1771+1))</f>
        <v>2</v>
      </c>
      <c r="C1772" s="1" t="s">
        <v>108</v>
      </c>
      <c r="D1772" s="1" t="s">
        <v>782</v>
      </c>
      <c r="E1772" s="1" t="s">
        <v>90</v>
      </c>
      <c r="F1772" s="1" t="s">
        <v>783</v>
      </c>
      <c r="G1772" s="1" t="s">
        <v>776</v>
      </c>
      <c r="H1772" s="1" t="s">
        <v>71</v>
      </c>
      <c r="I1772">
        <v>1</v>
      </c>
      <c r="J1772" t="s">
        <v>228</v>
      </c>
      <c r="K1772" s="1" t="s">
        <v>163</v>
      </c>
      <c r="L1772" s="1" t="s">
        <v>162</v>
      </c>
      <c r="M1772">
        <v>26</v>
      </c>
      <c r="N1772">
        <v>0</v>
      </c>
      <c r="O1772">
        <v>0</v>
      </c>
      <c r="P1772">
        <v>0</v>
      </c>
      <c r="R1772" s="1" t="s">
        <v>923</v>
      </c>
      <c r="S1772" s="1">
        <v>15</v>
      </c>
      <c r="T1772" s="1">
        <v>59.1</v>
      </c>
      <c r="U1772" s="1"/>
      <c r="V1772" s="1"/>
      <c r="X1772" t="str">
        <f>Receive[[#This Row],[服装]]&amp;Receive[[#This Row],[名前]]&amp;Receive[[#This Row],[レアリティ]]</f>
        <v>ユニフォーム小鹿野大樹ICONIC</v>
      </c>
    </row>
    <row r="1773" spans="1:24" x14ac:dyDescent="0.25">
      <c r="A1773">
        <f>VLOOKUP(Receive[[#This Row],[No用]],SetNo[[No.用]:[vlookup 用]],2,FALSE)</f>
        <v>301</v>
      </c>
      <c r="B1773">
        <f>IF(ROW()=2,1,IF(A1772&lt;&gt;Receive[[#This Row],[No]],1,B1772+1))</f>
        <v>3</v>
      </c>
      <c r="C1773" s="1" t="s">
        <v>108</v>
      </c>
      <c r="D1773" s="1" t="s">
        <v>782</v>
      </c>
      <c r="E1773" s="1" t="s">
        <v>90</v>
      </c>
      <c r="F1773" s="1" t="s">
        <v>783</v>
      </c>
      <c r="G1773" s="1" t="s">
        <v>776</v>
      </c>
      <c r="H1773" s="1" t="s">
        <v>71</v>
      </c>
      <c r="I1773">
        <v>1</v>
      </c>
      <c r="J1773" t="s">
        <v>228</v>
      </c>
      <c r="K1773" s="1" t="s">
        <v>120</v>
      </c>
      <c r="L1773" s="1" t="s">
        <v>162</v>
      </c>
      <c r="M1773">
        <v>26</v>
      </c>
      <c r="N1773">
        <v>0</v>
      </c>
      <c r="O1773">
        <v>0</v>
      </c>
      <c r="P1773">
        <v>0</v>
      </c>
      <c r="X1773" t="str">
        <f>Receive[[#This Row],[服装]]&amp;Receive[[#This Row],[名前]]&amp;Receive[[#This Row],[レアリティ]]</f>
        <v>ユニフォーム小鹿野大樹ICONIC</v>
      </c>
    </row>
    <row r="1774" spans="1:24" x14ac:dyDescent="0.25">
      <c r="A1774">
        <f>VLOOKUP(Receive[[#This Row],[No用]],SetNo[[No.用]:[vlookup 用]],2,FALSE)</f>
        <v>301</v>
      </c>
      <c r="B1774">
        <f>IF(ROW()=2,1,IF(A1773&lt;&gt;Receive[[#This Row],[No]],1,B1773+1))</f>
        <v>4</v>
      </c>
      <c r="C1774" s="1" t="s">
        <v>108</v>
      </c>
      <c r="D1774" s="1" t="s">
        <v>782</v>
      </c>
      <c r="E1774" s="1" t="s">
        <v>90</v>
      </c>
      <c r="F1774" s="1" t="s">
        <v>783</v>
      </c>
      <c r="G1774" s="1" t="s">
        <v>776</v>
      </c>
      <c r="H1774" s="1" t="s">
        <v>71</v>
      </c>
      <c r="I1774">
        <v>1</v>
      </c>
      <c r="J1774" t="s">
        <v>228</v>
      </c>
      <c r="K1774" s="1" t="s">
        <v>164</v>
      </c>
      <c r="L1774" s="1" t="s">
        <v>162</v>
      </c>
      <c r="M1774">
        <v>26</v>
      </c>
      <c r="N1774">
        <v>0</v>
      </c>
      <c r="O1774">
        <v>0</v>
      </c>
      <c r="P1774">
        <v>0</v>
      </c>
      <c r="X1774" t="str">
        <f>Receive[[#This Row],[服装]]&amp;Receive[[#This Row],[名前]]&amp;Receive[[#This Row],[レアリティ]]</f>
        <v>ユニフォーム小鹿野大樹ICONIC</v>
      </c>
    </row>
    <row r="1775" spans="1:24" x14ac:dyDescent="0.25">
      <c r="A1775">
        <f>VLOOKUP(Receive[[#This Row],[No用]],SetNo[[No.用]:[vlookup 用]],2,FALSE)</f>
        <v>301</v>
      </c>
      <c r="B1775">
        <f>IF(ROW()=2,1,IF(A1774&lt;&gt;Receive[[#This Row],[No]],1,B1774+1))</f>
        <v>5</v>
      </c>
      <c r="C1775" s="1" t="s">
        <v>108</v>
      </c>
      <c r="D1775" s="1" t="s">
        <v>782</v>
      </c>
      <c r="E1775" s="1" t="s">
        <v>90</v>
      </c>
      <c r="F1775" s="1" t="s">
        <v>783</v>
      </c>
      <c r="G1775" s="1" t="s">
        <v>776</v>
      </c>
      <c r="H1775" s="1" t="s">
        <v>71</v>
      </c>
      <c r="I1775">
        <v>0</v>
      </c>
      <c r="J1775" t="s">
        <v>228</v>
      </c>
      <c r="K1775" s="1" t="s">
        <v>165</v>
      </c>
      <c r="L1775" s="1" t="s">
        <v>162</v>
      </c>
      <c r="M1775">
        <v>13</v>
      </c>
      <c r="N1775">
        <v>0</v>
      </c>
      <c r="O1775">
        <v>0</v>
      </c>
      <c r="P1775">
        <v>0</v>
      </c>
      <c r="X1775" t="str">
        <f>Receive[[#This Row],[服装]]&amp;Receive[[#This Row],[名前]]&amp;Receive[[#This Row],[レアリティ]]</f>
        <v>ユニフォーム小鹿野大樹ICONIC</v>
      </c>
    </row>
    <row r="1776" spans="1:24" x14ac:dyDescent="0.25">
      <c r="A1776">
        <f>VLOOKUP(Receive[[#This Row],[No用]],SetNo[[No.用]:[vlookup 用]],2,FALSE)</f>
        <v>302</v>
      </c>
      <c r="B1776">
        <f>IF(ROW()=2,1,IF(A1775&lt;&gt;Receive[[#This Row],[No]],1,B1775+1))</f>
        <v>1</v>
      </c>
      <c r="C1776" s="1" t="s">
        <v>108</v>
      </c>
      <c r="D1776" s="1" t="s">
        <v>795</v>
      </c>
      <c r="E1776" s="1" t="s">
        <v>77</v>
      </c>
      <c r="F1776" s="1" t="s">
        <v>80</v>
      </c>
      <c r="G1776" s="1" t="s">
        <v>776</v>
      </c>
      <c r="H1776" s="1" t="s">
        <v>71</v>
      </c>
      <c r="I1776">
        <v>1</v>
      </c>
      <c r="J1776" t="s">
        <v>228</v>
      </c>
      <c r="K1776" s="1" t="s">
        <v>194</v>
      </c>
      <c r="L1776" s="1" t="s">
        <v>173</v>
      </c>
      <c r="M1776">
        <v>36</v>
      </c>
      <c r="N1776">
        <v>0</v>
      </c>
      <c r="O1776">
        <v>0</v>
      </c>
      <c r="P1776">
        <v>0</v>
      </c>
      <c r="X1776" t="str">
        <f>Receive[[#This Row],[服装]]&amp;Receive[[#This Row],[名前]]&amp;Receive[[#This Row],[レアリティ]]</f>
        <v>ユニフォーム赤谷勇ICONIC</v>
      </c>
    </row>
    <row r="1777" spans="1:24" x14ac:dyDescent="0.25">
      <c r="A1777">
        <f>VLOOKUP(Receive[[#This Row],[No用]],SetNo[[No.用]:[vlookup 用]],2,FALSE)</f>
        <v>302</v>
      </c>
      <c r="B1777">
        <f>IF(ROW()=2,1,IF(A1776&lt;&gt;Receive[[#This Row],[No]],1,B1776+1))</f>
        <v>2</v>
      </c>
      <c r="C1777" s="1" t="s">
        <v>108</v>
      </c>
      <c r="D1777" s="1" t="s">
        <v>795</v>
      </c>
      <c r="E1777" s="1" t="s">
        <v>77</v>
      </c>
      <c r="F1777" s="1" t="s">
        <v>80</v>
      </c>
      <c r="G1777" s="1" t="s">
        <v>776</v>
      </c>
      <c r="H1777" s="1" t="s">
        <v>71</v>
      </c>
      <c r="I1777">
        <v>1</v>
      </c>
      <c r="J1777" t="s">
        <v>228</v>
      </c>
      <c r="K1777" s="1" t="s">
        <v>163</v>
      </c>
      <c r="L1777" s="1" t="s">
        <v>162</v>
      </c>
      <c r="M1777">
        <v>28</v>
      </c>
      <c r="N1777">
        <v>0</v>
      </c>
      <c r="O1777">
        <v>0</v>
      </c>
      <c r="P1777">
        <v>0</v>
      </c>
      <c r="R1777" s="1" t="s">
        <v>923</v>
      </c>
      <c r="S1777" s="1">
        <v>15</v>
      </c>
      <c r="T1777" s="1">
        <v>59.1</v>
      </c>
      <c r="U1777" s="1"/>
      <c r="V1777" s="1"/>
      <c r="X1777" t="str">
        <f>Receive[[#This Row],[服装]]&amp;Receive[[#This Row],[名前]]&amp;Receive[[#This Row],[レアリティ]]</f>
        <v>ユニフォーム赤谷勇ICONIC</v>
      </c>
    </row>
    <row r="1778" spans="1:24" x14ac:dyDescent="0.25">
      <c r="A1778">
        <f>VLOOKUP(Receive[[#This Row],[No用]],SetNo[[No.用]:[vlookup 用]],2,FALSE)</f>
        <v>302</v>
      </c>
      <c r="B1778">
        <f>IF(ROW()=2,1,IF(A1777&lt;&gt;Receive[[#This Row],[No]],1,B1777+1))</f>
        <v>3</v>
      </c>
      <c r="C1778" s="1" t="s">
        <v>108</v>
      </c>
      <c r="D1778" s="1" t="s">
        <v>795</v>
      </c>
      <c r="E1778" s="1" t="s">
        <v>77</v>
      </c>
      <c r="F1778" s="1" t="s">
        <v>80</v>
      </c>
      <c r="G1778" s="1" t="s">
        <v>776</v>
      </c>
      <c r="H1778" s="1" t="s">
        <v>71</v>
      </c>
      <c r="I1778">
        <v>1</v>
      </c>
      <c r="J1778" t="s">
        <v>228</v>
      </c>
      <c r="K1778" s="1" t="s">
        <v>230</v>
      </c>
      <c r="L1778" s="1" t="s">
        <v>162</v>
      </c>
      <c r="M1778">
        <v>28</v>
      </c>
      <c r="N1778">
        <v>0</v>
      </c>
      <c r="O1778">
        <v>0</v>
      </c>
      <c r="P1778">
        <v>0</v>
      </c>
      <c r="R1778" s="1" t="s">
        <v>923</v>
      </c>
      <c r="S1778" s="1">
        <v>10</v>
      </c>
      <c r="T1778" s="1">
        <v>39.4</v>
      </c>
      <c r="U1778" s="1"/>
      <c r="V1778" s="1"/>
      <c r="X1778" t="str">
        <f>Receive[[#This Row],[服装]]&amp;Receive[[#This Row],[名前]]&amp;Receive[[#This Row],[レアリティ]]</f>
        <v>ユニフォーム赤谷勇ICONIC</v>
      </c>
    </row>
    <row r="1779" spans="1:24" x14ac:dyDescent="0.25">
      <c r="A1779">
        <f>VLOOKUP(Receive[[#This Row],[No用]],SetNo[[No.用]:[vlookup 用]],2,FALSE)</f>
        <v>302</v>
      </c>
      <c r="B1779">
        <f>IF(ROW()=2,1,IF(A1778&lt;&gt;Receive[[#This Row],[No]],1,B1778+1))</f>
        <v>4</v>
      </c>
      <c r="C1779" s="1" t="s">
        <v>108</v>
      </c>
      <c r="D1779" s="1" t="s">
        <v>795</v>
      </c>
      <c r="E1779" s="1" t="s">
        <v>77</v>
      </c>
      <c r="F1779" s="1" t="s">
        <v>80</v>
      </c>
      <c r="G1779" s="1" t="s">
        <v>776</v>
      </c>
      <c r="H1779" s="1" t="s">
        <v>71</v>
      </c>
      <c r="I1779">
        <v>1</v>
      </c>
      <c r="J1779" t="s">
        <v>228</v>
      </c>
      <c r="K1779" s="1" t="s">
        <v>120</v>
      </c>
      <c r="L1779" s="1" t="s">
        <v>178</v>
      </c>
      <c r="M1779">
        <v>31</v>
      </c>
      <c r="N1779">
        <v>0</v>
      </c>
      <c r="O1779">
        <v>0</v>
      </c>
      <c r="P1779">
        <v>0</v>
      </c>
      <c r="X1779" t="str">
        <f>Receive[[#This Row],[服装]]&amp;Receive[[#This Row],[名前]]&amp;Receive[[#This Row],[レアリティ]]</f>
        <v>ユニフォーム赤谷勇ICONIC</v>
      </c>
    </row>
    <row r="1780" spans="1:24" x14ac:dyDescent="0.25">
      <c r="A1780">
        <f>VLOOKUP(Receive[[#This Row],[No用]],SetNo[[No.用]:[vlookup 用]],2,FALSE)</f>
        <v>302</v>
      </c>
      <c r="B1780">
        <f>IF(ROW()=2,1,IF(A1779&lt;&gt;Receive[[#This Row],[No]],1,B1779+1))</f>
        <v>5</v>
      </c>
      <c r="C1780" s="1" t="s">
        <v>108</v>
      </c>
      <c r="D1780" s="1" t="s">
        <v>795</v>
      </c>
      <c r="E1780" s="1" t="s">
        <v>77</v>
      </c>
      <c r="F1780" s="1" t="s">
        <v>80</v>
      </c>
      <c r="G1780" s="1" t="s">
        <v>776</v>
      </c>
      <c r="H1780" s="1" t="s">
        <v>71</v>
      </c>
      <c r="I1780">
        <v>1</v>
      </c>
      <c r="J1780" t="s">
        <v>228</v>
      </c>
      <c r="K1780" s="1" t="s">
        <v>164</v>
      </c>
      <c r="L1780" s="1" t="s">
        <v>162</v>
      </c>
      <c r="M1780">
        <v>28</v>
      </c>
      <c r="N1780">
        <v>0</v>
      </c>
      <c r="O1780">
        <v>0</v>
      </c>
      <c r="P1780">
        <v>0</v>
      </c>
      <c r="X1780" t="str">
        <f>Receive[[#This Row],[服装]]&amp;Receive[[#This Row],[名前]]&amp;Receive[[#This Row],[レアリティ]]</f>
        <v>ユニフォーム赤谷勇ICONIC</v>
      </c>
    </row>
    <row r="1781" spans="1:24" x14ac:dyDescent="0.25">
      <c r="A1781">
        <f>VLOOKUP(Receive[[#This Row],[No用]],SetNo[[No.用]:[vlookup 用]],2,FALSE)</f>
        <v>302</v>
      </c>
      <c r="B1781">
        <f>IF(ROW()=2,1,IF(A1780&lt;&gt;Receive[[#This Row],[No]],1,B1780+1))</f>
        <v>6</v>
      </c>
      <c r="C1781" s="1" t="s">
        <v>108</v>
      </c>
      <c r="D1781" s="1" t="s">
        <v>795</v>
      </c>
      <c r="E1781" s="1" t="s">
        <v>77</v>
      </c>
      <c r="F1781" s="1" t="s">
        <v>80</v>
      </c>
      <c r="G1781" s="1" t="s">
        <v>776</v>
      </c>
      <c r="H1781" s="1" t="s">
        <v>71</v>
      </c>
      <c r="I1781">
        <v>0</v>
      </c>
      <c r="J1781" t="s">
        <v>228</v>
      </c>
      <c r="K1781" s="1" t="s">
        <v>165</v>
      </c>
      <c r="L1781" s="1" t="s">
        <v>162</v>
      </c>
      <c r="M1781">
        <v>28</v>
      </c>
      <c r="N1781">
        <v>0</v>
      </c>
      <c r="O1781">
        <v>0</v>
      </c>
      <c r="P1781">
        <v>0</v>
      </c>
      <c r="X1781" t="str">
        <f>Receive[[#This Row],[服装]]&amp;Receive[[#This Row],[名前]]&amp;Receive[[#This Row],[レアリティ]]</f>
        <v>ユニフォーム赤谷勇ICONIC</v>
      </c>
    </row>
    <row r="1782" spans="1:24" x14ac:dyDescent="0.25">
      <c r="A1782">
        <f>VLOOKUP(Receive[[#This Row],[No用]],SetNo[[No.用]:[vlookup 用]],2,FALSE)</f>
        <v>302</v>
      </c>
      <c r="B1782">
        <f>IF(ROW()=2,1,IF(A1781&lt;&gt;Receive[[#This Row],[No]],1,B1781+1))</f>
        <v>7</v>
      </c>
      <c r="C1782" s="1" t="s">
        <v>108</v>
      </c>
      <c r="D1782" s="1" t="s">
        <v>795</v>
      </c>
      <c r="E1782" s="1" t="s">
        <v>77</v>
      </c>
      <c r="F1782" s="1" t="s">
        <v>80</v>
      </c>
      <c r="G1782" s="1" t="s">
        <v>776</v>
      </c>
      <c r="H1782" s="1" t="s">
        <v>71</v>
      </c>
      <c r="I1782">
        <v>1</v>
      </c>
      <c r="J1782" t="s">
        <v>228</v>
      </c>
      <c r="K1782" s="1" t="s">
        <v>183</v>
      </c>
      <c r="L1782" s="1" t="s">
        <v>224</v>
      </c>
      <c r="M1782">
        <v>42</v>
      </c>
      <c r="N1782">
        <v>0</v>
      </c>
      <c r="O1782">
        <v>52</v>
      </c>
      <c r="P1782">
        <v>0</v>
      </c>
      <c r="X1782" t="str">
        <f>Receive[[#This Row],[服装]]&amp;Receive[[#This Row],[名前]]&amp;Receive[[#This Row],[レアリティ]]</f>
        <v>ユニフォーム赤谷勇ICONIC</v>
      </c>
    </row>
    <row r="1783" spans="1:24" x14ac:dyDescent="0.25">
      <c r="A1783">
        <f>VLOOKUP(Receive[[#This Row],[No用]],SetNo[[No.用]:[vlookup 用]],2,FALSE)</f>
        <v>303</v>
      </c>
      <c r="B1783">
        <f>IF(ROW()=2,1,IF(A1782&lt;&gt;Receive[[#This Row],[No]],1,B1782+1))</f>
        <v>1</v>
      </c>
      <c r="C1783" s="1" t="s">
        <v>108</v>
      </c>
      <c r="D1783" s="1" t="s">
        <v>799</v>
      </c>
      <c r="E1783" s="1" t="s">
        <v>77</v>
      </c>
      <c r="F1783" s="1" t="s">
        <v>78</v>
      </c>
      <c r="G1783" s="1" t="s">
        <v>776</v>
      </c>
      <c r="H1783" s="1" t="s">
        <v>71</v>
      </c>
      <c r="I1783">
        <v>1</v>
      </c>
      <c r="J1783" t="s">
        <v>228</v>
      </c>
      <c r="K1783" s="1" t="s">
        <v>119</v>
      </c>
      <c r="L1783" s="1" t="s">
        <v>173</v>
      </c>
      <c r="M1783">
        <v>32</v>
      </c>
      <c r="N1783">
        <v>0</v>
      </c>
      <c r="O1783">
        <v>0</v>
      </c>
      <c r="P1783">
        <v>0</v>
      </c>
      <c r="X1783" t="str">
        <f>Receive[[#This Row],[服装]]&amp;Receive[[#This Row],[名前]]&amp;Receive[[#This Row],[レアリティ]]</f>
        <v>ユニフォーム児玉勝ICONIC</v>
      </c>
    </row>
    <row r="1784" spans="1:24" x14ac:dyDescent="0.25">
      <c r="A1784">
        <f>VLOOKUP(Receive[[#This Row],[No用]],SetNo[[No.用]:[vlookup 用]],2,FALSE)</f>
        <v>303</v>
      </c>
      <c r="B1784">
        <f>IF(ROW()=2,1,IF(A1783&lt;&gt;Receive[[#This Row],[No]],1,B1783+1))</f>
        <v>2</v>
      </c>
      <c r="C1784" s="1" t="s">
        <v>108</v>
      </c>
      <c r="D1784" s="1" t="s">
        <v>799</v>
      </c>
      <c r="E1784" s="1" t="s">
        <v>77</v>
      </c>
      <c r="F1784" s="1" t="s">
        <v>78</v>
      </c>
      <c r="G1784" s="1" t="s">
        <v>776</v>
      </c>
      <c r="H1784" s="1" t="s">
        <v>71</v>
      </c>
      <c r="I1784">
        <v>1</v>
      </c>
      <c r="J1784" t="s">
        <v>228</v>
      </c>
      <c r="K1784" s="1" t="s">
        <v>163</v>
      </c>
      <c r="L1784" s="1" t="s">
        <v>162</v>
      </c>
      <c r="M1784">
        <v>29</v>
      </c>
      <c r="N1784">
        <v>0</v>
      </c>
      <c r="O1784">
        <v>0</v>
      </c>
      <c r="P1784">
        <v>0</v>
      </c>
      <c r="R1784" s="1" t="s">
        <v>923</v>
      </c>
      <c r="S1784" s="1">
        <v>15</v>
      </c>
      <c r="T1784" s="1">
        <v>59.1</v>
      </c>
      <c r="U1784" s="1"/>
      <c r="V1784" s="1"/>
      <c r="X1784" t="str">
        <f>Receive[[#This Row],[服装]]&amp;Receive[[#This Row],[名前]]&amp;Receive[[#This Row],[レアリティ]]</f>
        <v>ユニフォーム児玉勝ICONIC</v>
      </c>
    </row>
    <row r="1785" spans="1:24" x14ac:dyDescent="0.25">
      <c r="A1785">
        <f>VLOOKUP(Receive[[#This Row],[No用]],SetNo[[No.用]:[vlookup 用]],2,FALSE)</f>
        <v>303</v>
      </c>
      <c r="B1785">
        <f>IF(ROW()=2,1,IF(A1784&lt;&gt;Receive[[#This Row],[No]],1,B1784+1))</f>
        <v>3</v>
      </c>
      <c r="C1785" s="1" t="s">
        <v>108</v>
      </c>
      <c r="D1785" s="1" t="s">
        <v>799</v>
      </c>
      <c r="E1785" s="1" t="s">
        <v>77</v>
      </c>
      <c r="F1785" s="1" t="s">
        <v>78</v>
      </c>
      <c r="G1785" s="1" t="s">
        <v>776</v>
      </c>
      <c r="H1785" s="1" t="s">
        <v>71</v>
      </c>
      <c r="I1785">
        <v>1</v>
      </c>
      <c r="J1785" t="s">
        <v>228</v>
      </c>
      <c r="K1785" s="1" t="s">
        <v>120</v>
      </c>
      <c r="L1785" s="1" t="s">
        <v>173</v>
      </c>
      <c r="M1785">
        <v>32</v>
      </c>
      <c r="N1785">
        <v>0</v>
      </c>
      <c r="O1785">
        <v>0</v>
      </c>
      <c r="P1785">
        <v>0</v>
      </c>
      <c r="X1785" t="str">
        <f>Receive[[#This Row],[服装]]&amp;Receive[[#This Row],[名前]]&amp;Receive[[#This Row],[レアリティ]]</f>
        <v>ユニフォーム児玉勝ICONIC</v>
      </c>
    </row>
    <row r="1786" spans="1:24" x14ac:dyDescent="0.25">
      <c r="A1786">
        <f>VLOOKUP(Receive[[#This Row],[No用]],SetNo[[No.用]:[vlookup 用]],2,FALSE)</f>
        <v>303</v>
      </c>
      <c r="B1786">
        <f>IF(ROW()=2,1,IF(A1785&lt;&gt;Receive[[#This Row],[No]],1,B1785+1))</f>
        <v>4</v>
      </c>
      <c r="C1786" s="1" t="s">
        <v>108</v>
      </c>
      <c r="D1786" s="1" t="s">
        <v>799</v>
      </c>
      <c r="E1786" s="1" t="s">
        <v>77</v>
      </c>
      <c r="F1786" s="1" t="s">
        <v>78</v>
      </c>
      <c r="G1786" s="1" t="s">
        <v>776</v>
      </c>
      <c r="H1786" s="1" t="s">
        <v>71</v>
      </c>
      <c r="I1786">
        <v>1</v>
      </c>
      <c r="J1786" t="s">
        <v>228</v>
      </c>
      <c r="K1786" s="1" t="s">
        <v>164</v>
      </c>
      <c r="L1786" s="1" t="s">
        <v>162</v>
      </c>
      <c r="M1786">
        <v>29</v>
      </c>
      <c r="N1786">
        <v>0</v>
      </c>
      <c r="O1786">
        <v>0</v>
      </c>
      <c r="P1786">
        <v>0</v>
      </c>
      <c r="X1786" t="str">
        <f>Receive[[#This Row],[服装]]&amp;Receive[[#This Row],[名前]]&amp;Receive[[#This Row],[レアリティ]]</f>
        <v>ユニフォーム児玉勝ICONIC</v>
      </c>
    </row>
    <row r="1787" spans="1:24" x14ac:dyDescent="0.25">
      <c r="A1787">
        <f>VLOOKUP(Receive[[#This Row],[No用]],SetNo[[No.用]:[vlookup 用]],2,FALSE)</f>
        <v>303</v>
      </c>
      <c r="B1787">
        <f>IF(ROW()=2,1,IF(A1786&lt;&gt;Receive[[#This Row],[No]],1,B1786+1))</f>
        <v>5</v>
      </c>
      <c r="C1787" s="1" t="s">
        <v>108</v>
      </c>
      <c r="D1787" s="1" t="s">
        <v>799</v>
      </c>
      <c r="E1787" s="1" t="s">
        <v>77</v>
      </c>
      <c r="F1787" s="1" t="s">
        <v>78</v>
      </c>
      <c r="G1787" s="1" t="s">
        <v>776</v>
      </c>
      <c r="H1787" s="1" t="s">
        <v>71</v>
      </c>
      <c r="I1787">
        <v>0</v>
      </c>
      <c r="J1787" t="s">
        <v>228</v>
      </c>
      <c r="K1787" s="1" t="s">
        <v>165</v>
      </c>
      <c r="L1787" s="1" t="s">
        <v>162</v>
      </c>
      <c r="M1787">
        <v>13</v>
      </c>
      <c r="N1787">
        <v>0</v>
      </c>
      <c r="O1787">
        <v>0</v>
      </c>
      <c r="P1787">
        <v>0</v>
      </c>
      <c r="X1787" t="str">
        <f>Receive[[#This Row],[服装]]&amp;Receive[[#This Row],[名前]]&amp;Receive[[#This Row],[レアリティ]]</f>
        <v>ユニフォーム児玉勝ICONIC</v>
      </c>
    </row>
    <row r="1788" spans="1:24" x14ac:dyDescent="0.25">
      <c r="A1788">
        <f>VLOOKUP(Receive[[#This Row],[No用]],SetNo[[No.用]:[vlookup 用]],2,FALSE)</f>
        <v>303</v>
      </c>
      <c r="B1788">
        <f>IF(ROW()=2,1,IF(A1787&lt;&gt;Receive[[#This Row],[No]],1,B1787+1))</f>
        <v>6</v>
      </c>
      <c r="C1788" s="1" t="s">
        <v>108</v>
      </c>
      <c r="D1788" s="1" t="s">
        <v>799</v>
      </c>
      <c r="E1788" s="1" t="s">
        <v>77</v>
      </c>
      <c r="F1788" s="1" t="s">
        <v>78</v>
      </c>
      <c r="G1788" s="1" t="s">
        <v>776</v>
      </c>
      <c r="H1788" s="1" t="s">
        <v>71</v>
      </c>
      <c r="I1788">
        <v>1</v>
      </c>
      <c r="J1788" t="s">
        <v>228</v>
      </c>
      <c r="K1788" s="1" t="s">
        <v>183</v>
      </c>
      <c r="L1788" s="1" t="s">
        <v>224</v>
      </c>
      <c r="M1788">
        <v>43</v>
      </c>
      <c r="N1788">
        <v>0</v>
      </c>
      <c r="O1788">
        <v>53</v>
      </c>
      <c r="P1788">
        <v>0</v>
      </c>
      <c r="X1788" t="str">
        <f>Receive[[#This Row],[服装]]&amp;Receive[[#This Row],[名前]]&amp;Receive[[#This Row],[レアリティ]]</f>
        <v>ユニフォーム児玉勝ICONIC</v>
      </c>
    </row>
    <row r="1789" spans="1:24" x14ac:dyDescent="0.25">
      <c r="A1789">
        <f>VLOOKUP(Receive[[#This Row],[No用]],SetNo[[No.用]:[vlookup 用]],2,FALSE)</f>
        <v>304</v>
      </c>
      <c r="B1789">
        <f>IF(ROW()=2,1,IF(A1788&lt;&gt;Receive[[#This Row],[No]],1,B1788+1))</f>
        <v>1</v>
      </c>
      <c r="C1789" s="1" t="s">
        <v>108</v>
      </c>
      <c r="D1789" s="1" t="s">
        <v>803</v>
      </c>
      <c r="E1789" s="1" t="s">
        <v>77</v>
      </c>
      <c r="F1789" s="1" t="s">
        <v>74</v>
      </c>
      <c r="G1789" s="1" t="s">
        <v>776</v>
      </c>
      <c r="H1789" s="1" t="s">
        <v>71</v>
      </c>
      <c r="I1789">
        <v>1</v>
      </c>
      <c r="J1789" t="s">
        <v>228</v>
      </c>
      <c r="K1789" s="1" t="s">
        <v>119</v>
      </c>
      <c r="L1789" s="1" t="s">
        <v>162</v>
      </c>
      <c r="M1789">
        <v>27</v>
      </c>
      <c r="N1789">
        <v>0</v>
      </c>
      <c r="O1789">
        <v>0</v>
      </c>
      <c r="P1789">
        <v>0</v>
      </c>
      <c r="X1789" t="str">
        <f>Receive[[#This Row],[服装]]&amp;Receive[[#This Row],[名前]]&amp;Receive[[#This Row],[レアリティ]]</f>
        <v>ユニフォーム名栗翔太ICONIC</v>
      </c>
    </row>
    <row r="1790" spans="1:24" x14ac:dyDescent="0.25">
      <c r="A1790">
        <f>VLOOKUP(Receive[[#This Row],[No用]],SetNo[[No.用]:[vlookup 用]],2,FALSE)</f>
        <v>304</v>
      </c>
      <c r="B1790">
        <f>IF(ROW()=2,1,IF(A1789&lt;&gt;Receive[[#This Row],[No]],1,B1789+1))</f>
        <v>2</v>
      </c>
      <c r="C1790" s="1" t="s">
        <v>108</v>
      </c>
      <c r="D1790" s="1" t="s">
        <v>803</v>
      </c>
      <c r="E1790" s="1" t="s">
        <v>77</v>
      </c>
      <c r="F1790" s="1" t="s">
        <v>74</v>
      </c>
      <c r="G1790" s="1" t="s">
        <v>776</v>
      </c>
      <c r="H1790" s="1" t="s">
        <v>71</v>
      </c>
      <c r="I1790">
        <v>1</v>
      </c>
      <c r="J1790" t="s">
        <v>228</v>
      </c>
      <c r="K1790" s="1" t="s">
        <v>163</v>
      </c>
      <c r="L1790" s="1" t="s">
        <v>162</v>
      </c>
      <c r="M1790">
        <v>27</v>
      </c>
      <c r="N1790">
        <v>0</v>
      </c>
      <c r="O1790">
        <v>0</v>
      </c>
      <c r="P1790">
        <v>0</v>
      </c>
      <c r="R1790" s="1" t="s">
        <v>923</v>
      </c>
      <c r="S1790" s="1">
        <v>15</v>
      </c>
      <c r="T1790" s="1">
        <v>59.1</v>
      </c>
      <c r="U1790" s="1"/>
      <c r="V1790" s="1"/>
      <c r="X1790" t="str">
        <f>Receive[[#This Row],[服装]]&amp;Receive[[#This Row],[名前]]&amp;Receive[[#This Row],[レアリティ]]</f>
        <v>ユニフォーム名栗翔太ICONIC</v>
      </c>
    </row>
    <row r="1791" spans="1:24" x14ac:dyDescent="0.25">
      <c r="A1791">
        <f>VLOOKUP(Receive[[#This Row],[No用]],SetNo[[No.用]:[vlookup 用]],2,FALSE)</f>
        <v>304</v>
      </c>
      <c r="B1791">
        <f>IF(ROW()=2,1,IF(A1790&lt;&gt;Receive[[#This Row],[No]],1,B1790+1))</f>
        <v>3</v>
      </c>
      <c r="C1791" s="1" t="s">
        <v>108</v>
      </c>
      <c r="D1791" s="1" t="s">
        <v>803</v>
      </c>
      <c r="E1791" s="1" t="s">
        <v>77</v>
      </c>
      <c r="F1791" s="1" t="s">
        <v>74</v>
      </c>
      <c r="G1791" s="1" t="s">
        <v>776</v>
      </c>
      <c r="H1791" s="1" t="s">
        <v>71</v>
      </c>
      <c r="I1791">
        <v>1</v>
      </c>
      <c r="J1791" t="s">
        <v>228</v>
      </c>
      <c r="K1791" s="1" t="s">
        <v>120</v>
      </c>
      <c r="L1791" s="1" t="s">
        <v>162</v>
      </c>
      <c r="M1791">
        <v>27</v>
      </c>
      <c r="N1791">
        <v>0</v>
      </c>
      <c r="O1791">
        <v>0</v>
      </c>
      <c r="P1791">
        <v>0</v>
      </c>
      <c r="X1791" t="str">
        <f>Receive[[#This Row],[服装]]&amp;Receive[[#This Row],[名前]]&amp;Receive[[#This Row],[レアリティ]]</f>
        <v>ユニフォーム名栗翔太ICONIC</v>
      </c>
    </row>
    <row r="1792" spans="1:24" x14ac:dyDescent="0.25">
      <c r="A1792">
        <f>VLOOKUP(Receive[[#This Row],[No用]],SetNo[[No.用]:[vlookup 用]],2,FALSE)</f>
        <v>304</v>
      </c>
      <c r="B1792">
        <f>IF(ROW()=2,1,IF(A1791&lt;&gt;Receive[[#This Row],[No]],1,B1791+1))</f>
        <v>4</v>
      </c>
      <c r="C1792" s="1" t="s">
        <v>108</v>
      </c>
      <c r="D1792" s="1" t="s">
        <v>803</v>
      </c>
      <c r="E1792" s="1" t="s">
        <v>77</v>
      </c>
      <c r="F1792" s="1" t="s">
        <v>74</v>
      </c>
      <c r="G1792" s="1" t="s">
        <v>776</v>
      </c>
      <c r="H1792" s="1" t="s">
        <v>71</v>
      </c>
      <c r="I1792">
        <v>1</v>
      </c>
      <c r="J1792" t="s">
        <v>228</v>
      </c>
      <c r="K1792" s="1" t="s">
        <v>164</v>
      </c>
      <c r="L1792" s="1" t="s">
        <v>162</v>
      </c>
      <c r="M1792">
        <v>27</v>
      </c>
      <c r="N1792">
        <v>0</v>
      </c>
      <c r="O1792">
        <v>0</v>
      </c>
      <c r="P1792">
        <v>0</v>
      </c>
      <c r="X1792" t="str">
        <f>Receive[[#This Row],[服装]]&amp;Receive[[#This Row],[名前]]&amp;Receive[[#This Row],[レアリティ]]</f>
        <v>ユニフォーム名栗翔太ICONIC</v>
      </c>
    </row>
    <row r="1793" spans="1:24" x14ac:dyDescent="0.25">
      <c r="A1793">
        <f>VLOOKUP(Receive[[#This Row],[No用]],SetNo[[No.用]:[vlookup 用]],2,FALSE)</f>
        <v>304</v>
      </c>
      <c r="B1793">
        <f>IF(ROW()=2,1,IF(A1792&lt;&gt;Receive[[#This Row],[No]],1,B1792+1))</f>
        <v>5</v>
      </c>
      <c r="C1793" s="1" t="s">
        <v>108</v>
      </c>
      <c r="D1793" s="1" t="s">
        <v>803</v>
      </c>
      <c r="E1793" s="1" t="s">
        <v>77</v>
      </c>
      <c r="F1793" s="1" t="s">
        <v>74</v>
      </c>
      <c r="G1793" s="1" t="s">
        <v>776</v>
      </c>
      <c r="H1793" s="1" t="s">
        <v>71</v>
      </c>
      <c r="I1793">
        <v>0</v>
      </c>
      <c r="J1793" t="s">
        <v>228</v>
      </c>
      <c r="K1793" s="1" t="s">
        <v>165</v>
      </c>
      <c r="L1793" s="1" t="s">
        <v>162</v>
      </c>
      <c r="M1793">
        <v>13</v>
      </c>
      <c r="N1793">
        <v>0</v>
      </c>
      <c r="O1793">
        <v>0</v>
      </c>
      <c r="P1793">
        <v>0</v>
      </c>
      <c r="X1793" t="str">
        <f>Receive[[#This Row],[服装]]&amp;Receive[[#This Row],[名前]]&amp;Receive[[#This Row],[レアリティ]]</f>
        <v>ユニフォーム名栗翔太ICONIC</v>
      </c>
    </row>
    <row r="1794" spans="1:24" x14ac:dyDescent="0.25">
      <c r="A1794">
        <f>VLOOKUP(Receive[[#This Row],[No用]],SetNo[[No.用]:[vlookup 用]],2,FALSE)</f>
        <v>305</v>
      </c>
      <c r="B1794">
        <f>IF(ROW()=2,1,IF(A1793&lt;&gt;Receive[[#This Row],[No]],1,B1793+1))</f>
        <v>1</v>
      </c>
      <c r="C1794" s="1" t="s">
        <v>108</v>
      </c>
      <c r="D1794" s="1" t="s">
        <v>810</v>
      </c>
      <c r="E1794" s="1" t="s">
        <v>77</v>
      </c>
      <c r="F1794" s="1" t="s">
        <v>78</v>
      </c>
      <c r="G1794" s="1" t="s">
        <v>776</v>
      </c>
      <c r="H1794" s="1" t="s">
        <v>71</v>
      </c>
      <c r="I1794">
        <v>1</v>
      </c>
      <c r="J1794" t="s">
        <v>228</v>
      </c>
      <c r="K1794" s="1" t="s">
        <v>119</v>
      </c>
      <c r="L1794" s="1" t="s">
        <v>162</v>
      </c>
      <c r="M1794">
        <v>25</v>
      </c>
      <c r="N1794">
        <v>0</v>
      </c>
      <c r="O1794">
        <v>0</v>
      </c>
      <c r="P1794">
        <v>0</v>
      </c>
      <c r="X1794" t="str">
        <f>Receive[[#This Row],[服装]]&amp;Receive[[#This Row],[名前]]&amp;Receive[[#This Row],[レアリティ]]</f>
        <v>ユニフォーム島府典明ICONIC</v>
      </c>
    </row>
    <row r="1795" spans="1:24" x14ac:dyDescent="0.25">
      <c r="A1795">
        <f>VLOOKUP(Receive[[#This Row],[No用]],SetNo[[No.用]:[vlookup 用]],2,FALSE)</f>
        <v>305</v>
      </c>
      <c r="B1795">
        <f>IF(ROW()=2,1,IF(A1794&lt;&gt;Receive[[#This Row],[No]],1,B1794+1))</f>
        <v>2</v>
      </c>
      <c r="C1795" s="1" t="s">
        <v>108</v>
      </c>
      <c r="D1795" s="1" t="s">
        <v>810</v>
      </c>
      <c r="E1795" s="1" t="s">
        <v>77</v>
      </c>
      <c r="F1795" s="1" t="s">
        <v>78</v>
      </c>
      <c r="G1795" s="1" t="s">
        <v>776</v>
      </c>
      <c r="H1795" s="1" t="s">
        <v>71</v>
      </c>
      <c r="I1795">
        <v>1</v>
      </c>
      <c r="J1795" t="s">
        <v>228</v>
      </c>
      <c r="K1795" s="1" t="s">
        <v>163</v>
      </c>
      <c r="L1795" s="1" t="s">
        <v>162</v>
      </c>
      <c r="M1795">
        <v>25</v>
      </c>
      <c r="N1795">
        <v>0</v>
      </c>
      <c r="O1795">
        <v>0</v>
      </c>
      <c r="P1795">
        <v>0</v>
      </c>
      <c r="R1795" s="1" t="s">
        <v>923</v>
      </c>
      <c r="S1795" s="1">
        <v>15</v>
      </c>
      <c r="T1795" s="1">
        <v>59.1</v>
      </c>
      <c r="U1795" s="1"/>
      <c r="V1795" s="1"/>
      <c r="X1795" t="str">
        <f>Receive[[#This Row],[服装]]&amp;Receive[[#This Row],[名前]]&amp;Receive[[#This Row],[レアリティ]]</f>
        <v>ユニフォーム島府典明ICONIC</v>
      </c>
    </row>
    <row r="1796" spans="1:24" x14ac:dyDescent="0.25">
      <c r="A1796">
        <f>VLOOKUP(Receive[[#This Row],[No用]],SetNo[[No.用]:[vlookup 用]],2,FALSE)</f>
        <v>305</v>
      </c>
      <c r="B1796">
        <f>IF(ROW()=2,1,IF(A1795&lt;&gt;Receive[[#This Row],[No]],1,B1795+1))</f>
        <v>3</v>
      </c>
      <c r="C1796" s="1" t="s">
        <v>108</v>
      </c>
      <c r="D1796" s="1" t="s">
        <v>810</v>
      </c>
      <c r="E1796" s="1" t="s">
        <v>77</v>
      </c>
      <c r="F1796" s="1" t="s">
        <v>78</v>
      </c>
      <c r="G1796" s="1" t="s">
        <v>776</v>
      </c>
      <c r="H1796" s="1" t="s">
        <v>71</v>
      </c>
      <c r="I1796">
        <v>1</v>
      </c>
      <c r="J1796" t="s">
        <v>228</v>
      </c>
      <c r="K1796" s="1" t="s">
        <v>120</v>
      </c>
      <c r="L1796" s="1" t="s">
        <v>162</v>
      </c>
      <c r="M1796">
        <v>25</v>
      </c>
      <c r="N1796">
        <v>0</v>
      </c>
      <c r="O1796">
        <v>0</v>
      </c>
      <c r="P1796">
        <v>0</v>
      </c>
      <c r="X1796" t="str">
        <f>Receive[[#This Row],[服装]]&amp;Receive[[#This Row],[名前]]&amp;Receive[[#This Row],[レアリティ]]</f>
        <v>ユニフォーム島府典明ICONIC</v>
      </c>
    </row>
    <row r="1797" spans="1:24" x14ac:dyDescent="0.25">
      <c r="A1797">
        <f>VLOOKUP(Receive[[#This Row],[No用]],SetNo[[No.用]:[vlookup 用]],2,FALSE)</f>
        <v>305</v>
      </c>
      <c r="B1797">
        <f>IF(ROW()=2,1,IF(A1796&lt;&gt;Receive[[#This Row],[No]],1,B1796+1))</f>
        <v>4</v>
      </c>
      <c r="C1797" s="1" t="s">
        <v>108</v>
      </c>
      <c r="D1797" s="1" t="s">
        <v>810</v>
      </c>
      <c r="E1797" s="1" t="s">
        <v>77</v>
      </c>
      <c r="F1797" s="1" t="s">
        <v>78</v>
      </c>
      <c r="G1797" s="1" t="s">
        <v>776</v>
      </c>
      <c r="H1797" s="1" t="s">
        <v>71</v>
      </c>
      <c r="I1797">
        <v>1</v>
      </c>
      <c r="J1797" t="s">
        <v>228</v>
      </c>
      <c r="K1797" s="1" t="s">
        <v>164</v>
      </c>
      <c r="L1797" s="1" t="s">
        <v>162</v>
      </c>
      <c r="M1797">
        <v>25</v>
      </c>
      <c r="N1797">
        <v>0</v>
      </c>
      <c r="O1797">
        <v>0</v>
      </c>
      <c r="P1797">
        <v>0</v>
      </c>
      <c r="X1797" t="str">
        <f>Receive[[#This Row],[服装]]&amp;Receive[[#This Row],[名前]]&amp;Receive[[#This Row],[レアリティ]]</f>
        <v>ユニフォーム島府典明ICONIC</v>
      </c>
    </row>
    <row r="1798" spans="1:24" x14ac:dyDescent="0.25">
      <c r="A1798">
        <f>VLOOKUP(Receive[[#This Row],[No用]],SetNo[[No.用]:[vlookup 用]],2,FALSE)</f>
        <v>305</v>
      </c>
      <c r="B1798">
        <f>IF(ROW()=2,1,IF(A1797&lt;&gt;Receive[[#This Row],[No]],1,B1797+1))</f>
        <v>5</v>
      </c>
      <c r="C1798" s="1" t="s">
        <v>108</v>
      </c>
      <c r="D1798" s="1" t="s">
        <v>810</v>
      </c>
      <c r="E1798" s="1" t="s">
        <v>77</v>
      </c>
      <c r="F1798" s="1" t="s">
        <v>78</v>
      </c>
      <c r="G1798" s="1" t="s">
        <v>776</v>
      </c>
      <c r="H1798" s="1" t="s">
        <v>71</v>
      </c>
      <c r="I1798">
        <v>0</v>
      </c>
      <c r="J1798" t="s">
        <v>228</v>
      </c>
      <c r="K1798" s="1" t="s">
        <v>165</v>
      </c>
      <c r="L1798" s="1" t="s">
        <v>162</v>
      </c>
      <c r="M1798">
        <v>13</v>
      </c>
      <c r="N1798">
        <v>0</v>
      </c>
      <c r="O1798">
        <v>0</v>
      </c>
      <c r="P1798">
        <v>0</v>
      </c>
      <c r="X1798" t="str">
        <f>Receive[[#This Row],[服装]]&amp;Receive[[#This Row],[名前]]&amp;Receive[[#This Row],[レアリティ]]</f>
        <v>ユニフォーム島府典明ICONIC</v>
      </c>
    </row>
    <row r="1799" spans="1:24" x14ac:dyDescent="0.25">
      <c r="A1799">
        <f>VLOOKUP(Receive[[#This Row],[No用]],SetNo[[No.用]:[vlookup 用]],2,FALSE)</f>
        <v>306</v>
      </c>
      <c r="B1799">
        <f>IF(ROW()=2,1,IF(A1798&lt;&gt;Receive[[#This Row],[No]],1,B1798+1))</f>
        <v>1</v>
      </c>
      <c r="C1799" s="1" t="s">
        <v>108</v>
      </c>
      <c r="D1799" s="1" t="s">
        <v>818</v>
      </c>
      <c r="E1799" s="1" t="s">
        <v>77</v>
      </c>
      <c r="F1799" s="1" t="s">
        <v>82</v>
      </c>
      <c r="G1799" s="1" t="s">
        <v>776</v>
      </c>
      <c r="H1799" s="1" t="s">
        <v>71</v>
      </c>
      <c r="I1799">
        <v>1</v>
      </c>
      <c r="J1799" t="s">
        <v>228</v>
      </c>
      <c r="K1799" s="1" t="s">
        <v>119</v>
      </c>
      <c r="L1799" s="1" t="s">
        <v>178</v>
      </c>
      <c r="M1799">
        <v>29</v>
      </c>
      <c r="N1799">
        <v>0</v>
      </c>
      <c r="O1799">
        <v>0</v>
      </c>
      <c r="P1799">
        <v>0</v>
      </c>
      <c r="X1799" t="str">
        <f>Receive[[#This Row],[服装]]&amp;Receive[[#This Row],[名前]]&amp;Receive[[#This Row],[レアリティ]]</f>
        <v>ユニフォーム吉川和孝ICONIC</v>
      </c>
    </row>
    <row r="1800" spans="1:24" x14ac:dyDescent="0.25">
      <c r="A1800">
        <f>VLOOKUP(Receive[[#This Row],[No用]],SetNo[[No.用]:[vlookup 用]],2,FALSE)</f>
        <v>306</v>
      </c>
      <c r="B1800">
        <f>IF(ROW()=2,1,IF(A1799&lt;&gt;Receive[[#This Row],[No]],1,B1799+1))</f>
        <v>2</v>
      </c>
      <c r="C1800" s="1" t="s">
        <v>108</v>
      </c>
      <c r="D1800" s="1" t="s">
        <v>818</v>
      </c>
      <c r="E1800" s="1" t="s">
        <v>77</v>
      </c>
      <c r="F1800" s="1" t="s">
        <v>82</v>
      </c>
      <c r="G1800" s="1" t="s">
        <v>776</v>
      </c>
      <c r="H1800" s="1" t="s">
        <v>71</v>
      </c>
      <c r="I1800">
        <v>1</v>
      </c>
      <c r="J1800" t="s">
        <v>228</v>
      </c>
      <c r="K1800" s="1" t="s">
        <v>163</v>
      </c>
      <c r="L1800" s="1" t="s">
        <v>162</v>
      </c>
      <c r="M1800">
        <v>26</v>
      </c>
      <c r="N1800">
        <v>0</v>
      </c>
      <c r="O1800">
        <v>0</v>
      </c>
      <c r="P1800">
        <v>0</v>
      </c>
      <c r="R1800" s="1" t="s">
        <v>923</v>
      </c>
      <c r="S1800" s="1">
        <v>15</v>
      </c>
      <c r="T1800" s="1">
        <v>59.1</v>
      </c>
      <c r="U1800" s="1"/>
      <c r="V1800" s="1"/>
      <c r="X1800" t="str">
        <f>Receive[[#This Row],[服装]]&amp;Receive[[#This Row],[名前]]&amp;Receive[[#This Row],[レアリティ]]</f>
        <v>ユニフォーム吉川和孝ICONIC</v>
      </c>
    </row>
    <row r="1801" spans="1:24" x14ac:dyDescent="0.25">
      <c r="A1801">
        <f>VLOOKUP(Receive[[#This Row],[No用]],SetNo[[No.用]:[vlookup 用]],2,FALSE)</f>
        <v>306</v>
      </c>
      <c r="B1801">
        <f>IF(ROW()=2,1,IF(A1800&lt;&gt;Receive[[#This Row],[No]],1,B1800+1))</f>
        <v>3</v>
      </c>
      <c r="C1801" s="1" t="s">
        <v>108</v>
      </c>
      <c r="D1801" s="1" t="s">
        <v>818</v>
      </c>
      <c r="E1801" s="1" t="s">
        <v>77</v>
      </c>
      <c r="F1801" s="1" t="s">
        <v>82</v>
      </c>
      <c r="G1801" s="1" t="s">
        <v>776</v>
      </c>
      <c r="H1801" s="1" t="s">
        <v>71</v>
      </c>
      <c r="I1801">
        <v>1</v>
      </c>
      <c r="J1801" t="s">
        <v>228</v>
      </c>
      <c r="K1801" s="1" t="s">
        <v>120</v>
      </c>
      <c r="L1801" s="1" t="s">
        <v>162</v>
      </c>
      <c r="M1801">
        <v>26</v>
      </c>
      <c r="N1801">
        <v>0</v>
      </c>
      <c r="O1801">
        <v>0</v>
      </c>
      <c r="P1801">
        <v>0</v>
      </c>
      <c r="X1801" t="str">
        <f>Receive[[#This Row],[服装]]&amp;Receive[[#This Row],[名前]]&amp;Receive[[#This Row],[レアリティ]]</f>
        <v>ユニフォーム吉川和孝ICONIC</v>
      </c>
    </row>
    <row r="1802" spans="1:24" x14ac:dyDescent="0.25">
      <c r="A1802">
        <f>VLOOKUP(Receive[[#This Row],[No用]],SetNo[[No.用]:[vlookup 用]],2,FALSE)</f>
        <v>306</v>
      </c>
      <c r="B1802">
        <f>IF(ROW()=2,1,IF(A1801&lt;&gt;Receive[[#This Row],[No]],1,B1801+1))</f>
        <v>4</v>
      </c>
      <c r="C1802" s="1" t="s">
        <v>108</v>
      </c>
      <c r="D1802" s="1" t="s">
        <v>818</v>
      </c>
      <c r="E1802" s="1" t="s">
        <v>77</v>
      </c>
      <c r="F1802" s="1" t="s">
        <v>82</v>
      </c>
      <c r="G1802" s="1" t="s">
        <v>776</v>
      </c>
      <c r="H1802" s="1" t="s">
        <v>71</v>
      </c>
      <c r="I1802">
        <v>1</v>
      </c>
      <c r="J1802" t="s">
        <v>228</v>
      </c>
      <c r="K1802" s="1" t="s">
        <v>164</v>
      </c>
      <c r="L1802" s="1" t="s">
        <v>162</v>
      </c>
      <c r="M1802">
        <v>26</v>
      </c>
      <c r="N1802">
        <v>0</v>
      </c>
      <c r="O1802">
        <v>0</v>
      </c>
      <c r="P1802">
        <v>0</v>
      </c>
      <c r="X1802" t="str">
        <f>Receive[[#This Row],[服装]]&amp;Receive[[#This Row],[名前]]&amp;Receive[[#This Row],[レアリティ]]</f>
        <v>ユニフォーム吉川和孝ICONIC</v>
      </c>
    </row>
    <row r="1803" spans="1:24" x14ac:dyDescent="0.25">
      <c r="A1803">
        <f>VLOOKUP(Receive[[#This Row],[No用]],SetNo[[No.用]:[vlookup 用]],2,FALSE)</f>
        <v>306</v>
      </c>
      <c r="B1803">
        <f>IF(ROW()=2,1,IF(A1802&lt;&gt;Receive[[#This Row],[No]],1,B1802+1))</f>
        <v>5</v>
      </c>
      <c r="C1803" s="1" t="s">
        <v>108</v>
      </c>
      <c r="D1803" s="1" t="s">
        <v>818</v>
      </c>
      <c r="E1803" s="1" t="s">
        <v>77</v>
      </c>
      <c r="F1803" s="1" t="s">
        <v>82</v>
      </c>
      <c r="G1803" s="1" t="s">
        <v>776</v>
      </c>
      <c r="H1803" s="1" t="s">
        <v>71</v>
      </c>
      <c r="I1803">
        <v>0</v>
      </c>
      <c r="J1803" t="s">
        <v>228</v>
      </c>
      <c r="K1803" s="1" t="s">
        <v>165</v>
      </c>
      <c r="L1803" s="1" t="s">
        <v>162</v>
      </c>
      <c r="M1803">
        <v>13</v>
      </c>
      <c r="N1803">
        <v>0</v>
      </c>
      <c r="O1803">
        <v>0</v>
      </c>
      <c r="P1803">
        <v>0</v>
      </c>
      <c r="X1803" t="str">
        <f>Receive[[#This Row],[服装]]&amp;Receive[[#This Row],[名前]]&amp;Receive[[#This Row],[レアリティ]]</f>
        <v>ユニフォーム吉川和孝ICONIC</v>
      </c>
    </row>
    <row r="1804" spans="1:24" x14ac:dyDescent="0.25">
      <c r="A1804">
        <f>VLOOKUP(Receive[[#This Row],[No用]],SetNo[[No.用]:[vlookup 用]],2,FALSE)</f>
        <v>307</v>
      </c>
      <c r="B1804">
        <f>IF(ROW()=2,1,IF(A1803&lt;&gt;Receive[[#This Row],[No]],1,B1803+1))</f>
        <v>1</v>
      </c>
      <c r="C1804" t="s">
        <v>108</v>
      </c>
      <c r="D1804" t="s">
        <v>186</v>
      </c>
      <c r="E1804" t="s">
        <v>77</v>
      </c>
      <c r="F1804" t="s">
        <v>74</v>
      </c>
      <c r="G1804" t="s">
        <v>185</v>
      </c>
      <c r="H1804" t="s">
        <v>71</v>
      </c>
      <c r="I1804">
        <v>1</v>
      </c>
      <c r="J1804" t="s">
        <v>228</v>
      </c>
      <c r="K1804" s="1" t="s">
        <v>119</v>
      </c>
      <c r="L1804" s="1" t="s">
        <v>162</v>
      </c>
      <c r="M1804">
        <v>31</v>
      </c>
      <c r="N1804">
        <v>0</v>
      </c>
      <c r="O1804">
        <v>0</v>
      </c>
      <c r="P1804">
        <v>0</v>
      </c>
      <c r="X1804" t="str">
        <f>Receive[[#This Row],[服装]]&amp;Receive[[#This Row],[名前]]&amp;Receive[[#This Row],[レアリティ]]</f>
        <v>ユニフォーム宮侑ICONIC</v>
      </c>
    </row>
    <row r="1805" spans="1:24" x14ac:dyDescent="0.25">
      <c r="A1805">
        <f>VLOOKUP(Receive[[#This Row],[No用]],SetNo[[No.用]:[vlookup 用]],2,FALSE)</f>
        <v>307</v>
      </c>
      <c r="B1805">
        <f>IF(ROW()=2,1,IF(A1804&lt;&gt;Receive[[#This Row],[No]],1,B1804+1))</f>
        <v>2</v>
      </c>
      <c r="C1805" t="s">
        <v>108</v>
      </c>
      <c r="D1805" t="s">
        <v>186</v>
      </c>
      <c r="E1805" t="s">
        <v>77</v>
      </c>
      <c r="F1805" t="s">
        <v>74</v>
      </c>
      <c r="G1805" t="s">
        <v>185</v>
      </c>
      <c r="H1805" t="s">
        <v>71</v>
      </c>
      <c r="I1805">
        <v>1</v>
      </c>
      <c r="J1805" t="s">
        <v>228</v>
      </c>
      <c r="K1805" s="1" t="s">
        <v>194</v>
      </c>
      <c r="L1805" s="1" t="s">
        <v>178</v>
      </c>
      <c r="M1805">
        <v>34</v>
      </c>
      <c r="N1805">
        <v>0</v>
      </c>
      <c r="O1805">
        <v>0</v>
      </c>
      <c r="P1805">
        <v>0</v>
      </c>
      <c r="X1805" t="str">
        <f>Receive[[#This Row],[服装]]&amp;Receive[[#This Row],[名前]]&amp;Receive[[#This Row],[レアリティ]]</f>
        <v>ユニフォーム宮侑ICONIC</v>
      </c>
    </row>
    <row r="1806" spans="1:24" x14ac:dyDescent="0.25">
      <c r="A1806">
        <f>VLOOKUP(Receive[[#This Row],[No用]],SetNo[[No.用]:[vlookup 用]],2,FALSE)</f>
        <v>307</v>
      </c>
      <c r="B1806">
        <f>IF(ROW()=2,1,IF(A1805&lt;&gt;Receive[[#This Row],[No]],1,B1805+1))</f>
        <v>3</v>
      </c>
      <c r="C1806" t="s">
        <v>108</v>
      </c>
      <c r="D1806" t="s">
        <v>186</v>
      </c>
      <c r="E1806" t="s">
        <v>77</v>
      </c>
      <c r="F1806" t="s">
        <v>74</v>
      </c>
      <c r="G1806" t="s">
        <v>185</v>
      </c>
      <c r="H1806" t="s">
        <v>71</v>
      </c>
      <c r="I1806">
        <v>1</v>
      </c>
      <c r="J1806" t="s">
        <v>228</v>
      </c>
      <c r="K1806" s="1" t="s">
        <v>163</v>
      </c>
      <c r="L1806" s="1" t="s">
        <v>162</v>
      </c>
      <c r="M1806">
        <v>31</v>
      </c>
      <c r="N1806">
        <v>0</v>
      </c>
      <c r="O1806">
        <v>0</v>
      </c>
      <c r="P1806">
        <v>0</v>
      </c>
      <c r="R1806" s="1" t="s">
        <v>923</v>
      </c>
      <c r="S1806" s="1">
        <v>15</v>
      </c>
      <c r="T1806" s="1">
        <v>59.1</v>
      </c>
      <c r="U1806" s="1"/>
      <c r="V1806" s="1"/>
      <c r="X1806" t="str">
        <f>Receive[[#This Row],[服装]]&amp;Receive[[#This Row],[名前]]&amp;Receive[[#This Row],[レアリティ]]</f>
        <v>ユニフォーム宮侑ICONIC</v>
      </c>
    </row>
    <row r="1807" spans="1:24" x14ac:dyDescent="0.25">
      <c r="A1807">
        <f>VLOOKUP(Receive[[#This Row],[No用]],SetNo[[No.用]:[vlookup 用]],2,FALSE)</f>
        <v>307</v>
      </c>
      <c r="B1807">
        <f>IF(ROW()=2,1,IF(A1806&lt;&gt;Receive[[#This Row],[No]],1,B1806+1))</f>
        <v>4</v>
      </c>
      <c r="C1807" t="s">
        <v>108</v>
      </c>
      <c r="D1807" t="s">
        <v>186</v>
      </c>
      <c r="E1807" t="s">
        <v>77</v>
      </c>
      <c r="F1807" t="s">
        <v>74</v>
      </c>
      <c r="G1807" t="s">
        <v>185</v>
      </c>
      <c r="H1807" t="s">
        <v>71</v>
      </c>
      <c r="I1807">
        <v>1</v>
      </c>
      <c r="J1807" t="s">
        <v>228</v>
      </c>
      <c r="K1807" s="1" t="s">
        <v>120</v>
      </c>
      <c r="L1807" s="1" t="s">
        <v>162</v>
      </c>
      <c r="M1807">
        <v>31</v>
      </c>
      <c r="N1807">
        <v>0</v>
      </c>
      <c r="O1807">
        <v>0</v>
      </c>
      <c r="P1807">
        <v>0</v>
      </c>
      <c r="X1807" t="str">
        <f>Receive[[#This Row],[服装]]&amp;Receive[[#This Row],[名前]]&amp;Receive[[#This Row],[レアリティ]]</f>
        <v>ユニフォーム宮侑ICONIC</v>
      </c>
    </row>
    <row r="1808" spans="1:24" x14ac:dyDescent="0.25">
      <c r="A1808">
        <f>VLOOKUP(Receive[[#This Row],[No用]],SetNo[[No.用]:[vlookup 用]],2,FALSE)</f>
        <v>307</v>
      </c>
      <c r="B1808">
        <f>IF(ROW()=2,1,IF(A1807&lt;&gt;Receive[[#This Row],[No]],1,B1807+1))</f>
        <v>5</v>
      </c>
      <c r="C1808" t="s">
        <v>108</v>
      </c>
      <c r="D1808" t="s">
        <v>186</v>
      </c>
      <c r="E1808" t="s">
        <v>77</v>
      </c>
      <c r="F1808" t="s">
        <v>74</v>
      </c>
      <c r="G1808" t="s">
        <v>185</v>
      </c>
      <c r="H1808" t="s">
        <v>71</v>
      </c>
      <c r="I1808">
        <v>1</v>
      </c>
      <c r="J1808" t="s">
        <v>228</v>
      </c>
      <c r="K1808" s="1" t="s">
        <v>164</v>
      </c>
      <c r="L1808" s="1" t="s">
        <v>162</v>
      </c>
      <c r="M1808">
        <v>31</v>
      </c>
      <c r="N1808">
        <v>0</v>
      </c>
      <c r="O1808">
        <v>0</v>
      </c>
      <c r="P1808">
        <v>0</v>
      </c>
      <c r="X1808" t="str">
        <f>Receive[[#This Row],[服装]]&amp;Receive[[#This Row],[名前]]&amp;Receive[[#This Row],[レアリティ]]</f>
        <v>ユニフォーム宮侑ICONIC</v>
      </c>
    </row>
    <row r="1809" spans="1:24" x14ac:dyDescent="0.25">
      <c r="A1809">
        <f>VLOOKUP(Receive[[#This Row],[No用]],SetNo[[No.用]:[vlookup 用]],2,FALSE)</f>
        <v>307</v>
      </c>
      <c r="B1809">
        <f>IF(ROW()=2,1,IF(A1808&lt;&gt;Receive[[#This Row],[No]],1,B1808+1))</f>
        <v>6</v>
      </c>
      <c r="C1809" t="s">
        <v>108</v>
      </c>
      <c r="D1809" t="s">
        <v>186</v>
      </c>
      <c r="E1809" t="s">
        <v>77</v>
      </c>
      <c r="F1809" t="s">
        <v>74</v>
      </c>
      <c r="G1809" t="s">
        <v>185</v>
      </c>
      <c r="H1809" t="s">
        <v>71</v>
      </c>
      <c r="I1809">
        <v>0</v>
      </c>
      <c r="J1809" t="s">
        <v>228</v>
      </c>
      <c r="K1809" s="1" t="s">
        <v>165</v>
      </c>
      <c r="L1809" s="1" t="s">
        <v>162</v>
      </c>
      <c r="M1809">
        <v>13</v>
      </c>
      <c r="N1809">
        <v>0</v>
      </c>
      <c r="O1809">
        <v>0</v>
      </c>
      <c r="P1809">
        <v>0</v>
      </c>
      <c r="X1809" t="str">
        <f>Receive[[#This Row],[服装]]&amp;Receive[[#This Row],[名前]]&amp;Receive[[#This Row],[レアリティ]]</f>
        <v>ユニフォーム宮侑ICONIC</v>
      </c>
    </row>
    <row r="1810" spans="1:24" x14ac:dyDescent="0.25">
      <c r="A1810">
        <f>VLOOKUP(Receive[[#This Row],[No用]],SetNo[[No.用]:[vlookup 用]],2,FALSE)</f>
        <v>308</v>
      </c>
      <c r="B1810">
        <f>IF(ROW()=2,1,IF(A1809&lt;&gt;Receive[[#This Row],[No]],1,B1809+1))</f>
        <v>1</v>
      </c>
      <c r="C1810" s="1" t="s">
        <v>580</v>
      </c>
      <c r="D1810" t="s">
        <v>186</v>
      </c>
      <c r="E1810" s="1" t="s">
        <v>73</v>
      </c>
      <c r="F1810" t="s">
        <v>74</v>
      </c>
      <c r="G1810" t="s">
        <v>185</v>
      </c>
      <c r="H1810" t="s">
        <v>71</v>
      </c>
      <c r="I1810">
        <v>1</v>
      </c>
      <c r="J1810" t="s">
        <v>228</v>
      </c>
      <c r="K1810" s="1" t="s">
        <v>119</v>
      </c>
      <c r="L1810" s="1" t="s">
        <v>178</v>
      </c>
      <c r="M1810">
        <v>34</v>
      </c>
      <c r="N1810">
        <v>0</v>
      </c>
      <c r="O1810">
        <v>0</v>
      </c>
      <c r="P1810">
        <v>0</v>
      </c>
      <c r="X1810" t="str">
        <f>Receive[[#This Row],[服装]]&amp;Receive[[#This Row],[名前]]&amp;Receive[[#This Row],[レアリティ]]</f>
        <v>文化祭宮侑ICONIC</v>
      </c>
    </row>
    <row r="1811" spans="1:24" x14ac:dyDescent="0.25">
      <c r="A1811">
        <f>VLOOKUP(Receive[[#This Row],[No用]],SetNo[[No.用]:[vlookup 用]],2,FALSE)</f>
        <v>308</v>
      </c>
      <c r="B1811">
        <f>IF(ROW()=2,1,IF(A1810&lt;&gt;Receive[[#This Row],[No]],1,B1810+1))</f>
        <v>2</v>
      </c>
      <c r="C1811" s="1" t="s">
        <v>580</v>
      </c>
      <c r="D1811" t="s">
        <v>186</v>
      </c>
      <c r="E1811" s="1" t="s">
        <v>73</v>
      </c>
      <c r="F1811" t="s">
        <v>74</v>
      </c>
      <c r="G1811" t="s">
        <v>185</v>
      </c>
      <c r="H1811" t="s">
        <v>71</v>
      </c>
      <c r="I1811">
        <v>1</v>
      </c>
      <c r="J1811" t="s">
        <v>228</v>
      </c>
      <c r="K1811" s="1" t="s">
        <v>194</v>
      </c>
      <c r="L1811" s="1" t="s">
        <v>178</v>
      </c>
      <c r="M1811">
        <v>34</v>
      </c>
      <c r="N1811">
        <v>0</v>
      </c>
      <c r="O1811">
        <v>0</v>
      </c>
      <c r="P1811">
        <v>0</v>
      </c>
      <c r="X1811" t="str">
        <f>Receive[[#This Row],[服装]]&amp;Receive[[#This Row],[名前]]&amp;Receive[[#This Row],[レアリティ]]</f>
        <v>文化祭宮侑ICONIC</v>
      </c>
    </row>
    <row r="1812" spans="1:24" x14ac:dyDescent="0.25">
      <c r="A1812">
        <f>VLOOKUP(Receive[[#This Row],[No用]],SetNo[[No.用]:[vlookup 用]],2,FALSE)</f>
        <v>308</v>
      </c>
      <c r="B1812">
        <f>IF(ROW()=2,1,IF(A1811&lt;&gt;Receive[[#This Row],[No]],1,B1811+1))</f>
        <v>3</v>
      </c>
      <c r="C1812" s="1" t="s">
        <v>580</v>
      </c>
      <c r="D1812" t="s">
        <v>186</v>
      </c>
      <c r="E1812" s="1" t="s">
        <v>73</v>
      </c>
      <c r="F1812" t="s">
        <v>74</v>
      </c>
      <c r="G1812" t="s">
        <v>185</v>
      </c>
      <c r="H1812" t="s">
        <v>71</v>
      </c>
      <c r="I1812">
        <v>1</v>
      </c>
      <c r="J1812" t="s">
        <v>228</v>
      </c>
      <c r="K1812" s="1" t="s">
        <v>163</v>
      </c>
      <c r="L1812" s="1" t="s">
        <v>162</v>
      </c>
      <c r="M1812">
        <v>31</v>
      </c>
      <c r="N1812">
        <v>0</v>
      </c>
      <c r="O1812">
        <v>0</v>
      </c>
      <c r="P1812">
        <v>0</v>
      </c>
      <c r="R1812" s="1" t="s">
        <v>923</v>
      </c>
      <c r="S1812" s="1">
        <v>15</v>
      </c>
      <c r="T1812" s="1">
        <v>59.1</v>
      </c>
      <c r="U1812" s="1"/>
      <c r="V1812" s="1"/>
      <c r="X1812" t="str">
        <f>Receive[[#This Row],[服装]]&amp;Receive[[#This Row],[名前]]&amp;Receive[[#This Row],[レアリティ]]</f>
        <v>文化祭宮侑ICONIC</v>
      </c>
    </row>
    <row r="1813" spans="1:24" x14ac:dyDescent="0.25">
      <c r="A1813">
        <f>VLOOKUP(Receive[[#This Row],[No用]],SetNo[[No.用]:[vlookup 用]],2,FALSE)</f>
        <v>308</v>
      </c>
      <c r="B1813">
        <f>IF(ROW()=2,1,IF(A1812&lt;&gt;Receive[[#This Row],[No]],1,B1812+1))</f>
        <v>4</v>
      </c>
      <c r="C1813" s="1" t="s">
        <v>580</v>
      </c>
      <c r="D1813" t="s">
        <v>186</v>
      </c>
      <c r="E1813" s="1" t="s">
        <v>73</v>
      </c>
      <c r="F1813" t="s">
        <v>74</v>
      </c>
      <c r="G1813" t="s">
        <v>185</v>
      </c>
      <c r="H1813" t="s">
        <v>71</v>
      </c>
      <c r="I1813">
        <v>1</v>
      </c>
      <c r="J1813" t="s">
        <v>228</v>
      </c>
      <c r="K1813" s="1" t="s">
        <v>230</v>
      </c>
      <c r="L1813" s="1" t="s">
        <v>162</v>
      </c>
      <c r="M1813">
        <v>31</v>
      </c>
      <c r="N1813">
        <v>0</v>
      </c>
      <c r="O1813">
        <v>0</v>
      </c>
      <c r="P1813">
        <v>0</v>
      </c>
      <c r="R1813" s="1" t="s">
        <v>923</v>
      </c>
      <c r="S1813" s="1">
        <v>10</v>
      </c>
      <c r="T1813" s="1">
        <v>39.4</v>
      </c>
      <c r="U1813" s="1"/>
      <c r="V1813" s="1"/>
      <c r="X1813" t="str">
        <f>Receive[[#This Row],[服装]]&amp;Receive[[#This Row],[名前]]&amp;Receive[[#This Row],[レアリティ]]</f>
        <v>文化祭宮侑ICONIC</v>
      </c>
    </row>
    <row r="1814" spans="1:24" x14ac:dyDescent="0.25">
      <c r="A1814">
        <f>VLOOKUP(Receive[[#This Row],[No用]],SetNo[[No.用]:[vlookup 用]],2,FALSE)</f>
        <v>308</v>
      </c>
      <c r="B1814">
        <f>IF(ROW()=2,1,IF(A1813&lt;&gt;Receive[[#This Row],[No]],1,B1813+1))</f>
        <v>5</v>
      </c>
      <c r="C1814" s="1" t="s">
        <v>580</v>
      </c>
      <c r="D1814" t="s">
        <v>186</v>
      </c>
      <c r="E1814" s="1" t="s">
        <v>73</v>
      </c>
      <c r="F1814" t="s">
        <v>74</v>
      </c>
      <c r="G1814" t="s">
        <v>185</v>
      </c>
      <c r="H1814" t="s">
        <v>71</v>
      </c>
      <c r="I1814">
        <v>1</v>
      </c>
      <c r="J1814" t="s">
        <v>228</v>
      </c>
      <c r="K1814" s="1" t="s">
        <v>120</v>
      </c>
      <c r="L1814" s="1" t="s">
        <v>162</v>
      </c>
      <c r="M1814">
        <v>31</v>
      </c>
      <c r="N1814">
        <v>0</v>
      </c>
      <c r="O1814">
        <v>0</v>
      </c>
      <c r="P1814">
        <v>0</v>
      </c>
      <c r="X1814" t="str">
        <f>Receive[[#This Row],[服装]]&amp;Receive[[#This Row],[名前]]&amp;Receive[[#This Row],[レアリティ]]</f>
        <v>文化祭宮侑ICONIC</v>
      </c>
    </row>
    <row r="1815" spans="1:24" x14ac:dyDescent="0.25">
      <c r="A1815">
        <f>VLOOKUP(Receive[[#This Row],[No用]],SetNo[[No.用]:[vlookup 用]],2,FALSE)</f>
        <v>308</v>
      </c>
      <c r="B1815">
        <f>IF(ROW()=2,1,IF(A1814&lt;&gt;Receive[[#This Row],[No]],1,B1814+1))</f>
        <v>6</v>
      </c>
      <c r="C1815" s="1" t="s">
        <v>580</v>
      </c>
      <c r="D1815" t="s">
        <v>186</v>
      </c>
      <c r="E1815" s="1" t="s">
        <v>73</v>
      </c>
      <c r="F1815" t="s">
        <v>74</v>
      </c>
      <c r="G1815" t="s">
        <v>185</v>
      </c>
      <c r="H1815" t="s">
        <v>71</v>
      </c>
      <c r="I1815">
        <v>1</v>
      </c>
      <c r="J1815" t="s">
        <v>228</v>
      </c>
      <c r="K1815" s="1" t="s">
        <v>164</v>
      </c>
      <c r="L1815" s="1" t="s">
        <v>162</v>
      </c>
      <c r="M1815">
        <v>31</v>
      </c>
      <c r="N1815">
        <v>0</v>
      </c>
      <c r="O1815">
        <v>0</v>
      </c>
      <c r="P1815">
        <v>0</v>
      </c>
      <c r="X1815" t="str">
        <f>Receive[[#This Row],[服装]]&amp;Receive[[#This Row],[名前]]&amp;Receive[[#This Row],[レアリティ]]</f>
        <v>文化祭宮侑ICONIC</v>
      </c>
    </row>
    <row r="1816" spans="1:24" x14ac:dyDescent="0.25">
      <c r="A1816">
        <f>VLOOKUP(Receive[[#This Row],[No用]],SetNo[[No.用]:[vlookup 用]],2,FALSE)</f>
        <v>308</v>
      </c>
      <c r="B1816">
        <f>IF(ROW()=2,1,IF(A1815&lt;&gt;Receive[[#This Row],[No]],1,B1815+1))</f>
        <v>7</v>
      </c>
      <c r="C1816" s="1" t="s">
        <v>580</v>
      </c>
      <c r="D1816" t="s">
        <v>186</v>
      </c>
      <c r="E1816" s="1" t="s">
        <v>73</v>
      </c>
      <c r="F1816" t="s">
        <v>74</v>
      </c>
      <c r="G1816" t="s">
        <v>185</v>
      </c>
      <c r="H1816" t="s">
        <v>71</v>
      </c>
      <c r="I1816">
        <v>0</v>
      </c>
      <c r="J1816" t="s">
        <v>228</v>
      </c>
      <c r="K1816" s="1" t="s">
        <v>165</v>
      </c>
      <c r="L1816" s="1" t="s">
        <v>162</v>
      </c>
      <c r="M1816">
        <v>13</v>
      </c>
      <c r="N1816">
        <v>0</v>
      </c>
      <c r="O1816">
        <v>0</v>
      </c>
      <c r="P1816">
        <v>0</v>
      </c>
      <c r="X1816" t="str">
        <f>Receive[[#This Row],[服装]]&amp;Receive[[#This Row],[名前]]&amp;Receive[[#This Row],[レアリティ]]</f>
        <v>文化祭宮侑ICONIC</v>
      </c>
    </row>
    <row r="1817" spans="1:24" x14ac:dyDescent="0.25">
      <c r="A1817">
        <f>VLOOKUP(Receive[[#This Row],[No用]],SetNo[[No.用]:[vlookup 用]],2,FALSE)</f>
        <v>309</v>
      </c>
      <c r="B1817">
        <f>IF(ROW()=2,1,IF(A1816&lt;&gt;Receive[[#This Row],[No]],1,B1816+1))</f>
        <v>1</v>
      </c>
      <c r="C1817" s="1" t="s">
        <v>628</v>
      </c>
      <c r="D1817" s="1" t="s">
        <v>186</v>
      </c>
      <c r="E1817" s="1" t="s">
        <v>90</v>
      </c>
      <c r="F1817" s="1" t="s">
        <v>74</v>
      </c>
      <c r="G1817" s="1" t="s">
        <v>185</v>
      </c>
      <c r="H1817" s="1" t="s">
        <v>71</v>
      </c>
      <c r="I1817">
        <v>1</v>
      </c>
      <c r="J1817" t="s">
        <v>228</v>
      </c>
      <c r="K1817" s="1" t="s">
        <v>119</v>
      </c>
      <c r="L1817" s="1" t="s">
        <v>178</v>
      </c>
      <c r="M1817">
        <v>34</v>
      </c>
      <c r="N1817">
        <v>0</v>
      </c>
      <c r="O1817">
        <v>0</v>
      </c>
      <c r="P1817">
        <v>0</v>
      </c>
      <c r="X1817" t="str">
        <f>Receive[[#This Row],[服装]]&amp;Receive[[#This Row],[名前]]&amp;Receive[[#This Row],[レアリティ]]</f>
        <v>RPG宮侑ICONIC</v>
      </c>
    </row>
    <row r="1818" spans="1:24" x14ac:dyDescent="0.25">
      <c r="A1818">
        <f>VLOOKUP(Receive[[#This Row],[No用]],SetNo[[No.用]:[vlookup 用]],2,FALSE)</f>
        <v>309</v>
      </c>
      <c r="B1818">
        <f>IF(ROW()=2,1,IF(A1817&lt;&gt;Receive[[#This Row],[No]],1,B1817+1))</f>
        <v>2</v>
      </c>
      <c r="C1818" s="1" t="s">
        <v>628</v>
      </c>
      <c r="D1818" s="1" t="s">
        <v>186</v>
      </c>
      <c r="E1818" s="1" t="s">
        <v>90</v>
      </c>
      <c r="F1818" s="1" t="s">
        <v>74</v>
      </c>
      <c r="G1818" s="1" t="s">
        <v>185</v>
      </c>
      <c r="H1818" s="1" t="s">
        <v>71</v>
      </c>
      <c r="I1818">
        <v>1</v>
      </c>
      <c r="J1818" t="s">
        <v>228</v>
      </c>
      <c r="K1818" s="1" t="s">
        <v>194</v>
      </c>
      <c r="L1818" s="1" t="s">
        <v>173</v>
      </c>
      <c r="M1818">
        <v>37</v>
      </c>
      <c r="N1818">
        <v>0</v>
      </c>
      <c r="O1818">
        <v>0</v>
      </c>
      <c r="P1818">
        <v>0</v>
      </c>
      <c r="X1818" t="str">
        <f>Receive[[#This Row],[服装]]&amp;Receive[[#This Row],[名前]]&amp;Receive[[#This Row],[レアリティ]]</f>
        <v>RPG宮侑ICONIC</v>
      </c>
    </row>
    <row r="1819" spans="1:24" x14ac:dyDescent="0.25">
      <c r="A1819">
        <f>VLOOKUP(Receive[[#This Row],[No用]],SetNo[[No.用]:[vlookup 用]],2,FALSE)</f>
        <v>309</v>
      </c>
      <c r="B1819">
        <f>IF(ROW()=2,1,IF(A1818&lt;&gt;Receive[[#This Row],[No]],1,B1818+1))</f>
        <v>3</v>
      </c>
      <c r="C1819" s="1" t="s">
        <v>628</v>
      </c>
      <c r="D1819" s="1" t="s">
        <v>186</v>
      </c>
      <c r="E1819" s="1" t="s">
        <v>90</v>
      </c>
      <c r="F1819" s="1" t="s">
        <v>74</v>
      </c>
      <c r="G1819" s="1" t="s">
        <v>185</v>
      </c>
      <c r="H1819" s="1" t="s">
        <v>71</v>
      </c>
      <c r="I1819">
        <v>1</v>
      </c>
      <c r="J1819" t="s">
        <v>228</v>
      </c>
      <c r="K1819" s="1" t="s">
        <v>163</v>
      </c>
      <c r="L1819" s="1" t="s">
        <v>162</v>
      </c>
      <c r="M1819">
        <v>31</v>
      </c>
      <c r="N1819">
        <v>0</v>
      </c>
      <c r="O1819">
        <v>0</v>
      </c>
      <c r="P1819">
        <v>0</v>
      </c>
      <c r="R1819" s="1" t="s">
        <v>923</v>
      </c>
      <c r="S1819" s="1">
        <v>15</v>
      </c>
      <c r="T1819" s="1">
        <v>59.1</v>
      </c>
      <c r="U1819" s="1"/>
      <c r="V1819" s="1"/>
      <c r="X1819" t="str">
        <f>Receive[[#This Row],[服装]]&amp;Receive[[#This Row],[名前]]&amp;Receive[[#This Row],[レアリティ]]</f>
        <v>RPG宮侑ICONIC</v>
      </c>
    </row>
    <row r="1820" spans="1:24" x14ac:dyDescent="0.25">
      <c r="A1820">
        <f>VLOOKUP(Receive[[#This Row],[No用]],SetNo[[No.用]:[vlookup 用]],2,FALSE)</f>
        <v>309</v>
      </c>
      <c r="B1820">
        <f>IF(ROW()=2,1,IF(A1819&lt;&gt;Receive[[#This Row],[No]],1,B1819+1))</f>
        <v>4</v>
      </c>
      <c r="C1820" s="1" t="s">
        <v>628</v>
      </c>
      <c r="D1820" s="1" t="s">
        <v>186</v>
      </c>
      <c r="E1820" s="1" t="s">
        <v>90</v>
      </c>
      <c r="F1820" s="1" t="s">
        <v>74</v>
      </c>
      <c r="G1820" s="1" t="s">
        <v>185</v>
      </c>
      <c r="H1820" s="1" t="s">
        <v>71</v>
      </c>
      <c r="I1820">
        <v>1</v>
      </c>
      <c r="J1820" t="s">
        <v>228</v>
      </c>
      <c r="K1820" s="1" t="s">
        <v>230</v>
      </c>
      <c r="L1820" s="1" t="s">
        <v>162</v>
      </c>
      <c r="M1820">
        <v>31</v>
      </c>
      <c r="N1820">
        <v>0</v>
      </c>
      <c r="O1820">
        <v>0</v>
      </c>
      <c r="P1820">
        <v>0</v>
      </c>
      <c r="R1820" s="1" t="s">
        <v>923</v>
      </c>
      <c r="S1820" s="1">
        <v>10</v>
      </c>
      <c r="T1820" s="1">
        <v>39.4</v>
      </c>
      <c r="U1820" s="1"/>
      <c r="V1820" s="1"/>
      <c r="X1820" t="str">
        <f>Receive[[#This Row],[服装]]&amp;Receive[[#This Row],[名前]]&amp;Receive[[#This Row],[レアリティ]]</f>
        <v>RPG宮侑ICONIC</v>
      </c>
    </row>
    <row r="1821" spans="1:24" x14ac:dyDescent="0.25">
      <c r="A1821">
        <f>VLOOKUP(Receive[[#This Row],[No用]],SetNo[[No.用]:[vlookup 用]],2,FALSE)</f>
        <v>309</v>
      </c>
      <c r="B1821">
        <f>IF(ROW()=2,1,IF(A1820&lt;&gt;Receive[[#This Row],[No]],1,B1820+1))</f>
        <v>5</v>
      </c>
      <c r="C1821" s="1" t="s">
        <v>628</v>
      </c>
      <c r="D1821" s="1" t="s">
        <v>186</v>
      </c>
      <c r="E1821" s="1" t="s">
        <v>90</v>
      </c>
      <c r="F1821" s="1" t="s">
        <v>74</v>
      </c>
      <c r="G1821" s="1" t="s">
        <v>185</v>
      </c>
      <c r="H1821" s="1" t="s">
        <v>71</v>
      </c>
      <c r="I1821">
        <v>1</v>
      </c>
      <c r="J1821" t="s">
        <v>228</v>
      </c>
      <c r="K1821" s="1" t="s">
        <v>120</v>
      </c>
      <c r="L1821" s="1" t="s">
        <v>178</v>
      </c>
      <c r="M1821">
        <v>34</v>
      </c>
      <c r="N1821">
        <v>0</v>
      </c>
      <c r="O1821">
        <v>0</v>
      </c>
      <c r="P1821">
        <v>0</v>
      </c>
      <c r="X1821" t="str">
        <f>Receive[[#This Row],[服装]]&amp;Receive[[#This Row],[名前]]&amp;Receive[[#This Row],[レアリティ]]</f>
        <v>RPG宮侑ICONIC</v>
      </c>
    </row>
    <row r="1822" spans="1:24" x14ac:dyDescent="0.25">
      <c r="A1822">
        <f>VLOOKUP(Receive[[#This Row],[No用]],SetNo[[No.用]:[vlookup 用]],2,FALSE)</f>
        <v>309</v>
      </c>
      <c r="B1822">
        <f>IF(ROW()=2,1,IF(A1821&lt;&gt;Receive[[#This Row],[No]],1,B1821+1))</f>
        <v>6</v>
      </c>
      <c r="C1822" s="1" t="s">
        <v>628</v>
      </c>
      <c r="D1822" s="1" t="s">
        <v>186</v>
      </c>
      <c r="E1822" s="1" t="s">
        <v>90</v>
      </c>
      <c r="F1822" s="1" t="s">
        <v>74</v>
      </c>
      <c r="G1822" s="1" t="s">
        <v>185</v>
      </c>
      <c r="H1822" s="1" t="s">
        <v>71</v>
      </c>
      <c r="I1822">
        <v>1</v>
      </c>
      <c r="J1822" t="s">
        <v>228</v>
      </c>
      <c r="K1822" s="1" t="s">
        <v>164</v>
      </c>
      <c r="L1822" s="1" t="s">
        <v>162</v>
      </c>
      <c r="M1822">
        <v>31</v>
      </c>
      <c r="N1822">
        <v>0</v>
      </c>
      <c r="O1822">
        <v>0</v>
      </c>
      <c r="P1822">
        <v>0</v>
      </c>
      <c r="X1822" t="str">
        <f>Receive[[#This Row],[服装]]&amp;Receive[[#This Row],[名前]]&amp;Receive[[#This Row],[レアリティ]]</f>
        <v>RPG宮侑ICONIC</v>
      </c>
    </row>
    <row r="1823" spans="1:24" x14ac:dyDescent="0.25">
      <c r="A1823">
        <f>VLOOKUP(Receive[[#This Row],[No用]],SetNo[[No.用]:[vlookup 用]],2,FALSE)</f>
        <v>309</v>
      </c>
      <c r="B1823">
        <f>IF(ROW()=2,1,IF(A1822&lt;&gt;Receive[[#This Row],[No]],1,B1822+1))</f>
        <v>7</v>
      </c>
      <c r="C1823" s="1" t="s">
        <v>628</v>
      </c>
      <c r="D1823" s="1" t="s">
        <v>186</v>
      </c>
      <c r="E1823" s="1" t="s">
        <v>90</v>
      </c>
      <c r="F1823" s="1" t="s">
        <v>74</v>
      </c>
      <c r="G1823" s="1" t="s">
        <v>185</v>
      </c>
      <c r="H1823" s="1" t="s">
        <v>71</v>
      </c>
      <c r="I1823">
        <v>0</v>
      </c>
      <c r="J1823" t="s">
        <v>228</v>
      </c>
      <c r="K1823" s="1" t="s">
        <v>165</v>
      </c>
      <c r="L1823" s="1" t="s">
        <v>162</v>
      </c>
      <c r="M1823">
        <v>13</v>
      </c>
      <c r="N1823">
        <v>0</v>
      </c>
      <c r="O1823">
        <v>0</v>
      </c>
      <c r="P1823">
        <v>0</v>
      </c>
      <c r="X1823" t="str">
        <f>Receive[[#This Row],[服装]]&amp;Receive[[#This Row],[名前]]&amp;Receive[[#This Row],[レアリティ]]</f>
        <v>RPG宮侑ICONIC</v>
      </c>
    </row>
    <row r="1824" spans="1:24" x14ac:dyDescent="0.25">
      <c r="A1824">
        <f>VLOOKUP(Receive[[#This Row],[No用]],SetNo[[No.用]:[vlookup 用]],2,FALSE)</f>
        <v>309</v>
      </c>
      <c r="B1824">
        <f>IF(ROW()=2,1,IF(A1823&lt;&gt;Receive[[#This Row],[No]],1,B1823+1))</f>
        <v>8</v>
      </c>
      <c r="C1824" s="1" t="s">
        <v>628</v>
      </c>
      <c r="D1824" s="1" t="s">
        <v>186</v>
      </c>
      <c r="E1824" s="1" t="s">
        <v>90</v>
      </c>
      <c r="F1824" s="1" t="s">
        <v>74</v>
      </c>
      <c r="G1824" s="1" t="s">
        <v>185</v>
      </c>
      <c r="H1824" s="1" t="s">
        <v>71</v>
      </c>
      <c r="I1824">
        <v>1</v>
      </c>
      <c r="J1824" t="s">
        <v>228</v>
      </c>
      <c r="K1824" s="1" t="s">
        <v>183</v>
      </c>
      <c r="L1824" s="1" t="s">
        <v>224</v>
      </c>
      <c r="M1824">
        <v>57</v>
      </c>
      <c r="N1824">
        <v>0</v>
      </c>
      <c r="O1824">
        <v>64</v>
      </c>
      <c r="P1824">
        <v>0</v>
      </c>
      <c r="W1824" s="1" t="s">
        <v>1552</v>
      </c>
      <c r="X1824" t="str">
        <f>Receive[[#This Row],[服装]]&amp;Receive[[#This Row],[名前]]&amp;Receive[[#This Row],[レアリティ]]</f>
        <v>RPG宮侑ICONIC</v>
      </c>
    </row>
    <row r="1825" spans="1:24" x14ac:dyDescent="0.25">
      <c r="A1825">
        <f>VLOOKUP(Receive[[#This Row],[No用]],SetNo[[No.用]:[vlookup 用]],2,FALSE)</f>
        <v>310</v>
      </c>
      <c r="B1825">
        <f>IF(ROW()=2,1,IF(A1824&lt;&gt;Receive[[#This Row],[No]],1,B1824+1))</f>
        <v>1</v>
      </c>
      <c r="C1825" s="1" t="s">
        <v>729</v>
      </c>
      <c r="D1825" s="1" t="s">
        <v>186</v>
      </c>
      <c r="E1825" s="1" t="s">
        <v>77</v>
      </c>
      <c r="F1825" s="1" t="s">
        <v>74</v>
      </c>
      <c r="G1825" s="1" t="s">
        <v>185</v>
      </c>
      <c r="H1825" s="1" t="s">
        <v>71</v>
      </c>
      <c r="I1825">
        <v>1</v>
      </c>
      <c r="J1825" t="s">
        <v>228</v>
      </c>
      <c r="K1825" s="1" t="s">
        <v>119</v>
      </c>
      <c r="L1825" s="1" t="s">
        <v>162</v>
      </c>
      <c r="M1825">
        <v>32</v>
      </c>
      <c r="N1825">
        <v>0</v>
      </c>
      <c r="O1825">
        <v>0</v>
      </c>
      <c r="P1825">
        <v>0</v>
      </c>
      <c r="X1825" t="str">
        <f>Receive[[#This Row],[服装]]&amp;Receive[[#This Row],[名前]]&amp;Receive[[#This Row],[レアリティ]]</f>
        <v>カンフー宮侑ICONIC</v>
      </c>
    </row>
    <row r="1826" spans="1:24" x14ac:dyDescent="0.25">
      <c r="A1826">
        <f>VLOOKUP(Receive[[#This Row],[No用]],SetNo[[No.用]:[vlookup 用]],2,FALSE)</f>
        <v>310</v>
      </c>
      <c r="B1826">
        <f>IF(ROW()=2,1,IF(A1825&lt;&gt;Receive[[#This Row],[No]],1,B1825+1))</f>
        <v>2</v>
      </c>
      <c r="C1826" s="1" t="s">
        <v>729</v>
      </c>
      <c r="D1826" s="1" t="s">
        <v>186</v>
      </c>
      <c r="E1826" s="1" t="s">
        <v>77</v>
      </c>
      <c r="F1826" s="1" t="s">
        <v>74</v>
      </c>
      <c r="G1826" s="1" t="s">
        <v>185</v>
      </c>
      <c r="H1826" s="1" t="s">
        <v>71</v>
      </c>
      <c r="I1826">
        <v>1</v>
      </c>
      <c r="J1826" t="s">
        <v>228</v>
      </c>
      <c r="K1826" s="1" t="s">
        <v>194</v>
      </c>
      <c r="L1826" s="1" t="s">
        <v>178</v>
      </c>
      <c r="M1826">
        <v>35</v>
      </c>
      <c r="N1826">
        <v>0</v>
      </c>
      <c r="O1826">
        <v>0</v>
      </c>
      <c r="P1826">
        <v>0</v>
      </c>
      <c r="X1826" t="str">
        <f>Receive[[#This Row],[服装]]&amp;Receive[[#This Row],[名前]]&amp;Receive[[#This Row],[レアリティ]]</f>
        <v>カンフー宮侑ICONIC</v>
      </c>
    </row>
    <row r="1827" spans="1:24" x14ac:dyDescent="0.25">
      <c r="A1827">
        <f>VLOOKUP(Receive[[#This Row],[No用]],SetNo[[No.用]:[vlookup 用]],2,FALSE)</f>
        <v>310</v>
      </c>
      <c r="B1827">
        <f>IF(ROW()=2,1,IF(A1826&lt;&gt;Receive[[#This Row],[No]],1,B1826+1))</f>
        <v>3</v>
      </c>
      <c r="C1827" s="1" t="s">
        <v>729</v>
      </c>
      <c r="D1827" s="1" t="s">
        <v>186</v>
      </c>
      <c r="E1827" s="1" t="s">
        <v>77</v>
      </c>
      <c r="F1827" s="1" t="s">
        <v>74</v>
      </c>
      <c r="G1827" s="1" t="s">
        <v>185</v>
      </c>
      <c r="H1827" s="1" t="s">
        <v>71</v>
      </c>
      <c r="I1827">
        <v>1</v>
      </c>
      <c r="J1827" t="s">
        <v>228</v>
      </c>
      <c r="K1827" s="1" t="s">
        <v>163</v>
      </c>
      <c r="L1827" s="1" t="s">
        <v>162</v>
      </c>
      <c r="M1827">
        <v>32</v>
      </c>
      <c r="N1827">
        <v>0</v>
      </c>
      <c r="O1827">
        <v>0</v>
      </c>
      <c r="P1827">
        <v>0</v>
      </c>
      <c r="R1827" s="1" t="s">
        <v>923</v>
      </c>
      <c r="S1827" s="1">
        <v>15</v>
      </c>
      <c r="T1827" s="1">
        <v>59.1</v>
      </c>
      <c r="U1827" s="1"/>
      <c r="V1827" s="1"/>
      <c r="X1827" t="str">
        <f>Receive[[#This Row],[服装]]&amp;Receive[[#This Row],[名前]]&amp;Receive[[#This Row],[レアリティ]]</f>
        <v>カンフー宮侑ICONIC</v>
      </c>
    </row>
    <row r="1828" spans="1:24" x14ac:dyDescent="0.25">
      <c r="A1828">
        <f>VLOOKUP(Receive[[#This Row],[No用]],SetNo[[No.用]:[vlookup 用]],2,FALSE)</f>
        <v>310</v>
      </c>
      <c r="B1828">
        <f>IF(ROW()=2,1,IF(A1827&lt;&gt;Receive[[#This Row],[No]],1,B1827+1))</f>
        <v>4</v>
      </c>
      <c r="C1828" s="1" t="s">
        <v>729</v>
      </c>
      <c r="D1828" s="1" t="s">
        <v>186</v>
      </c>
      <c r="E1828" s="1" t="s">
        <v>77</v>
      </c>
      <c r="F1828" s="1" t="s">
        <v>74</v>
      </c>
      <c r="G1828" s="1" t="s">
        <v>185</v>
      </c>
      <c r="H1828" s="1" t="s">
        <v>71</v>
      </c>
      <c r="I1828">
        <v>1</v>
      </c>
      <c r="J1828" t="s">
        <v>228</v>
      </c>
      <c r="K1828" s="1" t="s">
        <v>120</v>
      </c>
      <c r="L1828" s="1" t="s">
        <v>162</v>
      </c>
      <c r="M1828">
        <v>31</v>
      </c>
      <c r="N1828">
        <v>0</v>
      </c>
      <c r="O1828">
        <v>0</v>
      </c>
      <c r="P1828">
        <v>0</v>
      </c>
      <c r="X1828" t="str">
        <f>Receive[[#This Row],[服装]]&amp;Receive[[#This Row],[名前]]&amp;Receive[[#This Row],[レアリティ]]</f>
        <v>カンフー宮侑ICONIC</v>
      </c>
    </row>
    <row r="1829" spans="1:24" x14ac:dyDescent="0.25">
      <c r="A1829">
        <f>VLOOKUP(Receive[[#This Row],[No用]],SetNo[[No.用]:[vlookup 用]],2,FALSE)</f>
        <v>310</v>
      </c>
      <c r="B1829">
        <f>IF(ROW()=2,1,IF(A1828&lt;&gt;Receive[[#This Row],[No]],1,B1828+1))</f>
        <v>5</v>
      </c>
      <c r="C1829" s="1" t="s">
        <v>729</v>
      </c>
      <c r="D1829" s="1" t="s">
        <v>186</v>
      </c>
      <c r="E1829" s="1" t="s">
        <v>77</v>
      </c>
      <c r="F1829" s="1" t="s">
        <v>74</v>
      </c>
      <c r="G1829" s="1" t="s">
        <v>185</v>
      </c>
      <c r="H1829" s="1" t="s">
        <v>71</v>
      </c>
      <c r="I1829">
        <v>1</v>
      </c>
      <c r="J1829" t="s">
        <v>228</v>
      </c>
      <c r="K1829" s="1" t="s">
        <v>164</v>
      </c>
      <c r="L1829" s="1" t="s">
        <v>162</v>
      </c>
      <c r="M1829">
        <v>31</v>
      </c>
      <c r="N1829">
        <v>0</v>
      </c>
      <c r="O1829">
        <v>0</v>
      </c>
      <c r="P1829">
        <v>0</v>
      </c>
      <c r="X1829" t="str">
        <f>Receive[[#This Row],[服装]]&amp;Receive[[#This Row],[名前]]&amp;Receive[[#This Row],[レアリティ]]</f>
        <v>カンフー宮侑ICONIC</v>
      </c>
    </row>
    <row r="1830" spans="1:24" x14ac:dyDescent="0.25">
      <c r="A1830">
        <f>VLOOKUP(Receive[[#This Row],[No用]],SetNo[[No.用]:[vlookup 用]],2,FALSE)</f>
        <v>310</v>
      </c>
      <c r="B1830">
        <f>IF(ROW()=2,1,IF(A1829&lt;&gt;Receive[[#This Row],[No]],1,B1829+1))</f>
        <v>6</v>
      </c>
      <c r="C1830" s="1" t="s">
        <v>729</v>
      </c>
      <c r="D1830" s="1" t="s">
        <v>186</v>
      </c>
      <c r="E1830" s="1" t="s">
        <v>77</v>
      </c>
      <c r="F1830" s="1" t="s">
        <v>74</v>
      </c>
      <c r="G1830" s="1" t="s">
        <v>185</v>
      </c>
      <c r="H1830" s="1" t="s">
        <v>71</v>
      </c>
      <c r="I1830">
        <v>0</v>
      </c>
      <c r="J1830" t="s">
        <v>228</v>
      </c>
      <c r="K1830" s="1" t="s">
        <v>165</v>
      </c>
      <c r="L1830" s="1" t="s">
        <v>162</v>
      </c>
      <c r="M1830">
        <v>13</v>
      </c>
      <c r="N1830">
        <v>0</v>
      </c>
      <c r="O1830">
        <v>0</v>
      </c>
      <c r="P1830">
        <v>0</v>
      </c>
      <c r="X1830" t="str">
        <f>Receive[[#This Row],[服装]]&amp;Receive[[#This Row],[名前]]&amp;Receive[[#This Row],[レアリティ]]</f>
        <v>カンフー宮侑ICONIC</v>
      </c>
    </row>
    <row r="1831" spans="1:24" x14ac:dyDescent="0.25">
      <c r="A1831">
        <f>VLOOKUP(Receive[[#This Row],[No用]],SetNo[[No.用]:[vlookup 用]],2,FALSE)</f>
        <v>310</v>
      </c>
      <c r="B1831">
        <f>IF(ROW()=2,1,IF(A1830&lt;&gt;Receive[[#This Row],[No]],1,B1830+1))</f>
        <v>7</v>
      </c>
      <c r="C1831" s="1" t="s">
        <v>729</v>
      </c>
      <c r="D1831" s="1" t="s">
        <v>186</v>
      </c>
      <c r="E1831" s="1" t="s">
        <v>77</v>
      </c>
      <c r="F1831" s="1" t="s">
        <v>74</v>
      </c>
      <c r="G1831" s="1" t="s">
        <v>185</v>
      </c>
      <c r="H1831" s="1" t="s">
        <v>71</v>
      </c>
      <c r="I1831">
        <v>1</v>
      </c>
      <c r="J1831" t="s">
        <v>228</v>
      </c>
      <c r="K1831" s="1" t="s">
        <v>183</v>
      </c>
      <c r="L1831" s="1" t="s">
        <v>224</v>
      </c>
      <c r="M1831">
        <v>50</v>
      </c>
      <c r="N1831">
        <v>0</v>
      </c>
      <c r="O1831">
        <v>60</v>
      </c>
      <c r="P1831">
        <v>0</v>
      </c>
      <c r="W1831" s="1" t="s">
        <v>1552</v>
      </c>
      <c r="X1831" t="str">
        <f>Receive[[#This Row],[服装]]&amp;Receive[[#This Row],[名前]]&amp;Receive[[#This Row],[レアリティ]]</f>
        <v>カンフー宮侑ICONIC</v>
      </c>
    </row>
    <row r="1832" spans="1:24" x14ac:dyDescent="0.25">
      <c r="A1832">
        <f>VLOOKUP(Receive[[#This Row],[No用]],SetNo[[No.用]:[vlookup 用]],2,FALSE)</f>
        <v>311</v>
      </c>
      <c r="B1832">
        <f>IF(ROW()=2,1,IF(A1831&lt;&gt;Receive[[#This Row],[No]],1,B1831+1))</f>
        <v>1</v>
      </c>
      <c r="C1832" s="1" t="s">
        <v>815</v>
      </c>
      <c r="D1832" s="1" t="s">
        <v>186</v>
      </c>
      <c r="E1832" s="1" t="s">
        <v>73</v>
      </c>
      <c r="F1832" s="1" t="s">
        <v>74</v>
      </c>
      <c r="G1832" s="1" t="s">
        <v>185</v>
      </c>
      <c r="H1832" s="1" t="s">
        <v>71</v>
      </c>
      <c r="I1832">
        <v>1</v>
      </c>
      <c r="J1832" t="s">
        <v>228</v>
      </c>
      <c r="K1832" s="1" t="s">
        <v>119</v>
      </c>
      <c r="L1832" s="1" t="s">
        <v>162</v>
      </c>
      <c r="M1832">
        <v>32</v>
      </c>
      <c r="N1832">
        <v>0</v>
      </c>
      <c r="O1832">
        <v>0</v>
      </c>
      <c r="P1832">
        <v>0</v>
      </c>
      <c r="X1832" t="str">
        <f>Receive[[#This Row],[服装]]&amp;Receive[[#This Row],[名前]]&amp;Receive[[#This Row],[レアリティ]]</f>
        <v>新年2宮侑ICONIC</v>
      </c>
    </row>
    <row r="1833" spans="1:24" x14ac:dyDescent="0.25">
      <c r="A1833">
        <f>VLOOKUP(Receive[[#This Row],[No用]],SetNo[[No.用]:[vlookup 用]],2,FALSE)</f>
        <v>311</v>
      </c>
      <c r="B1833">
        <f>IF(ROW()=2,1,IF(A1832&lt;&gt;Receive[[#This Row],[No]],1,B1832+1))</f>
        <v>2</v>
      </c>
      <c r="C1833" s="1" t="s">
        <v>815</v>
      </c>
      <c r="D1833" s="1" t="s">
        <v>186</v>
      </c>
      <c r="E1833" s="1" t="s">
        <v>73</v>
      </c>
      <c r="F1833" s="1" t="s">
        <v>74</v>
      </c>
      <c r="G1833" s="1" t="s">
        <v>185</v>
      </c>
      <c r="H1833" s="1" t="s">
        <v>71</v>
      </c>
      <c r="I1833">
        <v>1</v>
      </c>
      <c r="J1833" t="s">
        <v>228</v>
      </c>
      <c r="K1833" s="1" t="s">
        <v>194</v>
      </c>
      <c r="L1833" s="1" t="s">
        <v>178</v>
      </c>
      <c r="M1833">
        <v>35</v>
      </c>
      <c r="N1833">
        <v>0</v>
      </c>
      <c r="O1833">
        <v>0</v>
      </c>
      <c r="P1833">
        <v>0</v>
      </c>
      <c r="X1833" t="str">
        <f>Receive[[#This Row],[服装]]&amp;Receive[[#This Row],[名前]]&amp;Receive[[#This Row],[レアリティ]]</f>
        <v>新年2宮侑ICONIC</v>
      </c>
    </row>
    <row r="1834" spans="1:24" x14ac:dyDescent="0.25">
      <c r="A1834">
        <f>VLOOKUP(Receive[[#This Row],[No用]],SetNo[[No.用]:[vlookup 用]],2,FALSE)</f>
        <v>311</v>
      </c>
      <c r="B1834">
        <f>IF(ROW()=2,1,IF(A1833&lt;&gt;Receive[[#This Row],[No]],1,B1833+1))</f>
        <v>3</v>
      </c>
      <c r="C1834" s="1" t="s">
        <v>815</v>
      </c>
      <c r="D1834" s="1" t="s">
        <v>186</v>
      </c>
      <c r="E1834" s="1" t="s">
        <v>73</v>
      </c>
      <c r="F1834" s="1" t="s">
        <v>74</v>
      </c>
      <c r="G1834" s="1" t="s">
        <v>185</v>
      </c>
      <c r="H1834" s="1" t="s">
        <v>71</v>
      </c>
      <c r="I1834">
        <v>1</v>
      </c>
      <c r="J1834" t="s">
        <v>228</v>
      </c>
      <c r="K1834" s="1" t="s">
        <v>163</v>
      </c>
      <c r="L1834" s="1" t="s">
        <v>178</v>
      </c>
      <c r="M1834">
        <v>35</v>
      </c>
      <c r="N1834">
        <v>0</v>
      </c>
      <c r="O1834">
        <v>0</v>
      </c>
      <c r="P1834">
        <v>0</v>
      </c>
      <c r="R1834" s="1" t="s">
        <v>923</v>
      </c>
      <c r="S1834" s="1">
        <v>17.5</v>
      </c>
      <c r="T1834" s="1">
        <v>69.44</v>
      </c>
      <c r="U1834" s="1"/>
      <c r="V1834" s="1"/>
      <c r="X1834" t="str">
        <f>Receive[[#This Row],[服装]]&amp;Receive[[#This Row],[名前]]&amp;Receive[[#This Row],[レアリティ]]</f>
        <v>新年2宮侑ICONIC</v>
      </c>
    </row>
    <row r="1835" spans="1:24" x14ac:dyDescent="0.25">
      <c r="A1835">
        <f>VLOOKUP(Receive[[#This Row],[No用]],SetNo[[No.用]:[vlookup 用]],2,FALSE)</f>
        <v>311</v>
      </c>
      <c r="B1835">
        <f>IF(ROW()=2,1,IF(A1834&lt;&gt;Receive[[#This Row],[No]],1,B1834+1))</f>
        <v>4</v>
      </c>
      <c r="C1835" s="1" t="s">
        <v>815</v>
      </c>
      <c r="D1835" s="1" t="s">
        <v>186</v>
      </c>
      <c r="E1835" s="1" t="s">
        <v>73</v>
      </c>
      <c r="F1835" s="1" t="s">
        <v>74</v>
      </c>
      <c r="G1835" s="1" t="s">
        <v>185</v>
      </c>
      <c r="H1835" s="1" t="s">
        <v>71</v>
      </c>
      <c r="I1835">
        <v>1</v>
      </c>
      <c r="J1835" t="s">
        <v>228</v>
      </c>
      <c r="K1835" s="1" t="s">
        <v>120</v>
      </c>
      <c r="L1835" s="1" t="s">
        <v>162</v>
      </c>
      <c r="M1835">
        <v>31</v>
      </c>
      <c r="N1835">
        <v>0</v>
      </c>
      <c r="O1835">
        <v>0</v>
      </c>
      <c r="P1835">
        <v>0</v>
      </c>
      <c r="X1835" t="str">
        <f>Receive[[#This Row],[服装]]&amp;Receive[[#This Row],[名前]]&amp;Receive[[#This Row],[レアリティ]]</f>
        <v>新年2宮侑ICONIC</v>
      </c>
    </row>
    <row r="1836" spans="1:24" x14ac:dyDescent="0.25">
      <c r="A1836">
        <f>VLOOKUP(Receive[[#This Row],[No用]],SetNo[[No.用]:[vlookup 用]],2,FALSE)</f>
        <v>311</v>
      </c>
      <c r="B1836">
        <f>IF(ROW()=2,1,IF(A1835&lt;&gt;Receive[[#This Row],[No]],1,B1835+1))</f>
        <v>5</v>
      </c>
      <c r="C1836" s="1" t="s">
        <v>815</v>
      </c>
      <c r="D1836" s="1" t="s">
        <v>186</v>
      </c>
      <c r="E1836" s="1" t="s">
        <v>73</v>
      </c>
      <c r="F1836" s="1" t="s">
        <v>74</v>
      </c>
      <c r="G1836" s="1" t="s">
        <v>185</v>
      </c>
      <c r="H1836" s="1" t="s">
        <v>71</v>
      </c>
      <c r="I1836">
        <v>1</v>
      </c>
      <c r="J1836" t="s">
        <v>228</v>
      </c>
      <c r="K1836" s="1" t="s">
        <v>164</v>
      </c>
      <c r="L1836" s="1" t="s">
        <v>162</v>
      </c>
      <c r="M1836">
        <v>31</v>
      </c>
      <c r="N1836">
        <v>0</v>
      </c>
      <c r="O1836">
        <v>0</v>
      </c>
      <c r="P1836">
        <v>0</v>
      </c>
      <c r="X1836" t="str">
        <f>Receive[[#This Row],[服装]]&amp;Receive[[#This Row],[名前]]&amp;Receive[[#This Row],[レアリティ]]</f>
        <v>新年2宮侑ICONIC</v>
      </c>
    </row>
    <row r="1837" spans="1:24" x14ac:dyDescent="0.25">
      <c r="A1837">
        <f>VLOOKUP(Receive[[#This Row],[No用]],SetNo[[No.用]:[vlookup 用]],2,FALSE)</f>
        <v>311</v>
      </c>
      <c r="B1837">
        <f>IF(ROW()=2,1,IF(A1836&lt;&gt;Receive[[#This Row],[No]],1,B1836+1))</f>
        <v>6</v>
      </c>
      <c r="C1837" s="1" t="s">
        <v>815</v>
      </c>
      <c r="D1837" s="1" t="s">
        <v>186</v>
      </c>
      <c r="E1837" s="1" t="s">
        <v>73</v>
      </c>
      <c r="F1837" s="1" t="s">
        <v>74</v>
      </c>
      <c r="G1837" s="1" t="s">
        <v>185</v>
      </c>
      <c r="H1837" s="1" t="s">
        <v>71</v>
      </c>
      <c r="I1837">
        <v>0</v>
      </c>
      <c r="J1837" t="s">
        <v>228</v>
      </c>
      <c r="K1837" s="1" t="s">
        <v>165</v>
      </c>
      <c r="L1837" s="1" t="s">
        <v>162</v>
      </c>
      <c r="M1837">
        <v>13</v>
      </c>
      <c r="N1837">
        <v>0</v>
      </c>
      <c r="O1837">
        <v>0</v>
      </c>
      <c r="P1837">
        <v>0</v>
      </c>
      <c r="X1837" t="str">
        <f>Receive[[#This Row],[服装]]&amp;Receive[[#This Row],[名前]]&amp;Receive[[#This Row],[レアリティ]]</f>
        <v>新年2宮侑ICONIC</v>
      </c>
    </row>
    <row r="1838" spans="1:24" x14ac:dyDescent="0.25">
      <c r="A1838">
        <f>VLOOKUP(Receive[[#This Row],[No用]],SetNo[[No.用]:[vlookup 用]],2,FALSE)</f>
        <v>312</v>
      </c>
      <c r="B1838">
        <f>IF(ROW()=2,1,IF(A1837&lt;&gt;Receive[[#This Row],[No]],1,B1837+1))</f>
        <v>1</v>
      </c>
      <c r="C1838" s="1" t="s">
        <v>951</v>
      </c>
      <c r="D1838" s="1" t="s">
        <v>186</v>
      </c>
      <c r="E1838" s="1" t="s">
        <v>90</v>
      </c>
      <c r="F1838" s="1" t="s">
        <v>74</v>
      </c>
      <c r="G1838" s="1" t="s">
        <v>185</v>
      </c>
      <c r="H1838" s="1" t="s">
        <v>71</v>
      </c>
      <c r="I1838">
        <v>1</v>
      </c>
      <c r="J1838" t="s">
        <v>228</v>
      </c>
      <c r="K1838" s="1" t="s">
        <v>119</v>
      </c>
      <c r="L1838" s="1" t="s">
        <v>178</v>
      </c>
      <c r="M1838">
        <v>35</v>
      </c>
      <c r="N1838">
        <v>0</v>
      </c>
      <c r="O1838">
        <v>0</v>
      </c>
      <c r="P1838">
        <v>0</v>
      </c>
      <c r="X1838" t="str">
        <f>Receive[[#This Row],[服装]]&amp;Receive[[#This Row],[名前]]&amp;Receive[[#This Row],[レアリティ]]</f>
        <v>サバゲ2宮侑ICONIC</v>
      </c>
    </row>
    <row r="1839" spans="1:24" x14ac:dyDescent="0.25">
      <c r="A1839">
        <f>VLOOKUP(Receive[[#This Row],[No用]],SetNo[[No.用]:[vlookup 用]],2,FALSE)</f>
        <v>312</v>
      </c>
      <c r="B1839">
        <f>IF(ROW()=2,1,IF(A1838&lt;&gt;Receive[[#This Row],[No]],1,B1838+1))</f>
        <v>2</v>
      </c>
      <c r="C1839" s="1" t="s">
        <v>951</v>
      </c>
      <c r="D1839" s="1" t="s">
        <v>186</v>
      </c>
      <c r="E1839" s="1" t="s">
        <v>90</v>
      </c>
      <c r="F1839" s="1" t="s">
        <v>74</v>
      </c>
      <c r="G1839" s="1" t="s">
        <v>185</v>
      </c>
      <c r="H1839" s="1" t="s">
        <v>71</v>
      </c>
      <c r="I1839">
        <v>1</v>
      </c>
      <c r="J1839" t="s">
        <v>228</v>
      </c>
      <c r="K1839" s="1" t="s">
        <v>194</v>
      </c>
      <c r="L1839" s="1" t="s">
        <v>173</v>
      </c>
      <c r="M1839">
        <v>37</v>
      </c>
      <c r="N1839">
        <v>0</v>
      </c>
      <c r="O1839">
        <v>0</v>
      </c>
      <c r="P1839">
        <v>0</v>
      </c>
      <c r="X1839" t="str">
        <f>Receive[[#This Row],[服装]]&amp;Receive[[#This Row],[名前]]&amp;Receive[[#This Row],[レアリティ]]</f>
        <v>サバゲ2宮侑ICONIC</v>
      </c>
    </row>
    <row r="1840" spans="1:24" x14ac:dyDescent="0.25">
      <c r="A1840">
        <f>VLOOKUP(Receive[[#This Row],[No用]],SetNo[[No.用]:[vlookup 用]],2,FALSE)</f>
        <v>312</v>
      </c>
      <c r="B1840">
        <f>IF(ROW()=2,1,IF(A1839&lt;&gt;Receive[[#This Row],[No]],1,B1839+1))</f>
        <v>3</v>
      </c>
      <c r="C1840" s="1" t="s">
        <v>951</v>
      </c>
      <c r="D1840" s="1" t="s">
        <v>186</v>
      </c>
      <c r="E1840" s="1" t="s">
        <v>90</v>
      </c>
      <c r="F1840" s="1" t="s">
        <v>74</v>
      </c>
      <c r="G1840" s="1" t="s">
        <v>185</v>
      </c>
      <c r="H1840" s="1" t="s">
        <v>71</v>
      </c>
      <c r="I1840">
        <v>1</v>
      </c>
      <c r="J1840" t="s">
        <v>228</v>
      </c>
      <c r="K1840" s="1" t="s">
        <v>163</v>
      </c>
      <c r="L1840" s="1" t="s">
        <v>178</v>
      </c>
      <c r="M1840">
        <v>35</v>
      </c>
      <c r="N1840">
        <v>0</v>
      </c>
      <c r="O1840">
        <v>0</v>
      </c>
      <c r="P1840">
        <v>0</v>
      </c>
      <c r="R1840" s="1" t="s">
        <v>923</v>
      </c>
      <c r="S1840" s="1">
        <v>17.5</v>
      </c>
      <c r="T1840" s="1">
        <v>69.44</v>
      </c>
      <c r="U1840" s="1"/>
      <c r="V1840" s="1"/>
      <c r="W1840" s="1"/>
      <c r="X1840" t="str">
        <f>Receive[[#This Row],[服装]]&amp;Receive[[#This Row],[名前]]&amp;Receive[[#This Row],[レアリティ]]</f>
        <v>サバゲ2宮侑ICONIC</v>
      </c>
    </row>
    <row r="1841" spans="1:24" x14ac:dyDescent="0.25">
      <c r="A1841">
        <f>VLOOKUP(Receive[[#This Row],[No用]],SetNo[[No.用]:[vlookup 用]],2,FALSE)</f>
        <v>312</v>
      </c>
      <c r="B1841">
        <f>IF(ROW()=2,1,IF(A1840&lt;&gt;Receive[[#This Row],[No]],1,B1840+1))</f>
        <v>4</v>
      </c>
      <c r="C1841" s="1" t="s">
        <v>951</v>
      </c>
      <c r="D1841" s="1" t="s">
        <v>186</v>
      </c>
      <c r="E1841" s="1" t="s">
        <v>90</v>
      </c>
      <c r="F1841" s="1" t="s">
        <v>74</v>
      </c>
      <c r="G1841" s="1" t="s">
        <v>185</v>
      </c>
      <c r="H1841" s="1" t="s">
        <v>71</v>
      </c>
      <c r="I1841">
        <v>1</v>
      </c>
      <c r="J1841" t="s">
        <v>228</v>
      </c>
      <c r="K1841" s="1" t="s">
        <v>230</v>
      </c>
      <c r="L1841" s="1" t="s">
        <v>162</v>
      </c>
      <c r="M1841">
        <v>32</v>
      </c>
      <c r="N1841">
        <v>0</v>
      </c>
      <c r="O1841">
        <v>0</v>
      </c>
      <c r="P1841">
        <v>0</v>
      </c>
      <c r="R1841" s="1" t="s">
        <v>923</v>
      </c>
      <c r="S1841" s="1">
        <v>10</v>
      </c>
      <c r="T1841" s="1">
        <v>39.4</v>
      </c>
      <c r="U1841" s="1"/>
      <c r="V1841" s="1"/>
      <c r="W1841" s="1"/>
      <c r="X1841" t="str">
        <f>Receive[[#This Row],[服装]]&amp;Receive[[#This Row],[名前]]&amp;Receive[[#This Row],[レアリティ]]</f>
        <v>サバゲ2宮侑ICONIC</v>
      </c>
    </row>
    <row r="1842" spans="1:24" x14ac:dyDescent="0.25">
      <c r="A1842">
        <f>VLOOKUP(Receive[[#This Row],[No用]],SetNo[[No.用]:[vlookup 用]],2,FALSE)</f>
        <v>312</v>
      </c>
      <c r="B1842">
        <f>IF(ROW()=2,1,IF(A1841&lt;&gt;Receive[[#This Row],[No]],1,B1841+1))</f>
        <v>5</v>
      </c>
      <c r="C1842" s="1" t="s">
        <v>951</v>
      </c>
      <c r="D1842" s="1" t="s">
        <v>186</v>
      </c>
      <c r="E1842" s="1" t="s">
        <v>90</v>
      </c>
      <c r="F1842" s="1" t="s">
        <v>74</v>
      </c>
      <c r="G1842" s="1" t="s">
        <v>185</v>
      </c>
      <c r="H1842" s="1" t="s">
        <v>71</v>
      </c>
      <c r="I1842">
        <v>1</v>
      </c>
      <c r="J1842" t="s">
        <v>228</v>
      </c>
      <c r="K1842" s="1" t="s">
        <v>120</v>
      </c>
      <c r="L1842" s="1" t="s">
        <v>178</v>
      </c>
      <c r="M1842">
        <v>35</v>
      </c>
      <c r="N1842">
        <v>0</v>
      </c>
      <c r="O1842">
        <v>0</v>
      </c>
      <c r="P1842">
        <v>0</v>
      </c>
      <c r="X1842" t="str">
        <f>Receive[[#This Row],[服装]]&amp;Receive[[#This Row],[名前]]&amp;Receive[[#This Row],[レアリティ]]</f>
        <v>サバゲ2宮侑ICONIC</v>
      </c>
    </row>
    <row r="1843" spans="1:24" x14ac:dyDescent="0.25">
      <c r="A1843">
        <f>VLOOKUP(Receive[[#This Row],[No用]],SetNo[[No.用]:[vlookup 用]],2,FALSE)</f>
        <v>312</v>
      </c>
      <c r="B1843">
        <f>IF(ROW()=2,1,IF(A1842&lt;&gt;Receive[[#This Row],[No]],1,B1842+1))</f>
        <v>6</v>
      </c>
      <c r="C1843" s="1" t="s">
        <v>951</v>
      </c>
      <c r="D1843" s="1" t="s">
        <v>186</v>
      </c>
      <c r="E1843" s="1" t="s">
        <v>90</v>
      </c>
      <c r="F1843" s="1" t="s">
        <v>74</v>
      </c>
      <c r="G1843" s="1" t="s">
        <v>185</v>
      </c>
      <c r="H1843" s="1" t="s">
        <v>71</v>
      </c>
      <c r="I1843">
        <v>1</v>
      </c>
      <c r="J1843" t="s">
        <v>228</v>
      </c>
      <c r="K1843" s="1" t="s">
        <v>164</v>
      </c>
      <c r="L1843" s="1" t="s">
        <v>162</v>
      </c>
      <c r="M1843">
        <v>32</v>
      </c>
      <c r="N1843">
        <v>0</v>
      </c>
      <c r="O1843">
        <v>0</v>
      </c>
      <c r="P1843">
        <v>0</v>
      </c>
      <c r="X1843" t="str">
        <f>Receive[[#This Row],[服装]]&amp;Receive[[#This Row],[名前]]&amp;Receive[[#This Row],[レアリティ]]</f>
        <v>サバゲ2宮侑ICONIC</v>
      </c>
    </row>
    <row r="1844" spans="1:24" x14ac:dyDescent="0.25">
      <c r="A1844">
        <f>VLOOKUP(Receive[[#This Row],[No用]],SetNo[[No.用]:[vlookup 用]],2,FALSE)</f>
        <v>312</v>
      </c>
      <c r="B1844">
        <f>IF(ROW()=2,1,IF(A1843&lt;&gt;Receive[[#This Row],[No]],1,B1843+1))</f>
        <v>7</v>
      </c>
      <c r="C1844" s="1" t="s">
        <v>951</v>
      </c>
      <c r="D1844" s="1" t="s">
        <v>186</v>
      </c>
      <c r="E1844" s="1" t="s">
        <v>90</v>
      </c>
      <c r="F1844" s="1" t="s">
        <v>74</v>
      </c>
      <c r="G1844" s="1" t="s">
        <v>185</v>
      </c>
      <c r="H1844" s="1" t="s">
        <v>71</v>
      </c>
      <c r="I1844">
        <v>0</v>
      </c>
      <c r="J1844" t="s">
        <v>228</v>
      </c>
      <c r="K1844" s="1" t="s">
        <v>165</v>
      </c>
      <c r="L1844" s="1" t="s">
        <v>162</v>
      </c>
      <c r="M1844">
        <v>13</v>
      </c>
      <c r="N1844">
        <v>0</v>
      </c>
      <c r="O1844">
        <v>0</v>
      </c>
      <c r="P1844">
        <v>0</v>
      </c>
      <c r="X1844" t="str">
        <f>Receive[[#This Row],[服装]]&amp;Receive[[#This Row],[名前]]&amp;Receive[[#This Row],[レアリティ]]</f>
        <v>サバゲ2宮侑ICONIC</v>
      </c>
    </row>
    <row r="1845" spans="1:24" x14ac:dyDescent="0.25">
      <c r="A1845">
        <f>VLOOKUP(Receive[[#This Row],[No用]],SetNo[[No.用]:[vlookup 用]],2,FALSE)</f>
        <v>312</v>
      </c>
      <c r="B1845">
        <f>IF(ROW()=2,1,IF(A1844&lt;&gt;Receive[[#This Row],[No]],1,B1844+1))</f>
        <v>8</v>
      </c>
      <c r="C1845" s="1" t="s">
        <v>951</v>
      </c>
      <c r="D1845" s="1" t="s">
        <v>186</v>
      </c>
      <c r="E1845" s="1" t="s">
        <v>90</v>
      </c>
      <c r="F1845" s="1" t="s">
        <v>74</v>
      </c>
      <c r="G1845" s="1" t="s">
        <v>185</v>
      </c>
      <c r="H1845" s="1" t="s">
        <v>71</v>
      </c>
      <c r="I1845">
        <v>1</v>
      </c>
      <c r="J1845" t="s">
        <v>228</v>
      </c>
      <c r="K1845" s="1" t="s">
        <v>183</v>
      </c>
      <c r="L1845" s="1" t="s">
        <v>224</v>
      </c>
      <c r="M1845">
        <v>52</v>
      </c>
      <c r="N1845">
        <v>0</v>
      </c>
      <c r="O1845">
        <v>62</v>
      </c>
      <c r="P1845">
        <v>0</v>
      </c>
      <c r="W1845" s="1" t="s">
        <v>1552</v>
      </c>
      <c r="X1845" t="str">
        <f>Receive[[#This Row],[服装]]&amp;Receive[[#This Row],[名前]]&amp;Receive[[#This Row],[レアリティ]]</f>
        <v>サバゲ2宮侑ICONIC</v>
      </c>
    </row>
    <row r="1846" spans="1:24" x14ac:dyDescent="0.25">
      <c r="A1846">
        <f>VLOOKUP(Receive[[#This Row],[No用]],SetNo[[No.用]:[vlookup 用]],2,FALSE)</f>
        <v>312</v>
      </c>
      <c r="B1846">
        <f>IF(ROW()=2,1,IF(A1845&lt;&gt;Receive[[#This Row],[No]],1,B1845+1))</f>
        <v>9</v>
      </c>
      <c r="C1846" s="1" t="s">
        <v>951</v>
      </c>
      <c r="D1846" s="1" t="s">
        <v>186</v>
      </c>
      <c r="E1846" s="1" t="s">
        <v>90</v>
      </c>
      <c r="F1846" s="1" t="s">
        <v>74</v>
      </c>
      <c r="G1846" s="1" t="s">
        <v>185</v>
      </c>
      <c r="H1846" s="1" t="s">
        <v>71</v>
      </c>
      <c r="I1846">
        <v>1</v>
      </c>
      <c r="J1846" t="s">
        <v>228</v>
      </c>
      <c r="K1846" s="1" t="s">
        <v>164</v>
      </c>
      <c r="L1846" s="1" t="s">
        <v>224</v>
      </c>
      <c r="M1846">
        <v>50</v>
      </c>
      <c r="N1846">
        <v>0</v>
      </c>
      <c r="O1846">
        <v>60</v>
      </c>
      <c r="P1846">
        <v>0</v>
      </c>
      <c r="W1846" s="1" t="s">
        <v>1556</v>
      </c>
      <c r="X1846" t="str">
        <f>Receive[[#This Row],[服装]]&amp;Receive[[#This Row],[名前]]&amp;Receive[[#This Row],[レアリティ]]</f>
        <v>サバゲ2宮侑ICONIC</v>
      </c>
    </row>
    <row r="1847" spans="1:24" x14ac:dyDescent="0.25">
      <c r="A1847">
        <f>VLOOKUP(Receive[[#This Row],[No用]],SetNo[[No.用]:[vlookup 用]],2,FALSE)</f>
        <v>313</v>
      </c>
      <c r="B1847">
        <f>IF(ROW()=2,1,IF(A1846&lt;&gt;Receive[[#This Row],[No]],1,B1846+1))</f>
        <v>1</v>
      </c>
      <c r="C1847" s="1" t="s">
        <v>149</v>
      </c>
      <c r="D1847" s="1" t="s">
        <v>186</v>
      </c>
      <c r="E1847" s="1" t="s">
        <v>77</v>
      </c>
      <c r="F1847" s="1" t="s">
        <v>74</v>
      </c>
      <c r="G1847" s="1" t="s">
        <v>185</v>
      </c>
      <c r="H1847" s="1" t="s">
        <v>71</v>
      </c>
      <c r="I1847">
        <v>1</v>
      </c>
      <c r="J1847" t="s">
        <v>228</v>
      </c>
      <c r="K1847" s="1" t="s">
        <v>119</v>
      </c>
      <c r="L1847" s="1" t="s">
        <v>162</v>
      </c>
      <c r="M1847">
        <v>32</v>
      </c>
      <c r="N1847">
        <v>0</v>
      </c>
      <c r="O1847">
        <v>0</v>
      </c>
      <c r="P1847">
        <v>0</v>
      </c>
      <c r="X1847" t="str">
        <f>Receive[[#This Row],[服装]]&amp;Receive[[#This Row],[名前]]&amp;Receive[[#This Row],[レアリティ]]</f>
        <v>制服宮侑ICONIC</v>
      </c>
    </row>
    <row r="1848" spans="1:24" x14ac:dyDescent="0.25">
      <c r="A1848">
        <f>VLOOKUP(Receive[[#This Row],[No用]],SetNo[[No.用]:[vlookup 用]],2,FALSE)</f>
        <v>313</v>
      </c>
      <c r="B1848">
        <f>IF(ROW()=2,1,IF(A1847&lt;&gt;Receive[[#This Row],[No]],1,B1847+1))</f>
        <v>2</v>
      </c>
      <c r="C1848" s="1" t="s">
        <v>149</v>
      </c>
      <c r="D1848" s="1" t="s">
        <v>186</v>
      </c>
      <c r="E1848" s="1" t="s">
        <v>77</v>
      </c>
      <c r="F1848" s="1" t="s">
        <v>74</v>
      </c>
      <c r="G1848" s="1" t="s">
        <v>185</v>
      </c>
      <c r="H1848" s="1" t="s">
        <v>71</v>
      </c>
      <c r="I1848">
        <v>1</v>
      </c>
      <c r="J1848" t="s">
        <v>228</v>
      </c>
      <c r="K1848" s="1" t="s">
        <v>194</v>
      </c>
      <c r="L1848" s="1" t="s">
        <v>178</v>
      </c>
      <c r="M1848">
        <v>35</v>
      </c>
      <c r="N1848">
        <v>0</v>
      </c>
      <c r="O1848">
        <v>0</v>
      </c>
      <c r="P1848">
        <v>0</v>
      </c>
      <c r="X1848" t="str">
        <f>Receive[[#This Row],[服装]]&amp;Receive[[#This Row],[名前]]&amp;Receive[[#This Row],[レアリティ]]</f>
        <v>制服宮侑ICONIC</v>
      </c>
    </row>
    <row r="1849" spans="1:24" x14ac:dyDescent="0.25">
      <c r="A1849">
        <f>VLOOKUP(Receive[[#This Row],[No用]],SetNo[[No.用]:[vlookup 用]],2,FALSE)</f>
        <v>313</v>
      </c>
      <c r="B1849">
        <f>IF(ROW()=2,1,IF(A1848&lt;&gt;Receive[[#This Row],[No]],1,B1848+1))</f>
        <v>3</v>
      </c>
      <c r="C1849" s="1" t="s">
        <v>149</v>
      </c>
      <c r="D1849" s="1" t="s">
        <v>186</v>
      </c>
      <c r="E1849" s="1" t="s">
        <v>77</v>
      </c>
      <c r="F1849" s="1" t="s">
        <v>74</v>
      </c>
      <c r="G1849" s="1" t="s">
        <v>185</v>
      </c>
      <c r="H1849" s="1" t="s">
        <v>71</v>
      </c>
      <c r="I1849">
        <v>1</v>
      </c>
      <c r="J1849" t="s">
        <v>228</v>
      </c>
      <c r="K1849" s="1" t="s">
        <v>163</v>
      </c>
      <c r="L1849" s="1" t="s">
        <v>178</v>
      </c>
      <c r="M1849">
        <v>35</v>
      </c>
      <c r="N1849">
        <v>0</v>
      </c>
      <c r="O1849">
        <v>0</v>
      </c>
      <c r="P1849">
        <v>0</v>
      </c>
      <c r="R1849" s="1" t="s">
        <v>923</v>
      </c>
      <c r="S1849" s="1">
        <v>17.5</v>
      </c>
      <c r="T1849" s="1">
        <v>69.44</v>
      </c>
      <c r="U1849" s="1"/>
      <c r="V1849" s="1"/>
      <c r="X1849" t="str">
        <f>Receive[[#This Row],[服装]]&amp;Receive[[#This Row],[名前]]&amp;Receive[[#This Row],[レアリティ]]</f>
        <v>制服宮侑ICONIC</v>
      </c>
    </row>
    <row r="1850" spans="1:24" x14ac:dyDescent="0.25">
      <c r="A1850">
        <f>VLOOKUP(Receive[[#This Row],[No用]],SetNo[[No.用]:[vlookup 用]],2,FALSE)</f>
        <v>313</v>
      </c>
      <c r="B1850">
        <f>IF(ROW()=2,1,IF(A1849&lt;&gt;Receive[[#This Row],[No]],1,B1849+1))</f>
        <v>4</v>
      </c>
      <c r="C1850" s="1" t="s">
        <v>149</v>
      </c>
      <c r="D1850" s="1" t="s">
        <v>186</v>
      </c>
      <c r="E1850" s="1" t="s">
        <v>77</v>
      </c>
      <c r="F1850" s="1" t="s">
        <v>74</v>
      </c>
      <c r="G1850" s="1" t="s">
        <v>185</v>
      </c>
      <c r="H1850" s="1" t="s">
        <v>71</v>
      </c>
      <c r="I1850">
        <v>1</v>
      </c>
      <c r="J1850" t="s">
        <v>228</v>
      </c>
      <c r="K1850" s="1" t="s">
        <v>120</v>
      </c>
      <c r="L1850" s="1" t="s">
        <v>162</v>
      </c>
      <c r="M1850">
        <v>31</v>
      </c>
      <c r="N1850">
        <v>0</v>
      </c>
      <c r="O1850">
        <v>0</v>
      </c>
      <c r="P1850">
        <v>0</v>
      </c>
      <c r="X1850" t="str">
        <f>Receive[[#This Row],[服装]]&amp;Receive[[#This Row],[名前]]&amp;Receive[[#This Row],[レアリティ]]</f>
        <v>制服宮侑ICONIC</v>
      </c>
    </row>
    <row r="1851" spans="1:24" x14ac:dyDescent="0.25">
      <c r="A1851">
        <f>VLOOKUP(Receive[[#This Row],[No用]],SetNo[[No.用]:[vlookup 用]],2,FALSE)</f>
        <v>313</v>
      </c>
      <c r="B1851">
        <f>IF(ROW()=2,1,IF(A1850&lt;&gt;Receive[[#This Row],[No]],1,B1850+1))</f>
        <v>5</v>
      </c>
      <c r="C1851" s="1" t="s">
        <v>149</v>
      </c>
      <c r="D1851" s="1" t="s">
        <v>186</v>
      </c>
      <c r="E1851" s="1" t="s">
        <v>77</v>
      </c>
      <c r="F1851" s="1" t="s">
        <v>74</v>
      </c>
      <c r="G1851" s="1" t="s">
        <v>185</v>
      </c>
      <c r="H1851" s="1" t="s">
        <v>71</v>
      </c>
      <c r="I1851">
        <v>1</v>
      </c>
      <c r="J1851" t="s">
        <v>228</v>
      </c>
      <c r="K1851" s="1" t="s">
        <v>164</v>
      </c>
      <c r="L1851" s="1" t="s">
        <v>162</v>
      </c>
      <c r="M1851">
        <v>31</v>
      </c>
      <c r="N1851">
        <v>0</v>
      </c>
      <c r="O1851">
        <v>0</v>
      </c>
      <c r="P1851">
        <v>0</v>
      </c>
      <c r="X1851" t="str">
        <f>Receive[[#This Row],[服装]]&amp;Receive[[#This Row],[名前]]&amp;Receive[[#This Row],[レアリティ]]</f>
        <v>制服宮侑ICONIC</v>
      </c>
    </row>
    <row r="1852" spans="1:24" x14ac:dyDescent="0.25">
      <c r="A1852">
        <f>VLOOKUP(Receive[[#This Row],[No用]],SetNo[[No.用]:[vlookup 用]],2,FALSE)</f>
        <v>313</v>
      </c>
      <c r="B1852">
        <f>IF(ROW()=2,1,IF(A1851&lt;&gt;Receive[[#This Row],[No]],1,B1851+1))</f>
        <v>6</v>
      </c>
      <c r="C1852" s="1" t="s">
        <v>149</v>
      </c>
      <c r="D1852" s="1" t="s">
        <v>186</v>
      </c>
      <c r="E1852" s="1" t="s">
        <v>77</v>
      </c>
      <c r="F1852" s="1" t="s">
        <v>74</v>
      </c>
      <c r="G1852" s="1" t="s">
        <v>185</v>
      </c>
      <c r="H1852" s="1" t="s">
        <v>71</v>
      </c>
      <c r="I1852">
        <v>0</v>
      </c>
      <c r="J1852" t="s">
        <v>228</v>
      </c>
      <c r="K1852" s="1" t="s">
        <v>165</v>
      </c>
      <c r="L1852" s="1" t="s">
        <v>162</v>
      </c>
      <c r="M1852">
        <v>13</v>
      </c>
      <c r="N1852">
        <v>0</v>
      </c>
      <c r="O1852">
        <v>0</v>
      </c>
      <c r="P1852">
        <v>0</v>
      </c>
      <c r="X1852" t="str">
        <f>Receive[[#This Row],[服装]]&amp;Receive[[#This Row],[名前]]&amp;Receive[[#This Row],[レアリティ]]</f>
        <v>制服宮侑ICONIC</v>
      </c>
    </row>
    <row r="1853" spans="1:24" x14ac:dyDescent="0.25">
      <c r="A1853">
        <f>VLOOKUP(Receive[[#This Row],[No用]],SetNo[[No.用]:[vlookup 用]],2,FALSE)</f>
        <v>314</v>
      </c>
      <c r="B1853">
        <f>IF(ROW()=2,1,IF(A1852&lt;&gt;Receive[[#This Row],[No]],1,B1852+1))</f>
        <v>1</v>
      </c>
      <c r="C1853" s="1" t="s">
        <v>1502</v>
      </c>
      <c r="D1853" s="1" t="s">
        <v>186</v>
      </c>
      <c r="E1853" s="1" t="s">
        <v>73</v>
      </c>
      <c r="F1853" s="1" t="s">
        <v>74</v>
      </c>
      <c r="G1853" s="1" t="s">
        <v>185</v>
      </c>
      <c r="H1853" s="1" t="s">
        <v>71</v>
      </c>
      <c r="I1853">
        <v>1</v>
      </c>
      <c r="J1853" t="s">
        <v>228</v>
      </c>
      <c r="K1853" s="1" t="s">
        <v>119</v>
      </c>
      <c r="L1853" s="1" t="s">
        <v>178</v>
      </c>
      <c r="M1853">
        <v>36</v>
      </c>
      <c r="N1853">
        <v>0</v>
      </c>
      <c r="O1853">
        <v>0</v>
      </c>
      <c r="P1853">
        <v>0</v>
      </c>
      <c r="X1853" t="str">
        <f>Receive[[#This Row],[服装]]&amp;Receive[[#This Row],[名前]]&amp;Receive[[#This Row],[レアリティ]]</f>
        <v>3周年宮侑ICONIC</v>
      </c>
    </row>
    <row r="1854" spans="1:24" x14ac:dyDescent="0.25">
      <c r="A1854">
        <f>VLOOKUP(Receive[[#This Row],[No用]],SetNo[[No.用]:[vlookup 用]],2,FALSE)</f>
        <v>314</v>
      </c>
      <c r="B1854">
        <f>IF(ROW()=2,1,IF(A1853&lt;&gt;Receive[[#This Row],[No]],1,B1853+1))</f>
        <v>2</v>
      </c>
      <c r="C1854" s="1" t="s">
        <v>1502</v>
      </c>
      <c r="D1854" s="1" t="s">
        <v>186</v>
      </c>
      <c r="E1854" s="1" t="s">
        <v>73</v>
      </c>
      <c r="F1854" s="1" t="s">
        <v>74</v>
      </c>
      <c r="G1854" s="1" t="s">
        <v>185</v>
      </c>
      <c r="H1854" s="1" t="s">
        <v>71</v>
      </c>
      <c r="I1854">
        <v>1</v>
      </c>
      <c r="J1854" t="s">
        <v>228</v>
      </c>
      <c r="K1854" s="1" t="s">
        <v>194</v>
      </c>
      <c r="L1854" s="1" t="s">
        <v>178</v>
      </c>
      <c r="M1854">
        <v>36</v>
      </c>
      <c r="N1854">
        <v>0</v>
      </c>
      <c r="O1854">
        <v>0</v>
      </c>
      <c r="P1854">
        <v>0</v>
      </c>
      <c r="X1854" t="str">
        <f>Receive[[#This Row],[服装]]&amp;Receive[[#This Row],[名前]]&amp;Receive[[#This Row],[レアリティ]]</f>
        <v>3周年宮侑ICONIC</v>
      </c>
    </row>
    <row r="1855" spans="1:24" x14ac:dyDescent="0.25">
      <c r="A1855">
        <f>VLOOKUP(Receive[[#This Row],[No用]],SetNo[[No.用]:[vlookup 用]],2,FALSE)</f>
        <v>314</v>
      </c>
      <c r="B1855">
        <f>IF(ROW()=2,1,IF(A1854&lt;&gt;Receive[[#This Row],[No]],1,B1854+1))</f>
        <v>3</v>
      </c>
      <c r="C1855" s="1" t="s">
        <v>1502</v>
      </c>
      <c r="D1855" s="1" t="s">
        <v>186</v>
      </c>
      <c r="E1855" s="1" t="s">
        <v>73</v>
      </c>
      <c r="F1855" s="1" t="s">
        <v>74</v>
      </c>
      <c r="G1855" s="1" t="s">
        <v>185</v>
      </c>
      <c r="H1855" s="1" t="s">
        <v>71</v>
      </c>
      <c r="I1855">
        <v>1</v>
      </c>
      <c r="J1855" t="s">
        <v>228</v>
      </c>
      <c r="K1855" s="1" t="s">
        <v>163</v>
      </c>
      <c r="L1855" s="1" t="s">
        <v>178</v>
      </c>
      <c r="M1855">
        <v>36</v>
      </c>
      <c r="N1855">
        <v>0</v>
      </c>
      <c r="O1855">
        <v>0</v>
      </c>
      <c r="P1855">
        <v>0</v>
      </c>
      <c r="R1855" s="1" t="s">
        <v>923</v>
      </c>
      <c r="S1855" s="1">
        <v>17.5</v>
      </c>
      <c r="T1855" s="1">
        <v>69.44</v>
      </c>
      <c r="U1855" s="1"/>
      <c r="V1855" s="1"/>
      <c r="X1855" t="str">
        <f>Receive[[#This Row],[服装]]&amp;Receive[[#This Row],[名前]]&amp;Receive[[#This Row],[レアリティ]]</f>
        <v>3周年宮侑ICONIC</v>
      </c>
    </row>
    <row r="1856" spans="1:24" x14ac:dyDescent="0.25">
      <c r="A1856">
        <f>VLOOKUP(Receive[[#This Row],[No用]],SetNo[[No.用]:[vlookup 用]],2,FALSE)</f>
        <v>314</v>
      </c>
      <c r="B1856">
        <f>IF(ROW()=2,1,IF(A1855&lt;&gt;Receive[[#This Row],[No]],1,B1855+1))</f>
        <v>4</v>
      </c>
      <c r="C1856" s="1" t="s">
        <v>1502</v>
      </c>
      <c r="D1856" s="1" t="s">
        <v>186</v>
      </c>
      <c r="E1856" s="1" t="s">
        <v>73</v>
      </c>
      <c r="F1856" s="1" t="s">
        <v>74</v>
      </c>
      <c r="G1856" s="1" t="s">
        <v>185</v>
      </c>
      <c r="H1856" s="1" t="s">
        <v>71</v>
      </c>
      <c r="I1856">
        <v>1</v>
      </c>
      <c r="J1856" t="s">
        <v>228</v>
      </c>
      <c r="K1856" s="1" t="s">
        <v>120</v>
      </c>
      <c r="L1856" s="1" t="s">
        <v>178</v>
      </c>
      <c r="M1856">
        <v>65</v>
      </c>
      <c r="N1856">
        <v>0</v>
      </c>
      <c r="O1856">
        <v>0</v>
      </c>
      <c r="P1856">
        <v>0</v>
      </c>
      <c r="X1856" t="str">
        <f>Receive[[#This Row],[服装]]&amp;Receive[[#This Row],[名前]]&amp;Receive[[#This Row],[レアリティ]]</f>
        <v>3周年宮侑ICONIC</v>
      </c>
    </row>
    <row r="1857" spans="1:24" x14ac:dyDescent="0.25">
      <c r="A1857">
        <f>VLOOKUP(Receive[[#This Row],[No用]],SetNo[[No.用]:[vlookup 用]],2,FALSE)</f>
        <v>314</v>
      </c>
      <c r="B1857">
        <f>IF(ROW()=2,1,IF(A1856&lt;&gt;Receive[[#This Row],[No]],1,B1856+1))</f>
        <v>5</v>
      </c>
      <c r="C1857" s="1" t="s">
        <v>1502</v>
      </c>
      <c r="D1857" s="1" t="s">
        <v>186</v>
      </c>
      <c r="E1857" s="1" t="s">
        <v>73</v>
      </c>
      <c r="F1857" s="1" t="s">
        <v>74</v>
      </c>
      <c r="G1857" s="1" t="s">
        <v>185</v>
      </c>
      <c r="H1857" s="1" t="s">
        <v>71</v>
      </c>
      <c r="I1857">
        <v>1</v>
      </c>
      <c r="J1857" t="s">
        <v>228</v>
      </c>
      <c r="K1857" s="1" t="s">
        <v>164</v>
      </c>
      <c r="L1857" s="1" t="s">
        <v>162</v>
      </c>
      <c r="M1857">
        <v>32</v>
      </c>
      <c r="N1857">
        <v>0</v>
      </c>
      <c r="O1857">
        <v>0</v>
      </c>
      <c r="P1857">
        <v>0</v>
      </c>
      <c r="X1857" t="str">
        <f>Receive[[#This Row],[服装]]&amp;Receive[[#This Row],[名前]]&amp;Receive[[#This Row],[レアリティ]]</f>
        <v>3周年宮侑ICONIC</v>
      </c>
    </row>
    <row r="1858" spans="1:24" x14ac:dyDescent="0.25">
      <c r="A1858">
        <f>VLOOKUP(Receive[[#This Row],[No用]],SetNo[[No.用]:[vlookup 用]],2,FALSE)</f>
        <v>314</v>
      </c>
      <c r="B1858">
        <f>IF(ROW()=2,1,IF(A1857&lt;&gt;Receive[[#This Row],[No]],1,B1857+1))</f>
        <v>6</v>
      </c>
      <c r="C1858" s="1" t="s">
        <v>1502</v>
      </c>
      <c r="D1858" s="1" t="s">
        <v>186</v>
      </c>
      <c r="E1858" s="1" t="s">
        <v>73</v>
      </c>
      <c r="F1858" s="1" t="s">
        <v>74</v>
      </c>
      <c r="G1858" s="1" t="s">
        <v>185</v>
      </c>
      <c r="H1858" s="1" t="s">
        <v>71</v>
      </c>
      <c r="I1858">
        <v>0</v>
      </c>
      <c r="J1858" t="s">
        <v>228</v>
      </c>
      <c r="K1858" s="1" t="s">
        <v>165</v>
      </c>
      <c r="L1858" s="1" t="s">
        <v>162</v>
      </c>
      <c r="M1858">
        <v>14</v>
      </c>
      <c r="N1858">
        <v>0</v>
      </c>
      <c r="O1858">
        <v>0</v>
      </c>
      <c r="P1858">
        <v>0</v>
      </c>
      <c r="X1858" t="str">
        <f>Receive[[#This Row],[服装]]&amp;Receive[[#This Row],[名前]]&amp;Receive[[#This Row],[レアリティ]]</f>
        <v>3周年宮侑ICONIC</v>
      </c>
    </row>
    <row r="1859" spans="1:24" x14ac:dyDescent="0.25">
      <c r="A1859">
        <f>VLOOKUP(Receive[[#This Row],[No用]],SetNo[[No.用]:[vlookup 用]],2,FALSE)</f>
        <v>315</v>
      </c>
      <c r="B1859">
        <f>IF(ROW()=2,1,IF(A1858&lt;&gt;Receive[[#This Row],[No]],1,B1858+1))</f>
        <v>1</v>
      </c>
      <c r="C1859" s="1" t="s">
        <v>1674</v>
      </c>
      <c r="D1859" s="1" t="s">
        <v>186</v>
      </c>
      <c r="E1859" s="1" t="s">
        <v>90</v>
      </c>
      <c r="F1859" s="1" t="s">
        <v>74</v>
      </c>
      <c r="G1859" s="1" t="s">
        <v>185</v>
      </c>
      <c r="H1859" s="1" t="s">
        <v>71</v>
      </c>
      <c r="I1859">
        <v>1</v>
      </c>
      <c r="J1859" t="s">
        <v>228</v>
      </c>
      <c r="K1859" s="1" t="s">
        <v>119</v>
      </c>
      <c r="L1859" s="1" t="s">
        <v>162</v>
      </c>
      <c r="M1859">
        <v>33</v>
      </c>
      <c r="N1859">
        <v>0</v>
      </c>
      <c r="O1859">
        <v>0</v>
      </c>
      <c r="P1859">
        <v>0</v>
      </c>
      <c r="X1859" t="str">
        <f>Receive[[#This Row],[服装]]&amp;Receive[[#This Row],[名前]]&amp;Receive[[#This Row],[レアリティ]]</f>
        <v>思い出宮侑ICONIC</v>
      </c>
    </row>
    <row r="1860" spans="1:24" x14ac:dyDescent="0.25">
      <c r="A1860">
        <f>VLOOKUP(Receive[[#This Row],[No用]],SetNo[[No.用]:[vlookup 用]],2,FALSE)</f>
        <v>315</v>
      </c>
      <c r="B1860">
        <f>IF(ROW()=2,1,IF(A1859&lt;&gt;Receive[[#This Row],[No]],1,B1859+1))</f>
        <v>2</v>
      </c>
      <c r="C1860" s="1" t="s">
        <v>1674</v>
      </c>
      <c r="D1860" s="1" t="s">
        <v>186</v>
      </c>
      <c r="E1860" s="1" t="s">
        <v>90</v>
      </c>
      <c r="F1860" s="1" t="s">
        <v>74</v>
      </c>
      <c r="G1860" s="1" t="s">
        <v>185</v>
      </c>
      <c r="H1860" s="1" t="s">
        <v>71</v>
      </c>
      <c r="I1860">
        <v>1</v>
      </c>
      <c r="J1860" t="s">
        <v>228</v>
      </c>
      <c r="K1860" s="1" t="s">
        <v>163</v>
      </c>
      <c r="L1860" s="1" t="s">
        <v>178</v>
      </c>
      <c r="M1860">
        <v>36</v>
      </c>
      <c r="N1860">
        <v>0</v>
      </c>
      <c r="O1860">
        <v>0</v>
      </c>
      <c r="P1860">
        <v>0</v>
      </c>
      <c r="R1860" s="1" t="s">
        <v>923</v>
      </c>
      <c r="S1860">
        <v>17.5</v>
      </c>
      <c r="T1860">
        <v>69.44</v>
      </c>
      <c r="X1860" t="str">
        <f>Receive[[#This Row],[服装]]&amp;Receive[[#This Row],[名前]]&amp;Receive[[#This Row],[レアリティ]]</f>
        <v>思い出宮侑ICONIC</v>
      </c>
    </row>
    <row r="1861" spans="1:24" x14ac:dyDescent="0.25">
      <c r="A1861">
        <f>VLOOKUP(Receive[[#This Row],[No用]],SetNo[[No.用]:[vlookup 用]],2,FALSE)</f>
        <v>315</v>
      </c>
      <c r="B1861">
        <f>IF(ROW()=2,1,IF(A1860&lt;&gt;Receive[[#This Row],[No]],1,B1860+1))</f>
        <v>3</v>
      </c>
      <c r="C1861" s="1" t="s">
        <v>1674</v>
      </c>
      <c r="D1861" s="1" t="s">
        <v>186</v>
      </c>
      <c r="E1861" s="1" t="s">
        <v>90</v>
      </c>
      <c r="F1861" s="1" t="s">
        <v>74</v>
      </c>
      <c r="G1861" s="1" t="s">
        <v>185</v>
      </c>
      <c r="H1861" s="1" t="s">
        <v>71</v>
      </c>
      <c r="I1861">
        <v>1</v>
      </c>
      <c r="J1861" t="s">
        <v>228</v>
      </c>
      <c r="K1861" s="1" t="s">
        <v>120</v>
      </c>
      <c r="L1861" s="1" t="s">
        <v>162</v>
      </c>
      <c r="M1861">
        <v>32</v>
      </c>
      <c r="N1861">
        <v>0</v>
      </c>
      <c r="O1861">
        <v>0</v>
      </c>
      <c r="P1861">
        <v>0</v>
      </c>
      <c r="X1861" t="str">
        <f>Receive[[#This Row],[服装]]&amp;Receive[[#This Row],[名前]]&amp;Receive[[#This Row],[レアリティ]]</f>
        <v>思い出宮侑ICONIC</v>
      </c>
    </row>
    <row r="1862" spans="1:24" x14ac:dyDescent="0.25">
      <c r="A1862">
        <f>VLOOKUP(Receive[[#This Row],[No用]],SetNo[[No.用]:[vlookup 用]],2,FALSE)</f>
        <v>315</v>
      </c>
      <c r="B1862">
        <f>IF(ROW()=2,1,IF(A1861&lt;&gt;Receive[[#This Row],[No]],1,B1861+1))</f>
        <v>4</v>
      </c>
      <c r="C1862" s="1" t="s">
        <v>1674</v>
      </c>
      <c r="D1862" s="1" t="s">
        <v>186</v>
      </c>
      <c r="E1862" s="1" t="s">
        <v>90</v>
      </c>
      <c r="F1862" s="1" t="s">
        <v>74</v>
      </c>
      <c r="G1862" s="1" t="s">
        <v>185</v>
      </c>
      <c r="H1862" s="1" t="s">
        <v>71</v>
      </c>
      <c r="I1862">
        <v>1</v>
      </c>
      <c r="J1862" t="s">
        <v>228</v>
      </c>
      <c r="K1862" s="1" t="s">
        <v>164</v>
      </c>
      <c r="L1862" s="1" t="s">
        <v>162</v>
      </c>
      <c r="M1862">
        <v>32</v>
      </c>
      <c r="N1862">
        <v>0</v>
      </c>
      <c r="O1862">
        <v>0</v>
      </c>
      <c r="P1862">
        <v>0</v>
      </c>
      <c r="X1862" t="str">
        <f>Receive[[#This Row],[服装]]&amp;Receive[[#This Row],[名前]]&amp;Receive[[#This Row],[レアリティ]]</f>
        <v>思い出宮侑ICONIC</v>
      </c>
    </row>
    <row r="1863" spans="1:24" x14ac:dyDescent="0.25">
      <c r="A1863">
        <f>VLOOKUP(Receive[[#This Row],[No用]],SetNo[[No.用]:[vlookup 用]],2,FALSE)</f>
        <v>315</v>
      </c>
      <c r="B1863">
        <f>IF(ROW()=2,1,IF(A1862&lt;&gt;Receive[[#This Row],[No]],1,B1862+1))</f>
        <v>5</v>
      </c>
      <c r="C1863" s="1" t="s">
        <v>1674</v>
      </c>
      <c r="D1863" s="1" t="s">
        <v>186</v>
      </c>
      <c r="E1863" s="1" t="s">
        <v>90</v>
      </c>
      <c r="F1863" s="1" t="s">
        <v>74</v>
      </c>
      <c r="G1863" s="1" t="s">
        <v>185</v>
      </c>
      <c r="H1863" s="1" t="s">
        <v>71</v>
      </c>
      <c r="I1863">
        <v>0</v>
      </c>
      <c r="J1863" t="s">
        <v>228</v>
      </c>
      <c r="K1863" s="1" t="s">
        <v>165</v>
      </c>
      <c r="L1863" s="1" t="s">
        <v>162</v>
      </c>
      <c r="M1863">
        <v>14</v>
      </c>
      <c r="N1863">
        <v>0</v>
      </c>
      <c r="O1863">
        <v>0</v>
      </c>
      <c r="P1863">
        <v>0</v>
      </c>
      <c r="X1863" t="str">
        <f>Receive[[#This Row],[服装]]&amp;Receive[[#This Row],[名前]]&amp;Receive[[#This Row],[レアリティ]]</f>
        <v>思い出宮侑ICONIC</v>
      </c>
    </row>
    <row r="1864" spans="1:24" x14ac:dyDescent="0.25">
      <c r="A1864">
        <f>VLOOKUP(Receive[[#This Row],[No用]],SetNo[[No.用]:[vlookup 用]],2,FALSE)</f>
        <v>316</v>
      </c>
      <c r="B1864">
        <f>IF(ROW()=2,1,IF(A1852&lt;&gt;Receive[[#This Row],[No]],1,B1852+1))</f>
        <v>1</v>
      </c>
      <c r="C1864" t="s">
        <v>108</v>
      </c>
      <c r="D1864" t="s">
        <v>187</v>
      </c>
      <c r="E1864" t="s">
        <v>90</v>
      </c>
      <c r="F1864" t="s">
        <v>78</v>
      </c>
      <c r="G1864" t="s">
        <v>185</v>
      </c>
      <c r="H1864" t="s">
        <v>71</v>
      </c>
      <c r="I1864">
        <v>1</v>
      </c>
      <c r="J1864" t="s">
        <v>228</v>
      </c>
      <c r="K1864" s="1" t="s">
        <v>119</v>
      </c>
      <c r="L1864" s="1" t="s">
        <v>162</v>
      </c>
      <c r="M1864">
        <v>28</v>
      </c>
      <c r="N1864">
        <v>0</v>
      </c>
      <c r="O1864">
        <v>0</v>
      </c>
      <c r="P1864">
        <v>0</v>
      </c>
      <c r="X1864" t="str">
        <f>Receive[[#This Row],[服装]]&amp;Receive[[#This Row],[名前]]&amp;Receive[[#This Row],[レアリティ]]</f>
        <v>ユニフォーム宮治ICONIC</v>
      </c>
    </row>
    <row r="1865" spans="1:24" x14ac:dyDescent="0.25">
      <c r="A1865">
        <f>VLOOKUP(Receive[[#This Row],[No用]],SetNo[[No.用]:[vlookup 用]],2,FALSE)</f>
        <v>316</v>
      </c>
      <c r="B1865">
        <f>IF(ROW()=2,1,IF(A1864&lt;&gt;Receive[[#This Row],[No]],1,B1864+1))</f>
        <v>2</v>
      </c>
      <c r="C1865" t="s">
        <v>108</v>
      </c>
      <c r="D1865" t="s">
        <v>187</v>
      </c>
      <c r="E1865" t="s">
        <v>90</v>
      </c>
      <c r="F1865" t="s">
        <v>78</v>
      </c>
      <c r="G1865" t="s">
        <v>185</v>
      </c>
      <c r="H1865" t="s">
        <v>71</v>
      </c>
      <c r="I1865">
        <v>1</v>
      </c>
      <c r="J1865" t="s">
        <v>228</v>
      </c>
      <c r="K1865" s="1" t="s">
        <v>163</v>
      </c>
      <c r="L1865" s="1" t="s">
        <v>162</v>
      </c>
      <c r="M1865">
        <v>28</v>
      </c>
      <c r="N1865">
        <v>0</v>
      </c>
      <c r="O1865">
        <v>0</v>
      </c>
      <c r="P1865">
        <v>0</v>
      </c>
      <c r="R1865" s="1" t="s">
        <v>923</v>
      </c>
      <c r="S1865" s="1">
        <v>15</v>
      </c>
      <c r="T1865" s="1">
        <v>59.1</v>
      </c>
      <c r="U1865" s="1"/>
      <c r="V1865" s="1"/>
      <c r="X1865" t="str">
        <f>Receive[[#This Row],[服装]]&amp;Receive[[#This Row],[名前]]&amp;Receive[[#This Row],[レアリティ]]</f>
        <v>ユニフォーム宮治ICONIC</v>
      </c>
    </row>
    <row r="1866" spans="1:24" x14ac:dyDescent="0.25">
      <c r="A1866">
        <f>VLOOKUP(Receive[[#This Row],[No用]],SetNo[[No.用]:[vlookup 用]],2,FALSE)</f>
        <v>316</v>
      </c>
      <c r="B1866">
        <f>IF(ROW()=2,1,IF(A1865&lt;&gt;Receive[[#This Row],[No]],1,B1865+1))</f>
        <v>3</v>
      </c>
      <c r="C1866" t="s">
        <v>108</v>
      </c>
      <c r="D1866" t="s">
        <v>187</v>
      </c>
      <c r="E1866" t="s">
        <v>90</v>
      </c>
      <c r="F1866" t="s">
        <v>78</v>
      </c>
      <c r="G1866" t="s">
        <v>185</v>
      </c>
      <c r="H1866" t="s">
        <v>71</v>
      </c>
      <c r="I1866">
        <v>1</v>
      </c>
      <c r="J1866" t="s">
        <v>228</v>
      </c>
      <c r="K1866" s="1" t="s">
        <v>120</v>
      </c>
      <c r="L1866" s="1" t="s">
        <v>162</v>
      </c>
      <c r="M1866">
        <v>28</v>
      </c>
      <c r="N1866">
        <v>0</v>
      </c>
      <c r="O1866">
        <v>0</v>
      </c>
      <c r="P1866">
        <v>0</v>
      </c>
      <c r="X1866" t="str">
        <f>Receive[[#This Row],[服装]]&amp;Receive[[#This Row],[名前]]&amp;Receive[[#This Row],[レアリティ]]</f>
        <v>ユニフォーム宮治ICONIC</v>
      </c>
    </row>
    <row r="1867" spans="1:24" x14ac:dyDescent="0.25">
      <c r="A1867">
        <f>VLOOKUP(Receive[[#This Row],[No用]],SetNo[[No.用]:[vlookup 用]],2,FALSE)</f>
        <v>316</v>
      </c>
      <c r="B1867">
        <f>IF(ROW()=2,1,IF(A1866&lt;&gt;Receive[[#This Row],[No]],1,B1866+1))</f>
        <v>4</v>
      </c>
      <c r="C1867" t="s">
        <v>108</v>
      </c>
      <c r="D1867" t="s">
        <v>187</v>
      </c>
      <c r="E1867" t="s">
        <v>90</v>
      </c>
      <c r="F1867" t="s">
        <v>78</v>
      </c>
      <c r="G1867" t="s">
        <v>185</v>
      </c>
      <c r="H1867" t="s">
        <v>71</v>
      </c>
      <c r="I1867">
        <v>1</v>
      </c>
      <c r="J1867" t="s">
        <v>228</v>
      </c>
      <c r="K1867" s="1" t="s">
        <v>164</v>
      </c>
      <c r="L1867" s="1" t="s">
        <v>162</v>
      </c>
      <c r="M1867">
        <v>28</v>
      </c>
      <c r="N1867">
        <v>0</v>
      </c>
      <c r="O1867">
        <v>0</v>
      </c>
      <c r="P1867">
        <v>0</v>
      </c>
      <c r="X1867" t="str">
        <f>Receive[[#This Row],[服装]]&amp;Receive[[#This Row],[名前]]&amp;Receive[[#This Row],[レアリティ]]</f>
        <v>ユニフォーム宮治ICONIC</v>
      </c>
    </row>
    <row r="1868" spans="1:24" x14ac:dyDescent="0.25">
      <c r="A1868">
        <f>VLOOKUP(Receive[[#This Row],[No用]],SetNo[[No.用]:[vlookup 用]],2,FALSE)</f>
        <v>316</v>
      </c>
      <c r="B1868">
        <f>IF(ROW()=2,1,IF(A1867&lt;&gt;Receive[[#This Row],[No]],1,B1867+1))</f>
        <v>5</v>
      </c>
      <c r="C1868" t="s">
        <v>108</v>
      </c>
      <c r="D1868" t="s">
        <v>187</v>
      </c>
      <c r="E1868" t="s">
        <v>90</v>
      </c>
      <c r="F1868" t="s">
        <v>78</v>
      </c>
      <c r="G1868" t="s">
        <v>185</v>
      </c>
      <c r="H1868" t="s">
        <v>71</v>
      </c>
      <c r="I1868">
        <v>0</v>
      </c>
      <c r="J1868" t="s">
        <v>228</v>
      </c>
      <c r="K1868" s="1" t="s">
        <v>165</v>
      </c>
      <c r="L1868" s="1" t="s">
        <v>162</v>
      </c>
      <c r="M1868">
        <v>13</v>
      </c>
      <c r="N1868">
        <v>0</v>
      </c>
      <c r="O1868">
        <v>0</v>
      </c>
      <c r="P1868">
        <v>0</v>
      </c>
      <c r="X1868" t="str">
        <f>Receive[[#This Row],[服装]]&amp;Receive[[#This Row],[名前]]&amp;Receive[[#This Row],[レアリティ]]</f>
        <v>ユニフォーム宮治ICONIC</v>
      </c>
    </row>
    <row r="1869" spans="1:24" x14ac:dyDescent="0.25">
      <c r="A1869">
        <f>VLOOKUP(Receive[[#This Row],[No用]],SetNo[[No.用]:[vlookup 用]],2,FALSE)</f>
        <v>317</v>
      </c>
      <c r="B1869">
        <f>IF(ROW()=2,1,IF(A1868&lt;&gt;Receive[[#This Row],[No]],1,B1868+1))</f>
        <v>1</v>
      </c>
      <c r="C1869" s="1" t="s">
        <v>628</v>
      </c>
      <c r="D1869" s="1" t="s">
        <v>187</v>
      </c>
      <c r="E1869" s="1" t="s">
        <v>90</v>
      </c>
      <c r="F1869" s="1" t="s">
        <v>78</v>
      </c>
      <c r="G1869" s="1" t="s">
        <v>185</v>
      </c>
      <c r="H1869" s="1" t="s">
        <v>71</v>
      </c>
      <c r="I1869">
        <v>1</v>
      </c>
      <c r="J1869" t="s">
        <v>228</v>
      </c>
      <c r="K1869" s="1" t="s">
        <v>119</v>
      </c>
      <c r="L1869" s="1" t="s">
        <v>162</v>
      </c>
      <c r="M1869">
        <v>28</v>
      </c>
      <c r="N1869">
        <v>0</v>
      </c>
      <c r="O1869">
        <v>0</v>
      </c>
      <c r="P1869">
        <v>0</v>
      </c>
      <c r="X1869" t="str">
        <f>Receive[[#This Row],[服装]]&amp;Receive[[#This Row],[名前]]&amp;Receive[[#This Row],[レアリティ]]</f>
        <v>RPG宮治ICONIC</v>
      </c>
    </row>
    <row r="1870" spans="1:24" x14ac:dyDescent="0.25">
      <c r="A1870">
        <f>VLOOKUP(Receive[[#This Row],[No用]],SetNo[[No.用]:[vlookup 用]],2,FALSE)</f>
        <v>317</v>
      </c>
      <c r="B1870">
        <f>IF(ROW()=2,1,IF(A1869&lt;&gt;Receive[[#This Row],[No]],1,B1869+1))</f>
        <v>2</v>
      </c>
      <c r="C1870" s="1" t="s">
        <v>628</v>
      </c>
      <c r="D1870" s="1" t="s">
        <v>187</v>
      </c>
      <c r="E1870" s="1" t="s">
        <v>90</v>
      </c>
      <c r="F1870" s="1" t="s">
        <v>78</v>
      </c>
      <c r="G1870" s="1" t="s">
        <v>185</v>
      </c>
      <c r="H1870" s="1" t="s">
        <v>71</v>
      </c>
      <c r="I1870">
        <v>1</v>
      </c>
      <c r="J1870" t="s">
        <v>228</v>
      </c>
      <c r="K1870" s="1" t="s">
        <v>163</v>
      </c>
      <c r="L1870" s="1" t="s">
        <v>162</v>
      </c>
      <c r="M1870">
        <v>28</v>
      </c>
      <c r="N1870">
        <v>0</v>
      </c>
      <c r="O1870">
        <v>0</v>
      </c>
      <c r="P1870">
        <v>0</v>
      </c>
      <c r="R1870" s="1" t="s">
        <v>923</v>
      </c>
      <c r="S1870" s="1">
        <v>15</v>
      </c>
      <c r="T1870" s="1">
        <v>59.1</v>
      </c>
      <c r="U1870" s="1"/>
      <c r="V1870" s="1"/>
      <c r="X1870" t="str">
        <f>Receive[[#This Row],[服装]]&amp;Receive[[#This Row],[名前]]&amp;Receive[[#This Row],[レアリティ]]</f>
        <v>RPG宮治ICONIC</v>
      </c>
    </row>
    <row r="1871" spans="1:24" x14ac:dyDescent="0.25">
      <c r="A1871">
        <f>VLOOKUP(Receive[[#This Row],[No用]],SetNo[[No.用]:[vlookup 用]],2,FALSE)</f>
        <v>317</v>
      </c>
      <c r="B1871">
        <f>IF(ROW()=2,1,IF(A1870&lt;&gt;Receive[[#This Row],[No]],1,B1870+1))</f>
        <v>3</v>
      </c>
      <c r="C1871" s="1" t="s">
        <v>628</v>
      </c>
      <c r="D1871" s="1" t="s">
        <v>187</v>
      </c>
      <c r="E1871" s="1" t="s">
        <v>90</v>
      </c>
      <c r="F1871" s="1" t="s">
        <v>78</v>
      </c>
      <c r="G1871" s="1" t="s">
        <v>185</v>
      </c>
      <c r="H1871" s="1" t="s">
        <v>71</v>
      </c>
      <c r="I1871">
        <v>1</v>
      </c>
      <c r="J1871" t="s">
        <v>228</v>
      </c>
      <c r="K1871" s="1" t="s">
        <v>120</v>
      </c>
      <c r="L1871" s="1" t="s">
        <v>162</v>
      </c>
      <c r="M1871">
        <v>28</v>
      </c>
      <c r="N1871">
        <v>0</v>
      </c>
      <c r="O1871">
        <v>0</v>
      </c>
      <c r="P1871">
        <v>0</v>
      </c>
      <c r="X1871" t="str">
        <f>Receive[[#This Row],[服装]]&amp;Receive[[#This Row],[名前]]&amp;Receive[[#This Row],[レアリティ]]</f>
        <v>RPG宮治ICONIC</v>
      </c>
    </row>
    <row r="1872" spans="1:24" x14ac:dyDescent="0.25">
      <c r="A1872">
        <f>VLOOKUP(Receive[[#This Row],[No用]],SetNo[[No.用]:[vlookup 用]],2,FALSE)</f>
        <v>317</v>
      </c>
      <c r="B1872">
        <f>IF(ROW()=2,1,IF(A1871&lt;&gt;Receive[[#This Row],[No]],1,B1871+1))</f>
        <v>4</v>
      </c>
      <c r="C1872" s="1" t="s">
        <v>628</v>
      </c>
      <c r="D1872" s="1" t="s">
        <v>187</v>
      </c>
      <c r="E1872" s="1" t="s">
        <v>90</v>
      </c>
      <c r="F1872" s="1" t="s">
        <v>78</v>
      </c>
      <c r="G1872" s="1" t="s">
        <v>185</v>
      </c>
      <c r="H1872" s="1" t="s">
        <v>71</v>
      </c>
      <c r="I1872">
        <v>1</v>
      </c>
      <c r="J1872" t="s">
        <v>228</v>
      </c>
      <c r="K1872" s="1" t="s">
        <v>164</v>
      </c>
      <c r="L1872" s="1" t="s">
        <v>162</v>
      </c>
      <c r="M1872">
        <v>28</v>
      </c>
      <c r="N1872">
        <v>0</v>
      </c>
      <c r="O1872">
        <v>0</v>
      </c>
      <c r="P1872">
        <v>0</v>
      </c>
      <c r="X1872" t="str">
        <f>Receive[[#This Row],[服装]]&amp;Receive[[#This Row],[名前]]&amp;Receive[[#This Row],[レアリティ]]</f>
        <v>RPG宮治ICONIC</v>
      </c>
    </row>
    <row r="1873" spans="1:24" x14ac:dyDescent="0.25">
      <c r="A1873">
        <f>VLOOKUP(Receive[[#This Row],[No用]],SetNo[[No.用]:[vlookup 用]],2,FALSE)</f>
        <v>317</v>
      </c>
      <c r="B1873">
        <f>IF(ROW()=2,1,IF(A1872&lt;&gt;Receive[[#This Row],[No]],1,B1872+1))</f>
        <v>5</v>
      </c>
      <c r="C1873" s="1" t="s">
        <v>628</v>
      </c>
      <c r="D1873" s="1" t="s">
        <v>187</v>
      </c>
      <c r="E1873" s="1" t="s">
        <v>90</v>
      </c>
      <c r="F1873" s="1" t="s">
        <v>78</v>
      </c>
      <c r="G1873" s="1" t="s">
        <v>185</v>
      </c>
      <c r="H1873" s="1" t="s">
        <v>71</v>
      </c>
      <c r="I1873">
        <v>0</v>
      </c>
      <c r="J1873" t="s">
        <v>228</v>
      </c>
      <c r="K1873" s="1" t="s">
        <v>165</v>
      </c>
      <c r="L1873" s="1" t="s">
        <v>162</v>
      </c>
      <c r="M1873">
        <v>13</v>
      </c>
      <c r="N1873">
        <v>0</v>
      </c>
      <c r="O1873">
        <v>0</v>
      </c>
      <c r="P1873">
        <v>0</v>
      </c>
      <c r="X1873" t="str">
        <f>Receive[[#This Row],[服装]]&amp;Receive[[#This Row],[名前]]&amp;Receive[[#This Row],[レアリティ]]</f>
        <v>RPG宮治ICONIC</v>
      </c>
    </row>
    <row r="1874" spans="1:24" x14ac:dyDescent="0.25">
      <c r="A1874">
        <f>VLOOKUP(Receive[[#This Row],[No用]],SetNo[[No.用]:[vlookup 用]],2,FALSE)</f>
        <v>318</v>
      </c>
      <c r="B1874">
        <f>IF(ROW()=2,1,IF(A1873&lt;&gt;Receive[[#This Row],[No]],1,B1873+1))</f>
        <v>1</v>
      </c>
      <c r="C1874" s="1" t="s">
        <v>729</v>
      </c>
      <c r="D1874" s="1" t="s">
        <v>187</v>
      </c>
      <c r="E1874" s="1" t="s">
        <v>73</v>
      </c>
      <c r="F1874" s="1" t="s">
        <v>78</v>
      </c>
      <c r="G1874" s="1" t="s">
        <v>185</v>
      </c>
      <c r="H1874" s="1" t="s">
        <v>71</v>
      </c>
      <c r="I1874">
        <v>1</v>
      </c>
      <c r="J1874" t="s">
        <v>228</v>
      </c>
      <c r="K1874" s="1" t="s">
        <v>119</v>
      </c>
      <c r="L1874" s="1" t="s">
        <v>178</v>
      </c>
      <c r="M1874">
        <v>31</v>
      </c>
      <c r="N1874">
        <v>0</v>
      </c>
      <c r="O1874">
        <v>0</v>
      </c>
      <c r="P1874">
        <v>0</v>
      </c>
      <c r="X1874" t="str">
        <f>Receive[[#This Row],[服装]]&amp;Receive[[#This Row],[名前]]&amp;Receive[[#This Row],[レアリティ]]</f>
        <v>カンフー宮治ICONIC</v>
      </c>
    </row>
    <row r="1875" spans="1:24" x14ac:dyDescent="0.25">
      <c r="A1875">
        <f>VLOOKUP(Receive[[#This Row],[No用]],SetNo[[No.用]:[vlookup 用]],2,FALSE)</f>
        <v>318</v>
      </c>
      <c r="B1875">
        <f>IF(ROW()=2,1,IF(A1874&lt;&gt;Receive[[#This Row],[No]],1,B1874+1))</f>
        <v>2</v>
      </c>
      <c r="C1875" s="1" t="s">
        <v>729</v>
      </c>
      <c r="D1875" s="1" t="s">
        <v>187</v>
      </c>
      <c r="E1875" s="1" t="s">
        <v>73</v>
      </c>
      <c r="F1875" s="1" t="s">
        <v>78</v>
      </c>
      <c r="G1875" s="1" t="s">
        <v>185</v>
      </c>
      <c r="H1875" s="1" t="s">
        <v>71</v>
      </c>
      <c r="I1875">
        <v>1</v>
      </c>
      <c r="J1875" t="s">
        <v>228</v>
      </c>
      <c r="K1875" s="1" t="s">
        <v>163</v>
      </c>
      <c r="L1875" s="1" t="s">
        <v>162</v>
      </c>
      <c r="M1875">
        <v>28</v>
      </c>
      <c r="N1875">
        <v>0</v>
      </c>
      <c r="O1875">
        <v>0</v>
      </c>
      <c r="P1875">
        <v>0</v>
      </c>
      <c r="R1875" s="1" t="s">
        <v>923</v>
      </c>
      <c r="S1875" s="1">
        <v>15</v>
      </c>
      <c r="T1875" s="1">
        <v>59.1</v>
      </c>
      <c r="U1875" s="1"/>
      <c r="V1875" s="1"/>
      <c r="X1875" t="str">
        <f>Receive[[#This Row],[服装]]&amp;Receive[[#This Row],[名前]]&amp;Receive[[#This Row],[レアリティ]]</f>
        <v>カンフー宮治ICONIC</v>
      </c>
    </row>
    <row r="1876" spans="1:24" x14ac:dyDescent="0.25">
      <c r="A1876">
        <f>VLOOKUP(Receive[[#This Row],[No用]],SetNo[[No.用]:[vlookup 用]],2,FALSE)</f>
        <v>318</v>
      </c>
      <c r="B1876">
        <f>IF(ROW()=2,1,IF(A1875&lt;&gt;Receive[[#This Row],[No]],1,B1875+1))</f>
        <v>3</v>
      </c>
      <c r="C1876" s="1" t="s">
        <v>729</v>
      </c>
      <c r="D1876" s="1" t="s">
        <v>187</v>
      </c>
      <c r="E1876" s="1" t="s">
        <v>73</v>
      </c>
      <c r="F1876" s="1" t="s">
        <v>78</v>
      </c>
      <c r="G1876" s="1" t="s">
        <v>185</v>
      </c>
      <c r="H1876" s="1" t="s">
        <v>71</v>
      </c>
      <c r="I1876">
        <v>1</v>
      </c>
      <c r="J1876" t="s">
        <v>228</v>
      </c>
      <c r="K1876" s="1" t="s">
        <v>230</v>
      </c>
      <c r="L1876" s="1" t="s">
        <v>162</v>
      </c>
      <c r="M1876">
        <v>28</v>
      </c>
      <c r="N1876">
        <v>0</v>
      </c>
      <c r="O1876">
        <v>0</v>
      </c>
      <c r="P1876">
        <v>0</v>
      </c>
      <c r="R1876" s="1" t="s">
        <v>923</v>
      </c>
      <c r="S1876" s="1">
        <v>10</v>
      </c>
      <c r="T1876" s="1">
        <v>39.4</v>
      </c>
      <c r="U1876" s="1"/>
      <c r="V1876" s="1"/>
      <c r="X1876" t="str">
        <f>Receive[[#This Row],[服装]]&amp;Receive[[#This Row],[名前]]&amp;Receive[[#This Row],[レアリティ]]</f>
        <v>カンフー宮治ICONIC</v>
      </c>
    </row>
    <row r="1877" spans="1:24" x14ac:dyDescent="0.25">
      <c r="A1877">
        <f>VLOOKUP(Receive[[#This Row],[No用]],SetNo[[No.用]:[vlookup 用]],2,FALSE)</f>
        <v>318</v>
      </c>
      <c r="B1877">
        <f>IF(ROW()=2,1,IF(A1876&lt;&gt;Receive[[#This Row],[No]],1,B1876+1))</f>
        <v>4</v>
      </c>
      <c r="C1877" s="1" t="s">
        <v>729</v>
      </c>
      <c r="D1877" s="1" t="s">
        <v>187</v>
      </c>
      <c r="E1877" s="1" t="s">
        <v>73</v>
      </c>
      <c r="F1877" s="1" t="s">
        <v>78</v>
      </c>
      <c r="G1877" s="1" t="s">
        <v>185</v>
      </c>
      <c r="H1877" s="1" t="s">
        <v>71</v>
      </c>
      <c r="I1877">
        <v>1</v>
      </c>
      <c r="J1877" t="s">
        <v>228</v>
      </c>
      <c r="K1877" s="1" t="s">
        <v>120</v>
      </c>
      <c r="L1877" s="1" t="s">
        <v>178</v>
      </c>
      <c r="M1877">
        <v>31</v>
      </c>
      <c r="N1877">
        <v>0</v>
      </c>
      <c r="O1877">
        <v>0</v>
      </c>
      <c r="P1877">
        <v>0</v>
      </c>
      <c r="X1877" t="str">
        <f>Receive[[#This Row],[服装]]&amp;Receive[[#This Row],[名前]]&amp;Receive[[#This Row],[レアリティ]]</f>
        <v>カンフー宮治ICONIC</v>
      </c>
    </row>
    <row r="1878" spans="1:24" x14ac:dyDescent="0.25">
      <c r="A1878">
        <f>VLOOKUP(Receive[[#This Row],[No用]],SetNo[[No.用]:[vlookup 用]],2,FALSE)</f>
        <v>318</v>
      </c>
      <c r="B1878">
        <f>IF(ROW()=2,1,IF(A1877&lt;&gt;Receive[[#This Row],[No]],1,B1877+1))</f>
        <v>5</v>
      </c>
      <c r="C1878" s="1" t="s">
        <v>729</v>
      </c>
      <c r="D1878" s="1" t="s">
        <v>187</v>
      </c>
      <c r="E1878" s="1" t="s">
        <v>73</v>
      </c>
      <c r="F1878" s="1" t="s">
        <v>78</v>
      </c>
      <c r="G1878" s="1" t="s">
        <v>185</v>
      </c>
      <c r="H1878" s="1" t="s">
        <v>71</v>
      </c>
      <c r="I1878">
        <v>1</v>
      </c>
      <c r="J1878" t="s">
        <v>228</v>
      </c>
      <c r="K1878" s="1" t="s">
        <v>164</v>
      </c>
      <c r="L1878" s="1" t="s">
        <v>162</v>
      </c>
      <c r="M1878">
        <v>28</v>
      </c>
      <c r="N1878">
        <v>0</v>
      </c>
      <c r="O1878">
        <v>0</v>
      </c>
      <c r="P1878">
        <v>0</v>
      </c>
      <c r="X1878" t="str">
        <f>Receive[[#This Row],[服装]]&amp;Receive[[#This Row],[名前]]&amp;Receive[[#This Row],[レアリティ]]</f>
        <v>カンフー宮治ICONIC</v>
      </c>
    </row>
    <row r="1879" spans="1:24" x14ac:dyDescent="0.25">
      <c r="A1879">
        <f>VLOOKUP(Receive[[#This Row],[No用]],SetNo[[No.用]:[vlookup 用]],2,FALSE)</f>
        <v>318</v>
      </c>
      <c r="B1879">
        <f>IF(ROW()=2,1,IF(A1878&lt;&gt;Receive[[#This Row],[No]],1,B1878+1))</f>
        <v>6</v>
      </c>
      <c r="C1879" s="1" t="s">
        <v>729</v>
      </c>
      <c r="D1879" s="1" t="s">
        <v>187</v>
      </c>
      <c r="E1879" s="1" t="s">
        <v>73</v>
      </c>
      <c r="F1879" s="1" t="s">
        <v>78</v>
      </c>
      <c r="G1879" s="1" t="s">
        <v>185</v>
      </c>
      <c r="H1879" s="1" t="s">
        <v>71</v>
      </c>
      <c r="I1879">
        <v>0</v>
      </c>
      <c r="J1879" t="s">
        <v>228</v>
      </c>
      <c r="K1879" s="1" t="s">
        <v>165</v>
      </c>
      <c r="L1879" s="1" t="s">
        <v>162</v>
      </c>
      <c r="M1879">
        <v>13</v>
      </c>
      <c r="N1879">
        <v>0</v>
      </c>
      <c r="O1879">
        <v>0</v>
      </c>
      <c r="P1879">
        <v>0</v>
      </c>
      <c r="X1879" t="str">
        <f>Receive[[#This Row],[服装]]&amp;Receive[[#This Row],[名前]]&amp;Receive[[#This Row],[レアリティ]]</f>
        <v>カンフー宮治ICONIC</v>
      </c>
    </row>
    <row r="1880" spans="1:24" x14ac:dyDescent="0.25">
      <c r="A1880">
        <f>VLOOKUP(Receive[[#This Row],[No用]],SetNo[[No.用]:[vlookup 用]],2,FALSE)</f>
        <v>318</v>
      </c>
      <c r="B1880">
        <f>IF(ROW()=2,1,IF(A1879&lt;&gt;Receive[[#This Row],[No]],1,B1879+1))</f>
        <v>7</v>
      </c>
      <c r="C1880" s="1" t="s">
        <v>729</v>
      </c>
      <c r="D1880" s="1" t="s">
        <v>187</v>
      </c>
      <c r="E1880" s="1" t="s">
        <v>73</v>
      </c>
      <c r="F1880" s="1" t="s">
        <v>78</v>
      </c>
      <c r="G1880" s="1" t="s">
        <v>185</v>
      </c>
      <c r="H1880" s="1" t="s">
        <v>71</v>
      </c>
      <c r="I1880">
        <v>1</v>
      </c>
      <c r="J1880" t="s">
        <v>228</v>
      </c>
      <c r="K1880" s="1" t="s">
        <v>120</v>
      </c>
      <c r="L1880" s="1" t="s">
        <v>224</v>
      </c>
      <c r="M1880">
        <v>52</v>
      </c>
      <c r="N1880">
        <v>0</v>
      </c>
      <c r="O1880">
        <v>62</v>
      </c>
      <c r="P1880">
        <v>0</v>
      </c>
      <c r="W1880" s="1" t="s">
        <v>1173</v>
      </c>
      <c r="X1880" t="str">
        <f>Receive[[#This Row],[服装]]&amp;Receive[[#This Row],[名前]]&amp;Receive[[#This Row],[レアリティ]]</f>
        <v>カンフー宮治ICONIC</v>
      </c>
    </row>
    <row r="1881" spans="1:24" x14ac:dyDescent="0.25">
      <c r="A1881">
        <f>VLOOKUP(Receive[[#This Row],[No用]],SetNo[[No.用]:[vlookup 用]],2,FALSE)</f>
        <v>319</v>
      </c>
      <c r="B1881">
        <f>IF(ROW()=2,1,IF(A1880&lt;&gt;Receive[[#This Row],[No]],1,B1880+1))</f>
        <v>1</v>
      </c>
      <c r="C1881" s="1" t="s">
        <v>893</v>
      </c>
      <c r="D1881" s="1" t="s">
        <v>187</v>
      </c>
      <c r="E1881" s="1" t="s">
        <v>90</v>
      </c>
      <c r="F1881" s="1" t="s">
        <v>78</v>
      </c>
      <c r="G1881" s="1" t="s">
        <v>185</v>
      </c>
      <c r="H1881" s="1" t="s">
        <v>71</v>
      </c>
      <c r="I1881">
        <v>1</v>
      </c>
      <c r="J1881" t="s">
        <v>228</v>
      </c>
      <c r="K1881" s="1" t="s">
        <v>119</v>
      </c>
      <c r="L1881" s="1" t="s">
        <v>162</v>
      </c>
      <c r="M1881">
        <v>28</v>
      </c>
      <c r="N1881">
        <v>0</v>
      </c>
      <c r="O1881">
        <v>0</v>
      </c>
      <c r="P1881">
        <v>0</v>
      </c>
      <c r="X1881" t="str">
        <f>Receive[[#This Row],[服装]]&amp;Receive[[#This Row],[名前]]&amp;Receive[[#This Row],[レアリティ]]</f>
        <v>遊園地宮治ICONIC</v>
      </c>
    </row>
    <row r="1882" spans="1:24" x14ac:dyDescent="0.25">
      <c r="A1882">
        <f>VLOOKUP(Receive[[#This Row],[No用]],SetNo[[No.用]:[vlookup 用]],2,FALSE)</f>
        <v>319</v>
      </c>
      <c r="B1882">
        <f>IF(ROW()=2,1,IF(A1881&lt;&gt;Receive[[#This Row],[No]],1,B1881+1))</f>
        <v>2</v>
      </c>
      <c r="C1882" s="1" t="s">
        <v>893</v>
      </c>
      <c r="D1882" s="1" t="s">
        <v>187</v>
      </c>
      <c r="E1882" s="1" t="s">
        <v>90</v>
      </c>
      <c r="F1882" s="1" t="s">
        <v>78</v>
      </c>
      <c r="G1882" s="1" t="s">
        <v>185</v>
      </c>
      <c r="H1882" s="1" t="s">
        <v>71</v>
      </c>
      <c r="I1882">
        <v>1</v>
      </c>
      <c r="J1882" t="s">
        <v>228</v>
      </c>
      <c r="K1882" s="1" t="s">
        <v>163</v>
      </c>
      <c r="L1882" s="1" t="s">
        <v>162</v>
      </c>
      <c r="M1882">
        <v>28</v>
      </c>
      <c r="N1882">
        <v>0</v>
      </c>
      <c r="O1882">
        <v>0</v>
      </c>
      <c r="P1882">
        <v>0</v>
      </c>
      <c r="R1882" s="1" t="s">
        <v>923</v>
      </c>
      <c r="S1882" s="1">
        <v>15</v>
      </c>
      <c r="T1882" s="1">
        <v>59.1</v>
      </c>
      <c r="U1882" s="1"/>
      <c r="V1882" s="1"/>
      <c r="X1882" t="str">
        <f>Receive[[#This Row],[服装]]&amp;Receive[[#This Row],[名前]]&amp;Receive[[#This Row],[レアリティ]]</f>
        <v>遊園地宮治ICONIC</v>
      </c>
    </row>
    <row r="1883" spans="1:24" x14ac:dyDescent="0.25">
      <c r="A1883">
        <f>VLOOKUP(Receive[[#This Row],[No用]],SetNo[[No.用]:[vlookup 用]],2,FALSE)</f>
        <v>319</v>
      </c>
      <c r="B1883">
        <f>IF(ROW()=2,1,IF(A1882&lt;&gt;Receive[[#This Row],[No]],1,B1882+1))</f>
        <v>3</v>
      </c>
      <c r="C1883" s="1" t="s">
        <v>893</v>
      </c>
      <c r="D1883" s="1" t="s">
        <v>187</v>
      </c>
      <c r="E1883" s="1" t="s">
        <v>90</v>
      </c>
      <c r="F1883" s="1" t="s">
        <v>78</v>
      </c>
      <c r="G1883" s="1" t="s">
        <v>185</v>
      </c>
      <c r="H1883" s="1" t="s">
        <v>71</v>
      </c>
      <c r="I1883">
        <v>1</v>
      </c>
      <c r="J1883" t="s">
        <v>228</v>
      </c>
      <c r="K1883" s="1" t="s">
        <v>120</v>
      </c>
      <c r="L1883" s="1" t="s">
        <v>162</v>
      </c>
      <c r="M1883">
        <v>28</v>
      </c>
      <c r="N1883">
        <v>0</v>
      </c>
      <c r="O1883">
        <v>0</v>
      </c>
      <c r="P1883">
        <v>0</v>
      </c>
      <c r="X1883" t="str">
        <f>Receive[[#This Row],[服装]]&amp;Receive[[#This Row],[名前]]&amp;Receive[[#This Row],[レアリティ]]</f>
        <v>遊園地宮治ICONIC</v>
      </c>
    </row>
    <row r="1884" spans="1:24" x14ac:dyDescent="0.25">
      <c r="A1884">
        <f>VLOOKUP(Receive[[#This Row],[No用]],SetNo[[No.用]:[vlookup 用]],2,FALSE)</f>
        <v>319</v>
      </c>
      <c r="B1884">
        <f>IF(ROW()=2,1,IF(A1883&lt;&gt;Receive[[#This Row],[No]],1,B1883+1))</f>
        <v>4</v>
      </c>
      <c r="C1884" s="1" t="s">
        <v>893</v>
      </c>
      <c r="D1884" s="1" t="s">
        <v>187</v>
      </c>
      <c r="E1884" s="1" t="s">
        <v>90</v>
      </c>
      <c r="F1884" s="1" t="s">
        <v>78</v>
      </c>
      <c r="G1884" s="1" t="s">
        <v>185</v>
      </c>
      <c r="H1884" s="1" t="s">
        <v>71</v>
      </c>
      <c r="I1884">
        <v>1</v>
      </c>
      <c r="J1884" t="s">
        <v>228</v>
      </c>
      <c r="K1884" s="1" t="s">
        <v>164</v>
      </c>
      <c r="L1884" s="1" t="s">
        <v>162</v>
      </c>
      <c r="M1884">
        <v>28</v>
      </c>
      <c r="N1884">
        <v>0</v>
      </c>
      <c r="O1884">
        <v>0</v>
      </c>
      <c r="P1884">
        <v>0</v>
      </c>
      <c r="X1884" t="str">
        <f>Receive[[#This Row],[服装]]&amp;Receive[[#This Row],[名前]]&amp;Receive[[#This Row],[レアリティ]]</f>
        <v>遊園地宮治ICONIC</v>
      </c>
    </row>
    <row r="1885" spans="1:24" x14ac:dyDescent="0.25">
      <c r="A1885">
        <f>VLOOKUP(Receive[[#This Row],[No用]],SetNo[[No.用]:[vlookup 用]],2,FALSE)</f>
        <v>319</v>
      </c>
      <c r="B1885">
        <f>IF(ROW()=2,1,IF(A1884&lt;&gt;Receive[[#This Row],[No]],1,B1884+1))</f>
        <v>5</v>
      </c>
      <c r="C1885" s="1" t="s">
        <v>893</v>
      </c>
      <c r="D1885" s="1" t="s">
        <v>187</v>
      </c>
      <c r="E1885" s="1" t="s">
        <v>90</v>
      </c>
      <c r="F1885" s="1" t="s">
        <v>78</v>
      </c>
      <c r="G1885" s="1" t="s">
        <v>185</v>
      </c>
      <c r="H1885" s="1" t="s">
        <v>71</v>
      </c>
      <c r="I1885">
        <v>0</v>
      </c>
      <c r="J1885" t="s">
        <v>228</v>
      </c>
      <c r="K1885" s="1" t="s">
        <v>165</v>
      </c>
      <c r="L1885" s="1" t="s">
        <v>162</v>
      </c>
      <c r="M1885">
        <v>13</v>
      </c>
      <c r="N1885">
        <v>0</v>
      </c>
      <c r="O1885">
        <v>0</v>
      </c>
      <c r="P1885">
        <v>0</v>
      </c>
      <c r="X1885" t="str">
        <f>Receive[[#This Row],[服装]]&amp;Receive[[#This Row],[名前]]&amp;Receive[[#This Row],[レアリティ]]</f>
        <v>遊園地宮治ICONIC</v>
      </c>
    </row>
    <row r="1886" spans="1:24" x14ac:dyDescent="0.25">
      <c r="A1886">
        <f>VLOOKUP(Receive[[#This Row],[No用]],SetNo[[No.用]:[vlookup 用]],2,FALSE)</f>
        <v>320</v>
      </c>
      <c r="B1886">
        <f>IF(ROW()=2,1,IF(A1885&lt;&gt;Receive[[#This Row],[No]],1,B1885+1))</f>
        <v>1</v>
      </c>
      <c r="C1886" s="1" t="s">
        <v>960</v>
      </c>
      <c r="D1886" s="1" t="s">
        <v>187</v>
      </c>
      <c r="E1886" s="1" t="s">
        <v>77</v>
      </c>
      <c r="F1886" s="1" t="s">
        <v>78</v>
      </c>
      <c r="G1886" s="1" t="s">
        <v>185</v>
      </c>
      <c r="H1886" s="1" t="s">
        <v>71</v>
      </c>
      <c r="I1886">
        <v>1</v>
      </c>
      <c r="J1886" t="s">
        <v>228</v>
      </c>
      <c r="K1886" s="1" t="s">
        <v>119</v>
      </c>
      <c r="L1886" s="1" t="s">
        <v>178</v>
      </c>
      <c r="M1886">
        <v>31</v>
      </c>
      <c r="N1886">
        <v>0</v>
      </c>
      <c r="O1886">
        <v>0</v>
      </c>
      <c r="P1886">
        <v>0</v>
      </c>
      <c r="X1886" t="str">
        <f>Receive[[#This Row],[服装]]&amp;Receive[[#This Row],[名前]]&amp;Receive[[#This Row],[レアリティ]]</f>
        <v>夏祭り2宮治ICONIC</v>
      </c>
    </row>
    <row r="1887" spans="1:24" x14ac:dyDescent="0.25">
      <c r="A1887">
        <f>VLOOKUP(Receive[[#This Row],[No用]],SetNo[[No.用]:[vlookup 用]],2,FALSE)</f>
        <v>320</v>
      </c>
      <c r="B1887">
        <f>IF(ROW()=2,1,IF(A1886&lt;&gt;Receive[[#This Row],[No]],1,B1886+1))</f>
        <v>2</v>
      </c>
      <c r="C1887" s="1" t="s">
        <v>960</v>
      </c>
      <c r="D1887" s="1" t="s">
        <v>187</v>
      </c>
      <c r="E1887" s="1" t="s">
        <v>77</v>
      </c>
      <c r="F1887" s="1" t="s">
        <v>78</v>
      </c>
      <c r="G1887" s="1" t="s">
        <v>185</v>
      </c>
      <c r="H1887" s="1" t="s">
        <v>71</v>
      </c>
      <c r="I1887">
        <v>1</v>
      </c>
      <c r="J1887" t="s">
        <v>228</v>
      </c>
      <c r="K1887" s="1" t="s">
        <v>163</v>
      </c>
      <c r="L1887" s="1" t="s">
        <v>178</v>
      </c>
      <c r="M1887">
        <v>31</v>
      </c>
      <c r="N1887">
        <v>0</v>
      </c>
      <c r="O1887">
        <v>0</v>
      </c>
      <c r="P1887">
        <v>0</v>
      </c>
      <c r="R1887" s="1" t="s">
        <v>923</v>
      </c>
      <c r="S1887" s="1">
        <v>17.5</v>
      </c>
      <c r="T1887" s="1">
        <v>69.44</v>
      </c>
      <c r="U1887" s="1"/>
      <c r="V1887" s="1"/>
      <c r="W1887" s="1"/>
      <c r="X1887" t="str">
        <f>Receive[[#This Row],[服装]]&amp;Receive[[#This Row],[名前]]&amp;Receive[[#This Row],[レアリティ]]</f>
        <v>夏祭り2宮治ICONIC</v>
      </c>
    </row>
    <row r="1888" spans="1:24" x14ac:dyDescent="0.25">
      <c r="A1888">
        <f>VLOOKUP(Receive[[#This Row],[No用]],SetNo[[No.用]:[vlookup 用]],2,FALSE)</f>
        <v>320</v>
      </c>
      <c r="B1888">
        <f>IF(ROW()=2,1,IF(A1887&lt;&gt;Receive[[#This Row],[No]],1,B1887+1))</f>
        <v>3</v>
      </c>
      <c r="C1888" s="1" t="s">
        <v>960</v>
      </c>
      <c r="D1888" s="1" t="s">
        <v>187</v>
      </c>
      <c r="E1888" s="1" t="s">
        <v>77</v>
      </c>
      <c r="F1888" s="1" t="s">
        <v>78</v>
      </c>
      <c r="G1888" s="1" t="s">
        <v>185</v>
      </c>
      <c r="H1888" s="1" t="s">
        <v>71</v>
      </c>
      <c r="I1888">
        <v>1</v>
      </c>
      <c r="J1888" t="s">
        <v>228</v>
      </c>
      <c r="K1888" s="1" t="s">
        <v>120</v>
      </c>
      <c r="L1888" s="1" t="s">
        <v>178</v>
      </c>
      <c r="M1888">
        <v>31</v>
      </c>
      <c r="N1888">
        <v>0</v>
      </c>
      <c r="O1888">
        <v>0</v>
      </c>
      <c r="P1888">
        <v>0</v>
      </c>
      <c r="X1888" t="str">
        <f>Receive[[#This Row],[服装]]&amp;Receive[[#This Row],[名前]]&amp;Receive[[#This Row],[レアリティ]]</f>
        <v>夏祭り2宮治ICONIC</v>
      </c>
    </row>
    <row r="1889" spans="1:24" x14ac:dyDescent="0.25">
      <c r="A1889">
        <f>VLOOKUP(Receive[[#This Row],[No用]],SetNo[[No.用]:[vlookup 用]],2,FALSE)</f>
        <v>320</v>
      </c>
      <c r="B1889">
        <f>IF(ROW()=2,1,IF(A1888&lt;&gt;Receive[[#This Row],[No]],1,B1888+1))</f>
        <v>4</v>
      </c>
      <c r="C1889" s="1" t="s">
        <v>960</v>
      </c>
      <c r="D1889" s="1" t="s">
        <v>187</v>
      </c>
      <c r="E1889" s="1" t="s">
        <v>77</v>
      </c>
      <c r="F1889" s="1" t="s">
        <v>78</v>
      </c>
      <c r="G1889" s="1" t="s">
        <v>185</v>
      </c>
      <c r="H1889" s="1" t="s">
        <v>71</v>
      </c>
      <c r="I1889">
        <v>1</v>
      </c>
      <c r="J1889" t="s">
        <v>228</v>
      </c>
      <c r="K1889" s="1" t="s">
        <v>164</v>
      </c>
      <c r="L1889" s="1" t="s">
        <v>162</v>
      </c>
      <c r="M1889">
        <v>28</v>
      </c>
      <c r="N1889">
        <v>0</v>
      </c>
      <c r="O1889">
        <v>0</v>
      </c>
      <c r="P1889">
        <v>0</v>
      </c>
      <c r="X1889" t="str">
        <f>Receive[[#This Row],[服装]]&amp;Receive[[#This Row],[名前]]&amp;Receive[[#This Row],[レアリティ]]</f>
        <v>夏祭り2宮治ICONIC</v>
      </c>
    </row>
    <row r="1890" spans="1:24" x14ac:dyDescent="0.25">
      <c r="A1890">
        <f>VLOOKUP(Receive[[#This Row],[No用]],SetNo[[No.用]:[vlookup 用]],2,FALSE)</f>
        <v>320</v>
      </c>
      <c r="B1890">
        <f>IF(ROW()=2,1,IF(A1889&lt;&gt;Receive[[#This Row],[No]],1,B1889+1))</f>
        <v>5</v>
      </c>
      <c r="C1890" s="1" t="s">
        <v>960</v>
      </c>
      <c r="D1890" s="1" t="s">
        <v>187</v>
      </c>
      <c r="E1890" s="1" t="s">
        <v>77</v>
      </c>
      <c r="F1890" s="1" t="s">
        <v>78</v>
      </c>
      <c r="G1890" s="1" t="s">
        <v>185</v>
      </c>
      <c r="H1890" s="1" t="s">
        <v>71</v>
      </c>
      <c r="I1890">
        <v>0</v>
      </c>
      <c r="J1890" t="s">
        <v>228</v>
      </c>
      <c r="K1890" s="1" t="s">
        <v>165</v>
      </c>
      <c r="L1890" s="1" t="s">
        <v>162</v>
      </c>
      <c r="M1890">
        <v>13</v>
      </c>
      <c r="N1890">
        <v>0</v>
      </c>
      <c r="O1890">
        <v>0</v>
      </c>
      <c r="P1890">
        <v>0</v>
      </c>
      <c r="X1890" t="str">
        <f>Receive[[#This Row],[服装]]&amp;Receive[[#This Row],[名前]]&amp;Receive[[#This Row],[レアリティ]]</f>
        <v>夏祭り2宮治ICONIC</v>
      </c>
    </row>
    <row r="1891" spans="1:24" x14ac:dyDescent="0.25">
      <c r="A1891">
        <f>VLOOKUP(Receive[[#This Row],[No用]],SetNo[[No.用]:[vlookup 用]],2,FALSE)</f>
        <v>320</v>
      </c>
      <c r="B1891">
        <f>IF(ROW()=2,1,IF(A1890&lt;&gt;Receive[[#This Row],[No]],1,B1890+1))</f>
        <v>6</v>
      </c>
      <c r="C1891" s="1" t="s">
        <v>960</v>
      </c>
      <c r="D1891" s="1" t="s">
        <v>187</v>
      </c>
      <c r="E1891" s="1" t="s">
        <v>77</v>
      </c>
      <c r="F1891" s="1" t="s">
        <v>78</v>
      </c>
      <c r="G1891" s="1" t="s">
        <v>185</v>
      </c>
      <c r="H1891" s="1" t="s">
        <v>71</v>
      </c>
      <c r="I1891">
        <v>1</v>
      </c>
      <c r="J1891" t="s">
        <v>228</v>
      </c>
      <c r="K1891" s="1" t="s">
        <v>120</v>
      </c>
      <c r="L1891" s="1" t="s">
        <v>224</v>
      </c>
      <c r="M1891">
        <v>52</v>
      </c>
      <c r="N1891">
        <v>0</v>
      </c>
      <c r="O1891">
        <v>62</v>
      </c>
      <c r="P1891">
        <v>0</v>
      </c>
      <c r="W1891" s="1" t="s">
        <v>1173</v>
      </c>
      <c r="X1891" t="str">
        <f>Receive[[#This Row],[服装]]&amp;Receive[[#This Row],[名前]]&amp;Receive[[#This Row],[レアリティ]]</f>
        <v>夏祭り2宮治ICONIC</v>
      </c>
    </row>
    <row r="1892" spans="1:24" x14ac:dyDescent="0.25">
      <c r="A1892">
        <f>VLOOKUP(Receive[[#This Row],[No用]],SetNo[[No.用]:[vlookup 用]],2,FALSE)</f>
        <v>321</v>
      </c>
      <c r="B1892">
        <f>IF(ROW()=2,1,IF(A1891&lt;&gt;Receive[[#This Row],[No]],1,B1891+1))</f>
        <v>1</v>
      </c>
      <c r="C1892" s="1" t="s">
        <v>149</v>
      </c>
      <c r="D1892" s="1" t="s">
        <v>187</v>
      </c>
      <c r="E1892" s="1" t="s">
        <v>73</v>
      </c>
      <c r="F1892" s="1" t="s">
        <v>78</v>
      </c>
      <c r="G1892" s="1" t="s">
        <v>185</v>
      </c>
      <c r="H1892" s="1" t="s">
        <v>71</v>
      </c>
      <c r="I1892">
        <v>1</v>
      </c>
      <c r="J1892" t="s">
        <v>228</v>
      </c>
      <c r="K1892" s="1" t="s">
        <v>119</v>
      </c>
      <c r="L1892" s="1" t="s">
        <v>173</v>
      </c>
      <c r="M1892">
        <v>34</v>
      </c>
      <c r="N1892">
        <v>0</v>
      </c>
      <c r="O1892">
        <v>0</v>
      </c>
      <c r="P1892">
        <v>0</v>
      </c>
      <c r="X1892" t="str">
        <f>Receive[[#This Row],[服装]]&amp;Receive[[#This Row],[名前]]&amp;Receive[[#This Row],[レアリティ]]</f>
        <v>制服宮治ICONIC</v>
      </c>
    </row>
    <row r="1893" spans="1:24" x14ac:dyDescent="0.25">
      <c r="A1893">
        <f>VLOOKUP(Receive[[#This Row],[No用]],SetNo[[No.用]:[vlookup 用]],2,FALSE)</f>
        <v>321</v>
      </c>
      <c r="B1893">
        <f>IF(ROW()=2,1,IF(A1892&lt;&gt;Receive[[#This Row],[No]],1,B1892+1))</f>
        <v>2</v>
      </c>
      <c r="C1893" s="1" t="s">
        <v>149</v>
      </c>
      <c r="D1893" s="1" t="s">
        <v>187</v>
      </c>
      <c r="E1893" s="1" t="s">
        <v>73</v>
      </c>
      <c r="F1893" s="1" t="s">
        <v>78</v>
      </c>
      <c r="G1893" s="1" t="s">
        <v>185</v>
      </c>
      <c r="H1893" s="1" t="s">
        <v>71</v>
      </c>
      <c r="I1893">
        <v>1</v>
      </c>
      <c r="J1893" t="s">
        <v>228</v>
      </c>
      <c r="K1893" s="1" t="s">
        <v>163</v>
      </c>
      <c r="L1893" s="1" t="s">
        <v>162</v>
      </c>
      <c r="M1893">
        <v>28</v>
      </c>
      <c r="N1893">
        <v>0</v>
      </c>
      <c r="O1893">
        <v>0</v>
      </c>
      <c r="P1893">
        <v>0</v>
      </c>
      <c r="R1893" s="1" t="s">
        <v>923</v>
      </c>
      <c r="S1893" s="1">
        <v>15</v>
      </c>
      <c r="T1893" s="1">
        <v>59.1</v>
      </c>
      <c r="U1893" s="1"/>
      <c r="V1893" s="1"/>
      <c r="X1893" t="str">
        <f>Receive[[#This Row],[服装]]&amp;Receive[[#This Row],[名前]]&amp;Receive[[#This Row],[レアリティ]]</f>
        <v>制服宮治ICONIC</v>
      </c>
    </row>
    <row r="1894" spans="1:24" x14ac:dyDescent="0.25">
      <c r="A1894">
        <f>VLOOKUP(Receive[[#This Row],[No用]],SetNo[[No.用]:[vlookup 用]],2,FALSE)</f>
        <v>321</v>
      </c>
      <c r="B1894">
        <f>IF(ROW()=2,1,IF(A1893&lt;&gt;Receive[[#This Row],[No]],1,B1893+1))</f>
        <v>3</v>
      </c>
      <c r="C1894" s="1" t="s">
        <v>149</v>
      </c>
      <c r="D1894" s="1" t="s">
        <v>187</v>
      </c>
      <c r="E1894" s="1" t="s">
        <v>73</v>
      </c>
      <c r="F1894" s="1" t="s">
        <v>78</v>
      </c>
      <c r="G1894" s="1" t="s">
        <v>185</v>
      </c>
      <c r="H1894" s="1" t="s">
        <v>71</v>
      </c>
      <c r="I1894">
        <v>1</v>
      </c>
      <c r="J1894" t="s">
        <v>228</v>
      </c>
      <c r="K1894" s="1" t="s">
        <v>230</v>
      </c>
      <c r="L1894" s="1" t="s">
        <v>162</v>
      </c>
      <c r="M1894">
        <v>28</v>
      </c>
      <c r="N1894">
        <v>0</v>
      </c>
      <c r="O1894">
        <v>0</v>
      </c>
      <c r="P1894">
        <v>0</v>
      </c>
      <c r="R1894" s="1" t="s">
        <v>923</v>
      </c>
      <c r="S1894" s="1">
        <v>10</v>
      </c>
      <c r="T1894" s="1">
        <v>39.4</v>
      </c>
      <c r="U1894" s="1"/>
      <c r="V1894" s="1"/>
      <c r="X1894" t="str">
        <f>Receive[[#This Row],[服装]]&amp;Receive[[#This Row],[名前]]&amp;Receive[[#This Row],[レアリティ]]</f>
        <v>制服宮治ICONIC</v>
      </c>
    </row>
    <row r="1895" spans="1:24" x14ac:dyDescent="0.25">
      <c r="A1895">
        <f>VLOOKUP(Receive[[#This Row],[No用]],SetNo[[No.用]:[vlookup 用]],2,FALSE)</f>
        <v>321</v>
      </c>
      <c r="B1895">
        <f>IF(ROW()=2,1,IF(A1894&lt;&gt;Receive[[#This Row],[No]],1,B1894+1))</f>
        <v>4</v>
      </c>
      <c r="C1895" s="1" t="s">
        <v>149</v>
      </c>
      <c r="D1895" s="1" t="s">
        <v>187</v>
      </c>
      <c r="E1895" s="1" t="s">
        <v>73</v>
      </c>
      <c r="F1895" s="1" t="s">
        <v>78</v>
      </c>
      <c r="G1895" s="1" t="s">
        <v>185</v>
      </c>
      <c r="H1895" s="1" t="s">
        <v>71</v>
      </c>
      <c r="I1895">
        <v>1</v>
      </c>
      <c r="J1895" t="s">
        <v>228</v>
      </c>
      <c r="K1895" s="1" t="s">
        <v>120</v>
      </c>
      <c r="L1895" s="1" t="s">
        <v>178</v>
      </c>
      <c r="M1895">
        <v>31</v>
      </c>
      <c r="N1895">
        <v>0</v>
      </c>
      <c r="O1895">
        <v>0</v>
      </c>
      <c r="P1895">
        <v>0</v>
      </c>
      <c r="X1895" t="str">
        <f>Receive[[#This Row],[服装]]&amp;Receive[[#This Row],[名前]]&amp;Receive[[#This Row],[レアリティ]]</f>
        <v>制服宮治ICONIC</v>
      </c>
    </row>
    <row r="1896" spans="1:24" x14ac:dyDescent="0.25">
      <c r="A1896">
        <f>VLOOKUP(Receive[[#This Row],[No用]],SetNo[[No.用]:[vlookup 用]],2,FALSE)</f>
        <v>321</v>
      </c>
      <c r="B1896">
        <f>IF(ROW()=2,1,IF(A1895&lt;&gt;Receive[[#This Row],[No]],1,B1895+1))</f>
        <v>5</v>
      </c>
      <c r="C1896" s="1" t="s">
        <v>149</v>
      </c>
      <c r="D1896" s="1" t="s">
        <v>187</v>
      </c>
      <c r="E1896" s="1" t="s">
        <v>73</v>
      </c>
      <c r="F1896" s="1" t="s">
        <v>78</v>
      </c>
      <c r="G1896" s="1" t="s">
        <v>185</v>
      </c>
      <c r="H1896" s="1" t="s">
        <v>71</v>
      </c>
      <c r="I1896">
        <v>1</v>
      </c>
      <c r="J1896" t="s">
        <v>228</v>
      </c>
      <c r="K1896" s="1" t="s">
        <v>164</v>
      </c>
      <c r="L1896" s="1" t="s">
        <v>162</v>
      </c>
      <c r="M1896">
        <v>28</v>
      </c>
      <c r="N1896">
        <v>0</v>
      </c>
      <c r="O1896">
        <v>0</v>
      </c>
      <c r="P1896">
        <v>0</v>
      </c>
      <c r="X1896" t="str">
        <f>Receive[[#This Row],[服装]]&amp;Receive[[#This Row],[名前]]&amp;Receive[[#This Row],[レアリティ]]</f>
        <v>制服宮治ICONIC</v>
      </c>
    </row>
    <row r="1897" spans="1:24" x14ac:dyDescent="0.25">
      <c r="A1897">
        <f>VLOOKUP(Receive[[#This Row],[No用]],SetNo[[No.用]:[vlookup 用]],2,FALSE)</f>
        <v>321</v>
      </c>
      <c r="B1897">
        <f>IF(ROW()=2,1,IF(A1896&lt;&gt;Receive[[#This Row],[No]],1,B1896+1))</f>
        <v>6</v>
      </c>
      <c r="C1897" s="1" t="s">
        <v>149</v>
      </c>
      <c r="D1897" s="1" t="s">
        <v>187</v>
      </c>
      <c r="E1897" s="1" t="s">
        <v>73</v>
      </c>
      <c r="F1897" s="1" t="s">
        <v>78</v>
      </c>
      <c r="G1897" s="1" t="s">
        <v>185</v>
      </c>
      <c r="H1897" s="1" t="s">
        <v>71</v>
      </c>
      <c r="I1897">
        <v>0</v>
      </c>
      <c r="J1897" t="s">
        <v>228</v>
      </c>
      <c r="K1897" s="1" t="s">
        <v>165</v>
      </c>
      <c r="L1897" s="1" t="s">
        <v>162</v>
      </c>
      <c r="M1897">
        <v>13</v>
      </c>
      <c r="N1897">
        <v>0</v>
      </c>
      <c r="O1897">
        <v>0</v>
      </c>
      <c r="P1897">
        <v>0</v>
      </c>
      <c r="X1897" t="str">
        <f>Receive[[#This Row],[服装]]&amp;Receive[[#This Row],[名前]]&amp;Receive[[#This Row],[レアリティ]]</f>
        <v>制服宮治ICONIC</v>
      </c>
    </row>
    <row r="1898" spans="1:24" x14ac:dyDescent="0.25">
      <c r="A1898">
        <f>VLOOKUP(Receive[[#This Row],[No用]],SetNo[[No.用]:[vlookup 用]],2,FALSE)</f>
        <v>321</v>
      </c>
      <c r="B1898">
        <f>IF(ROW()=2,1,IF(A1897&lt;&gt;Receive[[#This Row],[No]],1,B1897+1))</f>
        <v>7</v>
      </c>
      <c r="C1898" s="1" t="s">
        <v>149</v>
      </c>
      <c r="D1898" s="1" t="s">
        <v>187</v>
      </c>
      <c r="E1898" s="1" t="s">
        <v>73</v>
      </c>
      <c r="F1898" s="1" t="s">
        <v>78</v>
      </c>
      <c r="G1898" s="1" t="s">
        <v>185</v>
      </c>
      <c r="H1898" s="1" t="s">
        <v>71</v>
      </c>
      <c r="I1898">
        <v>1</v>
      </c>
      <c r="J1898" t="s">
        <v>228</v>
      </c>
      <c r="K1898" s="1" t="s">
        <v>120</v>
      </c>
      <c r="L1898" s="1" t="s">
        <v>224</v>
      </c>
      <c r="M1898">
        <v>52</v>
      </c>
      <c r="N1898">
        <v>0</v>
      </c>
      <c r="O1898">
        <v>62</v>
      </c>
      <c r="P1898">
        <v>0</v>
      </c>
      <c r="W1898" s="1" t="s">
        <v>1173</v>
      </c>
      <c r="X1898" t="str">
        <f>Receive[[#This Row],[服装]]&amp;Receive[[#This Row],[名前]]&amp;Receive[[#This Row],[レアリティ]]</f>
        <v>制服宮治ICONIC</v>
      </c>
    </row>
    <row r="1899" spans="1:24" x14ac:dyDescent="0.25">
      <c r="A1899">
        <f>VLOOKUP(Receive[[#This Row],[No用]],SetNo[[No.用]:[vlookup 用]],2,FALSE)</f>
        <v>321</v>
      </c>
      <c r="B1899">
        <f>IF(ROW()=2,1,IF(A1898&lt;&gt;Receive[[#This Row],[No]],1,B1898+1))</f>
        <v>8</v>
      </c>
      <c r="C1899" s="1" t="s">
        <v>149</v>
      </c>
      <c r="D1899" s="1" t="s">
        <v>187</v>
      </c>
      <c r="E1899" s="1" t="s">
        <v>73</v>
      </c>
      <c r="F1899" s="1" t="s">
        <v>78</v>
      </c>
      <c r="G1899" s="1" t="s">
        <v>185</v>
      </c>
      <c r="H1899" s="1" t="s">
        <v>71</v>
      </c>
      <c r="I1899">
        <v>1</v>
      </c>
      <c r="J1899" t="s">
        <v>228</v>
      </c>
      <c r="K1899" s="1" t="s">
        <v>164</v>
      </c>
      <c r="L1899" s="1" t="s">
        <v>224</v>
      </c>
      <c r="M1899">
        <v>52</v>
      </c>
      <c r="N1899">
        <v>0</v>
      </c>
      <c r="O1899">
        <v>62</v>
      </c>
      <c r="P1899">
        <v>0</v>
      </c>
      <c r="W1899" s="1" t="s">
        <v>1174</v>
      </c>
      <c r="X1899" t="str">
        <f>Receive[[#This Row],[服装]]&amp;Receive[[#This Row],[名前]]&amp;Receive[[#This Row],[レアリティ]]</f>
        <v>制服宮治ICONIC</v>
      </c>
    </row>
    <row r="1900" spans="1:24" x14ac:dyDescent="0.25">
      <c r="A1900">
        <f>VLOOKUP(Receive[[#This Row],[No用]],SetNo[[No.用]:[vlookup 用]],2,FALSE)</f>
        <v>322</v>
      </c>
      <c r="B1900">
        <f>IF(ROW()=2,1,IF(A1899&lt;&gt;Receive[[#This Row],[No]],1,B1899+1))</f>
        <v>1</v>
      </c>
      <c r="C1900" s="1" t="s">
        <v>1502</v>
      </c>
      <c r="D1900" s="1" t="s">
        <v>187</v>
      </c>
      <c r="E1900" s="1" t="s">
        <v>90</v>
      </c>
      <c r="F1900" s="1" t="s">
        <v>78</v>
      </c>
      <c r="G1900" s="1" t="s">
        <v>185</v>
      </c>
      <c r="H1900" s="1" t="s">
        <v>71</v>
      </c>
      <c r="I1900">
        <v>1</v>
      </c>
      <c r="J1900" t="s">
        <v>228</v>
      </c>
      <c r="K1900" s="1" t="s">
        <v>119</v>
      </c>
      <c r="L1900" s="1" t="s">
        <v>178</v>
      </c>
      <c r="M1900">
        <v>31</v>
      </c>
      <c r="N1900">
        <v>0</v>
      </c>
      <c r="O1900">
        <v>0</v>
      </c>
      <c r="P1900">
        <v>0</v>
      </c>
      <c r="W1900" s="1"/>
      <c r="X1900" t="str">
        <f>Receive[[#This Row],[服装]]&amp;Receive[[#This Row],[名前]]&amp;Receive[[#This Row],[レアリティ]]</f>
        <v>3周年宮治ICONIC</v>
      </c>
    </row>
    <row r="1901" spans="1:24" x14ac:dyDescent="0.25">
      <c r="A1901">
        <f>VLOOKUP(Receive[[#This Row],[No用]],SetNo[[No.用]:[vlookup 用]],2,FALSE)</f>
        <v>322</v>
      </c>
      <c r="B1901">
        <f>IF(ROW()=2,1,IF(A1900&lt;&gt;Receive[[#This Row],[No]],1,B1900+1))</f>
        <v>2</v>
      </c>
      <c r="C1901" s="1" t="s">
        <v>1502</v>
      </c>
      <c r="D1901" s="1" t="s">
        <v>187</v>
      </c>
      <c r="E1901" s="1" t="s">
        <v>90</v>
      </c>
      <c r="F1901" s="1" t="s">
        <v>78</v>
      </c>
      <c r="G1901" s="1" t="s">
        <v>185</v>
      </c>
      <c r="H1901" s="1" t="s">
        <v>71</v>
      </c>
      <c r="I1901">
        <v>1</v>
      </c>
      <c r="J1901" t="s">
        <v>228</v>
      </c>
      <c r="K1901" s="1" t="s">
        <v>163</v>
      </c>
      <c r="L1901" s="1" t="s">
        <v>178</v>
      </c>
      <c r="M1901">
        <v>31</v>
      </c>
      <c r="N1901">
        <v>0</v>
      </c>
      <c r="O1901">
        <v>0</v>
      </c>
      <c r="P1901">
        <v>0</v>
      </c>
      <c r="R1901" s="1" t="s">
        <v>923</v>
      </c>
      <c r="S1901" s="1">
        <v>17.5</v>
      </c>
      <c r="T1901" s="1">
        <v>69.44</v>
      </c>
      <c r="U1901" s="1"/>
      <c r="V1901" s="1"/>
      <c r="W1901" s="1"/>
      <c r="X1901" t="str">
        <f>Receive[[#This Row],[服装]]&amp;Receive[[#This Row],[名前]]&amp;Receive[[#This Row],[レアリティ]]</f>
        <v>3周年宮治ICONIC</v>
      </c>
    </row>
    <row r="1902" spans="1:24" x14ac:dyDescent="0.25">
      <c r="A1902">
        <f>VLOOKUP(Receive[[#This Row],[No用]],SetNo[[No.用]:[vlookup 用]],2,FALSE)</f>
        <v>322</v>
      </c>
      <c r="B1902">
        <f>IF(ROW()=2,1,IF(A1901&lt;&gt;Receive[[#This Row],[No]],1,B1901+1))</f>
        <v>3</v>
      </c>
      <c r="C1902" s="1" t="s">
        <v>1502</v>
      </c>
      <c r="D1902" s="1" t="s">
        <v>187</v>
      </c>
      <c r="E1902" s="1" t="s">
        <v>90</v>
      </c>
      <c r="F1902" s="1" t="s">
        <v>78</v>
      </c>
      <c r="G1902" s="1" t="s">
        <v>185</v>
      </c>
      <c r="H1902" s="1" t="s">
        <v>71</v>
      </c>
      <c r="I1902">
        <v>1</v>
      </c>
      <c r="J1902" t="s">
        <v>228</v>
      </c>
      <c r="K1902" s="1" t="s">
        <v>120</v>
      </c>
      <c r="L1902" s="1" t="s">
        <v>178</v>
      </c>
      <c r="M1902">
        <v>31</v>
      </c>
      <c r="N1902">
        <v>0</v>
      </c>
      <c r="O1902">
        <v>0</v>
      </c>
      <c r="P1902">
        <v>0</v>
      </c>
      <c r="W1902" s="1"/>
      <c r="X1902" t="str">
        <f>Receive[[#This Row],[服装]]&amp;Receive[[#This Row],[名前]]&amp;Receive[[#This Row],[レアリティ]]</f>
        <v>3周年宮治ICONIC</v>
      </c>
    </row>
    <row r="1903" spans="1:24" x14ac:dyDescent="0.25">
      <c r="A1903">
        <f>VLOOKUP(Receive[[#This Row],[No用]],SetNo[[No.用]:[vlookup 用]],2,FALSE)</f>
        <v>322</v>
      </c>
      <c r="B1903">
        <f>IF(ROW()=2,1,IF(A1902&lt;&gt;Receive[[#This Row],[No]],1,B1902+1))</f>
        <v>4</v>
      </c>
      <c r="C1903" s="1" t="s">
        <v>1502</v>
      </c>
      <c r="D1903" s="1" t="s">
        <v>187</v>
      </c>
      <c r="E1903" s="1" t="s">
        <v>90</v>
      </c>
      <c r="F1903" s="1" t="s">
        <v>78</v>
      </c>
      <c r="G1903" s="1" t="s">
        <v>185</v>
      </c>
      <c r="H1903" s="1" t="s">
        <v>71</v>
      </c>
      <c r="I1903">
        <v>1</v>
      </c>
      <c r="J1903" t="s">
        <v>228</v>
      </c>
      <c r="K1903" s="1" t="s">
        <v>164</v>
      </c>
      <c r="L1903" s="1" t="s">
        <v>162</v>
      </c>
      <c r="M1903">
        <v>28</v>
      </c>
      <c r="N1903">
        <v>0</v>
      </c>
      <c r="O1903">
        <v>0</v>
      </c>
      <c r="P1903">
        <v>0</v>
      </c>
      <c r="W1903" s="1"/>
      <c r="X1903" t="str">
        <f>Receive[[#This Row],[服装]]&amp;Receive[[#This Row],[名前]]&amp;Receive[[#This Row],[レアリティ]]</f>
        <v>3周年宮治ICONIC</v>
      </c>
    </row>
    <row r="1904" spans="1:24" x14ac:dyDescent="0.25">
      <c r="A1904">
        <f>VLOOKUP(Receive[[#This Row],[No用]],SetNo[[No.用]:[vlookup 用]],2,FALSE)</f>
        <v>322</v>
      </c>
      <c r="B1904">
        <f>IF(ROW()=2,1,IF(A1903&lt;&gt;Receive[[#This Row],[No]],1,B1903+1))</f>
        <v>5</v>
      </c>
      <c r="C1904" s="1" t="s">
        <v>1502</v>
      </c>
      <c r="D1904" s="1" t="s">
        <v>187</v>
      </c>
      <c r="E1904" s="1" t="s">
        <v>90</v>
      </c>
      <c r="F1904" s="1" t="s">
        <v>78</v>
      </c>
      <c r="G1904" s="1" t="s">
        <v>185</v>
      </c>
      <c r="H1904" s="1" t="s">
        <v>71</v>
      </c>
      <c r="I1904">
        <v>0</v>
      </c>
      <c r="J1904" t="s">
        <v>228</v>
      </c>
      <c r="K1904" s="1" t="s">
        <v>165</v>
      </c>
      <c r="L1904" s="1" t="s">
        <v>162</v>
      </c>
      <c r="M1904">
        <v>13</v>
      </c>
      <c r="N1904">
        <v>0</v>
      </c>
      <c r="O1904">
        <v>0</v>
      </c>
      <c r="P1904">
        <v>0</v>
      </c>
      <c r="W1904" s="1"/>
      <c r="X1904" t="str">
        <f>Receive[[#This Row],[服装]]&amp;Receive[[#This Row],[名前]]&amp;Receive[[#This Row],[レアリティ]]</f>
        <v>3周年宮治ICONIC</v>
      </c>
    </row>
    <row r="1905" spans="1:24" x14ac:dyDescent="0.25">
      <c r="A1905">
        <f>VLOOKUP(Receive[[#This Row],[No用]],SetNo[[No.用]:[vlookup 用]],2,FALSE)</f>
        <v>322</v>
      </c>
      <c r="B1905">
        <f>IF(ROW()=2,1,IF(A1904&lt;&gt;Receive[[#This Row],[No]],1,B1904+1))</f>
        <v>6</v>
      </c>
      <c r="C1905" s="1" t="s">
        <v>1502</v>
      </c>
      <c r="D1905" s="1" t="s">
        <v>187</v>
      </c>
      <c r="E1905" s="1" t="s">
        <v>90</v>
      </c>
      <c r="F1905" s="1" t="s">
        <v>78</v>
      </c>
      <c r="G1905" s="1" t="s">
        <v>185</v>
      </c>
      <c r="H1905" s="1" t="s">
        <v>71</v>
      </c>
      <c r="I1905">
        <v>1</v>
      </c>
      <c r="J1905" t="s">
        <v>228</v>
      </c>
      <c r="K1905" s="1" t="s">
        <v>120</v>
      </c>
      <c r="L1905" s="1" t="s">
        <v>224</v>
      </c>
      <c r="M1905">
        <v>52</v>
      </c>
      <c r="N1905">
        <v>0</v>
      </c>
      <c r="O1905">
        <v>62</v>
      </c>
      <c r="P1905">
        <v>0</v>
      </c>
      <c r="W1905" s="1" t="s">
        <v>1173</v>
      </c>
      <c r="X1905" t="str">
        <f>Receive[[#This Row],[服装]]&amp;Receive[[#This Row],[名前]]&amp;Receive[[#This Row],[レアリティ]]</f>
        <v>3周年宮治ICONIC</v>
      </c>
    </row>
    <row r="1906" spans="1:24" x14ac:dyDescent="0.25">
      <c r="A1906">
        <f>VLOOKUP(Receive[[#This Row],[No用]],SetNo[[No.用]:[vlookup 用]],2,FALSE)</f>
        <v>323</v>
      </c>
      <c r="B1906">
        <f>IF(ROW()=2,1,IF(A1905&lt;&gt;Receive[[#This Row],[No]],1,B1905+1))</f>
        <v>1</v>
      </c>
      <c r="C1906" s="1" t="s">
        <v>1674</v>
      </c>
      <c r="D1906" s="1" t="s">
        <v>187</v>
      </c>
      <c r="E1906" s="1" t="s">
        <v>77</v>
      </c>
      <c r="F1906" s="1" t="s">
        <v>78</v>
      </c>
      <c r="G1906" s="1" t="s">
        <v>185</v>
      </c>
      <c r="H1906" s="1" t="s">
        <v>71</v>
      </c>
      <c r="I1906">
        <v>1</v>
      </c>
      <c r="J1906" t="s">
        <v>228</v>
      </c>
      <c r="K1906" s="1" t="s">
        <v>119</v>
      </c>
      <c r="L1906" s="1" t="s">
        <v>178</v>
      </c>
      <c r="M1906">
        <v>32</v>
      </c>
      <c r="N1906">
        <v>0</v>
      </c>
      <c r="O1906">
        <v>0</v>
      </c>
      <c r="P1906">
        <v>0</v>
      </c>
      <c r="W1906" s="1"/>
      <c r="X1906" t="str">
        <f>Receive[[#This Row],[服装]]&amp;Receive[[#This Row],[名前]]&amp;Receive[[#This Row],[レアリティ]]</f>
        <v>思い出宮治ICONIC</v>
      </c>
    </row>
    <row r="1907" spans="1:24" x14ac:dyDescent="0.25">
      <c r="A1907">
        <f>VLOOKUP(Receive[[#This Row],[No用]],SetNo[[No.用]:[vlookup 用]],2,FALSE)</f>
        <v>323</v>
      </c>
      <c r="B1907">
        <f>IF(ROW()=2,1,IF(A1906&lt;&gt;Receive[[#This Row],[No]],1,B1906+1))</f>
        <v>2</v>
      </c>
      <c r="C1907" s="1" t="s">
        <v>1674</v>
      </c>
      <c r="D1907" s="1" t="s">
        <v>187</v>
      </c>
      <c r="E1907" s="1" t="s">
        <v>77</v>
      </c>
      <c r="F1907" s="1" t="s">
        <v>78</v>
      </c>
      <c r="G1907" s="1" t="s">
        <v>185</v>
      </c>
      <c r="H1907" s="1" t="s">
        <v>71</v>
      </c>
      <c r="I1907">
        <v>1</v>
      </c>
      <c r="J1907" t="s">
        <v>228</v>
      </c>
      <c r="K1907" s="1" t="s">
        <v>163</v>
      </c>
      <c r="L1907" s="1" t="s">
        <v>162</v>
      </c>
      <c r="M1907">
        <v>29</v>
      </c>
      <c r="N1907">
        <v>0</v>
      </c>
      <c r="O1907">
        <v>0</v>
      </c>
      <c r="P1907">
        <v>0</v>
      </c>
      <c r="R1907" s="1" t="s">
        <v>923</v>
      </c>
      <c r="S1907">
        <v>15</v>
      </c>
      <c r="T1907">
        <v>59.1</v>
      </c>
      <c r="W1907" s="1"/>
      <c r="X1907" t="str">
        <f>Receive[[#This Row],[服装]]&amp;Receive[[#This Row],[名前]]&amp;Receive[[#This Row],[レアリティ]]</f>
        <v>思い出宮治ICONIC</v>
      </c>
    </row>
    <row r="1908" spans="1:24" x14ac:dyDescent="0.25">
      <c r="A1908">
        <f>VLOOKUP(Receive[[#This Row],[No用]],SetNo[[No.用]:[vlookup 用]],2,FALSE)</f>
        <v>323</v>
      </c>
      <c r="B1908">
        <f>IF(ROW()=2,1,IF(A1907&lt;&gt;Receive[[#This Row],[No]],1,B1907+1))</f>
        <v>3</v>
      </c>
      <c r="C1908" s="1" t="s">
        <v>1674</v>
      </c>
      <c r="D1908" s="1" t="s">
        <v>187</v>
      </c>
      <c r="E1908" s="1" t="s">
        <v>77</v>
      </c>
      <c r="F1908" s="1" t="s">
        <v>78</v>
      </c>
      <c r="G1908" s="1" t="s">
        <v>185</v>
      </c>
      <c r="H1908" s="1" t="s">
        <v>71</v>
      </c>
      <c r="I1908">
        <v>1</v>
      </c>
      <c r="J1908" t="s">
        <v>228</v>
      </c>
      <c r="K1908" s="1" t="s">
        <v>230</v>
      </c>
      <c r="L1908" s="1" t="s">
        <v>162</v>
      </c>
      <c r="M1908">
        <v>29</v>
      </c>
      <c r="N1908">
        <v>0</v>
      </c>
      <c r="O1908">
        <v>0</v>
      </c>
      <c r="P1908">
        <v>0</v>
      </c>
      <c r="R1908" s="1" t="s">
        <v>923</v>
      </c>
      <c r="S1908">
        <v>10</v>
      </c>
      <c r="T1908">
        <v>39.4</v>
      </c>
      <c r="W1908" s="1"/>
      <c r="X1908" t="str">
        <f>Receive[[#This Row],[服装]]&amp;Receive[[#This Row],[名前]]&amp;Receive[[#This Row],[レアリティ]]</f>
        <v>思い出宮治ICONIC</v>
      </c>
    </row>
    <row r="1909" spans="1:24" x14ac:dyDescent="0.25">
      <c r="A1909">
        <f>VLOOKUP(Receive[[#This Row],[No用]],SetNo[[No.用]:[vlookup 用]],2,FALSE)</f>
        <v>323</v>
      </c>
      <c r="B1909">
        <f>IF(ROW()=2,1,IF(A1908&lt;&gt;Receive[[#This Row],[No]],1,B1908+1))</f>
        <v>4</v>
      </c>
      <c r="C1909" s="1" t="s">
        <v>1674</v>
      </c>
      <c r="D1909" s="1" t="s">
        <v>187</v>
      </c>
      <c r="E1909" s="1" t="s">
        <v>77</v>
      </c>
      <c r="F1909" s="1" t="s">
        <v>78</v>
      </c>
      <c r="G1909" s="1" t="s">
        <v>185</v>
      </c>
      <c r="H1909" s="1" t="s">
        <v>71</v>
      </c>
      <c r="I1909">
        <v>1</v>
      </c>
      <c r="J1909" t="s">
        <v>228</v>
      </c>
      <c r="K1909" s="1" t="s">
        <v>120</v>
      </c>
      <c r="L1909" s="1" t="s">
        <v>178</v>
      </c>
      <c r="M1909">
        <v>32</v>
      </c>
      <c r="N1909">
        <v>0</v>
      </c>
      <c r="O1909">
        <v>0</v>
      </c>
      <c r="P1909">
        <v>0</v>
      </c>
      <c r="W1909" s="1"/>
      <c r="X1909" t="str">
        <f>Receive[[#This Row],[服装]]&amp;Receive[[#This Row],[名前]]&amp;Receive[[#This Row],[レアリティ]]</f>
        <v>思い出宮治ICONIC</v>
      </c>
    </row>
    <row r="1910" spans="1:24" x14ac:dyDescent="0.25">
      <c r="A1910">
        <f>VLOOKUP(Receive[[#This Row],[No用]],SetNo[[No.用]:[vlookup 用]],2,FALSE)</f>
        <v>323</v>
      </c>
      <c r="B1910">
        <f>IF(ROW()=2,1,IF(A1909&lt;&gt;Receive[[#This Row],[No]],1,B1909+1))</f>
        <v>5</v>
      </c>
      <c r="C1910" s="1" t="s">
        <v>1674</v>
      </c>
      <c r="D1910" s="1" t="s">
        <v>187</v>
      </c>
      <c r="E1910" s="1" t="s">
        <v>77</v>
      </c>
      <c r="F1910" s="1" t="s">
        <v>78</v>
      </c>
      <c r="G1910" s="1" t="s">
        <v>185</v>
      </c>
      <c r="H1910" s="1" t="s">
        <v>71</v>
      </c>
      <c r="I1910">
        <v>1</v>
      </c>
      <c r="J1910" t="s">
        <v>228</v>
      </c>
      <c r="K1910" s="1" t="s">
        <v>164</v>
      </c>
      <c r="L1910" s="1" t="s">
        <v>162</v>
      </c>
      <c r="M1910">
        <v>29</v>
      </c>
      <c r="N1910">
        <v>0</v>
      </c>
      <c r="O1910">
        <v>0</v>
      </c>
      <c r="P1910">
        <v>0</v>
      </c>
      <c r="W1910" s="1"/>
      <c r="X1910" t="str">
        <f>Receive[[#This Row],[服装]]&amp;Receive[[#This Row],[名前]]&amp;Receive[[#This Row],[レアリティ]]</f>
        <v>思い出宮治ICONIC</v>
      </c>
    </row>
    <row r="1911" spans="1:24" x14ac:dyDescent="0.25">
      <c r="A1911">
        <f>VLOOKUP(Receive[[#This Row],[No用]],SetNo[[No.用]:[vlookup 用]],2,FALSE)</f>
        <v>323</v>
      </c>
      <c r="B1911">
        <f>IF(ROW()=2,1,IF(A1910&lt;&gt;Receive[[#This Row],[No]],1,B1910+1))</f>
        <v>6</v>
      </c>
      <c r="C1911" s="1" t="s">
        <v>1674</v>
      </c>
      <c r="D1911" s="1" t="s">
        <v>187</v>
      </c>
      <c r="E1911" s="1" t="s">
        <v>77</v>
      </c>
      <c r="F1911" s="1" t="s">
        <v>78</v>
      </c>
      <c r="G1911" s="1" t="s">
        <v>185</v>
      </c>
      <c r="H1911" s="1" t="s">
        <v>71</v>
      </c>
      <c r="I1911">
        <v>0</v>
      </c>
      <c r="J1911" t="s">
        <v>228</v>
      </c>
      <c r="K1911" s="1" t="s">
        <v>165</v>
      </c>
      <c r="L1911" s="1" t="s">
        <v>162</v>
      </c>
      <c r="M1911">
        <v>14</v>
      </c>
      <c r="N1911">
        <v>0</v>
      </c>
      <c r="O1911">
        <v>0</v>
      </c>
      <c r="P1911">
        <v>0</v>
      </c>
      <c r="W1911" s="1"/>
      <c r="X1911" t="str">
        <f>Receive[[#This Row],[服装]]&amp;Receive[[#This Row],[名前]]&amp;Receive[[#This Row],[レアリティ]]</f>
        <v>思い出宮治ICONIC</v>
      </c>
    </row>
    <row r="1912" spans="1:24" x14ac:dyDescent="0.25">
      <c r="A1912">
        <f>VLOOKUP(Receive[[#This Row],[No用]],SetNo[[No.用]:[vlookup 用]],2,FALSE)</f>
        <v>323</v>
      </c>
      <c r="B1912">
        <f>IF(ROW()=2,1,IF(A1911&lt;&gt;Receive[[#This Row],[No]],1,B1911+1))</f>
        <v>7</v>
      </c>
      <c r="C1912" s="1" t="s">
        <v>1674</v>
      </c>
      <c r="D1912" s="1" t="s">
        <v>187</v>
      </c>
      <c r="E1912" s="1" t="s">
        <v>77</v>
      </c>
      <c r="F1912" s="1" t="s">
        <v>78</v>
      </c>
      <c r="G1912" s="1" t="s">
        <v>185</v>
      </c>
      <c r="H1912" s="1" t="s">
        <v>71</v>
      </c>
      <c r="I1912">
        <v>1</v>
      </c>
      <c r="J1912" t="s">
        <v>228</v>
      </c>
      <c r="K1912" s="1" t="s">
        <v>120</v>
      </c>
      <c r="L1912" s="1" t="s">
        <v>224</v>
      </c>
      <c r="M1912">
        <v>52</v>
      </c>
      <c r="N1912">
        <v>0</v>
      </c>
      <c r="O1912">
        <v>62</v>
      </c>
      <c r="P1912">
        <v>0</v>
      </c>
      <c r="W1912" s="1" t="s">
        <v>1173</v>
      </c>
      <c r="X1912" t="str">
        <f>Receive[[#This Row],[服装]]&amp;Receive[[#This Row],[名前]]&amp;Receive[[#This Row],[レアリティ]]</f>
        <v>思い出宮治ICONIC</v>
      </c>
    </row>
    <row r="1913" spans="1:24" x14ac:dyDescent="0.25">
      <c r="A1913">
        <f>VLOOKUP(Receive[[#This Row],[No用]],SetNo[[No.用]:[vlookup 用]],2,FALSE)</f>
        <v>323</v>
      </c>
      <c r="B1913">
        <f>IF(ROW()=2,1,IF(A1912&lt;&gt;Receive[[#This Row],[No]],1,B1912+1))</f>
        <v>8</v>
      </c>
      <c r="C1913" s="1" t="s">
        <v>1674</v>
      </c>
      <c r="D1913" s="1" t="s">
        <v>187</v>
      </c>
      <c r="E1913" s="1" t="s">
        <v>77</v>
      </c>
      <c r="F1913" s="1" t="s">
        <v>78</v>
      </c>
      <c r="G1913" s="1" t="s">
        <v>185</v>
      </c>
      <c r="H1913" s="1" t="s">
        <v>71</v>
      </c>
      <c r="I1913">
        <v>1</v>
      </c>
      <c r="J1913" t="s">
        <v>228</v>
      </c>
      <c r="K1913" s="1" t="s">
        <v>164</v>
      </c>
      <c r="L1913" s="1" t="s">
        <v>224</v>
      </c>
      <c r="M1913">
        <v>52</v>
      </c>
      <c r="N1913">
        <v>0</v>
      </c>
      <c r="O1913">
        <v>62</v>
      </c>
      <c r="P1913">
        <v>0</v>
      </c>
      <c r="W1913" s="1" t="s">
        <v>1174</v>
      </c>
      <c r="X1913" t="str">
        <f>Receive[[#This Row],[服装]]&amp;Receive[[#This Row],[名前]]&amp;Receive[[#This Row],[レアリティ]]</f>
        <v>思い出宮治ICONIC</v>
      </c>
    </row>
    <row r="1914" spans="1:24" x14ac:dyDescent="0.25">
      <c r="A1914">
        <f>VLOOKUP(Receive[[#This Row],[No用]],SetNo[[No.用]:[vlookup 用]],2,FALSE)</f>
        <v>324</v>
      </c>
      <c r="B1914">
        <f>IF(ROW()=2,1,IF(A1899&lt;&gt;Receive[[#This Row],[No]],1,B1899+1))</f>
        <v>1</v>
      </c>
      <c r="C1914" t="s">
        <v>108</v>
      </c>
      <c r="D1914" t="s">
        <v>188</v>
      </c>
      <c r="E1914" t="s">
        <v>77</v>
      </c>
      <c r="F1914" t="s">
        <v>82</v>
      </c>
      <c r="G1914" t="s">
        <v>185</v>
      </c>
      <c r="H1914" t="s">
        <v>71</v>
      </c>
      <c r="I1914">
        <v>1</v>
      </c>
      <c r="J1914" t="s">
        <v>228</v>
      </c>
      <c r="K1914" s="1" t="s">
        <v>119</v>
      </c>
      <c r="L1914" s="1" t="s">
        <v>162</v>
      </c>
      <c r="M1914">
        <v>27</v>
      </c>
      <c r="N1914">
        <v>0</v>
      </c>
      <c r="O1914">
        <v>0</v>
      </c>
      <c r="P1914">
        <v>0</v>
      </c>
      <c r="X1914" t="str">
        <f>Receive[[#This Row],[服装]]&amp;Receive[[#This Row],[名前]]&amp;Receive[[#This Row],[レアリティ]]</f>
        <v>ユニフォーム角名倫太郎ICONIC</v>
      </c>
    </row>
    <row r="1915" spans="1:24" x14ac:dyDescent="0.25">
      <c r="A1915">
        <f>VLOOKUP(Receive[[#This Row],[No用]],SetNo[[No.用]:[vlookup 用]],2,FALSE)</f>
        <v>324</v>
      </c>
      <c r="B1915">
        <f>IF(ROW()=2,1,IF(A1914&lt;&gt;Receive[[#This Row],[No]],1,B1914+1))</f>
        <v>2</v>
      </c>
      <c r="C1915" t="s">
        <v>108</v>
      </c>
      <c r="D1915" t="s">
        <v>188</v>
      </c>
      <c r="E1915" t="s">
        <v>77</v>
      </c>
      <c r="F1915" t="s">
        <v>82</v>
      </c>
      <c r="G1915" t="s">
        <v>185</v>
      </c>
      <c r="H1915" t="s">
        <v>71</v>
      </c>
      <c r="I1915">
        <v>1</v>
      </c>
      <c r="J1915" t="s">
        <v>228</v>
      </c>
      <c r="K1915" s="1" t="s">
        <v>163</v>
      </c>
      <c r="L1915" s="1" t="s">
        <v>162</v>
      </c>
      <c r="M1915">
        <v>27</v>
      </c>
      <c r="N1915">
        <v>0</v>
      </c>
      <c r="O1915">
        <v>0</v>
      </c>
      <c r="P1915">
        <v>0</v>
      </c>
      <c r="R1915" s="1" t="s">
        <v>923</v>
      </c>
      <c r="S1915" s="1">
        <v>15</v>
      </c>
      <c r="T1915" s="1">
        <v>59.1</v>
      </c>
      <c r="U1915" s="1"/>
      <c r="V1915" s="1"/>
      <c r="X1915" t="str">
        <f>Receive[[#This Row],[服装]]&amp;Receive[[#This Row],[名前]]&amp;Receive[[#This Row],[レアリティ]]</f>
        <v>ユニフォーム角名倫太郎ICONIC</v>
      </c>
    </row>
    <row r="1916" spans="1:24" x14ac:dyDescent="0.25">
      <c r="A1916">
        <f>VLOOKUP(Receive[[#This Row],[No用]],SetNo[[No.用]:[vlookup 用]],2,FALSE)</f>
        <v>324</v>
      </c>
      <c r="B1916">
        <f>IF(ROW()=2,1,IF(A1915&lt;&gt;Receive[[#This Row],[No]],1,B1915+1))</f>
        <v>3</v>
      </c>
      <c r="C1916" t="s">
        <v>108</v>
      </c>
      <c r="D1916" t="s">
        <v>188</v>
      </c>
      <c r="E1916" t="s">
        <v>77</v>
      </c>
      <c r="F1916" t="s">
        <v>82</v>
      </c>
      <c r="G1916" t="s">
        <v>185</v>
      </c>
      <c r="H1916" t="s">
        <v>71</v>
      </c>
      <c r="I1916">
        <v>1</v>
      </c>
      <c r="J1916" t="s">
        <v>228</v>
      </c>
      <c r="K1916" s="1" t="s">
        <v>120</v>
      </c>
      <c r="L1916" s="1" t="s">
        <v>162</v>
      </c>
      <c r="M1916">
        <v>27</v>
      </c>
      <c r="N1916">
        <v>0</v>
      </c>
      <c r="O1916">
        <v>0</v>
      </c>
      <c r="P1916">
        <v>0</v>
      </c>
      <c r="X1916" t="str">
        <f>Receive[[#This Row],[服装]]&amp;Receive[[#This Row],[名前]]&amp;Receive[[#This Row],[レアリティ]]</f>
        <v>ユニフォーム角名倫太郎ICONIC</v>
      </c>
    </row>
    <row r="1917" spans="1:24" x14ac:dyDescent="0.25">
      <c r="A1917">
        <f>VLOOKUP(Receive[[#This Row],[No用]],SetNo[[No.用]:[vlookup 用]],2,FALSE)</f>
        <v>324</v>
      </c>
      <c r="B1917">
        <f>IF(ROW()=2,1,IF(A1916&lt;&gt;Receive[[#This Row],[No]],1,B1916+1))</f>
        <v>4</v>
      </c>
      <c r="C1917" t="s">
        <v>108</v>
      </c>
      <c r="D1917" t="s">
        <v>188</v>
      </c>
      <c r="E1917" t="s">
        <v>77</v>
      </c>
      <c r="F1917" t="s">
        <v>82</v>
      </c>
      <c r="G1917" t="s">
        <v>185</v>
      </c>
      <c r="H1917" t="s">
        <v>71</v>
      </c>
      <c r="I1917">
        <v>1</v>
      </c>
      <c r="J1917" t="s">
        <v>228</v>
      </c>
      <c r="K1917" s="1" t="s">
        <v>164</v>
      </c>
      <c r="L1917" s="1" t="s">
        <v>162</v>
      </c>
      <c r="M1917">
        <v>27</v>
      </c>
      <c r="N1917">
        <v>0</v>
      </c>
      <c r="O1917">
        <v>0</v>
      </c>
      <c r="P1917">
        <v>0</v>
      </c>
      <c r="X1917" t="str">
        <f>Receive[[#This Row],[服装]]&amp;Receive[[#This Row],[名前]]&amp;Receive[[#This Row],[レアリティ]]</f>
        <v>ユニフォーム角名倫太郎ICONIC</v>
      </c>
    </row>
    <row r="1918" spans="1:24" x14ac:dyDescent="0.25">
      <c r="A1918">
        <f>VLOOKUP(Receive[[#This Row],[No用]],SetNo[[No.用]:[vlookup 用]],2,FALSE)</f>
        <v>324</v>
      </c>
      <c r="B1918">
        <f>IF(ROW()=2,1,IF(A1917&lt;&gt;Receive[[#This Row],[No]],1,B1917+1))</f>
        <v>5</v>
      </c>
      <c r="C1918" t="s">
        <v>108</v>
      </c>
      <c r="D1918" t="s">
        <v>188</v>
      </c>
      <c r="E1918" t="s">
        <v>77</v>
      </c>
      <c r="F1918" t="s">
        <v>82</v>
      </c>
      <c r="G1918" t="s">
        <v>185</v>
      </c>
      <c r="H1918" t="s">
        <v>71</v>
      </c>
      <c r="I1918">
        <v>0</v>
      </c>
      <c r="J1918" t="s">
        <v>228</v>
      </c>
      <c r="K1918" s="1" t="s">
        <v>165</v>
      </c>
      <c r="L1918" s="1" t="s">
        <v>162</v>
      </c>
      <c r="M1918">
        <v>13</v>
      </c>
      <c r="N1918">
        <v>0</v>
      </c>
      <c r="O1918">
        <v>0</v>
      </c>
      <c r="P1918">
        <v>0</v>
      </c>
      <c r="X1918" t="str">
        <f>Receive[[#This Row],[服装]]&amp;Receive[[#This Row],[名前]]&amp;Receive[[#This Row],[レアリティ]]</f>
        <v>ユニフォーム角名倫太郎ICONIC</v>
      </c>
    </row>
    <row r="1919" spans="1:24" x14ac:dyDescent="0.25">
      <c r="A1919">
        <f>VLOOKUP(Receive[[#This Row],[No用]],SetNo[[No.用]:[vlookup 用]],2,FALSE)</f>
        <v>325</v>
      </c>
      <c r="B1919">
        <f>IF(ROW()=2,1,IF(A1918&lt;&gt;Receive[[#This Row],[No]],1,B1918+1))</f>
        <v>1</v>
      </c>
      <c r="C1919" s="1" t="s">
        <v>627</v>
      </c>
      <c r="D1919" s="1" t="s">
        <v>188</v>
      </c>
      <c r="E1919" s="1" t="s">
        <v>73</v>
      </c>
      <c r="F1919" s="1" t="s">
        <v>82</v>
      </c>
      <c r="G1919" s="1" t="s">
        <v>185</v>
      </c>
      <c r="H1919" s="1" t="s">
        <v>71</v>
      </c>
      <c r="I1919">
        <v>1</v>
      </c>
      <c r="J1919" t="s">
        <v>228</v>
      </c>
      <c r="K1919" s="1" t="s">
        <v>119</v>
      </c>
      <c r="L1919" s="1" t="s">
        <v>162</v>
      </c>
      <c r="M1919">
        <v>27</v>
      </c>
      <c r="N1919">
        <v>0</v>
      </c>
      <c r="O1919">
        <v>0</v>
      </c>
      <c r="P1919">
        <v>0</v>
      </c>
      <c r="X1919" t="str">
        <f>Receive[[#This Row],[服装]]&amp;Receive[[#This Row],[名前]]&amp;Receive[[#This Row],[レアリティ]]</f>
        <v>サバゲ角名倫太郎ICONIC</v>
      </c>
    </row>
    <row r="1920" spans="1:24" x14ac:dyDescent="0.25">
      <c r="A1920">
        <f>VLOOKUP(Receive[[#This Row],[No用]],SetNo[[No.用]:[vlookup 用]],2,FALSE)</f>
        <v>325</v>
      </c>
      <c r="B1920">
        <f>IF(ROW()=2,1,IF(A1919&lt;&gt;Receive[[#This Row],[No]],1,B1919+1))</f>
        <v>2</v>
      </c>
      <c r="C1920" s="1" t="s">
        <v>627</v>
      </c>
      <c r="D1920" s="1" t="s">
        <v>188</v>
      </c>
      <c r="E1920" s="1" t="s">
        <v>73</v>
      </c>
      <c r="F1920" s="1" t="s">
        <v>82</v>
      </c>
      <c r="G1920" s="1" t="s">
        <v>185</v>
      </c>
      <c r="H1920" s="1" t="s">
        <v>71</v>
      </c>
      <c r="I1920">
        <v>1</v>
      </c>
      <c r="J1920" t="s">
        <v>228</v>
      </c>
      <c r="K1920" s="1" t="s">
        <v>163</v>
      </c>
      <c r="L1920" s="1" t="s">
        <v>162</v>
      </c>
      <c r="M1920">
        <v>27</v>
      </c>
      <c r="N1920">
        <v>0</v>
      </c>
      <c r="O1920">
        <v>0</v>
      </c>
      <c r="P1920">
        <v>0</v>
      </c>
      <c r="R1920" s="1" t="s">
        <v>923</v>
      </c>
      <c r="S1920" s="1">
        <v>15</v>
      </c>
      <c r="T1920" s="1">
        <v>59.1</v>
      </c>
      <c r="U1920" s="1"/>
      <c r="V1920" s="1"/>
      <c r="X1920" t="str">
        <f>Receive[[#This Row],[服装]]&amp;Receive[[#This Row],[名前]]&amp;Receive[[#This Row],[レアリティ]]</f>
        <v>サバゲ角名倫太郎ICONIC</v>
      </c>
    </row>
    <row r="1921" spans="1:24" x14ac:dyDescent="0.25">
      <c r="A1921">
        <f>VLOOKUP(Receive[[#This Row],[No用]],SetNo[[No.用]:[vlookup 用]],2,FALSE)</f>
        <v>325</v>
      </c>
      <c r="B1921">
        <f>IF(ROW()=2,1,IF(A1920&lt;&gt;Receive[[#This Row],[No]],1,B1920+1))</f>
        <v>3</v>
      </c>
      <c r="C1921" s="1" t="s">
        <v>627</v>
      </c>
      <c r="D1921" s="1" t="s">
        <v>188</v>
      </c>
      <c r="E1921" s="1" t="s">
        <v>73</v>
      </c>
      <c r="F1921" s="1" t="s">
        <v>82</v>
      </c>
      <c r="G1921" s="1" t="s">
        <v>185</v>
      </c>
      <c r="H1921" s="1" t="s">
        <v>71</v>
      </c>
      <c r="I1921">
        <v>1</v>
      </c>
      <c r="J1921" t="s">
        <v>228</v>
      </c>
      <c r="K1921" s="1" t="s">
        <v>120</v>
      </c>
      <c r="L1921" s="1" t="s">
        <v>162</v>
      </c>
      <c r="M1921">
        <v>27</v>
      </c>
      <c r="N1921">
        <v>0</v>
      </c>
      <c r="O1921">
        <v>0</v>
      </c>
      <c r="P1921">
        <v>0</v>
      </c>
      <c r="X1921" t="str">
        <f>Receive[[#This Row],[服装]]&amp;Receive[[#This Row],[名前]]&amp;Receive[[#This Row],[レアリティ]]</f>
        <v>サバゲ角名倫太郎ICONIC</v>
      </c>
    </row>
    <row r="1922" spans="1:24" x14ac:dyDescent="0.25">
      <c r="A1922">
        <f>VLOOKUP(Receive[[#This Row],[No用]],SetNo[[No.用]:[vlookup 用]],2,FALSE)</f>
        <v>325</v>
      </c>
      <c r="B1922">
        <f>IF(ROW()=2,1,IF(A1921&lt;&gt;Receive[[#This Row],[No]],1,B1921+1))</f>
        <v>4</v>
      </c>
      <c r="C1922" s="1" t="s">
        <v>627</v>
      </c>
      <c r="D1922" s="1" t="s">
        <v>188</v>
      </c>
      <c r="E1922" s="1" t="s">
        <v>73</v>
      </c>
      <c r="F1922" s="1" t="s">
        <v>82</v>
      </c>
      <c r="G1922" s="1" t="s">
        <v>185</v>
      </c>
      <c r="H1922" s="1" t="s">
        <v>71</v>
      </c>
      <c r="I1922">
        <v>1</v>
      </c>
      <c r="J1922" t="s">
        <v>228</v>
      </c>
      <c r="K1922" s="1" t="s">
        <v>164</v>
      </c>
      <c r="L1922" s="1" t="s">
        <v>162</v>
      </c>
      <c r="M1922">
        <v>27</v>
      </c>
      <c r="N1922">
        <v>0</v>
      </c>
      <c r="O1922">
        <v>0</v>
      </c>
      <c r="P1922">
        <v>0</v>
      </c>
      <c r="X1922" t="str">
        <f>Receive[[#This Row],[服装]]&amp;Receive[[#This Row],[名前]]&amp;Receive[[#This Row],[レアリティ]]</f>
        <v>サバゲ角名倫太郎ICONIC</v>
      </c>
    </row>
    <row r="1923" spans="1:24" x14ac:dyDescent="0.25">
      <c r="A1923">
        <f>VLOOKUP(Receive[[#This Row],[No用]],SetNo[[No.用]:[vlookup 用]],2,FALSE)</f>
        <v>325</v>
      </c>
      <c r="B1923">
        <f>IF(ROW()=2,1,IF(A1922&lt;&gt;Receive[[#This Row],[No]],1,B1922+1))</f>
        <v>5</v>
      </c>
      <c r="C1923" s="1" t="s">
        <v>627</v>
      </c>
      <c r="D1923" s="1" t="s">
        <v>188</v>
      </c>
      <c r="E1923" s="1" t="s">
        <v>73</v>
      </c>
      <c r="F1923" s="1" t="s">
        <v>82</v>
      </c>
      <c r="G1923" s="1" t="s">
        <v>185</v>
      </c>
      <c r="H1923" s="1" t="s">
        <v>71</v>
      </c>
      <c r="I1923">
        <v>0</v>
      </c>
      <c r="J1923" t="s">
        <v>228</v>
      </c>
      <c r="K1923" s="1" t="s">
        <v>165</v>
      </c>
      <c r="L1923" s="1" t="s">
        <v>162</v>
      </c>
      <c r="M1923">
        <v>13</v>
      </c>
      <c r="N1923">
        <v>0</v>
      </c>
      <c r="O1923">
        <v>0</v>
      </c>
      <c r="P1923">
        <v>0</v>
      </c>
      <c r="X1923" t="str">
        <f>Receive[[#This Row],[服装]]&amp;Receive[[#This Row],[名前]]&amp;Receive[[#This Row],[レアリティ]]</f>
        <v>サバゲ角名倫太郎ICONIC</v>
      </c>
    </row>
    <row r="1924" spans="1:24" x14ac:dyDescent="0.25">
      <c r="A1924">
        <f>VLOOKUP(Receive[[#This Row],[No用]],SetNo[[No.用]:[vlookup 用]],2,FALSE)</f>
        <v>326</v>
      </c>
      <c r="B1924">
        <f>IF(ROW()=2,1,IF(A1923&lt;&gt;Receive[[#This Row],[No]],1,B1923+1))</f>
        <v>1</v>
      </c>
      <c r="C1924" s="1" t="s">
        <v>701</v>
      </c>
      <c r="D1924" s="1" t="s">
        <v>188</v>
      </c>
      <c r="E1924" s="1" t="s">
        <v>90</v>
      </c>
      <c r="F1924" s="1" t="s">
        <v>82</v>
      </c>
      <c r="G1924" s="1" t="s">
        <v>185</v>
      </c>
      <c r="H1924" s="1" t="s">
        <v>71</v>
      </c>
      <c r="I1924">
        <v>1</v>
      </c>
      <c r="J1924" t="s">
        <v>228</v>
      </c>
      <c r="K1924" s="1" t="s">
        <v>119</v>
      </c>
      <c r="L1924" s="1" t="s">
        <v>178</v>
      </c>
      <c r="M1924">
        <v>30</v>
      </c>
      <c r="N1924">
        <v>0</v>
      </c>
      <c r="O1924">
        <v>0</v>
      </c>
      <c r="P1924">
        <v>0</v>
      </c>
      <c r="X1924" t="str">
        <f>Receive[[#This Row],[服装]]&amp;Receive[[#This Row],[名前]]&amp;Receive[[#This Row],[レアリティ]]</f>
        <v>花火角名倫太郎ICONIC</v>
      </c>
    </row>
    <row r="1925" spans="1:24" x14ac:dyDescent="0.25">
      <c r="A1925">
        <f>VLOOKUP(Receive[[#This Row],[No用]],SetNo[[No.用]:[vlookup 用]],2,FALSE)</f>
        <v>326</v>
      </c>
      <c r="B1925">
        <f>IF(ROW()=2,1,IF(A1924&lt;&gt;Receive[[#This Row],[No]],1,B1924+1))</f>
        <v>2</v>
      </c>
      <c r="C1925" s="1" t="s">
        <v>701</v>
      </c>
      <c r="D1925" s="1" t="s">
        <v>188</v>
      </c>
      <c r="E1925" s="1" t="s">
        <v>90</v>
      </c>
      <c r="F1925" s="1" t="s">
        <v>82</v>
      </c>
      <c r="G1925" s="1" t="s">
        <v>185</v>
      </c>
      <c r="H1925" s="1" t="s">
        <v>71</v>
      </c>
      <c r="I1925">
        <v>1</v>
      </c>
      <c r="J1925" t="s">
        <v>228</v>
      </c>
      <c r="K1925" s="1" t="s">
        <v>163</v>
      </c>
      <c r="L1925" s="1" t="s">
        <v>162</v>
      </c>
      <c r="M1925">
        <v>27</v>
      </c>
      <c r="N1925">
        <v>0</v>
      </c>
      <c r="O1925">
        <v>0</v>
      </c>
      <c r="P1925">
        <v>0</v>
      </c>
      <c r="R1925" s="1" t="s">
        <v>923</v>
      </c>
      <c r="S1925" s="1">
        <v>15</v>
      </c>
      <c r="T1925" s="1">
        <v>59.1</v>
      </c>
      <c r="U1925" s="1"/>
      <c r="V1925" s="1"/>
      <c r="X1925" t="str">
        <f>Receive[[#This Row],[服装]]&amp;Receive[[#This Row],[名前]]&amp;Receive[[#This Row],[レアリティ]]</f>
        <v>花火角名倫太郎ICONIC</v>
      </c>
    </row>
    <row r="1926" spans="1:24" x14ac:dyDescent="0.25">
      <c r="A1926">
        <f>VLOOKUP(Receive[[#This Row],[No用]],SetNo[[No.用]:[vlookup 用]],2,FALSE)</f>
        <v>326</v>
      </c>
      <c r="B1926">
        <f>IF(ROW()=2,1,IF(A1925&lt;&gt;Receive[[#This Row],[No]],1,B1925+1))</f>
        <v>3</v>
      </c>
      <c r="C1926" s="1" t="s">
        <v>701</v>
      </c>
      <c r="D1926" s="1" t="s">
        <v>188</v>
      </c>
      <c r="E1926" s="1" t="s">
        <v>90</v>
      </c>
      <c r="F1926" s="1" t="s">
        <v>82</v>
      </c>
      <c r="G1926" s="1" t="s">
        <v>185</v>
      </c>
      <c r="H1926" s="1" t="s">
        <v>71</v>
      </c>
      <c r="I1926">
        <v>1</v>
      </c>
      <c r="J1926" t="s">
        <v>228</v>
      </c>
      <c r="K1926" s="1" t="s">
        <v>120</v>
      </c>
      <c r="L1926" s="1" t="s">
        <v>178</v>
      </c>
      <c r="M1926">
        <v>30</v>
      </c>
      <c r="N1926">
        <v>0</v>
      </c>
      <c r="O1926">
        <v>0</v>
      </c>
      <c r="P1926">
        <v>0</v>
      </c>
      <c r="X1926" t="str">
        <f>Receive[[#This Row],[服装]]&amp;Receive[[#This Row],[名前]]&amp;Receive[[#This Row],[レアリティ]]</f>
        <v>花火角名倫太郎ICONIC</v>
      </c>
    </row>
    <row r="1927" spans="1:24" x14ac:dyDescent="0.25">
      <c r="A1927">
        <f>VLOOKUP(Receive[[#This Row],[No用]],SetNo[[No.用]:[vlookup 用]],2,FALSE)</f>
        <v>326</v>
      </c>
      <c r="B1927">
        <f>IF(ROW()=2,1,IF(A1926&lt;&gt;Receive[[#This Row],[No]],1,B1926+1))</f>
        <v>4</v>
      </c>
      <c r="C1927" s="1" t="s">
        <v>701</v>
      </c>
      <c r="D1927" s="1" t="s">
        <v>188</v>
      </c>
      <c r="E1927" s="1" t="s">
        <v>90</v>
      </c>
      <c r="F1927" s="1" t="s">
        <v>82</v>
      </c>
      <c r="G1927" s="1" t="s">
        <v>185</v>
      </c>
      <c r="H1927" s="1" t="s">
        <v>71</v>
      </c>
      <c r="I1927">
        <v>1</v>
      </c>
      <c r="J1927" t="s">
        <v>228</v>
      </c>
      <c r="K1927" s="1" t="s">
        <v>164</v>
      </c>
      <c r="L1927" s="1" t="s">
        <v>162</v>
      </c>
      <c r="M1927">
        <v>27</v>
      </c>
      <c r="N1927">
        <v>0</v>
      </c>
      <c r="O1927">
        <v>0</v>
      </c>
      <c r="P1927">
        <v>0</v>
      </c>
      <c r="X1927" t="str">
        <f>Receive[[#This Row],[服装]]&amp;Receive[[#This Row],[名前]]&amp;Receive[[#This Row],[レアリティ]]</f>
        <v>花火角名倫太郎ICONIC</v>
      </c>
    </row>
    <row r="1928" spans="1:24" x14ac:dyDescent="0.25">
      <c r="A1928">
        <f>VLOOKUP(Receive[[#This Row],[No用]],SetNo[[No.用]:[vlookup 用]],2,FALSE)</f>
        <v>326</v>
      </c>
      <c r="B1928">
        <f>IF(ROW()=2,1,IF(A1927&lt;&gt;Receive[[#This Row],[No]],1,B1927+1))</f>
        <v>5</v>
      </c>
      <c r="C1928" s="1" t="s">
        <v>701</v>
      </c>
      <c r="D1928" s="1" t="s">
        <v>188</v>
      </c>
      <c r="E1928" s="1" t="s">
        <v>90</v>
      </c>
      <c r="F1928" s="1" t="s">
        <v>82</v>
      </c>
      <c r="G1928" s="1" t="s">
        <v>185</v>
      </c>
      <c r="H1928" s="1" t="s">
        <v>71</v>
      </c>
      <c r="I1928">
        <v>0</v>
      </c>
      <c r="J1928" t="s">
        <v>228</v>
      </c>
      <c r="K1928" s="1" t="s">
        <v>165</v>
      </c>
      <c r="L1928" s="1" t="s">
        <v>162</v>
      </c>
      <c r="M1928">
        <v>13</v>
      </c>
      <c r="N1928">
        <v>0</v>
      </c>
      <c r="O1928">
        <v>0</v>
      </c>
      <c r="P1928">
        <v>0</v>
      </c>
      <c r="X1928" t="str">
        <f>Receive[[#This Row],[服装]]&amp;Receive[[#This Row],[名前]]&amp;Receive[[#This Row],[レアリティ]]</f>
        <v>花火角名倫太郎ICONIC</v>
      </c>
    </row>
    <row r="1929" spans="1:24" x14ac:dyDescent="0.25">
      <c r="A1929">
        <f>VLOOKUP(Receive[[#This Row],[No用]],SetNo[[No.用]:[vlookup 用]],2,FALSE)</f>
        <v>327</v>
      </c>
      <c r="B1929">
        <f>IF(ROW()=2,1,IF(A1928&lt;&gt;Receive[[#This Row],[No]],1,B1928+1))</f>
        <v>1</v>
      </c>
      <c r="C1929" s="1" t="s">
        <v>822</v>
      </c>
      <c r="D1929" s="1" t="s">
        <v>188</v>
      </c>
      <c r="E1929" s="1" t="s">
        <v>77</v>
      </c>
      <c r="F1929" s="1" t="s">
        <v>82</v>
      </c>
      <c r="G1929" s="1" t="s">
        <v>185</v>
      </c>
      <c r="H1929" s="1" t="s">
        <v>71</v>
      </c>
      <c r="I1929">
        <v>1</v>
      </c>
      <c r="J1929" t="s">
        <v>228</v>
      </c>
      <c r="K1929" s="1" t="s">
        <v>119</v>
      </c>
      <c r="L1929" s="1" t="s">
        <v>173</v>
      </c>
      <c r="M1929">
        <v>33</v>
      </c>
      <c r="N1929">
        <v>0</v>
      </c>
      <c r="O1929">
        <v>0</v>
      </c>
      <c r="P1929">
        <v>0</v>
      </c>
      <c r="X1929" t="str">
        <f>Receive[[#This Row],[服装]]&amp;Receive[[#This Row],[名前]]&amp;Receive[[#This Row],[レアリティ]]</f>
        <v>路地裏2角名倫太郎ICONIC</v>
      </c>
    </row>
    <row r="1930" spans="1:24" x14ac:dyDescent="0.25">
      <c r="A1930">
        <f>VLOOKUP(Receive[[#This Row],[No用]],SetNo[[No.用]:[vlookup 用]],2,FALSE)</f>
        <v>327</v>
      </c>
      <c r="B1930">
        <f>IF(ROW()=2,1,IF(A1929&lt;&gt;Receive[[#This Row],[No]],1,B1929+1))</f>
        <v>2</v>
      </c>
      <c r="C1930" s="1" t="s">
        <v>822</v>
      </c>
      <c r="D1930" s="1" t="s">
        <v>188</v>
      </c>
      <c r="E1930" s="1" t="s">
        <v>77</v>
      </c>
      <c r="F1930" s="1" t="s">
        <v>82</v>
      </c>
      <c r="G1930" s="1" t="s">
        <v>185</v>
      </c>
      <c r="H1930" s="1" t="s">
        <v>71</v>
      </c>
      <c r="I1930">
        <v>1</v>
      </c>
      <c r="J1930" t="s">
        <v>228</v>
      </c>
      <c r="K1930" s="1" t="s">
        <v>163</v>
      </c>
      <c r="L1930" s="1" t="s">
        <v>162</v>
      </c>
      <c r="M1930">
        <v>27</v>
      </c>
      <c r="N1930">
        <v>0</v>
      </c>
      <c r="O1930">
        <v>0</v>
      </c>
      <c r="P1930">
        <v>0</v>
      </c>
      <c r="R1930" s="1" t="s">
        <v>923</v>
      </c>
      <c r="S1930" s="1">
        <v>15</v>
      </c>
      <c r="T1930" s="1">
        <v>59.1</v>
      </c>
      <c r="U1930" s="1"/>
      <c r="V1930" s="1"/>
      <c r="X1930" t="str">
        <f>Receive[[#This Row],[服装]]&amp;Receive[[#This Row],[名前]]&amp;Receive[[#This Row],[レアリティ]]</f>
        <v>路地裏2角名倫太郎ICONIC</v>
      </c>
    </row>
    <row r="1931" spans="1:24" x14ac:dyDescent="0.25">
      <c r="A1931">
        <f>VLOOKUP(Receive[[#This Row],[No用]],SetNo[[No.用]:[vlookup 用]],2,FALSE)</f>
        <v>327</v>
      </c>
      <c r="B1931">
        <f>IF(ROW()=2,1,IF(A1930&lt;&gt;Receive[[#This Row],[No]],1,B1930+1))</f>
        <v>3</v>
      </c>
      <c r="C1931" s="1" t="s">
        <v>822</v>
      </c>
      <c r="D1931" s="1" t="s">
        <v>188</v>
      </c>
      <c r="E1931" s="1" t="s">
        <v>77</v>
      </c>
      <c r="F1931" s="1" t="s">
        <v>82</v>
      </c>
      <c r="G1931" s="1" t="s">
        <v>185</v>
      </c>
      <c r="H1931" s="1" t="s">
        <v>71</v>
      </c>
      <c r="I1931">
        <v>1</v>
      </c>
      <c r="J1931" t="s">
        <v>228</v>
      </c>
      <c r="K1931" s="1" t="s">
        <v>120</v>
      </c>
      <c r="L1931" s="1" t="s">
        <v>173</v>
      </c>
      <c r="M1931">
        <v>33</v>
      </c>
      <c r="N1931">
        <v>0</v>
      </c>
      <c r="O1931">
        <v>0</v>
      </c>
      <c r="P1931">
        <v>0</v>
      </c>
      <c r="X1931" t="str">
        <f>Receive[[#This Row],[服装]]&amp;Receive[[#This Row],[名前]]&amp;Receive[[#This Row],[レアリティ]]</f>
        <v>路地裏2角名倫太郎ICONIC</v>
      </c>
    </row>
    <row r="1932" spans="1:24" x14ac:dyDescent="0.25">
      <c r="A1932">
        <f>VLOOKUP(Receive[[#This Row],[No用]],SetNo[[No.用]:[vlookup 用]],2,FALSE)</f>
        <v>327</v>
      </c>
      <c r="B1932">
        <f>IF(ROW()=2,1,IF(A1931&lt;&gt;Receive[[#This Row],[No]],1,B1931+1))</f>
        <v>4</v>
      </c>
      <c r="C1932" s="1" t="s">
        <v>822</v>
      </c>
      <c r="D1932" s="1" t="s">
        <v>188</v>
      </c>
      <c r="E1932" s="1" t="s">
        <v>77</v>
      </c>
      <c r="F1932" s="1" t="s">
        <v>82</v>
      </c>
      <c r="G1932" s="1" t="s">
        <v>185</v>
      </c>
      <c r="H1932" s="1" t="s">
        <v>71</v>
      </c>
      <c r="I1932">
        <v>1</v>
      </c>
      <c r="J1932" t="s">
        <v>228</v>
      </c>
      <c r="K1932" s="1" t="s">
        <v>164</v>
      </c>
      <c r="L1932" s="1" t="s">
        <v>162</v>
      </c>
      <c r="M1932">
        <v>27</v>
      </c>
      <c r="N1932">
        <v>0</v>
      </c>
      <c r="O1932">
        <v>0</v>
      </c>
      <c r="P1932">
        <v>0</v>
      </c>
      <c r="X1932" t="str">
        <f>Receive[[#This Row],[服装]]&amp;Receive[[#This Row],[名前]]&amp;Receive[[#This Row],[レアリティ]]</f>
        <v>路地裏2角名倫太郎ICONIC</v>
      </c>
    </row>
    <row r="1933" spans="1:24" x14ac:dyDescent="0.25">
      <c r="A1933">
        <f>VLOOKUP(Receive[[#This Row],[No用]],SetNo[[No.用]:[vlookup 用]],2,FALSE)</f>
        <v>327</v>
      </c>
      <c r="B1933">
        <f>IF(ROW()=2,1,IF(A1932&lt;&gt;Receive[[#This Row],[No]],1,B1932+1))</f>
        <v>5</v>
      </c>
      <c r="C1933" s="1" t="s">
        <v>822</v>
      </c>
      <c r="D1933" s="1" t="s">
        <v>188</v>
      </c>
      <c r="E1933" s="1" t="s">
        <v>77</v>
      </c>
      <c r="F1933" s="1" t="s">
        <v>82</v>
      </c>
      <c r="G1933" s="1" t="s">
        <v>185</v>
      </c>
      <c r="H1933" s="1" t="s">
        <v>71</v>
      </c>
      <c r="I1933">
        <v>0</v>
      </c>
      <c r="J1933" t="s">
        <v>228</v>
      </c>
      <c r="K1933" s="1" t="s">
        <v>165</v>
      </c>
      <c r="L1933" s="1" t="s">
        <v>162</v>
      </c>
      <c r="M1933">
        <v>13</v>
      </c>
      <c r="N1933">
        <v>0</v>
      </c>
      <c r="O1933">
        <v>0</v>
      </c>
      <c r="P1933">
        <v>0</v>
      </c>
      <c r="X1933" t="str">
        <f>Receive[[#This Row],[服装]]&amp;Receive[[#This Row],[名前]]&amp;Receive[[#This Row],[レアリティ]]</f>
        <v>路地裏2角名倫太郎ICONIC</v>
      </c>
    </row>
    <row r="1934" spans="1:24" x14ac:dyDescent="0.25">
      <c r="A1934">
        <f>VLOOKUP(Receive[[#This Row],[No用]],SetNo[[No.用]:[vlookup 用]],2,FALSE)</f>
        <v>328</v>
      </c>
      <c r="B1934">
        <f>IF(ROW()=2,1,IF(A1933&lt;&gt;Receive[[#This Row],[No]],1,B1933+1))</f>
        <v>1</v>
      </c>
      <c r="C1934" s="1" t="s">
        <v>953</v>
      </c>
      <c r="D1934" s="1" t="s">
        <v>188</v>
      </c>
      <c r="E1934" s="1" t="s">
        <v>73</v>
      </c>
      <c r="F1934" s="1" t="s">
        <v>82</v>
      </c>
      <c r="G1934" s="1" t="s">
        <v>185</v>
      </c>
      <c r="H1934" s="1" t="s">
        <v>71</v>
      </c>
      <c r="I1934">
        <v>1</v>
      </c>
      <c r="J1934" t="s">
        <v>228</v>
      </c>
      <c r="K1934" s="1" t="s">
        <v>119</v>
      </c>
      <c r="L1934" s="1" t="s">
        <v>162</v>
      </c>
      <c r="M1934">
        <v>27</v>
      </c>
      <c r="N1934">
        <v>0</v>
      </c>
      <c r="O1934">
        <v>0</v>
      </c>
      <c r="P1934">
        <v>0</v>
      </c>
      <c r="X1934" t="str">
        <f>Receive[[#This Row],[服装]]&amp;Receive[[#This Row],[名前]]&amp;Receive[[#This Row],[レアリティ]]</f>
        <v>水着2角名倫太郎ICONIC</v>
      </c>
    </row>
    <row r="1935" spans="1:24" x14ac:dyDescent="0.25">
      <c r="A1935">
        <f>VLOOKUP(Receive[[#This Row],[No用]],SetNo[[No.用]:[vlookup 用]],2,FALSE)</f>
        <v>328</v>
      </c>
      <c r="B1935">
        <f>IF(ROW()=2,1,IF(A1934&lt;&gt;Receive[[#This Row],[No]],1,B1934+1))</f>
        <v>2</v>
      </c>
      <c r="C1935" s="1" t="s">
        <v>953</v>
      </c>
      <c r="D1935" s="1" t="s">
        <v>188</v>
      </c>
      <c r="E1935" s="1" t="s">
        <v>73</v>
      </c>
      <c r="F1935" s="1" t="s">
        <v>82</v>
      </c>
      <c r="G1935" s="1" t="s">
        <v>185</v>
      </c>
      <c r="H1935" s="1" t="s">
        <v>71</v>
      </c>
      <c r="I1935">
        <v>1</v>
      </c>
      <c r="J1935" t="s">
        <v>228</v>
      </c>
      <c r="K1935" s="1" t="s">
        <v>163</v>
      </c>
      <c r="L1935" s="1" t="s">
        <v>162</v>
      </c>
      <c r="M1935">
        <v>27</v>
      </c>
      <c r="N1935">
        <v>0</v>
      </c>
      <c r="O1935">
        <v>0</v>
      </c>
      <c r="P1935">
        <v>0</v>
      </c>
      <c r="R1935" s="1" t="s">
        <v>923</v>
      </c>
      <c r="S1935" s="1">
        <v>15</v>
      </c>
      <c r="T1935" s="1">
        <v>59.1</v>
      </c>
      <c r="U1935" s="1"/>
      <c r="V1935" s="1"/>
      <c r="W1935" s="1"/>
      <c r="X1935" t="str">
        <f>Receive[[#This Row],[服装]]&amp;Receive[[#This Row],[名前]]&amp;Receive[[#This Row],[レアリティ]]</f>
        <v>水着2角名倫太郎ICONIC</v>
      </c>
    </row>
    <row r="1936" spans="1:24" x14ac:dyDescent="0.25">
      <c r="A1936">
        <f>VLOOKUP(Receive[[#This Row],[No用]],SetNo[[No.用]:[vlookup 用]],2,FALSE)</f>
        <v>328</v>
      </c>
      <c r="B1936">
        <f>IF(ROW()=2,1,IF(A1935&lt;&gt;Receive[[#This Row],[No]],1,B1935+1))</f>
        <v>3</v>
      </c>
      <c r="C1936" s="1" t="s">
        <v>953</v>
      </c>
      <c r="D1936" s="1" t="s">
        <v>188</v>
      </c>
      <c r="E1936" s="1" t="s">
        <v>73</v>
      </c>
      <c r="F1936" s="1" t="s">
        <v>82</v>
      </c>
      <c r="G1936" s="1" t="s">
        <v>185</v>
      </c>
      <c r="H1936" s="1" t="s">
        <v>71</v>
      </c>
      <c r="I1936">
        <v>1</v>
      </c>
      <c r="J1936" t="s">
        <v>228</v>
      </c>
      <c r="K1936" s="1" t="s">
        <v>120</v>
      </c>
      <c r="L1936" s="1" t="s">
        <v>162</v>
      </c>
      <c r="M1936">
        <v>27</v>
      </c>
      <c r="N1936">
        <v>0</v>
      </c>
      <c r="O1936">
        <v>0</v>
      </c>
      <c r="P1936">
        <v>0</v>
      </c>
      <c r="X1936" t="str">
        <f>Receive[[#This Row],[服装]]&amp;Receive[[#This Row],[名前]]&amp;Receive[[#This Row],[レアリティ]]</f>
        <v>水着2角名倫太郎ICONIC</v>
      </c>
    </row>
    <row r="1937" spans="1:24" x14ac:dyDescent="0.25">
      <c r="A1937">
        <f>VLOOKUP(Receive[[#This Row],[No用]],SetNo[[No.用]:[vlookup 用]],2,FALSE)</f>
        <v>328</v>
      </c>
      <c r="B1937">
        <f>IF(ROW()=2,1,IF(A1936&lt;&gt;Receive[[#This Row],[No]],1,B1936+1))</f>
        <v>4</v>
      </c>
      <c r="C1937" s="1" t="s">
        <v>953</v>
      </c>
      <c r="D1937" s="1" t="s">
        <v>188</v>
      </c>
      <c r="E1937" s="1" t="s">
        <v>73</v>
      </c>
      <c r="F1937" s="1" t="s">
        <v>82</v>
      </c>
      <c r="G1937" s="1" t="s">
        <v>185</v>
      </c>
      <c r="H1937" s="1" t="s">
        <v>71</v>
      </c>
      <c r="I1937">
        <v>1</v>
      </c>
      <c r="J1937" t="s">
        <v>228</v>
      </c>
      <c r="K1937" s="1" t="s">
        <v>164</v>
      </c>
      <c r="L1937" s="1" t="s">
        <v>162</v>
      </c>
      <c r="M1937">
        <v>27</v>
      </c>
      <c r="N1937">
        <v>0</v>
      </c>
      <c r="O1937">
        <v>0</v>
      </c>
      <c r="P1937">
        <v>0</v>
      </c>
      <c r="X1937" t="str">
        <f>Receive[[#This Row],[服装]]&amp;Receive[[#This Row],[名前]]&amp;Receive[[#This Row],[レアリティ]]</f>
        <v>水着2角名倫太郎ICONIC</v>
      </c>
    </row>
    <row r="1938" spans="1:24" x14ac:dyDescent="0.25">
      <c r="A1938">
        <f>VLOOKUP(Receive[[#This Row],[No用]],SetNo[[No.用]:[vlookup 用]],2,FALSE)</f>
        <v>328</v>
      </c>
      <c r="B1938">
        <f>IF(ROW()=2,1,IF(A1937&lt;&gt;Receive[[#This Row],[No]],1,B1937+1))</f>
        <v>5</v>
      </c>
      <c r="C1938" s="1" t="s">
        <v>953</v>
      </c>
      <c r="D1938" s="1" t="s">
        <v>188</v>
      </c>
      <c r="E1938" s="1" t="s">
        <v>73</v>
      </c>
      <c r="F1938" s="1" t="s">
        <v>82</v>
      </c>
      <c r="G1938" s="1" t="s">
        <v>185</v>
      </c>
      <c r="H1938" s="1" t="s">
        <v>71</v>
      </c>
      <c r="I1938">
        <v>0</v>
      </c>
      <c r="J1938" t="s">
        <v>228</v>
      </c>
      <c r="K1938" s="1" t="s">
        <v>165</v>
      </c>
      <c r="L1938" s="1" t="s">
        <v>162</v>
      </c>
      <c r="M1938">
        <v>13</v>
      </c>
      <c r="N1938">
        <v>0</v>
      </c>
      <c r="O1938">
        <v>0</v>
      </c>
      <c r="P1938">
        <v>0</v>
      </c>
      <c r="X1938" t="str">
        <f>Receive[[#This Row],[服装]]&amp;Receive[[#This Row],[名前]]&amp;Receive[[#This Row],[レアリティ]]</f>
        <v>水着2角名倫太郎ICONIC</v>
      </c>
    </row>
    <row r="1939" spans="1:24" x14ac:dyDescent="0.25">
      <c r="A1939">
        <f>VLOOKUP(Receive[[#This Row],[No用]],SetNo[[No.用]:[vlookup 用]],2,FALSE)</f>
        <v>329</v>
      </c>
      <c r="B1939">
        <f>IF(ROW()=2,1,IF(A1938&lt;&gt;Receive[[#This Row],[No]],1,B1938+1))</f>
        <v>1</v>
      </c>
      <c r="C1939" s="1" t="s">
        <v>149</v>
      </c>
      <c r="D1939" s="1" t="s">
        <v>188</v>
      </c>
      <c r="E1939" s="1" t="s">
        <v>90</v>
      </c>
      <c r="F1939" s="1" t="s">
        <v>82</v>
      </c>
      <c r="G1939" s="1" t="s">
        <v>185</v>
      </c>
      <c r="H1939" s="1" t="s">
        <v>71</v>
      </c>
      <c r="I1939">
        <v>1</v>
      </c>
      <c r="J1939" t="s">
        <v>228</v>
      </c>
      <c r="K1939" s="1" t="s">
        <v>119</v>
      </c>
      <c r="L1939" s="1" t="s">
        <v>173</v>
      </c>
      <c r="M1939">
        <v>34</v>
      </c>
      <c r="N1939">
        <v>0</v>
      </c>
      <c r="O1939">
        <v>0</v>
      </c>
      <c r="P1939">
        <v>0</v>
      </c>
      <c r="X1939" t="str">
        <f>Receive[[#This Row],[服装]]&amp;Receive[[#This Row],[名前]]&amp;Receive[[#This Row],[レアリティ]]</f>
        <v>制服角名倫太郎ICONIC</v>
      </c>
    </row>
    <row r="1940" spans="1:24" x14ac:dyDescent="0.25">
      <c r="A1940">
        <f>VLOOKUP(Receive[[#This Row],[No用]],SetNo[[No.用]:[vlookup 用]],2,FALSE)</f>
        <v>329</v>
      </c>
      <c r="B1940">
        <f>IF(ROW()=2,1,IF(A1939&lt;&gt;Receive[[#This Row],[No]],1,B1939+1))</f>
        <v>2</v>
      </c>
      <c r="C1940" s="1" t="s">
        <v>149</v>
      </c>
      <c r="D1940" s="1" t="s">
        <v>188</v>
      </c>
      <c r="E1940" s="1" t="s">
        <v>90</v>
      </c>
      <c r="F1940" s="1" t="s">
        <v>82</v>
      </c>
      <c r="G1940" s="1" t="s">
        <v>185</v>
      </c>
      <c r="H1940" s="1" t="s">
        <v>71</v>
      </c>
      <c r="I1940">
        <v>1</v>
      </c>
      <c r="J1940" t="s">
        <v>228</v>
      </c>
      <c r="K1940" s="1" t="s">
        <v>163</v>
      </c>
      <c r="L1940" s="1" t="s">
        <v>178</v>
      </c>
      <c r="M1940">
        <v>31</v>
      </c>
      <c r="N1940">
        <v>0</v>
      </c>
      <c r="O1940">
        <v>0</v>
      </c>
      <c r="P1940">
        <v>0</v>
      </c>
      <c r="R1940" s="1" t="s">
        <v>923</v>
      </c>
      <c r="S1940" s="1">
        <v>17.5</v>
      </c>
      <c r="T1940" s="1">
        <v>69.44</v>
      </c>
      <c r="U1940" s="1"/>
      <c r="V1940" s="1"/>
      <c r="X1940" t="str">
        <f>Receive[[#This Row],[服装]]&amp;Receive[[#This Row],[名前]]&amp;Receive[[#This Row],[レアリティ]]</f>
        <v>制服角名倫太郎ICONIC</v>
      </c>
    </row>
    <row r="1941" spans="1:24" x14ac:dyDescent="0.25">
      <c r="A1941">
        <f>VLOOKUP(Receive[[#This Row],[No用]],SetNo[[No.用]:[vlookup 用]],2,FALSE)</f>
        <v>329</v>
      </c>
      <c r="B1941">
        <f>IF(ROW()=2,1,IF(A1940&lt;&gt;Receive[[#This Row],[No]],1,B1940+1))</f>
        <v>3</v>
      </c>
      <c r="C1941" s="1" t="s">
        <v>149</v>
      </c>
      <c r="D1941" s="1" t="s">
        <v>188</v>
      </c>
      <c r="E1941" s="1" t="s">
        <v>90</v>
      </c>
      <c r="F1941" s="1" t="s">
        <v>82</v>
      </c>
      <c r="G1941" s="1" t="s">
        <v>185</v>
      </c>
      <c r="H1941" s="1" t="s">
        <v>71</v>
      </c>
      <c r="I1941">
        <v>1</v>
      </c>
      <c r="J1941" t="s">
        <v>228</v>
      </c>
      <c r="K1941" s="1" t="s">
        <v>120</v>
      </c>
      <c r="L1941" s="1" t="s">
        <v>173</v>
      </c>
      <c r="M1941">
        <v>34</v>
      </c>
      <c r="N1941">
        <v>0</v>
      </c>
      <c r="O1941">
        <v>0</v>
      </c>
      <c r="P1941">
        <v>0</v>
      </c>
      <c r="X1941" t="str">
        <f>Receive[[#This Row],[服装]]&amp;Receive[[#This Row],[名前]]&amp;Receive[[#This Row],[レアリティ]]</f>
        <v>制服角名倫太郎ICONIC</v>
      </c>
    </row>
    <row r="1942" spans="1:24" x14ac:dyDescent="0.25">
      <c r="A1942">
        <f>VLOOKUP(Receive[[#This Row],[No用]],SetNo[[No.用]:[vlookup 用]],2,FALSE)</f>
        <v>329</v>
      </c>
      <c r="B1942">
        <f>IF(ROW()=2,1,IF(A1941&lt;&gt;Receive[[#This Row],[No]],1,B1941+1))</f>
        <v>4</v>
      </c>
      <c r="C1942" s="1" t="s">
        <v>149</v>
      </c>
      <c r="D1942" s="1" t="s">
        <v>188</v>
      </c>
      <c r="E1942" s="1" t="s">
        <v>90</v>
      </c>
      <c r="F1942" s="1" t="s">
        <v>82</v>
      </c>
      <c r="G1942" s="1" t="s">
        <v>185</v>
      </c>
      <c r="H1942" s="1" t="s">
        <v>71</v>
      </c>
      <c r="I1942">
        <v>1</v>
      </c>
      <c r="J1942" t="s">
        <v>228</v>
      </c>
      <c r="K1942" s="1" t="s">
        <v>164</v>
      </c>
      <c r="L1942" s="1" t="s">
        <v>162</v>
      </c>
      <c r="M1942">
        <v>28</v>
      </c>
      <c r="N1942">
        <v>0</v>
      </c>
      <c r="O1942">
        <v>0</v>
      </c>
      <c r="P1942">
        <v>0</v>
      </c>
      <c r="X1942" t="str">
        <f>Receive[[#This Row],[服装]]&amp;Receive[[#This Row],[名前]]&amp;Receive[[#This Row],[レアリティ]]</f>
        <v>制服角名倫太郎ICONIC</v>
      </c>
    </row>
    <row r="1943" spans="1:24" x14ac:dyDescent="0.25">
      <c r="A1943">
        <f>VLOOKUP(Receive[[#This Row],[No用]],SetNo[[No.用]:[vlookup 用]],2,FALSE)</f>
        <v>329</v>
      </c>
      <c r="B1943">
        <f>IF(ROW()=2,1,IF(A1942&lt;&gt;Receive[[#This Row],[No]],1,B1942+1))</f>
        <v>5</v>
      </c>
      <c r="C1943" s="1" t="s">
        <v>149</v>
      </c>
      <c r="D1943" s="1" t="s">
        <v>188</v>
      </c>
      <c r="E1943" s="1" t="s">
        <v>90</v>
      </c>
      <c r="F1943" s="1" t="s">
        <v>82</v>
      </c>
      <c r="G1943" s="1" t="s">
        <v>185</v>
      </c>
      <c r="H1943" s="1" t="s">
        <v>71</v>
      </c>
      <c r="I1943">
        <v>0</v>
      </c>
      <c r="J1943" t="s">
        <v>228</v>
      </c>
      <c r="K1943" s="1" t="s">
        <v>165</v>
      </c>
      <c r="L1943" s="1" t="s">
        <v>162</v>
      </c>
      <c r="M1943">
        <v>14</v>
      </c>
      <c r="N1943">
        <v>0</v>
      </c>
      <c r="O1943">
        <v>0</v>
      </c>
      <c r="P1943">
        <v>0</v>
      </c>
      <c r="X1943" t="str">
        <f>Receive[[#This Row],[服装]]&amp;Receive[[#This Row],[名前]]&amp;Receive[[#This Row],[レアリティ]]</f>
        <v>制服角名倫太郎ICONIC</v>
      </c>
    </row>
    <row r="1944" spans="1:24" x14ac:dyDescent="0.25">
      <c r="A1944">
        <f>VLOOKUP(Receive[[#This Row],[No用]],SetNo[[No.用]:[vlookup 用]],2,FALSE)</f>
        <v>329</v>
      </c>
      <c r="B1944">
        <f>IF(ROW()=2,1,IF(A1943&lt;&gt;Receive[[#This Row],[No]],1,B1943+1))</f>
        <v>6</v>
      </c>
      <c r="C1944" s="1" t="s">
        <v>149</v>
      </c>
      <c r="D1944" s="1" t="s">
        <v>188</v>
      </c>
      <c r="E1944" s="1" t="s">
        <v>90</v>
      </c>
      <c r="F1944" s="1" t="s">
        <v>82</v>
      </c>
      <c r="G1944" s="1" t="s">
        <v>185</v>
      </c>
      <c r="H1944" s="1" t="s">
        <v>71</v>
      </c>
      <c r="I1944">
        <v>1</v>
      </c>
      <c r="J1944" t="s">
        <v>228</v>
      </c>
      <c r="K1944" s="1" t="s">
        <v>183</v>
      </c>
      <c r="L1944" s="1" t="s">
        <v>224</v>
      </c>
      <c r="M1944">
        <v>47</v>
      </c>
      <c r="N1944">
        <v>0</v>
      </c>
      <c r="O1944">
        <v>57</v>
      </c>
      <c r="P1944">
        <v>0</v>
      </c>
      <c r="W1944" s="1" t="s">
        <v>1441</v>
      </c>
      <c r="X1944" t="str">
        <f>Receive[[#This Row],[服装]]&amp;Receive[[#This Row],[名前]]&amp;Receive[[#This Row],[レアリティ]]</f>
        <v>制服角名倫太郎ICONIC</v>
      </c>
    </row>
    <row r="1945" spans="1:24" x14ac:dyDescent="0.25">
      <c r="A1945">
        <f>VLOOKUP(Receive[[#This Row],[No用]],SetNo[[No.用]:[vlookup 用]],2,FALSE)</f>
        <v>329</v>
      </c>
      <c r="B1945">
        <f>IF(ROW()=2,1,IF(A1944&lt;&gt;Receive[[#This Row],[No]],1,B1944+1))</f>
        <v>7</v>
      </c>
      <c r="C1945" s="1" t="s">
        <v>149</v>
      </c>
      <c r="D1945" s="1" t="s">
        <v>188</v>
      </c>
      <c r="E1945" s="1" t="s">
        <v>90</v>
      </c>
      <c r="F1945" s="1" t="s">
        <v>82</v>
      </c>
      <c r="G1945" s="1" t="s">
        <v>185</v>
      </c>
      <c r="H1945" s="1" t="s">
        <v>71</v>
      </c>
      <c r="I1945">
        <v>1</v>
      </c>
      <c r="J1945" t="s">
        <v>228</v>
      </c>
      <c r="K1945" s="1" t="s">
        <v>164</v>
      </c>
      <c r="L1945" s="1" t="s">
        <v>224</v>
      </c>
      <c r="M1945">
        <v>47</v>
      </c>
      <c r="N1945">
        <v>0</v>
      </c>
      <c r="O1945">
        <v>57</v>
      </c>
      <c r="P1945">
        <v>0</v>
      </c>
      <c r="W1945" s="1" t="s">
        <v>1442</v>
      </c>
      <c r="X1945" t="str">
        <f>Receive[[#This Row],[服装]]&amp;Receive[[#This Row],[名前]]&amp;Receive[[#This Row],[レアリティ]]</f>
        <v>制服角名倫太郎ICONIC</v>
      </c>
    </row>
    <row r="1946" spans="1:24" x14ac:dyDescent="0.25">
      <c r="A1946">
        <f>VLOOKUP(Receive[[#This Row],[No用]],SetNo[[No.用]:[vlookup 用]],2,FALSE)</f>
        <v>330</v>
      </c>
      <c r="B1946">
        <f>IF(ROW()=2,1,IF(A1945&lt;&gt;Receive[[#This Row],[No]],1,B1945+1))</f>
        <v>1</v>
      </c>
      <c r="C1946" s="1" t="s">
        <v>1364</v>
      </c>
      <c r="D1946" s="1" t="s">
        <v>188</v>
      </c>
      <c r="E1946" s="1" t="s">
        <v>77</v>
      </c>
      <c r="F1946" s="1" t="s">
        <v>82</v>
      </c>
      <c r="G1946" s="1" t="s">
        <v>185</v>
      </c>
      <c r="H1946" s="1" t="s">
        <v>71</v>
      </c>
      <c r="I1946">
        <v>1</v>
      </c>
      <c r="J1946" t="s">
        <v>228</v>
      </c>
      <c r="K1946" s="1" t="s">
        <v>119</v>
      </c>
      <c r="L1946" s="1" t="s">
        <v>162</v>
      </c>
      <c r="M1946">
        <v>27</v>
      </c>
      <c r="N1946">
        <v>0</v>
      </c>
      <c r="O1946">
        <v>0</v>
      </c>
      <c r="P1946">
        <v>0</v>
      </c>
      <c r="X1946" t="str">
        <f>Receive[[#This Row],[服装]]&amp;Receive[[#This Row],[名前]]&amp;Receive[[#This Row],[レアリティ]]</f>
        <v>寝正月角名倫太郎ICONIC</v>
      </c>
    </row>
    <row r="1947" spans="1:24" x14ac:dyDescent="0.25">
      <c r="A1947">
        <f>VLOOKUP(Receive[[#This Row],[No用]],SetNo[[No.用]:[vlookup 用]],2,FALSE)</f>
        <v>330</v>
      </c>
      <c r="B1947">
        <f>IF(ROW()=2,1,IF(A1946&lt;&gt;Receive[[#This Row],[No]],1,B1946+1))</f>
        <v>2</v>
      </c>
      <c r="C1947" s="1" t="s">
        <v>1364</v>
      </c>
      <c r="D1947" s="1" t="s">
        <v>188</v>
      </c>
      <c r="E1947" s="1" t="s">
        <v>77</v>
      </c>
      <c r="F1947" s="1" t="s">
        <v>82</v>
      </c>
      <c r="G1947" s="1" t="s">
        <v>185</v>
      </c>
      <c r="H1947" s="1" t="s">
        <v>71</v>
      </c>
      <c r="I1947">
        <v>1</v>
      </c>
      <c r="J1947" t="s">
        <v>228</v>
      </c>
      <c r="K1947" s="1" t="s">
        <v>163</v>
      </c>
      <c r="L1947" s="1" t="s">
        <v>178</v>
      </c>
      <c r="M1947">
        <v>30</v>
      </c>
      <c r="N1947">
        <v>0</v>
      </c>
      <c r="O1947">
        <v>0</v>
      </c>
      <c r="P1947">
        <v>0</v>
      </c>
      <c r="R1947" s="1" t="s">
        <v>923</v>
      </c>
      <c r="S1947" s="1">
        <v>17.5</v>
      </c>
      <c r="T1947" s="1">
        <v>69.44</v>
      </c>
      <c r="U1947" s="1"/>
      <c r="V1947" s="1"/>
      <c r="X1947" t="str">
        <f>Receive[[#This Row],[服装]]&amp;Receive[[#This Row],[名前]]&amp;Receive[[#This Row],[レアリティ]]</f>
        <v>寝正月角名倫太郎ICONIC</v>
      </c>
    </row>
    <row r="1948" spans="1:24" x14ac:dyDescent="0.25">
      <c r="A1948">
        <f>VLOOKUP(Receive[[#This Row],[No用]],SetNo[[No.用]:[vlookup 用]],2,FALSE)</f>
        <v>330</v>
      </c>
      <c r="B1948">
        <f>IF(ROW()=2,1,IF(A1947&lt;&gt;Receive[[#This Row],[No]],1,B1947+1))</f>
        <v>3</v>
      </c>
      <c r="C1948" s="1" t="s">
        <v>1364</v>
      </c>
      <c r="D1948" s="1" t="s">
        <v>188</v>
      </c>
      <c r="E1948" s="1" t="s">
        <v>77</v>
      </c>
      <c r="F1948" s="1" t="s">
        <v>82</v>
      </c>
      <c r="G1948" s="1" t="s">
        <v>185</v>
      </c>
      <c r="H1948" s="1" t="s">
        <v>71</v>
      </c>
      <c r="I1948">
        <v>1</v>
      </c>
      <c r="J1948" t="s">
        <v>228</v>
      </c>
      <c r="K1948" s="1" t="s">
        <v>120</v>
      </c>
      <c r="L1948" s="1" t="s">
        <v>162</v>
      </c>
      <c r="M1948">
        <v>27</v>
      </c>
      <c r="N1948">
        <v>0</v>
      </c>
      <c r="O1948">
        <v>0</v>
      </c>
      <c r="P1948">
        <v>0</v>
      </c>
      <c r="X1948" t="str">
        <f>Receive[[#This Row],[服装]]&amp;Receive[[#This Row],[名前]]&amp;Receive[[#This Row],[レアリティ]]</f>
        <v>寝正月角名倫太郎ICONIC</v>
      </c>
    </row>
    <row r="1949" spans="1:24" x14ac:dyDescent="0.25">
      <c r="A1949">
        <f>VLOOKUP(Receive[[#This Row],[No用]],SetNo[[No.用]:[vlookup 用]],2,FALSE)</f>
        <v>330</v>
      </c>
      <c r="B1949">
        <f>IF(ROW()=2,1,IF(A1948&lt;&gt;Receive[[#This Row],[No]],1,B1948+1))</f>
        <v>4</v>
      </c>
      <c r="C1949" s="1" t="s">
        <v>1364</v>
      </c>
      <c r="D1949" s="1" t="s">
        <v>188</v>
      </c>
      <c r="E1949" s="1" t="s">
        <v>77</v>
      </c>
      <c r="F1949" s="1" t="s">
        <v>82</v>
      </c>
      <c r="G1949" s="1" t="s">
        <v>185</v>
      </c>
      <c r="H1949" s="1" t="s">
        <v>71</v>
      </c>
      <c r="I1949">
        <v>1</v>
      </c>
      <c r="J1949" t="s">
        <v>228</v>
      </c>
      <c r="K1949" s="1" t="s">
        <v>164</v>
      </c>
      <c r="L1949" s="1" t="s">
        <v>162</v>
      </c>
      <c r="M1949">
        <v>27</v>
      </c>
      <c r="N1949">
        <v>0</v>
      </c>
      <c r="O1949">
        <v>0</v>
      </c>
      <c r="P1949">
        <v>0</v>
      </c>
      <c r="X1949" t="str">
        <f>Receive[[#This Row],[服装]]&amp;Receive[[#This Row],[名前]]&amp;Receive[[#This Row],[レアリティ]]</f>
        <v>寝正月角名倫太郎ICONIC</v>
      </c>
    </row>
    <row r="1950" spans="1:24" x14ac:dyDescent="0.25">
      <c r="A1950">
        <f>VLOOKUP(Receive[[#This Row],[No用]],SetNo[[No.用]:[vlookup 用]],2,FALSE)</f>
        <v>330</v>
      </c>
      <c r="B1950">
        <f>IF(ROW()=2,1,IF(A1949&lt;&gt;Receive[[#This Row],[No]],1,B1949+1))</f>
        <v>5</v>
      </c>
      <c r="C1950" s="1" t="s">
        <v>1364</v>
      </c>
      <c r="D1950" s="1" t="s">
        <v>188</v>
      </c>
      <c r="E1950" s="1" t="s">
        <v>77</v>
      </c>
      <c r="F1950" s="1" t="s">
        <v>82</v>
      </c>
      <c r="G1950" s="1" t="s">
        <v>185</v>
      </c>
      <c r="H1950" s="1" t="s">
        <v>71</v>
      </c>
      <c r="I1950">
        <v>0</v>
      </c>
      <c r="J1950" t="s">
        <v>228</v>
      </c>
      <c r="K1950" s="1" t="s">
        <v>165</v>
      </c>
      <c r="L1950" s="1" t="s">
        <v>162</v>
      </c>
      <c r="M1950">
        <v>13</v>
      </c>
      <c r="N1950">
        <v>0</v>
      </c>
      <c r="O1950">
        <v>0</v>
      </c>
      <c r="P1950">
        <v>0</v>
      </c>
      <c r="X1950" t="str">
        <f>Receive[[#This Row],[服装]]&amp;Receive[[#This Row],[名前]]&amp;Receive[[#This Row],[レアリティ]]</f>
        <v>寝正月角名倫太郎ICONIC</v>
      </c>
    </row>
    <row r="1951" spans="1:24" x14ac:dyDescent="0.25">
      <c r="A1951">
        <f>VLOOKUP(Receive[[#This Row],[No用]],SetNo[[No.用]:[vlookup 用]],2,FALSE)</f>
        <v>331</v>
      </c>
      <c r="B1951">
        <f>IF(ROW()=2,1,IF(A1950&lt;&gt;Receive[[#This Row],[No]],1,B1950+1))</f>
        <v>1</v>
      </c>
      <c r="C1951" s="1" t="s">
        <v>1502</v>
      </c>
      <c r="D1951" s="1" t="s">
        <v>188</v>
      </c>
      <c r="E1951" s="1" t="s">
        <v>73</v>
      </c>
      <c r="F1951" s="1" t="s">
        <v>82</v>
      </c>
      <c r="G1951" s="1" t="s">
        <v>185</v>
      </c>
      <c r="H1951" s="1" t="s">
        <v>71</v>
      </c>
      <c r="I1951">
        <v>1</v>
      </c>
      <c r="J1951" s="1" t="s">
        <v>228</v>
      </c>
      <c r="K1951" s="1" t="s">
        <v>119</v>
      </c>
      <c r="L1951" s="1" t="s">
        <v>162</v>
      </c>
      <c r="M1951">
        <v>27</v>
      </c>
      <c r="N1951">
        <v>0</v>
      </c>
      <c r="O1951">
        <v>0</v>
      </c>
      <c r="P1951">
        <v>0</v>
      </c>
      <c r="X1951" t="str">
        <f>Receive[[#This Row],[服装]]&amp;Receive[[#This Row],[名前]]&amp;Receive[[#This Row],[レアリティ]]</f>
        <v>3周年角名倫太郎ICONIC</v>
      </c>
    </row>
    <row r="1952" spans="1:24" x14ac:dyDescent="0.25">
      <c r="A1952">
        <f>VLOOKUP(Receive[[#This Row],[No用]],SetNo[[No.用]:[vlookup 用]],2,FALSE)</f>
        <v>331</v>
      </c>
      <c r="B1952">
        <f>IF(ROW()=2,1,IF(A1951&lt;&gt;Receive[[#This Row],[No]],1,B1951+1))</f>
        <v>2</v>
      </c>
      <c r="C1952" s="1" t="s">
        <v>1502</v>
      </c>
      <c r="D1952" s="1" t="s">
        <v>188</v>
      </c>
      <c r="E1952" s="1" t="s">
        <v>73</v>
      </c>
      <c r="F1952" s="1" t="s">
        <v>82</v>
      </c>
      <c r="G1952" s="1" t="s">
        <v>185</v>
      </c>
      <c r="H1952" s="1" t="s">
        <v>71</v>
      </c>
      <c r="I1952">
        <v>1</v>
      </c>
      <c r="J1952" s="1" t="s">
        <v>228</v>
      </c>
      <c r="K1952" s="1" t="s">
        <v>163</v>
      </c>
      <c r="L1952" s="1" t="s">
        <v>178</v>
      </c>
      <c r="M1952">
        <v>30</v>
      </c>
      <c r="N1952">
        <v>0</v>
      </c>
      <c r="O1952">
        <v>0</v>
      </c>
      <c r="P1952">
        <v>0</v>
      </c>
      <c r="R1952" s="1" t="s">
        <v>923</v>
      </c>
      <c r="S1952" s="1">
        <v>17.5</v>
      </c>
      <c r="T1952" s="1">
        <v>69.44</v>
      </c>
      <c r="U1952" s="1"/>
      <c r="V1952" s="1"/>
      <c r="X1952" t="str">
        <f>Receive[[#This Row],[服装]]&amp;Receive[[#This Row],[名前]]&amp;Receive[[#This Row],[レアリティ]]</f>
        <v>3周年角名倫太郎ICONIC</v>
      </c>
    </row>
    <row r="1953" spans="1:24" x14ac:dyDescent="0.25">
      <c r="A1953">
        <f>VLOOKUP(Receive[[#This Row],[No用]],SetNo[[No.用]:[vlookup 用]],2,FALSE)</f>
        <v>331</v>
      </c>
      <c r="B1953">
        <f>IF(ROW()=2,1,IF(A1952&lt;&gt;Receive[[#This Row],[No]],1,B1952+1))</f>
        <v>3</v>
      </c>
      <c r="C1953" s="1" t="s">
        <v>1502</v>
      </c>
      <c r="D1953" s="1" t="s">
        <v>188</v>
      </c>
      <c r="E1953" s="1" t="s">
        <v>73</v>
      </c>
      <c r="F1953" s="1" t="s">
        <v>82</v>
      </c>
      <c r="G1953" s="1" t="s">
        <v>185</v>
      </c>
      <c r="H1953" s="1" t="s">
        <v>71</v>
      </c>
      <c r="I1953">
        <v>1</v>
      </c>
      <c r="J1953" s="1" t="s">
        <v>228</v>
      </c>
      <c r="K1953" s="1" t="s">
        <v>120</v>
      </c>
      <c r="L1953" s="1" t="s">
        <v>162</v>
      </c>
      <c r="M1953">
        <v>27</v>
      </c>
      <c r="N1953">
        <v>0</v>
      </c>
      <c r="O1953">
        <v>0</v>
      </c>
      <c r="P1953">
        <v>0</v>
      </c>
      <c r="X1953" t="str">
        <f>Receive[[#This Row],[服装]]&amp;Receive[[#This Row],[名前]]&amp;Receive[[#This Row],[レアリティ]]</f>
        <v>3周年角名倫太郎ICONIC</v>
      </c>
    </row>
    <row r="1954" spans="1:24" x14ac:dyDescent="0.25">
      <c r="A1954">
        <f>VLOOKUP(Receive[[#This Row],[No用]],SetNo[[No.用]:[vlookup 用]],2,FALSE)</f>
        <v>331</v>
      </c>
      <c r="B1954">
        <f>IF(ROW()=2,1,IF(A1953&lt;&gt;Receive[[#This Row],[No]],1,B1953+1))</f>
        <v>4</v>
      </c>
      <c r="C1954" s="1" t="s">
        <v>1502</v>
      </c>
      <c r="D1954" s="1" t="s">
        <v>188</v>
      </c>
      <c r="E1954" s="1" t="s">
        <v>73</v>
      </c>
      <c r="F1954" s="1" t="s">
        <v>82</v>
      </c>
      <c r="G1954" s="1" t="s">
        <v>185</v>
      </c>
      <c r="H1954" s="1" t="s">
        <v>71</v>
      </c>
      <c r="I1954">
        <v>1</v>
      </c>
      <c r="J1954" s="1" t="s">
        <v>228</v>
      </c>
      <c r="K1954" s="1" t="s">
        <v>164</v>
      </c>
      <c r="L1954" s="1" t="s">
        <v>162</v>
      </c>
      <c r="M1954">
        <v>27</v>
      </c>
      <c r="N1954">
        <v>0</v>
      </c>
      <c r="O1954">
        <v>0</v>
      </c>
      <c r="P1954">
        <v>0</v>
      </c>
      <c r="X1954" t="str">
        <f>Receive[[#This Row],[服装]]&amp;Receive[[#This Row],[名前]]&amp;Receive[[#This Row],[レアリティ]]</f>
        <v>3周年角名倫太郎ICONIC</v>
      </c>
    </row>
    <row r="1955" spans="1:24" x14ac:dyDescent="0.25">
      <c r="A1955">
        <f>VLOOKUP(Receive[[#This Row],[No用]],SetNo[[No.用]:[vlookup 用]],2,FALSE)</f>
        <v>331</v>
      </c>
      <c r="B1955">
        <f>IF(ROW()=2,1,IF(A1954&lt;&gt;Receive[[#This Row],[No]],1,B1954+1))</f>
        <v>5</v>
      </c>
      <c r="C1955" s="1" t="s">
        <v>1502</v>
      </c>
      <c r="D1955" s="1" t="s">
        <v>188</v>
      </c>
      <c r="E1955" s="1" t="s">
        <v>73</v>
      </c>
      <c r="F1955" s="1" t="s">
        <v>82</v>
      </c>
      <c r="G1955" s="1" t="s">
        <v>185</v>
      </c>
      <c r="H1955" s="1" t="s">
        <v>71</v>
      </c>
      <c r="I1955">
        <v>0</v>
      </c>
      <c r="J1955" t="s">
        <v>228</v>
      </c>
      <c r="K1955" s="1" t="s">
        <v>165</v>
      </c>
      <c r="L1955" s="1" t="s">
        <v>162</v>
      </c>
      <c r="M1955">
        <v>13</v>
      </c>
      <c r="N1955">
        <v>0</v>
      </c>
      <c r="O1955">
        <v>0</v>
      </c>
      <c r="P1955">
        <v>0</v>
      </c>
      <c r="X1955" t="str">
        <f>Receive[[#This Row],[服装]]&amp;Receive[[#This Row],[名前]]&amp;Receive[[#This Row],[レアリティ]]</f>
        <v>3周年角名倫太郎ICONIC</v>
      </c>
    </row>
    <row r="1956" spans="1:24" x14ac:dyDescent="0.25">
      <c r="A1956">
        <f>VLOOKUP(Receive[[#This Row],[No用]],SetNo[[No.用]:[vlookup 用]],2,FALSE)</f>
        <v>332</v>
      </c>
      <c r="B1956">
        <f>IF(ROW()=2,1,IF(A1945&lt;&gt;Receive[[#This Row],[No]],1,B1945+1))</f>
        <v>1</v>
      </c>
      <c r="C1956" t="s">
        <v>108</v>
      </c>
      <c r="D1956" t="s">
        <v>189</v>
      </c>
      <c r="E1956" t="s">
        <v>77</v>
      </c>
      <c r="F1956" t="s">
        <v>78</v>
      </c>
      <c r="G1956" t="s">
        <v>185</v>
      </c>
      <c r="H1956" t="s">
        <v>71</v>
      </c>
      <c r="I1956">
        <v>1</v>
      </c>
      <c r="J1956" t="s">
        <v>228</v>
      </c>
      <c r="K1956" s="1" t="s">
        <v>119</v>
      </c>
      <c r="L1956" s="1" t="s">
        <v>178</v>
      </c>
      <c r="M1956">
        <v>35</v>
      </c>
      <c r="N1956">
        <v>0</v>
      </c>
      <c r="O1956">
        <v>0</v>
      </c>
      <c r="P1956">
        <v>0</v>
      </c>
      <c r="X1956" t="str">
        <f>Receive[[#This Row],[服装]]&amp;Receive[[#This Row],[名前]]&amp;Receive[[#This Row],[レアリティ]]</f>
        <v>ユニフォーム北信介ICONIC</v>
      </c>
    </row>
    <row r="1957" spans="1:24" x14ac:dyDescent="0.25">
      <c r="A1957">
        <f>VLOOKUP(Receive[[#This Row],[No用]],SetNo[[No.用]:[vlookup 用]],2,FALSE)</f>
        <v>332</v>
      </c>
      <c r="B1957">
        <f>IF(ROW()=2,1,IF(A1956&lt;&gt;Receive[[#This Row],[No]],1,B1956+1))</f>
        <v>2</v>
      </c>
      <c r="C1957" t="s">
        <v>108</v>
      </c>
      <c r="D1957" t="s">
        <v>189</v>
      </c>
      <c r="E1957" t="s">
        <v>77</v>
      </c>
      <c r="F1957" t="s">
        <v>78</v>
      </c>
      <c r="G1957" t="s">
        <v>185</v>
      </c>
      <c r="H1957" t="s">
        <v>71</v>
      </c>
      <c r="I1957">
        <v>1</v>
      </c>
      <c r="J1957" t="s">
        <v>228</v>
      </c>
      <c r="K1957" s="1" t="s">
        <v>163</v>
      </c>
      <c r="L1957" s="1" t="s">
        <v>162</v>
      </c>
      <c r="M1957">
        <v>32</v>
      </c>
      <c r="N1957">
        <v>0</v>
      </c>
      <c r="O1957">
        <v>0</v>
      </c>
      <c r="P1957">
        <v>0</v>
      </c>
      <c r="R1957" s="1" t="s">
        <v>923</v>
      </c>
      <c r="S1957" s="1">
        <v>15</v>
      </c>
      <c r="T1957" s="1">
        <v>59.1</v>
      </c>
      <c r="U1957" s="1"/>
      <c r="V1957" s="1"/>
      <c r="X1957" t="str">
        <f>Receive[[#This Row],[服装]]&amp;Receive[[#This Row],[名前]]&amp;Receive[[#This Row],[レアリティ]]</f>
        <v>ユニフォーム北信介ICONIC</v>
      </c>
    </row>
    <row r="1958" spans="1:24" x14ac:dyDescent="0.25">
      <c r="A1958">
        <f>VLOOKUP(Receive[[#This Row],[No用]],SetNo[[No.用]:[vlookup 用]],2,FALSE)</f>
        <v>332</v>
      </c>
      <c r="B1958">
        <f>IF(ROW()=2,1,IF(A1957&lt;&gt;Receive[[#This Row],[No]],1,B1957+1))</f>
        <v>3</v>
      </c>
      <c r="C1958" t="s">
        <v>108</v>
      </c>
      <c r="D1958" t="s">
        <v>189</v>
      </c>
      <c r="E1958" t="s">
        <v>77</v>
      </c>
      <c r="F1958" t="s">
        <v>78</v>
      </c>
      <c r="G1958" t="s">
        <v>185</v>
      </c>
      <c r="H1958" t="s">
        <v>71</v>
      </c>
      <c r="I1958">
        <v>1</v>
      </c>
      <c r="J1958" t="s">
        <v>228</v>
      </c>
      <c r="K1958" s="1" t="s">
        <v>230</v>
      </c>
      <c r="L1958" s="1" t="s">
        <v>162</v>
      </c>
      <c r="M1958">
        <v>32</v>
      </c>
      <c r="N1958">
        <v>0</v>
      </c>
      <c r="O1958">
        <v>0</v>
      </c>
      <c r="P1958">
        <v>0</v>
      </c>
      <c r="R1958" s="1" t="s">
        <v>923</v>
      </c>
      <c r="S1958" s="1">
        <v>10</v>
      </c>
      <c r="T1958" s="1">
        <v>39.4</v>
      </c>
      <c r="U1958" s="1"/>
      <c r="V1958" s="1"/>
      <c r="X1958" t="str">
        <f>Receive[[#This Row],[服装]]&amp;Receive[[#This Row],[名前]]&amp;Receive[[#This Row],[レアリティ]]</f>
        <v>ユニフォーム北信介ICONIC</v>
      </c>
    </row>
    <row r="1959" spans="1:24" x14ac:dyDescent="0.25">
      <c r="A1959">
        <f>VLOOKUP(Receive[[#This Row],[No用]],SetNo[[No.用]:[vlookup 用]],2,FALSE)</f>
        <v>332</v>
      </c>
      <c r="B1959">
        <f>IF(ROW()=2,1,IF(A1958&lt;&gt;Receive[[#This Row],[No]],1,B1958+1))</f>
        <v>4</v>
      </c>
      <c r="C1959" t="s">
        <v>108</v>
      </c>
      <c r="D1959" t="s">
        <v>189</v>
      </c>
      <c r="E1959" t="s">
        <v>77</v>
      </c>
      <c r="F1959" t="s">
        <v>78</v>
      </c>
      <c r="G1959" t="s">
        <v>185</v>
      </c>
      <c r="H1959" t="s">
        <v>71</v>
      </c>
      <c r="I1959">
        <v>1</v>
      </c>
      <c r="J1959" t="s">
        <v>228</v>
      </c>
      <c r="K1959" s="1" t="s">
        <v>120</v>
      </c>
      <c r="L1959" s="1" t="s">
        <v>173</v>
      </c>
      <c r="M1959">
        <v>36</v>
      </c>
      <c r="N1959">
        <v>0</v>
      </c>
      <c r="O1959">
        <v>0</v>
      </c>
      <c r="P1959">
        <v>0</v>
      </c>
      <c r="X1959" t="str">
        <f>Receive[[#This Row],[服装]]&amp;Receive[[#This Row],[名前]]&amp;Receive[[#This Row],[レアリティ]]</f>
        <v>ユニフォーム北信介ICONIC</v>
      </c>
    </row>
    <row r="1960" spans="1:24" x14ac:dyDescent="0.25">
      <c r="A1960">
        <f>VLOOKUP(Receive[[#This Row],[No用]],SetNo[[No.用]:[vlookup 用]],2,FALSE)</f>
        <v>332</v>
      </c>
      <c r="B1960">
        <f>IF(ROW()=2,1,IF(A1959&lt;&gt;Receive[[#This Row],[No]],1,B1959+1))</f>
        <v>5</v>
      </c>
      <c r="C1960" t="s">
        <v>108</v>
      </c>
      <c r="D1960" t="s">
        <v>189</v>
      </c>
      <c r="E1960" t="s">
        <v>77</v>
      </c>
      <c r="F1960" t="s">
        <v>78</v>
      </c>
      <c r="G1960" t="s">
        <v>185</v>
      </c>
      <c r="H1960" t="s">
        <v>71</v>
      </c>
      <c r="I1960">
        <v>1</v>
      </c>
      <c r="J1960" t="s">
        <v>228</v>
      </c>
      <c r="K1960" s="1" t="s">
        <v>164</v>
      </c>
      <c r="L1960" s="1" t="s">
        <v>162</v>
      </c>
      <c r="M1960">
        <v>32</v>
      </c>
      <c r="N1960">
        <v>0</v>
      </c>
      <c r="O1960">
        <v>0</v>
      </c>
      <c r="P1960">
        <v>0</v>
      </c>
      <c r="X1960" t="str">
        <f>Receive[[#This Row],[服装]]&amp;Receive[[#This Row],[名前]]&amp;Receive[[#This Row],[レアリティ]]</f>
        <v>ユニフォーム北信介ICONIC</v>
      </c>
    </row>
    <row r="1961" spans="1:24" x14ac:dyDescent="0.25">
      <c r="A1961">
        <f>VLOOKUP(Receive[[#This Row],[No用]],SetNo[[No.用]:[vlookup 用]],2,FALSE)</f>
        <v>332</v>
      </c>
      <c r="B1961">
        <f>IF(ROW()=2,1,IF(A1960&lt;&gt;Receive[[#This Row],[No]],1,B1960+1))</f>
        <v>6</v>
      </c>
      <c r="C1961" t="s">
        <v>108</v>
      </c>
      <c r="D1961" t="s">
        <v>189</v>
      </c>
      <c r="E1961" t="s">
        <v>77</v>
      </c>
      <c r="F1961" t="s">
        <v>78</v>
      </c>
      <c r="G1961" t="s">
        <v>185</v>
      </c>
      <c r="H1961" t="s">
        <v>71</v>
      </c>
      <c r="I1961">
        <v>0</v>
      </c>
      <c r="J1961" t="s">
        <v>228</v>
      </c>
      <c r="K1961" s="1" t="s">
        <v>165</v>
      </c>
      <c r="L1961" s="1" t="s">
        <v>162</v>
      </c>
      <c r="M1961">
        <v>13</v>
      </c>
      <c r="N1961">
        <v>0</v>
      </c>
      <c r="O1961">
        <v>0</v>
      </c>
      <c r="P1961">
        <v>0</v>
      </c>
      <c r="X1961" t="str">
        <f>Receive[[#This Row],[服装]]&amp;Receive[[#This Row],[名前]]&amp;Receive[[#This Row],[レアリティ]]</f>
        <v>ユニフォーム北信介ICONIC</v>
      </c>
    </row>
    <row r="1962" spans="1:24" x14ac:dyDescent="0.25">
      <c r="A1962">
        <f>VLOOKUP(Receive[[#This Row],[No用]],SetNo[[No.用]:[vlookup 用]],2,FALSE)</f>
        <v>333</v>
      </c>
      <c r="B1962">
        <f>IF(ROW()=2,1,IF(A1961&lt;&gt;Receive[[#This Row],[No]],1,B1961+1))</f>
        <v>1</v>
      </c>
      <c r="C1962" s="1" t="s">
        <v>585</v>
      </c>
      <c r="D1962" t="s">
        <v>189</v>
      </c>
      <c r="E1962" s="1" t="s">
        <v>73</v>
      </c>
      <c r="F1962" t="s">
        <v>78</v>
      </c>
      <c r="G1962" t="s">
        <v>185</v>
      </c>
      <c r="H1962" t="s">
        <v>71</v>
      </c>
      <c r="I1962">
        <v>1</v>
      </c>
      <c r="J1962" t="s">
        <v>228</v>
      </c>
      <c r="K1962" s="1" t="s">
        <v>119</v>
      </c>
      <c r="L1962" s="1" t="s">
        <v>178</v>
      </c>
      <c r="M1962">
        <v>35</v>
      </c>
      <c r="N1962">
        <v>0</v>
      </c>
      <c r="O1962">
        <v>0</v>
      </c>
      <c r="P1962">
        <v>0</v>
      </c>
      <c r="X1962" t="str">
        <f>Receive[[#This Row],[服装]]&amp;Receive[[#This Row],[名前]]&amp;Receive[[#This Row],[レアリティ]]</f>
        <v>Xmas北信介ICONIC</v>
      </c>
    </row>
    <row r="1963" spans="1:24" x14ac:dyDescent="0.25">
      <c r="A1963">
        <f>VLOOKUP(Receive[[#This Row],[No用]],SetNo[[No.用]:[vlookup 用]],2,FALSE)</f>
        <v>333</v>
      </c>
      <c r="B1963">
        <f>IF(ROW()=2,1,IF(A1962&lt;&gt;Receive[[#This Row],[No]],1,B1962+1))</f>
        <v>2</v>
      </c>
      <c r="C1963" s="1" t="s">
        <v>585</v>
      </c>
      <c r="D1963" t="s">
        <v>189</v>
      </c>
      <c r="E1963" s="1" t="s">
        <v>73</v>
      </c>
      <c r="F1963" t="s">
        <v>78</v>
      </c>
      <c r="G1963" t="s">
        <v>185</v>
      </c>
      <c r="H1963" t="s">
        <v>71</v>
      </c>
      <c r="I1963">
        <v>1</v>
      </c>
      <c r="J1963" t="s">
        <v>228</v>
      </c>
      <c r="K1963" s="1" t="s">
        <v>163</v>
      </c>
      <c r="L1963" s="1" t="s">
        <v>162</v>
      </c>
      <c r="M1963">
        <v>32</v>
      </c>
      <c r="N1963">
        <v>0</v>
      </c>
      <c r="O1963">
        <v>0</v>
      </c>
      <c r="P1963">
        <v>0</v>
      </c>
      <c r="R1963" s="1" t="s">
        <v>923</v>
      </c>
      <c r="S1963" s="1">
        <v>15</v>
      </c>
      <c r="T1963" s="1">
        <v>59.1</v>
      </c>
      <c r="U1963" s="1"/>
      <c r="V1963" s="1"/>
      <c r="X1963" t="str">
        <f>Receive[[#This Row],[服装]]&amp;Receive[[#This Row],[名前]]&amp;Receive[[#This Row],[レアリティ]]</f>
        <v>Xmas北信介ICONIC</v>
      </c>
    </row>
    <row r="1964" spans="1:24" x14ac:dyDescent="0.25">
      <c r="A1964">
        <f>VLOOKUP(Receive[[#This Row],[No用]],SetNo[[No.用]:[vlookup 用]],2,FALSE)</f>
        <v>333</v>
      </c>
      <c r="B1964">
        <f>IF(ROW()=2,1,IF(A1963&lt;&gt;Receive[[#This Row],[No]],1,B1963+1))</f>
        <v>3</v>
      </c>
      <c r="C1964" s="1" t="s">
        <v>585</v>
      </c>
      <c r="D1964" t="s">
        <v>189</v>
      </c>
      <c r="E1964" s="1" t="s">
        <v>73</v>
      </c>
      <c r="F1964" t="s">
        <v>78</v>
      </c>
      <c r="G1964" t="s">
        <v>185</v>
      </c>
      <c r="H1964" t="s">
        <v>71</v>
      </c>
      <c r="I1964">
        <v>1</v>
      </c>
      <c r="J1964" t="s">
        <v>228</v>
      </c>
      <c r="K1964" s="1" t="s">
        <v>230</v>
      </c>
      <c r="L1964" s="1" t="s">
        <v>162</v>
      </c>
      <c r="M1964">
        <v>32</v>
      </c>
      <c r="N1964">
        <v>0</v>
      </c>
      <c r="O1964">
        <v>0</v>
      </c>
      <c r="P1964">
        <v>0</v>
      </c>
      <c r="R1964" s="1" t="s">
        <v>923</v>
      </c>
      <c r="S1964" s="1">
        <v>10</v>
      </c>
      <c r="T1964" s="1">
        <v>39.4</v>
      </c>
      <c r="U1964" s="1"/>
      <c r="V1964" s="1"/>
      <c r="X1964" t="str">
        <f>Receive[[#This Row],[服装]]&amp;Receive[[#This Row],[名前]]&amp;Receive[[#This Row],[レアリティ]]</f>
        <v>Xmas北信介ICONIC</v>
      </c>
    </row>
    <row r="1965" spans="1:24" x14ac:dyDescent="0.25">
      <c r="A1965">
        <f>VLOOKUP(Receive[[#This Row],[No用]],SetNo[[No.用]:[vlookup 用]],2,FALSE)</f>
        <v>333</v>
      </c>
      <c r="B1965">
        <f>IF(ROW()=2,1,IF(A1964&lt;&gt;Receive[[#This Row],[No]],1,B1964+1))</f>
        <v>4</v>
      </c>
      <c r="C1965" s="1" t="s">
        <v>585</v>
      </c>
      <c r="D1965" t="s">
        <v>189</v>
      </c>
      <c r="E1965" s="1" t="s">
        <v>73</v>
      </c>
      <c r="F1965" t="s">
        <v>78</v>
      </c>
      <c r="G1965" t="s">
        <v>185</v>
      </c>
      <c r="H1965" t="s">
        <v>71</v>
      </c>
      <c r="I1965">
        <v>1</v>
      </c>
      <c r="J1965" t="s">
        <v>228</v>
      </c>
      <c r="K1965" s="1" t="s">
        <v>120</v>
      </c>
      <c r="L1965" s="1" t="s">
        <v>173</v>
      </c>
      <c r="M1965">
        <v>36</v>
      </c>
      <c r="N1965">
        <v>0</v>
      </c>
      <c r="O1965">
        <v>0</v>
      </c>
      <c r="P1965">
        <v>0</v>
      </c>
      <c r="X1965" t="str">
        <f>Receive[[#This Row],[服装]]&amp;Receive[[#This Row],[名前]]&amp;Receive[[#This Row],[レアリティ]]</f>
        <v>Xmas北信介ICONIC</v>
      </c>
    </row>
    <row r="1966" spans="1:24" x14ac:dyDescent="0.25">
      <c r="A1966">
        <f>VLOOKUP(Receive[[#This Row],[No用]],SetNo[[No.用]:[vlookup 用]],2,FALSE)</f>
        <v>333</v>
      </c>
      <c r="B1966">
        <f>IF(ROW()=2,1,IF(A1965&lt;&gt;Receive[[#This Row],[No]],1,B1965+1))</f>
        <v>5</v>
      </c>
      <c r="C1966" s="1" t="s">
        <v>585</v>
      </c>
      <c r="D1966" t="s">
        <v>189</v>
      </c>
      <c r="E1966" s="1" t="s">
        <v>73</v>
      </c>
      <c r="F1966" t="s">
        <v>78</v>
      </c>
      <c r="G1966" t="s">
        <v>185</v>
      </c>
      <c r="H1966" t="s">
        <v>71</v>
      </c>
      <c r="I1966">
        <v>1</v>
      </c>
      <c r="J1966" t="s">
        <v>228</v>
      </c>
      <c r="K1966" s="1" t="s">
        <v>164</v>
      </c>
      <c r="L1966" s="1" t="s">
        <v>162</v>
      </c>
      <c r="M1966">
        <v>32</v>
      </c>
      <c r="N1966">
        <v>0</v>
      </c>
      <c r="O1966">
        <v>0</v>
      </c>
      <c r="P1966">
        <v>0</v>
      </c>
      <c r="X1966" t="str">
        <f>Receive[[#This Row],[服装]]&amp;Receive[[#This Row],[名前]]&amp;Receive[[#This Row],[レアリティ]]</f>
        <v>Xmas北信介ICONIC</v>
      </c>
    </row>
    <row r="1967" spans="1:24" x14ac:dyDescent="0.25">
      <c r="A1967">
        <f>VLOOKUP(Receive[[#This Row],[No用]],SetNo[[No.用]:[vlookup 用]],2,FALSE)</f>
        <v>333</v>
      </c>
      <c r="B1967">
        <f>IF(ROW()=2,1,IF(A1966&lt;&gt;Receive[[#This Row],[No]],1,B1966+1))</f>
        <v>6</v>
      </c>
      <c r="C1967" s="1" t="s">
        <v>585</v>
      </c>
      <c r="D1967" t="s">
        <v>189</v>
      </c>
      <c r="E1967" s="1" t="s">
        <v>73</v>
      </c>
      <c r="F1967" t="s">
        <v>78</v>
      </c>
      <c r="G1967" t="s">
        <v>185</v>
      </c>
      <c r="H1967" t="s">
        <v>71</v>
      </c>
      <c r="I1967">
        <v>0</v>
      </c>
      <c r="J1967" t="s">
        <v>228</v>
      </c>
      <c r="K1967" s="1" t="s">
        <v>165</v>
      </c>
      <c r="L1967" s="1" t="s">
        <v>162</v>
      </c>
      <c r="M1967">
        <v>13</v>
      </c>
      <c r="N1967">
        <v>0</v>
      </c>
      <c r="O1967">
        <v>0</v>
      </c>
      <c r="P1967">
        <v>0</v>
      </c>
      <c r="X1967" t="str">
        <f>Receive[[#This Row],[服装]]&amp;Receive[[#This Row],[名前]]&amp;Receive[[#This Row],[レアリティ]]</f>
        <v>Xmas北信介ICONIC</v>
      </c>
    </row>
    <row r="1968" spans="1:24" x14ac:dyDescent="0.25">
      <c r="A1968">
        <f>VLOOKUP(Receive[[#This Row],[No用]],SetNo[[No.用]:[vlookup 用]],2,FALSE)</f>
        <v>333</v>
      </c>
      <c r="B1968">
        <f>IF(ROW()=2,1,IF(A1967&lt;&gt;Receive[[#This Row],[No]],1,B1967+1))</f>
        <v>7</v>
      </c>
      <c r="C1968" s="1" t="s">
        <v>585</v>
      </c>
      <c r="D1968" t="s">
        <v>189</v>
      </c>
      <c r="E1968" s="1" t="s">
        <v>73</v>
      </c>
      <c r="F1968" t="s">
        <v>78</v>
      </c>
      <c r="G1968" t="s">
        <v>185</v>
      </c>
      <c r="H1968" t="s">
        <v>71</v>
      </c>
      <c r="I1968">
        <v>1</v>
      </c>
      <c r="J1968" t="s">
        <v>228</v>
      </c>
      <c r="K1968" s="1" t="s">
        <v>164</v>
      </c>
      <c r="L1968" s="1" t="s">
        <v>224</v>
      </c>
      <c r="M1968">
        <v>44</v>
      </c>
      <c r="N1968">
        <v>0</v>
      </c>
      <c r="O1968">
        <v>54</v>
      </c>
      <c r="P1968">
        <v>0</v>
      </c>
      <c r="W1968" s="1" t="s">
        <v>1167</v>
      </c>
      <c r="X1968" t="str">
        <f>Receive[[#This Row],[服装]]&amp;Receive[[#This Row],[名前]]&amp;Receive[[#This Row],[レアリティ]]</f>
        <v>Xmas北信介ICONIC</v>
      </c>
    </row>
    <row r="1969" spans="1:24" x14ac:dyDescent="0.25">
      <c r="A1969">
        <f>VLOOKUP(Receive[[#This Row],[No用]],SetNo[[No.用]:[vlookup 用]],2,FALSE)</f>
        <v>334</v>
      </c>
      <c r="B1969">
        <f>IF(ROW()=2,1,IF(A1968&lt;&gt;Receive[[#This Row],[No]],1,B1968+1))</f>
        <v>1</v>
      </c>
      <c r="C1969" s="1" t="s">
        <v>727</v>
      </c>
      <c r="D1969" s="1" t="s">
        <v>189</v>
      </c>
      <c r="E1969" s="1" t="s">
        <v>90</v>
      </c>
      <c r="F1969" s="1" t="s">
        <v>78</v>
      </c>
      <c r="G1969" s="1" t="s">
        <v>185</v>
      </c>
      <c r="H1969" s="1" t="s">
        <v>71</v>
      </c>
      <c r="I1969">
        <v>1</v>
      </c>
      <c r="J1969" t="s">
        <v>228</v>
      </c>
      <c r="K1969" s="1" t="s">
        <v>119</v>
      </c>
      <c r="L1969" s="1" t="s">
        <v>173</v>
      </c>
      <c r="M1969">
        <v>37</v>
      </c>
      <c r="N1969">
        <v>0</v>
      </c>
      <c r="O1969">
        <v>0</v>
      </c>
      <c r="P1969">
        <v>0</v>
      </c>
      <c r="X1969" t="str">
        <f>Receive[[#This Row],[服装]]&amp;Receive[[#This Row],[名前]]&amp;Receive[[#This Row],[レアリティ]]</f>
        <v>スパイ北信介ICONIC</v>
      </c>
    </row>
    <row r="1970" spans="1:24" x14ac:dyDescent="0.25">
      <c r="A1970">
        <f>VLOOKUP(Receive[[#This Row],[No用]],SetNo[[No.用]:[vlookup 用]],2,FALSE)</f>
        <v>334</v>
      </c>
      <c r="B1970">
        <f>IF(ROW()=2,1,IF(A1969&lt;&gt;Receive[[#This Row],[No]],1,B1969+1))</f>
        <v>2</v>
      </c>
      <c r="C1970" s="1" t="s">
        <v>727</v>
      </c>
      <c r="D1970" s="1" t="s">
        <v>189</v>
      </c>
      <c r="E1970" s="1" t="s">
        <v>90</v>
      </c>
      <c r="F1970" s="1" t="s">
        <v>78</v>
      </c>
      <c r="G1970" s="1" t="s">
        <v>185</v>
      </c>
      <c r="H1970" s="1" t="s">
        <v>71</v>
      </c>
      <c r="I1970">
        <v>1</v>
      </c>
      <c r="J1970" t="s">
        <v>228</v>
      </c>
      <c r="K1970" s="1" t="s">
        <v>163</v>
      </c>
      <c r="L1970" s="1" t="s">
        <v>162</v>
      </c>
      <c r="M1970">
        <v>32</v>
      </c>
      <c r="N1970">
        <v>0</v>
      </c>
      <c r="O1970">
        <v>0</v>
      </c>
      <c r="P1970">
        <v>0</v>
      </c>
      <c r="R1970" s="1" t="s">
        <v>923</v>
      </c>
      <c r="S1970" s="1">
        <v>15</v>
      </c>
      <c r="T1970" s="1">
        <v>59.1</v>
      </c>
      <c r="U1970" s="1"/>
      <c r="V1970" s="1"/>
      <c r="X1970" t="str">
        <f>Receive[[#This Row],[服装]]&amp;Receive[[#This Row],[名前]]&amp;Receive[[#This Row],[レアリティ]]</f>
        <v>スパイ北信介ICONIC</v>
      </c>
    </row>
    <row r="1971" spans="1:24" x14ac:dyDescent="0.25">
      <c r="A1971">
        <f>VLOOKUP(Receive[[#This Row],[No用]],SetNo[[No.用]:[vlookup 用]],2,FALSE)</f>
        <v>334</v>
      </c>
      <c r="B1971">
        <f>IF(ROW()=2,1,IF(A1970&lt;&gt;Receive[[#This Row],[No]],1,B1970+1))</f>
        <v>3</v>
      </c>
      <c r="C1971" s="1" t="s">
        <v>727</v>
      </c>
      <c r="D1971" s="1" t="s">
        <v>189</v>
      </c>
      <c r="E1971" s="1" t="s">
        <v>90</v>
      </c>
      <c r="F1971" s="1" t="s">
        <v>78</v>
      </c>
      <c r="G1971" s="1" t="s">
        <v>185</v>
      </c>
      <c r="H1971" s="1" t="s">
        <v>71</v>
      </c>
      <c r="I1971">
        <v>1</v>
      </c>
      <c r="J1971" t="s">
        <v>228</v>
      </c>
      <c r="K1971" s="1" t="s">
        <v>230</v>
      </c>
      <c r="L1971" s="1" t="s">
        <v>162</v>
      </c>
      <c r="M1971">
        <v>32</v>
      </c>
      <c r="N1971">
        <v>0</v>
      </c>
      <c r="O1971">
        <v>0</v>
      </c>
      <c r="P1971">
        <v>0</v>
      </c>
      <c r="R1971" s="1" t="s">
        <v>923</v>
      </c>
      <c r="S1971" s="1">
        <v>10</v>
      </c>
      <c r="T1971" s="1">
        <v>39.4</v>
      </c>
      <c r="U1971" s="1"/>
      <c r="V1971" s="1"/>
      <c r="X1971" t="str">
        <f>Receive[[#This Row],[服装]]&amp;Receive[[#This Row],[名前]]&amp;Receive[[#This Row],[レアリティ]]</f>
        <v>スパイ北信介ICONIC</v>
      </c>
    </row>
    <row r="1972" spans="1:24" x14ac:dyDescent="0.25">
      <c r="A1972">
        <f>VLOOKUP(Receive[[#This Row],[No用]],SetNo[[No.用]:[vlookup 用]],2,FALSE)</f>
        <v>334</v>
      </c>
      <c r="B1972">
        <f>IF(ROW()=2,1,IF(A1971&lt;&gt;Receive[[#This Row],[No]],1,B1971+1))</f>
        <v>4</v>
      </c>
      <c r="C1972" s="1" t="s">
        <v>727</v>
      </c>
      <c r="D1972" s="1" t="s">
        <v>189</v>
      </c>
      <c r="E1972" s="1" t="s">
        <v>90</v>
      </c>
      <c r="F1972" s="1" t="s">
        <v>78</v>
      </c>
      <c r="G1972" s="1" t="s">
        <v>185</v>
      </c>
      <c r="H1972" s="1" t="s">
        <v>71</v>
      </c>
      <c r="I1972">
        <v>1</v>
      </c>
      <c r="J1972" t="s">
        <v>228</v>
      </c>
      <c r="K1972" s="1" t="s">
        <v>120</v>
      </c>
      <c r="L1972" s="1" t="s">
        <v>173</v>
      </c>
      <c r="M1972">
        <v>37</v>
      </c>
      <c r="N1972">
        <v>0</v>
      </c>
      <c r="O1972">
        <v>0</v>
      </c>
      <c r="P1972">
        <v>0</v>
      </c>
      <c r="X1972" t="str">
        <f>Receive[[#This Row],[服装]]&amp;Receive[[#This Row],[名前]]&amp;Receive[[#This Row],[レアリティ]]</f>
        <v>スパイ北信介ICONIC</v>
      </c>
    </row>
    <row r="1973" spans="1:24" x14ac:dyDescent="0.25">
      <c r="A1973">
        <f>VLOOKUP(Receive[[#This Row],[No用]],SetNo[[No.用]:[vlookup 用]],2,FALSE)</f>
        <v>334</v>
      </c>
      <c r="B1973">
        <f>IF(ROW()=2,1,IF(A1972&lt;&gt;Receive[[#This Row],[No]],1,B1972+1))</f>
        <v>5</v>
      </c>
      <c r="C1973" s="1" t="s">
        <v>727</v>
      </c>
      <c r="D1973" s="1" t="s">
        <v>189</v>
      </c>
      <c r="E1973" s="1" t="s">
        <v>90</v>
      </c>
      <c r="F1973" s="1" t="s">
        <v>78</v>
      </c>
      <c r="G1973" s="1" t="s">
        <v>185</v>
      </c>
      <c r="H1973" s="1" t="s">
        <v>71</v>
      </c>
      <c r="I1973">
        <v>1</v>
      </c>
      <c r="J1973" t="s">
        <v>228</v>
      </c>
      <c r="K1973" s="1" t="s">
        <v>164</v>
      </c>
      <c r="L1973" s="1" t="s">
        <v>162</v>
      </c>
      <c r="M1973">
        <v>32</v>
      </c>
      <c r="N1973">
        <v>0</v>
      </c>
      <c r="O1973">
        <v>0</v>
      </c>
      <c r="P1973">
        <v>0</v>
      </c>
      <c r="X1973" t="str">
        <f>Receive[[#This Row],[服装]]&amp;Receive[[#This Row],[名前]]&amp;Receive[[#This Row],[レアリティ]]</f>
        <v>スパイ北信介ICONIC</v>
      </c>
    </row>
    <row r="1974" spans="1:24" x14ac:dyDescent="0.25">
      <c r="A1974">
        <f>VLOOKUP(Receive[[#This Row],[No用]],SetNo[[No.用]:[vlookup 用]],2,FALSE)</f>
        <v>334</v>
      </c>
      <c r="B1974">
        <f>IF(ROW()=2,1,IF(A1973&lt;&gt;Receive[[#This Row],[No]],1,B1973+1))</f>
        <v>6</v>
      </c>
      <c r="C1974" s="1" t="s">
        <v>727</v>
      </c>
      <c r="D1974" s="1" t="s">
        <v>189</v>
      </c>
      <c r="E1974" s="1" t="s">
        <v>90</v>
      </c>
      <c r="F1974" s="1" t="s">
        <v>78</v>
      </c>
      <c r="G1974" s="1" t="s">
        <v>185</v>
      </c>
      <c r="H1974" s="1" t="s">
        <v>71</v>
      </c>
      <c r="I1974">
        <v>0</v>
      </c>
      <c r="J1974" t="s">
        <v>228</v>
      </c>
      <c r="K1974" s="1" t="s">
        <v>165</v>
      </c>
      <c r="L1974" s="1" t="s">
        <v>162</v>
      </c>
      <c r="M1974">
        <v>13</v>
      </c>
      <c r="N1974">
        <v>0</v>
      </c>
      <c r="O1974">
        <v>0</v>
      </c>
      <c r="P1974">
        <v>0</v>
      </c>
      <c r="X1974" t="str">
        <f>Receive[[#This Row],[服装]]&amp;Receive[[#This Row],[名前]]&amp;Receive[[#This Row],[レアリティ]]</f>
        <v>スパイ北信介ICONIC</v>
      </c>
    </row>
    <row r="1975" spans="1:24" x14ac:dyDescent="0.25">
      <c r="A1975">
        <f>VLOOKUP(Receive[[#This Row],[No用]],SetNo[[No.用]:[vlookup 用]],2,FALSE)</f>
        <v>334</v>
      </c>
      <c r="B1975">
        <f>IF(ROW()=2,1,IF(A1974&lt;&gt;Receive[[#This Row],[No]],1,B1974+1))</f>
        <v>7</v>
      </c>
      <c r="C1975" s="1" t="s">
        <v>727</v>
      </c>
      <c r="D1975" s="1" t="s">
        <v>189</v>
      </c>
      <c r="E1975" s="1" t="s">
        <v>90</v>
      </c>
      <c r="F1975" s="1" t="s">
        <v>78</v>
      </c>
      <c r="G1975" s="1" t="s">
        <v>185</v>
      </c>
      <c r="H1975" s="1" t="s">
        <v>71</v>
      </c>
      <c r="I1975">
        <v>1</v>
      </c>
      <c r="J1975" t="s">
        <v>228</v>
      </c>
      <c r="K1975" s="1" t="s">
        <v>164</v>
      </c>
      <c r="L1975" s="1" t="s">
        <v>224</v>
      </c>
      <c r="M1975">
        <v>44</v>
      </c>
      <c r="N1975">
        <v>0</v>
      </c>
      <c r="O1975">
        <v>54</v>
      </c>
      <c r="P1975">
        <v>0</v>
      </c>
      <c r="W1975" s="1" t="s">
        <v>1167</v>
      </c>
      <c r="X1975" t="str">
        <f>Receive[[#This Row],[服装]]&amp;Receive[[#This Row],[名前]]&amp;Receive[[#This Row],[レアリティ]]</f>
        <v>スパイ北信介ICONIC</v>
      </c>
    </row>
    <row r="1976" spans="1:24" x14ac:dyDescent="0.25">
      <c r="A1976">
        <f>VLOOKUP(Receive[[#This Row],[No用]],SetNo[[No.用]:[vlookup 用]],2,FALSE)</f>
        <v>335</v>
      </c>
      <c r="B1976">
        <f>IF(ROW()=2,1,IF(A1975&lt;&gt;Receive[[#This Row],[No]],1,B1975+1))</f>
        <v>1</v>
      </c>
      <c r="C1976" s="1" t="s">
        <v>815</v>
      </c>
      <c r="D1976" s="1" t="s">
        <v>189</v>
      </c>
      <c r="E1976" s="1" t="s">
        <v>77</v>
      </c>
      <c r="F1976" s="1" t="s">
        <v>78</v>
      </c>
      <c r="G1976" s="1" t="s">
        <v>185</v>
      </c>
      <c r="H1976" s="1" t="s">
        <v>71</v>
      </c>
      <c r="I1976">
        <v>1</v>
      </c>
      <c r="J1976" t="s">
        <v>228</v>
      </c>
      <c r="K1976" s="1" t="s">
        <v>119</v>
      </c>
      <c r="L1976" s="1" t="s">
        <v>173</v>
      </c>
      <c r="M1976">
        <v>37</v>
      </c>
      <c r="N1976">
        <v>0</v>
      </c>
      <c r="O1976">
        <v>0</v>
      </c>
      <c r="P1976">
        <v>0</v>
      </c>
      <c r="X1976" t="str">
        <f>Receive[[#This Row],[服装]]&amp;Receive[[#This Row],[名前]]&amp;Receive[[#This Row],[レアリティ]]</f>
        <v>新年2北信介ICONIC</v>
      </c>
    </row>
    <row r="1977" spans="1:24" x14ac:dyDescent="0.25">
      <c r="A1977">
        <f>VLOOKUP(Receive[[#This Row],[No用]],SetNo[[No.用]:[vlookup 用]],2,FALSE)</f>
        <v>335</v>
      </c>
      <c r="B1977">
        <f>IF(ROW()=2,1,IF(A1976&lt;&gt;Receive[[#This Row],[No]],1,B1976+1))</f>
        <v>2</v>
      </c>
      <c r="C1977" s="1" t="s">
        <v>815</v>
      </c>
      <c r="D1977" s="1" t="s">
        <v>189</v>
      </c>
      <c r="E1977" s="1" t="s">
        <v>77</v>
      </c>
      <c r="F1977" s="1" t="s">
        <v>78</v>
      </c>
      <c r="G1977" s="1" t="s">
        <v>185</v>
      </c>
      <c r="H1977" s="1" t="s">
        <v>71</v>
      </c>
      <c r="I1977">
        <v>1</v>
      </c>
      <c r="J1977" t="s">
        <v>228</v>
      </c>
      <c r="K1977" s="1" t="s">
        <v>163</v>
      </c>
      <c r="L1977" s="1" t="s">
        <v>178</v>
      </c>
      <c r="M1977">
        <v>35</v>
      </c>
      <c r="N1977">
        <v>0</v>
      </c>
      <c r="O1977">
        <v>0</v>
      </c>
      <c r="P1977">
        <v>0</v>
      </c>
      <c r="R1977" s="1" t="s">
        <v>923</v>
      </c>
      <c r="S1977" s="1">
        <v>17.5</v>
      </c>
      <c r="T1977" s="1">
        <v>69.44</v>
      </c>
      <c r="U1977" s="1"/>
      <c r="V1977" s="1"/>
      <c r="X1977" t="str">
        <f>Receive[[#This Row],[服装]]&amp;Receive[[#This Row],[名前]]&amp;Receive[[#This Row],[レアリティ]]</f>
        <v>新年2北信介ICONIC</v>
      </c>
    </row>
    <row r="1978" spans="1:24" x14ac:dyDescent="0.25">
      <c r="A1978">
        <f>VLOOKUP(Receive[[#This Row],[No用]],SetNo[[No.用]:[vlookup 用]],2,FALSE)</f>
        <v>335</v>
      </c>
      <c r="B1978">
        <f>IF(ROW()=2,1,IF(A1977&lt;&gt;Receive[[#This Row],[No]],1,B1977+1))</f>
        <v>3</v>
      </c>
      <c r="C1978" s="1" t="s">
        <v>815</v>
      </c>
      <c r="D1978" s="1" t="s">
        <v>189</v>
      </c>
      <c r="E1978" s="1" t="s">
        <v>77</v>
      </c>
      <c r="F1978" s="1" t="s">
        <v>78</v>
      </c>
      <c r="G1978" s="1" t="s">
        <v>185</v>
      </c>
      <c r="H1978" s="1" t="s">
        <v>71</v>
      </c>
      <c r="I1978">
        <v>1</v>
      </c>
      <c r="J1978" t="s">
        <v>228</v>
      </c>
      <c r="K1978" s="1" t="s">
        <v>230</v>
      </c>
      <c r="L1978" s="1" t="s">
        <v>162</v>
      </c>
      <c r="M1978">
        <v>32</v>
      </c>
      <c r="N1978">
        <v>0</v>
      </c>
      <c r="O1978">
        <v>0</v>
      </c>
      <c r="P1978">
        <v>0</v>
      </c>
      <c r="R1978" s="1" t="s">
        <v>923</v>
      </c>
      <c r="S1978" s="1">
        <v>10</v>
      </c>
      <c r="T1978" s="1">
        <v>39.4</v>
      </c>
      <c r="U1978" s="1"/>
      <c r="V1978" s="1"/>
      <c r="X1978" t="str">
        <f>Receive[[#This Row],[服装]]&amp;Receive[[#This Row],[名前]]&amp;Receive[[#This Row],[レアリティ]]</f>
        <v>新年2北信介ICONIC</v>
      </c>
    </row>
    <row r="1979" spans="1:24" x14ac:dyDescent="0.25">
      <c r="A1979">
        <f>VLOOKUP(Receive[[#This Row],[No用]],SetNo[[No.用]:[vlookup 用]],2,FALSE)</f>
        <v>335</v>
      </c>
      <c r="B1979">
        <f>IF(ROW()=2,1,IF(A1978&lt;&gt;Receive[[#This Row],[No]],1,B1978+1))</f>
        <v>4</v>
      </c>
      <c r="C1979" s="1" t="s">
        <v>815</v>
      </c>
      <c r="D1979" s="1" t="s">
        <v>189</v>
      </c>
      <c r="E1979" s="1" t="s">
        <v>77</v>
      </c>
      <c r="F1979" s="1" t="s">
        <v>78</v>
      </c>
      <c r="G1979" s="1" t="s">
        <v>185</v>
      </c>
      <c r="H1979" s="1" t="s">
        <v>71</v>
      </c>
      <c r="I1979">
        <v>1</v>
      </c>
      <c r="J1979" t="s">
        <v>228</v>
      </c>
      <c r="K1979" s="1" t="s">
        <v>120</v>
      </c>
      <c r="L1979" s="1" t="s">
        <v>178</v>
      </c>
      <c r="M1979">
        <v>35</v>
      </c>
      <c r="N1979">
        <v>0</v>
      </c>
      <c r="O1979">
        <v>0</v>
      </c>
      <c r="P1979">
        <v>0</v>
      </c>
      <c r="X1979" t="str">
        <f>Receive[[#This Row],[服装]]&amp;Receive[[#This Row],[名前]]&amp;Receive[[#This Row],[レアリティ]]</f>
        <v>新年2北信介ICONIC</v>
      </c>
    </row>
    <row r="1980" spans="1:24" x14ac:dyDescent="0.25">
      <c r="A1980">
        <f>VLOOKUP(Receive[[#This Row],[No用]],SetNo[[No.用]:[vlookup 用]],2,FALSE)</f>
        <v>335</v>
      </c>
      <c r="B1980">
        <f>IF(ROW()=2,1,IF(A1979&lt;&gt;Receive[[#This Row],[No]],1,B1979+1))</f>
        <v>5</v>
      </c>
      <c r="C1980" s="1" t="s">
        <v>815</v>
      </c>
      <c r="D1980" s="1" t="s">
        <v>189</v>
      </c>
      <c r="E1980" s="1" t="s">
        <v>77</v>
      </c>
      <c r="F1980" s="1" t="s">
        <v>78</v>
      </c>
      <c r="G1980" s="1" t="s">
        <v>185</v>
      </c>
      <c r="H1980" s="1" t="s">
        <v>71</v>
      </c>
      <c r="I1980">
        <v>1</v>
      </c>
      <c r="J1980" t="s">
        <v>228</v>
      </c>
      <c r="K1980" s="1" t="s">
        <v>164</v>
      </c>
      <c r="L1980" s="1" t="s">
        <v>162</v>
      </c>
      <c r="M1980">
        <v>32</v>
      </c>
      <c r="N1980">
        <v>0</v>
      </c>
      <c r="O1980">
        <v>0</v>
      </c>
      <c r="P1980">
        <v>0</v>
      </c>
      <c r="X1980" t="str">
        <f>Receive[[#This Row],[服装]]&amp;Receive[[#This Row],[名前]]&amp;Receive[[#This Row],[レアリティ]]</f>
        <v>新年2北信介ICONIC</v>
      </c>
    </row>
    <row r="1981" spans="1:24" x14ac:dyDescent="0.25">
      <c r="A1981">
        <f>VLOOKUP(Receive[[#This Row],[No用]],SetNo[[No.用]:[vlookup 用]],2,FALSE)</f>
        <v>335</v>
      </c>
      <c r="B1981">
        <f>IF(ROW()=2,1,IF(A1980&lt;&gt;Receive[[#This Row],[No]],1,B1980+1))</f>
        <v>6</v>
      </c>
      <c r="C1981" s="1" t="s">
        <v>815</v>
      </c>
      <c r="D1981" s="1" t="s">
        <v>189</v>
      </c>
      <c r="E1981" s="1" t="s">
        <v>77</v>
      </c>
      <c r="F1981" s="1" t="s">
        <v>78</v>
      </c>
      <c r="G1981" s="1" t="s">
        <v>185</v>
      </c>
      <c r="H1981" s="1" t="s">
        <v>71</v>
      </c>
      <c r="I1981">
        <v>0</v>
      </c>
      <c r="J1981" t="s">
        <v>228</v>
      </c>
      <c r="K1981" s="1" t="s">
        <v>165</v>
      </c>
      <c r="L1981" s="1" t="s">
        <v>162</v>
      </c>
      <c r="M1981">
        <v>13</v>
      </c>
      <c r="N1981">
        <v>0</v>
      </c>
      <c r="O1981">
        <v>0</v>
      </c>
      <c r="P1981">
        <v>0</v>
      </c>
      <c r="X1981" t="str">
        <f>Receive[[#This Row],[服装]]&amp;Receive[[#This Row],[名前]]&amp;Receive[[#This Row],[レアリティ]]</f>
        <v>新年2北信介ICONIC</v>
      </c>
    </row>
    <row r="1982" spans="1:24" x14ac:dyDescent="0.25">
      <c r="A1982">
        <f>VLOOKUP(Receive[[#This Row],[No用]],SetNo[[No.用]:[vlookup 用]],2,FALSE)</f>
        <v>335</v>
      </c>
      <c r="B1982">
        <f>IF(ROW()=2,1,IF(A1981&lt;&gt;Receive[[#This Row],[No]],1,B1981+1))</f>
        <v>7</v>
      </c>
      <c r="C1982" s="1" t="s">
        <v>815</v>
      </c>
      <c r="D1982" s="1" t="s">
        <v>189</v>
      </c>
      <c r="E1982" s="1" t="s">
        <v>77</v>
      </c>
      <c r="F1982" s="1" t="s">
        <v>78</v>
      </c>
      <c r="G1982" s="1" t="s">
        <v>185</v>
      </c>
      <c r="H1982" s="1" t="s">
        <v>71</v>
      </c>
      <c r="I1982">
        <v>1</v>
      </c>
      <c r="J1982" t="s">
        <v>228</v>
      </c>
      <c r="K1982" s="1" t="s">
        <v>120</v>
      </c>
      <c r="L1982" s="1" t="s">
        <v>224</v>
      </c>
      <c r="M1982">
        <v>47</v>
      </c>
      <c r="N1982">
        <v>0</v>
      </c>
      <c r="O1982">
        <v>57</v>
      </c>
      <c r="P1982">
        <v>0</v>
      </c>
      <c r="W1982" s="1" t="s">
        <v>1166</v>
      </c>
      <c r="X1982" t="str">
        <f>Receive[[#This Row],[服装]]&amp;Receive[[#This Row],[名前]]&amp;Receive[[#This Row],[レアリティ]]</f>
        <v>新年2北信介ICONIC</v>
      </c>
    </row>
    <row r="1983" spans="1:24" x14ac:dyDescent="0.25">
      <c r="A1983">
        <f>VLOOKUP(Receive[[#This Row],[No用]],SetNo[[No.用]:[vlookup 用]],2,FALSE)</f>
        <v>336</v>
      </c>
      <c r="B1983">
        <f>IF(ROW()=2,1,IF(A1982&lt;&gt;Receive[[#This Row],[No]],1,B1982+1))</f>
        <v>1</v>
      </c>
      <c r="C1983" s="1" t="s">
        <v>928</v>
      </c>
      <c r="D1983" s="1" t="s">
        <v>189</v>
      </c>
      <c r="E1983" s="1" t="s">
        <v>73</v>
      </c>
      <c r="F1983" s="1" t="s">
        <v>78</v>
      </c>
      <c r="G1983" s="1" t="s">
        <v>185</v>
      </c>
      <c r="H1983" s="1" t="s">
        <v>71</v>
      </c>
      <c r="I1983">
        <v>1</v>
      </c>
      <c r="J1983" t="s">
        <v>228</v>
      </c>
      <c r="K1983" s="1" t="s">
        <v>119</v>
      </c>
      <c r="L1983" s="1" t="s">
        <v>162</v>
      </c>
      <c r="M1983">
        <v>32</v>
      </c>
      <c r="N1983">
        <v>0</v>
      </c>
      <c r="O1983">
        <v>0</v>
      </c>
      <c r="P1983">
        <v>0</v>
      </c>
      <c r="X1983" t="str">
        <f>Receive[[#This Row],[服装]]&amp;Receive[[#This Row],[名前]]&amp;Receive[[#This Row],[レアリティ]]</f>
        <v>職業体験2北信介ICONIC</v>
      </c>
    </row>
    <row r="1984" spans="1:24" x14ac:dyDescent="0.25">
      <c r="A1984">
        <f>VLOOKUP(Receive[[#This Row],[No用]],SetNo[[No.用]:[vlookup 用]],2,FALSE)</f>
        <v>336</v>
      </c>
      <c r="B1984">
        <f>IF(ROW()=2,1,IF(A1983&lt;&gt;Receive[[#This Row],[No]],1,B1983+1))</f>
        <v>2</v>
      </c>
      <c r="C1984" s="1" t="s">
        <v>928</v>
      </c>
      <c r="D1984" s="1" t="s">
        <v>189</v>
      </c>
      <c r="E1984" s="1" t="s">
        <v>73</v>
      </c>
      <c r="F1984" s="1" t="s">
        <v>78</v>
      </c>
      <c r="G1984" s="1" t="s">
        <v>185</v>
      </c>
      <c r="H1984" s="1" t="s">
        <v>71</v>
      </c>
      <c r="I1984">
        <v>1</v>
      </c>
      <c r="J1984" t="s">
        <v>228</v>
      </c>
      <c r="K1984" s="1" t="s">
        <v>163</v>
      </c>
      <c r="L1984" s="1" t="s">
        <v>178</v>
      </c>
      <c r="M1984">
        <v>35</v>
      </c>
      <c r="N1984">
        <v>0</v>
      </c>
      <c r="O1984">
        <v>0</v>
      </c>
      <c r="P1984">
        <v>0</v>
      </c>
      <c r="R1984" s="1" t="s">
        <v>923</v>
      </c>
      <c r="S1984" s="1">
        <v>17.5</v>
      </c>
      <c r="T1984" s="1">
        <v>69.44</v>
      </c>
      <c r="U1984" s="1"/>
      <c r="V1984" s="1"/>
      <c r="W1984" s="1"/>
      <c r="X1984" t="str">
        <f>Receive[[#This Row],[服装]]&amp;Receive[[#This Row],[名前]]&amp;Receive[[#This Row],[レアリティ]]</f>
        <v>職業体験2北信介ICONIC</v>
      </c>
    </row>
    <row r="1985" spans="1:24" x14ac:dyDescent="0.25">
      <c r="A1985">
        <f>VLOOKUP(Receive[[#This Row],[No用]],SetNo[[No.用]:[vlookup 用]],2,FALSE)</f>
        <v>336</v>
      </c>
      <c r="B1985">
        <f>IF(ROW()=2,1,IF(A1984&lt;&gt;Receive[[#This Row],[No]],1,B1984+1))</f>
        <v>3</v>
      </c>
      <c r="C1985" s="1" t="s">
        <v>928</v>
      </c>
      <c r="D1985" s="1" t="s">
        <v>189</v>
      </c>
      <c r="E1985" s="1" t="s">
        <v>73</v>
      </c>
      <c r="F1985" s="1" t="s">
        <v>78</v>
      </c>
      <c r="G1985" s="1" t="s">
        <v>185</v>
      </c>
      <c r="H1985" s="1" t="s">
        <v>71</v>
      </c>
      <c r="I1985">
        <v>1</v>
      </c>
      <c r="J1985" t="s">
        <v>228</v>
      </c>
      <c r="K1985" s="1" t="s">
        <v>230</v>
      </c>
      <c r="L1985" s="1" t="s">
        <v>162</v>
      </c>
      <c r="M1985">
        <v>32</v>
      </c>
      <c r="N1985">
        <v>0</v>
      </c>
      <c r="O1985">
        <v>0</v>
      </c>
      <c r="P1985">
        <v>0</v>
      </c>
      <c r="R1985" s="1" t="s">
        <v>923</v>
      </c>
      <c r="S1985" s="1">
        <v>10</v>
      </c>
      <c r="T1985" s="1">
        <v>39.4</v>
      </c>
      <c r="U1985" s="1"/>
      <c r="V1985" s="1"/>
      <c r="W1985" s="1"/>
      <c r="X1985" t="str">
        <f>Receive[[#This Row],[服装]]&amp;Receive[[#This Row],[名前]]&amp;Receive[[#This Row],[レアリティ]]</f>
        <v>職業体験2北信介ICONIC</v>
      </c>
    </row>
    <row r="1986" spans="1:24" x14ac:dyDescent="0.25">
      <c r="A1986">
        <f>VLOOKUP(Receive[[#This Row],[No用]],SetNo[[No.用]:[vlookup 用]],2,FALSE)</f>
        <v>336</v>
      </c>
      <c r="B1986">
        <f>IF(ROW()=2,1,IF(A1985&lt;&gt;Receive[[#This Row],[No]],1,B1985+1))</f>
        <v>4</v>
      </c>
      <c r="C1986" s="1" t="s">
        <v>928</v>
      </c>
      <c r="D1986" s="1" t="s">
        <v>189</v>
      </c>
      <c r="E1986" s="1" t="s">
        <v>73</v>
      </c>
      <c r="F1986" s="1" t="s">
        <v>78</v>
      </c>
      <c r="G1986" s="1" t="s">
        <v>185</v>
      </c>
      <c r="H1986" s="1" t="s">
        <v>71</v>
      </c>
      <c r="I1986">
        <v>1</v>
      </c>
      <c r="J1986" t="s">
        <v>228</v>
      </c>
      <c r="K1986" s="1" t="s">
        <v>120</v>
      </c>
      <c r="L1986" s="1" t="s">
        <v>162</v>
      </c>
      <c r="M1986">
        <v>32</v>
      </c>
      <c r="N1986">
        <v>0</v>
      </c>
      <c r="O1986">
        <v>0</v>
      </c>
      <c r="P1986">
        <v>0</v>
      </c>
      <c r="X1986" t="str">
        <f>Receive[[#This Row],[服装]]&amp;Receive[[#This Row],[名前]]&amp;Receive[[#This Row],[レアリティ]]</f>
        <v>職業体験2北信介ICONIC</v>
      </c>
    </row>
    <row r="1987" spans="1:24" x14ac:dyDescent="0.25">
      <c r="A1987">
        <f>VLOOKUP(Receive[[#This Row],[No用]],SetNo[[No.用]:[vlookup 用]],2,FALSE)</f>
        <v>336</v>
      </c>
      <c r="B1987">
        <f>IF(ROW()=2,1,IF(A1986&lt;&gt;Receive[[#This Row],[No]],1,B1986+1))</f>
        <v>5</v>
      </c>
      <c r="C1987" s="1" t="s">
        <v>928</v>
      </c>
      <c r="D1987" s="1" t="s">
        <v>189</v>
      </c>
      <c r="E1987" s="1" t="s">
        <v>73</v>
      </c>
      <c r="F1987" s="1" t="s">
        <v>78</v>
      </c>
      <c r="G1987" s="1" t="s">
        <v>185</v>
      </c>
      <c r="H1987" s="1" t="s">
        <v>71</v>
      </c>
      <c r="I1987">
        <v>1</v>
      </c>
      <c r="J1987" t="s">
        <v>228</v>
      </c>
      <c r="K1987" s="1" t="s">
        <v>164</v>
      </c>
      <c r="L1987" s="1" t="s">
        <v>162</v>
      </c>
      <c r="M1987">
        <v>32</v>
      </c>
      <c r="N1987">
        <v>0</v>
      </c>
      <c r="O1987">
        <v>0</v>
      </c>
      <c r="P1987">
        <v>0</v>
      </c>
      <c r="X1987" t="str">
        <f>Receive[[#This Row],[服装]]&amp;Receive[[#This Row],[名前]]&amp;Receive[[#This Row],[レアリティ]]</f>
        <v>職業体験2北信介ICONIC</v>
      </c>
    </row>
    <row r="1988" spans="1:24" x14ac:dyDescent="0.25">
      <c r="A1988">
        <f>VLOOKUP(Receive[[#This Row],[No用]],SetNo[[No.用]:[vlookup 用]],2,FALSE)</f>
        <v>336</v>
      </c>
      <c r="B1988">
        <f>IF(ROW()=2,1,IF(A1987&lt;&gt;Receive[[#This Row],[No]],1,B1987+1))</f>
        <v>6</v>
      </c>
      <c r="C1988" s="1" t="s">
        <v>928</v>
      </c>
      <c r="D1988" s="1" t="s">
        <v>189</v>
      </c>
      <c r="E1988" s="1" t="s">
        <v>73</v>
      </c>
      <c r="F1988" s="1" t="s">
        <v>78</v>
      </c>
      <c r="G1988" s="1" t="s">
        <v>185</v>
      </c>
      <c r="H1988" s="1" t="s">
        <v>71</v>
      </c>
      <c r="I1988">
        <v>0</v>
      </c>
      <c r="J1988" t="s">
        <v>228</v>
      </c>
      <c r="K1988" s="1" t="s">
        <v>165</v>
      </c>
      <c r="L1988" s="1" t="s">
        <v>162</v>
      </c>
      <c r="M1988">
        <v>13</v>
      </c>
      <c r="N1988">
        <v>0</v>
      </c>
      <c r="O1988">
        <v>0</v>
      </c>
      <c r="P1988">
        <v>0</v>
      </c>
      <c r="X1988" t="str">
        <f>Receive[[#This Row],[服装]]&amp;Receive[[#This Row],[名前]]&amp;Receive[[#This Row],[レアリティ]]</f>
        <v>職業体験2北信介ICONIC</v>
      </c>
    </row>
    <row r="1989" spans="1:24" x14ac:dyDescent="0.25">
      <c r="A1989">
        <f>VLOOKUP(Receive[[#This Row],[No用]],SetNo[[No.用]:[vlookup 用]],2,FALSE)</f>
        <v>337</v>
      </c>
      <c r="B1989">
        <f>IF(ROW()=2,1,IF(A1988&lt;&gt;Receive[[#This Row],[No]],1,B1988+1))</f>
        <v>1</v>
      </c>
      <c r="C1989" s="1" t="s">
        <v>149</v>
      </c>
      <c r="D1989" s="1" t="s">
        <v>189</v>
      </c>
      <c r="E1989" s="1" t="s">
        <v>90</v>
      </c>
      <c r="F1989" s="1" t="s">
        <v>78</v>
      </c>
      <c r="G1989" s="1" t="s">
        <v>185</v>
      </c>
      <c r="H1989" s="1" t="s">
        <v>71</v>
      </c>
      <c r="I1989">
        <v>1</v>
      </c>
      <c r="J1989" t="s">
        <v>228</v>
      </c>
      <c r="K1989" s="1" t="s">
        <v>119</v>
      </c>
      <c r="L1989" s="1" t="s">
        <v>173</v>
      </c>
      <c r="M1989">
        <v>38</v>
      </c>
      <c r="N1989">
        <v>0</v>
      </c>
      <c r="O1989">
        <v>0</v>
      </c>
      <c r="P1989">
        <v>0</v>
      </c>
      <c r="X1989" t="str">
        <f>Receive[[#This Row],[服装]]&amp;Receive[[#This Row],[名前]]&amp;Receive[[#This Row],[レアリティ]]</f>
        <v>制服北信介ICONIC</v>
      </c>
    </row>
    <row r="1990" spans="1:24" x14ac:dyDescent="0.25">
      <c r="A1990">
        <f>VLOOKUP(Receive[[#This Row],[No用]],SetNo[[No.用]:[vlookup 用]],2,FALSE)</f>
        <v>337</v>
      </c>
      <c r="B1990">
        <f>IF(ROW()=2,1,IF(A1989&lt;&gt;Receive[[#This Row],[No]],1,B1989+1))</f>
        <v>2</v>
      </c>
      <c r="C1990" s="1" t="s">
        <v>149</v>
      </c>
      <c r="D1990" s="1" t="s">
        <v>189</v>
      </c>
      <c r="E1990" s="1" t="s">
        <v>90</v>
      </c>
      <c r="F1990" s="1" t="s">
        <v>78</v>
      </c>
      <c r="G1990" s="1" t="s">
        <v>185</v>
      </c>
      <c r="H1990" s="1" t="s">
        <v>71</v>
      </c>
      <c r="I1990">
        <v>1</v>
      </c>
      <c r="J1990" t="s">
        <v>228</v>
      </c>
      <c r="K1990" s="1" t="s">
        <v>163</v>
      </c>
      <c r="L1990" s="1" t="s">
        <v>162</v>
      </c>
      <c r="M1990">
        <v>33</v>
      </c>
      <c r="N1990">
        <v>0</v>
      </c>
      <c r="O1990">
        <v>0</v>
      </c>
      <c r="P1990">
        <v>0</v>
      </c>
      <c r="R1990" s="1" t="s">
        <v>923</v>
      </c>
      <c r="S1990" s="1">
        <v>15</v>
      </c>
      <c r="T1990" s="1">
        <v>59.1</v>
      </c>
      <c r="U1990" s="1"/>
      <c r="V1990" s="1"/>
      <c r="X1990" t="str">
        <f>Receive[[#This Row],[服装]]&amp;Receive[[#This Row],[名前]]&amp;Receive[[#This Row],[レアリティ]]</f>
        <v>制服北信介ICONIC</v>
      </c>
    </row>
    <row r="1991" spans="1:24" x14ac:dyDescent="0.25">
      <c r="A1991">
        <f>VLOOKUP(Receive[[#This Row],[No用]],SetNo[[No.用]:[vlookup 用]],2,FALSE)</f>
        <v>337</v>
      </c>
      <c r="B1991">
        <f>IF(ROW()=2,1,IF(A1990&lt;&gt;Receive[[#This Row],[No]],1,B1990+1))</f>
        <v>3</v>
      </c>
      <c r="C1991" s="1" t="s">
        <v>149</v>
      </c>
      <c r="D1991" s="1" t="s">
        <v>189</v>
      </c>
      <c r="E1991" s="1" t="s">
        <v>90</v>
      </c>
      <c r="F1991" s="1" t="s">
        <v>78</v>
      </c>
      <c r="G1991" s="1" t="s">
        <v>185</v>
      </c>
      <c r="H1991" s="1" t="s">
        <v>71</v>
      </c>
      <c r="I1991">
        <v>1</v>
      </c>
      <c r="J1991" t="s">
        <v>228</v>
      </c>
      <c r="K1991" s="1" t="s">
        <v>230</v>
      </c>
      <c r="L1991" s="1" t="s">
        <v>178</v>
      </c>
      <c r="M1991">
        <v>36</v>
      </c>
      <c r="N1991">
        <v>0</v>
      </c>
      <c r="O1991">
        <v>0</v>
      </c>
      <c r="P1991">
        <v>0</v>
      </c>
      <c r="R1991" s="1" t="s">
        <v>923</v>
      </c>
      <c r="S1991" s="1">
        <v>12.5</v>
      </c>
      <c r="T1991" s="1">
        <v>49.74</v>
      </c>
      <c r="U1991" s="1"/>
      <c r="V1991" s="1"/>
      <c r="X1991" t="str">
        <f>Receive[[#This Row],[服装]]&amp;Receive[[#This Row],[名前]]&amp;Receive[[#This Row],[レアリティ]]</f>
        <v>制服北信介ICONIC</v>
      </c>
    </row>
    <row r="1992" spans="1:24" x14ac:dyDescent="0.25">
      <c r="A1992">
        <f>VLOOKUP(Receive[[#This Row],[No用]],SetNo[[No.用]:[vlookup 用]],2,FALSE)</f>
        <v>337</v>
      </c>
      <c r="B1992">
        <f>IF(ROW()=2,1,IF(A1991&lt;&gt;Receive[[#This Row],[No]],1,B1991+1))</f>
        <v>4</v>
      </c>
      <c r="C1992" s="1" t="s">
        <v>149</v>
      </c>
      <c r="D1992" s="1" t="s">
        <v>189</v>
      </c>
      <c r="E1992" s="1" t="s">
        <v>90</v>
      </c>
      <c r="F1992" s="1" t="s">
        <v>78</v>
      </c>
      <c r="G1992" s="1" t="s">
        <v>185</v>
      </c>
      <c r="H1992" s="1" t="s">
        <v>71</v>
      </c>
      <c r="I1992">
        <v>1</v>
      </c>
      <c r="J1992" t="s">
        <v>228</v>
      </c>
      <c r="K1992" s="1" t="s">
        <v>120</v>
      </c>
      <c r="L1992" s="1" t="s">
        <v>173</v>
      </c>
      <c r="M1992">
        <v>38</v>
      </c>
      <c r="N1992">
        <v>0</v>
      </c>
      <c r="O1992">
        <v>0</v>
      </c>
      <c r="P1992">
        <v>0</v>
      </c>
      <c r="X1992" t="str">
        <f>Receive[[#This Row],[服装]]&amp;Receive[[#This Row],[名前]]&amp;Receive[[#This Row],[レアリティ]]</f>
        <v>制服北信介ICONIC</v>
      </c>
    </row>
    <row r="1993" spans="1:24" x14ac:dyDescent="0.25">
      <c r="A1993">
        <f>VLOOKUP(Receive[[#This Row],[No用]],SetNo[[No.用]:[vlookup 用]],2,FALSE)</f>
        <v>337</v>
      </c>
      <c r="B1993">
        <f>IF(ROW()=2,1,IF(A1992&lt;&gt;Receive[[#This Row],[No]],1,B1992+1))</f>
        <v>5</v>
      </c>
      <c r="C1993" s="1" t="s">
        <v>149</v>
      </c>
      <c r="D1993" s="1" t="s">
        <v>189</v>
      </c>
      <c r="E1993" s="1" t="s">
        <v>90</v>
      </c>
      <c r="F1993" s="1" t="s">
        <v>78</v>
      </c>
      <c r="G1993" s="1" t="s">
        <v>185</v>
      </c>
      <c r="H1993" s="1" t="s">
        <v>71</v>
      </c>
      <c r="I1993">
        <v>1</v>
      </c>
      <c r="J1993" t="s">
        <v>228</v>
      </c>
      <c r="K1993" s="1" t="s">
        <v>164</v>
      </c>
      <c r="L1993" s="1" t="s">
        <v>162</v>
      </c>
      <c r="M1993">
        <v>33</v>
      </c>
      <c r="N1993">
        <v>0</v>
      </c>
      <c r="O1993">
        <v>0</v>
      </c>
      <c r="P1993">
        <v>0</v>
      </c>
      <c r="X1993" t="str">
        <f>Receive[[#This Row],[服装]]&amp;Receive[[#This Row],[名前]]&amp;Receive[[#This Row],[レアリティ]]</f>
        <v>制服北信介ICONIC</v>
      </c>
    </row>
    <row r="1994" spans="1:24" x14ac:dyDescent="0.25">
      <c r="A1994">
        <f>VLOOKUP(Receive[[#This Row],[No用]],SetNo[[No.用]:[vlookup 用]],2,FALSE)</f>
        <v>337</v>
      </c>
      <c r="B1994">
        <f>IF(ROW()=2,1,IF(A1993&lt;&gt;Receive[[#This Row],[No]],1,B1993+1))</f>
        <v>6</v>
      </c>
      <c r="C1994" s="1" t="s">
        <v>149</v>
      </c>
      <c r="D1994" s="1" t="s">
        <v>189</v>
      </c>
      <c r="E1994" s="1" t="s">
        <v>90</v>
      </c>
      <c r="F1994" s="1" t="s">
        <v>78</v>
      </c>
      <c r="G1994" s="1" t="s">
        <v>185</v>
      </c>
      <c r="H1994" s="1" t="s">
        <v>71</v>
      </c>
      <c r="I1994">
        <v>0</v>
      </c>
      <c r="J1994" t="s">
        <v>228</v>
      </c>
      <c r="K1994" s="1" t="s">
        <v>165</v>
      </c>
      <c r="L1994" s="1" t="s">
        <v>162</v>
      </c>
      <c r="M1994">
        <v>14</v>
      </c>
      <c r="N1994">
        <v>0</v>
      </c>
      <c r="O1994">
        <v>0</v>
      </c>
      <c r="P1994">
        <v>0</v>
      </c>
      <c r="X1994" t="str">
        <f>Receive[[#This Row],[服装]]&amp;Receive[[#This Row],[名前]]&amp;Receive[[#This Row],[レアリティ]]</f>
        <v>制服北信介ICONIC</v>
      </c>
    </row>
    <row r="1995" spans="1:24" x14ac:dyDescent="0.25">
      <c r="A1995">
        <f>VLOOKUP(Receive[[#This Row],[No用]],SetNo[[No.用]:[vlookup 用]],2,FALSE)</f>
        <v>337</v>
      </c>
      <c r="B1995">
        <f>IF(ROW()=2,1,IF(A1994&lt;&gt;Receive[[#This Row],[No]],1,B1994+1))</f>
        <v>7</v>
      </c>
      <c r="C1995" s="1" t="s">
        <v>149</v>
      </c>
      <c r="D1995" s="1" t="s">
        <v>189</v>
      </c>
      <c r="E1995" s="1" t="s">
        <v>90</v>
      </c>
      <c r="F1995" s="1" t="s">
        <v>78</v>
      </c>
      <c r="G1995" s="1" t="s">
        <v>185</v>
      </c>
      <c r="H1995" s="1" t="s">
        <v>71</v>
      </c>
      <c r="I1995">
        <v>1</v>
      </c>
      <c r="J1995" t="s">
        <v>228</v>
      </c>
      <c r="K1995" s="1" t="s">
        <v>120</v>
      </c>
      <c r="L1995" s="1" t="s">
        <v>224</v>
      </c>
      <c r="M1995">
        <v>46</v>
      </c>
      <c r="N1995">
        <v>0</v>
      </c>
      <c r="O1995">
        <v>56</v>
      </c>
      <c r="P1995">
        <v>0</v>
      </c>
      <c r="W1995" s="1" t="s">
        <v>1166</v>
      </c>
      <c r="X1995" t="str">
        <f>Receive[[#This Row],[服装]]&amp;Receive[[#This Row],[名前]]&amp;Receive[[#This Row],[レアリティ]]</f>
        <v>制服北信介ICONIC</v>
      </c>
    </row>
    <row r="1996" spans="1:24" x14ac:dyDescent="0.25">
      <c r="A1996">
        <f>VLOOKUP(Receive[[#This Row],[No用]],SetNo[[No.用]:[vlookup 用]],2,FALSE)</f>
        <v>337</v>
      </c>
      <c r="B1996">
        <f>IF(ROW()=2,1,IF(A1995&lt;&gt;Receive[[#This Row],[No]],1,B1995+1))</f>
        <v>8</v>
      </c>
      <c r="C1996" s="1" t="s">
        <v>149</v>
      </c>
      <c r="D1996" s="1" t="s">
        <v>189</v>
      </c>
      <c r="E1996" s="1" t="s">
        <v>90</v>
      </c>
      <c r="F1996" s="1" t="s">
        <v>78</v>
      </c>
      <c r="G1996" s="1" t="s">
        <v>185</v>
      </c>
      <c r="H1996" s="1" t="s">
        <v>71</v>
      </c>
      <c r="I1996">
        <v>1</v>
      </c>
      <c r="J1996" t="s">
        <v>228</v>
      </c>
      <c r="K1996" s="1" t="s">
        <v>164</v>
      </c>
      <c r="L1996" s="1" t="s">
        <v>224</v>
      </c>
      <c r="M1996">
        <v>46</v>
      </c>
      <c r="N1996">
        <v>0</v>
      </c>
      <c r="O1996">
        <v>56</v>
      </c>
      <c r="P1996">
        <v>0</v>
      </c>
      <c r="W1996" s="1" t="s">
        <v>1167</v>
      </c>
      <c r="X1996" t="str">
        <f>Receive[[#This Row],[服装]]&amp;Receive[[#This Row],[名前]]&amp;Receive[[#This Row],[レアリティ]]</f>
        <v>制服北信介ICONIC</v>
      </c>
    </row>
    <row r="1997" spans="1:24" x14ac:dyDescent="0.25">
      <c r="A1997">
        <f>VLOOKUP(Receive[[#This Row],[No用]],SetNo[[No.用]:[vlookup 用]],2,FALSE)</f>
        <v>338</v>
      </c>
      <c r="B1997">
        <f>IF(ROW()=2,1,IF(A1996&lt;&gt;Receive[[#This Row],[No]],1,B1996+1))</f>
        <v>1</v>
      </c>
      <c r="C1997" s="1" t="s">
        <v>1446</v>
      </c>
      <c r="D1997" s="1" t="s">
        <v>189</v>
      </c>
      <c r="E1997" s="1" t="s">
        <v>77</v>
      </c>
      <c r="F1997" s="1" t="s">
        <v>78</v>
      </c>
      <c r="G1997" s="1" t="s">
        <v>185</v>
      </c>
      <c r="H1997" s="1" t="s">
        <v>71</v>
      </c>
      <c r="I1997">
        <v>1</v>
      </c>
      <c r="J1997" t="s">
        <v>228</v>
      </c>
      <c r="K1997" s="1" t="s">
        <v>119</v>
      </c>
      <c r="L1997" s="1" t="s">
        <v>162</v>
      </c>
      <c r="M1997">
        <v>32</v>
      </c>
      <c r="N1997">
        <v>0</v>
      </c>
      <c r="O1997">
        <v>0</v>
      </c>
      <c r="P1997">
        <v>0</v>
      </c>
      <c r="W1997" s="1"/>
      <c r="X1997" t="str">
        <f>Receive[[#This Row],[服装]]&amp;Receive[[#This Row],[名前]]&amp;Receive[[#This Row],[レアリティ]]</f>
        <v>和装体験北信介ICONIC</v>
      </c>
    </row>
    <row r="1998" spans="1:24" x14ac:dyDescent="0.25">
      <c r="A1998">
        <f>VLOOKUP(Receive[[#This Row],[No用]],SetNo[[No.用]:[vlookup 用]],2,FALSE)</f>
        <v>338</v>
      </c>
      <c r="B1998">
        <f>IF(ROW()=2,1,IF(A1997&lt;&gt;Receive[[#This Row],[No]],1,B1997+1))</f>
        <v>2</v>
      </c>
      <c r="C1998" s="1" t="s">
        <v>1446</v>
      </c>
      <c r="D1998" s="1" t="s">
        <v>189</v>
      </c>
      <c r="E1998" s="1" t="s">
        <v>77</v>
      </c>
      <c r="F1998" s="1" t="s">
        <v>78</v>
      </c>
      <c r="G1998" s="1" t="s">
        <v>185</v>
      </c>
      <c r="H1998" s="1" t="s">
        <v>71</v>
      </c>
      <c r="I1998">
        <v>1</v>
      </c>
      <c r="J1998" t="s">
        <v>228</v>
      </c>
      <c r="K1998" s="1" t="s">
        <v>163</v>
      </c>
      <c r="L1998" s="1" t="s">
        <v>178</v>
      </c>
      <c r="M1998">
        <v>35</v>
      </c>
      <c r="N1998">
        <v>0</v>
      </c>
      <c r="O1998">
        <v>0</v>
      </c>
      <c r="P1998">
        <v>0</v>
      </c>
      <c r="R1998" s="1" t="s">
        <v>923</v>
      </c>
      <c r="S1998" s="1">
        <v>17.5</v>
      </c>
      <c r="T1998" s="1">
        <v>69.44</v>
      </c>
      <c r="U1998" s="1"/>
      <c r="V1998" s="1"/>
      <c r="W1998" s="1"/>
      <c r="X1998" t="str">
        <f>Receive[[#This Row],[服装]]&amp;Receive[[#This Row],[名前]]&amp;Receive[[#This Row],[レアリティ]]</f>
        <v>和装体験北信介ICONIC</v>
      </c>
    </row>
    <row r="1999" spans="1:24" x14ac:dyDescent="0.25">
      <c r="A1999">
        <f>VLOOKUP(Receive[[#This Row],[No用]],SetNo[[No.用]:[vlookup 用]],2,FALSE)</f>
        <v>338</v>
      </c>
      <c r="B1999">
        <f>IF(ROW()=2,1,IF(A1998&lt;&gt;Receive[[#This Row],[No]],1,B1998+1))</f>
        <v>3</v>
      </c>
      <c r="C1999" s="1" t="s">
        <v>1446</v>
      </c>
      <c r="D1999" s="1" t="s">
        <v>189</v>
      </c>
      <c r="E1999" s="1" t="s">
        <v>77</v>
      </c>
      <c r="F1999" s="1" t="s">
        <v>78</v>
      </c>
      <c r="G1999" s="1" t="s">
        <v>185</v>
      </c>
      <c r="H1999" s="1" t="s">
        <v>71</v>
      </c>
      <c r="I1999">
        <v>1</v>
      </c>
      <c r="J1999" t="s">
        <v>228</v>
      </c>
      <c r="K1999" s="1" t="s">
        <v>230</v>
      </c>
      <c r="L1999" s="1" t="s">
        <v>178</v>
      </c>
      <c r="M1999">
        <v>35</v>
      </c>
      <c r="N1999">
        <v>0</v>
      </c>
      <c r="O1999">
        <v>0</v>
      </c>
      <c r="P1999">
        <v>0</v>
      </c>
      <c r="R1999" s="1" t="s">
        <v>923</v>
      </c>
      <c r="S1999" s="1">
        <v>12.5</v>
      </c>
      <c r="T1999" s="1">
        <v>49.74</v>
      </c>
      <c r="U1999" s="1"/>
      <c r="V1999" s="1"/>
      <c r="W1999" s="1"/>
      <c r="X1999" t="str">
        <f>Receive[[#This Row],[服装]]&amp;Receive[[#This Row],[名前]]&amp;Receive[[#This Row],[レアリティ]]</f>
        <v>和装体験北信介ICONIC</v>
      </c>
    </row>
    <row r="2000" spans="1:24" x14ac:dyDescent="0.25">
      <c r="A2000">
        <f>VLOOKUP(Receive[[#This Row],[No用]],SetNo[[No.用]:[vlookup 用]],2,FALSE)</f>
        <v>338</v>
      </c>
      <c r="B2000">
        <f>IF(ROW()=2,1,IF(A1999&lt;&gt;Receive[[#This Row],[No]],1,B1999+1))</f>
        <v>4</v>
      </c>
      <c r="C2000" s="1" t="s">
        <v>1446</v>
      </c>
      <c r="D2000" s="1" t="s">
        <v>189</v>
      </c>
      <c r="E2000" s="1" t="s">
        <v>77</v>
      </c>
      <c r="F2000" s="1" t="s">
        <v>78</v>
      </c>
      <c r="G2000" s="1" t="s">
        <v>185</v>
      </c>
      <c r="H2000" s="1" t="s">
        <v>71</v>
      </c>
      <c r="I2000">
        <v>1</v>
      </c>
      <c r="J2000" t="s">
        <v>228</v>
      </c>
      <c r="K2000" s="1" t="s">
        <v>120</v>
      </c>
      <c r="L2000" s="1" t="s">
        <v>162</v>
      </c>
      <c r="M2000">
        <v>32</v>
      </c>
      <c r="N2000">
        <v>0</v>
      </c>
      <c r="O2000">
        <v>0</v>
      </c>
      <c r="P2000">
        <v>0</v>
      </c>
      <c r="W2000" s="1"/>
      <c r="X2000" t="str">
        <f>Receive[[#This Row],[服装]]&amp;Receive[[#This Row],[名前]]&amp;Receive[[#This Row],[レアリティ]]</f>
        <v>和装体験北信介ICONIC</v>
      </c>
    </row>
    <row r="2001" spans="1:24" x14ac:dyDescent="0.25">
      <c r="A2001">
        <f>VLOOKUP(Receive[[#This Row],[No用]],SetNo[[No.用]:[vlookup 用]],2,FALSE)</f>
        <v>338</v>
      </c>
      <c r="B2001">
        <f>IF(ROW()=2,1,IF(A2000&lt;&gt;Receive[[#This Row],[No]],1,B2000+1))</f>
        <v>5</v>
      </c>
      <c r="C2001" s="1" t="s">
        <v>1446</v>
      </c>
      <c r="D2001" s="1" t="s">
        <v>189</v>
      </c>
      <c r="E2001" s="1" t="s">
        <v>77</v>
      </c>
      <c r="F2001" s="1" t="s">
        <v>78</v>
      </c>
      <c r="G2001" s="1" t="s">
        <v>185</v>
      </c>
      <c r="H2001" s="1" t="s">
        <v>71</v>
      </c>
      <c r="I2001">
        <v>1</v>
      </c>
      <c r="J2001" t="s">
        <v>228</v>
      </c>
      <c r="K2001" s="1" t="s">
        <v>164</v>
      </c>
      <c r="L2001" s="1" t="s">
        <v>162</v>
      </c>
      <c r="M2001">
        <v>32</v>
      </c>
      <c r="N2001">
        <v>0</v>
      </c>
      <c r="O2001">
        <v>0</v>
      </c>
      <c r="P2001">
        <v>0</v>
      </c>
      <c r="W2001" s="1"/>
      <c r="X2001" t="str">
        <f>Receive[[#This Row],[服装]]&amp;Receive[[#This Row],[名前]]&amp;Receive[[#This Row],[レアリティ]]</f>
        <v>和装体験北信介ICONIC</v>
      </c>
    </row>
    <row r="2002" spans="1:24" x14ac:dyDescent="0.25">
      <c r="A2002">
        <f>VLOOKUP(Receive[[#This Row],[No用]],SetNo[[No.用]:[vlookup 用]],2,FALSE)</f>
        <v>338</v>
      </c>
      <c r="B2002">
        <f>IF(ROW()=2,1,IF(A2001&lt;&gt;Receive[[#This Row],[No]],1,B2001+1))</f>
        <v>6</v>
      </c>
      <c r="C2002" s="1" t="s">
        <v>1446</v>
      </c>
      <c r="D2002" s="1" t="s">
        <v>189</v>
      </c>
      <c r="E2002" s="1" t="s">
        <v>77</v>
      </c>
      <c r="F2002" s="1" t="s">
        <v>78</v>
      </c>
      <c r="G2002" s="1" t="s">
        <v>185</v>
      </c>
      <c r="H2002" s="1" t="s">
        <v>71</v>
      </c>
      <c r="I2002">
        <v>0</v>
      </c>
      <c r="J2002" t="s">
        <v>228</v>
      </c>
      <c r="K2002" s="1" t="s">
        <v>165</v>
      </c>
      <c r="L2002" s="1" t="s">
        <v>162</v>
      </c>
      <c r="M2002">
        <v>13</v>
      </c>
      <c r="N2002">
        <v>0</v>
      </c>
      <c r="O2002">
        <v>0</v>
      </c>
      <c r="P2002">
        <v>0</v>
      </c>
      <c r="W2002" s="1"/>
      <c r="X2002" t="str">
        <f>Receive[[#This Row],[服装]]&amp;Receive[[#This Row],[名前]]&amp;Receive[[#This Row],[レアリティ]]</f>
        <v>和装体験北信介ICONIC</v>
      </c>
    </row>
    <row r="2003" spans="1:24" x14ac:dyDescent="0.25">
      <c r="A2003">
        <f>VLOOKUP(Receive[[#This Row],[No用]],SetNo[[No.用]:[vlookup 用]],2,FALSE)</f>
        <v>338</v>
      </c>
      <c r="B2003">
        <f>IF(ROW()=2,1,IF(A2002&lt;&gt;Receive[[#This Row],[No]],1,B2002+1))</f>
        <v>7</v>
      </c>
      <c r="C2003" s="1" t="s">
        <v>1446</v>
      </c>
      <c r="D2003" s="1" t="s">
        <v>189</v>
      </c>
      <c r="E2003" s="1" t="s">
        <v>77</v>
      </c>
      <c r="F2003" s="1" t="s">
        <v>78</v>
      </c>
      <c r="G2003" s="1" t="s">
        <v>185</v>
      </c>
      <c r="H2003" s="1" t="s">
        <v>71</v>
      </c>
      <c r="I2003">
        <v>1</v>
      </c>
      <c r="J2003" t="s">
        <v>228</v>
      </c>
      <c r="K2003" s="1" t="s">
        <v>120</v>
      </c>
      <c r="L2003" s="1" t="s">
        <v>224</v>
      </c>
      <c r="M2003">
        <v>47</v>
      </c>
      <c r="N2003">
        <v>0</v>
      </c>
      <c r="O2003">
        <v>57</v>
      </c>
      <c r="P2003">
        <v>0</v>
      </c>
      <c r="W2003" s="1" t="s">
        <v>1166</v>
      </c>
      <c r="X2003" t="str">
        <f>Receive[[#This Row],[服装]]&amp;Receive[[#This Row],[名前]]&amp;Receive[[#This Row],[レアリティ]]</f>
        <v>和装体験北信介ICONIC</v>
      </c>
    </row>
    <row r="2004" spans="1:24" x14ac:dyDescent="0.25">
      <c r="A2004">
        <f>VLOOKUP(Receive[[#This Row],[No用]],SetNo[[No.用]:[vlookup 用]],2,FALSE)</f>
        <v>339</v>
      </c>
      <c r="B2004">
        <f>IF(ROW()=2,1,IF(A2003&lt;&gt;Receive[[#This Row],[No]],1,B2003+1))</f>
        <v>1</v>
      </c>
      <c r="C2004" s="1" t="s">
        <v>1674</v>
      </c>
      <c r="D2004" s="1" t="s">
        <v>189</v>
      </c>
      <c r="E2004" s="1" t="s">
        <v>73</v>
      </c>
      <c r="F2004" s="1" t="s">
        <v>78</v>
      </c>
      <c r="G2004" s="1" t="s">
        <v>185</v>
      </c>
      <c r="H2004" s="1" t="s">
        <v>71</v>
      </c>
      <c r="I2004">
        <v>1</v>
      </c>
      <c r="J2004" t="s">
        <v>228</v>
      </c>
      <c r="K2004" s="1" t="s">
        <v>119</v>
      </c>
      <c r="L2004" s="1" t="s">
        <v>173</v>
      </c>
      <c r="M2004">
        <v>39</v>
      </c>
      <c r="N2004">
        <v>0</v>
      </c>
      <c r="O2004">
        <v>0</v>
      </c>
      <c r="P2004">
        <v>0</v>
      </c>
      <c r="W2004" s="1"/>
      <c r="X2004" t="str">
        <f>Receive[[#This Row],[服装]]&amp;Receive[[#This Row],[名前]]&amp;Receive[[#This Row],[レアリティ]]</f>
        <v>思い出北信介ICONIC</v>
      </c>
    </row>
    <row r="2005" spans="1:24" x14ac:dyDescent="0.25">
      <c r="A2005">
        <f>VLOOKUP(Receive[[#This Row],[No用]],SetNo[[No.用]:[vlookup 用]],2,FALSE)</f>
        <v>339</v>
      </c>
      <c r="B2005">
        <f>IF(ROW()=2,1,IF(A2004&lt;&gt;Receive[[#This Row],[No]],1,B2004+1))</f>
        <v>2</v>
      </c>
      <c r="C2005" s="1" t="s">
        <v>1674</v>
      </c>
      <c r="D2005" s="1" t="s">
        <v>189</v>
      </c>
      <c r="E2005" s="1" t="s">
        <v>73</v>
      </c>
      <c r="F2005" s="1" t="s">
        <v>78</v>
      </c>
      <c r="G2005" s="1" t="s">
        <v>185</v>
      </c>
      <c r="H2005" s="1" t="s">
        <v>71</v>
      </c>
      <c r="I2005">
        <v>1</v>
      </c>
      <c r="J2005" t="s">
        <v>228</v>
      </c>
      <c r="K2005" s="1" t="s">
        <v>163</v>
      </c>
      <c r="L2005" s="1" t="s">
        <v>178</v>
      </c>
      <c r="M2005">
        <v>37</v>
      </c>
      <c r="N2005">
        <v>0</v>
      </c>
      <c r="O2005">
        <v>0</v>
      </c>
      <c r="P2005">
        <v>0</v>
      </c>
      <c r="R2005" s="1" t="s">
        <v>923</v>
      </c>
      <c r="S2005">
        <v>17.5</v>
      </c>
      <c r="T2005">
        <v>69.44</v>
      </c>
      <c r="W2005" s="1"/>
      <c r="X2005" t="str">
        <f>Receive[[#This Row],[服装]]&amp;Receive[[#This Row],[名前]]&amp;Receive[[#This Row],[レアリティ]]</f>
        <v>思い出北信介ICONIC</v>
      </c>
    </row>
    <row r="2006" spans="1:24" x14ac:dyDescent="0.25">
      <c r="A2006">
        <f>VLOOKUP(Receive[[#This Row],[No用]],SetNo[[No.用]:[vlookup 用]],2,FALSE)</f>
        <v>339</v>
      </c>
      <c r="B2006">
        <f>IF(ROW()=2,1,IF(A2005&lt;&gt;Receive[[#This Row],[No]],1,B2005+1))</f>
        <v>3</v>
      </c>
      <c r="C2006" s="1" t="s">
        <v>1674</v>
      </c>
      <c r="D2006" s="1" t="s">
        <v>189</v>
      </c>
      <c r="E2006" s="1" t="s">
        <v>73</v>
      </c>
      <c r="F2006" s="1" t="s">
        <v>78</v>
      </c>
      <c r="G2006" s="1" t="s">
        <v>185</v>
      </c>
      <c r="H2006" s="1" t="s">
        <v>71</v>
      </c>
      <c r="I2006">
        <v>1</v>
      </c>
      <c r="J2006" t="s">
        <v>228</v>
      </c>
      <c r="K2006" s="1" t="s">
        <v>230</v>
      </c>
      <c r="L2006" s="1" t="s">
        <v>178</v>
      </c>
      <c r="M2006">
        <v>37</v>
      </c>
      <c r="N2006">
        <v>0</v>
      </c>
      <c r="O2006">
        <v>0</v>
      </c>
      <c r="P2006">
        <v>0</v>
      </c>
      <c r="R2006" s="1" t="s">
        <v>923</v>
      </c>
      <c r="S2006">
        <v>12.5</v>
      </c>
      <c r="T2006">
        <v>49.74</v>
      </c>
      <c r="W2006" s="1"/>
      <c r="X2006" t="str">
        <f>Receive[[#This Row],[服装]]&amp;Receive[[#This Row],[名前]]&amp;Receive[[#This Row],[レアリティ]]</f>
        <v>思い出北信介ICONIC</v>
      </c>
    </row>
    <row r="2007" spans="1:24" x14ac:dyDescent="0.25">
      <c r="A2007">
        <f>VLOOKUP(Receive[[#This Row],[No用]],SetNo[[No.用]:[vlookup 用]],2,FALSE)</f>
        <v>339</v>
      </c>
      <c r="B2007">
        <f>IF(ROW()=2,1,IF(A2006&lt;&gt;Receive[[#This Row],[No]],1,B2006+1))</f>
        <v>4</v>
      </c>
      <c r="C2007" s="1" t="s">
        <v>1674</v>
      </c>
      <c r="D2007" s="1" t="s">
        <v>189</v>
      </c>
      <c r="E2007" s="1" t="s">
        <v>73</v>
      </c>
      <c r="F2007" s="1" t="s">
        <v>78</v>
      </c>
      <c r="G2007" s="1" t="s">
        <v>185</v>
      </c>
      <c r="H2007" s="1" t="s">
        <v>71</v>
      </c>
      <c r="I2007">
        <v>1</v>
      </c>
      <c r="J2007" t="s">
        <v>228</v>
      </c>
      <c r="K2007" s="1" t="s">
        <v>120</v>
      </c>
      <c r="L2007" s="1" t="s">
        <v>173</v>
      </c>
      <c r="M2007">
        <v>39</v>
      </c>
      <c r="N2007">
        <v>0</v>
      </c>
      <c r="O2007">
        <v>0</v>
      </c>
      <c r="P2007">
        <v>0</v>
      </c>
      <c r="W2007" s="1"/>
      <c r="X2007" t="str">
        <f>Receive[[#This Row],[服装]]&amp;Receive[[#This Row],[名前]]&amp;Receive[[#This Row],[レアリティ]]</f>
        <v>思い出北信介ICONIC</v>
      </c>
    </row>
    <row r="2008" spans="1:24" x14ac:dyDescent="0.25">
      <c r="A2008">
        <f>VLOOKUP(Receive[[#This Row],[No用]],SetNo[[No.用]:[vlookup 用]],2,FALSE)</f>
        <v>339</v>
      </c>
      <c r="B2008">
        <f>IF(ROW()=2,1,IF(A2007&lt;&gt;Receive[[#This Row],[No]],1,B2007+1))</f>
        <v>5</v>
      </c>
      <c r="C2008" s="1" t="s">
        <v>1674</v>
      </c>
      <c r="D2008" s="1" t="s">
        <v>189</v>
      </c>
      <c r="E2008" s="1" t="s">
        <v>73</v>
      </c>
      <c r="F2008" s="1" t="s">
        <v>78</v>
      </c>
      <c r="G2008" s="1" t="s">
        <v>185</v>
      </c>
      <c r="H2008" s="1" t="s">
        <v>71</v>
      </c>
      <c r="I2008">
        <v>1</v>
      </c>
      <c r="J2008" t="s">
        <v>228</v>
      </c>
      <c r="K2008" s="1" t="s">
        <v>164</v>
      </c>
      <c r="L2008" s="1" t="s">
        <v>162</v>
      </c>
      <c r="M2008">
        <v>34</v>
      </c>
      <c r="N2008">
        <v>0</v>
      </c>
      <c r="O2008">
        <v>0</v>
      </c>
      <c r="P2008">
        <v>0</v>
      </c>
      <c r="W2008" s="1"/>
      <c r="X2008" t="str">
        <f>Receive[[#This Row],[服装]]&amp;Receive[[#This Row],[名前]]&amp;Receive[[#This Row],[レアリティ]]</f>
        <v>思い出北信介ICONIC</v>
      </c>
    </row>
    <row r="2009" spans="1:24" x14ac:dyDescent="0.25">
      <c r="A2009">
        <f>VLOOKUP(Receive[[#This Row],[No用]],SetNo[[No.用]:[vlookup 用]],2,FALSE)</f>
        <v>339</v>
      </c>
      <c r="B2009">
        <f>IF(ROW()=2,1,IF(A2008&lt;&gt;Receive[[#This Row],[No]],1,B2008+1))</f>
        <v>6</v>
      </c>
      <c r="C2009" s="1" t="s">
        <v>1674</v>
      </c>
      <c r="D2009" s="1" t="s">
        <v>189</v>
      </c>
      <c r="E2009" s="1" t="s">
        <v>73</v>
      </c>
      <c r="F2009" s="1" t="s">
        <v>78</v>
      </c>
      <c r="G2009" s="1" t="s">
        <v>185</v>
      </c>
      <c r="H2009" s="1" t="s">
        <v>71</v>
      </c>
      <c r="I2009">
        <v>0</v>
      </c>
      <c r="J2009" t="s">
        <v>228</v>
      </c>
      <c r="K2009" s="1" t="s">
        <v>165</v>
      </c>
      <c r="L2009" s="1" t="s">
        <v>162</v>
      </c>
      <c r="M2009">
        <v>15</v>
      </c>
      <c r="N2009">
        <v>0</v>
      </c>
      <c r="O2009">
        <v>0</v>
      </c>
      <c r="P2009">
        <v>0</v>
      </c>
      <c r="W2009" s="1"/>
      <c r="X2009" t="str">
        <f>Receive[[#This Row],[服装]]&amp;Receive[[#This Row],[名前]]&amp;Receive[[#This Row],[レアリティ]]</f>
        <v>思い出北信介ICONIC</v>
      </c>
    </row>
    <row r="2010" spans="1:24" x14ac:dyDescent="0.25">
      <c r="A2010">
        <f>VLOOKUP(Receive[[#This Row],[No用]],SetNo[[No.用]:[vlookup 用]],2,FALSE)</f>
        <v>339</v>
      </c>
      <c r="B2010">
        <f>IF(ROW()=2,1,IF(A2009&lt;&gt;Receive[[#This Row],[No]],1,B2009+1))</f>
        <v>7</v>
      </c>
      <c r="C2010" s="1" t="s">
        <v>1674</v>
      </c>
      <c r="D2010" s="1" t="s">
        <v>189</v>
      </c>
      <c r="E2010" s="1" t="s">
        <v>73</v>
      </c>
      <c r="F2010" s="1" t="s">
        <v>78</v>
      </c>
      <c r="G2010" s="1" t="s">
        <v>185</v>
      </c>
      <c r="H2010" s="1" t="s">
        <v>71</v>
      </c>
      <c r="I2010">
        <v>1</v>
      </c>
      <c r="J2010" t="s">
        <v>228</v>
      </c>
      <c r="K2010" s="1" t="s">
        <v>120</v>
      </c>
      <c r="L2010" s="1" t="s">
        <v>224</v>
      </c>
      <c r="M2010">
        <v>49</v>
      </c>
      <c r="N2010">
        <v>0</v>
      </c>
      <c r="O2010">
        <v>59</v>
      </c>
      <c r="P2010">
        <v>0</v>
      </c>
      <c r="W2010" s="1" t="s">
        <v>1166</v>
      </c>
      <c r="X2010" t="str">
        <f>Receive[[#This Row],[服装]]&amp;Receive[[#This Row],[名前]]&amp;Receive[[#This Row],[レアリティ]]</f>
        <v>思い出北信介ICONIC</v>
      </c>
    </row>
    <row r="2011" spans="1:24" x14ac:dyDescent="0.25">
      <c r="A2011">
        <f>VLOOKUP(Receive[[#This Row],[No用]],SetNo[[No.用]:[vlookup 用]],2,FALSE)</f>
        <v>339</v>
      </c>
      <c r="B2011">
        <f>IF(ROW()=2,1,IF(A2010&lt;&gt;Receive[[#This Row],[No]],1,B2010+1))</f>
        <v>8</v>
      </c>
      <c r="C2011" s="1" t="s">
        <v>1674</v>
      </c>
      <c r="D2011" s="1" t="s">
        <v>189</v>
      </c>
      <c r="E2011" s="1" t="s">
        <v>73</v>
      </c>
      <c r="F2011" s="1" t="s">
        <v>78</v>
      </c>
      <c r="G2011" s="1" t="s">
        <v>185</v>
      </c>
      <c r="H2011" s="1" t="s">
        <v>71</v>
      </c>
      <c r="I2011">
        <v>1</v>
      </c>
      <c r="J2011" t="s">
        <v>228</v>
      </c>
      <c r="K2011" s="1" t="s">
        <v>164</v>
      </c>
      <c r="L2011" s="1" t="s">
        <v>224</v>
      </c>
      <c r="M2011">
        <v>49</v>
      </c>
      <c r="N2011">
        <v>0</v>
      </c>
      <c r="O2011">
        <v>59</v>
      </c>
      <c r="P2011">
        <v>0</v>
      </c>
      <c r="W2011" s="1" t="s">
        <v>1167</v>
      </c>
      <c r="X2011" t="str">
        <f>Receive[[#This Row],[服装]]&amp;Receive[[#This Row],[名前]]&amp;Receive[[#This Row],[レアリティ]]</f>
        <v>思い出北信介ICONIC</v>
      </c>
    </row>
    <row r="2012" spans="1:24" x14ac:dyDescent="0.25">
      <c r="A2012">
        <f>VLOOKUP(Receive[[#This Row],[No用]],SetNo[[No.用]:[vlookup 用]],2,FALSE)</f>
        <v>339</v>
      </c>
      <c r="B2012">
        <f>IF(ROW()=2,1,IF(A2011&lt;&gt;Receive[[#This Row],[No]],1,B2011+1))</f>
        <v>9</v>
      </c>
      <c r="C2012" s="1" t="s">
        <v>1674</v>
      </c>
      <c r="D2012" s="1" t="s">
        <v>189</v>
      </c>
      <c r="E2012" s="1" t="s">
        <v>73</v>
      </c>
      <c r="F2012" s="1" t="s">
        <v>78</v>
      </c>
      <c r="G2012" s="1" t="s">
        <v>185</v>
      </c>
      <c r="H2012" s="1" t="s">
        <v>71</v>
      </c>
      <c r="I2012">
        <v>1</v>
      </c>
      <c r="J2012" t="s">
        <v>228</v>
      </c>
      <c r="K2012" s="1" t="s">
        <v>183</v>
      </c>
      <c r="L2012" s="1" t="s">
        <v>224</v>
      </c>
      <c r="M2012">
        <v>49</v>
      </c>
      <c r="N2012">
        <v>0</v>
      </c>
      <c r="O2012">
        <v>59</v>
      </c>
      <c r="P2012">
        <v>0</v>
      </c>
      <c r="W2012" s="1" t="s">
        <v>1689</v>
      </c>
      <c r="X2012" t="str">
        <f>Receive[[#This Row],[服装]]&amp;Receive[[#This Row],[名前]]&amp;Receive[[#This Row],[レアリティ]]</f>
        <v>思い出北信介ICONIC</v>
      </c>
    </row>
    <row r="2013" spans="1:24" x14ac:dyDescent="0.25">
      <c r="A2013">
        <f>VLOOKUP(Receive[[#This Row],[No用]],SetNo[[No.用]:[vlookup 用]],2,FALSE)</f>
        <v>340</v>
      </c>
      <c r="B2013">
        <f>IF(ROW()=2,1,IF(A1996&lt;&gt;Receive[[#This Row],[No]],1,B1996+1))</f>
        <v>1</v>
      </c>
      <c r="C2013" t="s">
        <v>108</v>
      </c>
      <c r="D2013" s="1" t="s">
        <v>522</v>
      </c>
      <c r="E2013" t="s">
        <v>77</v>
      </c>
      <c r="F2013" s="1" t="s">
        <v>78</v>
      </c>
      <c r="G2013" t="s">
        <v>185</v>
      </c>
      <c r="H2013" t="s">
        <v>71</v>
      </c>
      <c r="I2013">
        <v>1</v>
      </c>
      <c r="J2013" t="s">
        <v>228</v>
      </c>
      <c r="K2013" s="1" t="s">
        <v>119</v>
      </c>
      <c r="L2013" s="1" t="s">
        <v>162</v>
      </c>
      <c r="M2013">
        <v>25</v>
      </c>
      <c r="N2013">
        <v>0</v>
      </c>
      <c r="O2013">
        <v>0</v>
      </c>
      <c r="P2013">
        <v>0</v>
      </c>
      <c r="X2013" t="str">
        <f>Receive[[#This Row],[服装]]&amp;Receive[[#This Row],[名前]]&amp;Receive[[#This Row],[レアリティ]]</f>
        <v>ユニフォーム尾白アランICONIC</v>
      </c>
    </row>
    <row r="2014" spans="1:24" x14ac:dyDescent="0.25">
      <c r="A2014">
        <f>VLOOKUP(Receive[[#This Row],[No用]],SetNo[[No.用]:[vlookup 用]],2,FALSE)</f>
        <v>340</v>
      </c>
      <c r="B2014">
        <f>IF(ROW()=2,1,IF(A2013&lt;&gt;Receive[[#This Row],[No]],1,B2013+1))</f>
        <v>2</v>
      </c>
      <c r="C2014" t="s">
        <v>108</v>
      </c>
      <c r="D2014" s="1" t="s">
        <v>522</v>
      </c>
      <c r="E2014" t="s">
        <v>77</v>
      </c>
      <c r="F2014" s="1" t="s">
        <v>78</v>
      </c>
      <c r="G2014" t="s">
        <v>185</v>
      </c>
      <c r="H2014" t="s">
        <v>71</v>
      </c>
      <c r="I2014">
        <v>1</v>
      </c>
      <c r="J2014" t="s">
        <v>228</v>
      </c>
      <c r="K2014" s="1" t="s">
        <v>163</v>
      </c>
      <c r="L2014" s="1" t="s">
        <v>162</v>
      </c>
      <c r="M2014">
        <v>25</v>
      </c>
      <c r="N2014">
        <v>0</v>
      </c>
      <c r="O2014">
        <v>0</v>
      </c>
      <c r="P2014">
        <v>0</v>
      </c>
      <c r="R2014" s="1" t="s">
        <v>923</v>
      </c>
      <c r="S2014" s="1">
        <v>15</v>
      </c>
      <c r="T2014" s="1">
        <v>59.1</v>
      </c>
      <c r="U2014" s="1"/>
      <c r="V2014" s="1"/>
      <c r="X2014" t="str">
        <f>Receive[[#This Row],[服装]]&amp;Receive[[#This Row],[名前]]&amp;Receive[[#This Row],[レアリティ]]</f>
        <v>ユニフォーム尾白アランICONIC</v>
      </c>
    </row>
    <row r="2015" spans="1:24" x14ac:dyDescent="0.25">
      <c r="A2015">
        <f>VLOOKUP(Receive[[#This Row],[No用]],SetNo[[No.用]:[vlookup 用]],2,FALSE)</f>
        <v>340</v>
      </c>
      <c r="B2015">
        <f>IF(ROW()=2,1,IF(A2014&lt;&gt;Receive[[#This Row],[No]],1,B2014+1))</f>
        <v>3</v>
      </c>
      <c r="C2015" t="s">
        <v>108</v>
      </c>
      <c r="D2015" s="1" t="s">
        <v>522</v>
      </c>
      <c r="E2015" t="s">
        <v>77</v>
      </c>
      <c r="F2015" s="1" t="s">
        <v>78</v>
      </c>
      <c r="G2015" t="s">
        <v>185</v>
      </c>
      <c r="H2015" t="s">
        <v>71</v>
      </c>
      <c r="I2015">
        <v>1</v>
      </c>
      <c r="J2015" t="s">
        <v>228</v>
      </c>
      <c r="K2015" s="1" t="s">
        <v>120</v>
      </c>
      <c r="L2015" s="1" t="s">
        <v>162</v>
      </c>
      <c r="M2015">
        <v>25</v>
      </c>
      <c r="N2015">
        <v>0</v>
      </c>
      <c r="O2015">
        <v>0</v>
      </c>
      <c r="P2015">
        <v>0</v>
      </c>
      <c r="X2015" t="str">
        <f>Receive[[#This Row],[服装]]&amp;Receive[[#This Row],[名前]]&amp;Receive[[#This Row],[レアリティ]]</f>
        <v>ユニフォーム尾白アランICONIC</v>
      </c>
    </row>
    <row r="2016" spans="1:24" x14ac:dyDescent="0.25">
      <c r="A2016">
        <f>VLOOKUP(Receive[[#This Row],[No用]],SetNo[[No.用]:[vlookup 用]],2,FALSE)</f>
        <v>340</v>
      </c>
      <c r="B2016">
        <f>IF(ROW()=2,1,IF(A2015&lt;&gt;Receive[[#This Row],[No]],1,B2015+1))</f>
        <v>4</v>
      </c>
      <c r="C2016" t="s">
        <v>108</v>
      </c>
      <c r="D2016" s="1" t="s">
        <v>522</v>
      </c>
      <c r="E2016" t="s">
        <v>77</v>
      </c>
      <c r="F2016" s="1" t="s">
        <v>78</v>
      </c>
      <c r="G2016" t="s">
        <v>185</v>
      </c>
      <c r="H2016" t="s">
        <v>71</v>
      </c>
      <c r="I2016">
        <v>1</v>
      </c>
      <c r="J2016" t="s">
        <v>228</v>
      </c>
      <c r="K2016" s="1" t="s">
        <v>164</v>
      </c>
      <c r="L2016" s="1" t="s">
        <v>162</v>
      </c>
      <c r="M2016">
        <v>25</v>
      </c>
      <c r="N2016">
        <v>0</v>
      </c>
      <c r="O2016">
        <v>0</v>
      </c>
      <c r="P2016">
        <v>0</v>
      </c>
      <c r="X2016" t="str">
        <f>Receive[[#This Row],[服装]]&amp;Receive[[#This Row],[名前]]&amp;Receive[[#This Row],[レアリティ]]</f>
        <v>ユニフォーム尾白アランICONIC</v>
      </c>
    </row>
    <row r="2017" spans="1:24" x14ac:dyDescent="0.25">
      <c r="A2017">
        <f>VLOOKUP(Receive[[#This Row],[No用]],SetNo[[No.用]:[vlookup 用]],2,FALSE)</f>
        <v>340</v>
      </c>
      <c r="B2017">
        <f>IF(ROW()=2,1,IF(A2016&lt;&gt;Receive[[#This Row],[No]],1,B2016+1))</f>
        <v>5</v>
      </c>
      <c r="C2017" t="s">
        <v>108</v>
      </c>
      <c r="D2017" s="1" t="s">
        <v>522</v>
      </c>
      <c r="E2017" t="s">
        <v>77</v>
      </c>
      <c r="F2017" s="1" t="s">
        <v>78</v>
      </c>
      <c r="G2017" t="s">
        <v>185</v>
      </c>
      <c r="H2017" t="s">
        <v>71</v>
      </c>
      <c r="I2017">
        <v>0</v>
      </c>
      <c r="J2017" t="s">
        <v>228</v>
      </c>
      <c r="K2017" s="1" t="s">
        <v>165</v>
      </c>
      <c r="L2017" s="1" t="s">
        <v>162</v>
      </c>
      <c r="M2017">
        <v>13</v>
      </c>
      <c r="N2017">
        <v>0</v>
      </c>
      <c r="O2017">
        <v>0</v>
      </c>
      <c r="P2017">
        <v>0</v>
      </c>
      <c r="X2017" t="str">
        <f>Receive[[#This Row],[服装]]&amp;Receive[[#This Row],[名前]]&amp;Receive[[#This Row],[レアリティ]]</f>
        <v>ユニフォーム尾白アランICONIC</v>
      </c>
    </row>
    <row r="2018" spans="1:24" x14ac:dyDescent="0.25">
      <c r="A2018">
        <f>VLOOKUP(Receive[[#This Row],[No用]],SetNo[[No.用]:[vlookup 用]],2,FALSE)</f>
        <v>341</v>
      </c>
      <c r="B2018">
        <f>IF(ROW()=2,1,IF(A2017&lt;&gt;Receive[[#This Row],[No]],1,B2017+1))</f>
        <v>1</v>
      </c>
      <c r="C2018" s="1" t="s">
        <v>595</v>
      </c>
      <c r="D2018" s="1" t="s">
        <v>522</v>
      </c>
      <c r="E2018" s="1" t="s">
        <v>600</v>
      </c>
      <c r="F2018" s="1" t="s">
        <v>78</v>
      </c>
      <c r="G2018" t="s">
        <v>185</v>
      </c>
      <c r="H2018" t="s">
        <v>71</v>
      </c>
      <c r="I2018">
        <v>1</v>
      </c>
      <c r="J2018" t="s">
        <v>228</v>
      </c>
      <c r="K2018" s="1" t="s">
        <v>119</v>
      </c>
      <c r="L2018" s="1" t="s">
        <v>178</v>
      </c>
      <c r="M2018">
        <v>28</v>
      </c>
      <c r="N2018">
        <v>0</v>
      </c>
      <c r="O2018">
        <v>0</v>
      </c>
      <c r="P2018">
        <v>0</v>
      </c>
      <c r="X2018" t="str">
        <f>Receive[[#This Row],[服装]]&amp;Receive[[#This Row],[名前]]&amp;Receive[[#This Row],[レアリティ]]</f>
        <v>雪遊び尾白アランICONIC</v>
      </c>
    </row>
    <row r="2019" spans="1:24" x14ac:dyDescent="0.25">
      <c r="A2019">
        <f>VLOOKUP(Receive[[#This Row],[No用]],SetNo[[No.用]:[vlookup 用]],2,FALSE)</f>
        <v>341</v>
      </c>
      <c r="B2019">
        <f>IF(ROW()=2,1,IF(A2018&lt;&gt;Receive[[#This Row],[No]],1,B2018+1))</f>
        <v>2</v>
      </c>
      <c r="C2019" s="1" t="s">
        <v>595</v>
      </c>
      <c r="D2019" s="1" t="s">
        <v>522</v>
      </c>
      <c r="E2019" s="1" t="s">
        <v>600</v>
      </c>
      <c r="F2019" s="1" t="s">
        <v>78</v>
      </c>
      <c r="G2019" t="s">
        <v>185</v>
      </c>
      <c r="H2019" t="s">
        <v>71</v>
      </c>
      <c r="I2019">
        <v>1</v>
      </c>
      <c r="J2019" t="s">
        <v>228</v>
      </c>
      <c r="K2019" s="1" t="s">
        <v>163</v>
      </c>
      <c r="L2019" s="1" t="s">
        <v>162</v>
      </c>
      <c r="M2019">
        <v>25</v>
      </c>
      <c r="N2019">
        <v>0</v>
      </c>
      <c r="O2019">
        <v>0</v>
      </c>
      <c r="P2019">
        <v>0</v>
      </c>
      <c r="R2019" s="1" t="s">
        <v>923</v>
      </c>
      <c r="S2019" s="1">
        <v>15</v>
      </c>
      <c r="T2019" s="1">
        <v>59.1</v>
      </c>
      <c r="U2019" s="1"/>
      <c r="V2019" s="1"/>
      <c r="X2019" t="str">
        <f>Receive[[#This Row],[服装]]&amp;Receive[[#This Row],[名前]]&amp;Receive[[#This Row],[レアリティ]]</f>
        <v>雪遊び尾白アランICONIC</v>
      </c>
    </row>
    <row r="2020" spans="1:24" x14ac:dyDescent="0.25">
      <c r="A2020">
        <f>VLOOKUP(Receive[[#This Row],[No用]],SetNo[[No.用]:[vlookup 用]],2,FALSE)</f>
        <v>341</v>
      </c>
      <c r="B2020">
        <f>IF(ROW()=2,1,IF(A2019&lt;&gt;Receive[[#This Row],[No]],1,B2019+1))</f>
        <v>3</v>
      </c>
      <c r="C2020" s="1" t="s">
        <v>595</v>
      </c>
      <c r="D2020" s="1" t="s">
        <v>522</v>
      </c>
      <c r="E2020" s="1" t="s">
        <v>600</v>
      </c>
      <c r="F2020" s="1" t="s">
        <v>78</v>
      </c>
      <c r="G2020" t="s">
        <v>185</v>
      </c>
      <c r="H2020" t="s">
        <v>71</v>
      </c>
      <c r="I2020">
        <v>1</v>
      </c>
      <c r="J2020" t="s">
        <v>228</v>
      </c>
      <c r="K2020" s="1" t="s">
        <v>120</v>
      </c>
      <c r="L2020" s="1" t="s">
        <v>178</v>
      </c>
      <c r="M2020">
        <v>28</v>
      </c>
      <c r="N2020">
        <v>0</v>
      </c>
      <c r="O2020">
        <v>0</v>
      </c>
      <c r="P2020">
        <v>0</v>
      </c>
      <c r="X2020" t="str">
        <f>Receive[[#This Row],[服装]]&amp;Receive[[#This Row],[名前]]&amp;Receive[[#This Row],[レアリティ]]</f>
        <v>雪遊び尾白アランICONIC</v>
      </c>
    </row>
    <row r="2021" spans="1:24" x14ac:dyDescent="0.25">
      <c r="A2021">
        <f>VLOOKUP(Receive[[#This Row],[No用]],SetNo[[No.用]:[vlookup 用]],2,FALSE)</f>
        <v>341</v>
      </c>
      <c r="B2021">
        <f>IF(ROW()=2,1,IF(A2020&lt;&gt;Receive[[#This Row],[No]],1,B2020+1))</f>
        <v>4</v>
      </c>
      <c r="C2021" s="1" t="s">
        <v>595</v>
      </c>
      <c r="D2021" s="1" t="s">
        <v>522</v>
      </c>
      <c r="E2021" s="1" t="s">
        <v>600</v>
      </c>
      <c r="F2021" s="1" t="s">
        <v>78</v>
      </c>
      <c r="G2021" t="s">
        <v>185</v>
      </c>
      <c r="H2021" t="s">
        <v>71</v>
      </c>
      <c r="I2021">
        <v>1</v>
      </c>
      <c r="J2021" t="s">
        <v>228</v>
      </c>
      <c r="K2021" s="1" t="s">
        <v>164</v>
      </c>
      <c r="L2021" s="1" t="s">
        <v>162</v>
      </c>
      <c r="M2021">
        <v>25</v>
      </c>
      <c r="N2021">
        <v>0</v>
      </c>
      <c r="O2021">
        <v>0</v>
      </c>
      <c r="P2021">
        <v>0</v>
      </c>
      <c r="X2021" t="str">
        <f>Receive[[#This Row],[服装]]&amp;Receive[[#This Row],[名前]]&amp;Receive[[#This Row],[レアリティ]]</f>
        <v>雪遊び尾白アランICONIC</v>
      </c>
    </row>
    <row r="2022" spans="1:24" x14ac:dyDescent="0.25">
      <c r="A2022">
        <f>VLOOKUP(Receive[[#This Row],[No用]],SetNo[[No.用]:[vlookup 用]],2,FALSE)</f>
        <v>341</v>
      </c>
      <c r="B2022">
        <f>IF(ROW()=2,1,IF(A2021&lt;&gt;Receive[[#This Row],[No]],1,B2021+1))</f>
        <v>5</v>
      </c>
      <c r="C2022" s="1" t="s">
        <v>595</v>
      </c>
      <c r="D2022" s="1" t="s">
        <v>522</v>
      </c>
      <c r="E2022" s="1" t="s">
        <v>600</v>
      </c>
      <c r="F2022" s="1" t="s">
        <v>78</v>
      </c>
      <c r="G2022" t="s">
        <v>185</v>
      </c>
      <c r="H2022" t="s">
        <v>71</v>
      </c>
      <c r="I2022">
        <v>0</v>
      </c>
      <c r="J2022" t="s">
        <v>228</v>
      </c>
      <c r="K2022" s="1" t="s">
        <v>165</v>
      </c>
      <c r="L2022" s="1" t="s">
        <v>162</v>
      </c>
      <c r="M2022">
        <v>13</v>
      </c>
      <c r="N2022">
        <v>0</v>
      </c>
      <c r="O2022">
        <v>0</v>
      </c>
      <c r="P2022">
        <v>0</v>
      </c>
      <c r="X2022" t="str">
        <f>Receive[[#This Row],[服装]]&amp;Receive[[#This Row],[名前]]&amp;Receive[[#This Row],[レアリティ]]</f>
        <v>雪遊び尾白アランICONIC</v>
      </c>
    </row>
    <row r="2023" spans="1:24" x14ac:dyDescent="0.25">
      <c r="A2023">
        <f>VLOOKUP(Receive[[#This Row],[No用]],SetNo[[No.用]:[vlookup 用]],2,FALSE)</f>
        <v>341</v>
      </c>
      <c r="B2023">
        <f>IF(ROW()=2,1,IF(A2022&lt;&gt;Receive[[#This Row],[No]],1,B2022+1))</f>
        <v>6</v>
      </c>
      <c r="C2023" s="1" t="s">
        <v>595</v>
      </c>
      <c r="D2023" s="1" t="s">
        <v>522</v>
      </c>
      <c r="E2023" s="1" t="s">
        <v>600</v>
      </c>
      <c r="F2023" s="1" t="s">
        <v>78</v>
      </c>
      <c r="G2023" t="s">
        <v>185</v>
      </c>
      <c r="H2023" t="s">
        <v>71</v>
      </c>
      <c r="I2023">
        <v>1</v>
      </c>
      <c r="J2023" t="s">
        <v>228</v>
      </c>
      <c r="K2023" s="1" t="s">
        <v>183</v>
      </c>
      <c r="L2023" s="1" t="s">
        <v>224</v>
      </c>
      <c r="M2023">
        <v>45</v>
      </c>
      <c r="N2023">
        <v>0</v>
      </c>
      <c r="O2023">
        <v>55</v>
      </c>
      <c r="P2023">
        <v>0</v>
      </c>
      <c r="X2023" t="str">
        <f>Receive[[#This Row],[服装]]&amp;Receive[[#This Row],[名前]]&amp;Receive[[#This Row],[レアリティ]]</f>
        <v>雪遊び尾白アランICONIC</v>
      </c>
    </row>
    <row r="2024" spans="1:24" x14ac:dyDescent="0.25">
      <c r="A2024">
        <f>VLOOKUP(Receive[[#This Row],[No用]],SetNo[[No.用]:[vlookup 用]],2,FALSE)</f>
        <v>342</v>
      </c>
      <c r="B2024">
        <f>IF(ROW()=2,1,IF(A2023&lt;&gt;Receive[[#This Row],[No]],1,B2023+1))</f>
        <v>1</v>
      </c>
      <c r="C2024" s="1" t="s">
        <v>960</v>
      </c>
      <c r="D2024" s="1" t="s">
        <v>522</v>
      </c>
      <c r="E2024" s="1" t="s">
        <v>73</v>
      </c>
      <c r="F2024" s="1" t="s">
        <v>78</v>
      </c>
      <c r="G2024" s="1" t="s">
        <v>185</v>
      </c>
      <c r="H2024" s="1" t="s">
        <v>71</v>
      </c>
      <c r="I2024">
        <v>1</v>
      </c>
      <c r="J2024" t="s">
        <v>228</v>
      </c>
      <c r="K2024" s="1" t="s">
        <v>119</v>
      </c>
      <c r="L2024" s="1" t="s">
        <v>173</v>
      </c>
      <c r="M2024">
        <v>31</v>
      </c>
      <c r="N2024">
        <v>0</v>
      </c>
      <c r="O2024">
        <v>0</v>
      </c>
      <c r="P2024">
        <v>0</v>
      </c>
      <c r="X2024" t="str">
        <f>Receive[[#This Row],[服装]]&amp;Receive[[#This Row],[名前]]&amp;Receive[[#This Row],[レアリティ]]</f>
        <v>夏祭り2尾白アランICONIC</v>
      </c>
    </row>
    <row r="2025" spans="1:24" x14ac:dyDescent="0.25">
      <c r="A2025">
        <f>VLOOKUP(Receive[[#This Row],[No用]],SetNo[[No.用]:[vlookup 用]],2,FALSE)</f>
        <v>342</v>
      </c>
      <c r="B2025">
        <f>IF(ROW()=2,1,IF(A2024&lt;&gt;Receive[[#This Row],[No]],1,B2024+1))</f>
        <v>2</v>
      </c>
      <c r="C2025" s="1" t="s">
        <v>960</v>
      </c>
      <c r="D2025" s="1" t="s">
        <v>522</v>
      </c>
      <c r="E2025" s="1" t="s">
        <v>73</v>
      </c>
      <c r="F2025" s="1" t="s">
        <v>78</v>
      </c>
      <c r="G2025" s="1" t="s">
        <v>185</v>
      </c>
      <c r="H2025" s="1" t="s">
        <v>71</v>
      </c>
      <c r="I2025">
        <v>1</v>
      </c>
      <c r="J2025" t="s">
        <v>228</v>
      </c>
      <c r="K2025" s="1" t="s">
        <v>163</v>
      </c>
      <c r="L2025" s="1" t="s">
        <v>178</v>
      </c>
      <c r="M2025">
        <v>28</v>
      </c>
      <c r="N2025">
        <v>0</v>
      </c>
      <c r="O2025">
        <v>0</v>
      </c>
      <c r="P2025">
        <v>0</v>
      </c>
      <c r="R2025" s="1" t="s">
        <v>923</v>
      </c>
      <c r="S2025" s="1">
        <v>17.5</v>
      </c>
      <c r="T2025" s="1">
        <v>69.44</v>
      </c>
      <c r="U2025" s="1"/>
      <c r="V2025" s="1"/>
      <c r="W2025" s="1"/>
      <c r="X2025" t="str">
        <f>Receive[[#This Row],[服装]]&amp;Receive[[#This Row],[名前]]&amp;Receive[[#This Row],[レアリティ]]</f>
        <v>夏祭り2尾白アランICONIC</v>
      </c>
    </row>
    <row r="2026" spans="1:24" x14ac:dyDescent="0.25">
      <c r="A2026">
        <f>VLOOKUP(Receive[[#This Row],[No用]],SetNo[[No.用]:[vlookup 用]],2,FALSE)</f>
        <v>342</v>
      </c>
      <c r="B2026">
        <f>IF(ROW()=2,1,IF(A2025&lt;&gt;Receive[[#This Row],[No]],1,B2025+1))</f>
        <v>3</v>
      </c>
      <c r="C2026" s="1" t="s">
        <v>960</v>
      </c>
      <c r="D2026" s="1" t="s">
        <v>522</v>
      </c>
      <c r="E2026" s="1" t="s">
        <v>73</v>
      </c>
      <c r="F2026" s="1" t="s">
        <v>78</v>
      </c>
      <c r="G2026" s="1" t="s">
        <v>185</v>
      </c>
      <c r="H2026" s="1" t="s">
        <v>71</v>
      </c>
      <c r="I2026">
        <v>1</v>
      </c>
      <c r="J2026" t="s">
        <v>228</v>
      </c>
      <c r="K2026" s="1" t="s">
        <v>120</v>
      </c>
      <c r="L2026" s="1" t="s">
        <v>173</v>
      </c>
      <c r="M2026">
        <v>31</v>
      </c>
      <c r="N2026">
        <v>0</v>
      </c>
      <c r="O2026">
        <v>0</v>
      </c>
      <c r="P2026">
        <v>0</v>
      </c>
      <c r="X2026" t="str">
        <f>Receive[[#This Row],[服装]]&amp;Receive[[#This Row],[名前]]&amp;Receive[[#This Row],[レアリティ]]</f>
        <v>夏祭り2尾白アランICONIC</v>
      </c>
    </row>
    <row r="2027" spans="1:24" x14ac:dyDescent="0.25">
      <c r="A2027">
        <f>VLOOKUP(Receive[[#This Row],[No用]],SetNo[[No.用]:[vlookup 用]],2,FALSE)</f>
        <v>342</v>
      </c>
      <c r="B2027">
        <f>IF(ROW()=2,1,IF(A2026&lt;&gt;Receive[[#This Row],[No]],1,B2026+1))</f>
        <v>4</v>
      </c>
      <c r="C2027" s="1" t="s">
        <v>960</v>
      </c>
      <c r="D2027" s="1" t="s">
        <v>522</v>
      </c>
      <c r="E2027" s="1" t="s">
        <v>73</v>
      </c>
      <c r="F2027" s="1" t="s">
        <v>78</v>
      </c>
      <c r="G2027" s="1" t="s">
        <v>185</v>
      </c>
      <c r="H2027" s="1" t="s">
        <v>71</v>
      </c>
      <c r="I2027">
        <v>1</v>
      </c>
      <c r="J2027" t="s">
        <v>228</v>
      </c>
      <c r="K2027" s="1" t="s">
        <v>164</v>
      </c>
      <c r="L2027" s="1" t="s">
        <v>162</v>
      </c>
      <c r="M2027">
        <v>25</v>
      </c>
      <c r="N2027">
        <v>0</v>
      </c>
      <c r="O2027">
        <v>0</v>
      </c>
      <c r="P2027">
        <v>0</v>
      </c>
      <c r="X2027" t="str">
        <f>Receive[[#This Row],[服装]]&amp;Receive[[#This Row],[名前]]&amp;Receive[[#This Row],[レアリティ]]</f>
        <v>夏祭り2尾白アランICONIC</v>
      </c>
    </row>
    <row r="2028" spans="1:24" x14ac:dyDescent="0.25">
      <c r="A2028">
        <f>VLOOKUP(Receive[[#This Row],[No用]],SetNo[[No.用]:[vlookup 用]],2,FALSE)</f>
        <v>342</v>
      </c>
      <c r="B2028">
        <f>IF(ROW()=2,1,IF(A2027&lt;&gt;Receive[[#This Row],[No]],1,B2027+1))</f>
        <v>5</v>
      </c>
      <c r="C2028" s="1" t="s">
        <v>960</v>
      </c>
      <c r="D2028" s="1" t="s">
        <v>522</v>
      </c>
      <c r="E2028" s="1" t="s">
        <v>73</v>
      </c>
      <c r="F2028" s="1" t="s">
        <v>78</v>
      </c>
      <c r="G2028" s="1" t="s">
        <v>185</v>
      </c>
      <c r="H2028" s="1" t="s">
        <v>71</v>
      </c>
      <c r="I2028">
        <v>0</v>
      </c>
      <c r="J2028" t="s">
        <v>228</v>
      </c>
      <c r="K2028" s="1" t="s">
        <v>165</v>
      </c>
      <c r="L2028" s="1" t="s">
        <v>162</v>
      </c>
      <c r="M2028">
        <v>13</v>
      </c>
      <c r="N2028">
        <v>0</v>
      </c>
      <c r="O2028">
        <v>0</v>
      </c>
      <c r="P2028">
        <v>0</v>
      </c>
      <c r="X2028" t="str">
        <f>Receive[[#This Row],[服装]]&amp;Receive[[#This Row],[名前]]&amp;Receive[[#This Row],[レアリティ]]</f>
        <v>夏祭り2尾白アランICONIC</v>
      </c>
    </row>
    <row r="2029" spans="1:24" x14ac:dyDescent="0.25">
      <c r="A2029">
        <f>VLOOKUP(Receive[[#This Row],[No用]],SetNo[[No.用]:[vlookup 用]],2,FALSE)</f>
        <v>342</v>
      </c>
      <c r="B2029">
        <f>IF(ROW()=2,1,IF(A2028&lt;&gt;Receive[[#This Row],[No]],1,B2028+1))</f>
        <v>6</v>
      </c>
      <c r="C2029" s="1" t="s">
        <v>960</v>
      </c>
      <c r="D2029" s="1" t="s">
        <v>522</v>
      </c>
      <c r="E2029" s="1" t="s">
        <v>73</v>
      </c>
      <c r="F2029" s="1" t="s">
        <v>78</v>
      </c>
      <c r="G2029" s="1" t="s">
        <v>185</v>
      </c>
      <c r="H2029" s="1" t="s">
        <v>71</v>
      </c>
      <c r="I2029">
        <v>1</v>
      </c>
      <c r="J2029" t="s">
        <v>228</v>
      </c>
      <c r="K2029" s="1" t="s">
        <v>183</v>
      </c>
      <c r="L2029" s="1" t="s">
        <v>224</v>
      </c>
      <c r="M2029">
        <v>45</v>
      </c>
      <c r="N2029">
        <v>0</v>
      </c>
      <c r="O2029">
        <v>55</v>
      </c>
      <c r="P2029">
        <v>0</v>
      </c>
      <c r="X2029" t="str">
        <f>Receive[[#This Row],[服装]]&amp;Receive[[#This Row],[名前]]&amp;Receive[[#This Row],[レアリティ]]</f>
        <v>夏祭り2尾白アランICONIC</v>
      </c>
    </row>
    <row r="2030" spans="1:24" x14ac:dyDescent="0.25">
      <c r="A2030">
        <f>VLOOKUP(Receive[[#This Row],[No用]],SetNo[[No.用]:[vlookup 用]],2,FALSE)</f>
        <v>343</v>
      </c>
      <c r="B2030">
        <f>IF(ROW()=2,1,IF(A2029&lt;&gt;Receive[[#This Row],[No]],1,B2029+1))</f>
        <v>1</v>
      </c>
      <c r="C2030" t="s">
        <v>108</v>
      </c>
      <c r="D2030" s="1" t="s">
        <v>524</v>
      </c>
      <c r="E2030" t="s">
        <v>77</v>
      </c>
      <c r="F2030" s="1" t="s">
        <v>80</v>
      </c>
      <c r="G2030" t="s">
        <v>185</v>
      </c>
      <c r="H2030" t="s">
        <v>71</v>
      </c>
      <c r="I2030">
        <v>1</v>
      </c>
      <c r="J2030" t="s">
        <v>228</v>
      </c>
      <c r="K2030" s="1" t="s">
        <v>119</v>
      </c>
      <c r="L2030" s="1" t="s">
        <v>178</v>
      </c>
      <c r="M2030">
        <v>36</v>
      </c>
      <c r="N2030">
        <v>0</v>
      </c>
      <c r="O2030">
        <v>0</v>
      </c>
      <c r="P2030">
        <v>0</v>
      </c>
      <c r="X2030" t="str">
        <f>Receive[[#This Row],[服装]]&amp;Receive[[#This Row],[名前]]&amp;Receive[[#This Row],[レアリティ]]</f>
        <v>ユニフォーム赤木路成ICONIC</v>
      </c>
    </row>
    <row r="2031" spans="1:24" x14ac:dyDescent="0.25">
      <c r="A2031">
        <f>VLOOKUP(Receive[[#This Row],[No用]],SetNo[[No.用]:[vlookup 用]],2,FALSE)</f>
        <v>343</v>
      </c>
      <c r="B2031">
        <f>IF(ROW()=2,1,IF(A2030&lt;&gt;Receive[[#This Row],[No]],1,B2030+1))</f>
        <v>2</v>
      </c>
      <c r="C2031" t="s">
        <v>108</v>
      </c>
      <c r="D2031" s="1" t="s">
        <v>524</v>
      </c>
      <c r="E2031" t="s">
        <v>77</v>
      </c>
      <c r="F2031" s="1" t="s">
        <v>80</v>
      </c>
      <c r="G2031" t="s">
        <v>185</v>
      </c>
      <c r="H2031" t="s">
        <v>71</v>
      </c>
      <c r="I2031">
        <v>1</v>
      </c>
      <c r="J2031" t="s">
        <v>228</v>
      </c>
      <c r="K2031" s="1" t="s">
        <v>194</v>
      </c>
      <c r="L2031" s="1" t="s">
        <v>173</v>
      </c>
      <c r="M2031">
        <v>41</v>
      </c>
      <c r="N2031">
        <v>0</v>
      </c>
      <c r="O2031">
        <v>0</v>
      </c>
      <c r="P2031">
        <v>0</v>
      </c>
      <c r="X2031" t="str">
        <f>Receive[[#This Row],[服装]]&amp;Receive[[#This Row],[名前]]&amp;Receive[[#This Row],[レアリティ]]</f>
        <v>ユニフォーム赤木路成ICONIC</v>
      </c>
    </row>
    <row r="2032" spans="1:24" x14ac:dyDescent="0.25">
      <c r="A2032">
        <f>VLOOKUP(Receive[[#This Row],[No用]],SetNo[[No.用]:[vlookup 用]],2,FALSE)</f>
        <v>343</v>
      </c>
      <c r="B2032">
        <f>IF(ROW()=2,1,IF(A2031&lt;&gt;Receive[[#This Row],[No]],1,B2031+1))</f>
        <v>3</v>
      </c>
      <c r="C2032" t="s">
        <v>108</v>
      </c>
      <c r="D2032" s="1" t="s">
        <v>524</v>
      </c>
      <c r="E2032" t="s">
        <v>77</v>
      </c>
      <c r="F2032" s="1" t="s">
        <v>80</v>
      </c>
      <c r="G2032" t="s">
        <v>185</v>
      </c>
      <c r="H2032" t="s">
        <v>71</v>
      </c>
      <c r="I2032">
        <v>1</v>
      </c>
      <c r="J2032" t="s">
        <v>228</v>
      </c>
      <c r="K2032" s="1" t="s">
        <v>163</v>
      </c>
      <c r="L2032" s="1" t="s">
        <v>162</v>
      </c>
      <c r="M2032">
        <v>33</v>
      </c>
      <c r="N2032">
        <v>0</v>
      </c>
      <c r="O2032">
        <v>0</v>
      </c>
      <c r="P2032">
        <v>0</v>
      </c>
      <c r="R2032" s="1" t="s">
        <v>923</v>
      </c>
      <c r="S2032" s="1">
        <v>15</v>
      </c>
      <c r="T2032" s="1">
        <v>59.1</v>
      </c>
      <c r="U2032" s="1"/>
      <c r="V2032" s="1"/>
      <c r="X2032" t="str">
        <f>Receive[[#This Row],[服装]]&amp;Receive[[#This Row],[名前]]&amp;Receive[[#This Row],[レアリティ]]</f>
        <v>ユニフォーム赤木路成ICONIC</v>
      </c>
    </row>
    <row r="2033" spans="1:24" x14ac:dyDescent="0.25">
      <c r="A2033">
        <f>VLOOKUP(Receive[[#This Row],[No用]],SetNo[[No.用]:[vlookup 用]],2,FALSE)</f>
        <v>343</v>
      </c>
      <c r="B2033">
        <f>IF(ROW()=2,1,IF(A2032&lt;&gt;Receive[[#This Row],[No]],1,B2032+1))</f>
        <v>4</v>
      </c>
      <c r="C2033" t="s">
        <v>108</v>
      </c>
      <c r="D2033" s="1" t="s">
        <v>524</v>
      </c>
      <c r="E2033" t="s">
        <v>77</v>
      </c>
      <c r="F2033" s="1" t="s">
        <v>80</v>
      </c>
      <c r="G2033" t="s">
        <v>185</v>
      </c>
      <c r="H2033" t="s">
        <v>71</v>
      </c>
      <c r="I2033">
        <v>1</v>
      </c>
      <c r="J2033" t="s">
        <v>228</v>
      </c>
      <c r="K2033" s="1" t="s">
        <v>230</v>
      </c>
      <c r="L2033" s="1" t="s">
        <v>224</v>
      </c>
      <c r="M2033">
        <v>57</v>
      </c>
      <c r="N2033">
        <v>0</v>
      </c>
      <c r="O2033">
        <v>0</v>
      </c>
      <c r="P2033">
        <v>0</v>
      </c>
      <c r="R2033" s="1" t="s">
        <v>923</v>
      </c>
      <c r="S2033" s="1">
        <v>15</v>
      </c>
      <c r="T2033" s="1">
        <v>59.1</v>
      </c>
      <c r="U2033" s="1">
        <v>17.5</v>
      </c>
      <c r="V2033" s="1">
        <v>69.44</v>
      </c>
      <c r="W2033" s="1" t="s">
        <v>1188</v>
      </c>
      <c r="X2033" t="str">
        <f>Receive[[#This Row],[服装]]&amp;Receive[[#This Row],[名前]]&amp;Receive[[#This Row],[レアリティ]]</f>
        <v>ユニフォーム赤木路成ICONIC</v>
      </c>
    </row>
    <row r="2034" spans="1:24" x14ac:dyDescent="0.25">
      <c r="A2034">
        <f>VLOOKUP(Receive[[#This Row],[No用]],SetNo[[No.用]:[vlookup 用]],2,FALSE)</f>
        <v>343</v>
      </c>
      <c r="B2034">
        <f>IF(ROW()=2,1,IF(A2033&lt;&gt;Receive[[#This Row],[No]],1,B2033+1))</f>
        <v>5</v>
      </c>
      <c r="C2034" t="s">
        <v>108</v>
      </c>
      <c r="D2034" s="1" t="s">
        <v>524</v>
      </c>
      <c r="E2034" t="s">
        <v>77</v>
      </c>
      <c r="F2034" s="1" t="s">
        <v>80</v>
      </c>
      <c r="G2034" t="s">
        <v>185</v>
      </c>
      <c r="H2034" t="s">
        <v>71</v>
      </c>
      <c r="I2034">
        <v>1</v>
      </c>
      <c r="J2034" t="s">
        <v>228</v>
      </c>
      <c r="K2034" s="1" t="s">
        <v>120</v>
      </c>
      <c r="L2034" s="1" t="s">
        <v>173</v>
      </c>
      <c r="M2034">
        <v>36</v>
      </c>
      <c r="N2034">
        <v>0</v>
      </c>
      <c r="O2034">
        <v>0</v>
      </c>
      <c r="P2034">
        <v>0</v>
      </c>
      <c r="X2034" t="str">
        <f>Receive[[#This Row],[服装]]&amp;Receive[[#This Row],[名前]]&amp;Receive[[#This Row],[レアリティ]]</f>
        <v>ユニフォーム赤木路成ICONIC</v>
      </c>
    </row>
    <row r="2035" spans="1:24" x14ac:dyDescent="0.25">
      <c r="A2035">
        <f>VLOOKUP(Receive[[#This Row],[No用]],SetNo[[No.用]:[vlookup 用]],2,FALSE)</f>
        <v>343</v>
      </c>
      <c r="B2035">
        <f>IF(ROW()=2,1,IF(A2034&lt;&gt;Receive[[#This Row],[No]],1,B2034+1))</f>
        <v>6</v>
      </c>
      <c r="C2035" t="s">
        <v>108</v>
      </c>
      <c r="D2035" s="1" t="s">
        <v>524</v>
      </c>
      <c r="E2035" t="s">
        <v>77</v>
      </c>
      <c r="F2035" s="1" t="s">
        <v>80</v>
      </c>
      <c r="G2035" t="s">
        <v>185</v>
      </c>
      <c r="H2035" t="s">
        <v>71</v>
      </c>
      <c r="I2035">
        <v>1</v>
      </c>
      <c r="J2035" t="s">
        <v>228</v>
      </c>
      <c r="K2035" s="1" t="s">
        <v>164</v>
      </c>
      <c r="L2035" s="1" t="s">
        <v>162</v>
      </c>
      <c r="M2035">
        <v>33</v>
      </c>
      <c r="N2035">
        <v>0</v>
      </c>
      <c r="O2035">
        <v>0</v>
      </c>
      <c r="P2035">
        <v>0</v>
      </c>
      <c r="X2035" t="str">
        <f>Receive[[#This Row],[服装]]&amp;Receive[[#This Row],[名前]]&amp;Receive[[#This Row],[レアリティ]]</f>
        <v>ユニフォーム赤木路成ICONIC</v>
      </c>
    </row>
    <row r="2036" spans="1:24" x14ac:dyDescent="0.25">
      <c r="A2036">
        <f>VLOOKUP(Receive[[#This Row],[No用]],SetNo[[No.用]:[vlookup 用]],2,FALSE)</f>
        <v>343</v>
      </c>
      <c r="B2036">
        <f>IF(ROW()=2,1,IF(A2035&lt;&gt;Receive[[#This Row],[No]],1,B2035+1))</f>
        <v>7</v>
      </c>
      <c r="C2036" t="s">
        <v>108</v>
      </c>
      <c r="D2036" s="1" t="s">
        <v>524</v>
      </c>
      <c r="E2036" t="s">
        <v>77</v>
      </c>
      <c r="F2036" s="1" t="s">
        <v>80</v>
      </c>
      <c r="G2036" t="s">
        <v>185</v>
      </c>
      <c r="H2036" t="s">
        <v>71</v>
      </c>
      <c r="I2036">
        <v>0</v>
      </c>
      <c r="J2036" t="s">
        <v>228</v>
      </c>
      <c r="K2036" s="1" t="s">
        <v>165</v>
      </c>
      <c r="L2036" s="1" t="s">
        <v>162</v>
      </c>
      <c r="M2036">
        <v>33</v>
      </c>
      <c r="N2036">
        <v>0</v>
      </c>
      <c r="O2036">
        <v>0</v>
      </c>
      <c r="P2036">
        <v>0</v>
      </c>
      <c r="X2036" t="str">
        <f>Receive[[#This Row],[服装]]&amp;Receive[[#This Row],[名前]]&amp;Receive[[#This Row],[レアリティ]]</f>
        <v>ユニフォーム赤木路成ICONIC</v>
      </c>
    </row>
    <row r="2037" spans="1:24" x14ac:dyDescent="0.25">
      <c r="A2037">
        <f>VLOOKUP(Receive[[#This Row],[No用]],SetNo[[No.用]:[vlookup 用]],2,FALSE)</f>
        <v>343</v>
      </c>
      <c r="B2037">
        <f>IF(ROW()=2,1,IF(A2036&lt;&gt;Receive[[#This Row],[No]],1,B2036+1))</f>
        <v>8</v>
      </c>
      <c r="C2037" t="s">
        <v>108</v>
      </c>
      <c r="D2037" s="1" t="s">
        <v>524</v>
      </c>
      <c r="E2037" t="s">
        <v>77</v>
      </c>
      <c r="F2037" s="1" t="s">
        <v>80</v>
      </c>
      <c r="G2037" t="s">
        <v>185</v>
      </c>
      <c r="H2037" t="s">
        <v>71</v>
      </c>
      <c r="I2037">
        <v>1</v>
      </c>
      <c r="J2037" t="s">
        <v>228</v>
      </c>
      <c r="K2037" s="1" t="s">
        <v>183</v>
      </c>
      <c r="L2037" s="1" t="s">
        <v>224</v>
      </c>
      <c r="M2037">
        <v>47</v>
      </c>
      <c r="N2037">
        <v>0</v>
      </c>
      <c r="O2037">
        <v>0</v>
      </c>
      <c r="P2037">
        <v>0</v>
      </c>
      <c r="X2037" t="str">
        <f>Receive[[#This Row],[服装]]&amp;Receive[[#This Row],[名前]]&amp;Receive[[#This Row],[レアリティ]]</f>
        <v>ユニフォーム赤木路成ICONIC</v>
      </c>
    </row>
    <row r="2038" spans="1:24" x14ac:dyDescent="0.25">
      <c r="A2038">
        <f>VLOOKUP(Receive[[#This Row],[No用]],SetNo[[No.用]:[vlookup 用]],2,FALSE)</f>
        <v>344</v>
      </c>
      <c r="B2038">
        <f>IF(ROW()=2,1,IF(A2037&lt;&gt;Receive[[#This Row],[No]],1,B2037+1))</f>
        <v>1</v>
      </c>
      <c r="C2038" s="1" t="s">
        <v>790</v>
      </c>
      <c r="D2038" s="1" t="s">
        <v>524</v>
      </c>
      <c r="E2038" s="1" t="s">
        <v>73</v>
      </c>
      <c r="F2038" s="1" t="s">
        <v>80</v>
      </c>
      <c r="G2038" s="1" t="s">
        <v>185</v>
      </c>
      <c r="H2038" s="1" t="s">
        <v>71</v>
      </c>
      <c r="I2038">
        <v>1</v>
      </c>
      <c r="J2038" t="s">
        <v>228</v>
      </c>
      <c r="K2038" s="1" t="s">
        <v>119</v>
      </c>
      <c r="L2038" s="1" t="s">
        <v>178</v>
      </c>
      <c r="M2038">
        <v>36</v>
      </c>
      <c r="N2038">
        <v>0</v>
      </c>
      <c r="O2038">
        <v>0</v>
      </c>
      <c r="P2038">
        <v>0</v>
      </c>
      <c r="X2038" t="str">
        <f>Receive[[#This Row],[服装]]&amp;Receive[[#This Row],[名前]]&amp;Receive[[#This Row],[レアリティ]]</f>
        <v>Xmas2赤木路成ICONIC</v>
      </c>
    </row>
    <row r="2039" spans="1:24" x14ac:dyDescent="0.25">
      <c r="A2039">
        <f>VLOOKUP(Receive[[#This Row],[No用]],SetNo[[No.用]:[vlookup 用]],2,FALSE)</f>
        <v>344</v>
      </c>
      <c r="B2039">
        <f>IF(ROW()=2,1,IF(A2038&lt;&gt;Receive[[#This Row],[No]],1,B2038+1))</f>
        <v>2</v>
      </c>
      <c r="C2039" s="1" t="s">
        <v>790</v>
      </c>
      <c r="D2039" s="1" t="s">
        <v>524</v>
      </c>
      <c r="E2039" s="1" t="s">
        <v>73</v>
      </c>
      <c r="F2039" s="1" t="s">
        <v>80</v>
      </c>
      <c r="G2039" s="1" t="s">
        <v>185</v>
      </c>
      <c r="H2039" s="1" t="s">
        <v>71</v>
      </c>
      <c r="I2039">
        <v>1</v>
      </c>
      <c r="J2039" t="s">
        <v>228</v>
      </c>
      <c r="K2039" s="1" t="s">
        <v>194</v>
      </c>
      <c r="L2039" s="1" t="s">
        <v>173</v>
      </c>
      <c r="M2039">
        <v>41</v>
      </c>
      <c r="N2039">
        <v>0</v>
      </c>
      <c r="O2039">
        <v>0</v>
      </c>
      <c r="P2039">
        <v>0</v>
      </c>
      <c r="X2039" t="str">
        <f>Receive[[#This Row],[服装]]&amp;Receive[[#This Row],[名前]]&amp;Receive[[#This Row],[レアリティ]]</f>
        <v>Xmas2赤木路成ICONIC</v>
      </c>
    </row>
    <row r="2040" spans="1:24" x14ac:dyDescent="0.25">
      <c r="A2040">
        <f>VLOOKUP(Receive[[#This Row],[No用]],SetNo[[No.用]:[vlookup 用]],2,FALSE)</f>
        <v>344</v>
      </c>
      <c r="B2040">
        <f>IF(ROW()=2,1,IF(A2039&lt;&gt;Receive[[#This Row],[No]],1,B2039+1))</f>
        <v>3</v>
      </c>
      <c r="C2040" s="1" t="s">
        <v>790</v>
      </c>
      <c r="D2040" s="1" t="s">
        <v>524</v>
      </c>
      <c r="E2040" s="1" t="s">
        <v>73</v>
      </c>
      <c r="F2040" s="1" t="s">
        <v>80</v>
      </c>
      <c r="G2040" s="1" t="s">
        <v>185</v>
      </c>
      <c r="H2040" s="1" t="s">
        <v>71</v>
      </c>
      <c r="I2040">
        <v>1</v>
      </c>
      <c r="J2040" t="s">
        <v>228</v>
      </c>
      <c r="K2040" s="1" t="s">
        <v>163</v>
      </c>
      <c r="L2040" s="1" t="s">
        <v>178</v>
      </c>
      <c r="M2040">
        <v>36</v>
      </c>
      <c r="N2040">
        <v>0</v>
      </c>
      <c r="O2040">
        <v>0</v>
      </c>
      <c r="P2040">
        <v>0</v>
      </c>
      <c r="R2040" s="1" t="s">
        <v>923</v>
      </c>
      <c r="S2040" s="1">
        <v>17.5</v>
      </c>
      <c r="T2040" s="1">
        <v>69.44</v>
      </c>
      <c r="U2040" s="1"/>
      <c r="V2040" s="1"/>
      <c r="X2040" t="str">
        <f>Receive[[#This Row],[服装]]&amp;Receive[[#This Row],[名前]]&amp;Receive[[#This Row],[レアリティ]]</f>
        <v>Xmas2赤木路成ICONIC</v>
      </c>
    </row>
    <row r="2041" spans="1:24" x14ac:dyDescent="0.25">
      <c r="A2041">
        <f>VLOOKUP(Receive[[#This Row],[No用]],SetNo[[No.用]:[vlookup 用]],2,FALSE)</f>
        <v>344</v>
      </c>
      <c r="B2041">
        <f>IF(ROW()=2,1,IF(A2040&lt;&gt;Receive[[#This Row],[No]],1,B2040+1))</f>
        <v>4</v>
      </c>
      <c r="C2041" s="1" t="s">
        <v>790</v>
      </c>
      <c r="D2041" s="1" t="s">
        <v>524</v>
      </c>
      <c r="E2041" s="1" t="s">
        <v>73</v>
      </c>
      <c r="F2041" s="1" t="s">
        <v>80</v>
      </c>
      <c r="G2041" s="1" t="s">
        <v>185</v>
      </c>
      <c r="H2041" s="1" t="s">
        <v>71</v>
      </c>
      <c r="I2041">
        <v>1</v>
      </c>
      <c r="J2041" t="s">
        <v>228</v>
      </c>
      <c r="K2041" s="1" t="s">
        <v>120</v>
      </c>
      <c r="L2041" s="1" t="s">
        <v>173</v>
      </c>
      <c r="M2041">
        <v>36</v>
      </c>
      <c r="N2041">
        <v>0</v>
      </c>
      <c r="O2041">
        <v>0</v>
      </c>
      <c r="P2041">
        <v>0</v>
      </c>
      <c r="X2041" t="str">
        <f>Receive[[#This Row],[服装]]&amp;Receive[[#This Row],[名前]]&amp;Receive[[#This Row],[レアリティ]]</f>
        <v>Xmas2赤木路成ICONIC</v>
      </c>
    </row>
    <row r="2042" spans="1:24" x14ac:dyDescent="0.25">
      <c r="A2042">
        <f>VLOOKUP(Receive[[#This Row],[No用]],SetNo[[No.用]:[vlookup 用]],2,FALSE)</f>
        <v>344</v>
      </c>
      <c r="B2042">
        <f>IF(ROW()=2,1,IF(A2041&lt;&gt;Receive[[#This Row],[No]],1,B2041+1))</f>
        <v>5</v>
      </c>
      <c r="C2042" s="1" t="s">
        <v>790</v>
      </c>
      <c r="D2042" s="1" t="s">
        <v>524</v>
      </c>
      <c r="E2042" s="1" t="s">
        <v>73</v>
      </c>
      <c r="F2042" s="1" t="s">
        <v>80</v>
      </c>
      <c r="G2042" s="1" t="s">
        <v>185</v>
      </c>
      <c r="H2042" s="1" t="s">
        <v>71</v>
      </c>
      <c r="I2042">
        <v>1</v>
      </c>
      <c r="J2042" t="s">
        <v>228</v>
      </c>
      <c r="K2042" s="1" t="s">
        <v>164</v>
      </c>
      <c r="L2042" s="1" t="s">
        <v>162</v>
      </c>
      <c r="M2042">
        <v>33</v>
      </c>
      <c r="N2042">
        <v>0</v>
      </c>
      <c r="O2042">
        <v>0</v>
      </c>
      <c r="P2042">
        <v>0</v>
      </c>
      <c r="X2042" t="str">
        <f>Receive[[#This Row],[服装]]&amp;Receive[[#This Row],[名前]]&amp;Receive[[#This Row],[レアリティ]]</f>
        <v>Xmas2赤木路成ICONIC</v>
      </c>
    </row>
    <row r="2043" spans="1:24" x14ac:dyDescent="0.25">
      <c r="A2043">
        <f>VLOOKUP(Receive[[#This Row],[No用]],SetNo[[No.用]:[vlookup 用]],2,FALSE)</f>
        <v>344</v>
      </c>
      <c r="B2043">
        <f>IF(ROW()=2,1,IF(A2042&lt;&gt;Receive[[#This Row],[No]],1,B2042+1))</f>
        <v>6</v>
      </c>
      <c r="C2043" s="1" t="s">
        <v>790</v>
      </c>
      <c r="D2043" s="1" t="s">
        <v>524</v>
      </c>
      <c r="E2043" s="1" t="s">
        <v>73</v>
      </c>
      <c r="F2043" s="1" t="s">
        <v>80</v>
      </c>
      <c r="G2043" s="1" t="s">
        <v>185</v>
      </c>
      <c r="H2043" s="1" t="s">
        <v>71</v>
      </c>
      <c r="I2043">
        <v>0</v>
      </c>
      <c r="J2043" t="s">
        <v>228</v>
      </c>
      <c r="K2043" s="1" t="s">
        <v>165</v>
      </c>
      <c r="L2043" s="1" t="s">
        <v>162</v>
      </c>
      <c r="M2043">
        <v>33</v>
      </c>
      <c r="N2043">
        <v>0</v>
      </c>
      <c r="O2043">
        <v>0</v>
      </c>
      <c r="P2043">
        <v>0</v>
      </c>
      <c r="X2043" t="str">
        <f>Receive[[#This Row],[服装]]&amp;Receive[[#This Row],[名前]]&amp;Receive[[#This Row],[レアリティ]]</f>
        <v>Xmas2赤木路成ICONIC</v>
      </c>
    </row>
    <row r="2044" spans="1:24" x14ac:dyDescent="0.25">
      <c r="A2044">
        <f>VLOOKUP(Receive[[#This Row],[No用]],SetNo[[No.用]:[vlookup 用]],2,FALSE)</f>
        <v>344</v>
      </c>
      <c r="B2044">
        <f>IF(ROW()=2,1,IF(A2043&lt;&gt;Receive[[#This Row],[No]],1,B2043+1))</f>
        <v>7</v>
      </c>
      <c r="C2044" s="1" t="s">
        <v>790</v>
      </c>
      <c r="D2044" s="1" t="s">
        <v>524</v>
      </c>
      <c r="E2044" s="1" t="s">
        <v>73</v>
      </c>
      <c r="F2044" s="1" t="s">
        <v>80</v>
      </c>
      <c r="G2044" s="1" t="s">
        <v>185</v>
      </c>
      <c r="H2044" s="1" t="s">
        <v>71</v>
      </c>
      <c r="I2044">
        <v>1</v>
      </c>
      <c r="J2044" t="s">
        <v>228</v>
      </c>
      <c r="K2044" s="1" t="s">
        <v>183</v>
      </c>
      <c r="L2044" s="1" t="s">
        <v>224</v>
      </c>
      <c r="M2044">
        <v>47</v>
      </c>
      <c r="N2044">
        <v>0</v>
      </c>
      <c r="O2044">
        <v>57</v>
      </c>
      <c r="P2044">
        <v>0</v>
      </c>
      <c r="X2044" t="str">
        <f>Receive[[#This Row],[服装]]&amp;Receive[[#This Row],[名前]]&amp;Receive[[#This Row],[レアリティ]]</f>
        <v>Xmas2赤木路成ICONIC</v>
      </c>
    </row>
    <row r="2045" spans="1:24" x14ac:dyDescent="0.25">
      <c r="A2045">
        <f>VLOOKUP(Receive[[#This Row],[No用]],SetNo[[No.用]:[vlookup 用]],2,FALSE)</f>
        <v>344</v>
      </c>
      <c r="B2045">
        <f>IF(ROW()=2,1,IF(A2044&lt;&gt;Receive[[#This Row],[No]],1,B2044+1))</f>
        <v>8</v>
      </c>
      <c r="C2045" s="1" t="s">
        <v>790</v>
      </c>
      <c r="D2045" s="1" t="s">
        <v>524</v>
      </c>
      <c r="E2045" s="1" t="s">
        <v>73</v>
      </c>
      <c r="F2045" s="1" t="s">
        <v>80</v>
      </c>
      <c r="G2045" s="1" t="s">
        <v>185</v>
      </c>
      <c r="H2045" s="1" t="s">
        <v>71</v>
      </c>
      <c r="I2045">
        <v>1</v>
      </c>
      <c r="J2045" t="s">
        <v>228</v>
      </c>
      <c r="K2045" s="1" t="s">
        <v>230</v>
      </c>
      <c r="L2045" s="1" t="s">
        <v>224</v>
      </c>
      <c r="M2045">
        <v>47</v>
      </c>
      <c r="N2045">
        <v>0</v>
      </c>
      <c r="O2045">
        <v>57</v>
      </c>
      <c r="P2045">
        <v>0</v>
      </c>
      <c r="R2045" s="1" t="s">
        <v>923</v>
      </c>
      <c r="S2045" s="1">
        <v>15</v>
      </c>
      <c r="T2045" s="1">
        <v>59.1</v>
      </c>
      <c r="U2045" s="1">
        <v>17.5</v>
      </c>
      <c r="V2045" s="1">
        <v>69.44</v>
      </c>
      <c r="W2045" s="1" t="s">
        <v>1188</v>
      </c>
      <c r="X2045" t="str">
        <f>Receive[[#This Row],[服装]]&amp;Receive[[#This Row],[名前]]&amp;Receive[[#This Row],[レアリティ]]</f>
        <v>Xmas2赤木路成ICONIC</v>
      </c>
    </row>
    <row r="2046" spans="1:24" x14ac:dyDescent="0.25">
      <c r="A2046">
        <f>VLOOKUP(Receive[[#This Row],[No用]],SetNo[[No.用]:[vlookup 用]],2,FALSE)</f>
        <v>344</v>
      </c>
      <c r="B2046">
        <f>IF(ROW()=2,1,IF(A2045&lt;&gt;Receive[[#This Row],[No]],1,B2045+1))</f>
        <v>9</v>
      </c>
      <c r="C2046" s="1" t="s">
        <v>790</v>
      </c>
      <c r="D2046" s="1" t="s">
        <v>524</v>
      </c>
      <c r="E2046" s="1" t="s">
        <v>73</v>
      </c>
      <c r="F2046" s="1" t="s">
        <v>80</v>
      </c>
      <c r="G2046" s="1" t="s">
        <v>185</v>
      </c>
      <c r="H2046" s="1" t="s">
        <v>71</v>
      </c>
      <c r="I2046">
        <v>1</v>
      </c>
      <c r="J2046" t="s">
        <v>228</v>
      </c>
      <c r="K2046" s="1" t="s">
        <v>164</v>
      </c>
      <c r="L2046" s="1" t="s">
        <v>224</v>
      </c>
      <c r="M2046">
        <v>44</v>
      </c>
      <c r="N2046">
        <v>0</v>
      </c>
      <c r="O2046">
        <v>54</v>
      </c>
      <c r="P2046">
        <v>0</v>
      </c>
      <c r="X2046" t="str">
        <f>Receive[[#This Row],[服装]]&amp;Receive[[#This Row],[名前]]&amp;Receive[[#This Row],[レアリティ]]</f>
        <v>Xmas2赤木路成ICONIC</v>
      </c>
    </row>
    <row r="2047" spans="1:24" x14ac:dyDescent="0.25">
      <c r="A2047">
        <f>VLOOKUP(Receive[[#This Row],[No用]],SetNo[[No.用]:[vlookup 用]],2,FALSE)</f>
        <v>345</v>
      </c>
      <c r="B2047">
        <f>IF(ROW()=2,1,IF(A2046&lt;&gt;Receive[[#This Row],[No]],1,B2046+1))</f>
        <v>1</v>
      </c>
      <c r="C2047" t="s">
        <v>108</v>
      </c>
      <c r="D2047" s="1" t="s">
        <v>526</v>
      </c>
      <c r="E2047" t="s">
        <v>77</v>
      </c>
      <c r="F2047" s="1" t="s">
        <v>82</v>
      </c>
      <c r="G2047" t="s">
        <v>185</v>
      </c>
      <c r="H2047" t="s">
        <v>71</v>
      </c>
      <c r="I2047">
        <v>1</v>
      </c>
      <c r="J2047" t="s">
        <v>228</v>
      </c>
      <c r="K2047" s="1" t="s">
        <v>119</v>
      </c>
      <c r="L2047" s="1" t="s">
        <v>162</v>
      </c>
      <c r="M2047">
        <v>28</v>
      </c>
      <c r="N2047">
        <v>0</v>
      </c>
      <c r="O2047">
        <v>0</v>
      </c>
      <c r="P2047">
        <v>0</v>
      </c>
      <c r="X2047" t="str">
        <f>Receive[[#This Row],[服装]]&amp;Receive[[#This Row],[名前]]&amp;Receive[[#This Row],[レアリティ]]</f>
        <v>ユニフォーム大耳練ICONIC</v>
      </c>
    </row>
    <row r="2048" spans="1:24" x14ac:dyDescent="0.25">
      <c r="A2048">
        <f>VLOOKUP(Receive[[#This Row],[No用]],SetNo[[No.用]:[vlookup 用]],2,FALSE)</f>
        <v>345</v>
      </c>
      <c r="B2048">
        <f>IF(ROW()=2,1,IF(A2047&lt;&gt;Receive[[#This Row],[No]],1,B2047+1))</f>
        <v>2</v>
      </c>
      <c r="C2048" t="s">
        <v>108</v>
      </c>
      <c r="D2048" s="1" t="s">
        <v>526</v>
      </c>
      <c r="E2048" t="s">
        <v>77</v>
      </c>
      <c r="F2048" s="1" t="s">
        <v>82</v>
      </c>
      <c r="G2048" t="s">
        <v>185</v>
      </c>
      <c r="H2048" t="s">
        <v>71</v>
      </c>
      <c r="I2048">
        <v>1</v>
      </c>
      <c r="J2048" t="s">
        <v>228</v>
      </c>
      <c r="K2048" s="1" t="s">
        <v>163</v>
      </c>
      <c r="L2048" s="1" t="s">
        <v>162</v>
      </c>
      <c r="M2048">
        <v>28</v>
      </c>
      <c r="N2048">
        <v>0</v>
      </c>
      <c r="O2048">
        <v>0</v>
      </c>
      <c r="P2048">
        <v>0</v>
      </c>
      <c r="R2048" s="1" t="s">
        <v>923</v>
      </c>
      <c r="S2048" s="1">
        <v>15</v>
      </c>
      <c r="T2048" s="1">
        <v>59.1</v>
      </c>
      <c r="U2048" s="1"/>
      <c r="V2048" s="1"/>
      <c r="X2048" t="str">
        <f>Receive[[#This Row],[服装]]&amp;Receive[[#This Row],[名前]]&amp;Receive[[#This Row],[レアリティ]]</f>
        <v>ユニフォーム大耳練ICONIC</v>
      </c>
    </row>
    <row r="2049" spans="1:24" x14ac:dyDescent="0.25">
      <c r="A2049">
        <f>VLOOKUP(Receive[[#This Row],[No用]],SetNo[[No.用]:[vlookup 用]],2,FALSE)</f>
        <v>345</v>
      </c>
      <c r="B2049">
        <f>IF(ROW()=2,1,IF(A2048&lt;&gt;Receive[[#This Row],[No]],1,B2048+1))</f>
        <v>3</v>
      </c>
      <c r="C2049" t="s">
        <v>108</v>
      </c>
      <c r="D2049" s="1" t="s">
        <v>526</v>
      </c>
      <c r="E2049" t="s">
        <v>77</v>
      </c>
      <c r="F2049" s="1" t="s">
        <v>82</v>
      </c>
      <c r="G2049" t="s">
        <v>185</v>
      </c>
      <c r="H2049" t="s">
        <v>71</v>
      </c>
      <c r="I2049">
        <v>1</v>
      </c>
      <c r="J2049" t="s">
        <v>228</v>
      </c>
      <c r="K2049" s="1" t="s">
        <v>120</v>
      </c>
      <c r="L2049" s="1" t="s">
        <v>162</v>
      </c>
      <c r="M2049">
        <v>28</v>
      </c>
      <c r="N2049">
        <v>0</v>
      </c>
      <c r="O2049">
        <v>0</v>
      </c>
      <c r="P2049">
        <v>0</v>
      </c>
      <c r="X2049" t="str">
        <f>Receive[[#This Row],[服装]]&amp;Receive[[#This Row],[名前]]&amp;Receive[[#This Row],[レアリティ]]</f>
        <v>ユニフォーム大耳練ICONIC</v>
      </c>
    </row>
    <row r="2050" spans="1:24" x14ac:dyDescent="0.25">
      <c r="A2050">
        <f>VLOOKUP(Receive[[#This Row],[No用]],SetNo[[No.用]:[vlookup 用]],2,FALSE)</f>
        <v>345</v>
      </c>
      <c r="B2050">
        <f>IF(ROW()=2,1,IF(A2049&lt;&gt;Receive[[#This Row],[No]],1,B2049+1))</f>
        <v>4</v>
      </c>
      <c r="C2050" t="s">
        <v>108</v>
      </c>
      <c r="D2050" s="1" t="s">
        <v>526</v>
      </c>
      <c r="E2050" t="s">
        <v>77</v>
      </c>
      <c r="F2050" s="1" t="s">
        <v>82</v>
      </c>
      <c r="G2050" t="s">
        <v>185</v>
      </c>
      <c r="H2050" t="s">
        <v>71</v>
      </c>
      <c r="I2050">
        <v>1</v>
      </c>
      <c r="J2050" t="s">
        <v>228</v>
      </c>
      <c r="K2050" s="1" t="s">
        <v>164</v>
      </c>
      <c r="L2050" s="1" t="s">
        <v>162</v>
      </c>
      <c r="M2050">
        <v>28</v>
      </c>
      <c r="N2050">
        <v>0</v>
      </c>
      <c r="O2050">
        <v>0</v>
      </c>
      <c r="P2050">
        <v>0</v>
      </c>
      <c r="X2050" t="str">
        <f>Receive[[#This Row],[服装]]&amp;Receive[[#This Row],[名前]]&amp;Receive[[#This Row],[レアリティ]]</f>
        <v>ユニフォーム大耳練ICONIC</v>
      </c>
    </row>
    <row r="2051" spans="1:24" x14ac:dyDescent="0.25">
      <c r="A2051">
        <f>VLOOKUP(Receive[[#This Row],[No用]],SetNo[[No.用]:[vlookup 用]],2,FALSE)</f>
        <v>345</v>
      </c>
      <c r="B2051">
        <f>IF(ROW()=2,1,IF(A2050&lt;&gt;Receive[[#This Row],[No]],1,B2050+1))</f>
        <v>5</v>
      </c>
      <c r="C2051" t="s">
        <v>108</v>
      </c>
      <c r="D2051" s="1" t="s">
        <v>526</v>
      </c>
      <c r="E2051" t="s">
        <v>77</v>
      </c>
      <c r="F2051" s="1" t="s">
        <v>82</v>
      </c>
      <c r="G2051" t="s">
        <v>185</v>
      </c>
      <c r="H2051" t="s">
        <v>71</v>
      </c>
      <c r="I2051">
        <v>0</v>
      </c>
      <c r="J2051" t="s">
        <v>228</v>
      </c>
      <c r="K2051" s="1" t="s">
        <v>165</v>
      </c>
      <c r="L2051" s="1" t="s">
        <v>162</v>
      </c>
      <c r="M2051">
        <v>13</v>
      </c>
      <c r="N2051">
        <v>0</v>
      </c>
      <c r="O2051">
        <v>0</v>
      </c>
      <c r="P2051">
        <v>0</v>
      </c>
      <c r="X2051" t="str">
        <f>Receive[[#This Row],[服装]]&amp;Receive[[#This Row],[名前]]&amp;Receive[[#This Row],[レアリティ]]</f>
        <v>ユニフォーム大耳練ICONIC</v>
      </c>
    </row>
    <row r="2052" spans="1:24" x14ac:dyDescent="0.25">
      <c r="A2052">
        <f>VLOOKUP(Receive[[#This Row],[No用]],SetNo[[No.用]:[vlookup 用]],2,FALSE)</f>
        <v>346</v>
      </c>
      <c r="B2052">
        <f>IF(ROW()=2,1,IF(A2051&lt;&gt;Receive[[#This Row],[No]],1,B2051+1))</f>
        <v>1</v>
      </c>
      <c r="C2052" s="1" t="s">
        <v>1446</v>
      </c>
      <c r="D2052" s="1" t="s">
        <v>526</v>
      </c>
      <c r="E2052" s="1" t="s">
        <v>73</v>
      </c>
      <c r="F2052" s="1" t="s">
        <v>82</v>
      </c>
      <c r="G2052" s="1" t="s">
        <v>185</v>
      </c>
      <c r="H2052" s="1" t="s">
        <v>71</v>
      </c>
      <c r="I2052">
        <v>1</v>
      </c>
      <c r="J2052" t="s">
        <v>228</v>
      </c>
      <c r="K2052" s="1" t="s">
        <v>119</v>
      </c>
      <c r="L2052" s="1" t="s">
        <v>162</v>
      </c>
      <c r="M2052">
        <v>28</v>
      </c>
      <c r="N2052">
        <v>0</v>
      </c>
      <c r="O2052">
        <v>0</v>
      </c>
      <c r="P2052">
        <v>0</v>
      </c>
      <c r="X2052" t="str">
        <f>Receive[[#This Row],[服装]]&amp;Receive[[#This Row],[名前]]&amp;Receive[[#This Row],[レアリティ]]</f>
        <v>和装体験大耳練ICONIC</v>
      </c>
    </row>
    <row r="2053" spans="1:24" x14ac:dyDescent="0.25">
      <c r="A2053">
        <f>VLOOKUP(Receive[[#This Row],[No用]],SetNo[[No.用]:[vlookup 用]],2,FALSE)</f>
        <v>346</v>
      </c>
      <c r="B2053">
        <f>IF(ROW()=2,1,IF(A2052&lt;&gt;Receive[[#This Row],[No]],1,B2052+1))</f>
        <v>2</v>
      </c>
      <c r="C2053" s="1" t="s">
        <v>1446</v>
      </c>
      <c r="D2053" s="1" t="s">
        <v>526</v>
      </c>
      <c r="E2053" s="1" t="s">
        <v>73</v>
      </c>
      <c r="F2053" s="1" t="s">
        <v>82</v>
      </c>
      <c r="G2053" s="1" t="s">
        <v>185</v>
      </c>
      <c r="H2053" s="1" t="s">
        <v>71</v>
      </c>
      <c r="I2053">
        <v>1</v>
      </c>
      <c r="J2053" t="s">
        <v>228</v>
      </c>
      <c r="K2053" s="1" t="s">
        <v>163</v>
      </c>
      <c r="L2053" s="1" t="s">
        <v>178</v>
      </c>
      <c r="M2053">
        <v>28</v>
      </c>
      <c r="N2053">
        <v>0</v>
      </c>
      <c r="O2053">
        <v>0</v>
      </c>
      <c r="P2053">
        <v>0</v>
      </c>
      <c r="R2053" s="1" t="s">
        <v>923</v>
      </c>
      <c r="S2053" s="1">
        <v>17.5</v>
      </c>
      <c r="T2053" s="1">
        <v>69.44</v>
      </c>
      <c r="U2053" s="1"/>
      <c r="V2053" s="1"/>
      <c r="X2053" t="str">
        <f>Receive[[#This Row],[服装]]&amp;Receive[[#This Row],[名前]]&amp;Receive[[#This Row],[レアリティ]]</f>
        <v>和装体験大耳練ICONIC</v>
      </c>
    </row>
    <row r="2054" spans="1:24" x14ac:dyDescent="0.25">
      <c r="A2054">
        <f>VLOOKUP(Receive[[#This Row],[No用]],SetNo[[No.用]:[vlookup 用]],2,FALSE)</f>
        <v>346</v>
      </c>
      <c r="B2054">
        <f>IF(ROW()=2,1,IF(A2053&lt;&gt;Receive[[#This Row],[No]],1,B2053+1))</f>
        <v>3</v>
      </c>
      <c r="C2054" s="1" t="s">
        <v>1446</v>
      </c>
      <c r="D2054" s="1" t="s">
        <v>526</v>
      </c>
      <c r="E2054" s="1" t="s">
        <v>73</v>
      </c>
      <c r="F2054" s="1" t="s">
        <v>82</v>
      </c>
      <c r="G2054" s="1" t="s">
        <v>185</v>
      </c>
      <c r="H2054" s="1" t="s">
        <v>71</v>
      </c>
      <c r="I2054">
        <v>1</v>
      </c>
      <c r="J2054" t="s">
        <v>228</v>
      </c>
      <c r="K2054" s="1" t="s">
        <v>120</v>
      </c>
      <c r="L2054" s="1" t="s">
        <v>162</v>
      </c>
      <c r="M2054">
        <v>28</v>
      </c>
      <c r="N2054">
        <v>0</v>
      </c>
      <c r="O2054">
        <v>0</v>
      </c>
      <c r="P2054">
        <v>0</v>
      </c>
      <c r="X2054" t="str">
        <f>Receive[[#This Row],[服装]]&amp;Receive[[#This Row],[名前]]&amp;Receive[[#This Row],[レアリティ]]</f>
        <v>和装体験大耳練ICONIC</v>
      </c>
    </row>
    <row r="2055" spans="1:24" x14ac:dyDescent="0.25">
      <c r="A2055">
        <f>VLOOKUP(Receive[[#This Row],[No用]],SetNo[[No.用]:[vlookup 用]],2,FALSE)</f>
        <v>346</v>
      </c>
      <c r="B2055">
        <f>IF(ROW()=2,1,IF(A2054&lt;&gt;Receive[[#This Row],[No]],1,B2054+1))</f>
        <v>4</v>
      </c>
      <c r="C2055" s="1" t="s">
        <v>1446</v>
      </c>
      <c r="D2055" s="1" t="s">
        <v>526</v>
      </c>
      <c r="E2055" s="1" t="s">
        <v>73</v>
      </c>
      <c r="F2055" s="1" t="s">
        <v>82</v>
      </c>
      <c r="G2055" s="1" t="s">
        <v>185</v>
      </c>
      <c r="H2055" s="1" t="s">
        <v>71</v>
      </c>
      <c r="I2055">
        <v>1</v>
      </c>
      <c r="J2055" t="s">
        <v>228</v>
      </c>
      <c r="K2055" s="1" t="s">
        <v>164</v>
      </c>
      <c r="L2055" s="1" t="s">
        <v>162</v>
      </c>
      <c r="M2055">
        <v>28</v>
      </c>
      <c r="N2055">
        <v>0</v>
      </c>
      <c r="O2055">
        <v>0</v>
      </c>
      <c r="P2055">
        <v>0</v>
      </c>
      <c r="X2055" t="str">
        <f>Receive[[#This Row],[服装]]&amp;Receive[[#This Row],[名前]]&amp;Receive[[#This Row],[レアリティ]]</f>
        <v>和装体験大耳練ICONIC</v>
      </c>
    </row>
    <row r="2056" spans="1:24" x14ac:dyDescent="0.25">
      <c r="A2056">
        <f>VLOOKUP(Receive[[#This Row],[No用]],SetNo[[No.用]:[vlookup 用]],2,FALSE)</f>
        <v>346</v>
      </c>
      <c r="B2056">
        <f>IF(ROW()=2,1,IF(A2055&lt;&gt;Receive[[#This Row],[No]],1,B2055+1))</f>
        <v>5</v>
      </c>
      <c r="C2056" s="1" t="s">
        <v>1446</v>
      </c>
      <c r="D2056" s="1" t="s">
        <v>526</v>
      </c>
      <c r="E2056" s="1" t="s">
        <v>73</v>
      </c>
      <c r="F2056" s="1" t="s">
        <v>82</v>
      </c>
      <c r="G2056" s="1" t="s">
        <v>185</v>
      </c>
      <c r="H2056" s="1" t="s">
        <v>71</v>
      </c>
      <c r="I2056">
        <v>0</v>
      </c>
      <c r="J2056" t="s">
        <v>228</v>
      </c>
      <c r="K2056" s="1" t="s">
        <v>165</v>
      </c>
      <c r="L2056" s="1" t="s">
        <v>162</v>
      </c>
      <c r="M2056">
        <v>13</v>
      </c>
      <c r="N2056">
        <v>0</v>
      </c>
      <c r="O2056">
        <v>0</v>
      </c>
      <c r="P2056">
        <v>0</v>
      </c>
      <c r="X2056" t="str">
        <f>Receive[[#This Row],[服装]]&amp;Receive[[#This Row],[名前]]&amp;Receive[[#This Row],[レアリティ]]</f>
        <v>和装体験大耳練ICONIC</v>
      </c>
    </row>
    <row r="2057" spans="1:24" x14ac:dyDescent="0.25">
      <c r="A2057">
        <f>VLOOKUP(Receive[[#This Row],[No用]],SetNo[[No.用]:[vlookup 用]],2,FALSE)</f>
        <v>347</v>
      </c>
      <c r="B2057">
        <f>IF(ROW()=2,1,IF(A2051&lt;&gt;Receive[[#This Row],[No]],1,B2051+1))</f>
        <v>1</v>
      </c>
      <c r="C2057" t="s">
        <v>108</v>
      </c>
      <c r="D2057" s="1" t="s">
        <v>528</v>
      </c>
      <c r="E2057" t="s">
        <v>77</v>
      </c>
      <c r="F2057" s="1" t="s">
        <v>78</v>
      </c>
      <c r="G2057" t="s">
        <v>185</v>
      </c>
      <c r="H2057" t="s">
        <v>71</v>
      </c>
      <c r="I2057">
        <v>1</v>
      </c>
      <c r="J2057" t="s">
        <v>228</v>
      </c>
      <c r="K2057" s="1" t="s">
        <v>119</v>
      </c>
      <c r="L2057" s="1" t="s">
        <v>178</v>
      </c>
      <c r="M2057">
        <v>28</v>
      </c>
      <c r="N2057">
        <v>0</v>
      </c>
      <c r="O2057">
        <v>0</v>
      </c>
      <c r="P2057">
        <v>0</v>
      </c>
      <c r="X2057" t="str">
        <f>Receive[[#This Row],[服装]]&amp;Receive[[#This Row],[名前]]&amp;Receive[[#This Row],[レアリティ]]</f>
        <v>ユニフォーム理石平介ICONIC</v>
      </c>
    </row>
    <row r="2058" spans="1:24" x14ac:dyDescent="0.25">
      <c r="A2058">
        <f>VLOOKUP(Receive[[#This Row],[No用]],SetNo[[No.用]:[vlookup 用]],2,FALSE)</f>
        <v>347</v>
      </c>
      <c r="B2058">
        <f>IF(ROW()=2,1,IF(A2057&lt;&gt;Receive[[#This Row],[No]],1,B2057+1))</f>
        <v>2</v>
      </c>
      <c r="C2058" t="s">
        <v>108</v>
      </c>
      <c r="D2058" s="1" t="s">
        <v>528</v>
      </c>
      <c r="E2058" t="s">
        <v>77</v>
      </c>
      <c r="F2058" s="1" t="s">
        <v>78</v>
      </c>
      <c r="G2058" t="s">
        <v>185</v>
      </c>
      <c r="H2058" t="s">
        <v>71</v>
      </c>
      <c r="I2058">
        <v>1</v>
      </c>
      <c r="J2058" t="s">
        <v>228</v>
      </c>
      <c r="K2058" s="1" t="s">
        <v>194</v>
      </c>
      <c r="L2058" s="1" t="s">
        <v>173</v>
      </c>
      <c r="M2058">
        <v>31</v>
      </c>
      <c r="N2058">
        <v>0</v>
      </c>
      <c r="O2058">
        <v>0</v>
      </c>
      <c r="P2058">
        <v>0</v>
      </c>
      <c r="X2058" t="str">
        <f>Receive[[#This Row],[服装]]&amp;Receive[[#This Row],[名前]]&amp;Receive[[#This Row],[レアリティ]]</f>
        <v>ユニフォーム理石平介ICONIC</v>
      </c>
    </row>
    <row r="2059" spans="1:24" x14ac:dyDescent="0.25">
      <c r="A2059">
        <f>VLOOKUP(Receive[[#This Row],[No用]],SetNo[[No.用]:[vlookup 用]],2,FALSE)</f>
        <v>347</v>
      </c>
      <c r="B2059">
        <f>IF(ROW()=2,1,IF(A2058&lt;&gt;Receive[[#This Row],[No]],1,B2058+1))</f>
        <v>3</v>
      </c>
      <c r="C2059" t="s">
        <v>108</v>
      </c>
      <c r="D2059" s="1" t="s">
        <v>528</v>
      </c>
      <c r="E2059" t="s">
        <v>77</v>
      </c>
      <c r="F2059" s="1" t="s">
        <v>78</v>
      </c>
      <c r="G2059" t="s">
        <v>185</v>
      </c>
      <c r="H2059" t="s">
        <v>71</v>
      </c>
      <c r="I2059">
        <v>1</v>
      </c>
      <c r="J2059" t="s">
        <v>228</v>
      </c>
      <c r="K2059" s="1" t="s">
        <v>163</v>
      </c>
      <c r="L2059" s="1" t="s">
        <v>162</v>
      </c>
      <c r="M2059">
        <v>25</v>
      </c>
      <c r="N2059">
        <v>0</v>
      </c>
      <c r="O2059">
        <v>0</v>
      </c>
      <c r="P2059">
        <v>0</v>
      </c>
      <c r="R2059" s="1" t="s">
        <v>923</v>
      </c>
      <c r="S2059" s="1">
        <v>15</v>
      </c>
      <c r="T2059" s="1">
        <v>59.1</v>
      </c>
      <c r="U2059" s="1"/>
      <c r="V2059" s="1"/>
      <c r="X2059" t="str">
        <f>Receive[[#This Row],[服装]]&amp;Receive[[#This Row],[名前]]&amp;Receive[[#This Row],[レアリティ]]</f>
        <v>ユニフォーム理石平介ICONIC</v>
      </c>
    </row>
    <row r="2060" spans="1:24" x14ac:dyDescent="0.25">
      <c r="A2060">
        <f>VLOOKUP(Receive[[#This Row],[No用]],SetNo[[No.用]:[vlookup 用]],2,FALSE)</f>
        <v>347</v>
      </c>
      <c r="B2060">
        <f>IF(ROW()=2,1,IF(A2059&lt;&gt;Receive[[#This Row],[No]],1,B2059+1))</f>
        <v>4</v>
      </c>
      <c r="C2060" t="s">
        <v>108</v>
      </c>
      <c r="D2060" s="1" t="s">
        <v>528</v>
      </c>
      <c r="E2060" t="s">
        <v>77</v>
      </c>
      <c r="F2060" s="1" t="s">
        <v>78</v>
      </c>
      <c r="G2060" t="s">
        <v>185</v>
      </c>
      <c r="H2060" t="s">
        <v>71</v>
      </c>
      <c r="I2060">
        <v>1</v>
      </c>
      <c r="J2060" t="s">
        <v>228</v>
      </c>
      <c r="K2060" s="1" t="s">
        <v>120</v>
      </c>
      <c r="L2060" s="1" t="s">
        <v>178</v>
      </c>
      <c r="M2060">
        <v>28</v>
      </c>
      <c r="N2060">
        <v>0</v>
      </c>
      <c r="O2060">
        <v>0</v>
      </c>
      <c r="P2060">
        <v>0</v>
      </c>
      <c r="X2060" t="str">
        <f>Receive[[#This Row],[服装]]&amp;Receive[[#This Row],[名前]]&amp;Receive[[#This Row],[レアリティ]]</f>
        <v>ユニフォーム理石平介ICONIC</v>
      </c>
    </row>
    <row r="2061" spans="1:24" x14ac:dyDescent="0.25">
      <c r="A2061">
        <f>VLOOKUP(Receive[[#This Row],[No用]],SetNo[[No.用]:[vlookup 用]],2,FALSE)</f>
        <v>347</v>
      </c>
      <c r="B2061">
        <f>IF(ROW()=2,1,IF(A2060&lt;&gt;Receive[[#This Row],[No]],1,B2060+1))</f>
        <v>5</v>
      </c>
      <c r="C2061" t="s">
        <v>108</v>
      </c>
      <c r="D2061" s="1" t="s">
        <v>528</v>
      </c>
      <c r="E2061" t="s">
        <v>77</v>
      </c>
      <c r="F2061" s="1" t="s">
        <v>78</v>
      </c>
      <c r="G2061" t="s">
        <v>185</v>
      </c>
      <c r="H2061" t="s">
        <v>71</v>
      </c>
      <c r="I2061">
        <v>1</v>
      </c>
      <c r="J2061" t="s">
        <v>228</v>
      </c>
      <c r="K2061" s="1" t="s">
        <v>164</v>
      </c>
      <c r="L2061" s="1" t="s">
        <v>162</v>
      </c>
      <c r="M2061">
        <v>25</v>
      </c>
      <c r="N2061">
        <v>0</v>
      </c>
      <c r="O2061">
        <v>0</v>
      </c>
      <c r="P2061">
        <v>0</v>
      </c>
      <c r="X2061" t="str">
        <f>Receive[[#This Row],[服装]]&amp;Receive[[#This Row],[名前]]&amp;Receive[[#This Row],[レアリティ]]</f>
        <v>ユニフォーム理石平介ICONIC</v>
      </c>
    </row>
    <row r="2062" spans="1:24" x14ac:dyDescent="0.25">
      <c r="A2062">
        <f>VLOOKUP(Receive[[#This Row],[No用]],SetNo[[No.用]:[vlookup 用]],2,FALSE)</f>
        <v>347</v>
      </c>
      <c r="B2062">
        <f>IF(ROW()=2,1,IF(A2061&lt;&gt;Receive[[#This Row],[No]],1,B2061+1))</f>
        <v>6</v>
      </c>
      <c r="C2062" t="s">
        <v>108</v>
      </c>
      <c r="D2062" s="1" t="s">
        <v>528</v>
      </c>
      <c r="E2062" t="s">
        <v>77</v>
      </c>
      <c r="F2062" s="1" t="s">
        <v>78</v>
      </c>
      <c r="G2062" t="s">
        <v>185</v>
      </c>
      <c r="H2062" t="s">
        <v>71</v>
      </c>
      <c r="I2062">
        <v>0</v>
      </c>
      <c r="J2062" t="s">
        <v>228</v>
      </c>
      <c r="K2062" s="1" t="s">
        <v>165</v>
      </c>
      <c r="L2062" s="1" t="s">
        <v>162</v>
      </c>
      <c r="M2062">
        <v>13</v>
      </c>
      <c r="N2062">
        <v>0</v>
      </c>
      <c r="O2062">
        <v>0</v>
      </c>
      <c r="P2062">
        <v>0</v>
      </c>
      <c r="X2062" t="str">
        <f>Receive[[#This Row],[服装]]&amp;Receive[[#This Row],[名前]]&amp;Receive[[#This Row],[レアリティ]]</f>
        <v>ユニフォーム理石平介ICONIC</v>
      </c>
    </row>
    <row r="2063" spans="1:24" x14ac:dyDescent="0.25">
      <c r="A2063">
        <f>VLOOKUP(Receive[[#This Row],[No用]],SetNo[[No.用]:[vlookup 用]],2,FALSE)</f>
        <v>348</v>
      </c>
      <c r="B2063">
        <f>IF(ROW()=2,1,IF(A2062&lt;&gt;Receive[[#This Row],[No]],1,B2062+1))</f>
        <v>1</v>
      </c>
      <c r="C2063" s="1" t="s">
        <v>108</v>
      </c>
      <c r="D2063" s="1" t="s">
        <v>671</v>
      </c>
      <c r="E2063" s="1" t="s">
        <v>77</v>
      </c>
      <c r="F2063" s="1" t="s">
        <v>78</v>
      </c>
      <c r="G2063" s="1" t="s">
        <v>185</v>
      </c>
      <c r="H2063" s="1" t="s">
        <v>71</v>
      </c>
      <c r="I2063">
        <v>1</v>
      </c>
      <c r="J2063" t="s">
        <v>228</v>
      </c>
      <c r="K2063" s="1" t="s">
        <v>119</v>
      </c>
      <c r="L2063" s="1" t="s">
        <v>162</v>
      </c>
      <c r="M2063">
        <v>27</v>
      </c>
      <c r="N2063">
        <v>0</v>
      </c>
      <c r="O2063">
        <v>0</v>
      </c>
      <c r="P2063">
        <v>0</v>
      </c>
      <c r="X2063" t="str">
        <f>Receive[[#This Row],[服装]]&amp;Receive[[#This Row],[名前]]&amp;Receive[[#This Row],[レアリティ]]</f>
        <v>ユニフォーム銀島結ICONIC</v>
      </c>
    </row>
    <row r="2064" spans="1:24" x14ac:dyDescent="0.25">
      <c r="A2064">
        <f>VLOOKUP(Receive[[#This Row],[No用]],SetNo[[No.用]:[vlookup 用]],2,FALSE)</f>
        <v>348</v>
      </c>
      <c r="B2064">
        <f>IF(ROW()=2,1,IF(A2063&lt;&gt;Receive[[#This Row],[No]],1,B2063+1))</f>
        <v>2</v>
      </c>
      <c r="C2064" s="1" t="s">
        <v>108</v>
      </c>
      <c r="D2064" s="1" t="s">
        <v>671</v>
      </c>
      <c r="E2064" s="1" t="s">
        <v>77</v>
      </c>
      <c r="F2064" s="1" t="s">
        <v>78</v>
      </c>
      <c r="G2064" s="1" t="s">
        <v>185</v>
      </c>
      <c r="H2064" s="1" t="s">
        <v>71</v>
      </c>
      <c r="I2064">
        <v>1</v>
      </c>
      <c r="J2064" t="s">
        <v>228</v>
      </c>
      <c r="K2064" s="1" t="s">
        <v>163</v>
      </c>
      <c r="L2064" s="1" t="s">
        <v>162</v>
      </c>
      <c r="M2064">
        <v>27</v>
      </c>
      <c r="N2064">
        <v>0</v>
      </c>
      <c r="O2064">
        <v>0</v>
      </c>
      <c r="P2064">
        <v>0</v>
      </c>
      <c r="R2064" s="1" t="s">
        <v>923</v>
      </c>
      <c r="S2064" s="1">
        <v>15</v>
      </c>
      <c r="T2064" s="1">
        <v>59.1</v>
      </c>
      <c r="U2064" s="1"/>
      <c r="V2064" s="1"/>
      <c r="X2064" t="str">
        <f>Receive[[#This Row],[服装]]&amp;Receive[[#This Row],[名前]]&amp;Receive[[#This Row],[レアリティ]]</f>
        <v>ユニフォーム銀島結ICONIC</v>
      </c>
    </row>
    <row r="2065" spans="1:24" x14ac:dyDescent="0.25">
      <c r="A2065">
        <f>VLOOKUP(Receive[[#This Row],[No用]],SetNo[[No.用]:[vlookup 用]],2,FALSE)</f>
        <v>348</v>
      </c>
      <c r="B2065">
        <f>IF(ROW()=2,1,IF(A2064&lt;&gt;Receive[[#This Row],[No]],1,B2064+1))</f>
        <v>3</v>
      </c>
      <c r="C2065" s="1" t="s">
        <v>108</v>
      </c>
      <c r="D2065" s="1" t="s">
        <v>671</v>
      </c>
      <c r="E2065" s="1" t="s">
        <v>77</v>
      </c>
      <c r="F2065" s="1" t="s">
        <v>78</v>
      </c>
      <c r="G2065" s="1" t="s">
        <v>185</v>
      </c>
      <c r="H2065" s="1" t="s">
        <v>71</v>
      </c>
      <c r="I2065">
        <v>1</v>
      </c>
      <c r="J2065" t="s">
        <v>228</v>
      </c>
      <c r="K2065" s="1" t="s">
        <v>120</v>
      </c>
      <c r="L2065" s="1" t="s">
        <v>162</v>
      </c>
      <c r="M2065">
        <v>27</v>
      </c>
      <c r="N2065">
        <v>0</v>
      </c>
      <c r="O2065">
        <v>0</v>
      </c>
      <c r="P2065">
        <v>0</v>
      </c>
      <c r="X2065" t="str">
        <f>Receive[[#This Row],[服装]]&amp;Receive[[#This Row],[名前]]&amp;Receive[[#This Row],[レアリティ]]</f>
        <v>ユニフォーム銀島結ICONIC</v>
      </c>
    </row>
    <row r="2066" spans="1:24" x14ac:dyDescent="0.25">
      <c r="A2066">
        <f>VLOOKUP(Receive[[#This Row],[No用]],SetNo[[No.用]:[vlookup 用]],2,FALSE)</f>
        <v>348</v>
      </c>
      <c r="B2066">
        <f>IF(ROW()=2,1,IF(A2065&lt;&gt;Receive[[#This Row],[No]],1,B2065+1))</f>
        <v>4</v>
      </c>
      <c r="C2066" s="1" t="s">
        <v>108</v>
      </c>
      <c r="D2066" s="1" t="s">
        <v>671</v>
      </c>
      <c r="E2066" s="1" t="s">
        <v>77</v>
      </c>
      <c r="F2066" s="1" t="s">
        <v>78</v>
      </c>
      <c r="G2066" s="1" t="s">
        <v>185</v>
      </c>
      <c r="H2066" s="1" t="s">
        <v>71</v>
      </c>
      <c r="I2066">
        <v>1</v>
      </c>
      <c r="J2066" t="s">
        <v>228</v>
      </c>
      <c r="K2066" s="1" t="s">
        <v>164</v>
      </c>
      <c r="L2066" s="1" t="s">
        <v>162</v>
      </c>
      <c r="M2066">
        <v>27</v>
      </c>
      <c r="N2066">
        <v>0</v>
      </c>
      <c r="O2066">
        <v>0</v>
      </c>
      <c r="P2066">
        <v>0</v>
      </c>
      <c r="X2066" t="str">
        <f>Receive[[#This Row],[服装]]&amp;Receive[[#This Row],[名前]]&amp;Receive[[#This Row],[レアリティ]]</f>
        <v>ユニフォーム銀島結ICONIC</v>
      </c>
    </row>
    <row r="2067" spans="1:24" x14ac:dyDescent="0.25">
      <c r="A2067">
        <f>VLOOKUP(Receive[[#This Row],[No用]],SetNo[[No.用]:[vlookup 用]],2,FALSE)</f>
        <v>348</v>
      </c>
      <c r="B2067">
        <f>IF(ROW()=2,1,IF(A2066&lt;&gt;Receive[[#This Row],[No]],1,B2066+1))</f>
        <v>5</v>
      </c>
      <c r="C2067" s="1" t="s">
        <v>108</v>
      </c>
      <c r="D2067" s="1" t="s">
        <v>671</v>
      </c>
      <c r="E2067" s="1" t="s">
        <v>77</v>
      </c>
      <c r="F2067" s="1" t="s">
        <v>78</v>
      </c>
      <c r="G2067" s="1" t="s">
        <v>185</v>
      </c>
      <c r="H2067" s="1" t="s">
        <v>71</v>
      </c>
      <c r="I2067">
        <v>0</v>
      </c>
      <c r="J2067" t="s">
        <v>228</v>
      </c>
      <c r="K2067" s="1" t="s">
        <v>165</v>
      </c>
      <c r="L2067" s="1" t="s">
        <v>162</v>
      </c>
      <c r="M2067">
        <v>13</v>
      </c>
      <c r="N2067">
        <v>0</v>
      </c>
      <c r="O2067">
        <v>0</v>
      </c>
      <c r="P2067">
        <v>0</v>
      </c>
      <c r="X2067" t="str">
        <f>Receive[[#This Row],[服装]]&amp;Receive[[#This Row],[名前]]&amp;Receive[[#This Row],[レアリティ]]</f>
        <v>ユニフォーム銀島結ICONIC</v>
      </c>
    </row>
    <row r="2068" spans="1:24" x14ac:dyDescent="0.25">
      <c r="A2068">
        <f>VLOOKUP(Receive[[#This Row],[No用]],SetNo[[No.用]:[vlookup 用]],2,FALSE)</f>
        <v>349</v>
      </c>
      <c r="B2068">
        <f>IF(ROW()=2,1,IF(A2067&lt;&gt;Receive[[#This Row],[No]],1,B2067+1))</f>
        <v>1</v>
      </c>
      <c r="C2068" s="1" t="s">
        <v>790</v>
      </c>
      <c r="D2068" s="1" t="s">
        <v>671</v>
      </c>
      <c r="E2068" s="1" t="s">
        <v>73</v>
      </c>
      <c r="F2068" s="1" t="s">
        <v>78</v>
      </c>
      <c r="G2068" s="1" t="s">
        <v>185</v>
      </c>
      <c r="H2068" s="1" t="s">
        <v>71</v>
      </c>
      <c r="I2068">
        <v>1</v>
      </c>
      <c r="J2068" t="s">
        <v>228</v>
      </c>
      <c r="K2068" s="1" t="s">
        <v>119</v>
      </c>
      <c r="L2068" s="1" t="s">
        <v>178</v>
      </c>
      <c r="M2068">
        <v>30</v>
      </c>
      <c r="N2068">
        <v>0</v>
      </c>
      <c r="O2068">
        <v>0</v>
      </c>
      <c r="P2068">
        <v>0</v>
      </c>
      <c r="X2068" t="str">
        <f>Receive[[#This Row],[服装]]&amp;Receive[[#This Row],[名前]]&amp;Receive[[#This Row],[レアリティ]]</f>
        <v>Xmas2銀島結ICONIC</v>
      </c>
    </row>
    <row r="2069" spans="1:24" x14ac:dyDescent="0.25">
      <c r="A2069">
        <f>VLOOKUP(Receive[[#This Row],[No用]],SetNo[[No.用]:[vlookup 用]],2,FALSE)</f>
        <v>349</v>
      </c>
      <c r="B2069">
        <f>IF(ROW()=2,1,IF(A2068&lt;&gt;Receive[[#This Row],[No]],1,B2068+1))</f>
        <v>2</v>
      </c>
      <c r="C2069" s="1" t="s">
        <v>790</v>
      </c>
      <c r="D2069" s="1" t="s">
        <v>671</v>
      </c>
      <c r="E2069" s="1" t="s">
        <v>73</v>
      </c>
      <c r="F2069" s="1" t="s">
        <v>78</v>
      </c>
      <c r="G2069" s="1" t="s">
        <v>185</v>
      </c>
      <c r="H2069" s="1" t="s">
        <v>71</v>
      </c>
      <c r="I2069">
        <v>1</v>
      </c>
      <c r="J2069" t="s">
        <v>228</v>
      </c>
      <c r="K2069" s="1" t="s">
        <v>163</v>
      </c>
      <c r="L2069" s="1" t="s">
        <v>162</v>
      </c>
      <c r="M2069">
        <v>27</v>
      </c>
      <c r="N2069">
        <v>0</v>
      </c>
      <c r="O2069" s="6">
        <v>0</v>
      </c>
      <c r="P2069">
        <v>0</v>
      </c>
      <c r="R2069" s="1" t="s">
        <v>923</v>
      </c>
      <c r="S2069" s="1">
        <v>15</v>
      </c>
      <c r="T2069" s="1">
        <v>59.1</v>
      </c>
      <c r="U2069" s="1"/>
      <c r="V2069" s="1"/>
      <c r="X2069" t="str">
        <f>Receive[[#This Row],[服装]]&amp;Receive[[#This Row],[名前]]&amp;Receive[[#This Row],[レアリティ]]</f>
        <v>Xmas2銀島結ICONIC</v>
      </c>
    </row>
    <row r="2070" spans="1:24" x14ac:dyDescent="0.25">
      <c r="A2070">
        <f>VLOOKUP(Receive[[#This Row],[No用]],SetNo[[No.用]:[vlookup 用]],2,FALSE)</f>
        <v>349</v>
      </c>
      <c r="B2070">
        <f>IF(ROW()=2,1,IF(A2069&lt;&gt;Receive[[#This Row],[No]],1,B2069+1))</f>
        <v>3</v>
      </c>
      <c r="C2070" s="1" t="s">
        <v>790</v>
      </c>
      <c r="D2070" s="1" t="s">
        <v>671</v>
      </c>
      <c r="E2070" s="1" t="s">
        <v>73</v>
      </c>
      <c r="F2070" s="1" t="s">
        <v>78</v>
      </c>
      <c r="G2070" s="1" t="s">
        <v>185</v>
      </c>
      <c r="H2070" s="1" t="s">
        <v>71</v>
      </c>
      <c r="I2070">
        <v>1</v>
      </c>
      <c r="J2070" t="s">
        <v>228</v>
      </c>
      <c r="K2070" s="1" t="s">
        <v>120</v>
      </c>
      <c r="L2070" s="1" t="s">
        <v>178</v>
      </c>
      <c r="M2070">
        <v>30</v>
      </c>
      <c r="N2070">
        <v>0</v>
      </c>
      <c r="O2070">
        <v>0</v>
      </c>
      <c r="P2070">
        <v>0</v>
      </c>
      <c r="X2070" t="str">
        <f>Receive[[#This Row],[服装]]&amp;Receive[[#This Row],[名前]]&amp;Receive[[#This Row],[レアリティ]]</f>
        <v>Xmas2銀島結ICONIC</v>
      </c>
    </row>
    <row r="2071" spans="1:24" x14ac:dyDescent="0.25">
      <c r="A2071">
        <f>VLOOKUP(Receive[[#This Row],[No用]],SetNo[[No.用]:[vlookup 用]],2,FALSE)</f>
        <v>349</v>
      </c>
      <c r="B2071">
        <f>IF(ROW()=2,1,IF(A2070&lt;&gt;Receive[[#This Row],[No]],1,B2070+1))</f>
        <v>4</v>
      </c>
      <c r="C2071" s="1" t="s">
        <v>790</v>
      </c>
      <c r="D2071" s="1" t="s">
        <v>671</v>
      </c>
      <c r="E2071" s="1" t="s">
        <v>73</v>
      </c>
      <c r="F2071" s="1" t="s">
        <v>78</v>
      </c>
      <c r="G2071" s="1" t="s">
        <v>185</v>
      </c>
      <c r="H2071" s="1" t="s">
        <v>71</v>
      </c>
      <c r="I2071">
        <v>1</v>
      </c>
      <c r="J2071" t="s">
        <v>228</v>
      </c>
      <c r="K2071" s="1" t="s">
        <v>164</v>
      </c>
      <c r="L2071" s="1" t="s">
        <v>162</v>
      </c>
      <c r="M2071">
        <v>27</v>
      </c>
      <c r="N2071">
        <v>0</v>
      </c>
      <c r="O2071">
        <v>0</v>
      </c>
      <c r="P2071">
        <v>0</v>
      </c>
      <c r="X2071" t="str">
        <f>Receive[[#This Row],[服装]]&amp;Receive[[#This Row],[名前]]&amp;Receive[[#This Row],[レアリティ]]</f>
        <v>Xmas2銀島結ICONIC</v>
      </c>
    </row>
    <row r="2072" spans="1:24" x14ac:dyDescent="0.25">
      <c r="A2072">
        <f>VLOOKUP(Receive[[#This Row],[No用]],SetNo[[No.用]:[vlookup 用]],2,FALSE)</f>
        <v>349</v>
      </c>
      <c r="B2072">
        <f>IF(ROW()=2,1,IF(A2071&lt;&gt;Receive[[#This Row],[No]],1,B2071+1))</f>
        <v>5</v>
      </c>
      <c r="C2072" s="1" t="s">
        <v>790</v>
      </c>
      <c r="D2072" s="1" t="s">
        <v>671</v>
      </c>
      <c r="E2072" s="1" t="s">
        <v>73</v>
      </c>
      <c r="F2072" s="1" t="s">
        <v>78</v>
      </c>
      <c r="G2072" s="1" t="s">
        <v>185</v>
      </c>
      <c r="H2072" s="1" t="s">
        <v>71</v>
      </c>
      <c r="I2072">
        <v>0</v>
      </c>
      <c r="J2072" t="s">
        <v>228</v>
      </c>
      <c r="K2072" s="1" t="s">
        <v>165</v>
      </c>
      <c r="L2072" s="1" t="s">
        <v>162</v>
      </c>
      <c r="M2072">
        <v>13</v>
      </c>
      <c r="N2072">
        <v>0</v>
      </c>
      <c r="O2072">
        <v>0</v>
      </c>
      <c r="P2072">
        <v>0</v>
      </c>
      <c r="X2072" t="str">
        <f>Receive[[#This Row],[服装]]&amp;Receive[[#This Row],[名前]]&amp;Receive[[#This Row],[レアリティ]]</f>
        <v>Xmas2銀島結ICONIC</v>
      </c>
    </row>
    <row r="2073" spans="1:24" x14ac:dyDescent="0.25">
      <c r="A2073">
        <f>VLOOKUP(Receive[[#This Row],[No用]],SetNo[[No.用]:[vlookup 用]],2,FALSE)</f>
        <v>349</v>
      </c>
      <c r="B2073">
        <f>IF(ROW()=2,1,IF(A2072&lt;&gt;Receive[[#This Row],[No]],1,B2072+1))</f>
        <v>6</v>
      </c>
      <c r="C2073" s="1" t="s">
        <v>790</v>
      </c>
      <c r="D2073" s="1" t="s">
        <v>671</v>
      </c>
      <c r="E2073" s="1" t="s">
        <v>73</v>
      </c>
      <c r="F2073" s="1" t="s">
        <v>78</v>
      </c>
      <c r="G2073" s="1" t="s">
        <v>185</v>
      </c>
      <c r="H2073" s="1" t="s">
        <v>71</v>
      </c>
      <c r="I2073">
        <v>1</v>
      </c>
      <c r="J2073" t="s">
        <v>228</v>
      </c>
      <c r="K2073" s="1" t="s">
        <v>183</v>
      </c>
      <c r="L2073" s="1" t="s">
        <v>224</v>
      </c>
      <c r="M2073">
        <v>46</v>
      </c>
      <c r="N2073">
        <v>0</v>
      </c>
      <c r="O2073">
        <v>56</v>
      </c>
      <c r="P2073">
        <v>0</v>
      </c>
      <c r="X2073" t="str">
        <f>Receive[[#This Row],[服装]]&amp;Receive[[#This Row],[名前]]&amp;Receive[[#This Row],[レアリティ]]</f>
        <v>Xmas2銀島結ICONIC</v>
      </c>
    </row>
    <row r="2074" spans="1:24" x14ac:dyDescent="0.25">
      <c r="A2074">
        <f>VLOOKUP(Receive[[#This Row],[No用]],SetNo[[No.用]:[vlookup 用]],2,FALSE)</f>
        <v>350</v>
      </c>
      <c r="B2074">
        <f>IF(ROW()=2,1,IF(A2073&lt;&gt;Receive[[#This Row],[No]],1,B2073+1))</f>
        <v>1</v>
      </c>
      <c r="C2074" t="s">
        <v>108</v>
      </c>
      <c r="D2074" t="s">
        <v>122</v>
      </c>
      <c r="E2074" t="s">
        <v>90</v>
      </c>
      <c r="F2074" t="s">
        <v>78</v>
      </c>
      <c r="G2074" t="s">
        <v>128</v>
      </c>
      <c r="H2074" t="s">
        <v>71</v>
      </c>
      <c r="I2074">
        <v>1</v>
      </c>
      <c r="J2074" t="s">
        <v>16</v>
      </c>
      <c r="K2074" s="1" t="s">
        <v>119</v>
      </c>
      <c r="L2074" s="1" t="s">
        <v>162</v>
      </c>
      <c r="M2074">
        <v>29</v>
      </c>
      <c r="N2074">
        <v>0</v>
      </c>
      <c r="O2074">
        <v>0</v>
      </c>
      <c r="P2074">
        <v>0</v>
      </c>
      <c r="X2074" t="str">
        <f>Receive[[#This Row],[服装]]&amp;Receive[[#This Row],[名前]]&amp;Receive[[#This Row],[レアリティ]]</f>
        <v>ユニフォーム木兎光太郎ICONIC</v>
      </c>
    </row>
    <row r="2075" spans="1:24" x14ac:dyDescent="0.25">
      <c r="A2075">
        <f>VLOOKUP(Receive[[#This Row],[No用]],SetNo[[No.用]:[vlookup 用]],2,FALSE)</f>
        <v>350</v>
      </c>
      <c r="B2075">
        <f>IF(ROW()=2,1,IF(A2074&lt;&gt;Receive[[#This Row],[No]],1,B2074+1))</f>
        <v>2</v>
      </c>
      <c r="C2075" t="s">
        <v>108</v>
      </c>
      <c r="D2075" t="s">
        <v>122</v>
      </c>
      <c r="E2075" t="s">
        <v>90</v>
      </c>
      <c r="F2075" t="s">
        <v>78</v>
      </c>
      <c r="G2075" t="s">
        <v>128</v>
      </c>
      <c r="H2075" t="s">
        <v>71</v>
      </c>
      <c r="I2075">
        <v>1</v>
      </c>
      <c r="J2075" t="s">
        <v>16</v>
      </c>
      <c r="K2075" s="1" t="s">
        <v>163</v>
      </c>
      <c r="L2075" s="1" t="s">
        <v>162</v>
      </c>
      <c r="M2075">
        <v>29</v>
      </c>
      <c r="N2075">
        <v>0</v>
      </c>
      <c r="O2075">
        <v>0</v>
      </c>
      <c r="P2075">
        <v>0</v>
      </c>
      <c r="R2075" s="1" t="s">
        <v>923</v>
      </c>
      <c r="S2075" s="1">
        <v>15</v>
      </c>
      <c r="T2075" s="1">
        <v>59.1</v>
      </c>
      <c r="U2075" s="1"/>
      <c r="V2075" s="1"/>
      <c r="X2075" t="str">
        <f>Receive[[#This Row],[服装]]&amp;Receive[[#This Row],[名前]]&amp;Receive[[#This Row],[レアリティ]]</f>
        <v>ユニフォーム木兎光太郎ICONIC</v>
      </c>
    </row>
    <row r="2076" spans="1:24" x14ac:dyDescent="0.25">
      <c r="A2076">
        <f>VLOOKUP(Receive[[#This Row],[No用]],SetNo[[No.用]:[vlookup 用]],2,FALSE)</f>
        <v>350</v>
      </c>
      <c r="B2076">
        <f>IF(ROW()=2,1,IF(A2075&lt;&gt;Receive[[#This Row],[No]],1,B2075+1))</f>
        <v>3</v>
      </c>
      <c r="C2076" t="s">
        <v>108</v>
      </c>
      <c r="D2076" t="s">
        <v>122</v>
      </c>
      <c r="E2076" t="s">
        <v>90</v>
      </c>
      <c r="F2076" t="s">
        <v>78</v>
      </c>
      <c r="G2076" t="s">
        <v>128</v>
      </c>
      <c r="H2076" t="s">
        <v>71</v>
      </c>
      <c r="I2076">
        <v>1</v>
      </c>
      <c r="J2076" t="s">
        <v>16</v>
      </c>
      <c r="K2076" s="1" t="s">
        <v>120</v>
      </c>
      <c r="L2076" s="1" t="s">
        <v>162</v>
      </c>
      <c r="M2076">
        <v>29</v>
      </c>
      <c r="N2076">
        <v>0</v>
      </c>
      <c r="O2076">
        <v>0</v>
      </c>
      <c r="P2076">
        <v>0</v>
      </c>
      <c r="X2076" t="str">
        <f>Receive[[#This Row],[服装]]&amp;Receive[[#This Row],[名前]]&amp;Receive[[#This Row],[レアリティ]]</f>
        <v>ユニフォーム木兎光太郎ICONIC</v>
      </c>
    </row>
    <row r="2077" spans="1:24" x14ac:dyDescent="0.25">
      <c r="A2077">
        <f>VLOOKUP(Receive[[#This Row],[No用]],SetNo[[No.用]:[vlookup 用]],2,FALSE)</f>
        <v>350</v>
      </c>
      <c r="B2077">
        <f>IF(ROW()=2,1,IF(A2076&lt;&gt;Receive[[#This Row],[No]],1,B2076+1))</f>
        <v>4</v>
      </c>
      <c r="C2077" t="s">
        <v>108</v>
      </c>
      <c r="D2077" t="s">
        <v>122</v>
      </c>
      <c r="E2077" t="s">
        <v>90</v>
      </c>
      <c r="F2077" t="s">
        <v>78</v>
      </c>
      <c r="G2077" t="s">
        <v>128</v>
      </c>
      <c r="H2077" t="s">
        <v>71</v>
      </c>
      <c r="I2077">
        <v>1</v>
      </c>
      <c r="J2077" t="s">
        <v>16</v>
      </c>
      <c r="K2077" s="1" t="s">
        <v>164</v>
      </c>
      <c r="L2077" s="1" t="s">
        <v>162</v>
      </c>
      <c r="M2077">
        <v>29</v>
      </c>
      <c r="N2077">
        <v>0</v>
      </c>
      <c r="O2077">
        <v>0</v>
      </c>
      <c r="P2077">
        <v>0</v>
      </c>
      <c r="X2077" t="str">
        <f>Receive[[#This Row],[服装]]&amp;Receive[[#This Row],[名前]]&amp;Receive[[#This Row],[レアリティ]]</f>
        <v>ユニフォーム木兎光太郎ICONIC</v>
      </c>
    </row>
    <row r="2078" spans="1:24" x14ac:dyDescent="0.25">
      <c r="A2078">
        <f>VLOOKUP(Receive[[#This Row],[No用]],SetNo[[No.用]:[vlookup 用]],2,FALSE)</f>
        <v>350</v>
      </c>
      <c r="B2078">
        <f>IF(ROW()=2,1,IF(A2077&lt;&gt;Receive[[#This Row],[No]],1,B2077+1))</f>
        <v>5</v>
      </c>
      <c r="C2078" t="s">
        <v>108</v>
      </c>
      <c r="D2078" t="s">
        <v>122</v>
      </c>
      <c r="E2078" t="s">
        <v>90</v>
      </c>
      <c r="F2078" t="s">
        <v>78</v>
      </c>
      <c r="G2078" t="s">
        <v>128</v>
      </c>
      <c r="H2078" t="s">
        <v>71</v>
      </c>
      <c r="I2078">
        <v>0</v>
      </c>
      <c r="J2078" t="s">
        <v>16</v>
      </c>
      <c r="K2078" s="1" t="s">
        <v>165</v>
      </c>
      <c r="L2078" s="1" t="s">
        <v>162</v>
      </c>
      <c r="M2078">
        <v>13</v>
      </c>
      <c r="N2078">
        <v>0</v>
      </c>
      <c r="O2078">
        <v>0</v>
      </c>
      <c r="P2078">
        <v>0</v>
      </c>
      <c r="X2078" t="str">
        <f>Receive[[#This Row],[服装]]&amp;Receive[[#This Row],[名前]]&amp;Receive[[#This Row],[レアリティ]]</f>
        <v>ユニフォーム木兎光太郎ICONIC</v>
      </c>
    </row>
    <row r="2079" spans="1:24" x14ac:dyDescent="0.25">
      <c r="A2079">
        <f>VLOOKUP(Receive[[#This Row],[No用]],SetNo[[No.用]:[vlookup 用]],2,FALSE)</f>
        <v>351</v>
      </c>
      <c r="B2079">
        <f>IF(ROW()=2,1,IF(A2078&lt;&gt;Receive[[#This Row],[No]],1,B2078+1))</f>
        <v>1</v>
      </c>
      <c r="C2079" t="s">
        <v>150</v>
      </c>
      <c r="D2079" t="s">
        <v>122</v>
      </c>
      <c r="E2079" t="s">
        <v>77</v>
      </c>
      <c r="F2079" t="s">
        <v>78</v>
      </c>
      <c r="G2079" t="s">
        <v>128</v>
      </c>
      <c r="H2079" t="s">
        <v>71</v>
      </c>
      <c r="I2079">
        <v>1</v>
      </c>
      <c r="J2079" t="s">
        <v>16</v>
      </c>
      <c r="K2079" s="1" t="s">
        <v>119</v>
      </c>
      <c r="L2079" s="1" t="s">
        <v>162</v>
      </c>
      <c r="M2079">
        <v>29</v>
      </c>
      <c r="N2079">
        <v>0</v>
      </c>
      <c r="O2079">
        <v>0</v>
      </c>
      <c r="P2079">
        <v>0</v>
      </c>
      <c r="X2079" t="str">
        <f>Receive[[#This Row],[服装]]&amp;Receive[[#This Row],[名前]]&amp;Receive[[#This Row],[レアリティ]]</f>
        <v>夏祭り木兎光太郎ICONIC</v>
      </c>
    </row>
    <row r="2080" spans="1:24" x14ac:dyDescent="0.25">
      <c r="A2080">
        <f>VLOOKUP(Receive[[#This Row],[No用]],SetNo[[No.用]:[vlookup 用]],2,FALSE)</f>
        <v>351</v>
      </c>
      <c r="B2080">
        <f>IF(ROW()=2,1,IF(A2079&lt;&gt;Receive[[#This Row],[No]],1,B2079+1))</f>
        <v>2</v>
      </c>
      <c r="C2080" t="s">
        <v>150</v>
      </c>
      <c r="D2080" t="s">
        <v>122</v>
      </c>
      <c r="E2080" t="s">
        <v>77</v>
      </c>
      <c r="F2080" t="s">
        <v>78</v>
      </c>
      <c r="G2080" t="s">
        <v>128</v>
      </c>
      <c r="H2080" t="s">
        <v>71</v>
      </c>
      <c r="I2080">
        <v>1</v>
      </c>
      <c r="J2080" t="s">
        <v>16</v>
      </c>
      <c r="K2080" s="1" t="s">
        <v>163</v>
      </c>
      <c r="L2080" s="1" t="s">
        <v>162</v>
      </c>
      <c r="M2080">
        <v>29</v>
      </c>
      <c r="N2080">
        <v>0</v>
      </c>
      <c r="O2080">
        <v>0</v>
      </c>
      <c r="P2080">
        <v>0</v>
      </c>
      <c r="R2080" s="1" t="s">
        <v>923</v>
      </c>
      <c r="S2080" s="1">
        <v>15</v>
      </c>
      <c r="T2080" s="1">
        <v>59.1</v>
      </c>
      <c r="U2080" s="1"/>
      <c r="V2080" s="1"/>
      <c r="X2080" t="str">
        <f>Receive[[#This Row],[服装]]&amp;Receive[[#This Row],[名前]]&amp;Receive[[#This Row],[レアリティ]]</f>
        <v>夏祭り木兎光太郎ICONIC</v>
      </c>
    </row>
    <row r="2081" spans="1:24" x14ac:dyDescent="0.25">
      <c r="A2081">
        <f>VLOOKUP(Receive[[#This Row],[No用]],SetNo[[No.用]:[vlookup 用]],2,FALSE)</f>
        <v>351</v>
      </c>
      <c r="B2081">
        <f>IF(ROW()=2,1,IF(A2080&lt;&gt;Receive[[#This Row],[No]],1,B2080+1))</f>
        <v>3</v>
      </c>
      <c r="C2081" t="s">
        <v>150</v>
      </c>
      <c r="D2081" t="s">
        <v>122</v>
      </c>
      <c r="E2081" t="s">
        <v>77</v>
      </c>
      <c r="F2081" t="s">
        <v>78</v>
      </c>
      <c r="G2081" t="s">
        <v>128</v>
      </c>
      <c r="H2081" t="s">
        <v>71</v>
      </c>
      <c r="I2081">
        <v>1</v>
      </c>
      <c r="J2081" t="s">
        <v>228</v>
      </c>
      <c r="K2081" s="1" t="s">
        <v>120</v>
      </c>
      <c r="L2081" s="1" t="s">
        <v>162</v>
      </c>
      <c r="M2081">
        <v>29</v>
      </c>
      <c r="N2081">
        <v>0</v>
      </c>
      <c r="O2081">
        <v>0</v>
      </c>
      <c r="P2081">
        <v>0</v>
      </c>
      <c r="X2081" t="str">
        <f>Receive[[#This Row],[服装]]&amp;Receive[[#This Row],[名前]]&amp;Receive[[#This Row],[レアリティ]]</f>
        <v>夏祭り木兎光太郎ICONIC</v>
      </c>
    </row>
    <row r="2082" spans="1:24" x14ac:dyDescent="0.25">
      <c r="A2082">
        <f>VLOOKUP(Receive[[#This Row],[No用]],SetNo[[No.用]:[vlookup 用]],2,FALSE)</f>
        <v>351</v>
      </c>
      <c r="B2082">
        <f>IF(ROW()=2,1,IF(A2081&lt;&gt;Receive[[#This Row],[No]],1,B2081+1))</f>
        <v>4</v>
      </c>
      <c r="C2082" t="s">
        <v>150</v>
      </c>
      <c r="D2082" t="s">
        <v>122</v>
      </c>
      <c r="E2082" t="s">
        <v>77</v>
      </c>
      <c r="F2082" t="s">
        <v>78</v>
      </c>
      <c r="G2082" t="s">
        <v>128</v>
      </c>
      <c r="H2082" t="s">
        <v>71</v>
      </c>
      <c r="I2082">
        <v>1</v>
      </c>
      <c r="J2082" t="s">
        <v>228</v>
      </c>
      <c r="K2082" s="1" t="s">
        <v>164</v>
      </c>
      <c r="L2082" s="1" t="s">
        <v>162</v>
      </c>
      <c r="M2082">
        <v>29</v>
      </c>
      <c r="N2082">
        <v>0</v>
      </c>
      <c r="O2082">
        <v>0</v>
      </c>
      <c r="P2082">
        <v>0</v>
      </c>
      <c r="X2082" t="str">
        <f>Receive[[#This Row],[服装]]&amp;Receive[[#This Row],[名前]]&amp;Receive[[#This Row],[レアリティ]]</f>
        <v>夏祭り木兎光太郎ICONIC</v>
      </c>
    </row>
    <row r="2083" spans="1:24" x14ac:dyDescent="0.25">
      <c r="A2083">
        <f>VLOOKUP(Receive[[#This Row],[No用]],SetNo[[No.用]:[vlookup 用]],2,FALSE)</f>
        <v>351</v>
      </c>
      <c r="B2083">
        <f>IF(ROW()=2,1,IF(A2082&lt;&gt;Receive[[#This Row],[No]],1,B2082+1))</f>
        <v>5</v>
      </c>
      <c r="C2083" t="s">
        <v>150</v>
      </c>
      <c r="D2083" t="s">
        <v>122</v>
      </c>
      <c r="E2083" t="s">
        <v>77</v>
      </c>
      <c r="F2083" t="s">
        <v>78</v>
      </c>
      <c r="G2083" t="s">
        <v>128</v>
      </c>
      <c r="H2083" t="s">
        <v>71</v>
      </c>
      <c r="I2083">
        <v>0</v>
      </c>
      <c r="J2083" t="s">
        <v>228</v>
      </c>
      <c r="K2083" s="1" t="s">
        <v>165</v>
      </c>
      <c r="L2083" s="1" t="s">
        <v>162</v>
      </c>
      <c r="M2083">
        <v>13</v>
      </c>
      <c r="N2083">
        <v>0</v>
      </c>
      <c r="O2083">
        <v>0</v>
      </c>
      <c r="P2083">
        <v>0</v>
      </c>
      <c r="X2083" t="str">
        <f>Receive[[#This Row],[服装]]&amp;Receive[[#This Row],[名前]]&amp;Receive[[#This Row],[レアリティ]]</f>
        <v>夏祭り木兎光太郎ICONIC</v>
      </c>
    </row>
    <row r="2084" spans="1:24" x14ac:dyDescent="0.25">
      <c r="A2084">
        <f>VLOOKUP(Receive[[#This Row],[No用]],SetNo[[No.用]:[vlookup 用]],2,FALSE)</f>
        <v>352</v>
      </c>
      <c r="B2084">
        <f>IF(ROW()=2,1,IF(A2083&lt;&gt;Receive[[#This Row],[No]],1,B2083+1))</f>
        <v>1</v>
      </c>
      <c r="C2084" s="1" t="s">
        <v>585</v>
      </c>
      <c r="D2084" t="s">
        <v>122</v>
      </c>
      <c r="E2084" s="1" t="s">
        <v>73</v>
      </c>
      <c r="F2084" t="s">
        <v>78</v>
      </c>
      <c r="G2084" t="s">
        <v>128</v>
      </c>
      <c r="H2084" t="s">
        <v>71</v>
      </c>
      <c r="I2084">
        <v>1</v>
      </c>
      <c r="J2084" t="s">
        <v>16</v>
      </c>
      <c r="K2084" s="1" t="s">
        <v>119</v>
      </c>
      <c r="L2084" s="1" t="s">
        <v>162</v>
      </c>
      <c r="M2084">
        <v>29</v>
      </c>
      <c r="N2084">
        <v>0</v>
      </c>
      <c r="O2084">
        <v>0</v>
      </c>
      <c r="P2084">
        <v>0</v>
      </c>
      <c r="X2084" t="str">
        <f>Receive[[#This Row],[服装]]&amp;Receive[[#This Row],[名前]]&amp;Receive[[#This Row],[レアリティ]]</f>
        <v>Xmas木兎光太郎ICONIC</v>
      </c>
    </row>
    <row r="2085" spans="1:24" x14ac:dyDescent="0.25">
      <c r="A2085">
        <f>VLOOKUP(Receive[[#This Row],[No用]],SetNo[[No.用]:[vlookup 用]],2,FALSE)</f>
        <v>352</v>
      </c>
      <c r="B2085">
        <f>IF(ROW()=2,1,IF(A2084&lt;&gt;Receive[[#This Row],[No]],1,B2084+1))</f>
        <v>2</v>
      </c>
      <c r="C2085" s="1" t="s">
        <v>585</v>
      </c>
      <c r="D2085" t="s">
        <v>122</v>
      </c>
      <c r="E2085" s="1" t="s">
        <v>73</v>
      </c>
      <c r="F2085" t="s">
        <v>78</v>
      </c>
      <c r="G2085" t="s">
        <v>128</v>
      </c>
      <c r="H2085" t="s">
        <v>71</v>
      </c>
      <c r="I2085">
        <v>1</v>
      </c>
      <c r="J2085" t="s">
        <v>16</v>
      </c>
      <c r="K2085" s="1" t="s">
        <v>163</v>
      </c>
      <c r="L2085" s="1" t="s">
        <v>162</v>
      </c>
      <c r="M2085">
        <v>29</v>
      </c>
      <c r="N2085">
        <v>0</v>
      </c>
      <c r="O2085">
        <v>0</v>
      </c>
      <c r="P2085">
        <v>0</v>
      </c>
      <c r="R2085" s="1" t="s">
        <v>923</v>
      </c>
      <c r="S2085" s="1">
        <v>15</v>
      </c>
      <c r="T2085" s="1">
        <v>59.1</v>
      </c>
      <c r="U2085" s="1"/>
      <c r="V2085" s="1"/>
      <c r="X2085" t="str">
        <f>Receive[[#This Row],[服装]]&amp;Receive[[#This Row],[名前]]&amp;Receive[[#This Row],[レアリティ]]</f>
        <v>Xmas木兎光太郎ICONIC</v>
      </c>
    </row>
    <row r="2086" spans="1:24" x14ac:dyDescent="0.25">
      <c r="A2086">
        <f>VLOOKUP(Receive[[#This Row],[No用]],SetNo[[No.用]:[vlookup 用]],2,FALSE)</f>
        <v>352</v>
      </c>
      <c r="B2086">
        <f>IF(ROW()=2,1,IF(A2085&lt;&gt;Receive[[#This Row],[No]],1,B2085+1))</f>
        <v>3</v>
      </c>
      <c r="C2086" s="1" t="s">
        <v>585</v>
      </c>
      <c r="D2086" t="s">
        <v>122</v>
      </c>
      <c r="E2086" s="1" t="s">
        <v>73</v>
      </c>
      <c r="F2086" t="s">
        <v>78</v>
      </c>
      <c r="G2086" t="s">
        <v>128</v>
      </c>
      <c r="H2086" t="s">
        <v>71</v>
      </c>
      <c r="I2086">
        <v>1</v>
      </c>
      <c r="J2086" t="s">
        <v>228</v>
      </c>
      <c r="K2086" s="1" t="s">
        <v>120</v>
      </c>
      <c r="L2086" s="1" t="s">
        <v>162</v>
      </c>
      <c r="M2086">
        <v>29</v>
      </c>
      <c r="N2086">
        <v>0</v>
      </c>
      <c r="O2086">
        <v>0</v>
      </c>
      <c r="P2086">
        <v>0</v>
      </c>
      <c r="X2086" t="str">
        <f>Receive[[#This Row],[服装]]&amp;Receive[[#This Row],[名前]]&amp;Receive[[#This Row],[レアリティ]]</f>
        <v>Xmas木兎光太郎ICONIC</v>
      </c>
    </row>
    <row r="2087" spans="1:24" x14ac:dyDescent="0.25">
      <c r="A2087">
        <f>VLOOKUP(Receive[[#This Row],[No用]],SetNo[[No.用]:[vlookup 用]],2,FALSE)</f>
        <v>352</v>
      </c>
      <c r="B2087">
        <f>IF(ROW()=2,1,IF(A2086&lt;&gt;Receive[[#This Row],[No]],1,B2086+1))</f>
        <v>4</v>
      </c>
      <c r="C2087" s="1" t="s">
        <v>585</v>
      </c>
      <c r="D2087" t="s">
        <v>122</v>
      </c>
      <c r="E2087" s="1" t="s">
        <v>73</v>
      </c>
      <c r="F2087" t="s">
        <v>78</v>
      </c>
      <c r="G2087" t="s">
        <v>128</v>
      </c>
      <c r="H2087" t="s">
        <v>71</v>
      </c>
      <c r="I2087">
        <v>1</v>
      </c>
      <c r="J2087" t="s">
        <v>228</v>
      </c>
      <c r="K2087" s="1" t="s">
        <v>164</v>
      </c>
      <c r="L2087" s="1" t="s">
        <v>162</v>
      </c>
      <c r="M2087">
        <v>29</v>
      </c>
      <c r="N2087">
        <v>0</v>
      </c>
      <c r="O2087">
        <v>0</v>
      </c>
      <c r="P2087">
        <v>0</v>
      </c>
      <c r="X2087" t="str">
        <f>Receive[[#This Row],[服装]]&amp;Receive[[#This Row],[名前]]&amp;Receive[[#This Row],[レアリティ]]</f>
        <v>Xmas木兎光太郎ICONIC</v>
      </c>
    </row>
    <row r="2088" spans="1:24" x14ac:dyDescent="0.25">
      <c r="A2088">
        <f>VLOOKUP(Receive[[#This Row],[No用]],SetNo[[No.用]:[vlookup 用]],2,FALSE)</f>
        <v>352</v>
      </c>
      <c r="B2088">
        <f>IF(ROW()=2,1,IF(A2087&lt;&gt;Receive[[#This Row],[No]],1,B2087+1))</f>
        <v>5</v>
      </c>
      <c r="C2088" s="1" t="s">
        <v>585</v>
      </c>
      <c r="D2088" t="s">
        <v>122</v>
      </c>
      <c r="E2088" s="1" t="s">
        <v>73</v>
      </c>
      <c r="F2088" t="s">
        <v>78</v>
      </c>
      <c r="G2088" t="s">
        <v>128</v>
      </c>
      <c r="H2088" t="s">
        <v>71</v>
      </c>
      <c r="I2088">
        <v>0</v>
      </c>
      <c r="J2088" t="s">
        <v>228</v>
      </c>
      <c r="K2088" s="1" t="s">
        <v>165</v>
      </c>
      <c r="L2088" s="1" t="s">
        <v>162</v>
      </c>
      <c r="M2088">
        <v>13</v>
      </c>
      <c r="N2088">
        <v>0</v>
      </c>
      <c r="O2088">
        <v>0</v>
      </c>
      <c r="P2088">
        <v>0</v>
      </c>
      <c r="X2088" t="str">
        <f>Receive[[#This Row],[服装]]&amp;Receive[[#This Row],[名前]]&amp;Receive[[#This Row],[レアリティ]]</f>
        <v>Xmas木兎光太郎ICONIC</v>
      </c>
    </row>
    <row r="2089" spans="1:24" x14ac:dyDescent="0.25">
      <c r="A2089">
        <f>VLOOKUP(Receive[[#This Row],[No用]],SetNo[[No.用]:[vlookup 用]],2,FALSE)</f>
        <v>353</v>
      </c>
      <c r="B2089">
        <f>IF(ROW()=2,1,IF(A2088&lt;&gt;Receive[[#This Row],[No]],1,B2088+1))</f>
        <v>1</v>
      </c>
      <c r="C2089" s="1" t="s">
        <v>149</v>
      </c>
      <c r="D2089" t="s">
        <v>122</v>
      </c>
      <c r="E2089" s="1" t="s">
        <v>90</v>
      </c>
      <c r="F2089" t="s">
        <v>78</v>
      </c>
      <c r="G2089" t="s">
        <v>128</v>
      </c>
      <c r="H2089" t="s">
        <v>71</v>
      </c>
      <c r="I2089">
        <v>1</v>
      </c>
      <c r="J2089" t="s">
        <v>16</v>
      </c>
      <c r="K2089" s="1" t="s">
        <v>119</v>
      </c>
      <c r="L2089" s="1" t="s">
        <v>178</v>
      </c>
      <c r="M2089">
        <v>32</v>
      </c>
      <c r="N2089">
        <v>0</v>
      </c>
      <c r="O2089">
        <v>0</v>
      </c>
      <c r="P2089">
        <v>0</v>
      </c>
      <c r="X2089" t="str">
        <f>Receive[[#This Row],[服装]]&amp;Receive[[#This Row],[名前]]&amp;Receive[[#This Row],[レアリティ]]</f>
        <v>制服木兎光太郎ICONIC</v>
      </c>
    </row>
    <row r="2090" spans="1:24" x14ac:dyDescent="0.25">
      <c r="A2090">
        <f>VLOOKUP(Receive[[#This Row],[No用]],SetNo[[No.用]:[vlookup 用]],2,FALSE)</f>
        <v>353</v>
      </c>
      <c r="B2090">
        <f>IF(ROW()=2,1,IF(A2089&lt;&gt;Receive[[#This Row],[No]],1,B2089+1))</f>
        <v>2</v>
      </c>
      <c r="C2090" s="1" t="s">
        <v>149</v>
      </c>
      <c r="D2090" t="s">
        <v>122</v>
      </c>
      <c r="E2090" s="1" t="s">
        <v>90</v>
      </c>
      <c r="F2090" t="s">
        <v>78</v>
      </c>
      <c r="G2090" t="s">
        <v>128</v>
      </c>
      <c r="H2090" t="s">
        <v>71</v>
      </c>
      <c r="I2090">
        <v>1</v>
      </c>
      <c r="J2090" t="s">
        <v>16</v>
      </c>
      <c r="K2090" s="1" t="s">
        <v>163</v>
      </c>
      <c r="L2090" s="1" t="s">
        <v>162</v>
      </c>
      <c r="M2090">
        <v>29</v>
      </c>
      <c r="N2090">
        <v>0</v>
      </c>
      <c r="O2090">
        <v>0</v>
      </c>
      <c r="P2090">
        <v>0</v>
      </c>
      <c r="R2090" s="1" t="s">
        <v>923</v>
      </c>
      <c r="S2090" s="1">
        <v>15</v>
      </c>
      <c r="T2090" s="1">
        <v>59.1</v>
      </c>
      <c r="U2090" s="1"/>
      <c r="V2090" s="1"/>
      <c r="X2090" t="str">
        <f>Receive[[#This Row],[服装]]&amp;Receive[[#This Row],[名前]]&amp;Receive[[#This Row],[レアリティ]]</f>
        <v>制服木兎光太郎ICONIC</v>
      </c>
    </row>
    <row r="2091" spans="1:24" x14ac:dyDescent="0.25">
      <c r="A2091">
        <f>VLOOKUP(Receive[[#This Row],[No用]],SetNo[[No.用]:[vlookup 用]],2,FALSE)</f>
        <v>353</v>
      </c>
      <c r="B2091">
        <f>IF(ROW()=2,1,IF(A2090&lt;&gt;Receive[[#This Row],[No]],1,B2090+1))</f>
        <v>3</v>
      </c>
      <c r="C2091" s="1" t="s">
        <v>149</v>
      </c>
      <c r="D2091" t="s">
        <v>122</v>
      </c>
      <c r="E2091" s="1" t="s">
        <v>90</v>
      </c>
      <c r="F2091" t="s">
        <v>78</v>
      </c>
      <c r="G2091" t="s">
        <v>128</v>
      </c>
      <c r="H2091" t="s">
        <v>71</v>
      </c>
      <c r="I2091">
        <v>1</v>
      </c>
      <c r="J2091" t="s">
        <v>228</v>
      </c>
      <c r="K2091" s="1" t="s">
        <v>120</v>
      </c>
      <c r="L2091" s="1" t="s">
        <v>178</v>
      </c>
      <c r="M2091">
        <v>32</v>
      </c>
      <c r="N2091">
        <v>0</v>
      </c>
      <c r="O2091">
        <v>0</v>
      </c>
      <c r="P2091">
        <v>0</v>
      </c>
      <c r="X2091" t="str">
        <f>Receive[[#This Row],[服装]]&amp;Receive[[#This Row],[名前]]&amp;Receive[[#This Row],[レアリティ]]</f>
        <v>制服木兎光太郎ICONIC</v>
      </c>
    </row>
    <row r="2092" spans="1:24" x14ac:dyDescent="0.25">
      <c r="A2092">
        <f>VLOOKUP(Receive[[#This Row],[No用]],SetNo[[No.用]:[vlookup 用]],2,FALSE)</f>
        <v>353</v>
      </c>
      <c r="B2092">
        <f>IF(ROW()=2,1,IF(A2091&lt;&gt;Receive[[#This Row],[No]],1,B2091+1))</f>
        <v>4</v>
      </c>
      <c r="C2092" s="1" t="s">
        <v>149</v>
      </c>
      <c r="D2092" t="s">
        <v>122</v>
      </c>
      <c r="E2092" s="1" t="s">
        <v>90</v>
      </c>
      <c r="F2092" t="s">
        <v>78</v>
      </c>
      <c r="G2092" t="s">
        <v>128</v>
      </c>
      <c r="H2092" t="s">
        <v>71</v>
      </c>
      <c r="I2092">
        <v>1</v>
      </c>
      <c r="J2092" t="s">
        <v>228</v>
      </c>
      <c r="K2092" s="1" t="s">
        <v>164</v>
      </c>
      <c r="L2092" s="1" t="s">
        <v>162</v>
      </c>
      <c r="M2092">
        <v>29</v>
      </c>
      <c r="N2092">
        <v>0</v>
      </c>
      <c r="O2092">
        <v>0</v>
      </c>
      <c r="P2092">
        <v>0</v>
      </c>
      <c r="X2092" t="str">
        <f>Receive[[#This Row],[服装]]&amp;Receive[[#This Row],[名前]]&amp;Receive[[#This Row],[レアリティ]]</f>
        <v>制服木兎光太郎ICONIC</v>
      </c>
    </row>
    <row r="2093" spans="1:24" x14ac:dyDescent="0.25">
      <c r="A2093">
        <f>VLOOKUP(Receive[[#This Row],[No用]],SetNo[[No.用]:[vlookup 用]],2,FALSE)</f>
        <v>353</v>
      </c>
      <c r="B2093">
        <f>IF(ROW()=2,1,IF(A2092&lt;&gt;Receive[[#This Row],[No]],1,B2092+1))</f>
        <v>5</v>
      </c>
      <c r="C2093" s="1" t="s">
        <v>149</v>
      </c>
      <c r="D2093" t="s">
        <v>122</v>
      </c>
      <c r="E2093" s="1" t="s">
        <v>90</v>
      </c>
      <c r="F2093" t="s">
        <v>78</v>
      </c>
      <c r="G2093" t="s">
        <v>128</v>
      </c>
      <c r="H2093" t="s">
        <v>71</v>
      </c>
      <c r="I2093">
        <v>0</v>
      </c>
      <c r="J2093" t="s">
        <v>228</v>
      </c>
      <c r="K2093" s="1" t="s">
        <v>165</v>
      </c>
      <c r="L2093" s="1" t="s">
        <v>162</v>
      </c>
      <c r="M2093">
        <v>13</v>
      </c>
      <c r="N2093">
        <v>0</v>
      </c>
      <c r="O2093">
        <v>0</v>
      </c>
      <c r="P2093">
        <v>0</v>
      </c>
      <c r="X2093" t="str">
        <f>Receive[[#This Row],[服装]]&amp;Receive[[#This Row],[名前]]&amp;Receive[[#This Row],[レアリティ]]</f>
        <v>制服木兎光太郎ICONIC</v>
      </c>
    </row>
    <row r="2094" spans="1:24" x14ac:dyDescent="0.25">
      <c r="A2094">
        <f>VLOOKUP(Receive[[#This Row],[No用]],SetNo[[No.用]:[vlookup 用]],2,FALSE)</f>
        <v>354</v>
      </c>
      <c r="B2094">
        <f>IF(ROW()=2,1,IF(A2093&lt;&gt;Receive[[#This Row],[No]],1,B2093+1))</f>
        <v>1</v>
      </c>
      <c r="C2094" s="1" t="s">
        <v>677</v>
      </c>
      <c r="D2094" s="1" t="s">
        <v>122</v>
      </c>
      <c r="E2094" s="1" t="s">
        <v>77</v>
      </c>
      <c r="F2094" s="1" t="s">
        <v>78</v>
      </c>
      <c r="G2094" s="1" t="s">
        <v>128</v>
      </c>
      <c r="H2094" s="1" t="s">
        <v>71</v>
      </c>
      <c r="I2094">
        <v>1</v>
      </c>
      <c r="J2094" t="s">
        <v>16</v>
      </c>
      <c r="K2094" s="1" t="s">
        <v>119</v>
      </c>
      <c r="L2094" s="1" t="s">
        <v>162</v>
      </c>
      <c r="M2094">
        <v>29</v>
      </c>
      <c r="N2094">
        <v>0</v>
      </c>
      <c r="O2094">
        <v>0</v>
      </c>
      <c r="P2094">
        <v>0</v>
      </c>
      <c r="X2094" t="str">
        <f>Receive[[#This Row],[服装]]&amp;Receive[[#This Row],[名前]]&amp;Receive[[#This Row],[レアリティ]]</f>
        <v>キャンプ木兎光太郎ICONIC</v>
      </c>
    </row>
    <row r="2095" spans="1:24" x14ac:dyDescent="0.25">
      <c r="A2095">
        <f>VLOOKUP(Receive[[#This Row],[No用]],SetNo[[No.用]:[vlookup 用]],2,FALSE)</f>
        <v>354</v>
      </c>
      <c r="B2095">
        <f>IF(ROW()=2,1,IF(A2094&lt;&gt;Receive[[#This Row],[No]],1,B2094+1))</f>
        <v>2</v>
      </c>
      <c r="C2095" s="1" t="s">
        <v>677</v>
      </c>
      <c r="D2095" s="1" t="s">
        <v>122</v>
      </c>
      <c r="E2095" s="1" t="s">
        <v>77</v>
      </c>
      <c r="F2095" s="1" t="s">
        <v>78</v>
      </c>
      <c r="G2095" s="1" t="s">
        <v>128</v>
      </c>
      <c r="H2095" s="1" t="s">
        <v>71</v>
      </c>
      <c r="I2095">
        <v>1</v>
      </c>
      <c r="J2095" t="s">
        <v>16</v>
      </c>
      <c r="K2095" s="1" t="s">
        <v>163</v>
      </c>
      <c r="L2095" s="1" t="s">
        <v>162</v>
      </c>
      <c r="M2095">
        <v>29</v>
      </c>
      <c r="N2095">
        <v>0</v>
      </c>
      <c r="O2095">
        <v>0</v>
      </c>
      <c r="P2095">
        <v>0</v>
      </c>
      <c r="R2095" s="1" t="s">
        <v>923</v>
      </c>
      <c r="S2095" s="1">
        <v>15</v>
      </c>
      <c r="T2095" s="1">
        <v>59.1</v>
      </c>
      <c r="U2095" s="1"/>
      <c r="V2095" s="1"/>
      <c r="X2095" t="str">
        <f>Receive[[#This Row],[服装]]&amp;Receive[[#This Row],[名前]]&amp;Receive[[#This Row],[レアリティ]]</f>
        <v>キャンプ木兎光太郎ICONIC</v>
      </c>
    </row>
    <row r="2096" spans="1:24" x14ac:dyDescent="0.25">
      <c r="A2096">
        <f>VLOOKUP(Receive[[#This Row],[No用]],SetNo[[No.用]:[vlookup 用]],2,FALSE)</f>
        <v>354</v>
      </c>
      <c r="B2096">
        <f>IF(ROW()=2,1,IF(A2095&lt;&gt;Receive[[#This Row],[No]],1,B2095+1))</f>
        <v>3</v>
      </c>
      <c r="C2096" s="1" t="s">
        <v>677</v>
      </c>
      <c r="D2096" s="1" t="s">
        <v>122</v>
      </c>
      <c r="E2096" s="1" t="s">
        <v>77</v>
      </c>
      <c r="F2096" s="1" t="s">
        <v>78</v>
      </c>
      <c r="G2096" s="1" t="s">
        <v>128</v>
      </c>
      <c r="H2096" s="1" t="s">
        <v>71</v>
      </c>
      <c r="I2096">
        <v>1</v>
      </c>
      <c r="J2096" t="s">
        <v>228</v>
      </c>
      <c r="K2096" s="1" t="s">
        <v>120</v>
      </c>
      <c r="L2096" s="1" t="s">
        <v>162</v>
      </c>
      <c r="M2096">
        <v>29</v>
      </c>
      <c r="N2096">
        <v>0</v>
      </c>
      <c r="O2096">
        <v>0</v>
      </c>
      <c r="P2096">
        <v>0</v>
      </c>
      <c r="X2096" t="str">
        <f>Receive[[#This Row],[服装]]&amp;Receive[[#This Row],[名前]]&amp;Receive[[#This Row],[レアリティ]]</f>
        <v>キャンプ木兎光太郎ICONIC</v>
      </c>
    </row>
    <row r="2097" spans="1:24" x14ac:dyDescent="0.25">
      <c r="A2097">
        <f>VLOOKUP(Receive[[#This Row],[No用]],SetNo[[No.用]:[vlookup 用]],2,FALSE)</f>
        <v>354</v>
      </c>
      <c r="B2097">
        <f>IF(ROW()=2,1,IF(A2096&lt;&gt;Receive[[#This Row],[No]],1,B2096+1))</f>
        <v>4</v>
      </c>
      <c r="C2097" s="1" t="s">
        <v>677</v>
      </c>
      <c r="D2097" s="1" t="s">
        <v>122</v>
      </c>
      <c r="E2097" s="1" t="s">
        <v>77</v>
      </c>
      <c r="F2097" s="1" t="s">
        <v>78</v>
      </c>
      <c r="G2097" s="1" t="s">
        <v>128</v>
      </c>
      <c r="H2097" s="1" t="s">
        <v>71</v>
      </c>
      <c r="I2097">
        <v>1</v>
      </c>
      <c r="J2097" t="s">
        <v>228</v>
      </c>
      <c r="K2097" s="1" t="s">
        <v>164</v>
      </c>
      <c r="L2097" s="1" t="s">
        <v>162</v>
      </c>
      <c r="M2097">
        <v>29</v>
      </c>
      <c r="N2097">
        <v>0</v>
      </c>
      <c r="O2097">
        <v>0</v>
      </c>
      <c r="P2097">
        <v>0</v>
      </c>
      <c r="X2097" t="str">
        <f>Receive[[#This Row],[服装]]&amp;Receive[[#This Row],[名前]]&amp;Receive[[#This Row],[レアリティ]]</f>
        <v>キャンプ木兎光太郎ICONIC</v>
      </c>
    </row>
    <row r="2098" spans="1:24" x14ac:dyDescent="0.25">
      <c r="A2098">
        <f>VLOOKUP(Receive[[#This Row],[No用]],SetNo[[No.用]:[vlookup 用]],2,FALSE)</f>
        <v>354</v>
      </c>
      <c r="B2098">
        <f>IF(ROW()=2,1,IF(A2097&lt;&gt;Receive[[#This Row],[No]],1,B2097+1))</f>
        <v>5</v>
      </c>
      <c r="C2098" s="1" t="s">
        <v>677</v>
      </c>
      <c r="D2098" s="1" t="s">
        <v>122</v>
      </c>
      <c r="E2098" s="1" t="s">
        <v>77</v>
      </c>
      <c r="F2098" s="1" t="s">
        <v>78</v>
      </c>
      <c r="G2098" s="1" t="s">
        <v>128</v>
      </c>
      <c r="H2098" s="1" t="s">
        <v>71</v>
      </c>
      <c r="I2098">
        <v>0</v>
      </c>
      <c r="J2098" t="s">
        <v>228</v>
      </c>
      <c r="K2098" s="1" t="s">
        <v>165</v>
      </c>
      <c r="L2098" s="1" t="s">
        <v>162</v>
      </c>
      <c r="M2098">
        <v>13</v>
      </c>
      <c r="N2098">
        <v>0</v>
      </c>
      <c r="O2098">
        <v>0</v>
      </c>
      <c r="P2098">
        <v>0</v>
      </c>
      <c r="X2098" t="str">
        <f>Receive[[#This Row],[服装]]&amp;Receive[[#This Row],[名前]]&amp;Receive[[#This Row],[レアリティ]]</f>
        <v>キャンプ木兎光太郎ICONIC</v>
      </c>
    </row>
    <row r="2099" spans="1:24" x14ac:dyDescent="0.25">
      <c r="A2099">
        <f>VLOOKUP(Receive[[#This Row],[No用]],SetNo[[No.用]:[vlookup 用]],2,FALSE)</f>
        <v>354</v>
      </c>
      <c r="B2099">
        <f>IF(ROW()=2,1,IF(A2098&lt;&gt;Receive[[#This Row],[No]],1,B2098+1))</f>
        <v>6</v>
      </c>
      <c r="C2099" s="1" t="s">
        <v>677</v>
      </c>
      <c r="D2099" s="1" t="s">
        <v>122</v>
      </c>
      <c r="E2099" s="1" t="s">
        <v>77</v>
      </c>
      <c r="F2099" s="1" t="s">
        <v>78</v>
      </c>
      <c r="G2099" s="1" t="s">
        <v>128</v>
      </c>
      <c r="H2099" s="1" t="s">
        <v>71</v>
      </c>
      <c r="I2099">
        <v>1</v>
      </c>
      <c r="J2099" t="s">
        <v>228</v>
      </c>
      <c r="K2099" s="1" t="s">
        <v>164</v>
      </c>
      <c r="L2099" s="1" t="s">
        <v>162</v>
      </c>
      <c r="M2099">
        <v>51</v>
      </c>
      <c r="N2099">
        <v>0</v>
      </c>
      <c r="O2099">
        <v>61</v>
      </c>
      <c r="P2099">
        <v>0</v>
      </c>
      <c r="W2099" s="1" t="s">
        <v>1213</v>
      </c>
      <c r="X2099" t="str">
        <f>Receive[[#This Row],[服装]]&amp;Receive[[#This Row],[名前]]&amp;Receive[[#This Row],[レアリティ]]</f>
        <v>キャンプ木兎光太郎ICONIC</v>
      </c>
    </row>
    <row r="2100" spans="1:24" x14ac:dyDescent="0.25">
      <c r="A2100">
        <f>VLOOKUP(Receive[[#This Row],[No用]],SetNo[[No.用]:[vlookup 用]],2,FALSE)</f>
        <v>355</v>
      </c>
      <c r="B2100">
        <f>IF(ROW()=2,1,IF(A2099&lt;&gt;Receive[[#This Row],[No]],1,B2099+1))</f>
        <v>1</v>
      </c>
      <c r="C2100" s="1" t="s">
        <v>871</v>
      </c>
      <c r="D2100" s="1" t="s">
        <v>122</v>
      </c>
      <c r="E2100" s="1" t="s">
        <v>73</v>
      </c>
      <c r="F2100" s="1" t="s">
        <v>78</v>
      </c>
      <c r="G2100" s="1" t="s">
        <v>128</v>
      </c>
      <c r="H2100" s="1" t="s">
        <v>71</v>
      </c>
      <c r="I2100">
        <v>1</v>
      </c>
      <c r="J2100" t="s">
        <v>228</v>
      </c>
      <c r="K2100" s="1" t="s">
        <v>119</v>
      </c>
      <c r="L2100" s="1" t="s">
        <v>173</v>
      </c>
      <c r="M2100">
        <v>36</v>
      </c>
      <c r="N2100">
        <v>0</v>
      </c>
      <c r="O2100">
        <v>0</v>
      </c>
      <c r="P2100">
        <v>0</v>
      </c>
      <c r="X2100" t="str">
        <f>Receive[[#This Row],[服装]]&amp;Receive[[#This Row],[名前]]&amp;Receive[[#This Row],[レアリティ]]</f>
        <v>2周年木兎光太郎ICONIC</v>
      </c>
    </row>
    <row r="2101" spans="1:24" x14ac:dyDescent="0.25">
      <c r="A2101">
        <f>VLOOKUP(Receive[[#This Row],[No用]],SetNo[[No.用]:[vlookup 用]],2,FALSE)</f>
        <v>355</v>
      </c>
      <c r="B2101">
        <f>IF(ROW()=2,1,IF(A2100&lt;&gt;Receive[[#This Row],[No]],1,B2100+1))</f>
        <v>2</v>
      </c>
      <c r="C2101" s="1" t="s">
        <v>871</v>
      </c>
      <c r="D2101" s="1" t="s">
        <v>122</v>
      </c>
      <c r="E2101" s="1" t="s">
        <v>73</v>
      </c>
      <c r="F2101" s="1" t="s">
        <v>78</v>
      </c>
      <c r="G2101" s="1" t="s">
        <v>128</v>
      </c>
      <c r="H2101" s="1" t="s">
        <v>71</v>
      </c>
      <c r="I2101">
        <v>1</v>
      </c>
      <c r="J2101" t="s">
        <v>228</v>
      </c>
      <c r="K2101" s="1" t="s">
        <v>163</v>
      </c>
      <c r="L2101" s="1" t="s">
        <v>178</v>
      </c>
      <c r="M2101">
        <v>32</v>
      </c>
      <c r="N2101">
        <v>0</v>
      </c>
      <c r="O2101">
        <v>0</v>
      </c>
      <c r="P2101">
        <v>0</v>
      </c>
      <c r="R2101" s="1" t="s">
        <v>923</v>
      </c>
      <c r="S2101" s="1">
        <v>17.5</v>
      </c>
      <c r="T2101" s="1">
        <v>69.44</v>
      </c>
      <c r="U2101" s="1"/>
      <c r="V2101" s="1"/>
      <c r="X2101" t="str">
        <f>Receive[[#This Row],[服装]]&amp;Receive[[#This Row],[名前]]&amp;Receive[[#This Row],[レアリティ]]</f>
        <v>2周年木兎光太郎ICONIC</v>
      </c>
    </row>
    <row r="2102" spans="1:24" x14ac:dyDescent="0.25">
      <c r="A2102">
        <f>VLOOKUP(Receive[[#This Row],[No用]],SetNo[[No.用]:[vlookup 用]],2,FALSE)</f>
        <v>355</v>
      </c>
      <c r="B2102">
        <f>IF(ROW()=2,1,IF(A2101&lt;&gt;Receive[[#This Row],[No]],1,B2101+1))</f>
        <v>3</v>
      </c>
      <c r="C2102" s="1" t="s">
        <v>871</v>
      </c>
      <c r="D2102" s="1" t="s">
        <v>122</v>
      </c>
      <c r="E2102" s="1" t="s">
        <v>73</v>
      </c>
      <c r="F2102" s="1" t="s">
        <v>78</v>
      </c>
      <c r="G2102" s="1" t="s">
        <v>128</v>
      </c>
      <c r="H2102" s="1" t="s">
        <v>71</v>
      </c>
      <c r="I2102">
        <v>1</v>
      </c>
      <c r="J2102" t="s">
        <v>228</v>
      </c>
      <c r="K2102" s="1" t="s">
        <v>120</v>
      </c>
      <c r="L2102" s="1" t="s">
        <v>173</v>
      </c>
      <c r="M2102">
        <v>36</v>
      </c>
      <c r="N2102">
        <v>0</v>
      </c>
      <c r="O2102">
        <v>0</v>
      </c>
      <c r="P2102">
        <v>0</v>
      </c>
      <c r="X2102" t="str">
        <f>Receive[[#This Row],[服装]]&amp;Receive[[#This Row],[名前]]&amp;Receive[[#This Row],[レアリティ]]</f>
        <v>2周年木兎光太郎ICONIC</v>
      </c>
    </row>
    <row r="2103" spans="1:24" x14ac:dyDescent="0.25">
      <c r="A2103">
        <f>VLOOKUP(Receive[[#This Row],[No用]],SetNo[[No.用]:[vlookup 用]],2,FALSE)</f>
        <v>355</v>
      </c>
      <c r="B2103">
        <f>IF(ROW()=2,1,IF(A2102&lt;&gt;Receive[[#This Row],[No]],1,B2102+1))</f>
        <v>4</v>
      </c>
      <c r="C2103" s="1" t="s">
        <v>871</v>
      </c>
      <c r="D2103" s="1" t="s">
        <v>122</v>
      </c>
      <c r="E2103" s="1" t="s">
        <v>73</v>
      </c>
      <c r="F2103" s="1" t="s">
        <v>78</v>
      </c>
      <c r="G2103" s="1" t="s">
        <v>128</v>
      </c>
      <c r="H2103" s="1" t="s">
        <v>71</v>
      </c>
      <c r="I2103">
        <v>1</v>
      </c>
      <c r="J2103" t="s">
        <v>228</v>
      </c>
      <c r="K2103" s="1" t="s">
        <v>164</v>
      </c>
      <c r="L2103" s="1" t="s">
        <v>162</v>
      </c>
      <c r="M2103">
        <v>29</v>
      </c>
      <c r="N2103">
        <v>0</v>
      </c>
      <c r="O2103">
        <v>0</v>
      </c>
      <c r="P2103">
        <v>0</v>
      </c>
      <c r="X2103" t="str">
        <f>Receive[[#This Row],[服装]]&amp;Receive[[#This Row],[名前]]&amp;Receive[[#This Row],[レアリティ]]</f>
        <v>2周年木兎光太郎ICONIC</v>
      </c>
    </row>
    <row r="2104" spans="1:24" x14ac:dyDescent="0.25">
      <c r="A2104">
        <f>VLOOKUP(Receive[[#This Row],[No用]],SetNo[[No.用]:[vlookup 用]],2,FALSE)</f>
        <v>355</v>
      </c>
      <c r="B2104">
        <f>IF(ROW()=2,1,IF(A2103&lt;&gt;Receive[[#This Row],[No]],1,B2103+1))</f>
        <v>5</v>
      </c>
      <c r="C2104" s="1" t="s">
        <v>871</v>
      </c>
      <c r="D2104" s="1" t="s">
        <v>122</v>
      </c>
      <c r="E2104" s="1" t="s">
        <v>73</v>
      </c>
      <c r="F2104" s="1" t="s">
        <v>78</v>
      </c>
      <c r="G2104" s="1" t="s">
        <v>128</v>
      </c>
      <c r="H2104" s="1" t="s">
        <v>71</v>
      </c>
      <c r="I2104">
        <v>0</v>
      </c>
      <c r="J2104" t="s">
        <v>228</v>
      </c>
      <c r="K2104" s="1" t="s">
        <v>165</v>
      </c>
      <c r="L2104" s="1" t="s">
        <v>162</v>
      </c>
      <c r="M2104">
        <v>13</v>
      </c>
      <c r="N2104">
        <v>0</v>
      </c>
      <c r="O2104">
        <v>0</v>
      </c>
      <c r="P2104">
        <v>0</v>
      </c>
      <c r="X2104" t="str">
        <f>Receive[[#This Row],[服装]]&amp;Receive[[#This Row],[名前]]&amp;Receive[[#This Row],[レアリティ]]</f>
        <v>2周年木兎光太郎ICONIC</v>
      </c>
    </row>
    <row r="2105" spans="1:24" x14ac:dyDescent="0.25">
      <c r="A2105">
        <f>VLOOKUP(Receive[[#This Row],[No用]],SetNo[[No.用]:[vlookup 用]],2,FALSE)</f>
        <v>355</v>
      </c>
      <c r="B2105">
        <f>IF(ROW()=2,1,IF(A2104&lt;&gt;Receive[[#This Row],[No]],1,B2104+1))</f>
        <v>6</v>
      </c>
      <c r="C2105" s="1" t="s">
        <v>871</v>
      </c>
      <c r="D2105" s="1" t="s">
        <v>122</v>
      </c>
      <c r="E2105" s="1" t="s">
        <v>73</v>
      </c>
      <c r="F2105" s="1" t="s">
        <v>78</v>
      </c>
      <c r="G2105" s="1" t="s">
        <v>128</v>
      </c>
      <c r="H2105" s="1" t="s">
        <v>71</v>
      </c>
      <c r="I2105">
        <v>1</v>
      </c>
      <c r="J2105" t="s">
        <v>228</v>
      </c>
      <c r="K2105" s="1" t="s">
        <v>164</v>
      </c>
      <c r="L2105" s="1" t="s">
        <v>224</v>
      </c>
      <c r="M2105">
        <v>51</v>
      </c>
      <c r="N2105">
        <v>0</v>
      </c>
      <c r="O2105">
        <v>61</v>
      </c>
      <c r="P2105">
        <v>0</v>
      </c>
      <c r="W2105" s="1" t="s">
        <v>1213</v>
      </c>
      <c r="X2105" t="str">
        <f>Receive[[#This Row],[服装]]&amp;Receive[[#This Row],[名前]]&amp;Receive[[#This Row],[レアリティ]]</f>
        <v>2周年木兎光太郎ICONIC</v>
      </c>
    </row>
    <row r="2106" spans="1:24" x14ac:dyDescent="0.25">
      <c r="A2106">
        <f>VLOOKUP(Receive[[#This Row],[No用]],SetNo[[No.用]:[vlookup 用]],2,FALSE)</f>
        <v>356</v>
      </c>
      <c r="B2106">
        <f>IF(ROW()=2,1,IF(A2105&lt;&gt;Receive[[#This Row],[No]],1,B2105+1))</f>
        <v>1</v>
      </c>
      <c r="C2106" s="1" t="s">
        <v>1016</v>
      </c>
      <c r="D2106" s="1" t="s">
        <v>122</v>
      </c>
      <c r="E2106" s="1" t="s">
        <v>90</v>
      </c>
      <c r="F2106" s="1" t="s">
        <v>78</v>
      </c>
      <c r="G2106" s="1" t="s">
        <v>128</v>
      </c>
      <c r="H2106" s="1" t="s">
        <v>71</v>
      </c>
      <c r="I2106">
        <v>1</v>
      </c>
      <c r="J2106" t="s">
        <v>228</v>
      </c>
      <c r="K2106" s="1" t="s">
        <v>119</v>
      </c>
      <c r="L2106" s="1" t="s">
        <v>162</v>
      </c>
      <c r="M2106">
        <v>29</v>
      </c>
      <c r="N2106">
        <v>0</v>
      </c>
      <c r="O2106">
        <v>0</v>
      </c>
      <c r="P2106">
        <v>0</v>
      </c>
      <c r="X2106" t="str">
        <f>Receive[[#This Row],[服装]]&amp;Receive[[#This Row],[名前]]&amp;Receive[[#This Row],[レアリティ]]</f>
        <v>焼き芋木兎光太郎ICONIC</v>
      </c>
    </row>
    <row r="2107" spans="1:24" x14ac:dyDescent="0.25">
      <c r="A2107">
        <f>VLOOKUP(Receive[[#This Row],[No用]],SetNo[[No.用]:[vlookup 用]],2,FALSE)</f>
        <v>356</v>
      </c>
      <c r="B2107">
        <f>IF(ROW()=2,1,IF(A2106&lt;&gt;Receive[[#This Row],[No]],1,B2106+1))</f>
        <v>2</v>
      </c>
      <c r="C2107" s="1" t="s">
        <v>1016</v>
      </c>
      <c r="D2107" s="1" t="s">
        <v>122</v>
      </c>
      <c r="E2107" s="1" t="s">
        <v>90</v>
      </c>
      <c r="F2107" s="1" t="s">
        <v>78</v>
      </c>
      <c r="G2107" s="1" t="s">
        <v>128</v>
      </c>
      <c r="H2107" s="1" t="s">
        <v>71</v>
      </c>
      <c r="I2107">
        <v>1</v>
      </c>
      <c r="J2107" t="s">
        <v>228</v>
      </c>
      <c r="K2107" s="1" t="s">
        <v>163</v>
      </c>
      <c r="L2107" s="1" t="s">
        <v>162</v>
      </c>
      <c r="M2107">
        <v>29</v>
      </c>
      <c r="N2107">
        <v>0</v>
      </c>
      <c r="O2107">
        <v>0</v>
      </c>
      <c r="P2107">
        <v>0</v>
      </c>
      <c r="R2107" s="1" t="s">
        <v>923</v>
      </c>
      <c r="S2107" s="1">
        <v>15</v>
      </c>
      <c r="T2107" s="1">
        <v>59.1</v>
      </c>
      <c r="U2107" s="1"/>
      <c r="V2107" s="1"/>
      <c r="W2107" s="1"/>
      <c r="X2107" t="str">
        <f>Receive[[#This Row],[服装]]&amp;Receive[[#This Row],[名前]]&amp;Receive[[#This Row],[レアリティ]]</f>
        <v>焼き芋木兎光太郎ICONIC</v>
      </c>
    </row>
    <row r="2108" spans="1:24" x14ac:dyDescent="0.25">
      <c r="A2108">
        <f>VLOOKUP(Receive[[#This Row],[No用]],SetNo[[No.用]:[vlookup 用]],2,FALSE)</f>
        <v>356</v>
      </c>
      <c r="B2108">
        <f>IF(ROW()=2,1,IF(A2107&lt;&gt;Receive[[#This Row],[No]],1,B2107+1))</f>
        <v>3</v>
      </c>
      <c r="C2108" s="1" t="s">
        <v>1016</v>
      </c>
      <c r="D2108" s="1" t="s">
        <v>122</v>
      </c>
      <c r="E2108" s="1" t="s">
        <v>90</v>
      </c>
      <c r="F2108" s="1" t="s">
        <v>78</v>
      </c>
      <c r="G2108" s="1" t="s">
        <v>128</v>
      </c>
      <c r="H2108" s="1" t="s">
        <v>71</v>
      </c>
      <c r="I2108">
        <v>1</v>
      </c>
      <c r="J2108" t="s">
        <v>228</v>
      </c>
      <c r="K2108" s="1" t="s">
        <v>120</v>
      </c>
      <c r="L2108" s="1" t="s">
        <v>162</v>
      </c>
      <c r="M2108">
        <v>29</v>
      </c>
      <c r="N2108">
        <v>0</v>
      </c>
      <c r="O2108">
        <v>0</v>
      </c>
      <c r="P2108">
        <v>0</v>
      </c>
      <c r="X2108" t="str">
        <f>Receive[[#This Row],[服装]]&amp;Receive[[#This Row],[名前]]&amp;Receive[[#This Row],[レアリティ]]</f>
        <v>焼き芋木兎光太郎ICONIC</v>
      </c>
    </row>
    <row r="2109" spans="1:24" x14ac:dyDescent="0.25">
      <c r="A2109">
        <f>VLOOKUP(Receive[[#This Row],[No用]],SetNo[[No.用]:[vlookup 用]],2,FALSE)</f>
        <v>356</v>
      </c>
      <c r="B2109">
        <f>IF(ROW()=2,1,IF(A2108&lt;&gt;Receive[[#This Row],[No]],1,B2108+1))</f>
        <v>4</v>
      </c>
      <c r="C2109" s="1" t="s">
        <v>1016</v>
      </c>
      <c r="D2109" s="1" t="s">
        <v>122</v>
      </c>
      <c r="E2109" s="1" t="s">
        <v>90</v>
      </c>
      <c r="F2109" s="1" t="s">
        <v>78</v>
      </c>
      <c r="G2109" s="1" t="s">
        <v>128</v>
      </c>
      <c r="H2109" s="1" t="s">
        <v>71</v>
      </c>
      <c r="I2109">
        <v>1</v>
      </c>
      <c r="J2109" t="s">
        <v>228</v>
      </c>
      <c r="K2109" s="1" t="s">
        <v>164</v>
      </c>
      <c r="L2109" s="1" t="s">
        <v>162</v>
      </c>
      <c r="M2109">
        <v>29</v>
      </c>
      <c r="N2109">
        <v>0</v>
      </c>
      <c r="O2109">
        <v>0</v>
      </c>
      <c r="P2109">
        <v>0</v>
      </c>
      <c r="X2109" t="str">
        <f>Receive[[#This Row],[服装]]&amp;Receive[[#This Row],[名前]]&amp;Receive[[#This Row],[レアリティ]]</f>
        <v>焼き芋木兎光太郎ICONIC</v>
      </c>
    </row>
    <row r="2110" spans="1:24" x14ac:dyDescent="0.25">
      <c r="A2110">
        <f>VLOOKUP(Receive[[#This Row],[No用]],SetNo[[No.用]:[vlookup 用]],2,FALSE)</f>
        <v>356</v>
      </c>
      <c r="B2110">
        <f>IF(ROW()=2,1,IF(A2109&lt;&gt;Receive[[#This Row],[No]],1,B2109+1))</f>
        <v>5</v>
      </c>
      <c r="C2110" s="1" t="s">
        <v>1016</v>
      </c>
      <c r="D2110" s="1" t="s">
        <v>122</v>
      </c>
      <c r="E2110" s="1" t="s">
        <v>90</v>
      </c>
      <c r="F2110" s="1" t="s">
        <v>78</v>
      </c>
      <c r="G2110" s="1" t="s">
        <v>128</v>
      </c>
      <c r="H2110" s="1" t="s">
        <v>71</v>
      </c>
      <c r="I2110">
        <v>0</v>
      </c>
      <c r="J2110" t="s">
        <v>228</v>
      </c>
      <c r="K2110" s="1" t="s">
        <v>165</v>
      </c>
      <c r="L2110" s="1" t="s">
        <v>162</v>
      </c>
      <c r="M2110">
        <v>13</v>
      </c>
      <c r="N2110">
        <v>0</v>
      </c>
      <c r="O2110">
        <v>0</v>
      </c>
      <c r="P2110">
        <v>0</v>
      </c>
      <c r="X2110" t="str">
        <f>Receive[[#This Row],[服装]]&amp;Receive[[#This Row],[名前]]&amp;Receive[[#This Row],[レアリティ]]</f>
        <v>焼き芋木兎光太郎ICONIC</v>
      </c>
    </row>
    <row r="2111" spans="1:24" x14ac:dyDescent="0.25">
      <c r="A2111">
        <f>VLOOKUP(Receive[[#This Row],[No用]],SetNo[[No.用]:[vlookup 用]],2,FALSE)</f>
        <v>357</v>
      </c>
      <c r="B2111">
        <f>IF(ROW()=2,1,IF(A2110&lt;&gt;Receive[[#This Row],[No]],1,B2110+1))</f>
        <v>1</v>
      </c>
      <c r="C2111" s="1" t="s">
        <v>1502</v>
      </c>
      <c r="D2111" s="1" t="s">
        <v>122</v>
      </c>
      <c r="E2111" s="1" t="s">
        <v>77</v>
      </c>
      <c r="F2111" s="1" t="s">
        <v>78</v>
      </c>
      <c r="G2111" s="1" t="s">
        <v>128</v>
      </c>
      <c r="H2111" s="1" t="s">
        <v>71</v>
      </c>
      <c r="I2111">
        <v>1</v>
      </c>
      <c r="J2111" s="1" t="s">
        <v>228</v>
      </c>
      <c r="K2111" s="1" t="s">
        <v>119</v>
      </c>
      <c r="L2111" s="1" t="s">
        <v>162</v>
      </c>
      <c r="M2111">
        <v>30</v>
      </c>
      <c r="N2111">
        <v>0</v>
      </c>
      <c r="O2111">
        <v>0</v>
      </c>
      <c r="P2111">
        <v>0</v>
      </c>
      <c r="X2111" t="str">
        <f>Receive[[#This Row],[服装]]&amp;Receive[[#This Row],[名前]]&amp;Receive[[#This Row],[レアリティ]]</f>
        <v>3周年木兎光太郎ICONIC</v>
      </c>
    </row>
    <row r="2112" spans="1:24" x14ac:dyDescent="0.25">
      <c r="A2112">
        <f>VLOOKUP(Receive[[#This Row],[No用]],SetNo[[No.用]:[vlookup 用]],2,FALSE)</f>
        <v>357</v>
      </c>
      <c r="B2112">
        <f>IF(ROW()=2,1,IF(A2111&lt;&gt;Receive[[#This Row],[No]],1,B2111+1))</f>
        <v>2</v>
      </c>
      <c r="C2112" s="1" t="s">
        <v>1502</v>
      </c>
      <c r="D2112" s="1" t="s">
        <v>122</v>
      </c>
      <c r="E2112" s="1" t="s">
        <v>77</v>
      </c>
      <c r="F2112" s="1" t="s">
        <v>78</v>
      </c>
      <c r="G2112" s="1" t="s">
        <v>128</v>
      </c>
      <c r="H2112" s="1" t="s">
        <v>71</v>
      </c>
      <c r="I2112">
        <v>1</v>
      </c>
      <c r="J2112" s="1" t="s">
        <v>228</v>
      </c>
      <c r="K2112" s="1" t="s">
        <v>163</v>
      </c>
      <c r="L2112" s="1" t="s">
        <v>162</v>
      </c>
      <c r="M2112">
        <v>30</v>
      </c>
      <c r="N2112">
        <v>0</v>
      </c>
      <c r="O2112">
        <v>0</v>
      </c>
      <c r="P2112">
        <v>0</v>
      </c>
      <c r="R2112" s="1" t="s">
        <v>923</v>
      </c>
      <c r="S2112" s="1">
        <v>15</v>
      </c>
      <c r="T2112" s="1">
        <v>59.1</v>
      </c>
      <c r="U2112" s="1"/>
      <c r="V2112" s="1"/>
      <c r="X2112" t="str">
        <f>Receive[[#This Row],[服装]]&amp;Receive[[#This Row],[名前]]&amp;Receive[[#This Row],[レアリティ]]</f>
        <v>3周年木兎光太郎ICONIC</v>
      </c>
    </row>
    <row r="2113" spans="1:24" x14ac:dyDescent="0.25">
      <c r="A2113">
        <f>VLOOKUP(Receive[[#This Row],[No用]],SetNo[[No.用]:[vlookup 用]],2,FALSE)</f>
        <v>357</v>
      </c>
      <c r="B2113">
        <f>IF(ROW()=2,1,IF(A2112&lt;&gt;Receive[[#This Row],[No]],1,B2112+1))</f>
        <v>3</v>
      </c>
      <c r="C2113" s="1" t="s">
        <v>1502</v>
      </c>
      <c r="D2113" s="1" t="s">
        <v>122</v>
      </c>
      <c r="E2113" s="1" t="s">
        <v>77</v>
      </c>
      <c r="F2113" s="1" t="s">
        <v>78</v>
      </c>
      <c r="G2113" s="1" t="s">
        <v>128</v>
      </c>
      <c r="H2113" s="1" t="s">
        <v>71</v>
      </c>
      <c r="I2113">
        <v>1</v>
      </c>
      <c r="J2113" s="1" t="s">
        <v>228</v>
      </c>
      <c r="K2113" s="1" t="s">
        <v>120</v>
      </c>
      <c r="L2113" s="1" t="s">
        <v>162</v>
      </c>
      <c r="M2113">
        <v>30</v>
      </c>
      <c r="N2113">
        <v>0</v>
      </c>
      <c r="O2113">
        <v>0</v>
      </c>
      <c r="P2113">
        <v>0</v>
      </c>
      <c r="X2113" t="str">
        <f>Receive[[#This Row],[服装]]&amp;Receive[[#This Row],[名前]]&amp;Receive[[#This Row],[レアリティ]]</f>
        <v>3周年木兎光太郎ICONIC</v>
      </c>
    </row>
    <row r="2114" spans="1:24" x14ac:dyDescent="0.25">
      <c r="A2114">
        <f>VLOOKUP(Receive[[#This Row],[No用]],SetNo[[No.用]:[vlookup 用]],2,FALSE)</f>
        <v>357</v>
      </c>
      <c r="B2114">
        <f>IF(ROW()=2,1,IF(A2113&lt;&gt;Receive[[#This Row],[No]],1,B2113+1))</f>
        <v>4</v>
      </c>
      <c r="C2114" s="1" t="s">
        <v>1502</v>
      </c>
      <c r="D2114" s="1" t="s">
        <v>122</v>
      </c>
      <c r="E2114" s="1" t="s">
        <v>77</v>
      </c>
      <c r="F2114" s="1" t="s">
        <v>78</v>
      </c>
      <c r="G2114" s="1" t="s">
        <v>128</v>
      </c>
      <c r="H2114" s="1" t="s">
        <v>71</v>
      </c>
      <c r="I2114">
        <v>1</v>
      </c>
      <c r="J2114" s="1" t="s">
        <v>228</v>
      </c>
      <c r="K2114" s="1" t="s">
        <v>164</v>
      </c>
      <c r="L2114" s="1" t="s">
        <v>162</v>
      </c>
      <c r="M2114">
        <v>30</v>
      </c>
      <c r="N2114">
        <v>0</v>
      </c>
      <c r="O2114">
        <v>0</v>
      </c>
      <c r="P2114">
        <v>0</v>
      </c>
      <c r="X2114" t="str">
        <f>Receive[[#This Row],[服装]]&amp;Receive[[#This Row],[名前]]&amp;Receive[[#This Row],[レアリティ]]</f>
        <v>3周年木兎光太郎ICONIC</v>
      </c>
    </row>
    <row r="2115" spans="1:24" x14ac:dyDescent="0.25">
      <c r="A2115">
        <f>VLOOKUP(Receive[[#This Row],[No用]],SetNo[[No.用]:[vlookup 用]],2,FALSE)</f>
        <v>357</v>
      </c>
      <c r="B2115">
        <f>IF(ROW()=2,1,IF(A2114&lt;&gt;Receive[[#This Row],[No]],1,B2114+1))</f>
        <v>5</v>
      </c>
      <c r="C2115" s="1" t="s">
        <v>1502</v>
      </c>
      <c r="D2115" s="1" t="s">
        <v>122</v>
      </c>
      <c r="E2115" s="1" t="s">
        <v>77</v>
      </c>
      <c r="F2115" s="1" t="s">
        <v>78</v>
      </c>
      <c r="G2115" s="1" t="s">
        <v>128</v>
      </c>
      <c r="H2115" s="1" t="s">
        <v>71</v>
      </c>
      <c r="I2115">
        <v>0</v>
      </c>
      <c r="J2115" t="s">
        <v>228</v>
      </c>
      <c r="K2115" s="1" t="s">
        <v>165</v>
      </c>
      <c r="L2115" s="1" t="s">
        <v>162</v>
      </c>
      <c r="M2115">
        <v>14</v>
      </c>
      <c r="N2115">
        <v>0</v>
      </c>
      <c r="O2115">
        <v>0</v>
      </c>
      <c r="P2115">
        <v>0</v>
      </c>
      <c r="X2115" t="str">
        <f>Receive[[#This Row],[服装]]&amp;Receive[[#This Row],[名前]]&amp;Receive[[#This Row],[レアリティ]]</f>
        <v>3周年木兎光太郎ICONIC</v>
      </c>
    </row>
    <row r="2116" spans="1:24" x14ac:dyDescent="0.25">
      <c r="A2116">
        <f>VLOOKUP(Receive[[#This Row],[No用]],SetNo[[No.用]:[vlookup 用]],2,FALSE)</f>
        <v>358</v>
      </c>
      <c r="B2116">
        <f>IF(ROW()=2,1,IF(A2115&lt;&gt;Receive[[#This Row],[No]],1,B2115+1))</f>
        <v>1</v>
      </c>
      <c r="C2116" s="1" t="s">
        <v>1719</v>
      </c>
      <c r="D2116" s="1" t="s">
        <v>122</v>
      </c>
      <c r="E2116" s="1" t="s">
        <v>73</v>
      </c>
      <c r="F2116" s="1" t="s">
        <v>78</v>
      </c>
      <c r="G2116" s="1" t="s">
        <v>128</v>
      </c>
      <c r="H2116" s="1" t="s">
        <v>71</v>
      </c>
      <c r="I2116">
        <v>1</v>
      </c>
      <c r="J2116" t="s">
        <v>228</v>
      </c>
      <c r="K2116" s="1" t="s">
        <v>119</v>
      </c>
      <c r="L2116" s="1" t="s">
        <v>173</v>
      </c>
      <c r="M2116">
        <v>38</v>
      </c>
      <c r="N2116">
        <v>0</v>
      </c>
      <c r="O2116">
        <v>0</v>
      </c>
      <c r="P2116">
        <v>0</v>
      </c>
      <c r="X2116" t="str">
        <f>Receive[[#This Row],[服装]]&amp;Receive[[#This Row],[名前]]&amp;Receive[[#This Row],[レアリティ]]</f>
        <v>梅雨2木兎光太郎ICONIC</v>
      </c>
    </row>
    <row r="2117" spans="1:24" x14ac:dyDescent="0.25">
      <c r="A2117">
        <f>VLOOKUP(Receive[[#This Row],[No用]],SetNo[[No.用]:[vlookup 用]],2,FALSE)</f>
        <v>358</v>
      </c>
      <c r="B2117">
        <f>IF(ROW()=2,1,IF(A2116&lt;&gt;Receive[[#This Row],[No]],1,B2116+1))</f>
        <v>2</v>
      </c>
      <c r="C2117" s="1" t="s">
        <v>1719</v>
      </c>
      <c r="D2117" s="1" t="s">
        <v>122</v>
      </c>
      <c r="E2117" s="1" t="s">
        <v>73</v>
      </c>
      <c r="F2117" s="1" t="s">
        <v>78</v>
      </c>
      <c r="G2117" s="1" t="s">
        <v>128</v>
      </c>
      <c r="H2117" s="1" t="s">
        <v>71</v>
      </c>
      <c r="I2117">
        <v>1</v>
      </c>
      <c r="J2117" t="s">
        <v>228</v>
      </c>
      <c r="K2117" s="1" t="s">
        <v>163</v>
      </c>
      <c r="L2117" s="1" t="s">
        <v>178</v>
      </c>
      <c r="M2117">
        <v>34</v>
      </c>
      <c r="N2117">
        <v>0</v>
      </c>
      <c r="O2117">
        <v>0</v>
      </c>
      <c r="P2117">
        <v>0</v>
      </c>
      <c r="R2117" s="1" t="s">
        <v>923</v>
      </c>
      <c r="S2117">
        <v>17.5</v>
      </c>
      <c r="T2117">
        <v>69.44</v>
      </c>
      <c r="X2117" t="str">
        <f>Receive[[#This Row],[服装]]&amp;Receive[[#This Row],[名前]]&amp;Receive[[#This Row],[レアリティ]]</f>
        <v>梅雨2木兎光太郎ICONIC</v>
      </c>
    </row>
    <row r="2118" spans="1:24" x14ac:dyDescent="0.25">
      <c r="A2118">
        <f>VLOOKUP(Receive[[#This Row],[No用]],SetNo[[No.用]:[vlookup 用]],2,FALSE)</f>
        <v>358</v>
      </c>
      <c r="B2118">
        <f>IF(ROW()=2,1,IF(A2117&lt;&gt;Receive[[#This Row],[No]],1,B2117+1))</f>
        <v>3</v>
      </c>
      <c r="C2118" s="1" t="s">
        <v>1719</v>
      </c>
      <c r="D2118" s="1" t="s">
        <v>122</v>
      </c>
      <c r="E2118" s="1" t="s">
        <v>73</v>
      </c>
      <c r="F2118" s="1" t="s">
        <v>78</v>
      </c>
      <c r="G2118" s="1" t="s">
        <v>128</v>
      </c>
      <c r="H2118" s="1" t="s">
        <v>71</v>
      </c>
      <c r="I2118">
        <v>1</v>
      </c>
      <c r="J2118" t="s">
        <v>228</v>
      </c>
      <c r="K2118" s="1" t="s">
        <v>230</v>
      </c>
      <c r="L2118" s="1" t="s">
        <v>162</v>
      </c>
      <c r="M2118">
        <v>28</v>
      </c>
      <c r="N2118">
        <v>0</v>
      </c>
      <c r="O2118">
        <v>0</v>
      </c>
      <c r="P2118">
        <v>0</v>
      </c>
      <c r="R2118" s="1" t="s">
        <v>923</v>
      </c>
      <c r="S2118">
        <v>10</v>
      </c>
      <c r="T2118">
        <v>39.4</v>
      </c>
      <c r="X2118" t="str">
        <f>Receive[[#This Row],[服装]]&amp;Receive[[#This Row],[名前]]&amp;Receive[[#This Row],[レアリティ]]</f>
        <v>梅雨2木兎光太郎ICONIC</v>
      </c>
    </row>
    <row r="2119" spans="1:24" x14ac:dyDescent="0.25">
      <c r="A2119">
        <f>VLOOKUP(Receive[[#This Row],[No用]],SetNo[[No.用]:[vlookup 用]],2,FALSE)</f>
        <v>358</v>
      </c>
      <c r="B2119">
        <f>IF(ROW()=2,1,IF(A2118&lt;&gt;Receive[[#This Row],[No]],1,B2118+1))</f>
        <v>4</v>
      </c>
      <c r="C2119" s="1" t="s">
        <v>1719</v>
      </c>
      <c r="D2119" s="1" t="s">
        <v>122</v>
      </c>
      <c r="E2119" s="1" t="s">
        <v>73</v>
      </c>
      <c r="F2119" s="1" t="s">
        <v>78</v>
      </c>
      <c r="G2119" s="1" t="s">
        <v>128</v>
      </c>
      <c r="H2119" s="1" t="s">
        <v>71</v>
      </c>
      <c r="I2119">
        <v>1</v>
      </c>
      <c r="J2119" t="s">
        <v>228</v>
      </c>
      <c r="K2119" s="1" t="s">
        <v>120</v>
      </c>
      <c r="L2119" s="1" t="s">
        <v>162</v>
      </c>
      <c r="M2119">
        <v>32</v>
      </c>
      <c r="N2119">
        <v>0</v>
      </c>
      <c r="O2119">
        <v>0</v>
      </c>
      <c r="P2119">
        <v>0</v>
      </c>
      <c r="X2119" t="str">
        <f>Receive[[#This Row],[服装]]&amp;Receive[[#This Row],[名前]]&amp;Receive[[#This Row],[レアリティ]]</f>
        <v>梅雨2木兎光太郎ICONIC</v>
      </c>
    </row>
    <row r="2120" spans="1:24" x14ac:dyDescent="0.25">
      <c r="A2120">
        <f>VLOOKUP(Receive[[#This Row],[No用]],SetNo[[No.用]:[vlookup 用]],2,FALSE)</f>
        <v>358</v>
      </c>
      <c r="B2120">
        <f>IF(ROW()=2,1,IF(A2119&lt;&gt;Receive[[#This Row],[No]],1,B2119+1))</f>
        <v>5</v>
      </c>
      <c r="C2120" s="1" t="s">
        <v>1719</v>
      </c>
      <c r="D2120" s="1" t="s">
        <v>122</v>
      </c>
      <c r="E2120" s="1" t="s">
        <v>73</v>
      </c>
      <c r="F2120" s="1" t="s">
        <v>78</v>
      </c>
      <c r="G2120" s="1" t="s">
        <v>128</v>
      </c>
      <c r="H2120" s="1" t="s">
        <v>71</v>
      </c>
      <c r="I2120">
        <v>1</v>
      </c>
      <c r="J2120" t="s">
        <v>228</v>
      </c>
      <c r="K2120" s="1" t="s">
        <v>164</v>
      </c>
      <c r="L2120" s="1" t="s">
        <v>162</v>
      </c>
      <c r="M2120">
        <v>31</v>
      </c>
      <c r="N2120">
        <v>0</v>
      </c>
      <c r="O2120">
        <v>0</v>
      </c>
      <c r="P2120">
        <v>0</v>
      </c>
      <c r="X2120" t="str">
        <f>Receive[[#This Row],[服装]]&amp;Receive[[#This Row],[名前]]&amp;Receive[[#This Row],[レアリティ]]</f>
        <v>梅雨2木兎光太郎ICONIC</v>
      </c>
    </row>
    <row r="2121" spans="1:24" x14ac:dyDescent="0.25">
      <c r="A2121">
        <f>VLOOKUP(Receive[[#This Row],[No用]],SetNo[[No.用]:[vlookup 用]],2,FALSE)</f>
        <v>358</v>
      </c>
      <c r="B2121">
        <f>IF(ROW()=2,1,IF(A2120&lt;&gt;Receive[[#This Row],[No]],1,B2120+1))</f>
        <v>6</v>
      </c>
      <c r="C2121" s="1" t="s">
        <v>1719</v>
      </c>
      <c r="D2121" s="1" t="s">
        <v>122</v>
      </c>
      <c r="E2121" s="1" t="s">
        <v>73</v>
      </c>
      <c r="F2121" s="1" t="s">
        <v>78</v>
      </c>
      <c r="G2121" s="1" t="s">
        <v>128</v>
      </c>
      <c r="H2121" s="1" t="s">
        <v>71</v>
      </c>
      <c r="I2121">
        <v>0</v>
      </c>
      <c r="J2121" t="s">
        <v>228</v>
      </c>
      <c r="K2121" s="1" t="s">
        <v>165</v>
      </c>
      <c r="L2121" s="1" t="s">
        <v>162</v>
      </c>
      <c r="M2121">
        <v>15</v>
      </c>
      <c r="N2121">
        <v>0</v>
      </c>
      <c r="O2121">
        <v>0</v>
      </c>
      <c r="P2121">
        <v>0</v>
      </c>
      <c r="X2121" t="str">
        <f>Receive[[#This Row],[服装]]&amp;Receive[[#This Row],[名前]]&amp;Receive[[#This Row],[レアリティ]]</f>
        <v>梅雨2木兎光太郎ICONIC</v>
      </c>
    </row>
    <row r="2122" spans="1:24" x14ac:dyDescent="0.25">
      <c r="A2122">
        <f>VLOOKUP(Receive[[#This Row],[No用]],SetNo[[No.用]:[vlookup 用]],2,FALSE)</f>
        <v>358</v>
      </c>
      <c r="B2122">
        <f>IF(ROW()=2,1,IF(A2121&lt;&gt;Receive[[#This Row],[No]],1,B2121+1))</f>
        <v>7</v>
      </c>
      <c r="C2122" s="1" t="s">
        <v>1719</v>
      </c>
      <c r="D2122" s="1" t="s">
        <v>122</v>
      </c>
      <c r="E2122" s="1" t="s">
        <v>73</v>
      </c>
      <c r="F2122" s="1" t="s">
        <v>78</v>
      </c>
      <c r="G2122" s="1" t="s">
        <v>128</v>
      </c>
      <c r="H2122" s="1" t="s">
        <v>71</v>
      </c>
      <c r="I2122">
        <v>1</v>
      </c>
      <c r="J2122" t="s">
        <v>228</v>
      </c>
      <c r="K2122" s="1" t="s">
        <v>164</v>
      </c>
      <c r="L2122" s="1" t="s">
        <v>224</v>
      </c>
      <c r="M2122">
        <v>53</v>
      </c>
      <c r="N2122">
        <v>0</v>
      </c>
      <c r="O2122">
        <v>63</v>
      </c>
      <c r="P2122">
        <v>0</v>
      </c>
      <c r="W2122" s="1" t="s">
        <v>1213</v>
      </c>
      <c r="X2122" t="str">
        <f>Receive[[#This Row],[服装]]&amp;Receive[[#This Row],[名前]]&amp;Receive[[#This Row],[レアリティ]]</f>
        <v>梅雨2木兎光太郎ICONIC</v>
      </c>
    </row>
    <row r="2123" spans="1:24" x14ac:dyDescent="0.25">
      <c r="A2123">
        <f>VLOOKUP(Receive[[#This Row],[No用]],SetNo[[No.用]:[vlookup 用]],2,FALSE)</f>
        <v>359</v>
      </c>
      <c r="B2123">
        <f>IF(ROW()=2,1,IF(A2110&lt;&gt;Receive[[#This Row],[No]],1,B2110+1))</f>
        <v>1</v>
      </c>
      <c r="C2123" t="s">
        <v>108</v>
      </c>
      <c r="D2123" t="s">
        <v>123</v>
      </c>
      <c r="E2123" t="s">
        <v>90</v>
      </c>
      <c r="F2123" t="s">
        <v>78</v>
      </c>
      <c r="G2123" t="s">
        <v>128</v>
      </c>
      <c r="H2123" t="s">
        <v>71</v>
      </c>
      <c r="I2123">
        <v>1</v>
      </c>
      <c r="J2123" t="s">
        <v>228</v>
      </c>
      <c r="K2123" s="1" t="s">
        <v>119</v>
      </c>
      <c r="L2123" s="1" t="s">
        <v>173</v>
      </c>
      <c r="M2123">
        <v>33</v>
      </c>
      <c r="N2123">
        <v>0</v>
      </c>
      <c r="O2123">
        <v>0</v>
      </c>
      <c r="P2123">
        <v>0</v>
      </c>
      <c r="X2123" t="str">
        <f>Receive[[#This Row],[服装]]&amp;Receive[[#This Row],[名前]]&amp;Receive[[#This Row],[レアリティ]]</f>
        <v>ユニフォーム木葉秋紀ICONIC</v>
      </c>
    </row>
    <row r="2124" spans="1:24" x14ac:dyDescent="0.25">
      <c r="A2124">
        <f>VLOOKUP(Receive[[#This Row],[No用]],SetNo[[No.用]:[vlookup 用]],2,FALSE)</f>
        <v>359</v>
      </c>
      <c r="B2124">
        <f>IF(ROW()=2,1,IF(A2123&lt;&gt;Receive[[#This Row],[No]],1,B2123+1))</f>
        <v>2</v>
      </c>
      <c r="C2124" t="s">
        <v>108</v>
      </c>
      <c r="D2124" t="s">
        <v>123</v>
      </c>
      <c r="E2124" t="s">
        <v>90</v>
      </c>
      <c r="F2124" t="s">
        <v>78</v>
      </c>
      <c r="G2124" t="s">
        <v>128</v>
      </c>
      <c r="H2124" t="s">
        <v>71</v>
      </c>
      <c r="I2124">
        <v>1</v>
      </c>
      <c r="J2124" t="s">
        <v>228</v>
      </c>
      <c r="K2124" s="1" t="s">
        <v>163</v>
      </c>
      <c r="L2124" s="1" t="s">
        <v>162</v>
      </c>
      <c r="M2124">
        <v>30</v>
      </c>
      <c r="N2124">
        <v>0</v>
      </c>
      <c r="O2124">
        <v>0</v>
      </c>
      <c r="P2124">
        <v>0</v>
      </c>
      <c r="R2124" s="1" t="s">
        <v>923</v>
      </c>
      <c r="S2124" s="1">
        <v>15</v>
      </c>
      <c r="T2124" s="1">
        <v>59.1</v>
      </c>
      <c r="U2124" s="1"/>
      <c r="V2124" s="1"/>
      <c r="X2124" t="str">
        <f>Receive[[#This Row],[服装]]&amp;Receive[[#This Row],[名前]]&amp;Receive[[#This Row],[レアリティ]]</f>
        <v>ユニフォーム木葉秋紀ICONIC</v>
      </c>
    </row>
    <row r="2125" spans="1:24" x14ac:dyDescent="0.25">
      <c r="A2125">
        <f>VLOOKUP(Receive[[#This Row],[No用]],SetNo[[No.用]:[vlookup 用]],2,FALSE)</f>
        <v>359</v>
      </c>
      <c r="B2125">
        <f>IF(ROW()=2,1,IF(A2124&lt;&gt;Receive[[#This Row],[No]],1,B2124+1))</f>
        <v>3</v>
      </c>
      <c r="C2125" t="s">
        <v>108</v>
      </c>
      <c r="D2125" t="s">
        <v>123</v>
      </c>
      <c r="E2125" t="s">
        <v>90</v>
      </c>
      <c r="F2125" t="s">
        <v>78</v>
      </c>
      <c r="G2125" t="s">
        <v>128</v>
      </c>
      <c r="H2125" t="s">
        <v>71</v>
      </c>
      <c r="I2125">
        <v>1</v>
      </c>
      <c r="J2125" t="s">
        <v>228</v>
      </c>
      <c r="K2125" s="1" t="s">
        <v>230</v>
      </c>
      <c r="L2125" s="1" t="s">
        <v>162</v>
      </c>
      <c r="M2125">
        <v>30</v>
      </c>
      <c r="N2125">
        <v>0</v>
      </c>
      <c r="O2125">
        <v>0</v>
      </c>
      <c r="P2125">
        <v>0</v>
      </c>
      <c r="R2125" s="1" t="s">
        <v>923</v>
      </c>
      <c r="S2125" s="1">
        <v>10</v>
      </c>
      <c r="T2125" s="1">
        <v>39.4</v>
      </c>
      <c r="U2125" s="1"/>
      <c r="V2125" s="1"/>
      <c r="X2125" t="str">
        <f>Receive[[#This Row],[服装]]&amp;Receive[[#This Row],[名前]]&amp;Receive[[#This Row],[レアリティ]]</f>
        <v>ユニフォーム木葉秋紀ICONIC</v>
      </c>
    </row>
    <row r="2126" spans="1:24" x14ac:dyDescent="0.25">
      <c r="A2126">
        <f>VLOOKUP(Receive[[#This Row],[No用]],SetNo[[No.用]:[vlookup 用]],2,FALSE)</f>
        <v>359</v>
      </c>
      <c r="B2126">
        <f>IF(ROW()=2,1,IF(A2125&lt;&gt;Receive[[#This Row],[No]],1,B2125+1))</f>
        <v>4</v>
      </c>
      <c r="C2126" t="s">
        <v>108</v>
      </c>
      <c r="D2126" t="s">
        <v>123</v>
      </c>
      <c r="E2126" t="s">
        <v>90</v>
      </c>
      <c r="F2126" t="s">
        <v>78</v>
      </c>
      <c r="G2126" t="s">
        <v>128</v>
      </c>
      <c r="H2126" t="s">
        <v>71</v>
      </c>
      <c r="I2126">
        <v>1</v>
      </c>
      <c r="J2126" t="s">
        <v>228</v>
      </c>
      <c r="K2126" s="1" t="s">
        <v>120</v>
      </c>
      <c r="L2126" s="1" t="s">
        <v>173</v>
      </c>
      <c r="M2126">
        <v>33</v>
      </c>
      <c r="N2126">
        <v>0</v>
      </c>
      <c r="O2126">
        <v>0</v>
      </c>
      <c r="P2126">
        <v>0</v>
      </c>
      <c r="X2126" t="str">
        <f>Receive[[#This Row],[服装]]&amp;Receive[[#This Row],[名前]]&amp;Receive[[#This Row],[レアリティ]]</f>
        <v>ユニフォーム木葉秋紀ICONIC</v>
      </c>
    </row>
    <row r="2127" spans="1:24" x14ac:dyDescent="0.25">
      <c r="A2127">
        <f>VLOOKUP(Receive[[#This Row],[No用]],SetNo[[No.用]:[vlookup 用]],2,FALSE)</f>
        <v>359</v>
      </c>
      <c r="B2127">
        <f>IF(ROW()=2,1,IF(A2126&lt;&gt;Receive[[#This Row],[No]],1,B2126+1))</f>
        <v>5</v>
      </c>
      <c r="C2127" t="s">
        <v>108</v>
      </c>
      <c r="D2127" t="s">
        <v>123</v>
      </c>
      <c r="E2127" t="s">
        <v>90</v>
      </c>
      <c r="F2127" t="s">
        <v>78</v>
      </c>
      <c r="G2127" t="s">
        <v>128</v>
      </c>
      <c r="H2127" t="s">
        <v>71</v>
      </c>
      <c r="I2127">
        <v>1</v>
      </c>
      <c r="J2127" t="s">
        <v>228</v>
      </c>
      <c r="K2127" s="1" t="s">
        <v>164</v>
      </c>
      <c r="L2127" s="1" t="s">
        <v>162</v>
      </c>
      <c r="M2127">
        <v>30</v>
      </c>
      <c r="N2127">
        <v>0</v>
      </c>
      <c r="O2127">
        <v>0</v>
      </c>
      <c r="P2127">
        <v>0</v>
      </c>
      <c r="X2127" t="str">
        <f>Receive[[#This Row],[服装]]&amp;Receive[[#This Row],[名前]]&amp;Receive[[#This Row],[レアリティ]]</f>
        <v>ユニフォーム木葉秋紀ICONIC</v>
      </c>
    </row>
    <row r="2128" spans="1:24" x14ac:dyDescent="0.25">
      <c r="A2128">
        <f>VLOOKUP(Receive[[#This Row],[No用]],SetNo[[No.用]:[vlookup 用]],2,FALSE)</f>
        <v>359</v>
      </c>
      <c r="B2128">
        <f>IF(ROW()=2,1,IF(A2127&lt;&gt;Receive[[#This Row],[No]],1,B2127+1))</f>
        <v>6</v>
      </c>
      <c r="C2128" t="s">
        <v>108</v>
      </c>
      <c r="D2128" t="s">
        <v>123</v>
      </c>
      <c r="E2128" t="s">
        <v>90</v>
      </c>
      <c r="F2128" t="s">
        <v>78</v>
      </c>
      <c r="G2128" t="s">
        <v>128</v>
      </c>
      <c r="H2128" t="s">
        <v>71</v>
      </c>
      <c r="I2128">
        <v>0</v>
      </c>
      <c r="J2128" t="s">
        <v>228</v>
      </c>
      <c r="K2128" s="1" t="s">
        <v>165</v>
      </c>
      <c r="L2128" s="1" t="s">
        <v>162</v>
      </c>
      <c r="M2128">
        <v>13</v>
      </c>
      <c r="N2128">
        <v>0</v>
      </c>
      <c r="O2128">
        <v>0</v>
      </c>
      <c r="P2128">
        <v>0</v>
      </c>
      <c r="X2128" t="str">
        <f>Receive[[#This Row],[服装]]&amp;Receive[[#This Row],[名前]]&amp;Receive[[#This Row],[レアリティ]]</f>
        <v>ユニフォーム木葉秋紀ICONIC</v>
      </c>
    </row>
    <row r="2129" spans="1:24" x14ac:dyDescent="0.25">
      <c r="A2129">
        <f>VLOOKUP(Receive[[#This Row],[No用]],SetNo[[No.用]:[vlookup 用]],2,FALSE)</f>
        <v>360</v>
      </c>
      <c r="B2129">
        <f>IF(ROW()=2,1,IF(A2128&lt;&gt;Receive[[#This Row],[No]],1,B2128+1))</f>
        <v>1</v>
      </c>
      <c r="C2129" s="1" t="s">
        <v>363</v>
      </c>
      <c r="D2129" t="s">
        <v>123</v>
      </c>
      <c r="E2129" s="1" t="s">
        <v>77</v>
      </c>
      <c r="F2129" t="s">
        <v>78</v>
      </c>
      <c r="G2129" t="s">
        <v>128</v>
      </c>
      <c r="H2129" t="s">
        <v>71</v>
      </c>
      <c r="I2129">
        <v>1</v>
      </c>
      <c r="J2129" t="s">
        <v>228</v>
      </c>
      <c r="K2129" s="1" t="s">
        <v>119</v>
      </c>
      <c r="L2129" s="1" t="s">
        <v>173</v>
      </c>
      <c r="M2129">
        <v>33</v>
      </c>
      <c r="N2129">
        <v>0</v>
      </c>
      <c r="O2129">
        <v>0</v>
      </c>
      <c r="P2129">
        <v>0</v>
      </c>
      <c r="X2129" t="str">
        <f>Receive[[#This Row],[服装]]&amp;Receive[[#This Row],[名前]]&amp;Receive[[#This Row],[レアリティ]]</f>
        <v>探偵木葉秋紀ICONIC</v>
      </c>
    </row>
    <row r="2130" spans="1:24" x14ac:dyDescent="0.25">
      <c r="A2130">
        <f>VLOOKUP(Receive[[#This Row],[No用]],SetNo[[No.用]:[vlookup 用]],2,FALSE)</f>
        <v>360</v>
      </c>
      <c r="B2130">
        <f>IF(ROW()=2,1,IF(A2129&lt;&gt;Receive[[#This Row],[No]],1,B2129+1))</f>
        <v>2</v>
      </c>
      <c r="C2130" s="1" t="s">
        <v>363</v>
      </c>
      <c r="D2130" t="s">
        <v>123</v>
      </c>
      <c r="E2130" s="1" t="s">
        <v>77</v>
      </c>
      <c r="F2130" t="s">
        <v>78</v>
      </c>
      <c r="G2130" t="s">
        <v>128</v>
      </c>
      <c r="H2130" t="s">
        <v>71</v>
      </c>
      <c r="I2130">
        <v>1</v>
      </c>
      <c r="J2130" t="s">
        <v>228</v>
      </c>
      <c r="K2130" s="1" t="s">
        <v>163</v>
      </c>
      <c r="L2130" s="1" t="s">
        <v>162</v>
      </c>
      <c r="M2130">
        <v>30</v>
      </c>
      <c r="N2130">
        <v>0</v>
      </c>
      <c r="O2130">
        <v>0</v>
      </c>
      <c r="P2130">
        <v>0</v>
      </c>
      <c r="R2130" s="1" t="s">
        <v>923</v>
      </c>
      <c r="S2130" s="1">
        <v>15</v>
      </c>
      <c r="T2130" s="1">
        <v>59.1</v>
      </c>
      <c r="U2130" s="1"/>
      <c r="V2130" s="1"/>
      <c r="X2130" t="str">
        <f>Receive[[#This Row],[服装]]&amp;Receive[[#This Row],[名前]]&amp;Receive[[#This Row],[レアリティ]]</f>
        <v>探偵木葉秋紀ICONIC</v>
      </c>
    </row>
    <row r="2131" spans="1:24" x14ac:dyDescent="0.25">
      <c r="A2131">
        <f>VLOOKUP(Receive[[#This Row],[No用]],SetNo[[No.用]:[vlookup 用]],2,FALSE)</f>
        <v>360</v>
      </c>
      <c r="B2131">
        <f>IF(ROW()=2,1,IF(A2130&lt;&gt;Receive[[#This Row],[No]],1,B2130+1))</f>
        <v>3</v>
      </c>
      <c r="C2131" s="1" t="s">
        <v>363</v>
      </c>
      <c r="D2131" t="s">
        <v>123</v>
      </c>
      <c r="E2131" s="1" t="s">
        <v>77</v>
      </c>
      <c r="F2131" t="s">
        <v>78</v>
      </c>
      <c r="G2131" t="s">
        <v>128</v>
      </c>
      <c r="H2131" t="s">
        <v>71</v>
      </c>
      <c r="I2131">
        <v>1</v>
      </c>
      <c r="J2131" t="s">
        <v>228</v>
      </c>
      <c r="K2131" s="1" t="s">
        <v>230</v>
      </c>
      <c r="L2131" s="1" t="s">
        <v>162</v>
      </c>
      <c r="M2131">
        <v>30</v>
      </c>
      <c r="N2131">
        <v>0</v>
      </c>
      <c r="O2131">
        <v>0</v>
      </c>
      <c r="P2131">
        <v>0</v>
      </c>
      <c r="R2131" s="1" t="s">
        <v>923</v>
      </c>
      <c r="S2131" s="1">
        <v>10</v>
      </c>
      <c r="T2131" s="1">
        <v>39.4</v>
      </c>
      <c r="U2131" s="1"/>
      <c r="V2131" s="1"/>
      <c r="X2131" t="str">
        <f>Receive[[#This Row],[服装]]&amp;Receive[[#This Row],[名前]]&amp;Receive[[#This Row],[レアリティ]]</f>
        <v>探偵木葉秋紀ICONIC</v>
      </c>
    </row>
    <row r="2132" spans="1:24" x14ac:dyDescent="0.25">
      <c r="A2132">
        <f>VLOOKUP(Receive[[#This Row],[No用]],SetNo[[No.用]:[vlookup 用]],2,FALSE)</f>
        <v>360</v>
      </c>
      <c r="B2132">
        <f>IF(ROW()=2,1,IF(A2131&lt;&gt;Receive[[#This Row],[No]],1,B2131+1))</f>
        <v>4</v>
      </c>
      <c r="C2132" s="1" t="s">
        <v>363</v>
      </c>
      <c r="D2132" t="s">
        <v>123</v>
      </c>
      <c r="E2132" s="1" t="s">
        <v>77</v>
      </c>
      <c r="F2132" t="s">
        <v>78</v>
      </c>
      <c r="G2132" t="s">
        <v>128</v>
      </c>
      <c r="H2132" t="s">
        <v>71</v>
      </c>
      <c r="I2132">
        <v>1</v>
      </c>
      <c r="J2132" t="s">
        <v>228</v>
      </c>
      <c r="K2132" s="1" t="s">
        <v>120</v>
      </c>
      <c r="L2132" s="1" t="s">
        <v>173</v>
      </c>
      <c r="M2132">
        <v>33</v>
      </c>
      <c r="N2132">
        <v>0</v>
      </c>
      <c r="O2132">
        <v>0</v>
      </c>
      <c r="P2132">
        <v>0</v>
      </c>
      <c r="X2132" t="str">
        <f>Receive[[#This Row],[服装]]&amp;Receive[[#This Row],[名前]]&amp;Receive[[#This Row],[レアリティ]]</f>
        <v>探偵木葉秋紀ICONIC</v>
      </c>
    </row>
    <row r="2133" spans="1:24" x14ac:dyDescent="0.25">
      <c r="A2133">
        <f>VLOOKUP(Receive[[#This Row],[No用]],SetNo[[No.用]:[vlookup 用]],2,FALSE)</f>
        <v>360</v>
      </c>
      <c r="B2133">
        <f>IF(ROW()=2,1,IF(A2132&lt;&gt;Receive[[#This Row],[No]],1,B2132+1))</f>
        <v>5</v>
      </c>
      <c r="C2133" s="1" t="s">
        <v>363</v>
      </c>
      <c r="D2133" t="s">
        <v>123</v>
      </c>
      <c r="E2133" s="1" t="s">
        <v>77</v>
      </c>
      <c r="F2133" t="s">
        <v>78</v>
      </c>
      <c r="G2133" t="s">
        <v>128</v>
      </c>
      <c r="H2133" t="s">
        <v>71</v>
      </c>
      <c r="I2133">
        <v>1</v>
      </c>
      <c r="J2133" t="s">
        <v>228</v>
      </c>
      <c r="K2133" s="1" t="s">
        <v>164</v>
      </c>
      <c r="L2133" s="1" t="s">
        <v>162</v>
      </c>
      <c r="M2133">
        <v>30</v>
      </c>
      <c r="N2133">
        <v>0</v>
      </c>
      <c r="O2133">
        <v>0</v>
      </c>
      <c r="P2133">
        <v>0</v>
      </c>
      <c r="X2133" t="str">
        <f>Receive[[#This Row],[服装]]&amp;Receive[[#This Row],[名前]]&amp;Receive[[#This Row],[レアリティ]]</f>
        <v>探偵木葉秋紀ICONIC</v>
      </c>
    </row>
    <row r="2134" spans="1:24" x14ac:dyDescent="0.25">
      <c r="A2134">
        <f>VLOOKUP(Receive[[#This Row],[No用]],SetNo[[No.用]:[vlookup 用]],2,FALSE)</f>
        <v>360</v>
      </c>
      <c r="B2134">
        <f>IF(ROW()=2,1,IF(A2133&lt;&gt;Receive[[#This Row],[No]],1,B2133+1))</f>
        <v>6</v>
      </c>
      <c r="C2134" s="1" t="s">
        <v>363</v>
      </c>
      <c r="D2134" t="s">
        <v>123</v>
      </c>
      <c r="E2134" s="1" t="s">
        <v>77</v>
      </c>
      <c r="F2134" t="s">
        <v>78</v>
      </c>
      <c r="G2134" t="s">
        <v>128</v>
      </c>
      <c r="H2134" t="s">
        <v>71</v>
      </c>
      <c r="I2134">
        <v>0</v>
      </c>
      <c r="J2134" t="s">
        <v>228</v>
      </c>
      <c r="K2134" s="1" t="s">
        <v>165</v>
      </c>
      <c r="L2134" s="1" t="s">
        <v>162</v>
      </c>
      <c r="M2134">
        <v>13</v>
      </c>
      <c r="N2134">
        <v>0</v>
      </c>
      <c r="O2134">
        <v>0</v>
      </c>
      <c r="P2134">
        <v>0</v>
      </c>
      <c r="X2134" t="str">
        <f>Receive[[#This Row],[服装]]&amp;Receive[[#This Row],[名前]]&amp;Receive[[#This Row],[レアリティ]]</f>
        <v>探偵木葉秋紀ICONIC</v>
      </c>
    </row>
    <row r="2135" spans="1:24" x14ac:dyDescent="0.25">
      <c r="A2135">
        <f>VLOOKUP(Receive[[#This Row],[No用]],SetNo[[No.用]:[vlookup 用]],2,FALSE)</f>
        <v>360</v>
      </c>
      <c r="B2135">
        <f>IF(ROW()=2,1,IF(A2134&lt;&gt;Receive[[#This Row],[No]],1,B2134+1))</f>
        <v>7</v>
      </c>
      <c r="C2135" s="1" t="s">
        <v>363</v>
      </c>
      <c r="D2135" t="s">
        <v>123</v>
      </c>
      <c r="E2135" s="1" t="s">
        <v>77</v>
      </c>
      <c r="F2135" t="s">
        <v>78</v>
      </c>
      <c r="G2135" t="s">
        <v>128</v>
      </c>
      <c r="H2135" t="s">
        <v>71</v>
      </c>
      <c r="I2135">
        <v>1</v>
      </c>
      <c r="J2135" t="s">
        <v>228</v>
      </c>
      <c r="K2135" s="1" t="s">
        <v>183</v>
      </c>
      <c r="L2135" s="1" t="s">
        <v>224</v>
      </c>
      <c r="M2135">
        <v>49</v>
      </c>
      <c r="N2135">
        <v>0</v>
      </c>
      <c r="O2135">
        <v>59</v>
      </c>
      <c r="P2135">
        <v>0</v>
      </c>
      <c r="X2135" t="str">
        <f>Receive[[#This Row],[服装]]&amp;Receive[[#This Row],[名前]]&amp;Receive[[#This Row],[レアリティ]]</f>
        <v>探偵木葉秋紀ICONIC</v>
      </c>
    </row>
    <row r="2136" spans="1:24" x14ac:dyDescent="0.25">
      <c r="A2136">
        <f>VLOOKUP(Receive[[#This Row],[No用]],SetNo[[No.用]:[vlookup 用]],2,FALSE)</f>
        <v>361</v>
      </c>
      <c r="B2136">
        <f>IF(ROW()=2,1,IF(A2135&lt;&gt;Receive[[#This Row],[No]],1,B2135+1))</f>
        <v>1</v>
      </c>
      <c r="C2136" s="1" t="s">
        <v>675</v>
      </c>
      <c r="D2136" s="1" t="s">
        <v>123</v>
      </c>
      <c r="E2136" s="1" t="s">
        <v>73</v>
      </c>
      <c r="F2136" s="1" t="s">
        <v>78</v>
      </c>
      <c r="G2136" s="1" t="s">
        <v>128</v>
      </c>
      <c r="H2136" s="1" t="s">
        <v>71</v>
      </c>
      <c r="I2136">
        <v>1</v>
      </c>
      <c r="J2136" t="s">
        <v>228</v>
      </c>
      <c r="K2136" s="1" t="s">
        <v>119</v>
      </c>
      <c r="L2136" s="1" t="s">
        <v>173</v>
      </c>
      <c r="M2136">
        <v>33</v>
      </c>
      <c r="N2136">
        <v>0</v>
      </c>
      <c r="O2136">
        <v>0</v>
      </c>
      <c r="P2136">
        <v>0</v>
      </c>
      <c r="X2136" t="str">
        <f>Receive[[#This Row],[服装]]&amp;Receive[[#This Row],[名前]]&amp;Receive[[#This Row],[レアリティ]]</f>
        <v>梅雨木葉秋紀ICONIC</v>
      </c>
    </row>
    <row r="2137" spans="1:24" x14ac:dyDescent="0.25">
      <c r="A2137">
        <f>VLOOKUP(Receive[[#This Row],[No用]],SetNo[[No.用]:[vlookup 用]],2,FALSE)</f>
        <v>361</v>
      </c>
      <c r="B2137">
        <f>IF(ROW()=2,1,IF(A2136&lt;&gt;Receive[[#This Row],[No]],1,B2136+1))</f>
        <v>2</v>
      </c>
      <c r="C2137" s="1" t="s">
        <v>675</v>
      </c>
      <c r="D2137" s="1" t="s">
        <v>123</v>
      </c>
      <c r="E2137" s="1" t="s">
        <v>73</v>
      </c>
      <c r="F2137" s="1" t="s">
        <v>78</v>
      </c>
      <c r="G2137" s="1" t="s">
        <v>128</v>
      </c>
      <c r="H2137" s="1" t="s">
        <v>71</v>
      </c>
      <c r="I2137">
        <v>1</v>
      </c>
      <c r="J2137" t="s">
        <v>228</v>
      </c>
      <c r="K2137" s="1" t="s">
        <v>194</v>
      </c>
      <c r="L2137" s="1" t="s">
        <v>178</v>
      </c>
      <c r="M2137">
        <v>35</v>
      </c>
      <c r="N2137">
        <v>0</v>
      </c>
      <c r="O2137">
        <v>0</v>
      </c>
      <c r="P2137">
        <v>0</v>
      </c>
      <c r="X2137" t="str">
        <f>Receive[[#This Row],[服装]]&amp;Receive[[#This Row],[名前]]&amp;Receive[[#This Row],[レアリティ]]</f>
        <v>梅雨木葉秋紀ICONIC</v>
      </c>
    </row>
    <row r="2138" spans="1:24" x14ac:dyDescent="0.25">
      <c r="A2138">
        <f>VLOOKUP(Receive[[#This Row],[No用]],SetNo[[No.用]:[vlookup 用]],2,FALSE)</f>
        <v>361</v>
      </c>
      <c r="B2138">
        <f>IF(ROW()=2,1,IF(A2137&lt;&gt;Receive[[#This Row],[No]],1,B2137+1))</f>
        <v>3</v>
      </c>
      <c r="C2138" s="1" t="s">
        <v>675</v>
      </c>
      <c r="D2138" s="1" t="s">
        <v>123</v>
      </c>
      <c r="E2138" s="1" t="s">
        <v>73</v>
      </c>
      <c r="F2138" s="1" t="s">
        <v>78</v>
      </c>
      <c r="G2138" s="1" t="s">
        <v>128</v>
      </c>
      <c r="H2138" s="1" t="s">
        <v>71</v>
      </c>
      <c r="I2138">
        <v>1</v>
      </c>
      <c r="J2138" t="s">
        <v>228</v>
      </c>
      <c r="K2138" s="1" t="s">
        <v>163</v>
      </c>
      <c r="L2138" s="1" t="s">
        <v>162</v>
      </c>
      <c r="M2138">
        <v>30</v>
      </c>
      <c r="N2138">
        <v>0</v>
      </c>
      <c r="O2138">
        <v>0</v>
      </c>
      <c r="P2138">
        <v>0</v>
      </c>
      <c r="R2138" s="1" t="s">
        <v>923</v>
      </c>
      <c r="S2138" s="1">
        <v>15</v>
      </c>
      <c r="T2138" s="1">
        <v>59.1</v>
      </c>
      <c r="U2138" s="1"/>
      <c r="V2138" s="1"/>
      <c r="X2138" t="str">
        <f>Receive[[#This Row],[服装]]&amp;Receive[[#This Row],[名前]]&amp;Receive[[#This Row],[レアリティ]]</f>
        <v>梅雨木葉秋紀ICONIC</v>
      </c>
    </row>
    <row r="2139" spans="1:24" x14ac:dyDescent="0.25">
      <c r="A2139">
        <f>VLOOKUP(Receive[[#This Row],[No用]],SetNo[[No.用]:[vlookup 用]],2,FALSE)</f>
        <v>361</v>
      </c>
      <c r="B2139">
        <f>IF(ROW()=2,1,IF(A2138&lt;&gt;Receive[[#This Row],[No]],1,B2138+1))</f>
        <v>4</v>
      </c>
      <c r="C2139" s="1" t="s">
        <v>675</v>
      </c>
      <c r="D2139" s="1" t="s">
        <v>123</v>
      </c>
      <c r="E2139" s="1" t="s">
        <v>73</v>
      </c>
      <c r="F2139" s="1" t="s">
        <v>78</v>
      </c>
      <c r="G2139" s="1" t="s">
        <v>128</v>
      </c>
      <c r="H2139" s="1" t="s">
        <v>71</v>
      </c>
      <c r="I2139">
        <v>1</v>
      </c>
      <c r="J2139" t="s">
        <v>228</v>
      </c>
      <c r="K2139" s="1" t="s">
        <v>230</v>
      </c>
      <c r="L2139" s="1" t="s">
        <v>162</v>
      </c>
      <c r="M2139">
        <v>30</v>
      </c>
      <c r="N2139">
        <v>0</v>
      </c>
      <c r="O2139">
        <v>0</v>
      </c>
      <c r="P2139">
        <v>0</v>
      </c>
      <c r="R2139" s="1" t="s">
        <v>923</v>
      </c>
      <c r="S2139" s="1">
        <v>10</v>
      </c>
      <c r="T2139" s="1">
        <v>39.4</v>
      </c>
      <c r="U2139" s="1"/>
      <c r="V2139" s="1"/>
      <c r="X2139" t="str">
        <f>Receive[[#This Row],[服装]]&amp;Receive[[#This Row],[名前]]&amp;Receive[[#This Row],[レアリティ]]</f>
        <v>梅雨木葉秋紀ICONIC</v>
      </c>
    </row>
    <row r="2140" spans="1:24" x14ac:dyDescent="0.25">
      <c r="A2140">
        <f>VLOOKUP(Receive[[#This Row],[No用]],SetNo[[No.用]:[vlookup 用]],2,FALSE)</f>
        <v>361</v>
      </c>
      <c r="B2140">
        <f>IF(ROW()=2,1,IF(A2139&lt;&gt;Receive[[#This Row],[No]],1,B2139+1))</f>
        <v>5</v>
      </c>
      <c r="C2140" s="1" t="s">
        <v>675</v>
      </c>
      <c r="D2140" s="1" t="s">
        <v>123</v>
      </c>
      <c r="E2140" s="1" t="s">
        <v>73</v>
      </c>
      <c r="F2140" s="1" t="s">
        <v>78</v>
      </c>
      <c r="G2140" s="1" t="s">
        <v>128</v>
      </c>
      <c r="H2140" s="1" t="s">
        <v>71</v>
      </c>
      <c r="I2140">
        <v>1</v>
      </c>
      <c r="J2140" t="s">
        <v>228</v>
      </c>
      <c r="K2140" s="1" t="s">
        <v>120</v>
      </c>
      <c r="L2140" s="1" t="s">
        <v>173</v>
      </c>
      <c r="M2140">
        <v>33</v>
      </c>
      <c r="N2140">
        <v>0</v>
      </c>
      <c r="O2140">
        <v>0</v>
      </c>
      <c r="P2140">
        <v>0</v>
      </c>
      <c r="X2140" t="str">
        <f>Receive[[#This Row],[服装]]&amp;Receive[[#This Row],[名前]]&amp;Receive[[#This Row],[レアリティ]]</f>
        <v>梅雨木葉秋紀ICONIC</v>
      </c>
    </row>
    <row r="2141" spans="1:24" x14ac:dyDescent="0.25">
      <c r="A2141">
        <f>VLOOKUP(Receive[[#This Row],[No用]],SetNo[[No.用]:[vlookup 用]],2,FALSE)</f>
        <v>361</v>
      </c>
      <c r="B2141">
        <f>IF(ROW()=2,1,IF(A2140&lt;&gt;Receive[[#This Row],[No]],1,B2140+1))</f>
        <v>6</v>
      </c>
      <c r="C2141" s="1" t="s">
        <v>675</v>
      </c>
      <c r="D2141" s="1" t="s">
        <v>123</v>
      </c>
      <c r="E2141" s="1" t="s">
        <v>73</v>
      </c>
      <c r="F2141" s="1" t="s">
        <v>78</v>
      </c>
      <c r="G2141" s="1" t="s">
        <v>128</v>
      </c>
      <c r="H2141" s="1" t="s">
        <v>71</v>
      </c>
      <c r="I2141">
        <v>1</v>
      </c>
      <c r="J2141" t="s">
        <v>228</v>
      </c>
      <c r="K2141" s="1" t="s">
        <v>164</v>
      </c>
      <c r="L2141" s="1" t="s">
        <v>162</v>
      </c>
      <c r="M2141">
        <v>30</v>
      </c>
      <c r="N2141">
        <v>0</v>
      </c>
      <c r="O2141">
        <v>0</v>
      </c>
      <c r="P2141">
        <v>0</v>
      </c>
      <c r="X2141" t="str">
        <f>Receive[[#This Row],[服装]]&amp;Receive[[#This Row],[名前]]&amp;Receive[[#This Row],[レアリティ]]</f>
        <v>梅雨木葉秋紀ICONIC</v>
      </c>
    </row>
    <row r="2142" spans="1:24" x14ac:dyDescent="0.25">
      <c r="A2142">
        <f>VLOOKUP(Receive[[#This Row],[No用]],SetNo[[No.用]:[vlookup 用]],2,FALSE)</f>
        <v>361</v>
      </c>
      <c r="B2142">
        <f>IF(ROW()=2,1,IF(A2141&lt;&gt;Receive[[#This Row],[No]],1,B2141+1))</f>
        <v>7</v>
      </c>
      <c r="C2142" s="1" t="s">
        <v>675</v>
      </c>
      <c r="D2142" s="1" t="s">
        <v>123</v>
      </c>
      <c r="E2142" s="1" t="s">
        <v>73</v>
      </c>
      <c r="F2142" s="1" t="s">
        <v>78</v>
      </c>
      <c r="G2142" s="1" t="s">
        <v>128</v>
      </c>
      <c r="H2142" s="1" t="s">
        <v>71</v>
      </c>
      <c r="I2142">
        <v>0</v>
      </c>
      <c r="J2142" t="s">
        <v>228</v>
      </c>
      <c r="K2142" s="1" t="s">
        <v>165</v>
      </c>
      <c r="L2142" s="1" t="s">
        <v>162</v>
      </c>
      <c r="M2142">
        <v>13</v>
      </c>
      <c r="N2142">
        <v>0</v>
      </c>
      <c r="O2142">
        <v>0</v>
      </c>
      <c r="P2142">
        <v>0</v>
      </c>
      <c r="X2142" t="str">
        <f>Receive[[#This Row],[服装]]&amp;Receive[[#This Row],[名前]]&amp;Receive[[#This Row],[レアリティ]]</f>
        <v>梅雨木葉秋紀ICONIC</v>
      </c>
    </row>
    <row r="2143" spans="1:24" x14ac:dyDescent="0.25">
      <c r="A2143">
        <f>VLOOKUP(Receive[[#This Row],[No用]],SetNo[[No.用]:[vlookup 用]],2,FALSE)</f>
        <v>361</v>
      </c>
      <c r="B2143">
        <f>IF(ROW()=2,1,IF(A2142&lt;&gt;Receive[[#This Row],[No]],1,B2142+1))</f>
        <v>8</v>
      </c>
      <c r="C2143" s="1" t="s">
        <v>675</v>
      </c>
      <c r="D2143" s="1" t="s">
        <v>123</v>
      </c>
      <c r="E2143" s="1" t="s">
        <v>73</v>
      </c>
      <c r="F2143" s="1" t="s">
        <v>78</v>
      </c>
      <c r="G2143" s="1" t="s">
        <v>128</v>
      </c>
      <c r="H2143" s="1" t="s">
        <v>71</v>
      </c>
      <c r="I2143">
        <v>1</v>
      </c>
      <c r="J2143" t="s">
        <v>228</v>
      </c>
      <c r="K2143" s="1" t="s">
        <v>183</v>
      </c>
      <c r="L2143" s="1" t="s">
        <v>224</v>
      </c>
      <c r="M2143">
        <v>49</v>
      </c>
      <c r="N2143">
        <v>0</v>
      </c>
      <c r="O2143">
        <v>59</v>
      </c>
      <c r="P2143">
        <v>0</v>
      </c>
      <c r="X2143" t="str">
        <f>Receive[[#This Row],[服装]]&amp;Receive[[#This Row],[名前]]&amp;Receive[[#This Row],[レアリティ]]</f>
        <v>梅雨木葉秋紀ICONIC</v>
      </c>
    </row>
    <row r="2144" spans="1:24" x14ac:dyDescent="0.25">
      <c r="A2144">
        <f>VLOOKUP(Receive[[#This Row],[No用]],SetNo[[No.用]:[vlookup 用]],2,FALSE)</f>
        <v>362</v>
      </c>
      <c r="B2144">
        <f>IF(ROW()=2,1,IF(A2143&lt;&gt;Receive[[#This Row],[No]],1,B2143+1))</f>
        <v>1</v>
      </c>
      <c r="C2144" s="1" t="s">
        <v>821</v>
      </c>
      <c r="D2144" s="1" t="s">
        <v>123</v>
      </c>
      <c r="E2144" s="1" t="s">
        <v>90</v>
      </c>
      <c r="F2144" s="1" t="s">
        <v>78</v>
      </c>
      <c r="G2144" s="1" t="s">
        <v>128</v>
      </c>
      <c r="H2144" s="1" t="s">
        <v>71</v>
      </c>
      <c r="I2144">
        <v>1</v>
      </c>
      <c r="J2144" t="s">
        <v>228</v>
      </c>
      <c r="K2144" s="1" t="s">
        <v>119</v>
      </c>
      <c r="L2144" s="1" t="s">
        <v>173</v>
      </c>
      <c r="M2144">
        <v>33</v>
      </c>
      <c r="N2144">
        <v>0</v>
      </c>
      <c r="O2144">
        <v>0</v>
      </c>
      <c r="P2144">
        <v>0</v>
      </c>
      <c r="X2144" t="str">
        <f>Receive[[#This Row],[服装]]&amp;Receive[[#This Row],[名前]]&amp;Receive[[#This Row],[レアリティ]]</f>
        <v>路地裏2木葉秋紀ICONIC</v>
      </c>
    </row>
    <row r="2145" spans="1:24" x14ac:dyDescent="0.25">
      <c r="A2145">
        <f>VLOOKUP(Receive[[#This Row],[No用]],SetNo[[No.用]:[vlookup 用]],2,FALSE)</f>
        <v>362</v>
      </c>
      <c r="B2145">
        <f>IF(ROW()=2,1,IF(A2144&lt;&gt;Receive[[#This Row],[No]],1,B2144+1))</f>
        <v>2</v>
      </c>
      <c r="C2145" s="1" t="s">
        <v>821</v>
      </c>
      <c r="D2145" s="1" t="s">
        <v>123</v>
      </c>
      <c r="E2145" s="1" t="s">
        <v>90</v>
      </c>
      <c r="F2145" s="1" t="s">
        <v>78</v>
      </c>
      <c r="G2145" s="1" t="s">
        <v>128</v>
      </c>
      <c r="H2145" s="1" t="s">
        <v>71</v>
      </c>
      <c r="I2145">
        <v>1</v>
      </c>
      <c r="J2145" t="s">
        <v>228</v>
      </c>
      <c r="K2145" s="1" t="s">
        <v>163</v>
      </c>
      <c r="L2145" s="1" t="s">
        <v>162</v>
      </c>
      <c r="M2145">
        <v>30</v>
      </c>
      <c r="N2145">
        <v>0</v>
      </c>
      <c r="O2145">
        <v>0</v>
      </c>
      <c r="P2145">
        <v>0</v>
      </c>
      <c r="R2145" s="1" t="s">
        <v>923</v>
      </c>
      <c r="S2145" s="1">
        <v>15</v>
      </c>
      <c r="T2145" s="1">
        <v>59.1</v>
      </c>
      <c r="U2145" s="1"/>
      <c r="V2145" s="1"/>
      <c r="X2145" t="str">
        <f>Receive[[#This Row],[服装]]&amp;Receive[[#This Row],[名前]]&amp;Receive[[#This Row],[レアリティ]]</f>
        <v>路地裏2木葉秋紀ICONIC</v>
      </c>
    </row>
    <row r="2146" spans="1:24" x14ac:dyDescent="0.25">
      <c r="A2146">
        <f>VLOOKUP(Receive[[#This Row],[No用]],SetNo[[No.用]:[vlookup 用]],2,FALSE)</f>
        <v>362</v>
      </c>
      <c r="B2146">
        <f>IF(ROW()=2,1,IF(A2145&lt;&gt;Receive[[#This Row],[No]],1,B2145+1))</f>
        <v>3</v>
      </c>
      <c r="C2146" s="1" t="s">
        <v>821</v>
      </c>
      <c r="D2146" s="1" t="s">
        <v>123</v>
      </c>
      <c r="E2146" s="1" t="s">
        <v>90</v>
      </c>
      <c r="F2146" s="1" t="s">
        <v>78</v>
      </c>
      <c r="G2146" s="1" t="s">
        <v>128</v>
      </c>
      <c r="H2146" s="1" t="s">
        <v>71</v>
      </c>
      <c r="I2146">
        <v>1</v>
      </c>
      <c r="J2146" t="s">
        <v>228</v>
      </c>
      <c r="K2146" s="1" t="s">
        <v>230</v>
      </c>
      <c r="L2146" s="1" t="s">
        <v>162</v>
      </c>
      <c r="M2146">
        <v>30</v>
      </c>
      <c r="N2146">
        <v>0</v>
      </c>
      <c r="O2146">
        <v>0</v>
      </c>
      <c r="P2146">
        <v>0</v>
      </c>
      <c r="R2146" s="1" t="s">
        <v>923</v>
      </c>
      <c r="S2146" s="1">
        <v>10</v>
      </c>
      <c r="T2146" s="1">
        <v>39.4</v>
      </c>
      <c r="U2146" s="1"/>
      <c r="V2146" s="1"/>
      <c r="X2146" t="str">
        <f>Receive[[#This Row],[服装]]&amp;Receive[[#This Row],[名前]]&amp;Receive[[#This Row],[レアリティ]]</f>
        <v>路地裏2木葉秋紀ICONIC</v>
      </c>
    </row>
    <row r="2147" spans="1:24" x14ac:dyDescent="0.25">
      <c r="A2147">
        <f>VLOOKUP(Receive[[#This Row],[No用]],SetNo[[No.用]:[vlookup 用]],2,FALSE)</f>
        <v>362</v>
      </c>
      <c r="B2147">
        <f>IF(ROW()=2,1,IF(A2146&lt;&gt;Receive[[#This Row],[No]],1,B2146+1))</f>
        <v>4</v>
      </c>
      <c r="C2147" s="1" t="s">
        <v>821</v>
      </c>
      <c r="D2147" s="1" t="s">
        <v>123</v>
      </c>
      <c r="E2147" s="1" t="s">
        <v>90</v>
      </c>
      <c r="F2147" s="1" t="s">
        <v>78</v>
      </c>
      <c r="G2147" s="1" t="s">
        <v>128</v>
      </c>
      <c r="H2147" s="1" t="s">
        <v>71</v>
      </c>
      <c r="I2147">
        <v>1</v>
      </c>
      <c r="J2147" t="s">
        <v>228</v>
      </c>
      <c r="K2147" s="1" t="s">
        <v>120</v>
      </c>
      <c r="L2147" s="1" t="s">
        <v>173</v>
      </c>
      <c r="M2147">
        <v>33</v>
      </c>
      <c r="N2147">
        <v>0</v>
      </c>
      <c r="O2147">
        <v>0</v>
      </c>
      <c r="P2147">
        <v>0</v>
      </c>
      <c r="X2147" t="str">
        <f>Receive[[#This Row],[服装]]&amp;Receive[[#This Row],[名前]]&amp;Receive[[#This Row],[レアリティ]]</f>
        <v>路地裏2木葉秋紀ICONIC</v>
      </c>
    </row>
    <row r="2148" spans="1:24" x14ac:dyDescent="0.25">
      <c r="A2148">
        <f>VLOOKUP(Receive[[#This Row],[No用]],SetNo[[No.用]:[vlookup 用]],2,FALSE)</f>
        <v>362</v>
      </c>
      <c r="B2148">
        <f>IF(ROW()=2,1,IF(A2147&lt;&gt;Receive[[#This Row],[No]],1,B2147+1))</f>
        <v>5</v>
      </c>
      <c r="C2148" s="1" t="s">
        <v>821</v>
      </c>
      <c r="D2148" s="1" t="s">
        <v>123</v>
      </c>
      <c r="E2148" s="1" t="s">
        <v>90</v>
      </c>
      <c r="F2148" s="1" t="s">
        <v>78</v>
      </c>
      <c r="G2148" s="1" t="s">
        <v>128</v>
      </c>
      <c r="H2148" s="1" t="s">
        <v>71</v>
      </c>
      <c r="I2148">
        <v>1</v>
      </c>
      <c r="J2148" t="s">
        <v>228</v>
      </c>
      <c r="K2148" s="1" t="s">
        <v>164</v>
      </c>
      <c r="L2148" s="1" t="s">
        <v>162</v>
      </c>
      <c r="M2148">
        <v>30</v>
      </c>
      <c r="N2148">
        <v>0</v>
      </c>
      <c r="O2148">
        <v>0</v>
      </c>
      <c r="P2148">
        <v>0</v>
      </c>
      <c r="X2148" t="str">
        <f>Receive[[#This Row],[服装]]&amp;Receive[[#This Row],[名前]]&amp;Receive[[#This Row],[レアリティ]]</f>
        <v>路地裏2木葉秋紀ICONIC</v>
      </c>
    </row>
    <row r="2149" spans="1:24" x14ac:dyDescent="0.25">
      <c r="A2149">
        <f>VLOOKUP(Receive[[#This Row],[No用]],SetNo[[No.用]:[vlookup 用]],2,FALSE)</f>
        <v>362</v>
      </c>
      <c r="B2149">
        <f>IF(ROW()=2,1,IF(A2148&lt;&gt;Receive[[#This Row],[No]],1,B2148+1))</f>
        <v>6</v>
      </c>
      <c r="C2149" s="1" t="s">
        <v>821</v>
      </c>
      <c r="D2149" s="1" t="s">
        <v>123</v>
      </c>
      <c r="E2149" s="1" t="s">
        <v>90</v>
      </c>
      <c r="F2149" s="1" t="s">
        <v>78</v>
      </c>
      <c r="G2149" s="1" t="s">
        <v>128</v>
      </c>
      <c r="H2149" s="1" t="s">
        <v>71</v>
      </c>
      <c r="I2149">
        <v>0</v>
      </c>
      <c r="J2149" t="s">
        <v>228</v>
      </c>
      <c r="K2149" s="1" t="s">
        <v>165</v>
      </c>
      <c r="L2149" s="1" t="s">
        <v>162</v>
      </c>
      <c r="M2149">
        <v>13</v>
      </c>
      <c r="N2149">
        <v>0</v>
      </c>
      <c r="O2149">
        <v>0</v>
      </c>
      <c r="P2149">
        <v>0</v>
      </c>
      <c r="X2149" t="str">
        <f>Receive[[#This Row],[服装]]&amp;Receive[[#This Row],[名前]]&amp;Receive[[#This Row],[レアリティ]]</f>
        <v>路地裏2木葉秋紀ICONIC</v>
      </c>
    </row>
    <row r="2150" spans="1:24" x14ac:dyDescent="0.25">
      <c r="A2150">
        <f>VLOOKUP(Receive[[#This Row],[No用]],SetNo[[No.用]:[vlookup 用]],2,FALSE)</f>
        <v>362</v>
      </c>
      <c r="B2150">
        <f>IF(ROW()=2,1,IF(A2149&lt;&gt;Receive[[#This Row],[No]],1,B2149+1))</f>
        <v>7</v>
      </c>
      <c r="C2150" s="1" t="s">
        <v>821</v>
      </c>
      <c r="D2150" s="1" t="s">
        <v>123</v>
      </c>
      <c r="E2150" s="1" t="s">
        <v>90</v>
      </c>
      <c r="F2150" s="1" t="s">
        <v>78</v>
      </c>
      <c r="G2150" s="1" t="s">
        <v>128</v>
      </c>
      <c r="H2150" s="1" t="s">
        <v>71</v>
      </c>
      <c r="I2150">
        <v>1</v>
      </c>
      <c r="J2150" t="s">
        <v>228</v>
      </c>
      <c r="K2150" s="1" t="s">
        <v>183</v>
      </c>
      <c r="L2150" s="1" t="s">
        <v>224</v>
      </c>
      <c r="M2150">
        <v>49</v>
      </c>
      <c r="N2150">
        <v>0</v>
      </c>
      <c r="O2150">
        <v>59</v>
      </c>
      <c r="P2150">
        <v>0</v>
      </c>
      <c r="X2150" t="str">
        <f>Receive[[#This Row],[服装]]&amp;Receive[[#This Row],[名前]]&amp;Receive[[#This Row],[レアリティ]]</f>
        <v>路地裏2木葉秋紀ICONIC</v>
      </c>
    </row>
    <row r="2151" spans="1:24" x14ac:dyDescent="0.25">
      <c r="A2151">
        <f>VLOOKUP(Receive[[#This Row],[No用]],SetNo[[No.用]:[vlookup 用]],2,FALSE)</f>
        <v>363</v>
      </c>
      <c r="B2151">
        <f>IF(ROW()=2,1,IF(A2150&lt;&gt;Receive[[#This Row],[No]],1,B2150+1))</f>
        <v>1</v>
      </c>
      <c r="C2151" s="1" t="s">
        <v>953</v>
      </c>
      <c r="D2151" s="1" t="s">
        <v>123</v>
      </c>
      <c r="E2151" s="1" t="s">
        <v>77</v>
      </c>
      <c r="F2151" s="1" t="s">
        <v>78</v>
      </c>
      <c r="G2151" s="1" t="s">
        <v>128</v>
      </c>
      <c r="H2151" s="1" t="s">
        <v>71</v>
      </c>
      <c r="I2151">
        <v>1</v>
      </c>
      <c r="J2151" t="s">
        <v>228</v>
      </c>
      <c r="K2151" s="1" t="s">
        <v>119</v>
      </c>
      <c r="L2151" s="1" t="s">
        <v>173</v>
      </c>
      <c r="M2151">
        <v>34</v>
      </c>
      <c r="N2151">
        <v>0</v>
      </c>
      <c r="O2151">
        <v>0</v>
      </c>
      <c r="P2151">
        <v>0</v>
      </c>
      <c r="X2151" t="str">
        <f>Receive[[#This Row],[服装]]&amp;Receive[[#This Row],[名前]]&amp;Receive[[#This Row],[レアリティ]]</f>
        <v>水着2木葉秋紀ICONIC</v>
      </c>
    </row>
    <row r="2152" spans="1:24" x14ac:dyDescent="0.25">
      <c r="A2152">
        <f>VLOOKUP(Receive[[#This Row],[No用]],SetNo[[No.用]:[vlookup 用]],2,FALSE)</f>
        <v>363</v>
      </c>
      <c r="B2152">
        <f>IF(ROW()=2,1,IF(A2151&lt;&gt;Receive[[#This Row],[No]],1,B2151+1))</f>
        <v>2</v>
      </c>
      <c r="C2152" s="1" t="s">
        <v>953</v>
      </c>
      <c r="D2152" s="1" t="s">
        <v>123</v>
      </c>
      <c r="E2152" s="1" t="s">
        <v>77</v>
      </c>
      <c r="F2152" s="1" t="s">
        <v>78</v>
      </c>
      <c r="G2152" s="1" t="s">
        <v>128</v>
      </c>
      <c r="H2152" s="1" t="s">
        <v>71</v>
      </c>
      <c r="I2152">
        <v>1</v>
      </c>
      <c r="J2152" t="s">
        <v>228</v>
      </c>
      <c r="K2152" s="1" t="s">
        <v>163</v>
      </c>
      <c r="L2152" s="1" t="s">
        <v>178</v>
      </c>
      <c r="M2152">
        <v>31</v>
      </c>
      <c r="N2152">
        <v>0</v>
      </c>
      <c r="O2152">
        <v>0</v>
      </c>
      <c r="P2152">
        <v>0</v>
      </c>
      <c r="R2152" s="1" t="s">
        <v>923</v>
      </c>
      <c r="S2152" s="1">
        <v>17.5</v>
      </c>
      <c r="T2152" s="1">
        <v>69.44</v>
      </c>
      <c r="U2152" s="1"/>
      <c r="V2152" s="1"/>
      <c r="W2152" s="1"/>
      <c r="X2152" t="str">
        <f>Receive[[#This Row],[服装]]&amp;Receive[[#This Row],[名前]]&amp;Receive[[#This Row],[レアリティ]]</f>
        <v>水着2木葉秋紀ICONIC</v>
      </c>
    </row>
    <row r="2153" spans="1:24" x14ac:dyDescent="0.25">
      <c r="A2153">
        <f>VLOOKUP(Receive[[#This Row],[No用]],SetNo[[No.用]:[vlookup 用]],2,FALSE)</f>
        <v>363</v>
      </c>
      <c r="B2153">
        <f>IF(ROW()=2,1,IF(A2152&lt;&gt;Receive[[#This Row],[No]],1,B2152+1))</f>
        <v>3</v>
      </c>
      <c r="C2153" s="1" t="s">
        <v>953</v>
      </c>
      <c r="D2153" s="1" t="s">
        <v>123</v>
      </c>
      <c r="E2153" s="1" t="s">
        <v>77</v>
      </c>
      <c r="F2153" s="1" t="s">
        <v>78</v>
      </c>
      <c r="G2153" s="1" t="s">
        <v>128</v>
      </c>
      <c r="H2153" s="1" t="s">
        <v>71</v>
      </c>
      <c r="I2153">
        <v>1</v>
      </c>
      <c r="J2153" t="s">
        <v>228</v>
      </c>
      <c r="K2153" s="1" t="s">
        <v>230</v>
      </c>
      <c r="L2153" s="1" t="s">
        <v>178</v>
      </c>
      <c r="M2153">
        <v>31</v>
      </c>
      <c r="N2153">
        <v>0</v>
      </c>
      <c r="O2153">
        <v>0</v>
      </c>
      <c r="P2153">
        <v>0</v>
      </c>
      <c r="R2153" s="1" t="s">
        <v>923</v>
      </c>
      <c r="S2153" s="1">
        <v>12.5</v>
      </c>
      <c r="T2153" s="1">
        <v>49.74</v>
      </c>
      <c r="U2153" s="1"/>
      <c r="V2153" s="1"/>
      <c r="W2153" s="1"/>
      <c r="X2153" t="str">
        <f>Receive[[#This Row],[服装]]&amp;Receive[[#This Row],[名前]]&amp;Receive[[#This Row],[レアリティ]]</f>
        <v>水着2木葉秋紀ICONIC</v>
      </c>
    </row>
    <row r="2154" spans="1:24" x14ac:dyDescent="0.25">
      <c r="A2154">
        <f>VLOOKUP(Receive[[#This Row],[No用]],SetNo[[No.用]:[vlookup 用]],2,FALSE)</f>
        <v>363</v>
      </c>
      <c r="B2154">
        <f>IF(ROW()=2,1,IF(A2153&lt;&gt;Receive[[#This Row],[No]],1,B2153+1))</f>
        <v>4</v>
      </c>
      <c r="C2154" s="1" t="s">
        <v>953</v>
      </c>
      <c r="D2154" s="1" t="s">
        <v>123</v>
      </c>
      <c r="E2154" s="1" t="s">
        <v>77</v>
      </c>
      <c r="F2154" s="1" t="s">
        <v>78</v>
      </c>
      <c r="G2154" s="1" t="s">
        <v>128</v>
      </c>
      <c r="H2154" s="1" t="s">
        <v>71</v>
      </c>
      <c r="I2154">
        <v>1</v>
      </c>
      <c r="J2154" t="s">
        <v>228</v>
      </c>
      <c r="K2154" s="1" t="s">
        <v>120</v>
      </c>
      <c r="L2154" s="1" t="s">
        <v>173</v>
      </c>
      <c r="M2154">
        <v>34</v>
      </c>
      <c r="N2154">
        <v>0</v>
      </c>
      <c r="O2154">
        <v>0</v>
      </c>
      <c r="P2154">
        <v>0</v>
      </c>
      <c r="X2154" t="str">
        <f>Receive[[#This Row],[服装]]&amp;Receive[[#This Row],[名前]]&amp;Receive[[#This Row],[レアリティ]]</f>
        <v>水着2木葉秋紀ICONIC</v>
      </c>
    </row>
    <row r="2155" spans="1:24" x14ac:dyDescent="0.25">
      <c r="A2155">
        <f>VLOOKUP(Receive[[#This Row],[No用]],SetNo[[No.用]:[vlookup 用]],2,FALSE)</f>
        <v>363</v>
      </c>
      <c r="B2155">
        <f>IF(ROW()=2,1,IF(A2154&lt;&gt;Receive[[#This Row],[No]],1,B2154+1))</f>
        <v>5</v>
      </c>
      <c r="C2155" s="1" t="s">
        <v>953</v>
      </c>
      <c r="D2155" s="1" t="s">
        <v>123</v>
      </c>
      <c r="E2155" s="1" t="s">
        <v>77</v>
      </c>
      <c r="F2155" s="1" t="s">
        <v>78</v>
      </c>
      <c r="G2155" s="1" t="s">
        <v>128</v>
      </c>
      <c r="H2155" s="1" t="s">
        <v>71</v>
      </c>
      <c r="I2155">
        <v>1</v>
      </c>
      <c r="J2155" t="s">
        <v>228</v>
      </c>
      <c r="K2155" s="1" t="s">
        <v>164</v>
      </c>
      <c r="L2155" s="1" t="s">
        <v>162</v>
      </c>
      <c r="M2155">
        <v>31</v>
      </c>
      <c r="N2155">
        <v>0</v>
      </c>
      <c r="O2155">
        <v>0</v>
      </c>
      <c r="P2155">
        <v>0</v>
      </c>
      <c r="X2155" t="str">
        <f>Receive[[#This Row],[服装]]&amp;Receive[[#This Row],[名前]]&amp;Receive[[#This Row],[レアリティ]]</f>
        <v>水着2木葉秋紀ICONIC</v>
      </c>
    </row>
    <row r="2156" spans="1:24" x14ac:dyDescent="0.25">
      <c r="A2156">
        <f>VLOOKUP(Receive[[#This Row],[No用]],SetNo[[No.用]:[vlookup 用]],2,FALSE)</f>
        <v>363</v>
      </c>
      <c r="B2156">
        <f>IF(ROW()=2,1,IF(A2155&lt;&gt;Receive[[#This Row],[No]],1,B2155+1))</f>
        <v>6</v>
      </c>
      <c r="C2156" s="1" t="s">
        <v>953</v>
      </c>
      <c r="D2156" s="1" t="s">
        <v>123</v>
      </c>
      <c r="E2156" s="1" t="s">
        <v>77</v>
      </c>
      <c r="F2156" s="1" t="s">
        <v>78</v>
      </c>
      <c r="G2156" s="1" t="s">
        <v>128</v>
      </c>
      <c r="H2156" s="1" t="s">
        <v>71</v>
      </c>
      <c r="I2156">
        <v>0</v>
      </c>
      <c r="J2156" t="s">
        <v>228</v>
      </c>
      <c r="K2156" s="1" t="s">
        <v>165</v>
      </c>
      <c r="L2156" s="1" t="s">
        <v>162</v>
      </c>
      <c r="M2156">
        <v>13</v>
      </c>
      <c r="N2156">
        <v>0</v>
      </c>
      <c r="O2156">
        <v>0</v>
      </c>
      <c r="P2156">
        <v>0</v>
      </c>
      <c r="X2156" t="str">
        <f>Receive[[#This Row],[服装]]&amp;Receive[[#This Row],[名前]]&amp;Receive[[#This Row],[レアリティ]]</f>
        <v>水着2木葉秋紀ICONIC</v>
      </c>
    </row>
    <row r="2157" spans="1:24" x14ac:dyDescent="0.25">
      <c r="A2157">
        <f>VLOOKUP(Receive[[#This Row],[No用]],SetNo[[No.用]:[vlookup 用]],2,FALSE)</f>
        <v>363</v>
      </c>
      <c r="B2157">
        <f>IF(ROW()=2,1,IF(A2156&lt;&gt;Receive[[#This Row],[No]],1,B2156+1))</f>
        <v>7</v>
      </c>
      <c r="C2157" s="1" t="s">
        <v>953</v>
      </c>
      <c r="D2157" s="1" t="s">
        <v>123</v>
      </c>
      <c r="E2157" s="1" t="s">
        <v>77</v>
      </c>
      <c r="F2157" s="1" t="s">
        <v>78</v>
      </c>
      <c r="G2157" s="1" t="s">
        <v>128</v>
      </c>
      <c r="H2157" s="1" t="s">
        <v>71</v>
      </c>
      <c r="I2157">
        <v>1</v>
      </c>
      <c r="J2157" t="s">
        <v>228</v>
      </c>
      <c r="K2157" s="1" t="s">
        <v>183</v>
      </c>
      <c r="L2157" s="1" t="s">
        <v>224</v>
      </c>
      <c r="M2157">
        <v>50</v>
      </c>
      <c r="N2157">
        <v>0</v>
      </c>
      <c r="O2157">
        <v>60</v>
      </c>
      <c r="P2157">
        <v>0</v>
      </c>
      <c r="X2157" t="str">
        <f>Receive[[#This Row],[服装]]&amp;Receive[[#This Row],[名前]]&amp;Receive[[#This Row],[レアリティ]]</f>
        <v>水着2木葉秋紀ICONIC</v>
      </c>
    </row>
    <row r="2158" spans="1:24" x14ac:dyDescent="0.25">
      <c r="A2158">
        <f>VLOOKUP(Receive[[#This Row],[No用]],SetNo[[No.用]:[vlookup 用]],2,FALSE)</f>
        <v>363</v>
      </c>
      <c r="B2158">
        <f>IF(ROW()=2,1,IF(A2157&lt;&gt;Receive[[#This Row],[No]],1,B2157+1))</f>
        <v>8</v>
      </c>
      <c r="C2158" s="1" t="s">
        <v>953</v>
      </c>
      <c r="D2158" s="1" t="s">
        <v>123</v>
      </c>
      <c r="E2158" s="1" t="s">
        <v>77</v>
      </c>
      <c r="F2158" s="1" t="s">
        <v>78</v>
      </c>
      <c r="G2158" s="1" t="s">
        <v>128</v>
      </c>
      <c r="H2158" s="1" t="s">
        <v>71</v>
      </c>
      <c r="I2158">
        <v>1</v>
      </c>
      <c r="J2158" t="s">
        <v>228</v>
      </c>
      <c r="K2158" s="1" t="s">
        <v>164</v>
      </c>
      <c r="L2158" s="1" t="s">
        <v>224</v>
      </c>
      <c r="M2158">
        <v>50</v>
      </c>
      <c r="N2158">
        <v>0</v>
      </c>
      <c r="O2158">
        <v>60</v>
      </c>
      <c r="P2158">
        <v>0</v>
      </c>
      <c r="X2158" t="str">
        <f>Receive[[#This Row],[服装]]&amp;Receive[[#This Row],[名前]]&amp;Receive[[#This Row],[レアリティ]]</f>
        <v>水着2木葉秋紀ICONIC</v>
      </c>
    </row>
    <row r="2159" spans="1:24" x14ac:dyDescent="0.25">
      <c r="A2159">
        <f>VLOOKUP(Receive[[#This Row],[No用]],SetNo[[No.用]:[vlookup 用]],2,FALSE)</f>
        <v>364</v>
      </c>
      <c r="B2159">
        <f>IF(ROW()=2,1,IF(A2158&lt;&gt;Receive[[#This Row],[No]],1,B2158+1))</f>
        <v>1</v>
      </c>
      <c r="C2159" t="s">
        <v>108</v>
      </c>
      <c r="D2159" t="s">
        <v>124</v>
      </c>
      <c r="E2159" t="s">
        <v>90</v>
      </c>
      <c r="F2159" t="s">
        <v>78</v>
      </c>
      <c r="G2159" t="s">
        <v>128</v>
      </c>
      <c r="H2159" t="s">
        <v>71</v>
      </c>
      <c r="I2159">
        <v>1</v>
      </c>
      <c r="J2159" t="s">
        <v>228</v>
      </c>
      <c r="K2159" s="1" t="s">
        <v>119</v>
      </c>
      <c r="L2159" s="1" t="s">
        <v>550</v>
      </c>
      <c r="M2159">
        <v>28</v>
      </c>
      <c r="N2159">
        <v>0</v>
      </c>
      <c r="O2159">
        <v>0</v>
      </c>
      <c r="P2159">
        <v>0</v>
      </c>
      <c r="X2159" t="str">
        <f>Receive[[#This Row],[服装]]&amp;Receive[[#This Row],[名前]]&amp;Receive[[#This Row],[レアリティ]]</f>
        <v>ユニフォーム猿杙大和ICONIC</v>
      </c>
    </row>
    <row r="2160" spans="1:24" x14ac:dyDescent="0.25">
      <c r="A2160">
        <f>VLOOKUP(Receive[[#This Row],[No用]],SetNo[[No.用]:[vlookup 用]],2,FALSE)</f>
        <v>364</v>
      </c>
      <c r="B2160">
        <f>IF(ROW()=2,1,IF(A2159&lt;&gt;Receive[[#This Row],[No]],1,B2159+1))</f>
        <v>2</v>
      </c>
      <c r="C2160" t="s">
        <v>108</v>
      </c>
      <c r="D2160" t="s">
        <v>124</v>
      </c>
      <c r="E2160" t="s">
        <v>90</v>
      </c>
      <c r="F2160" t="s">
        <v>78</v>
      </c>
      <c r="G2160" t="s">
        <v>128</v>
      </c>
      <c r="H2160" t="s">
        <v>71</v>
      </c>
      <c r="I2160">
        <v>1</v>
      </c>
      <c r="J2160" t="s">
        <v>228</v>
      </c>
      <c r="K2160" s="1" t="s">
        <v>163</v>
      </c>
      <c r="L2160" s="1" t="s">
        <v>162</v>
      </c>
      <c r="M2160">
        <v>25</v>
      </c>
      <c r="N2160">
        <v>0</v>
      </c>
      <c r="O2160">
        <v>0</v>
      </c>
      <c r="P2160">
        <v>0</v>
      </c>
      <c r="R2160" s="1" t="s">
        <v>923</v>
      </c>
      <c r="S2160" s="1">
        <v>15</v>
      </c>
      <c r="T2160" s="1">
        <v>59.1</v>
      </c>
      <c r="U2160" s="1"/>
      <c r="V2160" s="1"/>
      <c r="X2160" t="str">
        <f>Receive[[#This Row],[服装]]&amp;Receive[[#This Row],[名前]]&amp;Receive[[#This Row],[レアリティ]]</f>
        <v>ユニフォーム猿杙大和ICONIC</v>
      </c>
    </row>
    <row r="2161" spans="1:24" x14ac:dyDescent="0.25">
      <c r="A2161">
        <f>VLOOKUP(Receive[[#This Row],[No用]],SetNo[[No.用]:[vlookup 用]],2,FALSE)</f>
        <v>364</v>
      </c>
      <c r="B2161">
        <f>IF(ROW()=2,1,IF(A2160&lt;&gt;Receive[[#This Row],[No]],1,B2160+1))</f>
        <v>3</v>
      </c>
      <c r="C2161" t="s">
        <v>108</v>
      </c>
      <c r="D2161" t="s">
        <v>124</v>
      </c>
      <c r="E2161" t="s">
        <v>90</v>
      </c>
      <c r="F2161" t="s">
        <v>78</v>
      </c>
      <c r="G2161" t="s">
        <v>128</v>
      </c>
      <c r="H2161" t="s">
        <v>71</v>
      </c>
      <c r="I2161">
        <v>1</v>
      </c>
      <c r="J2161" t="s">
        <v>228</v>
      </c>
      <c r="K2161" s="1" t="s">
        <v>120</v>
      </c>
      <c r="L2161" s="1" t="s">
        <v>550</v>
      </c>
      <c r="M2161">
        <v>28</v>
      </c>
      <c r="N2161">
        <v>0</v>
      </c>
      <c r="O2161">
        <v>0</v>
      </c>
      <c r="P2161">
        <v>0</v>
      </c>
      <c r="X2161" t="str">
        <f>Receive[[#This Row],[服装]]&amp;Receive[[#This Row],[名前]]&amp;Receive[[#This Row],[レアリティ]]</f>
        <v>ユニフォーム猿杙大和ICONIC</v>
      </c>
    </row>
    <row r="2162" spans="1:24" x14ac:dyDescent="0.25">
      <c r="A2162">
        <f>VLOOKUP(Receive[[#This Row],[No用]],SetNo[[No.用]:[vlookup 用]],2,FALSE)</f>
        <v>364</v>
      </c>
      <c r="B2162">
        <f>IF(ROW()=2,1,IF(A2161&lt;&gt;Receive[[#This Row],[No]],1,B2161+1))</f>
        <v>4</v>
      </c>
      <c r="C2162" t="s">
        <v>108</v>
      </c>
      <c r="D2162" t="s">
        <v>124</v>
      </c>
      <c r="E2162" t="s">
        <v>90</v>
      </c>
      <c r="F2162" t="s">
        <v>78</v>
      </c>
      <c r="G2162" t="s">
        <v>128</v>
      </c>
      <c r="H2162" t="s">
        <v>71</v>
      </c>
      <c r="I2162">
        <v>1</v>
      </c>
      <c r="J2162" t="s">
        <v>228</v>
      </c>
      <c r="K2162" s="1" t="s">
        <v>164</v>
      </c>
      <c r="L2162" s="1" t="s">
        <v>162</v>
      </c>
      <c r="M2162">
        <v>25</v>
      </c>
      <c r="N2162">
        <v>0</v>
      </c>
      <c r="O2162">
        <v>0</v>
      </c>
      <c r="P2162">
        <v>0</v>
      </c>
      <c r="X2162" t="str">
        <f>Receive[[#This Row],[服装]]&amp;Receive[[#This Row],[名前]]&amp;Receive[[#This Row],[レアリティ]]</f>
        <v>ユニフォーム猿杙大和ICONIC</v>
      </c>
    </row>
    <row r="2163" spans="1:24" x14ac:dyDescent="0.25">
      <c r="A2163">
        <f>VLOOKUP(Receive[[#This Row],[No用]],SetNo[[No.用]:[vlookup 用]],2,FALSE)</f>
        <v>364</v>
      </c>
      <c r="B2163">
        <f>IF(ROW()=2,1,IF(A2162&lt;&gt;Receive[[#This Row],[No]],1,B2162+1))</f>
        <v>5</v>
      </c>
      <c r="C2163" t="s">
        <v>108</v>
      </c>
      <c r="D2163" t="s">
        <v>124</v>
      </c>
      <c r="E2163" t="s">
        <v>90</v>
      </c>
      <c r="F2163" t="s">
        <v>78</v>
      </c>
      <c r="G2163" t="s">
        <v>128</v>
      </c>
      <c r="H2163" t="s">
        <v>71</v>
      </c>
      <c r="I2163">
        <v>0</v>
      </c>
      <c r="J2163" t="s">
        <v>228</v>
      </c>
      <c r="K2163" s="1" t="s">
        <v>165</v>
      </c>
      <c r="L2163" s="1" t="s">
        <v>162</v>
      </c>
      <c r="M2163">
        <v>12</v>
      </c>
      <c r="N2163">
        <v>0</v>
      </c>
      <c r="O2163">
        <v>0</v>
      </c>
      <c r="P2163">
        <v>0</v>
      </c>
      <c r="X2163" t="str">
        <f>Receive[[#This Row],[服装]]&amp;Receive[[#This Row],[名前]]&amp;Receive[[#This Row],[レアリティ]]</f>
        <v>ユニフォーム猿杙大和ICONIC</v>
      </c>
    </row>
    <row r="2164" spans="1:24" x14ac:dyDescent="0.25">
      <c r="A2164">
        <f>VLOOKUP(Receive[[#This Row],[No用]],SetNo[[No.用]:[vlookup 用]],2,FALSE)</f>
        <v>365</v>
      </c>
      <c r="B2164">
        <f>IF(ROW()=2,1,IF(A2163&lt;&gt;Receive[[#This Row],[No]],1,B2163+1))</f>
        <v>1</v>
      </c>
      <c r="C2164" s="1" t="s">
        <v>1031</v>
      </c>
      <c r="D2164" s="1" t="s">
        <v>124</v>
      </c>
      <c r="E2164" s="1" t="s">
        <v>77</v>
      </c>
      <c r="F2164" s="1" t="s">
        <v>78</v>
      </c>
      <c r="G2164" s="1" t="s">
        <v>128</v>
      </c>
      <c r="H2164" s="1" t="s">
        <v>71</v>
      </c>
      <c r="I2164">
        <v>1</v>
      </c>
      <c r="J2164" t="s">
        <v>228</v>
      </c>
      <c r="K2164" s="1" t="s">
        <v>119</v>
      </c>
      <c r="L2164" s="1" t="s">
        <v>178</v>
      </c>
      <c r="M2164">
        <v>28</v>
      </c>
      <c r="N2164">
        <v>0</v>
      </c>
      <c r="O2164">
        <v>0</v>
      </c>
      <c r="P2164">
        <v>0</v>
      </c>
      <c r="X2164" t="str">
        <f>Receive[[#This Row],[服装]]&amp;Receive[[#This Row],[名前]]&amp;Receive[[#This Row],[レアリティ]]</f>
        <v>ハロウィン猿杙大和ICONIC</v>
      </c>
    </row>
    <row r="2165" spans="1:24" x14ac:dyDescent="0.25">
      <c r="A2165">
        <f>VLOOKUP(Receive[[#This Row],[No用]],SetNo[[No.用]:[vlookup 用]],2,FALSE)</f>
        <v>365</v>
      </c>
      <c r="B2165">
        <f>IF(ROW()=2,1,IF(A2164&lt;&gt;Receive[[#This Row],[No]],1,B2164+1))</f>
        <v>2</v>
      </c>
      <c r="C2165" s="1" t="s">
        <v>1031</v>
      </c>
      <c r="D2165" s="1" t="s">
        <v>124</v>
      </c>
      <c r="E2165" s="1" t="s">
        <v>77</v>
      </c>
      <c r="F2165" s="1" t="s">
        <v>78</v>
      </c>
      <c r="G2165" s="1" t="s">
        <v>128</v>
      </c>
      <c r="H2165" s="1" t="s">
        <v>71</v>
      </c>
      <c r="I2165">
        <v>1</v>
      </c>
      <c r="J2165" t="s">
        <v>228</v>
      </c>
      <c r="K2165" s="1" t="s">
        <v>163</v>
      </c>
      <c r="L2165" s="1" t="s">
        <v>162</v>
      </c>
      <c r="M2165">
        <v>25</v>
      </c>
      <c r="N2165">
        <v>0</v>
      </c>
      <c r="O2165">
        <v>0</v>
      </c>
      <c r="P2165">
        <v>0</v>
      </c>
      <c r="R2165" s="1" t="s">
        <v>923</v>
      </c>
      <c r="S2165" s="1">
        <v>15</v>
      </c>
      <c r="T2165" s="1">
        <v>59.1</v>
      </c>
      <c r="U2165" s="1"/>
      <c r="V2165" s="1"/>
      <c r="W2165" s="1"/>
      <c r="X2165" t="str">
        <f>Receive[[#This Row],[服装]]&amp;Receive[[#This Row],[名前]]&amp;Receive[[#This Row],[レアリティ]]</f>
        <v>ハロウィン猿杙大和ICONIC</v>
      </c>
    </row>
    <row r="2166" spans="1:24" x14ac:dyDescent="0.25">
      <c r="A2166">
        <f>VLOOKUP(Receive[[#This Row],[No用]],SetNo[[No.用]:[vlookup 用]],2,FALSE)</f>
        <v>365</v>
      </c>
      <c r="B2166">
        <f>IF(ROW()=2,1,IF(A2165&lt;&gt;Receive[[#This Row],[No]],1,B2165+1))</f>
        <v>3</v>
      </c>
      <c r="C2166" s="1" t="s">
        <v>1031</v>
      </c>
      <c r="D2166" s="1" t="s">
        <v>124</v>
      </c>
      <c r="E2166" s="1" t="s">
        <v>77</v>
      </c>
      <c r="F2166" s="1" t="s">
        <v>78</v>
      </c>
      <c r="G2166" s="1" t="s">
        <v>128</v>
      </c>
      <c r="H2166" s="1" t="s">
        <v>71</v>
      </c>
      <c r="I2166">
        <v>1</v>
      </c>
      <c r="J2166" t="s">
        <v>228</v>
      </c>
      <c r="K2166" s="1" t="s">
        <v>230</v>
      </c>
      <c r="L2166" s="1" t="s">
        <v>162</v>
      </c>
      <c r="M2166">
        <v>25</v>
      </c>
      <c r="N2166">
        <v>0</v>
      </c>
      <c r="O2166">
        <v>0</v>
      </c>
      <c r="P2166">
        <v>0</v>
      </c>
      <c r="R2166" s="1" t="s">
        <v>923</v>
      </c>
      <c r="S2166" s="1">
        <v>10</v>
      </c>
      <c r="T2166" s="1">
        <v>39.4</v>
      </c>
      <c r="U2166" s="1"/>
      <c r="V2166" s="1"/>
      <c r="W2166" s="1"/>
      <c r="X2166" t="str">
        <f>Receive[[#This Row],[服装]]&amp;Receive[[#This Row],[名前]]&amp;Receive[[#This Row],[レアリティ]]</f>
        <v>ハロウィン猿杙大和ICONIC</v>
      </c>
    </row>
    <row r="2167" spans="1:24" x14ac:dyDescent="0.25">
      <c r="A2167">
        <f>VLOOKUP(Receive[[#This Row],[No用]],SetNo[[No.用]:[vlookup 用]],2,FALSE)</f>
        <v>365</v>
      </c>
      <c r="B2167">
        <f>IF(ROW()=2,1,IF(A2166&lt;&gt;Receive[[#This Row],[No]],1,B2166+1))</f>
        <v>4</v>
      </c>
      <c r="C2167" s="1" t="s">
        <v>1031</v>
      </c>
      <c r="D2167" s="1" t="s">
        <v>124</v>
      </c>
      <c r="E2167" s="1" t="s">
        <v>77</v>
      </c>
      <c r="F2167" s="1" t="s">
        <v>78</v>
      </c>
      <c r="G2167" s="1" t="s">
        <v>128</v>
      </c>
      <c r="H2167" s="1" t="s">
        <v>71</v>
      </c>
      <c r="I2167">
        <v>1</v>
      </c>
      <c r="J2167" t="s">
        <v>228</v>
      </c>
      <c r="K2167" s="1" t="s">
        <v>120</v>
      </c>
      <c r="L2167" s="1" t="s">
        <v>178</v>
      </c>
      <c r="M2167">
        <v>28</v>
      </c>
      <c r="N2167">
        <v>0</v>
      </c>
      <c r="O2167">
        <v>0</v>
      </c>
      <c r="P2167">
        <v>0</v>
      </c>
      <c r="X2167" t="str">
        <f>Receive[[#This Row],[服装]]&amp;Receive[[#This Row],[名前]]&amp;Receive[[#This Row],[レアリティ]]</f>
        <v>ハロウィン猿杙大和ICONIC</v>
      </c>
    </row>
    <row r="2168" spans="1:24" x14ac:dyDescent="0.25">
      <c r="A2168">
        <f>VLOOKUP(Receive[[#This Row],[No用]],SetNo[[No.用]:[vlookup 用]],2,FALSE)</f>
        <v>365</v>
      </c>
      <c r="B2168">
        <f>IF(ROW()=2,1,IF(A2167&lt;&gt;Receive[[#This Row],[No]],1,B2167+1))</f>
        <v>5</v>
      </c>
      <c r="C2168" s="1" t="s">
        <v>1031</v>
      </c>
      <c r="D2168" s="1" t="s">
        <v>124</v>
      </c>
      <c r="E2168" s="1" t="s">
        <v>77</v>
      </c>
      <c r="F2168" s="1" t="s">
        <v>78</v>
      </c>
      <c r="G2168" s="1" t="s">
        <v>128</v>
      </c>
      <c r="H2168" s="1" t="s">
        <v>71</v>
      </c>
      <c r="I2168">
        <v>1</v>
      </c>
      <c r="J2168" t="s">
        <v>228</v>
      </c>
      <c r="K2168" s="1" t="s">
        <v>164</v>
      </c>
      <c r="L2168" s="1" t="s">
        <v>162</v>
      </c>
      <c r="M2168">
        <v>25</v>
      </c>
      <c r="N2168">
        <v>0</v>
      </c>
      <c r="O2168">
        <v>0</v>
      </c>
      <c r="P2168">
        <v>0</v>
      </c>
      <c r="X2168" t="str">
        <f>Receive[[#This Row],[服装]]&amp;Receive[[#This Row],[名前]]&amp;Receive[[#This Row],[レアリティ]]</f>
        <v>ハロウィン猿杙大和ICONIC</v>
      </c>
    </row>
    <row r="2169" spans="1:24" x14ac:dyDescent="0.25">
      <c r="A2169">
        <f>VLOOKUP(Receive[[#This Row],[No用]],SetNo[[No.用]:[vlookup 用]],2,FALSE)</f>
        <v>365</v>
      </c>
      <c r="B2169">
        <f>IF(ROW()=2,1,IF(A2168&lt;&gt;Receive[[#This Row],[No]],1,B2168+1))</f>
        <v>6</v>
      </c>
      <c r="C2169" s="1" t="s">
        <v>1031</v>
      </c>
      <c r="D2169" s="1" t="s">
        <v>124</v>
      </c>
      <c r="E2169" s="1" t="s">
        <v>77</v>
      </c>
      <c r="F2169" s="1" t="s">
        <v>78</v>
      </c>
      <c r="G2169" s="1" t="s">
        <v>128</v>
      </c>
      <c r="H2169" s="1" t="s">
        <v>71</v>
      </c>
      <c r="I2169">
        <v>0</v>
      </c>
      <c r="J2169" t="s">
        <v>228</v>
      </c>
      <c r="K2169" s="1" t="s">
        <v>165</v>
      </c>
      <c r="L2169" s="1" t="s">
        <v>162</v>
      </c>
      <c r="M2169">
        <v>12</v>
      </c>
      <c r="N2169">
        <v>0</v>
      </c>
      <c r="O2169">
        <v>0</v>
      </c>
      <c r="P2169">
        <v>0</v>
      </c>
      <c r="X2169" t="str">
        <f>Receive[[#This Row],[服装]]&amp;Receive[[#This Row],[名前]]&amp;Receive[[#This Row],[レアリティ]]</f>
        <v>ハロウィン猿杙大和ICONIC</v>
      </c>
    </row>
    <row r="2170" spans="1:24" x14ac:dyDescent="0.25">
      <c r="A2170">
        <f>VLOOKUP(Receive[[#This Row],[No用]],SetNo[[No.用]:[vlookup 用]],2,FALSE)</f>
        <v>366</v>
      </c>
      <c r="B2170">
        <f>IF(ROW()=2,1,IF(A2169&lt;&gt;Receive[[#This Row],[No]],1,B2169+1))</f>
        <v>1</v>
      </c>
      <c r="C2170" t="s">
        <v>108</v>
      </c>
      <c r="D2170" t="s">
        <v>125</v>
      </c>
      <c r="E2170" t="s">
        <v>90</v>
      </c>
      <c r="F2170" t="s">
        <v>80</v>
      </c>
      <c r="G2170" t="s">
        <v>128</v>
      </c>
      <c r="H2170" t="s">
        <v>71</v>
      </c>
      <c r="I2170">
        <v>1</v>
      </c>
      <c r="J2170" t="s">
        <v>228</v>
      </c>
      <c r="K2170" s="1" t="s">
        <v>119</v>
      </c>
      <c r="L2170" s="1" t="s">
        <v>173</v>
      </c>
      <c r="M2170">
        <v>35</v>
      </c>
      <c r="N2170">
        <v>0</v>
      </c>
      <c r="O2170">
        <v>0</v>
      </c>
      <c r="P2170">
        <v>0</v>
      </c>
      <c r="X2170" t="str">
        <f>Receive[[#This Row],[服装]]&amp;Receive[[#This Row],[名前]]&amp;Receive[[#This Row],[レアリティ]]</f>
        <v>ユニフォーム小見春樹ICONIC</v>
      </c>
    </row>
    <row r="2171" spans="1:24" x14ac:dyDescent="0.25">
      <c r="A2171">
        <f>VLOOKUP(Receive[[#This Row],[No用]],SetNo[[No.用]:[vlookup 用]],2,FALSE)</f>
        <v>366</v>
      </c>
      <c r="B2171">
        <f>IF(ROW()=2,1,IF(A2170&lt;&gt;Receive[[#This Row],[No]],1,B2170+1))</f>
        <v>2</v>
      </c>
      <c r="C2171" t="s">
        <v>108</v>
      </c>
      <c r="D2171" t="s">
        <v>125</v>
      </c>
      <c r="E2171" t="s">
        <v>90</v>
      </c>
      <c r="F2171" t="s">
        <v>80</v>
      </c>
      <c r="G2171" t="s">
        <v>128</v>
      </c>
      <c r="H2171" t="s">
        <v>71</v>
      </c>
      <c r="I2171">
        <v>1</v>
      </c>
      <c r="J2171" t="s">
        <v>228</v>
      </c>
      <c r="K2171" s="1" t="s">
        <v>194</v>
      </c>
      <c r="L2171" s="1" t="s">
        <v>178</v>
      </c>
      <c r="M2171">
        <v>41</v>
      </c>
      <c r="N2171">
        <v>0</v>
      </c>
      <c r="O2171">
        <v>0</v>
      </c>
      <c r="P2171">
        <v>0</v>
      </c>
      <c r="X2171" t="str">
        <f>Receive[[#This Row],[服装]]&amp;Receive[[#This Row],[名前]]&amp;Receive[[#This Row],[レアリティ]]</f>
        <v>ユニフォーム小見春樹ICONIC</v>
      </c>
    </row>
    <row r="2172" spans="1:24" x14ac:dyDescent="0.25">
      <c r="A2172">
        <f>VLOOKUP(Receive[[#This Row],[No用]],SetNo[[No.用]:[vlookup 用]],2,FALSE)</f>
        <v>366</v>
      </c>
      <c r="B2172">
        <f>IF(ROW()=2,1,IF(A2171&lt;&gt;Receive[[#This Row],[No]],1,B2171+1))</f>
        <v>3</v>
      </c>
      <c r="C2172" t="s">
        <v>108</v>
      </c>
      <c r="D2172" t="s">
        <v>125</v>
      </c>
      <c r="E2172" t="s">
        <v>90</v>
      </c>
      <c r="F2172" t="s">
        <v>80</v>
      </c>
      <c r="G2172" t="s">
        <v>128</v>
      </c>
      <c r="H2172" t="s">
        <v>71</v>
      </c>
      <c r="I2172">
        <v>1</v>
      </c>
      <c r="J2172" t="s">
        <v>228</v>
      </c>
      <c r="K2172" s="1" t="s">
        <v>163</v>
      </c>
      <c r="L2172" s="1" t="s">
        <v>162</v>
      </c>
      <c r="M2172">
        <v>32</v>
      </c>
      <c r="N2172">
        <v>0</v>
      </c>
      <c r="O2172">
        <v>0</v>
      </c>
      <c r="P2172">
        <v>0</v>
      </c>
      <c r="R2172" s="1" t="s">
        <v>923</v>
      </c>
      <c r="S2172" s="1">
        <v>15</v>
      </c>
      <c r="T2172" s="1">
        <v>59.1</v>
      </c>
      <c r="U2172" s="1"/>
      <c r="V2172" s="1"/>
      <c r="X2172" t="str">
        <f>Receive[[#This Row],[服装]]&amp;Receive[[#This Row],[名前]]&amp;Receive[[#This Row],[レアリティ]]</f>
        <v>ユニフォーム小見春樹ICONIC</v>
      </c>
    </row>
    <row r="2173" spans="1:24" x14ac:dyDescent="0.25">
      <c r="A2173">
        <f>VLOOKUP(Receive[[#This Row],[No用]],SetNo[[No.用]:[vlookup 用]],2,FALSE)</f>
        <v>366</v>
      </c>
      <c r="B2173">
        <f>IF(ROW()=2,1,IF(A2172&lt;&gt;Receive[[#This Row],[No]],1,B2172+1))</f>
        <v>4</v>
      </c>
      <c r="C2173" t="s">
        <v>108</v>
      </c>
      <c r="D2173" t="s">
        <v>125</v>
      </c>
      <c r="E2173" t="s">
        <v>90</v>
      </c>
      <c r="F2173" t="s">
        <v>80</v>
      </c>
      <c r="G2173" t="s">
        <v>128</v>
      </c>
      <c r="H2173" t="s">
        <v>71</v>
      </c>
      <c r="I2173">
        <v>1</v>
      </c>
      <c r="J2173" t="s">
        <v>228</v>
      </c>
      <c r="K2173" s="1" t="s">
        <v>230</v>
      </c>
      <c r="L2173" s="1" t="s">
        <v>162</v>
      </c>
      <c r="M2173">
        <v>32</v>
      </c>
      <c r="N2173">
        <v>0</v>
      </c>
      <c r="O2173">
        <v>0</v>
      </c>
      <c r="P2173">
        <v>0</v>
      </c>
      <c r="R2173" s="1" t="s">
        <v>923</v>
      </c>
      <c r="S2173" s="1">
        <v>10</v>
      </c>
      <c r="T2173" s="1">
        <v>39.4</v>
      </c>
      <c r="U2173" s="1"/>
      <c r="V2173" s="1"/>
      <c r="X2173" t="str">
        <f>Receive[[#This Row],[服装]]&amp;Receive[[#This Row],[名前]]&amp;Receive[[#This Row],[レアリティ]]</f>
        <v>ユニフォーム小見春樹ICONIC</v>
      </c>
    </row>
    <row r="2174" spans="1:24" x14ac:dyDescent="0.25">
      <c r="A2174">
        <f>VLOOKUP(Receive[[#This Row],[No用]],SetNo[[No.用]:[vlookup 用]],2,FALSE)</f>
        <v>366</v>
      </c>
      <c r="B2174">
        <f>IF(ROW()=2,1,IF(A2173&lt;&gt;Receive[[#This Row],[No]],1,B2173+1))</f>
        <v>5</v>
      </c>
      <c r="C2174" t="s">
        <v>108</v>
      </c>
      <c r="D2174" t="s">
        <v>125</v>
      </c>
      <c r="E2174" t="s">
        <v>90</v>
      </c>
      <c r="F2174" t="s">
        <v>80</v>
      </c>
      <c r="G2174" t="s">
        <v>128</v>
      </c>
      <c r="H2174" t="s">
        <v>71</v>
      </c>
      <c r="I2174">
        <v>1</v>
      </c>
      <c r="J2174" t="s">
        <v>228</v>
      </c>
      <c r="K2174" s="1" t="s">
        <v>120</v>
      </c>
      <c r="L2174" s="1" t="s">
        <v>173</v>
      </c>
      <c r="M2174">
        <v>35</v>
      </c>
      <c r="N2174">
        <v>0</v>
      </c>
      <c r="O2174">
        <v>0</v>
      </c>
      <c r="P2174">
        <v>0</v>
      </c>
      <c r="X2174" t="str">
        <f>Receive[[#This Row],[服装]]&amp;Receive[[#This Row],[名前]]&amp;Receive[[#This Row],[レアリティ]]</f>
        <v>ユニフォーム小見春樹ICONIC</v>
      </c>
    </row>
    <row r="2175" spans="1:24" x14ac:dyDescent="0.25">
      <c r="A2175">
        <f>VLOOKUP(Receive[[#This Row],[No用]],SetNo[[No.用]:[vlookup 用]],2,FALSE)</f>
        <v>366</v>
      </c>
      <c r="B2175">
        <f>IF(ROW()=2,1,IF(A2174&lt;&gt;Receive[[#This Row],[No]],1,B2174+1))</f>
        <v>6</v>
      </c>
      <c r="C2175" t="s">
        <v>108</v>
      </c>
      <c r="D2175" t="s">
        <v>125</v>
      </c>
      <c r="E2175" t="s">
        <v>90</v>
      </c>
      <c r="F2175" t="s">
        <v>80</v>
      </c>
      <c r="G2175" t="s">
        <v>128</v>
      </c>
      <c r="H2175" t="s">
        <v>71</v>
      </c>
      <c r="I2175">
        <v>1</v>
      </c>
      <c r="J2175" t="s">
        <v>228</v>
      </c>
      <c r="K2175" s="1" t="s">
        <v>164</v>
      </c>
      <c r="L2175" s="1" t="s">
        <v>162</v>
      </c>
      <c r="M2175">
        <v>32</v>
      </c>
      <c r="N2175">
        <v>0</v>
      </c>
      <c r="O2175">
        <v>0</v>
      </c>
      <c r="P2175">
        <v>0</v>
      </c>
      <c r="X2175" t="str">
        <f>Receive[[#This Row],[服装]]&amp;Receive[[#This Row],[名前]]&amp;Receive[[#This Row],[レアリティ]]</f>
        <v>ユニフォーム小見春樹ICONIC</v>
      </c>
    </row>
    <row r="2176" spans="1:24" x14ac:dyDescent="0.25">
      <c r="A2176">
        <f>VLOOKUP(Receive[[#This Row],[No用]],SetNo[[No.用]:[vlookup 用]],2,FALSE)</f>
        <v>366</v>
      </c>
      <c r="B2176">
        <f>IF(ROW()=2,1,IF(A2175&lt;&gt;Receive[[#This Row],[No]],1,B2175+1))</f>
        <v>7</v>
      </c>
      <c r="C2176" t="s">
        <v>108</v>
      </c>
      <c r="D2176" t="s">
        <v>125</v>
      </c>
      <c r="E2176" t="s">
        <v>90</v>
      </c>
      <c r="F2176" t="s">
        <v>80</v>
      </c>
      <c r="G2176" t="s">
        <v>128</v>
      </c>
      <c r="H2176" t="s">
        <v>71</v>
      </c>
      <c r="I2176">
        <v>0</v>
      </c>
      <c r="J2176" t="s">
        <v>228</v>
      </c>
      <c r="K2176" s="1" t="s">
        <v>165</v>
      </c>
      <c r="L2176" s="1" t="s">
        <v>162</v>
      </c>
      <c r="M2176">
        <v>32</v>
      </c>
      <c r="N2176">
        <v>0</v>
      </c>
      <c r="O2176">
        <v>0</v>
      </c>
      <c r="P2176">
        <v>0</v>
      </c>
      <c r="X2176" t="str">
        <f>Receive[[#This Row],[服装]]&amp;Receive[[#This Row],[名前]]&amp;Receive[[#This Row],[レアリティ]]</f>
        <v>ユニフォーム小見春樹ICONIC</v>
      </c>
    </row>
    <row r="2177" spans="1:24" x14ac:dyDescent="0.25">
      <c r="A2177">
        <f>VLOOKUP(Receive[[#This Row],[No用]],SetNo[[No.用]:[vlookup 用]],2,FALSE)</f>
        <v>366</v>
      </c>
      <c r="B2177">
        <f>IF(ROW()=2,1,IF(A2176&lt;&gt;Receive[[#This Row],[No]],1,B2176+1))</f>
        <v>8</v>
      </c>
      <c r="C2177" t="s">
        <v>108</v>
      </c>
      <c r="D2177" t="s">
        <v>125</v>
      </c>
      <c r="E2177" t="s">
        <v>90</v>
      </c>
      <c r="F2177" t="s">
        <v>80</v>
      </c>
      <c r="G2177" t="s">
        <v>128</v>
      </c>
      <c r="H2177" t="s">
        <v>71</v>
      </c>
      <c r="I2177">
        <v>1</v>
      </c>
      <c r="J2177" t="s">
        <v>228</v>
      </c>
      <c r="K2177" s="1" t="s">
        <v>183</v>
      </c>
      <c r="L2177" s="1" t="s">
        <v>224</v>
      </c>
      <c r="M2177">
        <v>45</v>
      </c>
      <c r="N2177">
        <v>0</v>
      </c>
      <c r="O2177">
        <v>55</v>
      </c>
      <c r="P2177">
        <v>0</v>
      </c>
      <c r="X2177" t="str">
        <f>Receive[[#This Row],[服装]]&amp;Receive[[#This Row],[名前]]&amp;Receive[[#This Row],[レアリティ]]</f>
        <v>ユニフォーム小見春樹ICONIC</v>
      </c>
    </row>
    <row r="2178" spans="1:24" x14ac:dyDescent="0.25">
      <c r="A2178">
        <f>VLOOKUP(Receive[[#This Row],[No用]],SetNo[[No.用]:[vlookup 用]],2,FALSE)</f>
        <v>367</v>
      </c>
      <c r="B2178">
        <f>IF(ROW()=2,1,IF(A2177&lt;&gt;Receive[[#This Row],[No]],1,B2177+1))</f>
        <v>1</v>
      </c>
      <c r="C2178" s="1" t="s">
        <v>822</v>
      </c>
      <c r="D2178" s="1" t="s">
        <v>125</v>
      </c>
      <c r="E2178" s="1" t="s">
        <v>77</v>
      </c>
      <c r="F2178" s="1" t="s">
        <v>80</v>
      </c>
      <c r="G2178" s="1" t="s">
        <v>128</v>
      </c>
      <c r="H2178" s="1" t="s">
        <v>71</v>
      </c>
      <c r="I2178">
        <v>1</v>
      </c>
      <c r="J2178" t="s">
        <v>228</v>
      </c>
      <c r="K2178" s="1" t="s">
        <v>119</v>
      </c>
      <c r="L2178" s="1" t="s">
        <v>173</v>
      </c>
      <c r="M2178">
        <v>35</v>
      </c>
      <c r="N2178">
        <v>0</v>
      </c>
      <c r="O2178">
        <v>0</v>
      </c>
      <c r="P2178">
        <v>0</v>
      </c>
      <c r="X2178" t="str">
        <f>Receive[[#This Row],[服装]]&amp;Receive[[#This Row],[名前]]&amp;Receive[[#This Row],[レアリティ]]</f>
        <v>路地裏2小見春樹ICONIC</v>
      </c>
    </row>
    <row r="2179" spans="1:24" x14ac:dyDescent="0.25">
      <c r="A2179">
        <f>VLOOKUP(Receive[[#This Row],[No用]],SetNo[[No.用]:[vlookup 用]],2,FALSE)</f>
        <v>367</v>
      </c>
      <c r="B2179">
        <f>IF(ROW()=2,1,IF(A2178&lt;&gt;Receive[[#This Row],[No]],1,B2178+1))</f>
        <v>2</v>
      </c>
      <c r="C2179" s="1" t="s">
        <v>822</v>
      </c>
      <c r="D2179" s="1" t="s">
        <v>125</v>
      </c>
      <c r="E2179" s="1" t="s">
        <v>77</v>
      </c>
      <c r="F2179" s="1" t="s">
        <v>80</v>
      </c>
      <c r="G2179" s="1" t="s">
        <v>128</v>
      </c>
      <c r="H2179" s="1" t="s">
        <v>71</v>
      </c>
      <c r="I2179">
        <v>1</v>
      </c>
      <c r="J2179" t="s">
        <v>228</v>
      </c>
      <c r="K2179" s="1" t="s">
        <v>194</v>
      </c>
      <c r="L2179" s="1" t="s">
        <v>178</v>
      </c>
      <c r="M2179">
        <v>41</v>
      </c>
      <c r="N2179">
        <v>0</v>
      </c>
      <c r="O2179">
        <v>0</v>
      </c>
      <c r="P2179">
        <v>0</v>
      </c>
      <c r="X2179" t="str">
        <f>Receive[[#This Row],[服装]]&amp;Receive[[#This Row],[名前]]&amp;Receive[[#This Row],[レアリティ]]</f>
        <v>路地裏2小見春樹ICONIC</v>
      </c>
    </row>
    <row r="2180" spans="1:24" x14ac:dyDescent="0.25">
      <c r="A2180">
        <f>VLOOKUP(Receive[[#This Row],[No用]],SetNo[[No.用]:[vlookup 用]],2,FALSE)</f>
        <v>367</v>
      </c>
      <c r="B2180">
        <f>IF(ROW()=2,1,IF(A2179&lt;&gt;Receive[[#This Row],[No]],1,B2179+1))</f>
        <v>3</v>
      </c>
      <c r="C2180" s="1" t="s">
        <v>822</v>
      </c>
      <c r="D2180" s="1" t="s">
        <v>125</v>
      </c>
      <c r="E2180" s="1" t="s">
        <v>77</v>
      </c>
      <c r="F2180" s="1" t="s">
        <v>80</v>
      </c>
      <c r="G2180" s="1" t="s">
        <v>128</v>
      </c>
      <c r="H2180" s="1" t="s">
        <v>71</v>
      </c>
      <c r="I2180">
        <v>1</v>
      </c>
      <c r="J2180" t="s">
        <v>228</v>
      </c>
      <c r="K2180" s="1" t="s">
        <v>163</v>
      </c>
      <c r="L2180" s="1" t="s">
        <v>162</v>
      </c>
      <c r="M2180">
        <v>32</v>
      </c>
      <c r="N2180">
        <v>0</v>
      </c>
      <c r="O2180">
        <v>0</v>
      </c>
      <c r="P2180">
        <v>0</v>
      </c>
      <c r="R2180" s="1" t="s">
        <v>923</v>
      </c>
      <c r="S2180" s="1">
        <v>15</v>
      </c>
      <c r="T2180" s="1">
        <v>59.1</v>
      </c>
      <c r="U2180" s="1"/>
      <c r="V2180" s="1"/>
      <c r="X2180" t="str">
        <f>Receive[[#This Row],[服装]]&amp;Receive[[#This Row],[名前]]&amp;Receive[[#This Row],[レアリティ]]</f>
        <v>路地裏2小見春樹ICONIC</v>
      </c>
    </row>
    <row r="2181" spans="1:24" x14ac:dyDescent="0.25">
      <c r="A2181">
        <f>VLOOKUP(Receive[[#This Row],[No用]],SetNo[[No.用]:[vlookup 用]],2,FALSE)</f>
        <v>367</v>
      </c>
      <c r="B2181">
        <f>IF(ROW()=2,1,IF(A2180&lt;&gt;Receive[[#This Row],[No]],1,B2180+1))</f>
        <v>4</v>
      </c>
      <c r="C2181" s="1" t="s">
        <v>822</v>
      </c>
      <c r="D2181" s="1" t="s">
        <v>125</v>
      </c>
      <c r="E2181" s="1" t="s">
        <v>77</v>
      </c>
      <c r="F2181" s="1" t="s">
        <v>80</v>
      </c>
      <c r="G2181" s="1" t="s">
        <v>128</v>
      </c>
      <c r="H2181" s="1" t="s">
        <v>71</v>
      </c>
      <c r="I2181">
        <v>1</v>
      </c>
      <c r="J2181" t="s">
        <v>228</v>
      </c>
      <c r="K2181" s="1" t="s">
        <v>230</v>
      </c>
      <c r="L2181" s="1" t="s">
        <v>162</v>
      </c>
      <c r="M2181">
        <v>32</v>
      </c>
      <c r="N2181">
        <v>0</v>
      </c>
      <c r="O2181">
        <v>0</v>
      </c>
      <c r="P2181">
        <v>0</v>
      </c>
      <c r="R2181" s="1" t="s">
        <v>923</v>
      </c>
      <c r="S2181" s="1">
        <v>10</v>
      </c>
      <c r="T2181" s="1">
        <v>39.4</v>
      </c>
      <c r="U2181" s="1"/>
      <c r="V2181" s="1"/>
      <c r="X2181" t="str">
        <f>Receive[[#This Row],[服装]]&amp;Receive[[#This Row],[名前]]&amp;Receive[[#This Row],[レアリティ]]</f>
        <v>路地裏2小見春樹ICONIC</v>
      </c>
    </row>
    <row r="2182" spans="1:24" x14ac:dyDescent="0.25">
      <c r="A2182">
        <f>VLOOKUP(Receive[[#This Row],[No用]],SetNo[[No.用]:[vlookup 用]],2,FALSE)</f>
        <v>367</v>
      </c>
      <c r="B2182">
        <f>IF(ROW()=2,1,IF(A2181&lt;&gt;Receive[[#This Row],[No]],1,B2181+1))</f>
        <v>5</v>
      </c>
      <c r="C2182" s="1" t="s">
        <v>822</v>
      </c>
      <c r="D2182" s="1" t="s">
        <v>125</v>
      </c>
      <c r="E2182" s="1" t="s">
        <v>77</v>
      </c>
      <c r="F2182" s="1" t="s">
        <v>80</v>
      </c>
      <c r="G2182" s="1" t="s">
        <v>128</v>
      </c>
      <c r="H2182" s="1" t="s">
        <v>71</v>
      </c>
      <c r="I2182">
        <v>1</v>
      </c>
      <c r="J2182" t="s">
        <v>228</v>
      </c>
      <c r="K2182" s="1" t="s">
        <v>120</v>
      </c>
      <c r="L2182" s="1" t="s">
        <v>173</v>
      </c>
      <c r="M2182">
        <v>35</v>
      </c>
      <c r="N2182">
        <v>0</v>
      </c>
      <c r="O2182">
        <v>0</v>
      </c>
      <c r="P2182">
        <v>0</v>
      </c>
      <c r="X2182" t="str">
        <f>Receive[[#This Row],[服装]]&amp;Receive[[#This Row],[名前]]&amp;Receive[[#This Row],[レアリティ]]</f>
        <v>路地裏2小見春樹ICONIC</v>
      </c>
    </row>
    <row r="2183" spans="1:24" x14ac:dyDescent="0.25">
      <c r="A2183">
        <f>VLOOKUP(Receive[[#This Row],[No用]],SetNo[[No.用]:[vlookup 用]],2,FALSE)</f>
        <v>367</v>
      </c>
      <c r="B2183">
        <f>IF(ROW()=2,1,IF(A2182&lt;&gt;Receive[[#This Row],[No]],1,B2182+1))</f>
        <v>6</v>
      </c>
      <c r="C2183" s="1" t="s">
        <v>822</v>
      </c>
      <c r="D2183" s="1" t="s">
        <v>125</v>
      </c>
      <c r="E2183" s="1" t="s">
        <v>77</v>
      </c>
      <c r="F2183" s="1" t="s">
        <v>80</v>
      </c>
      <c r="G2183" s="1" t="s">
        <v>128</v>
      </c>
      <c r="H2183" s="1" t="s">
        <v>71</v>
      </c>
      <c r="I2183">
        <v>1</v>
      </c>
      <c r="J2183" t="s">
        <v>228</v>
      </c>
      <c r="K2183" s="1" t="s">
        <v>164</v>
      </c>
      <c r="L2183" s="1" t="s">
        <v>162</v>
      </c>
      <c r="M2183">
        <v>32</v>
      </c>
      <c r="N2183">
        <v>0</v>
      </c>
      <c r="O2183">
        <v>0</v>
      </c>
      <c r="P2183">
        <v>0</v>
      </c>
      <c r="X2183" t="str">
        <f>Receive[[#This Row],[服装]]&amp;Receive[[#This Row],[名前]]&amp;Receive[[#This Row],[レアリティ]]</f>
        <v>路地裏2小見春樹ICONIC</v>
      </c>
    </row>
    <row r="2184" spans="1:24" x14ac:dyDescent="0.25">
      <c r="A2184">
        <f>VLOOKUP(Receive[[#This Row],[No用]],SetNo[[No.用]:[vlookup 用]],2,FALSE)</f>
        <v>367</v>
      </c>
      <c r="B2184">
        <f>IF(ROW()=2,1,IF(A2183&lt;&gt;Receive[[#This Row],[No]],1,B2183+1))</f>
        <v>7</v>
      </c>
      <c r="C2184" s="1" t="s">
        <v>822</v>
      </c>
      <c r="D2184" s="1" t="s">
        <v>125</v>
      </c>
      <c r="E2184" s="1" t="s">
        <v>77</v>
      </c>
      <c r="F2184" s="1" t="s">
        <v>80</v>
      </c>
      <c r="G2184" s="1" t="s">
        <v>128</v>
      </c>
      <c r="H2184" s="1" t="s">
        <v>71</v>
      </c>
      <c r="I2184">
        <v>0</v>
      </c>
      <c r="J2184" t="s">
        <v>228</v>
      </c>
      <c r="K2184" s="1" t="s">
        <v>165</v>
      </c>
      <c r="L2184" s="1" t="s">
        <v>162</v>
      </c>
      <c r="M2184">
        <v>32</v>
      </c>
      <c r="N2184">
        <v>0</v>
      </c>
      <c r="O2184">
        <v>0</v>
      </c>
      <c r="P2184">
        <v>0</v>
      </c>
      <c r="X2184" t="str">
        <f>Receive[[#This Row],[服装]]&amp;Receive[[#This Row],[名前]]&amp;Receive[[#This Row],[レアリティ]]</f>
        <v>路地裏2小見春樹ICONIC</v>
      </c>
    </row>
    <row r="2185" spans="1:24" x14ac:dyDescent="0.25">
      <c r="A2185">
        <f>VLOOKUP(Receive[[#This Row],[No用]],SetNo[[No.用]:[vlookup 用]],2,FALSE)</f>
        <v>367</v>
      </c>
      <c r="B2185">
        <f>IF(ROW()=2,1,IF(A2184&lt;&gt;Receive[[#This Row],[No]],1,B2184+1))</f>
        <v>8</v>
      </c>
      <c r="C2185" s="1" t="s">
        <v>822</v>
      </c>
      <c r="D2185" s="1" t="s">
        <v>125</v>
      </c>
      <c r="E2185" s="1" t="s">
        <v>77</v>
      </c>
      <c r="F2185" s="1" t="s">
        <v>80</v>
      </c>
      <c r="G2185" s="1" t="s">
        <v>128</v>
      </c>
      <c r="H2185" s="1" t="s">
        <v>71</v>
      </c>
      <c r="I2185">
        <v>1</v>
      </c>
      <c r="J2185" t="s">
        <v>228</v>
      </c>
      <c r="K2185" s="1" t="s">
        <v>183</v>
      </c>
      <c r="L2185" s="1" t="s">
        <v>224</v>
      </c>
      <c r="M2185">
        <v>45</v>
      </c>
      <c r="N2185">
        <v>0</v>
      </c>
      <c r="O2185">
        <v>55</v>
      </c>
      <c r="P2185">
        <v>0</v>
      </c>
      <c r="X2185" t="str">
        <f>Receive[[#This Row],[服装]]&amp;Receive[[#This Row],[名前]]&amp;Receive[[#This Row],[レアリティ]]</f>
        <v>路地裏2小見春樹ICONIC</v>
      </c>
    </row>
    <row r="2186" spans="1:24" x14ac:dyDescent="0.25">
      <c r="A2186">
        <f>VLOOKUP(Receive[[#This Row],[No用]],SetNo[[No.用]:[vlookup 用]],2,FALSE)</f>
        <v>367</v>
      </c>
      <c r="B2186">
        <f>IF(ROW()=2,1,IF(A2185&lt;&gt;Receive[[#This Row],[No]],1,B2185+1))</f>
        <v>9</v>
      </c>
      <c r="C2186" s="1" t="s">
        <v>822</v>
      </c>
      <c r="D2186" s="1" t="s">
        <v>125</v>
      </c>
      <c r="E2186" s="1" t="s">
        <v>77</v>
      </c>
      <c r="F2186" s="1" t="s">
        <v>80</v>
      </c>
      <c r="G2186" s="1" t="s">
        <v>128</v>
      </c>
      <c r="H2186" s="1" t="s">
        <v>71</v>
      </c>
      <c r="I2186">
        <v>1</v>
      </c>
      <c r="J2186" t="s">
        <v>228</v>
      </c>
      <c r="K2186" s="1" t="s">
        <v>120</v>
      </c>
      <c r="L2186" s="1" t="s">
        <v>224</v>
      </c>
      <c r="M2186">
        <v>45</v>
      </c>
      <c r="N2186">
        <v>0</v>
      </c>
      <c r="O2186">
        <v>55</v>
      </c>
      <c r="P2186">
        <v>0</v>
      </c>
      <c r="X2186" t="str">
        <f>Receive[[#This Row],[服装]]&amp;Receive[[#This Row],[名前]]&amp;Receive[[#This Row],[レアリティ]]</f>
        <v>路地裏2小見春樹ICONIC</v>
      </c>
    </row>
    <row r="2187" spans="1:24" x14ac:dyDescent="0.25">
      <c r="A2187">
        <f>VLOOKUP(Receive[[#This Row],[No用]],SetNo[[No.用]:[vlookup 用]],2,FALSE)</f>
        <v>368</v>
      </c>
      <c r="B2187">
        <f>IF(ROW()=2,1,IF(A2186&lt;&gt;Receive[[#This Row],[No]],1,B2186+1))</f>
        <v>1</v>
      </c>
      <c r="C2187" t="s">
        <v>108</v>
      </c>
      <c r="D2187" t="s">
        <v>126</v>
      </c>
      <c r="E2187" t="s">
        <v>90</v>
      </c>
      <c r="F2187" t="s">
        <v>82</v>
      </c>
      <c r="G2187" t="s">
        <v>128</v>
      </c>
      <c r="H2187" t="s">
        <v>71</v>
      </c>
      <c r="I2187">
        <v>1</v>
      </c>
      <c r="J2187" t="s">
        <v>228</v>
      </c>
      <c r="K2187" s="1" t="s">
        <v>119</v>
      </c>
      <c r="L2187" s="1" t="s">
        <v>162</v>
      </c>
      <c r="M2187">
        <v>25</v>
      </c>
      <c r="N2187">
        <v>0</v>
      </c>
      <c r="O2187">
        <v>0</v>
      </c>
      <c r="P2187">
        <v>0</v>
      </c>
      <c r="X2187" t="str">
        <f>Receive[[#This Row],[服装]]&amp;Receive[[#This Row],[名前]]&amp;Receive[[#This Row],[レアリティ]]</f>
        <v>ユニフォーム尾長渉ICONIC</v>
      </c>
    </row>
    <row r="2188" spans="1:24" x14ac:dyDescent="0.25">
      <c r="A2188">
        <f>VLOOKUP(Receive[[#This Row],[No用]],SetNo[[No.用]:[vlookup 用]],2,FALSE)</f>
        <v>368</v>
      </c>
      <c r="B2188">
        <f>IF(ROW()=2,1,IF(A2187&lt;&gt;Receive[[#This Row],[No]],1,B2187+1))</f>
        <v>2</v>
      </c>
      <c r="C2188" t="s">
        <v>108</v>
      </c>
      <c r="D2188" t="s">
        <v>126</v>
      </c>
      <c r="E2188" t="s">
        <v>90</v>
      </c>
      <c r="F2188" t="s">
        <v>82</v>
      </c>
      <c r="G2188" t="s">
        <v>128</v>
      </c>
      <c r="H2188" t="s">
        <v>71</v>
      </c>
      <c r="I2188">
        <v>1</v>
      </c>
      <c r="J2188" t="s">
        <v>228</v>
      </c>
      <c r="K2188" s="1" t="s">
        <v>163</v>
      </c>
      <c r="L2188" s="1" t="s">
        <v>162</v>
      </c>
      <c r="M2188">
        <v>25</v>
      </c>
      <c r="N2188">
        <v>0</v>
      </c>
      <c r="O2188">
        <v>0</v>
      </c>
      <c r="P2188">
        <v>0</v>
      </c>
      <c r="R2188" s="1" t="s">
        <v>923</v>
      </c>
      <c r="S2188" s="1">
        <v>15</v>
      </c>
      <c r="T2188" s="1">
        <v>59.1</v>
      </c>
      <c r="U2188" s="1"/>
      <c r="V2188" s="1"/>
      <c r="X2188" t="str">
        <f>Receive[[#This Row],[服装]]&amp;Receive[[#This Row],[名前]]&amp;Receive[[#This Row],[レアリティ]]</f>
        <v>ユニフォーム尾長渉ICONIC</v>
      </c>
    </row>
    <row r="2189" spans="1:24" x14ac:dyDescent="0.25">
      <c r="A2189">
        <f>VLOOKUP(Receive[[#This Row],[No用]],SetNo[[No.用]:[vlookup 用]],2,FALSE)</f>
        <v>368</v>
      </c>
      <c r="B2189">
        <f>IF(ROW()=2,1,IF(A2188&lt;&gt;Receive[[#This Row],[No]],1,B2188+1))</f>
        <v>3</v>
      </c>
      <c r="C2189" t="s">
        <v>108</v>
      </c>
      <c r="D2189" t="s">
        <v>126</v>
      </c>
      <c r="E2189" t="s">
        <v>90</v>
      </c>
      <c r="F2189" t="s">
        <v>82</v>
      </c>
      <c r="G2189" t="s">
        <v>128</v>
      </c>
      <c r="H2189" t="s">
        <v>71</v>
      </c>
      <c r="I2189">
        <v>1</v>
      </c>
      <c r="J2189" t="s">
        <v>228</v>
      </c>
      <c r="K2189" s="1" t="s">
        <v>120</v>
      </c>
      <c r="L2189" s="1" t="s">
        <v>162</v>
      </c>
      <c r="M2189">
        <v>25</v>
      </c>
      <c r="N2189">
        <v>0</v>
      </c>
      <c r="O2189">
        <v>0</v>
      </c>
      <c r="P2189">
        <v>0</v>
      </c>
      <c r="X2189" t="str">
        <f>Receive[[#This Row],[服装]]&amp;Receive[[#This Row],[名前]]&amp;Receive[[#This Row],[レアリティ]]</f>
        <v>ユニフォーム尾長渉ICONIC</v>
      </c>
    </row>
    <row r="2190" spans="1:24" x14ac:dyDescent="0.25">
      <c r="A2190">
        <f>VLOOKUP(Receive[[#This Row],[No用]],SetNo[[No.用]:[vlookup 用]],2,FALSE)</f>
        <v>368</v>
      </c>
      <c r="B2190">
        <f>IF(ROW()=2,1,IF(A2189&lt;&gt;Receive[[#This Row],[No]],1,B2189+1))</f>
        <v>4</v>
      </c>
      <c r="C2190" t="s">
        <v>108</v>
      </c>
      <c r="D2190" t="s">
        <v>126</v>
      </c>
      <c r="E2190" t="s">
        <v>90</v>
      </c>
      <c r="F2190" t="s">
        <v>82</v>
      </c>
      <c r="G2190" t="s">
        <v>128</v>
      </c>
      <c r="H2190" t="s">
        <v>71</v>
      </c>
      <c r="I2190">
        <v>1</v>
      </c>
      <c r="J2190" t="s">
        <v>228</v>
      </c>
      <c r="K2190" s="1" t="s">
        <v>164</v>
      </c>
      <c r="L2190" s="1" t="s">
        <v>162</v>
      </c>
      <c r="M2190">
        <v>25</v>
      </c>
      <c r="N2190">
        <v>0</v>
      </c>
      <c r="O2190">
        <v>0</v>
      </c>
      <c r="P2190">
        <v>0</v>
      </c>
      <c r="X2190" t="str">
        <f>Receive[[#This Row],[服装]]&amp;Receive[[#This Row],[名前]]&amp;Receive[[#This Row],[レアリティ]]</f>
        <v>ユニフォーム尾長渉ICONIC</v>
      </c>
    </row>
    <row r="2191" spans="1:24" x14ac:dyDescent="0.25">
      <c r="A2191">
        <f>VLOOKUP(Receive[[#This Row],[No用]],SetNo[[No.用]:[vlookup 用]],2,FALSE)</f>
        <v>368</v>
      </c>
      <c r="B2191">
        <f>IF(ROW()=2,1,IF(A2190&lt;&gt;Receive[[#This Row],[No]],1,B2190+1))</f>
        <v>5</v>
      </c>
      <c r="C2191" t="s">
        <v>108</v>
      </c>
      <c r="D2191" t="s">
        <v>126</v>
      </c>
      <c r="E2191" t="s">
        <v>90</v>
      </c>
      <c r="F2191" t="s">
        <v>82</v>
      </c>
      <c r="G2191" t="s">
        <v>128</v>
      </c>
      <c r="H2191" t="s">
        <v>71</v>
      </c>
      <c r="I2191">
        <v>0</v>
      </c>
      <c r="J2191" t="s">
        <v>228</v>
      </c>
      <c r="K2191" s="1" t="s">
        <v>165</v>
      </c>
      <c r="L2191" s="1" t="s">
        <v>162</v>
      </c>
      <c r="M2191">
        <v>12</v>
      </c>
      <c r="N2191">
        <v>0</v>
      </c>
      <c r="O2191">
        <v>0</v>
      </c>
      <c r="P2191">
        <v>0</v>
      </c>
      <c r="X2191" t="str">
        <f>Receive[[#This Row],[服装]]&amp;Receive[[#This Row],[名前]]&amp;Receive[[#This Row],[レアリティ]]</f>
        <v>ユニフォーム尾長渉ICONIC</v>
      </c>
    </row>
    <row r="2192" spans="1:24" x14ac:dyDescent="0.25">
      <c r="A2192">
        <f>VLOOKUP(Receive[[#This Row],[No用]],SetNo[[No.用]:[vlookup 用]],2,FALSE)</f>
        <v>369</v>
      </c>
      <c r="B2192">
        <f>IF(ROW()=2,1,IF(A2191&lt;&gt;Receive[[#This Row],[No]],1,B2191+1))</f>
        <v>1</v>
      </c>
      <c r="C2192" t="s">
        <v>108</v>
      </c>
      <c r="D2192" t="s">
        <v>127</v>
      </c>
      <c r="E2192" t="s">
        <v>90</v>
      </c>
      <c r="F2192" t="s">
        <v>82</v>
      </c>
      <c r="G2192" t="s">
        <v>128</v>
      </c>
      <c r="H2192" t="s">
        <v>71</v>
      </c>
      <c r="I2192">
        <v>1</v>
      </c>
      <c r="J2192" t="s">
        <v>16</v>
      </c>
      <c r="K2192" s="1" t="s">
        <v>119</v>
      </c>
      <c r="L2192" s="1" t="s">
        <v>162</v>
      </c>
      <c r="M2192">
        <v>26</v>
      </c>
      <c r="N2192">
        <v>0</v>
      </c>
      <c r="O2192">
        <v>0</v>
      </c>
      <c r="P2192">
        <v>0</v>
      </c>
      <c r="X2192" t="str">
        <f>Receive[[#This Row],[服装]]&amp;Receive[[#This Row],[名前]]&amp;Receive[[#This Row],[レアリティ]]</f>
        <v>ユニフォーム鷲尾辰生ICONIC</v>
      </c>
    </row>
    <row r="2193" spans="1:24" x14ac:dyDescent="0.25">
      <c r="A2193">
        <f>VLOOKUP(Receive[[#This Row],[No用]],SetNo[[No.用]:[vlookup 用]],2,FALSE)</f>
        <v>369</v>
      </c>
      <c r="B2193">
        <f>IF(ROW()=2,1,IF(A2192&lt;&gt;Receive[[#This Row],[No]],1,B2192+1))</f>
        <v>2</v>
      </c>
      <c r="C2193" t="s">
        <v>108</v>
      </c>
      <c r="D2193" t="s">
        <v>127</v>
      </c>
      <c r="E2193" t="s">
        <v>90</v>
      </c>
      <c r="F2193" t="s">
        <v>82</v>
      </c>
      <c r="G2193" t="s">
        <v>128</v>
      </c>
      <c r="H2193" t="s">
        <v>71</v>
      </c>
      <c r="I2193">
        <v>1</v>
      </c>
      <c r="J2193" t="s">
        <v>228</v>
      </c>
      <c r="K2193" s="1" t="s">
        <v>163</v>
      </c>
      <c r="L2193" s="1" t="s">
        <v>162</v>
      </c>
      <c r="M2193">
        <v>26</v>
      </c>
      <c r="N2193">
        <v>0</v>
      </c>
      <c r="O2193">
        <v>0</v>
      </c>
      <c r="P2193">
        <v>0</v>
      </c>
      <c r="R2193" s="1" t="s">
        <v>923</v>
      </c>
      <c r="S2193" s="1">
        <v>15</v>
      </c>
      <c r="T2193" s="1">
        <v>59.1</v>
      </c>
      <c r="U2193" s="1"/>
      <c r="V2193" s="1"/>
      <c r="X2193" t="str">
        <f>Receive[[#This Row],[服装]]&amp;Receive[[#This Row],[名前]]&amp;Receive[[#This Row],[レアリティ]]</f>
        <v>ユニフォーム鷲尾辰生ICONIC</v>
      </c>
    </row>
    <row r="2194" spans="1:24" x14ac:dyDescent="0.25">
      <c r="A2194">
        <f>VLOOKUP(Receive[[#This Row],[No用]],SetNo[[No.用]:[vlookup 用]],2,FALSE)</f>
        <v>369</v>
      </c>
      <c r="B2194">
        <f>IF(ROW()=2,1,IF(A2193&lt;&gt;Receive[[#This Row],[No]],1,B2193+1))</f>
        <v>3</v>
      </c>
      <c r="C2194" t="s">
        <v>108</v>
      </c>
      <c r="D2194" t="s">
        <v>127</v>
      </c>
      <c r="E2194" t="s">
        <v>90</v>
      </c>
      <c r="F2194" t="s">
        <v>82</v>
      </c>
      <c r="G2194" t="s">
        <v>128</v>
      </c>
      <c r="H2194" t="s">
        <v>71</v>
      </c>
      <c r="I2194">
        <v>1</v>
      </c>
      <c r="J2194" t="s">
        <v>228</v>
      </c>
      <c r="K2194" s="1" t="s">
        <v>120</v>
      </c>
      <c r="L2194" s="1" t="s">
        <v>162</v>
      </c>
      <c r="M2194">
        <v>26</v>
      </c>
      <c r="N2194">
        <v>0</v>
      </c>
      <c r="O2194">
        <v>0</v>
      </c>
      <c r="P2194">
        <v>0</v>
      </c>
      <c r="X2194" t="str">
        <f>Receive[[#This Row],[服装]]&amp;Receive[[#This Row],[名前]]&amp;Receive[[#This Row],[レアリティ]]</f>
        <v>ユニフォーム鷲尾辰生ICONIC</v>
      </c>
    </row>
    <row r="2195" spans="1:24" x14ac:dyDescent="0.25">
      <c r="A2195">
        <f>VLOOKUP(Receive[[#This Row],[No用]],SetNo[[No.用]:[vlookup 用]],2,FALSE)</f>
        <v>369</v>
      </c>
      <c r="B2195">
        <f>IF(ROW()=2,1,IF(A2194&lt;&gt;Receive[[#This Row],[No]],1,B2194+1))</f>
        <v>4</v>
      </c>
      <c r="C2195" t="s">
        <v>108</v>
      </c>
      <c r="D2195" t="s">
        <v>127</v>
      </c>
      <c r="E2195" t="s">
        <v>90</v>
      </c>
      <c r="F2195" t="s">
        <v>82</v>
      </c>
      <c r="G2195" t="s">
        <v>128</v>
      </c>
      <c r="H2195" t="s">
        <v>71</v>
      </c>
      <c r="I2195">
        <v>1</v>
      </c>
      <c r="J2195" t="s">
        <v>228</v>
      </c>
      <c r="K2195" s="1" t="s">
        <v>164</v>
      </c>
      <c r="L2195" s="1" t="s">
        <v>162</v>
      </c>
      <c r="M2195">
        <v>26</v>
      </c>
      <c r="N2195">
        <v>0</v>
      </c>
      <c r="O2195">
        <v>0</v>
      </c>
      <c r="P2195">
        <v>0</v>
      </c>
      <c r="X2195" t="str">
        <f>Receive[[#This Row],[服装]]&amp;Receive[[#This Row],[名前]]&amp;Receive[[#This Row],[レアリティ]]</f>
        <v>ユニフォーム鷲尾辰生ICONIC</v>
      </c>
    </row>
    <row r="2196" spans="1:24" x14ac:dyDescent="0.25">
      <c r="A2196">
        <f>VLOOKUP(Receive[[#This Row],[No用]],SetNo[[No.用]:[vlookup 用]],2,FALSE)</f>
        <v>369</v>
      </c>
      <c r="B2196">
        <f>IF(ROW()=2,1,IF(A2195&lt;&gt;Receive[[#This Row],[No]],1,B2195+1))</f>
        <v>5</v>
      </c>
      <c r="C2196" t="s">
        <v>108</v>
      </c>
      <c r="D2196" t="s">
        <v>127</v>
      </c>
      <c r="E2196" t="s">
        <v>90</v>
      </c>
      <c r="F2196" t="s">
        <v>82</v>
      </c>
      <c r="G2196" t="s">
        <v>128</v>
      </c>
      <c r="H2196" t="s">
        <v>71</v>
      </c>
      <c r="I2196">
        <v>0</v>
      </c>
      <c r="J2196" t="s">
        <v>228</v>
      </c>
      <c r="K2196" s="1" t="s">
        <v>165</v>
      </c>
      <c r="L2196" s="1" t="s">
        <v>162</v>
      </c>
      <c r="M2196">
        <v>13</v>
      </c>
      <c r="N2196">
        <v>0</v>
      </c>
      <c r="O2196">
        <v>0</v>
      </c>
      <c r="P2196">
        <v>0</v>
      </c>
      <c r="X2196" t="str">
        <f>Receive[[#This Row],[服装]]&amp;Receive[[#This Row],[名前]]&amp;Receive[[#This Row],[レアリティ]]</f>
        <v>ユニフォーム鷲尾辰生ICONIC</v>
      </c>
    </row>
    <row r="2197" spans="1:24" x14ac:dyDescent="0.25">
      <c r="A2197">
        <f>VLOOKUP(Receive[[#This Row],[No用]],SetNo[[No.用]:[vlookup 用]],2,FALSE)</f>
        <v>370</v>
      </c>
      <c r="B2197">
        <f>IF(ROW()=2,1,IF(A2196&lt;&gt;Receive[[#This Row],[No]],1,B2196+1))</f>
        <v>1</v>
      </c>
      <c r="C2197" s="1" t="s">
        <v>1031</v>
      </c>
      <c r="D2197" s="1" t="s">
        <v>127</v>
      </c>
      <c r="E2197" s="1" t="s">
        <v>77</v>
      </c>
      <c r="F2197" s="1" t="s">
        <v>82</v>
      </c>
      <c r="G2197" s="1" t="s">
        <v>128</v>
      </c>
      <c r="H2197" s="1" t="s">
        <v>71</v>
      </c>
      <c r="I2197">
        <v>1</v>
      </c>
      <c r="J2197" t="s">
        <v>228</v>
      </c>
      <c r="K2197" s="1" t="s">
        <v>119</v>
      </c>
      <c r="L2197" s="1" t="s">
        <v>162</v>
      </c>
      <c r="M2197">
        <v>26</v>
      </c>
      <c r="N2197">
        <v>0</v>
      </c>
      <c r="O2197">
        <v>0</v>
      </c>
      <c r="P2197">
        <v>0</v>
      </c>
      <c r="X2197" t="str">
        <f>Receive[[#This Row],[服装]]&amp;Receive[[#This Row],[名前]]&amp;Receive[[#This Row],[レアリティ]]</f>
        <v>ハロウィン鷲尾辰生ICONIC</v>
      </c>
    </row>
    <row r="2198" spans="1:24" x14ac:dyDescent="0.25">
      <c r="A2198">
        <f>VLOOKUP(Receive[[#This Row],[No用]],SetNo[[No.用]:[vlookup 用]],2,FALSE)</f>
        <v>370</v>
      </c>
      <c r="B2198">
        <f>IF(ROW()=2,1,IF(A2197&lt;&gt;Receive[[#This Row],[No]],1,B2197+1))</f>
        <v>2</v>
      </c>
      <c r="C2198" s="1" t="s">
        <v>1031</v>
      </c>
      <c r="D2198" s="1" t="s">
        <v>127</v>
      </c>
      <c r="E2198" s="1" t="s">
        <v>77</v>
      </c>
      <c r="F2198" s="1" t="s">
        <v>82</v>
      </c>
      <c r="G2198" s="1" t="s">
        <v>128</v>
      </c>
      <c r="H2198" s="1" t="s">
        <v>71</v>
      </c>
      <c r="I2198">
        <v>1</v>
      </c>
      <c r="J2198" t="s">
        <v>228</v>
      </c>
      <c r="K2198" s="1" t="s">
        <v>163</v>
      </c>
      <c r="L2198" s="1" t="s">
        <v>162</v>
      </c>
      <c r="M2198">
        <v>26</v>
      </c>
      <c r="N2198">
        <v>0</v>
      </c>
      <c r="O2198">
        <v>0</v>
      </c>
      <c r="P2198">
        <v>0</v>
      </c>
      <c r="R2198" s="1" t="s">
        <v>923</v>
      </c>
      <c r="S2198" s="1">
        <v>15</v>
      </c>
      <c r="T2198" s="1">
        <v>59.1</v>
      </c>
      <c r="U2198" s="1"/>
      <c r="V2198" s="1"/>
      <c r="X2198" t="str">
        <f>Receive[[#This Row],[服装]]&amp;Receive[[#This Row],[名前]]&amp;Receive[[#This Row],[レアリティ]]</f>
        <v>ハロウィン鷲尾辰生ICONIC</v>
      </c>
    </row>
    <row r="2199" spans="1:24" x14ac:dyDescent="0.25">
      <c r="A2199">
        <f>VLOOKUP(Receive[[#This Row],[No用]],SetNo[[No.用]:[vlookup 用]],2,FALSE)</f>
        <v>370</v>
      </c>
      <c r="B2199">
        <f>IF(ROW()=2,1,IF(A2198&lt;&gt;Receive[[#This Row],[No]],1,B2198+1))</f>
        <v>3</v>
      </c>
      <c r="C2199" s="1" t="s">
        <v>1031</v>
      </c>
      <c r="D2199" s="1" t="s">
        <v>127</v>
      </c>
      <c r="E2199" s="1" t="s">
        <v>77</v>
      </c>
      <c r="F2199" s="1" t="s">
        <v>82</v>
      </c>
      <c r="G2199" s="1" t="s">
        <v>128</v>
      </c>
      <c r="H2199" s="1" t="s">
        <v>71</v>
      </c>
      <c r="I2199">
        <v>1</v>
      </c>
      <c r="J2199" t="s">
        <v>228</v>
      </c>
      <c r="K2199" s="1" t="s">
        <v>120</v>
      </c>
      <c r="L2199" s="1" t="s">
        <v>162</v>
      </c>
      <c r="M2199">
        <v>26</v>
      </c>
      <c r="N2199">
        <v>0</v>
      </c>
      <c r="O2199">
        <v>0</v>
      </c>
      <c r="P2199">
        <v>0</v>
      </c>
      <c r="X2199" t="str">
        <f>Receive[[#This Row],[服装]]&amp;Receive[[#This Row],[名前]]&amp;Receive[[#This Row],[レアリティ]]</f>
        <v>ハロウィン鷲尾辰生ICONIC</v>
      </c>
    </row>
    <row r="2200" spans="1:24" x14ac:dyDescent="0.25">
      <c r="A2200">
        <f>VLOOKUP(Receive[[#This Row],[No用]],SetNo[[No.用]:[vlookup 用]],2,FALSE)</f>
        <v>370</v>
      </c>
      <c r="B2200">
        <f>IF(ROW()=2,1,IF(A2199&lt;&gt;Receive[[#This Row],[No]],1,B2199+1))</f>
        <v>4</v>
      </c>
      <c r="C2200" s="1" t="s">
        <v>1031</v>
      </c>
      <c r="D2200" s="1" t="s">
        <v>127</v>
      </c>
      <c r="E2200" s="1" t="s">
        <v>77</v>
      </c>
      <c r="F2200" s="1" t="s">
        <v>82</v>
      </c>
      <c r="G2200" s="1" t="s">
        <v>128</v>
      </c>
      <c r="H2200" s="1" t="s">
        <v>71</v>
      </c>
      <c r="I2200">
        <v>1</v>
      </c>
      <c r="J2200" t="s">
        <v>228</v>
      </c>
      <c r="K2200" s="1" t="s">
        <v>164</v>
      </c>
      <c r="L2200" s="1" t="s">
        <v>162</v>
      </c>
      <c r="M2200">
        <v>26</v>
      </c>
      <c r="N2200">
        <v>0</v>
      </c>
      <c r="O2200">
        <v>0</v>
      </c>
      <c r="P2200">
        <v>0</v>
      </c>
      <c r="X2200" t="str">
        <f>Receive[[#This Row],[服装]]&amp;Receive[[#This Row],[名前]]&amp;Receive[[#This Row],[レアリティ]]</f>
        <v>ハロウィン鷲尾辰生ICONIC</v>
      </c>
    </row>
    <row r="2201" spans="1:24" x14ac:dyDescent="0.25">
      <c r="A2201">
        <f>VLOOKUP(Receive[[#This Row],[No用]],SetNo[[No.用]:[vlookup 用]],2,FALSE)</f>
        <v>370</v>
      </c>
      <c r="B2201">
        <f>IF(ROW()=2,1,IF(A2200&lt;&gt;Receive[[#This Row],[No]],1,B2200+1))</f>
        <v>5</v>
      </c>
      <c r="C2201" s="1" t="s">
        <v>1031</v>
      </c>
      <c r="D2201" s="1" t="s">
        <v>127</v>
      </c>
      <c r="E2201" s="1" t="s">
        <v>77</v>
      </c>
      <c r="F2201" s="1" t="s">
        <v>82</v>
      </c>
      <c r="G2201" s="1" t="s">
        <v>128</v>
      </c>
      <c r="H2201" s="1" t="s">
        <v>71</v>
      </c>
      <c r="I2201">
        <v>0</v>
      </c>
      <c r="J2201" t="s">
        <v>228</v>
      </c>
      <c r="K2201" s="1" t="s">
        <v>165</v>
      </c>
      <c r="L2201" s="1" t="s">
        <v>162</v>
      </c>
      <c r="M2201">
        <v>13</v>
      </c>
      <c r="N2201">
        <v>0</v>
      </c>
      <c r="O2201">
        <v>0</v>
      </c>
      <c r="P2201">
        <v>0</v>
      </c>
      <c r="X2201" t="str">
        <f>Receive[[#This Row],[服装]]&amp;Receive[[#This Row],[名前]]&amp;Receive[[#This Row],[レアリティ]]</f>
        <v>ハロウィン鷲尾辰生ICONIC</v>
      </c>
    </row>
    <row r="2202" spans="1:24" x14ac:dyDescent="0.25">
      <c r="A2202">
        <f>VLOOKUP(Receive[[#This Row],[No用]],SetNo[[No.用]:[vlookup 用]],2,FALSE)</f>
        <v>371</v>
      </c>
      <c r="B2202">
        <f>IF(ROW()=2,1,IF(A2201&lt;&gt;Receive[[#This Row],[No]],1,B2201+1))</f>
        <v>1</v>
      </c>
      <c r="C2202" t="s">
        <v>108</v>
      </c>
      <c r="D2202" t="s">
        <v>129</v>
      </c>
      <c r="E2202" t="s">
        <v>73</v>
      </c>
      <c r="F2202" t="s">
        <v>74</v>
      </c>
      <c r="G2202" t="s">
        <v>128</v>
      </c>
      <c r="H2202" t="s">
        <v>71</v>
      </c>
      <c r="I2202">
        <v>1</v>
      </c>
      <c r="J2202" t="s">
        <v>228</v>
      </c>
      <c r="K2202" s="1" t="s">
        <v>119</v>
      </c>
      <c r="L2202" s="1" t="s">
        <v>178</v>
      </c>
      <c r="M2202">
        <v>34</v>
      </c>
      <c r="N2202">
        <v>0</v>
      </c>
      <c r="O2202">
        <v>0</v>
      </c>
      <c r="P2202">
        <v>0</v>
      </c>
      <c r="X2202" t="str">
        <f>Receive[[#This Row],[服装]]&amp;Receive[[#This Row],[名前]]&amp;Receive[[#This Row],[レアリティ]]</f>
        <v>ユニフォーム赤葦京治ICONIC</v>
      </c>
    </row>
    <row r="2203" spans="1:24" x14ac:dyDescent="0.25">
      <c r="A2203">
        <f>VLOOKUP(Receive[[#This Row],[No用]],SetNo[[No.用]:[vlookup 用]],2,FALSE)</f>
        <v>371</v>
      </c>
      <c r="B2203">
        <f>IF(ROW()=2,1,IF(A2202&lt;&gt;Receive[[#This Row],[No]],1,B2202+1))</f>
        <v>2</v>
      </c>
      <c r="C2203" t="s">
        <v>108</v>
      </c>
      <c r="D2203" t="s">
        <v>129</v>
      </c>
      <c r="E2203" t="s">
        <v>73</v>
      </c>
      <c r="F2203" t="s">
        <v>74</v>
      </c>
      <c r="G2203" t="s">
        <v>128</v>
      </c>
      <c r="H2203" t="s">
        <v>71</v>
      </c>
      <c r="I2203">
        <v>1</v>
      </c>
      <c r="J2203" t="s">
        <v>228</v>
      </c>
      <c r="K2203" s="1" t="s">
        <v>163</v>
      </c>
      <c r="L2203" s="1" t="s">
        <v>162</v>
      </c>
      <c r="M2203">
        <v>31</v>
      </c>
      <c r="N2203">
        <v>0</v>
      </c>
      <c r="O2203">
        <v>0</v>
      </c>
      <c r="P2203">
        <v>0</v>
      </c>
      <c r="R2203" s="1" t="s">
        <v>923</v>
      </c>
      <c r="S2203" s="1">
        <v>15</v>
      </c>
      <c r="T2203" s="1">
        <v>59.1</v>
      </c>
      <c r="U2203" s="1"/>
      <c r="V2203" s="1"/>
      <c r="X2203" t="str">
        <f>Receive[[#This Row],[服装]]&amp;Receive[[#This Row],[名前]]&amp;Receive[[#This Row],[レアリティ]]</f>
        <v>ユニフォーム赤葦京治ICONIC</v>
      </c>
    </row>
    <row r="2204" spans="1:24" x14ac:dyDescent="0.25">
      <c r="A2204">
        <f>VLOOKUP(Receive[[#This Row],[No用]],SetNo[[No.用]:[vlookup 用]],2,FALSE)</f>
        <v>371</v>
      </c>
      <c r="B2204">
        <f>IF(ROW()=2,1,IF(A2203&lt;&gt;Receive[[#This Row],[No]],1,B2203+1))</f>
        <v>3</v>
      </c>
      <c r="C2204" t="s">
        <v>108</v>
      </c>
      <c r="D2204" t="s">
        <v>129</v>
      </c>
      <c r="E2204" t="s">
        <v>73</v>
      </c>
      <c r="F2204" t="s">
        <v>74</v>
      </c>
      <c r="G2204" t="s">
        <v>128</v>
      </c>
      <c r="H2204" t="s">
        <v>71</v>
      </c>
      <c r="I2204">
        <v>1</v>
      </c>
      <c r="J2204" t="s">
        <v>228</v>
      </c>
      <c r="K2204" s="1" t="s">
        <v>230</v>
      </c>
      <c r="L2204" s="1" t="s">
        <v>162</v>
      </c>
      <c r="M2204">
        <v>31</v>
      </c>
      <c r="N2204">
        <v>0</v>
      </c>
      <c r="O2204">
        <v>0</v>
      </c>
      <c r="P2204">
        <v>0</v>
      </c>
      <c r="R2204" s="1" t="s">
        <v>923</v>
      </c>
      <c r="S2204" s="1">
        <v>10</v>
      </c>
      <c r="T2204" s="1">
        <v>39.4</v>
      </c>
      <c r="U2204" s="1"/>
      <c r="V2204" s="1"/>
      <c r="X2204" t="str">
        <f>Receive[[#This Row],[服装]]&amp;Receive[[#This Row],[名前]]&amp;Receive[[#This Row],[レアリティ]]</f>
        <v>ユニフォーム赤葦京治ICONIC</v>
      </c>
    </row>
    <row r="2205" spans="1:24" x14ac:dyDescent="0.25">
      <c r="A2205">
        <f>VLOOKUP(Receive[[#This Row],[No用]],SetNo[[No.用]:[vlookup 用]],2,FALSE)</f>
        <v>371</v>
      </c>
      <c r="B2205">
        <f>IF(ROW()=2,1,IF(A2204&lt;&gt;Receive[[#This Row],[No]],1,B2204+1))</f>
        <v>4</v>
      </c>
      <c r="C2205" t="s">
        <v>108</v>
      </c>
      <c r="D2205" t="s">
        <v>129</v>
      </c>
      <c r="E2205" t="s">
        <v>73</v>
      </c>
      <c r="F2205" t="s">
        <v>74</v>
      </c>
      <c r="G2205" t="s">
        <v>128</v>
      </c>
      <c r="H2205" t="s">
        <v>71</v>
      </c>
      <c r="I2205">
        <v>1</v>
      </c>
      <c r="J2205" t="s">
        <v>228</v>
      </c>
      <c r="K2205" s="1" t="s">
        <v>120</v>
      </c>
      <c r="L2205" s="1" t="s">
        <v>178</v>
      </c>
      <c r="M2205">
        <v>34</v>
      </c>
      <c r="N2205">
        <v>0</v>
      </c>
      <c r="O2205">
        <v>0</v>
      </c>
      <c r="P2205">
        <v>0</v>
      </c>
      <c r="X2205" t="str">
        <f>Receive[[#This Row],[服装]]&amp;Receive[[#This Row],[名前]]&amp;Receive[[#This Row],[レアリティ]]</f>
        <v>ユニフォーム赤葦京治ICONIC</v>
      </c>
    </row>
    <row r="2206" spans="1:24" x14ac:dyDescent="0.25">
      <c r="A2206">
        <f>VLOOKUP(Receive[[#This Row],[No用]],SetNo[[No.用]:[vlookup 用]],2,FALSE)</f>
        <v>371</v>
      </c>
      <c r="B2206">
        <f>IF(ROW()=2,1,IF(A2205&lt;&gt;Receive[[#This Row],[No]],1,B2205+1))</f>
        <v>5</v>
      </c>
      <c r="C2206" t="s">
        <v>108</v>
      </c>
      <c r="D2206" t="s">
        <v>129</v>
      </c>
      <c r="E2206" t="s">
        <v>73</v>
      </c>
      <c r="F2206" t="s">
        <v>74</v>
      </c>
      <c r="G2206" t="s">
        <v>128</v>
      </c>
      <c r="H2206" t="s">
        <v>71</v>
      </c>
      <c r="I2206">
        <v>1</v>
      </c>
      <c r="J2206" t="s">
        <v>228</v>
      </c>
      <c r="K2206" s="1" t="s">
        <v>164</v>
      </c>
      <c r="L2206" s="1" t="s">
        <v>162</v>
      </c>
      <c r="M2206">
        <v>31</v>
      </c>
      <c r="N2206">
        <v>0</v>
      </c>
      <c r="O2206">
        <v>0</v>
      </c>
      <c r="P2206">
        <v>0</v>
      </c>
      <c r="X2206" t="str">
        <f>Receive[[#This Row],[服装]]&amp;Receive[[#This Row],[名前]]&amp;Receive[[#This Row],[レアリティ]]</f>
        <v>ユニフォーム赤葦京治ICONIC</v>
      </c>
    </row>
    <row r="2207" spans="1:24" x14ac:dyDescent="0.25">
      <c r="A2207">
        <f>VLOOKUP(Receive[[#This Row],[No用]],SetNo[[No.用]:[vlookup 用]],2,FALSE)</f>
        <v>371</v>
      </c>
      <c r="B2207">
        <f>IF(ROW()=2,1,IF(A2206&lt;&gt;Receive[[#This Row],[No]],1,B2206+1))</f>
        <v>6</v>
      </c>
      <c r="C2207" t="s">
        <v>108</v>
      </c>
      <c r="D2207" t="s">
        <v>129</v>
      </c>
      <c r="E2207" t="s">
        <v>73</v>
      </c>
      <c r="F2207" t="s">
        <v>74</v>
      </c>
      <c r="G2207" t="s">
        <v>128</v>
      </c>
      <c r="H2207" t="s">
        <v>71</v>
      </c>
      <c r="I2207">
        <v>0</v>
      </c>
      <c r="J2207" t="s">
        <v>228</v>
      </c>
      <c r="K2207" s="1" t="s">
        <v>165</v>
      </c>
      <c r="L2207" s="1" t="s">
        <v>162</v>
      </c>
      <c r="M2207">
        <v>13</v>
      </c>
      <c r="N2207">
        <v>0</v>
      </c>
      <c r="O2207">
        <v>0</v>
      </c>
      <c r="P2207">
        <v>0</v>
      </c>
      <c r="X2207" t="str">
        <f>Receive[[#This Row],[服装]]&amp;Receive[[#This Row],[名前]]&amp;Receive[[#This Row],[レアリティ]]</f>
        <v>ユニフォーム赤葦京治ICONIC</v>
      </c>
    </row>
    <row r="2208" spans="1:24" x14ac:dyDescent="0.25">
      <c r="A2208">
        <f>VLOOKUP(Receive[[#This Row],[No用]],SetNo[[No.用]:[vlookup 用]],2,FALSE)</f>
        <v>372</v>
      </c>
      <c r="B2208">
        <f>IF(ROW()=2,1,IF(A2207&lt;&gt;Receive[[#This Row],[No]],1,B2207+1))</f>
        <v>1</v>
      </c>
      <c r="C2208" t="s">
        <v>150</v>
      </c>
      <c r="D2208" t="s">
        <v>129</v>
      </c>
      <c r="E2208" t="s">
        <v>90</v>
      </c>
      <c r="F2208" t="s">
        <v>74</v>
      </c>
      <c r="G2208" t="s">
        <v>128</v>
      </c>
      <c r="H2208" t="s">
        <v>71</v>
      </c>
      <c r="I2208">
        <v>1</v>
      </c>
      <c r="J2208" t="s">
        <v>228</v>
      </c>
      <c r="K2208" s="1" t="s">
        <v>119</v>
      </c>
      <c r="L2208" s="1" t="s">
        <v>178</v>
      </c>
      <c r="M2208">
        <v>34</v>
      </c>
      <c r="N2208">
        <v>0</v>
      </c>
      <c r="O2208">
        <v>0</v>
      </c>
      <c r="P2208">
        <v>0</v>
      </c>
      <c r="X2208" t="str">
        <f>Receive[[#This Row],[服装]]&amp;Receive[[#This Row],[名前]]&amp;Receive[[#This Row],[レアリティ]]</f>
        <v>夏祭り赤葦京治ICONIC</v>
      </c>
    </row>
    <row r="2209" spans="1:24" x14ac:dyDescent="0.25">
      <c r="A2209">
        <f>VLOOKUP(Receive[[#This Row],[No用]],SetNo[[No.用]:[vlookup 用]],2,FALSE)</f>
        <v>372</v>
      </c>
      <c r="B2209">
        <f>IF(ROW()=2,1,IF(A2208&lt;&gt;Receive[[#This Row],[No]],1,B2208+1))</f>
        <v>2</v>
      </c>
      <c r="C2209" t="s">
        <v>150</v>
      </c>
      <c r="D2209" t="s">
        <v>129</v>
      </c>
      <c r="E2209" t="s">
        <v>90</v>
      </c>
      <c r="F2209" t="s">
        <v>74</v>
      </c>
      <c r="G2209" t="s">
        <v>128</v>
      </c>
      <c r="H2209" t="s">
        <v>71</v>
      </c>
      <c r="I2209">
        <v>1</v>
      </c>
      <c r="J2209" t="s">
        <v>228</v>
      </c>
      <c r="K2209" s="1" t="s">
        <v>163</v>
      </c>
      <c r="L2209" s="1" t="s">
        <v>162</v>
      </c>
      <c r="M2209">
        <v>31</v>
      </c>
      <c r="N2209">
        <v>0</v>
      </c>
      <c r="O2209">
        <v>0</v>
      </c>
      <c r="P2209">
        <v>0</v>
      </c>
      <c r="R2209" s="1" t="s">
        <v>923</v>
      </c>
      <c r="S2209" s="1">
        <v>15</v>
      </c>
      <c r="T2209" s="1">
        <v>59.1</v>
      </c>
      <c r="U2209" s="1"/>
      <c r="V2209" s="1"/>
      <c r="X2209" t="str">
        <f>Receive[[#This Row],[服装]]&amp;Receive[[#This Row],[名前]]&amp;Receive[[#This Row],[レアリティ]]</f>
        <v>夏祭り赤葦京治ICONIC</v>
      </c>
    </row>
    <row r="2210" spans="1:24" x14ac:dyDescent="0.25">
      <c r="A2210">
        <f>VLOOKUP(Receive[[#This Row],[No用]],SetNo[[No.用]:[vlookup 用]],2,FALSE)</f>
        <v>372</v>
      </c>
      <c r="B2210">
        <f>IF(ROW()=2,1,IF(A2209&lt;&gt;Receive[[#This Row],[No]],1,B2209+1))</f>
        <v>3</v>
      </c>
      <c r="C2210" t="s">
        <v>150</v>
      </c>
      <c r="D2210" t="s">
        <v>129</v>
      </c>
      <c r="E2210" t="s">
        <v>90</v>
      </c>
      <c r="F2210" t="s">
        <v>74</v>
      </c>
      <c r="G2210" t="s">
        <v>128</v>
      </c>
      <c r="H2210" t="s">
        <v>71</v>
      </c>
      <c r="I2210">
        <v>1</v>
      </c>
      <c r="J2210" t="s">
        <v>228</v>
      </c>
      <c r="K2210" s="1" t="s">
        <v>230</v>
      </c>
      <c r="L2210" s="1" t="s">
        <v>162</v>
      </c>
      <c r="M2210">
        <v>31</v>
      </c>
      <c r="N2210">
        <v>0</v>
      </c>
      <c r="O2210">
        <v>0</v>
      </c>
      <c r="P2210">
        <v>0</v>
      </c>
      <c r="R2210" s="1" t="s">
        <v>923</v>
      </c>
      <c r="S2210" s="1">
        <v>10</v>
      </c>
      <c r="T2210" s="1">
        <v>39.4</v>
      </c>
      <c r="U2210" s="1"/>
      <c r="V2210" s="1"/>
      <c r="X2210" t="str">
        <f>Receive[[#This Row],[服装]]&amp;Receive[[#This Row],[名前]]&amp;Receive[[#This Row],[レアリティ]]</f>
        <v>夏祭り赤葦京治ICONIC</v>
      </c>
    </row>
    <row r="2211" spans="1:24" x14ac:dyDescent="0.25">
      <c r="A2211">
        <f>VLOOKUP(Receive[[#This Row],[No用]],SetNo[[No.用]:[vlookup 用]],2,FALSE)</f>
        <v>372</v>
      </c>
      <c r="B2211">
        <f>IF(ROW()=2,1,IF(A2210&lt;&gt;Receive[[#This Row],[No]],1,B2210+1))</f>
        <v>4</v>
      </c>
      <c r="C2211" t="s">
        <v>150</v>
      </c>
      <c r="D2211" t="s">
        <v>129</v>
      </c>
      <c r="E2211" t="s">
        <v>90</v>
      </c>
      <c r="F2211" t="s">
        <v>74</v>
      </c>
      <c r="G2211" t="s">
        <v>128</v>
      </c>
      <c r="H2211" t="s">
        <v>71</v>
      </c>
      <c r="I2211">
        <v>1</v>
      </c>
      <c r="J2211" t="s">
        <v>228</v>
      </c>
      <c r="K2211" s="1" t="s">
        <v>120</v>
      </c>
      <c r="L2211" s="1" t="s">
        <v>178</v>
      </c>
      <c r="M2211">
        <v>34</v>
      </c>
      <c r="N2211">
        <v>0</v>
      </c>
      <c r="O2211">
        <v>0</v>
      </c>
      <c r="P2211">
        <v>0</v>
      </c>
      <c r="X2211" t="str">
        <f>Receive[[#This Row],[服装]]&amp;Receive[[#This Row],[名前]]&amp;Receive[[#This Row],[レアリティ]]</f>
        <v>夏祭り赤葦京治ICONIC</v>
      </c>
    </row>
    <row r="2212" spans="1:24" x14ac:dyDescent="0.25">
      <c r="A2212">
        <f>VLOOKUP(Receive[[#This Row],[No用]],SetNo[[No.用]:[vlookup 用]],2,FALSE)</f>
        <v>372</v>
      </c>
      <c r="B2212">
        <f>IF(ROW()=2,1,IF(A2211&lt;&gt;Receive[[#This Row],[No]],1,B2211+1))</f>
        <v>5</v>
      </c>
      <c r="C2212" t="s">
        <v>150</v>
      </c>
      <c r="D2212" t="s">
        <v>129</v>
      </c>
      <c r="E2212" t="s">
        <v>90</v>
      </c>
      <c r="F2212" t="s">
        <v>74</v>
      </c>
      <c r="G2212" t="s">
        <v>128</v>
      </c>
      <c r="H2212" t="s">
        <v>71</v>
      </c>
      <c r="I2212">
        <v>1</v>
      </c>
      <c r="J2212" t="s">
        <v>228</v>
      </c>
      <c r="K2212" s="1" t="s">
        <v>164</v>
      </c>
      <c r="L2212" s="1" t="s">
        <v>162</v>
      </c>
      <c r="M2212">
        <v>31</v>
      </c>
      <c r="N2212">
        <v>0</v>
      </c>
      <c r="O2212">
        <v>0</v>
      </c>
      <c r="P2212">
        <v>0</v>
      </c>
      <c r="X2212" t="str">
        <f>Receive[[#This Row],[服装]]&amp;Receive[[#This Row],[名前]]&amp;Receive[[#This Row],[レアリティ]]</f>
        <v>夏祭り赤葦京治ICONIC</v>
      </c>
    </row>
    <row r="2213" spans="1:24" x14ac:dyDescent="0.25">
      <c r="A2213">
        <f>VLOOKUP(Receive[[#This Row],[No用]],SetNo[[No.用]:[vlookup 用]],2,FALSE)</f>
        <v>372</v>
      </c>
      <c r="B2213">
        <f>IF(ROW()=2,1,IF(A2212&lt;&gt;Receive[[#This Row],[No]],1,B2212+1))</f>
        <v>6</v>
      </c>
      <c r="C2213" t="s">
        <v>150</v>
      </c>
      <c r="D2213" t="s">
        <v>129</v>
      </c>
      <c r="E2213" t="s">
        <v>90</v>
      </c>
      <c r="F2213" t="s">
        <v>74</v>
      </c>
      <c r="G2213" t="s">
        <v>128</v>
      </c>
      <c r="H2213" t="s">
        <v>71</v>
      </c>
      <c r="I2213">
        <v>0</v>
      </c>
      <c r="J2213" t="s">
        <v>228</v>
      </c>
      <c r="K2213" s="1" t="s">
        <v>165</v>
      </c>
      <c r="L2213" s="1" t="s">
        <v>162</v>
      </c>
      <c r="M2213">
        <v>13</v>
      </c>
      <c r="N2213">
        <v>0</v>
      </c>
      <c r="O2213">
        <v>0</v>
      </c>
      <c r="P2213">
        <v>0</v>
      </c>
      <c r="X2213" t="str">
        <f>Receive[[#This Row],[服装]]&amp;Receive[[#This Row],[名前]]&amp;Receive[[#This Row],[レアリティ]]</f>
        <v>夏祭り赤葦京治ICONIC</v>
      </c>
    </row>
    <row r="2214" spans="1:24" x14ac:dyDescent="0.25">
      <c r="A2214">
        <f>VLOOKUP(Receive[[#This Row],[No用]],SetNo[[No.用]:[vlookup 用]],2,FALSE)</f>
        <v>373</v>
      </c>
      <c r="B2214">
        <f>IF(ROW()=2,1,IF(A2213&lt;&gt;Receive[[#This Row],[No]],1,B2213+1))</f>
        <v>1</v>
      </c>
      <c r="C2214" s="1" t="s">
        <v>149</v>
      </c>
      <c r="D2214" s="1" t="s">
        <v>129</v>
      </c>
      <c r="E2214" s="1" t="s">
        <v>77</v>
      </c>
      <c r="F2214" s="1" t="s">
        <v>74</v>
      </c>
      <c r="G2214" s="1" t="s">
        <v>128</v>
      </c>
      <c r="H2214" s="1" t="s">
        <v>71</v>
      </c>
      <c r="I2214">
        <v>1</v>
      </c>
      <c r="J2214" t="s">
        <v>228</v>
      </c>
      <c r="K2214" s="1" t="s">
        <v>119</v>
      </c>
      <c r="L2214" s="1" t="s">
        <v>178</v>
      </c>
      <c r="M2214">
        <v>34</v>
      </c>
      <c r="N2214">
        <v>0</v>
      </c>
      <c r="O2214">
        <v>0</v>
      </c>
      <c r="P2214">
        <v>0</v>
      </c>
      <c r="X2214" t="str">
        <f>Receive[[#This Row],[服装]]&amp;Receive[[#This Row],[名前]]&amp;Receive[[#This Row],[レアリティ]]</f>
        <v>制服赤葦京治ICONIC</v>
      </c>
    </row>
    <row r="2215" spans="1:24" x14ac:dyDescent="0.25">
      <c r="A2215">
        <f>VLOOKUP(Receive[[#This Row],[No用]],SetNo[[No.用]:[vlookup 用]],2,FALSE)</f>
        <v>373</v>
      </c>
      <c r="B2215">
        <f>IF(ROW()=2,1,IF(A2214&lt;&gt;Receive[[#This Row],[No]],1,B2214+1))</f>
        <v>2</v>
      </c>
      <c r="C2215" s="1" t="s">
        <v>149</v>
      </c>
      <c r="D2215" s="1" t="s">
        <v>129</v>
      </c>
      <c r="E2215" s="1" t="s">
        <v>77</v>
      </c>
      <c r="F2215" s="1" t="s">
        <v>74</v>
      </c>
      <c r="G2215" s="1" t="s">
        <v>128</v>
      </c>
      <c r="H2215" s="1" t="s">
        <v>71</v>
      </c>
      <c r="I2215">
        <v>1</v>
      </c>
      <c r="J2215" t="s">
        <v>228</v>
      </c>
      <c r="K2215" s="1" t="s">
        <v>163</v>
      </c>
      <c r="L2215" s="1" t="s">
        <v>162</v>
      </c>
      <c r="M2215">
        <v>31</v>
      </c>
      <c r="N2215">
        <v>0</v>
      </c>
      <c r="O2215">
        <v>0</v>
      </c>
      <c r="P2215">
        <v>0</v>
      </c>
      <c r="R2215" s="1" t="s">
        <v>923</v>
      </c>
      <c r="S2215" s="1">
        <v>15</v>
      </c>
      <c r="T2215" s="1">
        <v>59.1</v>
      </c>
      <c r="U2215" s="1"/>
      <c r="V2215" s="1"/>
      <c r="X2215" t="str">
        <f>Receive[[#This Row],[服装]]&amp;Receive[[#This Row],[名前]]&amp;Receive[[#This Row],[レアリティ]]</f>
        <v>制服赤葦京治ICONIC</v>
      </c>
    </row>
    <row r="2216" spans="1:24" x14ac:dyDescent="0.25">
      <c r="A2216">
        <f>VLOOKUP(Receive[[#This Row],[No用]],SetNo[[No.用]:[vlookup 用]],2,FALSE)</f>
        <v>373</v>
      </c>
      <c r="B2216">
        <f>IF(ROW()=2,1,IF(A2215&lt;&gt;Receive[[#This Row],[No]],1,B2215+1))</f>
        <v>3</v>
      </c>
      <c r="C2216" s="1" t="s">
        <v>149</v>
      </c>
      <c r="D2216" s="1" t="s">
        <v>129</v>
      </c>
      <c r="E2216" s="1" t="s">
        <v>77</v>
      </c>
      <c r="F2216" s="1" t="s">
        <v>74</v>
      </c>
      <c r="G2216" s="1" t="s">
        <v>128</v>
      </c>
      <c r="H2216" s="1" t="s">
        <v>71</v>
      </c>
      <c r="I2216">
        <v>1</v>
      </c>
      <c r="J2216" t="s">
        <v>228</v>
      </c>
      <c r="K2216" s="1" t="s">
        <v>230</v>
      </c>
      <c r="L2216" s="1" t="s">
        <v>162</v>
      </c>
      <c r="M2216">
        <v>31</v>
      </c>
      <c r="N2216">
        <v>0</v>
      </c>
      <c r="O2216">
        <v>0</v>
      </c>
      <c r="P2216">
        <v>0</v>
      </c>
      <c r="R2216" s="1" t="s">
        <v>923</v>
      </c>
      <c r="S2216" s="1">
        <v>10</v>
      </c>
      <c r="T2216" s="1">
        <v>39.4</v>
      </c>
      <c r="U2216" s="1"/>
      <c r="V2216" s="1"/>
      <c r="X2216" t="str">
        <f>Receive[[#This Row],[服装]]&amp;Receive[[#This Row],[名前]]&amp;Receive[[#This Row],[レアリティ]]</f>
        <v>制服赤葦京治ICONIC</v>
      </c>
    </row>
    <row r="2217" spans="1:24" x14ac:dyDescent="0.25">
      <c r="A2217">
        <f>VLOOKUP(Receive[[#This Row],[No用]],SetNo[[No.用]:[vlookup 用]],2,FALSE)</f>
        <v>373</v>
      </c>
      <c r="B2217">
        <f>IF(ROW()=2,1,IF(A2216&lt;&gt;Receive[[#This Row],[No]],1,B2216+1))</f>
        <v>4</v>
      </c>
      <c r="C2217" s="1" t="s">
        <v>149</v>
      </c>
      <c r="D2217" s="1" t="s">
        <v>129</v>
      </c>
      <c r="E2217" s="1" t="s">
        <v>77</v>
      </c>
      <c r="F2217" s="1" t="s">
        <v>74</v>
      </c>
      <c r="G2217" s="1" t="s">
        <v>128</v>
      </c>
      <c r="H2217" s="1" t="s">
        <v>71</v>
      </c>
      <c r="I2217">
        <v>1</v>
      </c>
      <c r="J2217" t="s">
        <v>228</v>
      </c>
      <c r="K2217" s="1" t="s">
        <v>120</v>
      </c>
      <c r="L2217" s="1" t="s">
        <v>178</v>
      </c>
      <c r="M2217">
        <v>34</v>
      </c>
      <c r="N2217">
        <v>0</v>
      </c>
      <c r="O2217">
        <v>0</v>
      </c>
      <c r="P2217">
        <v>0</v>
      </c>
      <c r="X2217" t="str">
        <f>Receive[[#This Row],[服装]]&amp;Receive[[#This Row],[名前]]&amp;Receive[[#This Row],[レアリティ]]</f>
        <v>制服赤葦京治ICONIC</v>
      </c>
    </row>
    <row r="2218" spans="1:24" x14ac:dyDescent="0.25">
      <c r="A2218">
        <f>VLOOKUP(Receive[[#This Row],[No用]],SetNo[[No.用]:[vlookup 用]],2,FALSE)</f>
        <v>373</v>
      </c>
      <c r="B2218">
        <f>IF(ROW()=2,1,IF(A2217&lt;&gt;Receive[[#This Row],[No]],1,B2217+1))</f>
        <v>5</v>
      </c>
      <c r="C2218" s="1" t="s">
        <v>149</v>
      </c>
      <c r="D2218" s="1" t="s">
        <v>129</v>
      </c>
      <c r="E2218" s="1" t="s">
        <v>77</v>
      </c>
      <c r="F2218" s="1" t="s">
        <v>74</v>
      </c>
      <c r="G2218" s="1" t="s">
        <v>128</v>
      </c>
      <c r="H2218" s="1" t="s">
        <v>71</v>
      </c>
      <c r="I2218">
        <v>1</v>
      </c>
      <c r="J2218" t="s">
        <v>228</v>
      </c>
      <c r="K2218" s="1" t="s">
        <v>164</v>
      </c>
      <c r="L2218" s="1" t="s">
        <v>162</v>
      </c>
      <c r="M2218">
        <v>31</v>
      </c>
      <c r="N2218">
        <v>0</v>
      </c>
      <c r="O2218">
        <v>0</v>
      </c>
      <c r="P2218">
        <v>0</v>
      </c>
      <c r="X2218" t="str">
        <f>Receive[[#This Row],[服装]]&amp;Receive[[#This Row],[名前]]&amp;Receive[[#This Row],[レアリティ]]</f>
        <v>制服赤葦京治ICONIC</v>
      </c>
    </row>
    <row r="2219" spans="1:24" x14ac:dyDescent="0.25">
      <c r="A2219">
        <f>VLOOKUP(Receive[[#This Row],[No用]],SetNo[[No.用]:[vlookup 用]],2,FALSE)</f>
        <v>373</v>
      </c>
      <c r="B2219">
        <f>IF(ROW()=2,1,IF(A2218&lt;&gt;Receive[[#This Row],[No]],1,B2218+1))</f>
        <v>6</v>
      </c>
      <c r="C2219" s="1" t="s">
        <v>149</v>
      </c>
      <c r="D2219" s="1" t="s">
        <v>129</v>
      </c>
      <c r="E2219" s="1" t="s">
        <v>77</v>
      </c>
      <c r="F2219" s="1" t="s">
        <v>74</v>
      </c>
      <c r="G2219" s="1" t="s">
        <v>128</v>
      </c>
      <c r="H2219" s="1" t="s">
        <v>71</v>
      </c>
      <c r="I2219">
        <v>0</v>
      </c>
      <c r="J2219" t="s">
        <v>228</v>
      </c>
      <c r="K2219" s="1" t="s">
        <v>165</v>
      </c>
      <c r="L2219" s="1" t="s">
        <v>162</v>
      </c>
      <c r="M2219">
        <v>13</v>
      </c>
      <c r="N2219">
        <v>0</v>
      </c>
      <c r="O2219">
        <v>0</v>
      </c>
      <c r="P2219">
        <v>0</v>
      </c>
      <c r="X2219" t="str">
        <f>Receive[[#This Row],[服装]]&amp;Receive[[#This Row],[名前]]&amp;Receive[[#This Row],[レアリティ]]</f>
        <v>制服赤葦京治ICONIC</v>
      </c>
    </row>
    <row r="2220" spans="1:24" x14ac:dyDescent="0.25">
      <c r="A2220">
        <f>VLOOKUP(Receive[[#This Row],[No用]],SetNo[[No.用]:[vlookup 用]],2,FALSE)</f>
        <v>374</v>
      </c>
      <c r="B2220">
        <f>IF(ROW()=2,1,IF(A2219&lt;&gt;Receive[[#This Row],[No]],1,B2219+1))</f>
        <v>1</v>
      </c>
      <c r="C2220" s="1" t="s">
        <v>669</v>
      </c>
      <c r="D2220" s="1" t="s">
        <v>129</v>
      </c>
      <c r="E2220" s="1" t="s">
        <v>73</v>
      </c>
      <c r="F2220" s="1" t="s">
        <v>74</v>
      </c>
      <c r="G2220" s="1" t="s">
        <v>128</v>
      </c>
      <c r="H2220" s="1" t="s">
        <v>71</v>
      </c>
      <c r="I2220">
        <v>1</v>
      </c>
      <c r="J2220" t="s">
        <v>228</v>
      </c>
      <c r="K2220" s="1" t="s">
        <v>119</v>
      </c>
      <c r="L2220" s="1" t="s">
        <v>178</v>
      </c>
      <c r="M2220">
        <v>34</v>
      </c>
      <c r="N2220">
        <v>0</v>
      </c>
      <c r="O2220">
        <v>0</v>
      </c>
      <c r="P2220">
        <v>0</v>
      </c>
      <c r="X2220" t="str">
        <f>Receive[[#This Row],[服装]]&amp;Receive[[#This Row],[名前]]&amp;Receive[[#This Row],[レアリティ]]</f>
        <v>バーガー赤葦京治ICONIC</v>
      </c>
    </row>
    <row r="2221" spans="1:24" x14ac:dyDescent="0.25">
      <c r="A2221">
        <f>VLOOKUP(Receive[[#This Row],[No用]],SetNo[[No.用]:[vlookup 用]],2,FALSE)</f>
        <v>374</v>
      </c>
      <c r="B2221">
        <f>IF(ROW()=2,1,IF(A2220&lt;&gt;Receive[[#This Row],[No]],1,B2220+1))</f>
        <v>2</v>
      </c>
      <c r="C2221" s="1" t="s">
        <v>669</v>
      </c>
      <c r="D2221" s="1" t="s">
        <v>129</v>
      </c>
      <c r="E2221" s="1" t="s">
        <v>73</v>
      </c>
      <c r="F2221" s="1" t="s">
        <v>74</v>
      </c>
      <c r="G2221" s="1" t="s">
        <v>128</v>
      </c>
      <c r="H2221" s="1" t="s">
        <v>71</v>
      </c>
      <c r="I2221">
        <v>1</v>
      </c>
      <c r="J2221" t="s">
        <v>228</v>
      </c>
      <c r="K2221" s="1" t="s">
        <v>163</v>
      </c>
      <c r="L2221" s="1" t="s">
        <v>162</v>
      </c>
      <c r="M2221">
        <v>31</v>
      </c>
      <c r="N2221">
        <v>0</v>
      </c>
      <c r="O2221">
        <v>0</v>
      </c>
      <c r="P2221">
        <v>0</v>
      </c>
      <c r="R2221" s="1" t="s">
        <v>923</v>
      </c>
      <c r="S2221" s="1">
        <v>15</v>
      </c>
      <c r="T2221" s="1">
        <v>59.1</v>
      </c>
      <c r="U2221" s="1"/>
      <c r="V2221" s="1"/>
      <c r="X2221" t="str">
        <f>Receive[[#This Row],[服装]]&amp;Receive[[#This Row],[名前]]&amp;Receive[[#This Row],[レアリティ]]</f>
        <v>バーガー赤葦京治ICONIC</v>
      </c>
    </row>
    <row r="2222" spans="1:24" x14ac:dyDescent="0.25">
      <c r="A2222">
        <f>VLOOKUP(Receive[[#This Row],[No用]],SetNo[[No.用]:[vlookup 用]],2,FALSE)</f>
        <v>374</v>
      </c>
      <c r="B2222">
        <f>IF(ROW()=2,1,IF(A2221&lt;&gt;Receive[[#This Row],[No]],1,B2221+1))</f>
        <v>3</v>
      </c>
      <c r="C2222" s="1" t="s">
        <v>669</v>
      </c>
      <c r="D2222" s="1" t="s">
        <v>129</v>
      </c>
      <c r="E2222" s="1" t="s">
        <v>73</v>
      </c>
      <c r="F2222" s="1" t="s">
        <v>74</v>
      </c>
      <c r="G2222" s="1" t="s">
        <v>128</v>
      </c>
      <c r="H2222" s="1" t="s">
        <v>71</v>
      </c>
      <c r="I2222">
        <v>1</v>
      </c>
      <c r="J2222" t="s">
        <v>228</v>
      </c>
      <c r="K2222" s="1" t="s">
        <v>230</v>
      </c>
      <c r="L2222" s="1" t="s">
        <v>162</v>
      </c>
      <c r="M2222">
        <v>31</v>
      </c>
      <c r="N2222">
        <v>0</v>
      </c>
      <c r="O2222">
        <v>0</v>
      </c>
      <c r="P2222">
        <v>0</v>
      </c>
      <c r="R2222" s="1" t="s">
        <v>923</v>
      </c>
      <c r="S2222" s="1">
        <v>10</v>
      </c>
      <c r="T2222" s="1">
        <v>39.4</v>
      </c>
      <c r="U2222" s="1"/>
      <c r="V2222" s="1"/>
      <c r="X2222" t="str">
        <f>Receive[[#This Row],[服装]]&amp;Receive[[#This Row],[名前]]&amp;Receive[[#This Row],[レアリティ]]</f>
        <v>バーガー赤葦京治ICONIC</v>
      </c>
    </row>
    <row r="2223" spans="1:24" x14ac:dyDescent="0.25">
      <c r="A2223">
        <f>VLOOKUP(Receive[[#This Row],[No用]],SetNo[[No.用]:[vlookup 用]],2,FALSE)</f>
        <v>374</v>
      </c>
      <c r="B2223">
        <f>IF(ROW()=2,1,IF(A2222&lt;&gt;Receive[[#This Row],[No]],1,B2222+1))</f>
        <v>4</v>
      </c>
      <c r="C2223" s="1" t="s">
        <v>669</v>
      </c>
      <c r="D2223" s="1" t="s">
        <v>129</v>
      </c>
      <c r="E2223" s="1" t="s">
        <v>73</v>
      </c>
      <c r="F2223" s="1" t="s">
        <v>74</v>
      </c>
      <c r="G2223" s="1" t="s">
        <v>128</v>
      </c>
      <c r="H2223" s="1" t="s">
        <v>71</v>
      </c>
      <c r="I2223">
        <v>1</v>
      </c>
      <c r="J2223" t="s">
        <v>228</v>
      </c>
      <c r="K2223" s="1" t="s">
        <v>120</v>
      </c>
      <c r="L2223" s="1" t="s">
        <v>178</v>
      </c>
      <c r="M2223">
        <v>34</v>
      </c>
      <c r="N2223">
        <v>0</v>
      </c>
      <c r="O2223">
        <v>0</v>
      </c>
      <c r="P2223">
        <v>0</v>
      </c>
      <c r="X2223" t="str">
        <f>Receive[[#This Row],[服装]]&amp;Receive[[#This Row],[名前]]&amp;Receive[[#This Row],[レアリティ]]</f>
        <v>バーガー赤葦京治ICONIC</v>
      </c>
    </row>
    <row r="2224" spans="1:24" x14ac:dyDescent="0.25">
      <c r="A2224">
        <f>VLOOKUP(Receive[[#This Row],[No用]],SetNo[[No.用]:[vlookup 用]],2,FALSE)</f>
        <v>374</v>
      </c>
      <c r="B2224">
        <f>IF(ROW()=2,1,IF(A2223&lt;&gt;Receive[[#This Row],[No]],1,B2223+1))</f>
        <v>5</v>
      </c>
      <c r="C2224" s="1" t="s">
        <v>669</v>
      </c>
      <c r="D2224" s="1" t="s">
        <v>129</v>
      </c>
      <c r="E2224" s="1" t="s">
        <v>73</v>
      </c>
      <c r="F2224" s="1" t="s">
        <v>74</v>
      </c>
      <c r="G2224" s="1" t="s">
        <v>128</v>
      </c>
      <c r="H2224" s="1" t="s">
        <v>71</v>
      </c>
      <c r="I2224">
        <v>1</v>
      </c>
      <c r="J2224" t="s">
        <v>228</v>
      </c>
      <c r="K2224" s="1" t="s">
        <v>164</v>
      </c>
      <c r="L2224" s="1" t="s">
        <v>162</v>
      </c>
      <c r="M2224">
        <v>31</v>
      </c>
      <c r="N2224">
        <v>0</v>
      </c>
      <c r="O2224">
        <v>0</v>
      </c>
      <c r="P2224">
        <v>0</v>
      </c>
      <c r="X2224" t="str">
        <f>Receive[[#This Row],[服装]]&amp;Receive[[#This Row],[名前]]&amp;Receive[[#This Row],[レアリティ]]</f>
        <v>バーガー赤葦京治ICONIC</v>
      </c>
    </row>
    <row r="2225" spans="1:24" x14ac:dyDescent="0.25">
      <c r="A2225">
        <f>VLOOKUP(Receive[[#This Row],[No用]],SetNo[[No.用]:[vlookup 用]],2,FALSE)</f>
        <v>374</v>
      </c>
      <c r="B2225">
        <f>IF(ROW()=2,1,IF(A2224&lt;&gt;Receive[[#This Row],[No]],1,B2224+1))</f>
        <v>6</v>
      </c>
      <c r="C2225" s="1" t="s">
        <v>669</v>
      </c>
      <c r="D2225" s="1" t="s">
        <v>129</v>
      </c>
      <c r="E2225" s="1" t="s">
        <v>73</v>
      </c>
      <c r="F2225" s="1" t="s">
        <v>74</v>
      </c>
      <c r="G2225" s="1" t="s">
        <v>128</v>
      </c>
      <c r="H2225" s="1" t="s">
        <v>71</v>
      </c>
      <c r="I2225">
        <v>0</v>
      </c>
      <c r="J2225" t="s">
        <v>228</v>
      </c>
      <c r="K2225" s="1" t="s">
        <v>165</v>
      </c>
      <c r="L2225" s="1" t="s">
        <v>162</v>
      </c>
      <c r="M2225">
        <v>13</v>
      </c>
      <c r="N2225">
        <v>0</v>
      </c>
      <c r="O2225">
        <v>0</v>
      </c>
      <c r="P2225">
        <v>0</v>
      </c>
      <c r="X2225" t="str">
        <f>Receive[[#This Row],[服装]]&amp;Receive[[#This Row],[名前]]&amp;Receive[[#This Row],[レアリティ]]</f>
        <v>バーガー赤葦京治ICONIC</v>
      </c>
    </row>
    <row r="2226" spans="1:24" x14ac:dyDescent="0.25">
      <c r="A2226">
        <f>VLOOKUP(Receive[[#This Row],[No用]],SetNo[[No.用]:[vlookup 用]],2,FALSE)</f>
        <v>375</v>
      </c>
      <c r="B2226">
        <f>IF(ROW()=2,1,IF(A2225&lt;&gt;Receive[[#This Row],[No]],1,B2225+1))</f>
        <v>1</v>
      </c>
      <c r="C2226" s="1" t="s">
        <v>732</v>
      </c>
      <c r="D2226" s="1" t="s">
        <v>129</v>
      </c>
      <c r="E2226" s="1" t="s">
        <v>90</v>
      </c>
      <c r="F2226" s="1" t="s">
        <v>74</v>
      </c>
      <c r="G2226" s="1" t="s">
        <v>128</v>
      </c>
      <c r="H2226" s="1" t="s">
        <v>71</v>
      </c>
      <c r="I2226">
        <v>1</v>
      </c>
      <c r="J2226" t="s">
        <v>228</v>
      </c>
      <c r="K2226" s="1" t="s">
        <v>119</v>
      </c>
      <c r="L2226" s="1" t="s">
        <v>173</v>
      </c>
      <c r="M2226">
        <v>37</v>
      </c>
      <c r="N2226">
        <v>0</v>
      </c>
      <c r="O2226">
        <v>0</v>
      </c>
      <c r="P2226">
        <v>0</v>
      </c>
      <c r="X2226" t="str">
        <f>Receive[[#This Row],[服装]]&amp;Receive[[#This Row],[名前]]&amp;Receive[[#This Row],[レアリティ]]</f>
        <v>仮装赤葦京治ICONIC</v>
      </c>
    </row>
    <row r="2227" spans="1:24" x14ac:dyDescent="0.25">
      <c r="A2227">
        <f>VLOOKUP(Receive[[#This Row],[No用]],SetNo[[No.用]:[vlookup 用]],2,FALSE)</f>
        <v>375</v>
      </c>
      <c r="B2227">
        <f>IF(ROW()=2,1,IF(A2226&lt;&gt;Receive[[#This Row],[No]],1,B2226+1))</f>
        <v>2</v>
      </c>
      <c r="C2227" s="1" t="s">
        <v>732</v>
      </c>
      <c r="D2227" s="1" t="s">
        <v>129</v>
      </c>
      <c r="E2227" s="1" t="s">
        <v>90</v>
      </c>
      <c r="F2227" s="1" t="s">
        <v>74</v>
      </c>
      <c r="G2227" s="1" t="s">
        <v>128</v>
      </c>
      <c r="H2227" s="1" t="s">
        <v>71</v>
      </c>
      <c r="I2227">
        <v>1</v>
      </c>
      <c r="J2227" t="s">
        <v>228</v>
      </c>
      <c r="K2227" s="1" t="s">
        <v>163</v>
      </c>
      <c r="L2227" s="1" t="s">
        <v>162</v>
      </c>
      <c r="M2227">
        <v>31</v>
      </c>
      <c r="N2227">
        <v>0</v>
      </c>
      <c r="O2227">
        <v>0</v>
      </c>
      <c r="P2227">
        <v>0</v>
      </c>
      <c r="R2227" s="1" t="s">
        <v>923</v>
      </c>
      <c r="S2227" s="1">
        <v>15</v>
      </c>
      <c r="T2227" s="1">
        <v>59.1</v>
      </c>
      <c r="U2227" s="1"/>
      <c r="V2227" s="1"/>
      <c r="X2227" t="str">
        <f>Receive[[#This Row],[服装]]&amp;Receive[[#This Row],[名前]]&amp;Receive[[#This Row],[レアリティ]]</f>
        <v>仮装赤葦京治ICONIC</v>
      </c>
    </row>
    <row r="2228" spans="1:24" x14ac:dyDescent="0.25">
      <c r="A2228">
        <f>VLOOKUP(Receive[[#This Row],[No用]],SetNo[[No.用]:[vlookup 用]],2,FALSE)</f>
        <v>375</v>
      </c>
      <c r="B2228">
        <f>IF(ROW()=2,1,IF(A2227&lt;&gt;Receive[[#This Row],[No]],1,B2227+1))</f>
        <v>3</v>
      </c>
      <c r="C2228" s="1" t="s">
        <v>732</v>
      </c>
      <c r="D2228" s="1" t="s">
        <v>129</v>
      </c>
      <c r="E2228" s="1" t="s">
        <v>90</v>
      </c>
      <c r="F2228" s="1" t="s">
        <v>74</v>
      </c>
      <c r="G2228" s="1" t="s">
        <v>128</v>
      </c>
      <c r="H2228" s="1" t="s">
        <v>71</v>
      </c>
      <c r="I2228">
        <v>1</v>
      </c>
      <c r="J2228" t="s">
        <v>228</v>
      </c>
      <c r="K2228" s="1" t="s">
        <v>230</v>
      </c>
      <c r="L2228" s="1" t="s">
        <v>162</v>
      </c>
      <c r="M2228">
        <v>31</v>
      </c>
      <c r="N2228">
        <v>0</v>
      </c>
      <c r="O2228">
        <v>0</v>
      </c>
      <c r="P2228">
        <v>0</v>
      </c>
      <c r="R2228" s="1" t="s">
        <v>923</v>
      </c>
      <c r="S2228" s="1">
        <v>10</v>
      </c>
      <c r="T2228" s="1">
        <v>39.4</v>
      </c>
      <c r="U2228" s="1"/>
      <c r="V2228" s="1"/>
      <c r="X2228" t="str">
        <f>Receive[[#This Row],[服装]]&amp;Receive[[#This Row],[名前]]&amp;Receive[[#This Row],[レアリティ]]</f>
        <v>仮装赤葦京治ICONIC</v>
      </c>
    </row>
    <row r="2229" spans="1:24" x14ac:dyDescent="0.25">
      <c r="A2229">
        <f>VLOOKUP(Receive[[#This Row],[No用]],SetNo[[No.用]:[vlookup 用]],2,FALSE)</f>
        <v>375</v>
      </c>
      <c r="B2229">
        <f>IF(ROW()=2,1,IF(A2228&lt;&gt;Receive[[#This Row],[No]],1,B2228+1))</f>
        <v>4</v>
      </c>
      <c r="C2229" s="1" t="s">
        <v>732</v>
      </c>
      <c r="D2229" s="1" t="s">
        <v>129</v>
      </c>
      <c r="E2229" s="1" t="s">
        <v>90</v>
      </c>
      <c r="F2229" s="1" t="s">
        <v>74</v>
      </c>
      <c r="G2229" s="1" t="s">
        <v>128</v>
      </c>
      <c r="H2229" s="1" t="s">
        <v>71</v>
      </c>
      <c r="I2229">
        <v>1</v>
      </c>
      <c r="J2229" t="s">
        <v>228</v>
      </c>
      <c r="K2229" s="1" t="s">
        <v>120</v>
      </c>
      <c r="L2229" s="1" t="s">
        <v>173</v>
      </c>
      <c r="M2229">
        <v>37</v>
      </c>
      <c r="N2229">
        <v>0</v>
      </c>
      <c r="O2229">
        <v>0</v>
      </c>
      <c r="P2229">
        <v>0</v>
      </c>
      <c r="X2229" t="str">
        <f>Receive[[#This Row],[服装]]&amp;Receive[[#This Row],[名前]]&amp;Receive[[#This Row],[レアリティ]]</f>
        <v>仮装赤葦京治ICONIC</v>
      </c>
    </row>
    <row r="2230" spans="1:24" x14ac:dyDescent="0.25">
      <c r="A2230">
        <f>VLOOKUP(Receive[[#This Row],[No用]],SetNo[[No.用]:[vlookup 用]],2,FALSE)</f>
        <v>375</v>
      </c>
      <c r="B2230">
        <f>IF(ROW()=2,1,IF(A2229&lt;&gt;Receive[[#This Row],[No]],1,B2229+1))</f>
        <v>5</v>
      </c>
      <c r="C2230" s="1" t="s">
        <v>732</v>
      </c>
      <c r="D2230" s="1" t="s">
        <v>129</v>
      </c>
      <c r="E2230" s="1" t="s">
        <v>90</v>
      </c>
      <c r="F2230" s="1" t="s">
        <v>74</v>
      </c>
      <c r="G2230" s="1" t="s">
        <v>128</v>
      </c>
      <c r="H2230" s="1" t="s">
        <v>71</v>
      </c>
      <c r="I2230">
        <v>1</v>
      </c>
      <c r="J2230" t="s">
        <v>228</v>
      </c>
      <c r="K2230" s="1" t="s">
        <v>164</v>
      </c>
      <c r="L2230" s="1" t="s">
        <v>162</v>
      </c>
      <c r="M2230">
        <v>31</v>
      </c>
      <c r="N2230">
        <v>0</v>
      </c>
      <c r="O2230">
        <v>0</v>
      </c>
      <c r="P2230">
        <v>0</v>
      </c>
      <c r="X2230" t="str">
        <f>Receive[[#This Row],[服装]]&amp;Receive[[#This Row],[名前]]&amp;Receive[[#This Row],[レアリティ]]</f>
        <v>仮装赤葦京治ICONIC</v>
      </c>
    </row>
    <row r="2231" spans="1:24" x14ac:dyDescent="0.25">
      <c r="A2231">
        <f>VLOOKUP(Receive[[#This Row],[No用]],SetNo[[No.用]:[vlookup 用]],2,FALSE)</f>
        <v>375</v>
      </c>
      <c r="B2231">
        <f>IF(ROW()=2,1,IF(A2230&lt;&gt;Receive[[#This Row],[No]],1,B2230+1))</f>
        <v>6</v>
      </c>
      <c r="C2231" s="1" t="s">
        <v>732</v>
      </c>
      <c r="D2231" s="1" t="s">
        <v>129</v>
      </c>
      <c r="E2231" s="1" t="s">
        <v>90</v>
      </c>
      <c r="F2231" s="1" t="s">
        <v>74</v>
      </c>
      <c r="G2231" s="1" t="s">
        <v>128</v>
      </c>
      <c r="H2231" s="1" t="s">
        <v>71</v>
      </c>
      <c r="I2231">
        <v>0</v>
      </c>
      <c r="J2231" t="s">
        <v>228</v>
      </c>
      <c r="K2231" s="1" t="s">
        <v>165</v>
      </c>
      <c r="L2231" s="1" t="s">
        <v>162</v>
      </c>
      <c r="M2231">
        <v>13</v>
      </c>
      <c r="N2231">
        <v>0</v>
      </c>
      <c r="O2231">
        <v>0</v>
      </c>
      <c r="P2231">
        <v>0</v>
      </c>
      <c r="X2231" t="str">
        <f>Receive[[#This Row],[服装]]&amp;Receive[[#This Row],[名前]]&amp;Receive[[#This Row],[レアリティ]]</f>
        <v>仮装赤葦京治ICONIC</v>
      </c>
    </row>
    <row r="2232" spans="1:24" x14ac:dyDescent="0.25">
      <c r="A2232">
        <f>VLOOKUP(Receive[[#This Row],[No用]],SetNo[[No.用]:[vlookup 用]],2,FALSE)</f>
        <v>376</v>
      </c>
      <c r="B2232">
        <f>IF(ROW()=2,1,IF(A2231&lt;&gt;Receive[[#This Row],[No]],1,B2231+1))</f>
        <v>1</v>
      </c>
      <c r="C2232" s="1" t="s">
        <v>902</v>
      </c>
      <c r="D2232" s="1" t="s">
        <v>129</v>
      </c>
      <c r="E2232" s="1" t="s">
        <v>77</v>
      </c>
      <c r="F2232" s="1" t="s">
        <v>74</v>
      </c>
      <c r="G2232" s="1" t="s">
        <v>128</v>
      </c>
      <c r="H2232" s="1" t="s">
        <v>71</v>
      </c>
      <c r="I2232">
        <v>1</v>
      </c>
      <c r="J2232" t="s">
        <v>228</v>
      </c>
      <c r="K2232" s="1" t="s">
        <v>119</v>
      </c>
      <c r="L2232" s="1" t="s">
        <v>173</v>
      </c>
      <c r="M2232">
        <v>38</v>
      </c>
      <c r="N2232">
        <v>0</v>
      </c>
      <c r="O2232">
        <v>0</v>
      </c>
      <c r="P2232">
        <v>0</v>
      </c>
      <c r="X2232" t="str">
        <f>Receive[[#This Row],[服装]]&amp;Receive[[#This Row],[名前]]&amp;Receive[[#This Row],[レアリティ]]</f>
        <v>妖赤葦京治ICONIC</v>
      </c>
    </row>
    <row r="2233" spans="1:24" x14ac:dyDescent="0.25">
      <c r="A2233">
        <f>VLOOKUP(Receive[[#This Row],[No用]],SetNo[[No.用]:[vlookup 用]],2,FALSE)</f>
        <v>376</v>
      </c>
      <c r="B2233">
        <f>IF(ROW()=2,1,IF(A2232&lt;&gt;Receive[[#This Row],[No]],1,B2232+1))</f>
        <v>2</v>
      </c>
      <c r="C2233" s="1" t="s">
        <v>902</v>
      </c>
      <c r="D2233" s="1" t="s">
        <v>129</v>
      </c>
      <c r="E2233" s="1" t="s">
        <v>77</v>
      </c>
      <c r="F2233" s="1" t="s">
        <v>74</v>
      </c>
      <c r="G2233" s="1" t="s">
        <v>128</v>
      </c>
      <c r="H2233" s="1" t="s">
        <v>71</v>
      </c>
      <c r="I2233">
        <v>1</v>
      </c>
      <c r="J2233" t="s">
        <v>228</v>
      </c>
      <c r="K2233" s="1" t="s">
        <v>163</v>
      </c>
      <c r="L2233" s="1" t="s">
        <v>178</v>
      </c>
      <c r="M2233">
        <v>34</v>
      </c>
      <c r="N2233">
        <v>0</v>
      </c>
      <c r="O2233">
        <v>0</v>
      </c>
      <c r="P2233">
        <v>0</v>
      </c>
      <c r="R2233" s="1" t="s">
        <v>923</v>
      </c>
      <c r="S2233" s="1">
        <v>17.5</v>
      </c>
      <c r="T2233" s="1">
        <v>69.44</v>
      </c>
      <c r="U2233" s="1"/>
      <c r="V2233" s="1"/>
      <c r="W2233" s="1"/>
      <c r="X2233" t="str">
        <f>Receive[[#This Row],[服装]]&amp;Receive[[#This Row],[名前]]&amp;Receive[[#This Row],[レアリティ]]</f>
        <v>妖赤葦京治ICONIC</v>
      </c>
    </row>
    <row r="2234" spans="1:24" x14ac:dyDescent="0.25">
      <c r="A2234">
        <f>VLOOKUP(Receive[[#This Row],[No用]],SetNo[[No.用]:[vlookup 用]],2,FALSE)</f>
        <v>376</v>
      </c>
      <c r="B2234">
        <f>IF(ROW()=2,1,IF(A2233&lt;&gt;Receive[[#This Row],[No]],1,B2233+1))</f>
        <v>3</v>
      </c>
      <c r="C2234" s="1" t="s">
        <v>902</v>
      </c>
      <c r="D2234" s="1" t="s">
        <v>129</v>
      </c>
      <c r="E2234" s="1" t="s">
        <v>77</v>
      </c>
      <c r="F2234" s="1" t="s">
        <v>74</v>
      </c>
      <c r="G2234" s="1" t="s">
        <v>128</v>
      </c>
      <c r="H2234" s="1" t="s">
        <v>71</v>
      </c>
      <c r="I2234">
        <v>1</v>
      </c>
      <c r="J2234" t="s">
        <v>228</v>
      </c>
      <c r="K2234" s="1" t="s">
        <v>230</v>
      </c>
      <c r="L2234" s="1" t="s">
        <v>162</v>
      </c>
      <c r="M2234">
        <v>31</v>
      </c>
      <c r="N2234">
        <v>0</v>
      </c>
      <c r="O2234">
        <v>0</v>
      </c>
      <c r="P2234">
        <v>0</v>
      </c>
      <c r="R2234" s="1" t="s">
        <v>923</v>
      </c>
      <c r="S2234" s="1">
        <v>10</v>
      </c>
      <c r="T2234" s="1">
        <v>39.4</v>
      </c>
      <c r="U2234" s="1"/>
      <c r="V2234" s="1"/>
      <c r="W2234" s="1"/>
      <c r="X2234" t="str">
        <f>Receive[[#This Row],[服装]]&amp;Receive[[#This Row],[名前]]&amp;Receive[[#This Row],[レアリティ]]</f>
        <v>妖赤葦京治ICONIC</v>
      </c>
    </row>
    <row r="2235" spans="1:24" x14ac:dyDescent="0.25">
      <c r="A2235">
        <f>VLOOKUP(Receive[[#This Row],[No用]],SetNo[[No.用]:[vlookup 用]],2,FALSE)</f>
        <v>376</v>
      </c>
      <c r="B2235">
        <f>IF(ROW()=2,1,IF(A2234&lt;&gt;Receive[[#This Row],[No]],1,B2234+1))</f>
        <v>4</v>
      </c>
      <c r="C2235" s="1" t="s">
        <v>902</v>
      </c>
      <c r="D2235" s="1" t="s">
        <v>129</v>
      </c>
      <c r="E2235" s="1" t="s">
        <v>77</v>
      </c>
      <c r="F2235" s="1" t="s">
        <v>74</v>
      </c>
      <c r="G2235" s="1" t="s">
        <v>128</v>
      </c>
      <c r="H2235" s="1" t="s">
        <v>71</v>
      </c>
      <c r="I2235">
        <v>1</v>
      </c>
      <c r="J2235" t="s">
        <v>228</v>
      </c>
      <c r="K2235" s="1" t="s">
        <v>120</v>
      </c>
      <c r="L2235" s="1" t="s">
        <v>173</v>
      </c>
      <c r="M2235">
        <v>38</v>
      </c>
      <c r="N2235">
        <v>0</v>
      </c>
      <c r="O2235">
        <v>0</v>
      </c>
      <c r="P2235">
        <v>0</v>
      </c>
      <c r="X2235" t="str">
        <f>Receive[[#This Row],[服装]]&amp;Receive[[#This Row],[名前]]&amp;Receive[[#This Row],[レアリティ]]</f>
        <v>妖赤葦京治ICONIC</v>
      </c>
    </row>
    <row r="2236" spans="1:24" x14ac:dyDescent="0.25">
      <c r="A2236">
        <f>VLOOKUP(Receive[[#This Row],[No用]],SetNo[[No.用]:[vlookup 用]],2,FALSE)</f>
        <v>376</v>
      </c>
      <c r="B2236">
        <f>IF(ROW()=2,1,IF(A2235&lt;&gt;Receive[[#This Row],[No]],1,B2235+1))</f>
        <v>5</v>
      </c>
      <c r="C2236" s="1" t="s">
        <v>902</v>
      </c>
      <c r="D2236" s="1" t="s">
        <v>129</v>
      </c>
      <c r="E2236" s="1" t="s">
        <v>77</v>
      </c>
      <c r="F2236" s="1" t="s">
        <v>74</v>
      </c>
      <c r="G2236" s="1" t="s">
        <v>128</v>
      </c>
      <c r="H2236" s="1" t="s">
        <v>71</v>
      </c>
      <c r="I2236">
        <v>1</v>
      </c>
      <c r="J2236" t="s">
        <v>228</v>
      </c>
      <c r="K2236" s="1" t="s">
        <v>164</v>
      </c>
      <c r="L2236" s="1" t="s">
        <v>162</v>
      </c>
      <c r="M2236">
        <v>31</v>
      </c>
      <c r="N2236">
        <v>0</v>
      </c>
      <c r="O2236">
        <v>0</v>
      </c>
      <c r="P2236">
        <v>0</v>
      </c>
      <c r="X2236" t="str">
        <f>Receive[[#This Row],[服装]]&amp;Receive[[#This Row],[名前]]&amp;Receive[[#This Row],[レアリティ]]</f>
        <v>妖赤葦京治ICONIC</v>
      </c>
    </row>
    <row r="2237" spans="1:24" x14ac:dyDescent="0.25">
      <c r="A2237">
        <f>VLOOKUP(Receive[[#This Row],[No用]],SetNo[[No.用]:[vlookup 用]],2,FALSE)</f>
        <v>376</v>
      </c>
      <c r="B2237">
        <f>IF(ROW()=2,1,IF(A2236&lt;&gt;Receive[[#This Row],[No]],1,B2236+1))</f>
        <v>6</v>
      </c>
      <c r="C2237" s="1" t="s">
        <v>902</v>
      </c>
      <c r="D2237" s="1" t="s">
        <v>129</v>
      </c>
      <c r="E2237" s="1" t="s">
        <v>77</v>
      </c>
      <c r="F2237" s="1" t="s">
        <v>74</v>
      </c>
      <c r="G2237" s="1" t="s">
        <v>128</v>
      </c>
      <c r="H2237" s="1" t="s">
        <v>71</v>
      </c>
      <c r="I2237">
        <v>0</v>
      </c>
      <c r="J2237" t="s">
        <v>228</v>
      </c>
      <c r="K2237" s="1" t="s">
        <v>165</v>
      </c>
      <c r="L2237" s="1" t="s">
        <v>162</v>
      </c>
      <c r="M2237">
        <v>13</v>
      </c>
      <c r="N2237">
        <v>0</v>
      </c>
      <c r="O2237">
        <v>0</v>
      </c>
      <c r="P2237">
        <v>0</v>
      </c>
      <c r="X2237" t="str">
        <f>Receive[[#This Row],[服装]]&amp;Receive[[#This Row],[名前]]&amp;Receive[[#This Row],[レアリティ]]</f>
        <v>妖赤葦京治ICONIC</v>
      </c>
    </row>
    <row r="2238" spans="1:24" x14ac:dyDescent="0.25">
      <c r="A2238">
        <f>VLOOKUP(Receive[[#This Row],[No用]],SetNo[[No.用]:[vlookup 用]],2,FALSE)</f>
        <v>376</v>
      </c>
      <c r="B2238">
        <f>IF(ROW()=2,1,IF(A2237&lt;&gt;Receive[[#This Row],[No]],1,B2237+1))</f>
        <v>7</v>
      </c>
      <c r="C2238" s="1" t="s">
        <v>902</v>
      </c>
      <c r="D2238" s="1" t="s">
        <v>129</v>
      </c>
      <c r="E2238" s="1" t="s">
        <v>77</v>
      </c>
      <c r="F2238" s="1" t="s">
        <v>74</v>
      </c>
      <c r="G2238" s="1" t="s">
        <v>128</v>
      </c>
      <c r="H2238" s="1" t="s">
        <v>71</v>
      </c>
      <c r="I2238">
        <v>1</v>
      </c>
      <c r="J2238" t="s">
        <v>228</v>
      </c>
      <c r="K2238" s="1" t="s">
        <v>120</v>
      </c>
      <c r="L2238" s="1" t="s">
        <v>224</v>
      </c>
      <c r="M2238">
        <v>50</v>
      </c>
      <c r="N2238">
        <v>0</v>
      </c>
      <c r="O2238">
        <v>60</v>
      </c>
      <c r="P2238">
        <v>0</v>
      </c>
      <c r="W2238" s="1" t="s">
        <v>1185</v>
      </c>
      <c r="X2238" t="str">
        <f>Receive[[#This Row],[服装]]&amp;Receive[[#This Row],[名前]]&amp;Receive[[#This Row],[レアリティ]]</f>
        <v>妖赤葦京治ICONIC</v>
      </c>
    </row>
    <row r="2239" spans="1:24" x14ac:dyDescent="0.25">
      <c r="A2239">
        <f>VLOOKUP(Receive[[#This Row],[No用]],SetNo[[No.用]:[vlookup 用]],2,FALSE)</f>
        <v>377</v>
      </c>
      <c r="B2239">
        <f>IF(ROW()=2,1,IF(A2238&lt;&gt;Receive[[#This Row],[No]],1,B2238+1))</f>
        <v>1</v>
      </c>
      <c r="C2239" s="1" t="s">
        <v>1016</v>
      </c>
      <c r="D2239" s="1" t="s">
        <v>129</v>
      </c>
      <c r="E2239" s="1" t="s">
        <v>73</v>
      </c>
      <c r="F2239" s="1" t="s">
        <v>74</v>
      </c>
      <c r="G2239" s="1" t="s">
        <v>128</v>
      </c>
      <c r="H2239" s="1" t="s">
        <v>71</v>
      </c>
      <c r="I2239">
        <v>1</v>
      </c>
      <c r="J2239" t="s">
        <v>228</v>
      </c>
      <c r="K2239" s="1" t="s">
        <v>119</v>
      </c>
      <c r="L2239" s="1" t="s">
        <v>173</v>
      </c>
      <c r="M2239">
        <v>37</v>
      </c>
      <c r="N2239">
        <v>0</v>
      </c>
      <c r="O2239">
        <v>0</v>
      </c>
      <c r="P2239">
        <v>0</v>
      </c>
      <c r="X2239" t="str">
        <f>Receive[[#This Row],[服装]]&amp;Receive[[#This Row],[名前]]&amp;Receive[[#This Row],[レアリティ]]</f>
        <v>焼き芋赤葦京治ICONIC</v>
      </c>
    </row>
    <row r="2240" spans="1:24" x14ac:dyDescent="0.25">
      <c r="A2240">
        <f>VLOOKUP(Receive[[#This Row],[No用]],SetNo[[No.用]:[vlookup 用]],2,FALSE)</f>
        <v>377</v>
      </c>
      <c r="B2240">
        <f>IF(ROW()=2,1,IF(A2239&lt;&gt;Receive[[#This Row],[No]],1,B2239+1))</f>
        <v>2</v>
      </c>
      <c r="C2240" s="1" t="s">
        <v>1016</v>
      </c>
      <c r="D2240" s="1" t="s">
        <v>129</v>
      </c>
      <c r="E2240" s="1" t="s">
        <v>73</v>
      </c>
      <c r="F2240" s="1" t="s">
        <v>74</v>
      </c>
      <c r="G2240" s="1" t="s">
        <v>128</v>
      </c>
      <c r="H2240" s="1" t="s">
        <v>71</v>
      </c>
      <c r="I2240">
        <v>1</v>
      </c>
      <c r="J2240" t="s">
        <v>228</v>
      </c>
      <c r="K2240" s="1" t="s">
        <v>163</v>
      </c>
      <c r="L2240" s="1" t="s">
        <v>162</v>
      </c>
      <c r="M2240">
        <v>31</v>
      </c>
      <c r="N2240">
        <v>0</v>
      </c>
      <c r="O2240">
        <v>0</v>
      </c>
      <c r="P2240">
        <v>0</v>
      </c>
      <c r="R2240" s="1" t="s">
        <v>923</v>
      </c>
      <c r="S2240" s="1">
        <v>15</v>
      </c>
      <c r="T2240" s="1">
        <v>59.1</v>
      </c>
      <c r="U2240" s="1"/>
      <c r="V2240" s="1"/>
      <c r="W2240" s="1"/>
      <c r="X2240" t="str">
        <f>Receive[[#This Row],[服装]]&amp;Receive[[#This Row],[名前]]&amp;Receive[[#This Row],[レアリティ]]</f>
        <v>焼き芋赤葦京治ICONIC</v>
      </c>
    </row>
    <row r="2241" spans="1:24" x14ac:dyDescent="0.25">
      <c r="A2241">
        <f>VLOOKUP(Receive[[#This Row],[No用]],SetNo[[No.用]:[vlookup 用]],2,FALSE)</f>
        <v>377</v>
      </c>
      <c r="B2241">
        <f>IF(ROW()=2,1,IF(A2240&lt;&gt;Receive[[#This Row],[No]],1,B2240+1))</f>
        <v>3</v>
      </c>
      <c r="C2241" s="1" t="s">
        <v>1016</v>
      </c>
      <c r="D2241" s="1" t="s">
        <v>129</v>
      </c>
      <c r="E2241" s="1" t="s">
        <v>73</v>
      </c>
      <c r="F2241" s="1" t="s">
        <v>74</v>
      </c>
      <c r="G2241" s="1" t="s">
        <v>128</v>
      </c>
      <c r="H2241" s="1" t="s">
        <v>71</v>
      </c>
      <c r="I2241">
        <v>1</v>
      </c>
      <c r="J2241" t="s">
        <v>228</v>
      </c>
      <c r="K2241" s="1" t="s">
        <v>230</v>
      </c>
      <c r="L2241" s="1" t="s">
        <v>162</v>
      </c>
      <c r="M2241">
        <v>31</v>
      </c>
      <c r="N2241">
        <v>0</v>
      </c>
      <c r="O2241">
        <v>0</v>
      </c>
      <c r="P2241">
        <v>0</v>
      </c>
      <c r="R2241" s="1" t="s">
        <v>923</v>
      </c>
      <c r="S2241" s="1">
        <v>10</v>
      </c>
      <c r="T2241" s="1">
        <v>39.4</v>
      </c>
      <c r="U2241" s="1"/>
      <c r="V2241" s="1"/>
      <c r="W2241" s="1"/>
      <c r="X2241" t="str">
        <f>Receive[[#This Row],[服装]]&amp;Receive[[#This Row],[名前]]&amp;Receive[[#This Row],[レアリティ]]</f>
        <v>焼き芋赤葦京治ICONIC</v>
      </c>
    </row>
    <row r="2242" spans="1:24" x14ac:dyDescent="0.25">
      <c r="A2242">
        <f>VLOOKUP(Receive[[#This Row],[No用]],SetNo[[No.用]:[vlookup 用]],2,FALSE)</f>
        <v>377</v>
      </c>
      <c r="B2242">
        <f>IF(ROW()=2,1,IF(A2241&lt;&gt;Receive[[#This Row],[No]],1,B2241+1))</f>
        <v>4</v>
      </c>
      <c r="C2242" s="1" t="s">
        <v>1016</v>
      </c>
      <c r="D2242" s="1" t="s">
        <v>129</v>
      </c>
      <c r="E2242" s="1" t="s">
        <v>73</v>
      </c>
      <c r="F2242" s="1" t="s">
        <v>74</v>
      </c>
      <c r="G2242" s="1" t="s">
        <v>128</v>
      </c>
      <c r="H2242" s="1" t="s">
        <v>71</v>
      </c>
      <c r="I2242">
        <v>1</v>
      </c>
      <c r="J2242" t="s">
        <v>228</v>
      </c>
      <c r="K2242" s="1" t="s">
        <v>120</v>
      </c>
      <c r="L2242" s="1" t="s">
        <v>173</v>
      </c>
      <c r="M2242">
        <v>37</v>
      </c>
      <c r="N2242">
        <v>0</v>
      </c>
      <c r="O2242">
        <v>0</v>
      </c>
      <c r="P2242">
        <v>0</v>
      </c>
      <c r="X2242" t="str">
        <f>Receive[[#This Row],[服装]]&amp;Receive[[#This Row],[名前]]&amp;Receive[[#This Row],[レアリティ]]</f>
        <v>焼き芋赤葦京治ICONIC</v>
      </c>
    </row>
    <row r="2243" spans="1:24" x14ac:dyDescent="0.25">
      <c r="A2243">
        <f>VLOOKUP(Receive[[#This Row],[No用]],SetNo[[No.用]:[vlookup 用]],2,FALSE)</f>
        <v>377</v>
      </c>
      <c r="B2243">
        <f>IF(ROW()=2,1,IF(A2242&lt;&gt;Receive[[#This Row],[No]],1,B2242+1))</f>
        <v>5</v>
      </c>
      <c r="C2243" s="1" t="s">
        <v>1016</v>
      </c>
      <c r="D2243" s="1" t="s">
        <v>129</v>
      </c>
      <c r="E2243" s="1" t="s">
        <v>73</v>
      </c>
      <c r="F2243" s="1" t="s">
        <v>74</v>
      </c>
      <c r="G2243" s="1" t="s">
        <v>128</v>
      </c>
      <c r="H2243" s="1" t="s">
        <v>71</v>
      </c>
      <c r="I2243">
        <v>1</v>
      </c>
      <c r="J2243" t="s">
        <v>228</v>
      </c>
      <c r="K2243" s="1" t="s">
        <v>164</v>
      </c>
      <c r="L2243" s="1" t="s">
        <v>162</v>
      </c>
      <c r="M2243">
        <v>31</v>
      </c>
      <c r="N2243">
        <v>0</v>
      </c>
      <c r="O2243">
        <v>0</v>
      </c>
      <c r="P2243">
        <v>0</v>
      </c>
      <c r="X2243" t="str">
        <f>Receive[[#This Row],[服装]]&amp;Receive[[#This Row],[名前]]&amp;Receive[[#This Row],[レアリティ]]</f>
        <v>焼き芋赤葦京治ICONIC</v>
      </c>
    </row>
    <row r="2244" spans="1:24" x14ac:dyDescent="0.25">
      <c r="A2244">
        <f>VLOOKUP(Receive[[#This Row],[No用]],SetNo[[No.用]:[vlookup 用]],2,FALSE)</f>
        <v>377</v>
      </c>
      <c r="B2244">
        <f>IF(ROW()=2,1,IF(A2243&lt;&gt;Receive[[#This Row],[No]],1,B2243+1))</f>
        <v>6</v>
      </c>
      <c r="C2244" s="1" t="s">
        <v>1016</v>
      </c>
      <c r="D2244" s="1" t="s">
        <v>129</v>
      </c>
      <c r="E2244" s="1" t="s">
        <v>73</v>
      </c>
      <c r="F2244" s="1" t="s">
        <v>74</v>
      </c>
      <c r="G2244" s="1" t="s">
        <v>128</v>
      </c>
      <c r="H2244" s="1" t="s">
        <v>71</v>
      </c>
      <c r="I2244">
        <v>0</v>
      </c>
      <c r="J2244" t="s">
        <v>228</v>
      </c>
      <c r="K2244" s="1" t="s">
        <v>165</v>
      </c>
      <c r="L2244" s="1" t="s">
        <v>162</v>
      </c>
      <c r="M2244">
        <v>13</v>
      </c>
      <c r="N2244">
        <v>0</v>
      </c>
      <c r="O2244">
        <v>0</v>
      </c>
      <c r="P2244">
        <v>0</v>
      </c>
      <c r="X2244" t="str">
        <f>Receive[[#This Row],[服装]]&amp;Receive[[#This Row],[名前]]&amp;Receive[[#This Row],[レアリティ]]</f>
        <v>焼き芋赤葦京治ICONIC</v>
      </c>
    </row>
    <row r="2245" spans="1:24" x14ac:dyDescent="0.25">
      <c r="A2245">
        <f>VLOOKUP(Receive[[#This Row],[No用]],SetNo[[No.用]:[vlookup 用]],2,FALSE)</f>
        <v>378</v>
      </c>
      <c r="B2245">
        <f>IF(ROW()=2,1,IF(A2244&lt;&gt;Receive[[#This Row],[No]],1,B2244+1))</f>
        <v>1</v>
      </c>
      <c r="C2245" s="1" t="s">
        <v>1183</v>
      </c>
      <c r="D2245" s="1" t="s">
        <v>129</v>
      </c>
      <c r="E2245" s="1" t="s">
        <v>90</v>
      </c>
      <c r="F2245" s="1" t="s">
        <v>74</v>
      </c>
      <c r="G2245" s="1" t="s">
        <v>128</v>
      </c>
      <c r="H2245" s="1" t="s">
        <v>71</v>
      </c>
      <c r="I2245">
        <v>1</v>
      </c>
      <c r="J2245" t="s">
        <v>228</v>
      </c>
      <c r="K2245" s="1" t="s">
        <v>119</v>
      </c>
      <c r="L2245" s="1" t="s">
        <v>173</v>
      </c>
      <c r="M2245">
        <v>39</v>
      </c>
      <c r="N2245">
        <v>0</v>
      </c>
      <c r="O2245">
        <v>0</v>
      </c>
      <c r="P2245">
        <v>0</v>
      </c>
      <c r="X2245" t="str">
        <f>Receive[[#This Row],[服装]]&amp;Receive[[#This Row],[名前]]&amp;Receive[[#This Row],[レアリティ]]</f>
        <v>Xmas3赤葦京治ICONIC</v>
      </c>
    </row>
    <row r="2246" spans="1:24" x14ac:dyDescent="0.25">
      <c r="A2246">
        <f>VLOOKUP(Receive[[#This Row],[No用]],SetNo[[No.用]:[vlookup 用]],2,FALSE)</f>
        <v>378</v>
      </c>
      <c r="B2246">
        <f>IF(ROW()=2,1,IF(A2245&lt;&gt;Receive[[#This Row],[No]],1,B2245+1))</f>
        <v>2</v>
      </c>
      <c r="C2246" s="1" t="s">
        <v>1183</v>
      </c>
      <c r="D2246" s="1" t="s">
        <v>129</v>
      </c>
      <c r="E2246" s="1" t="s">
        <v>90</v>
      </c>
      <c r="F2246" s="1" t="s">
        <v>74</v>
      </c>
      <c r="G2246" s="1" t="s">
        <v>128</v>
      </c>
      <c r="H2246" s="1" t="s">
        <v>71</v>
      </c>
      <c r="I2246">
        <v>1</v>
      </c>
      <c r="J2246" t="s">
        <v>228</v>
      </c>
      <c r="K2246" s="1" t="s">
        <v>163</v>
      </c>
      <c r="L2246" s="1" t="s">
        <v>178</v>
      </c>
      <c r="M2246">
        <v>35</v>
      </c>
      <c r="N2246">
        <v>0</v>
      </c>
      <c r="O2246">
        <v>0</v>
      </c>
      <c r="P2246">
        <v>0</v>
      </c>
      <c r="R2246" s="1" t="s">
        <v>923</v>
      </c>
      <c r="S2246" s="1">
        <v>17.5</v>
      </c>
      <c r="T2246" s="1">
        <v>69.44</v>
      </c>
      <c r="U2246" s="1"/>
      <c r="V2246" s="1"/>
      <c r="X2246" t="str">
        <f>Receive[[#This Row],[服装]]&amp;Receive[[#This Row],[名前]]&amp;Receive[[#This Row],[レアリティ]]</f>
        <v>Xmas3赤葦京治ICONIC</v>
      </c>
    </row>
    <row r="2247" spans="1:24" x14ac:dyDescent="0.25">
      <c r="A2247">
        <f>VLOOKUP(Receive[[#This Row],[No用]],SetNo[[No.用]:[vlookup 用]],2,FALSE)</f>
        <v>378</v>
      </c>
      <c r="B2247">
        <f>IF(ROW()=2,1,IF(A2246&lt;&gt;Receive[[#This Row],[No]],1,B2246+1))</f>
        <v>3</v>
      </c>
      <c r="C2247" s="1" t="s">
        <v>1183</v>
      </c>
      <c r="D2247" s="1" t="s">
        <v>129</v>
      </c>
      <c r="E2247" s="1" t="s">
        <v>90</v>
      </c>
      <c r="F2247" s="1" t="s">
        <v>74</v>
      </c>
      <c r="G2247" s="1" t="s">
        <v>128</v>
      </c>
      <c r="H2247" s="1" t="s">
        <v>71</v>
      </c>
      <c r="I2247">
        <v>1</v>
      </c>
      <c r="J2247" t="s">
        <v>228</v>
      </c>
      <c r="K2247" s="1" t="s">
        <v>230</v>
      </c>
      <c r="L2247" s="1" t="s">
        <v>178</v>
      </c>
      <c r="M2247">
        <v>35</v>
      </c>
      <c r="N2247">
        <v>0</v>
      </c>
      <c r="O2247">
        <v>0</v>
      </c>
      <c r="P2247">
        <v>0</v>
      </c>
      <c r="R2247" s="1" t="s">
        <v>923</v>
      </c>
      <c r="S2247" s="1">
        <v>12.5</v>
      </c>
      <c r="T2247" s="1">
        <v>49.74</v>
      </c>
      <c r="U2247" s="1"/>
      <c r="V2247" s="1"/>
      <c r="X2247" t="str">
        <f>Receive[[#This Row],[服装]]&amp;Receive[[#This Row],[名前]]&amp;Receive[[#This Row],[レアリティ]]</f>
        <v>Xmas3赤葦京治ICONIC</v>
      </c>
    </row>
    <row r="2248" spans="1:24" x14ac:dyDescent="0.25">
      <c r="A2248">
        <f>VLOOKUP(Receive[[#This Row],[No用]],SetNo[[No.用]:[vlookup 用]],2,FALSE)</f>
        <v>378</v>
      </c>
      <c r="B2248">
        <f>IF(ROW()=2,1,IF(A2247&lt;&gt;Receive[[#This Row],[No]],1,B2247+1))</f>
        <v>4</v>
      </c>
      <c r="C2248" s="1" t="s">
        <v>1183</v>
      </c>
      <c r="D2248" s="1" t="s">
        <v>129</v>
      </c>
      <c r="E2248" s="1" t="s">
        <v>90</v>
      </c>
      <c r="F2248" s="1" t="s">
        <v>74</v>
      </c>
      <c r="G2248" s="1" t="s">
        <v>128</v>
      </c>
      <c r="H2248" s="1" t="s">
        <v>71</v>
      </c>
      <c r="I2248">
        <v>1</v>
      </c>
      <c r="J2248" t="s">
        <v>228</v>
      </c>
      <c r="K2248" s="1" t="s">
        <v>120</v>
      </c>
      <c r="L2248" s="1" t="s">
        <v>173</v>
      </c>
      <c r="M2248">
        <v>39</v>
      </c>
      <c r="N2248">
        <v>0</v>
      </c>
      <c r="O2248">
        <v>0</v>
      </c>
      <c r="P2248">
        <v>0</v>
      </c>
      <c r="X2248" t="str">
        <f>Receive[[#This Row],[服装]]&amp;Receive[[#This Row],[名前]]&amp;Receive[[#This Row],[レアリティ]]</f>
        <v>Xmas3赤葦京治ICONIC</v>
      </c>
    </row>
    <row r="2249" spans="1:24" x14ac:dyDescent="0.25">
      <c r="A2249">
        <f>VLOOKUP(Receive[[#This Row],[No用]],SetNo[[No.用]:[vlookup 用]],2,FALSE)</f>
        <v>378</v>
      </c>
      <c r="B2249">
        <f>IF(ROW()=2,1,IF(A2248&lt;&gt;Receive[[#This Row],[No]],1,B2248+1))</f>
        <v>5</v>
      </c>
      <c r="C2249" s="1" t="s">
        <v>1183</v>
      </c>
      <c r="D2249" s="1" t="s">
        <v>129</v>
      </c>
      <c r="E2249" s="1" t="s">
        <v>90</v>
      </c>
      <c r="F2249" s="1" t="s">
        <v>74</v>
      </c>
      <c r="G2249" s="1" t="s">
        <v>128</v>
      </c>
      <c r="H2249" s="1" t="s">
        <v>71</v>
      </c>
      <c r="I2249">
        <v>1</v>
      </c>
      <c r="J2249" t="s">
        <v>228</v>
      </c>
      <c r="K2249" s="1" t="s">
        <v>164</v>
      </c>
      <c r="L2249" s="1" t="s">
        <v>162</v>
      </c>
      <c r="M2249">
        <v>32</v>
      </c>
      <c r="N2249">
        <v>0</v>
      </c>
      <c r="O2249">
        <v>0</v>
      </c>
      <c r="P2249">
        <v>0</v>
      </c>
      <c r="X2249" t="str">
        <f>Receive[[#This Row],[服装]]&amp;Receive[[#This Row],[名前]]&amp;Receive[[#This Row],[レアリティ]]</f>
        <v>Xmas3赤葦京治ICONIC</v>
      </c>
    </row>
    <row r="2250" spans="1:24" x14ac:dyDescent="0.25">
      <c r="A2250">
        <f>VLOOKUP(Receive[[#This Row],[No用]],SetNo[[No.用]:[vlookup 用]],2,FALSE)</f>
        <v>378</v>
      </c>
      <c r="B2250">
        <f>IF(ROW()=2,1,IF(A2249&lt;&gt;Receive[[#This Row],[No]],1,B2249+1))</f>
        <v>6</v>
      </c>
      <c r="C2250" s="1" t="s">
        <v>1183</v>
      </c>
      <c r="D2250" s="1" t="s">
        <v>129</v>
      </c>
      <c r="E2250" s="1" t="s">
        <v>90</v>
      </c>
      <c r="F2250" s="1" t="s">
        <v>74</v>
      </c>
      <c r="G2250" s="1" t="s">
        <v>128</v>
      </c>
      <c r="H2250" s="1" t="s">
        <v>71</v>
      </c>
      <c r="I2250">
        <v>0</v>
      </c>
      <c r="J2250" t="s">
        <v>228</v>
      </c>
      <c r="K2250" s="1" t="s">
        <v>165</v>
      </c>
      <c r="L2250" s="1" t="s">
        <v>162</v>
      </c>
      <c r="M2250">
        <v>14</v>
      </c>
      <c r="N2250">
        <v>0</v>
      </c>
      <c r="O2250">
        <v>0</v>
      </c>
      <c r="P2250">
        <v>0</v>
      </c>
      <c r="X2250" t="str">
        <f>Receive[[#This Row],[服装]]&amp;Receive[[#This Row],[名前]]&amp;Receive[[#This Row],[レアリティ]]</f>
        <v>Xmas3赤葦京治ICONIC</v>
      </c>
    </row>
    <row r="2251" spans="1:24" x14ac:dyDescent="0.25">
      <c r="A2251">
        <f>VLOOKUP(Receive[[#This Row],[No用]],SetNo[[No.用]:[vlookup 用]],2,FALSE)</f>
        <v>378</v>
      </c>
      <c r="B2251">
        <f>IF(ROW()=2,1,IF(A2250&lt;&gt;Receive[[#This Row],[No]],1,B2250+1))</f>
        <v>7</v>
      </c>
      <c r="C2251" s="1" t="s">
        <v>1183</v>
      </c>
      <c r="D2251" s="1" t="s">
        <v>129</v>
      </c>
      <c r="E2251" s="1" t="s">
        <v>90</v>
      </c>
      <c r="F2251" s="1" t="s">
        <v>74</v>
      </c>
      <c r="G2251" s="1" t="s">
        <v>128</v>
      </c>
      <c r="H2251" s="1" t="s">
        <v>71</v>
      </c>
      <c r="I2251">
        <v>1</v>
      </c>
      <c r="J2251" t="s">
        <v>228</v>
      </c>
      <c r="K2251" s="1" t="s">
        <v>120</v>
      </c>
      <c r="L2251" s="1" t="s">
        <v>224</v>
      </c>
      <c r="M2251">
        <v>51</v>
      </c>
      <c r="N2251">
        <v>0</v>
      </c>
      <c r="O2251">
        <v>61</v>
      </c>
      <c r="P2251">
        <v>0</v>
      </c>
      <c r="W2251" s="1" t="s">
        <v>1185</v>
      </c>
      <c r="X2251" t="str">
        <f>Receive[[#This Row],[服装]]&amp;Receive[[#This Row],[名前]]&amp;Receive[[#This Row],[レアリティ]]</f>
        <v>Xmas3赤葦京治ICONIC</v>
      </c>
    </row>
    <row r="2252" spans="1:24" x14ac:dyDescent="0.25">
      <c r="A2252">
        <f>VLOOKUP(Receive[[#This Row],[No用]],SetNo[[No.用]:[vlookup 用]],2,FALSE)</f>
        <v>379</v>
      </c>
      <c r="B2252">
        <f>IF(ROW()=2,1,IF(A2251&lt;&gt;Receive[[#This Row],[No]],1,B2251+1))</f>
        <v>1</v>
      </c>
      <c r="C2252" s="1" t="s">
        <v>1502</v>
      </c>
      <c r="D2252" s="1" t="s">
        <v>129</v>
      </c>
      <c r="E2252" s="1" t="s">
        <v>77</v>
      </c>
      <c r="F2252" s="1" t="s">
        <v>74</v>
      </c>
      <c r="G2252" s="1" t="s">
        <v>128</v>
      </c>
      <c r="H2252" s="1" t="s">
        <v>71</v>
      </c>
      <c r="I2252">
        <v>1</v>
      </c>
      <c r="J2252" t="s">
        <v>228</v>
      </c>
      <c r="K2252" s="1" t="s">
        <v>119</v>
      </c>
      <c r="L2252" s="1" t="s">
        <v>173</v>
      </c>
      <c r="M2252">
        <v>38</v>
      </c>
      <c r="N2252">
        <v>0</v>
      </c>
      <c r="O2252">
        <v>0</v>
      </c>
      <c r="P2252">
        <v>0</v>
      </c>
      <c r="W2252" s="1"/>
      <c r="X2252" t="str">
        <f>Receive[[#This Row],[服装]]&amp;Receive[[#This Row],[名前]]&amp;Receive[[#This Row],[レアリティ]]</f>
        <v>3周年赤葦京治ICONIC</v>
      </c>
    </row>
    <row r="2253" spans="1:24" x14ac:dyDescent="0.25">
      <c r="A2253">
        <f>VLOOKUP(Receive[[#This Row],[No用]],SetNo[[No.用]:[vlookup 用]],2,FALSE)</f>
        <v>379</v>
      </c>
      <c r="B2253">
        <f>IF(ROW()=2,1,IF(A2252&lt;&gt;Receive[[#This Row],[No]],1,B2252+1))</f>
        <v>2</v>
      </c>
      <c r="C2253" s="1" t="s">
        <v>1502</v>
      </c>
      <c r="D2253" s="1" t="s">
        <v>129</v>
      </c>
      <c r="E2253" s="1" t="s">
        <v>77</v>
      </c>
      <c r="F2253" s="1" t="s">
        <v>74</v>
      </c>
      <c r="G2253" s="1" t="s">
        <v>128</v>
      </c>
      <c r="H2253" s="1" t="s">
        <v>71</v>
      </c>
      <c r="I2253">
        <v>1</v>
      </c>
      <c r="J2253" t="s">
        <v>228</v>
      </c>
      <c r="K2253" s="1" t="s">
        <v>163</v>
      </c>
      <c r="L2253" s="1" t="s">
        <v>178</v>
      </c>
      <c r="M2253">
        <v>32</v>
      </c>
      <c r="N2253">
        <v>0</v>
      </c>
      <c r="O2253">
        <v>0</v>
      </c>
      <c r="P2253">
        <v>0</v>
      </c>
      <c r="R2253" s="1" t="s">
        <v>923</v>
      </c>
      <c r="S2253" s="1">
        <v>17.5</v>
      </c>
      <c r="T2253" s="1">
        <v>69.44</v>
      </c>
      <c r="U2253" s="1"/>
      <c r="V2253" s="1"/>
      <c r="W2253" s="1"/>
      <c r="X2253" t="str">
        <f>Receive[[#This Row],[服装]]&amp;Receive[[#This Row],[名前]]&amp;Receive[[#This Row],[レアリティ]]</f>
        <v>3周年赤葦京治ICONIC</v>
      </c>
    </row>
    <row r="2254" spans="1:24" x14ac:dyDescent="0.25">
      <c r="A2254">
        <f>VLOOKUP(Receive[[#This Row],[No用]],SetNo[[No.用]:[vlookup 用]],2,FALSE)</f>
        <v>379</v>
      </c>
      <c r="B2254">
        <f>IF(ROW()=2,1,IF(A2253&lt;&gt;Receive[[#This Row],[No]],1,B2253+1))</f>
        <v>3</v>
      </c>
      <c r="C2254" s="1" t="s">
        <v>1502</v>
      </c>
      <c r="D2254" s="1" t="s">
        <v>129</v>
      </c>
      <c r="E2254" s="1" t="s">
        <v>77</v>
      </c>
      <c r="F2254" s="1" t="s">
        <v>74</v>
      </c>
      <c r="G2254" s="1" t="s">
        <v>128</v>
      </c>
      <c r="H2254" s="1" t="s">
        <v>71</v>
      </c>
      <c r="I2254">
        <v>1</v>
      </c>
      <c r="J2254" t="s">
        <v>228</v>
      </c>
      <c r="K2254" s="1" t="s">
        <v>230</v>
      </c>
      <c r="L2254" s="1" t="s">
        <v>178</v>
      </c>
      <c r="M2254">
        <v>32</v>
      </c>
      <c r="N2254">
        <v>0</v>
      </c>
      <c r="O2254">
        <v>0</v>
      </c>
      <c r="P2254">
        <v>0</v>
      </c>
      <c r="R2254" s="1" t="s">
        <v>923</v>
      </c>
      <c r="S2254" s="1">
        <v>12.5</v>
      </c>
      <c r="T2254" s="1">
        <v>49.74</v>
      </c>
      <c r="U2254" s="1"/>
      <c r="V2254" s="1"/>
      <c r="W2254" s="1"/>
      <c r="X2254" t="str">
        <f>Receive[[#This Row],[服装]]&amp;Receive[[#This Row],[名前]]&amp;Receive[[#This Row],[レアリティ]]</f>
        <v>3周年赤葦京治ICONIC</v>
      </c>
    </row>
    <row r="2255" spans="1:24" x14ac:dyDescent="0.25">
      <c r="A2255">
        <f>VLOOKUP(Receive[[#This Row],[No用]],SetNo[[No.用]:[vlookup 用]],2,FALSE)</f>
        <v>379</v>
      </c>
      <c r="B2255">
        <f>IF(ROW()=2,1,IF(A2254&lt;&gt;Receive[[#This Row],[No]],1,B2254+1))</f>
        <v>4</v>
      </c>
      <c r="C2255" s="1" t="s">
        <v>1502</v>
      </c>
      <c r="D2255" s="1" t="s">
        <v>129</v>
      </c>
      <c r="E2255" s="1" t="s">
        <v>77</v>
      </c>
      <c r="F2255" s="1" t="s">
        <v>74</v>
      </c>
      <c r="G2255" s="1" t="s">
        <v>128</v>
      </c>
      <c r="H2255" s="1" t="s">
        <v>71</v>
      </c>
      <c r="I2255">
        <v>1</v>
      </c>
      <c r="J2255" t="s">
        <v>228</v>
      </c>
      <c r="K2255" s="1" t="s">
        <v>120</v>
      </c>
      <c r="L2255" s="1" t="s">
        <v>173</v>
      </c>
      <c r="M2255">
        <v>38</v>
      </c>
      <c r="N2255">
        <v>0</v>
      </c>
      <c r="O2255">
        <v>0</v>
      </c>
      <c r="P2255">
        <v>0</v>
      </c>
      <c r="W2255" s="1"/>
      <c r="X2255" t="str">
        <f>Receive[[#This Row],[服装]]&amp;Receive[[#This Row],[名前]]&amp;Receive[[#This Row],[レアリティ]]</f>
        <v>3周年赤葦京治ICONIC</v>
      </c>
    </row>
    <row r="2256" spans="1:24" x14ac:dyDescent="0.25">
      <c r="A2256">
        <f>VLOOKUP(Receive[[#This Row],[No用]],SetNo[[No.用]:[vlookup 用]],2,FALSE)</f>
        <v>379</v>
      </c>
      <c r="B2256">
        <f>IF(ROW()=2,1,IF(A2255&lt;&gt;Receive[[#This Row],[No]],1,B2255+1))</f>
        <v>5</v>
      </c>
      <c r="C2256" s="1" t="s">
        <v>1502</v>
      </c>
      <c r="D2256" s="1" t="s">
        <v>129</v>
      </c>
      <c r="E2256" s="1" t="s">
        <v>77</v>
      </c>
      <c r="F2256" s="1" t="s">
        <v>74</v>
      </c>
      <c r="G2256" s="1" t="s">
        <v>128</v>
      </c>
      <c r="H2256" s="1" t="s">
        <v>71</v>
      </c>
      <c r="I2256">
        <v>1</v>
      </c>
      <c r="J2256" t="s">
        <v>228</v>
      </c>
      <c r="K2256" s="1" t="s">
        <v>164</v>
      </c>
      <c r="L2256" s="1" t="s">
        <v>162</v>
      </c>
      <c r="M2256">
        <v>32</v>
      </c>
      <c r="N2256">
        <v>0</v>
      </c>
      <c r="O2256">
        <v>0</v>
      </c>
      <c r="P2256">
        <v>0</v>
      </c>
      <c r="W2256" s="1"/>
      <c r="X2256" t="str">
        <f>Receive[[#This Row],[服装]]&amp;Receive[[#This Row],[名前]]&amp;Receive[[#This Row],[レアリティ]]</f>
        <v>3周年赤葦京治ICONIC</v>
      </c>
    </row>
    <row r="2257" spans="1:24" x14ac:dyDescent="0.25">
      <c r="A2257">
        <f>VLOOKUP(Receive[[#This Row],[No用]],SetNo[[No.用]:[vlookup 用]],2,FALSE)</f>
        <v>379</v>
      </c>
      <c r="B2257">
        <f>IF(ROW()=2,1,IF(A2256&lt;&gt;Receive[[#This Row],[No]],1,B2256+1))</f>
        <v>6</v>
      </c>
      <c r="C2257" s="1" t="s">
        <v>1502</v>
      </c>
      <c r="D2257" s="1" t="s">
        <v>129</v>
      </c>
      <c r="E2257" s="1" t="s">
        <v>77</v>
      </c>
      <c r="F2257" s="1" t="s">
        <v>74</v>
      </c>
      <c r="G2257" s="1" t="s">
        <v>128</v>
      </c>
      <c r="H2257" s="1" t="s">
        <v>71</v>
      </c>
      <c r="I2257">
        <v>0</v>
      </c>
      <c r="J2257" t="s">
        <v>228</v>
      </c>
      <c r="K2257" s="1" t="s">
        <v>165</v>
      </c>
      <c r="L2257" s="1" t="s">
        <v>162</v>
      </c>
      <c r="M2257">
        <v>14</v>
      </c>
      <c r="N2257">
        <v>0</v>
      </c>
      <c r="O2257">
        <v>0</v>
      </c>
      <c r="P2257">
        <v>0</v>
      </c>
      <c r="W2257" s="1"/>
      <c r="X2257" t="str">
        <f>Receive[[#This Row],[服装]]&amp;Receive[[#This Row],[名前]]&amp;Receive[[#This Row],[レアリティ]]</f>
        <v>3周年赤葦京治ICONIC</v>
      </c>
    </row>
    <row r="2258" spans="1:24" x14ac:dyDescent="0.25">
      <c r="A2258">
        <f>VLOOKUP(Receive[[#This Row],[No用]],SetNo[[No.用]:[vlookup 用]],2,FALSE)</f>
        <v>380</v>
      </c>
      <c r="B2258">
        <f>IF(ROW()=2,1,IF(A2251&lt;&gt;Receive[[#This Row],[No]],1,B2251+1))</f>
        <v>1</v>
      </c>
      <c r="C2258" s="1" t="s">
        <v>108</v>
      </c>
      <c r="D2258" s="1" t="s">
        <v>642</v>
      </c>
      <c r="E2258" s="1" t="s">
        <v>90</v>
      </c>
      <c r="F2258" s="1" t="s">
        <v>78</v>
      </c>
      <c r="G2258" s="1" t="s">
        <v>633</v>
      </c>
      <c r="H2258" s="1" t="s">
        <v>543</v>
      </c>
      <c r="I2258">
        <v>1</v>
      </c>
      <c r="J2258" t="s">
        <v>228</v>
      </c>
      <c r="K2258" s="1" t="s">
        <v>119</v>
      </c>
      <c r="L2258" s="1" t="s">
        <v>162</v>
      </c>
      <c r="M2258">
        <v>26</v>
      </c>
      <c r="N2258">
        <v>0</v>
      </c>
      <c r="O2258">
        <v>0</v>
      </c>
      <c r="P2258">
        <v>0</v>
      </c>
      <c r="X2258" t="str">
        <f>Receive[[#This Row],[服装]]&amp;Receive[[#This Row],[名前]]&amp;Receive[[#This Row],[レアリティ]]</f>
        <v>ユニフォーム姫川葵ICONIC</v>
      </c>
    </row>
    <row r="2259" spans="1:24" x14ac:dyDescent="0.25">
      <c r="A2259">
        <f>VLOOKUP(Receive[[#This Row],[No用]],SetNo[[No.用]:[vlookup 用]],2,FALSE)</f>
        <v>380</v>
      </c>
      <c r="B2259">
        <f>IF(ROW()=2,1,IF(A2258&lt;&gt;Receive[[#This Row],[No]],1,B2258+1))</f>
        <v>2</v>
      </c>
      <c r="C2259" s="1" t="s">
        <v>108</v>
      </c>
      <c r="D2259" s="1" t="s">
        <v>642</v>
      </c>
      <c r="E2259" s="1" t="s">
        <v>90</v>
      </c>
      <c r="F2259" s="1" t="s">
        <v>78</v>
      </c>
      <c r="G2259" s="1" t="s">
        <v>633</v>
      </c>
      <c r="H2259" s="1" t="s">
        <v>543</v>
      </c>
      <c r="I2259">
        <v>1</v>
      </c>
      <c r="J2259" t="s">
        <v>228</v>
      </c>
      <c r="K2259" s="1" t="s">
        <v>194</v>
      </c>
      <c r="L2259" s="1" t="s">
        <v>173</v>
      </c>
      <c r="M2259">
        <v>32</v>
      </c>
      <c r="N2259">
        <v>0</v>
      </c>
      <c r="O2259">
        <v>0</v>
      </c>
      <c r="P2259">
        <v>0</v>
      </c>
      <c r="X2259" t="str">
        <f>Receive[[#This Row],[服装]]&amp;Receive[[#This Row],[名前]]&amp;Receive[[#This Row],[レアリティ]]</f>
        <v>ユニフォーム姫川葵ICONIC</v>
      </c>
    </row>
    <row r="2260" spans="1:24" x14ac:dyDescent="0.25">
      <c r="A2260">
        <f>VLOOKUP(Receive[[#This Row],[No用]],SetNo[[No.用]:[vlookup 用]],2,FALSE)</f>
        <v>380</v>
      </c>
      <c r="B2260">
        <f>IF(ROW()=2,1,IF(A2259&lt;&gt;Receive[[#This Row],[No]],1,B2259+1))</f>
        <v>3</v>
      </c>
      <c r="C2260" s="1" t="s">
        <v>108</v>
      </c>
      <c r="D2260" s="1" t="s">
        <v>642</v>
      </c>
      <c r="E2260" s="1" t="s">
        <v>90</v>
      </c>
      <c r="F2260" s="1" t="s">
        <v>78</v>
      </c>
      <c r="G2260" s="1" t="s">
        <v>633</v>
      </c>
      <c r="H2260" s="1" t="s">
        <v>543</v>
      </c>
      <c r="I2260">
        <v>1</v>
      </c>
      <c r="J2260" t="s">
        <v>228</v>
      </c>
      <c r="K2260" s="1" t="s">
        <v>163</v>
      </c>
      <c r="L2260" s="1" t="s">
        <v>162</v>
      </c>
      <c r="M2260">
        <v>26</v>
      </c>
      <c r="N2260">
        <v>0</v>
      </c>
      <c r="O2260">
        <v>0</v>
      </c>
      <c r="P2260">
        <v>0</v>
      </c>
      <c r="R2260" s="1" t="s">
        <v>923</v>
      </c>
      <c r="S2260" s="1">
        <v>15</v>
      </c>
      <c r="T2260" s="1">
        <v>59.1</v>
      </c>
      <c r="U2260" s="1"/>
      <c r="V2260" s="1"/>
      <c r="X2260" t="str">
        <f>Receive[[#This Row],[服装]]&amp;Receive[[#This Row],[名前]]&amp;Receive[[#This Row],[レアリティ]]</f>
        <v>ユニフォーム姫川葵ICONIC</v>
      </c>
    </row>
    <row r="2261" spans="1:24" x14ac:dyDescent="0.25">
      <c r="A2261">
        <f>VLOOKUP(Receive[[#This Row],[No用]],SetNo[[No.用]:[vlookup 用]],2,FALSE)</f>
        <v>380</v>
      </c>
      <c r="B2261">
        <f>IF(ROW()=2,1,IF(A2260&lt;&gt;Receive[[#This Row],[No]],1,B2260+1))</f>
        <v>4</v>
      </c>
      <c r="C2261" s="1" t="s">
        <v>108</v>
      </c>
      <c r="D2261" s="1" t="s">
        <v>642</v>
      </c>
      <c r="E2261" s="1" t="s">
        <v>90</v>
      </c>
      <c r="F2261" s="1" t="s">
        <v>78</v>
      </c>
      <c r="G2261" s="1" t="s">
        <v>633</v>
      </c>
      <c r="H2261" s="1" t="s">
        <v>543</v>
      </c>
      <c r="I2261">
        <v>1</v>
      </c>
      <c r="J2261" t="s">
        <v>228</v>
      </c>
      <c r="K2261" s="1" t="s">
        <v>120</v>
      </c>
      <c r="L2261" s="1" t="s">
        <v>162</v>
      </c>
      <c r="M2261">
        <v>26</v>
      </c>
      <c r="N2261">
        <v>0</v>
      </c>
      <c r="O2261">
        <v>0</v>
      </c>
      <c r="P2261">
        <v>0</v>
      </c>
      <c r="X2261" t="str">
        <f>Receive[[#This Row],[服装]]&amp;Receive[[#This Row],[名前]]&amp;Receive[[#This Row],[レアリティ]]</f>
        <v>ユニフォーム姫川葵ICONIC</v>
      </c>
    </row>
    <row r="2262" spans="1:24" x14ac:dyDescent="0.25">
      <c r="A2262">
        <f>VLOOKUP(Receive[[#This Row],[No用]],SetNo[[No.用]:[vlookup 用]],2,FALSE)</f>
        <v>380</v>
      </c>
      <c r="B2262">
        <f>IF(ROW()=2,1,IF(A2261&lt;&gt;Receive[[#This Row],[No]],1,B2261+1))</f>
        <v>5</v>
      </c>
      <c r="C2262" s="1" t="s">
        <v>108</v>
      </c>
      <c r="D2262" s="1" t="s">
        <v>642</v>
      </c>
      <c r="E2262" s="1" t="s">
        <v>90</v>
      </c>
      <c r="F2262" s="1" t="s">
        <v>78</v>
      </c>
      <c r="G2262" s="1" t="s">
        <v>633</v>
      </c>
      <c r="H2262" s="1" t="s">
        <v>543</v>
      </c>
      <c r="I2262">
        <v>1</v>
      </c>
      <c r="J2262" t="s">
        <v>228</v>
      </c>
      <c r="K2262" s="1" t="s">
        <v>164</v>
      </c>
      <c r="L2262" s="1" t="s">
        <v>162</v>
      </c>
      <c r="M2262">
        <v>26</v>
      </c>
      <c r="N2262">
        <v>0</v>
      </c>
      <c r="O2262">
        <v>0</v>
      </c>
      <c r="P2262">
        <v>0</v>
      </c>
      <c r="X2262" t="str">
        <f>Receive[[#This Row],[服装]]&amp;Receive[[#This Row],[名前]]&amp;Receive[[#This Row],[レアリティ]]</f>
        <v>ユニフォーム姫川葵ICONIC</v>
      </c>
    </row>
    <row r="2263" spans="1:24" x14ac:dyDescent="0.25">
      <c r="A2263">
        <f>VLOOKUP(Receive[[#This Row],[No用]],SetNo[[No.用]:[vlookup 用]],2,FALSE)</f>
        <v>380</v>
      </c>
      <c r="B2263">
        <f>IF(ROW()=2,1,IF(A2262&lt;&gt;Receive[[#This Row],[No]],1,B2262+1))</f>
        <v>6</v>
      </c>
      <c r="C2263" s="1" t="s">
        <v>108</v>
      </c>
      <c r="D2263" s="1" t="s">
        <v>642</v>
      </c>
      <c r="E2263" s="1" t="s">
        <v>90</v>
      </c>
      <c r="F2263" s="1" t="s">
        <v>78</v>
      </c>
      <c r="G2263" s="1" t="s">
        <v>633</v>
      </c>
      <c r="H2263" s="1" t="s">
        <v>543</v>
      </c>
      <c r="I2263">
        <v>0</v>
      </c>
      <c r="J2263" t="s">
        <v>228</v>
      </c>
      <c r="K2263" s="1" t="s">
        <v>165</v>
      </c>
      <c r="L2263" s="1" t="s">
        <v>162</v>
      </c>
      <c r="M2263">
        <v>13</v>
      </c>
      <c r="N2263">
        <v>0</v>
      </c>
      <c r="O2263">
        <v>0</v>
      </c>
      <c r="P2263">
        <v>0</v>
      </c>
      <c r="X2263" t="str">
        <f>Receive[[#This Row],[服装]]&amp;Receive[[#This Row],[名前]]&amp;Receive[[#This Row],[レアリティ]]</f>
        <v>ユニフォーム姫川葵ICONIC</v>
      </c>
    </row>
    <row r="2264" spans="1:24" x14ac:dyDescent="0.25">
      <c r="A2264">
        <f>VLOOKUP(Receive[[#This Row],[No用]],SetNo[[No.用]:[vlookup 用]],2,FALSE)</f>
        <v>381</v>
      </c>
      <c r="B2264">
        <f>IF(ROW()=2,1,IF(A2263&lt;&gt;Receive[[#This Row],[No]],1,B2263+1))</f>
        <v>1</v>
      </c>
      <c r="C2264" s="1" t="s">
        <v>701</v>
      </c>
      <c r="D2264" s="1" t="s">
        <v>642</v>
      </c>
      <c r="E2264" s="10" t="s">
        <v>77</v>
      </c>
      <c r="F2264" s="1" t="s">
        <v>78</v>
      </c>
      <c r="G2264" s="1" t="s">
        <v>633</v>
      </c>
      <c r="H2264" s="1" t="s">
        <v>543</v>
      </c>
      <c r="I2264">
        <v>1</v>
      </c>
      <c r="J2264" t="s">
        <v>228</v>
      </c>
      <c r="K2264" s="1" t="s">
        <v>119</v>
      </c>
      <c r="L2264" s="1" t="s">
        <v>178</v>
      </c>
      <c r="M2264">
        <v>29</v>
      </c>
      <c r="N2264">
        <v>0</v>
      </c>
      <c r="O2264">
        <v>0</v>
      </c>
      <c r="P2264">
        <v>0</v>
      </c>
      <c r="X2264" t="str">
        <f>Receive[[#This Row],[服装]]&amp;Receive[[#This Row],[名前]]&amp;Receive[[#This Row],[レアリティ]]</f>
        <v>花火姫川葵ICONIC</v>
      </c>
    </row>
    <row r="2265" spans="1:24" x14ac:dyDescent="0.25">
      <c r="A2265">
        <f>VLOOKUP(Receive[[#This Row],[No用]],SetNo[[No.用]:[vlookup 用]],2,FALSE)</f>
        <v>381</v>
      </c>
      <c r="B2265">
        <f>IF(ROW()=2,1,IF(A2264&lt;&gt;Receive[[#This Row],[No]],1,B2264+1))</f>
        <v>2</v>
      </c>
      <c r="C2265" s="1" t="s">
        <v>701</v>
      </c>
      <c r="D2265" s="1" t="s">
        <v>642</v>
      </c>
      <c r="E2265" s="10" t="s">
        <v>77</v>
      </c>
      <c r="F2265" s="1" t="s">
        <v>78</v>
      </c>
      <c r="G2265" s="1" t="s">
        <v>633</v>
      </c>
      <c r="H2265" s="1" t="s">
        <v>543</v>
      </c>
      <c r="I2265">
        <v>1</v>
      </c>
      <c r="J2265" t="s">
        <v>228</v>
      </c>
      <c r="K2265" s="1" t="s">
        <v>194</v>
      </c>
      <c r="L2265" s="1" t="s">
        <v>173</v>
      </c>
      <c r="M2265">
        <v>32</v>
      </c>
      <c r="N2265">
        <v>0</v>
      </c>
      <c r="O2265">
        <v>0</v>
      </c>
      <c r="P2265">
        <v>0</v>
      </c>
      <c r="X2265" t="str">
        <f>Receive[[#This Row],[服装]]&amp;Receive[[#This Row],[名前]]&amp;Receive[[#This Row],[レアリティ]]</f>
        <v>花火姫川葵ICONIC</v>
      </c>
    </row>
    <row r="2266" spans="1:24" x14ac:dyDescent="0.25">
      <c r="A2266">
        <f>VLOOKUP(Receive[[#This Row],[No用]],SetNo[[No.用]:[vlookup 用]],2,FALSE)</f>
        <v>381</v>
      </c>
      <c r="B2266">
        <f>IF(ROW()=2,1,IF(A2265&lt;&gt;Receive[[#This Row],[No]],1,B2265+1))</f>
        <v>3</v>
      </c>
      <c r="C2266" s="1" t="s">
        <v>701</v>
      </c>
      <c r="D2266" s="1" t="s">
        <v>642</v>
      </c>
      <c r="E2266" s="10" t="s">
        <v>77</v>
      </c>
      <c r="F2266" s="1" t="s">
        <v>78</v>
      </c>
      <c r="G2266" s="1" t="s">
        <v>633</v>
      </c>
      <c r="H2266" s="1" t="s">
        <v>543</v>
      </c>
      <c r="I2266">
        <v>1</v>
      </c>
      <c r="J2266" t="s">
        <v>228</v>
      </c>
      <c r="K2266" s="1" t="s">
        <v>163</v>
      </c>
      <c r="L2266" s="1" t="s">
        <v>162</v>
      </c>
      <c r="M2266">
        <v>26</v>
      </c>
      <c r="N2266">
        <v>0</v>
      </c>
      <c r="O2266">
        <v>0</v>
      </c>
      <c r="P2266">
        <v>0</v>
      </c>
      <c r="R2266" s="1" t="s">
        <v>923</v>
      </c>
      <c r="S2266" s="1">
        <v>15</v>
      </c>
      <c r="T2266" s="1">
        <v>59.1</v>
      </c>
      <c r="U2266" s="1"/>
      <c r="V2266" s="1"/>
      <c r="X2266" t="str">
        <f>Receive[[#This Row],[服装]]&amp;Receive[[#This Row],[名前]]&amp;Receive[[#This Row],[レアリティ]]</f>
        <v>花火姫川葵ICONIC</v>
      </c>
    </row>
    <row r="2267" spans="1:24" x14ac:dyDescent="0.25">
      <c r="A2267">
        <f>VLOOKUP(Receive[[#This Row],[No用]],SetNo[[No.用]:[vlookup 用]],2,FALSE)</f>
        <v>381</v>
      </c>
      <c r="B2267">
        <f>IF(ROW()=2,1,IF(A2266&lt;&gt;Receive[[#This Row],[No]],1,B2266+1))</f>
        <v>4</v>
      </c>
      <c r="C2267" s="1" t="s">
        <v>701</v>
      </c>
      <c r="D2267" s="1" t="s">
        <v>642</v>
      </c>
      <c r="E2267" s="10" t="s">
        <v>77</v>
      </c>
      <c r="F2267" s="1" t="s">
        <v>78</v>
      </c>
      <c r="G2267" s="1" t="s">
        <v>633</v>
      </c>
      <c r="H2267" s="1" t="s">
        <v>543</v>
      </c>
      <c r="I2267">
        <v>1</v>
      </c>
      <c r="J2267" t="s">
        <v>228</v>
      </c>
      <c r="K2267" s="1" t="s">
        <v>120</v>
      </c>
      <c r="L2267" s="1" t="s">
        <v>178</v>
      </c>
      <c r="M2267">
        <v>29</v>
      </c>
      <c r="N2267">
        <v>0</v>
      </c>
      <c r="O2267">
        <v>0</v>
      </c>
      <c r="P2267">
        <v>0</v>
      </c>
      <c r="X2267" t="str">
        <f>Receive[[#This Row],[服装]]&amp;Receive[[#This Row],[名前]]&amp;Receive[[#This Row],[レアリティ]]</f>
        <v>花火姫川葵ICONIC</v>
      </c>
    </row>
    <row r="2268" spans="1:24" x14ac:dyDescent="0.25">
      <c r="A2268">
        <f>VLOOKUP(Receive[[#This Row],[No用]],SetNo[[No.用]:[vlookup 用]],2,FALSE)</f>
        <v>381</v>
      </c>
      <c r="B2268">
        <f>IF(ROW()=2,1,IF(A2267&lt;&gt;Receive[[#This Row],[No]],1,B2267+1))</f>
        <v>5</v>
      </c>
      <c r="C2268" s="1" t="s">
        <v>701</v>
      </c>
      <c r="D2268" s="1" t="s">
        <v>642</v>
      </c>
      <c r="E2268" s="10" t="s">
        <v>77</v>
      </c>
      <c r="F2268" s="1" t="s">
        <v>78</v>
      </c>
      <c r="G2268" s="1" t="s">
        <v>633</v>
      </c>
      <c r="H2268" s="1" t="s">
        <v>543</v>
      </c>
      <c r="I2268">
        <v>1</v>
      </c>
      <c r="J2268" t="s">
        <v>228</v>
      </c>
      <c r="K2268" s="1" t="s">
        <v>164</v>
      </c>
      <c r="L2268" s="1" t="s">
        <v>162</v>
      </c>
      <c r="M2268">
        <v>26</v>
      </c>
      <c r="N2268">
        <v>0</v>
      </c>
      <c r="O2268">
        <v>0</v>
      </c>
      <c r="P2268">
        <v>0</v>
      </c>
      <c r="X2268" t="str">
        <f>Receive[[#This Row],[服装]]&amp;Receive[[#This Row],[名前]]&amp;Receive[[#This Row],[レアリティ]]</f>
        <v>花火姫川葵ICONIC</v>
      </c>
    </row>
    <row r="2269" spans="1:24" x14ac:dyDescent="0.25">
      <c r="A2269">
        <f>VLOOKUP(Receive[[#This Row],[No用]],SetNo[[No.用]:[vlookup 用]],2,FALSE)</f>
        <v>381</v>
      </c>
      <c r="B2269">
        <f>IF(ROW()=2,1,IF(A2268&lt;&gt;Receive[[#This Row],[No]],1,B2268+1))</f>
        <v>6</v>
      </c>
      <c r="C2269" s="1" t="s">
        <v>701</v>
      </c>
      <c r="D2269" s="1" t="s">
        <v>642</v>
      </c>
      <c r="E2269" s="10" t="s">
        <v>77</v>
      </c>
      <c r="F2269" s="1" t="s">
        <v>78</v>
      </c>
      <c r="G2269" s="1" t="s">
        <v>633</v>
      </c>
      <c r="H2269" s="1" t="s">
        <v>543</v>
      </c>
      <c r="I2269">
        <v>0</v>
      </c>
      <c r="J2269" t="s">
        <v>228</v>
      </c>
      <c r="K2269" s="1" t="s">
        <v>165</v>
      </c>
      <c r="L2269" s="1" t="s">
        <v>162</v>
      </c>
      <c r="M2269">
        <v>13</v>
      </c>
      <c r="N2269">
        <v>0</v>
      </c>
      <c r="O2269">
        <v>0</v>
      </c>
      <c r="P2269">
        <v>0</v>
      </c>
      <c r="X2269" t="str">
        <f>Receive[[#This Row],[服装]]&amp;Receive[[#This Row],[名前]]&amp;Receive[[#This Row],[レアリティ]]</f>
        <v>花火姫川葵ICONIC</v>
      </c>
    </row>
    <row r="2270" spans="1:24" x14ac:dyDescent="0.25">
      <c r="A2270">
        <f>VLOOKUP(Receive[[#This Row],[No用]],SetNo[[No.用]:[vlookup 用]],2,FALSE)</f>
        <v>381</v>
      </c>
      <c r="B2270">
        <f>IF(ROW()=2,1,IF(A2269&lt;&gt;Receive[[#This Row],[No]],1,B2269+1))</f>
        <v>7</v>
      </c>
      <c r="C2270" s="1" t="s">
        <v>701</v>
      </c>
      <c r="D2270" s="1" t="s">
        <v>642</v>
      </c>
      <c r="E2270" s="10" t="s">
        <v>77</v>
      </c>
      <c r="F2270" s="1" t="s">
        <v>78</v>
      </c>
      <c r="G2270" s="1" t="s">
        <v>633</v>
      </c>
      <c r="H2270" s="1" t="s">
        <v>543</v>
      </c>
      <c r="I2270">
        <v>1</v>
      </c>
      <c r="J2270" t="s">
        <v>228</v>
      </c>
      <c r="K2270" s="1" t="s">
        <v>119</v>
      </c>
      <c r="L2270" s="1" t="s">
        <v>224</v>
      </c>
      <c r="M2270">
        <v>45</v>
      </c>
      <c r="N2270">
        <v>0</v>
      </c>
      <c r="O2270">
        <v>55</v>
      </c>
      <c r="P2270">
        <v>0</v>
      </c>
      <c r="X2270" t="str">
        <f>Receive[[#This Row],[服装]]&amp;Receive[[#This Row],[名前]]&amp;Receive[[#This Row],[レアリティ]]</f>
        <v>花火姫川葵ICONIC</v>
      </c>
    </row>
    <row r="2271" spans="1:24" x14ac:dyDescent="0.25">
      <c r="A2271">
        <f>VLOOKUP(Receive[[#This Row],[No用]],SetNo[[No.用]:[vlookup 用]],2,FALSE)</f>
        <v>382</v>
      </c>
      <c r="B2271">
        <f>IF(ROW()=2,1,IF(A2270&lt;&gt;Receive[[#This Row],[No]],1,B2270+1))</f>
        <v>1</v>
      </c>
      <c r="C2271" s="1" t="s">
        <v>108</v>
      </c>
      <c r="D2271" s="1" t="s">
        <v>648</v>
      </c>
      <c r="E2271" s="1" t="s">
        <v>90</v>
      </c>
      <c r="F2271" s="1" t="s">
        <v>82</v>
      </c>
      <c r="G2271" s="1" t="s">
        <v>633</v>
      </c>
      <c r="H2271" s="1" t="s">
        <v>71</v>
      </c>
      <c r="I2271">
        <v>1</v>
      </c>
      <c r="J2271" t="s">
        <v>228</v>
      </c>
      <c r="K2271" s="1" t="s">
        <v>119</v>
      </c>
      <c r="L2271" s="1" t="s">
        <v>162</v>
      </c>
      <c r="M2271">
        <v>27</v>
      </c>
      <c r="N2271">
        <v>0</v>
      </c>
      <c r="O2271">
        <v>0</v>
      </c>
      <c r="P2271">
        <v>0</v>
      </c>
      <c r="X2271" t="str">
        <f>Receive[[#This Row],[服装]]&amp;Receive[[#This Row],[名前]]&amp;Receive[[#This Row],[レアリティ]]</f>
        <v>ユニフォーム当間義友ICONIC</v>
      </c>
    </row>
    <row r="2272" spans="1:24" x14ac:dyDescent="0.25">
      <c r="A2272">
        <f>VLOOKUP(Receive[[#This Row],[No用]],SetNo[[No.用]:[vlookup 用]],2,FALSE)</f>
        <v>382</v>
      </c>
      <c r="B2272">
        <f>IF(ROW()=2,1,IF(A2271&lt;&gt;Receive[[#This Row],[No]],1,B2271+1))</f>
        <v>2</v>
      </c>
      <c r="C2272" s="1" t="s">
        <v>108</v>
      </c>
      <c r="D2272" s="1" t="s">
        <v>648</v>
      </c>
      <c r="E2272" s="1" t="s">
        <v>90</v>
      </c>
      <c r="F2272" s="1" t="s">
        <v>82</v>
      </c>
      <c r="G2272" s="1" t="s">
        <v>633</v>
      </c>
      <c r="H2272" s="1" t="s">
        <v>71</v>
      </c>
      <c r="I2272">
        <v>1</v>
      </c>
      <c r="J2272" t="s">
        <v>228</v>
      </c>
      <c r="K2272" s="1" t="s">
        <v>163</v>
      </c>
      <c r="L2272" s="1" t="s">
        <v>162</v>
      </c>
      <c r="M2272">
        <v>27</v>
      </c>
      <c r="N2272">
        <v>0</v>
      </c>
      <c r="O2272">
        <v>0</v>
      </c>
      <c r="P2272">
        <v>0</v>
      </c>
      <c r="R2272" s="1" t="s">
        <v>923</v>
      </c>
      <c r="S2272" s="1">
        <v>15</v>
      </c>
      <c r="T2272" s="1">
        <v>59.1</v>
      </c>
      <c r="U2272" s="1"/>
      <c r="V2272" s="1"/>
      <c r="X2272" t="str">
        <f>Receive[[#This Row],[服装]]&amp;Receive[[#This Row],[名前]]&amp;Receive[[#This Row],[レアリティ]]</f>
        <v>ユニフォーム当間義友ICONIC</v>
      </c>
    </row>
    <row r="2273" spans="1:24" x14ac:dyDescent="0.25">
      <c r="A2273">
        <f>VLOOKUP(Receive[[#This Row],[No用]],SetNo[[No.用]:[vlookup 用]],2,FALSE)</f>
        <v>382</v>
      </c>
      <c r="B2273">
        <f>IF(ROW()=2,1,IF(A2272&lt;&gt;Receive[[#This Row],[No]],1,B2272+1))</f>
        <v>3</v>
      </c>
      <c r="C2273" s="1" t="s">
        <v>108</v>
      </c>
      <c r="D2273" s="1" t="s">
        <v>648</v>
      </c>
      <c r="E2273" s="1" t="s">
        <v>90</v>
      </c>
      <c r="F2273" s="1" t="s">
        <v>82</v>
      </c>
      <c r="G2273" s="1" t="s">
        <v>633</v>
      </c>
      <c r="H2273" s="1" t="s">
        <v>71</v>
      </c>
      <c r="I2273">
        <v>1</v>
      </c>
      <c r="J2273" t="s">
        <v>228</v>
      </c>
      <c r="K2273" s="1" t="s">
        <v>120</v>
      </c>
      <c r="L2273" s="1" t="s">
        <v>162</v>
      </c>
      <c r="M2273">
        <v>27</v>
      </c>
      <c r="N2273">
        <v>0</v>
      </c>
      <c r="O2273">
        <v>0</v>
      </c>
      <c r="P2273">
        <v>0</v>
      </c>
      <c r="X2273" t="str">
        <f>Receive[[#This Row],[服装]]&amp;Receive[[#This Row],[名前]]&amp;Receive[[#This Row],[レアリティ]]</f>
        <v>ユニフォーム当間義友ICONIC</v>
      </c>
    </row>
    <row r="2274" spans="1:24" x14ac:dyDescent="0.25">
      <c r="A2274">
        <f>VLOOKUP(Receive[[#This Row],[No用]],SetNo[[No.用]:[vlookup 用]],2,FALSE)</f>
        <v>382</v>
      </c>
      <c r="B2274">
        <f>IF(ROW()=2,1,IF(A2273&lt;&gt;Receive[[#This Row],[No]],1,B2273+1))</f>
        <v>4</v>
      </c>
      <c r="C2274" s="1" t="s">
        <v>108</v>
      </c>
      <c r="D2274" s="1" t="s">
        <v>648</v>
      </c>
      <c r="E2274" s="1" t="s">
        <v>90</v>
      </c>
      <c r="F2274" s="1" t="s">
        <v>82</v>
      </c>
      <c r="G2274" s="1" t="s">
        <v>633</v>
      </c>
      <c r="H2274" s="1" t="s">
        <v>71</v>
      </c>
      <c r="I2274">
        <v>1</v>
      </c>
      <c r="J2274" t="s">
        <v>228</v>
      </c>
      <c r="K2274" s="1" t="s">
        <v>164</v>
      </c>
      <c r="L2274" s="1" t="s">
        <v>162</v>
      </c>
      <c r="M2274">
        <v>27</v>
      </c>
      <c r="N2274">
        <v>0</v>
      </c>
      <c r="O2274">
        <v>0</v>
      </c>
      <c r="P2274">
        <v>0</v>
      </c>
      <c r="X2274" t="str">
        <f>Receive[[#This Row],[服装]]&amp;Receive[[#This Row],[名前]]&amp;Receive[[#This Row],[レアリティ]]</f>
        <v>ユニフォーム当間義友ICONIC</v>
      </c>
    </row>
    <row r="2275" spans="1:24" x14ac:dyDescent="0.25">
      <c r="A2275">
        <f>VLOOKUP(Receive[[#This Row],[No用]],SetNo[[No.用]:[vlookup 用]],2,FALSE)</f>
        <v>382</v>
      </c>
      <c r="B2275">
        <f>IF(ROW()=2,1,IF(A2274&lt;&gt;Receive[[#This Row],[No]],1,B2274+1))</f>
        <v>5</v>
      </c>
      <c r="C2275" s="1" t="s">
        <v>108</v>
      </c>
      <c r="D2275" s="1" t="s">
        <v>648</v>
      </c>
      <c r="E2275" s="1" t="s">
        <v>90</v>
      </c>
      <c r="F2275" s="1" t="s">
        <v>82</v>
      </c>
      <c r="G2275" s="1" t="s">
        <v>633</v>
      </c>
      <c r="H2275" s="1" t="s">
        <v>71</v>
      </c>
      <c r="I2275">
        <v>0</v>
      </c>
      <c r="J2275" t="s">
        <v>228</v>
      </c>
      <c r="K2275" s="1" t="s">
        <v>165</v>
      </c>
      <c r="L2275" s="1" t="s">
        <v>162</v>
      </c>
      <c r="M2275">
        <v>13</v>
      </c>
      <c r="N2275">
        <v>0</v>
      </c>
      <c r="O2275">
        <v>0</v>
      </c>
      <c r="P2275">
        <v>0</v>
      </c>
      <c r="X2275" t="str">
        <f>Receive[[#This Row],[服装]]&amp;Receive[[#This Row],[名前]]&amp;Receive[[#This Row],[レアリティ]]</f>
        <v>ユニフォーム当間義友ICONIC</v>
      </c>
    </row>
    <row r="2276" spans="1:24" x14ac:dyDescent="0.25">
      <c r="A2276">
        <f>VLOOKUP(Receive[[#This Row],[No用]],SetNo[[No.用]:[vlookup 用]],2,FALSE)</f>
        <v>383</v>
      </c>
      <c r="B2276">
        <f>IF(ROW()=2,1,IF(A2275&lt;&gt;Receive[[#This Row],[No]],1,B2275+1))</f>
        <v>1</v>
      </c>
      <c r="C2276" s="1" t="s">
        <v>108</v>
      </c>
      <c r="D2276" s="1" t="s">
        <v>631</v>
      </c>
      <c r="E2276" s="1" t="s">
        <v>90</v>
      </c>
      <c r="F2276" s="1" t="s">
        <v>74</v>
      </c>
      <c r="G2276" s="1" t="s">
        <v>633</v>
      </c>
      <c r="H2276" s="1" t="s">
        <v>71</v>
      </c>
      <c r="I2276">
        <v>1</v>
      </c>
      <c r="J2276" t="s">
        <v>228</v>
      </c>
      <c r="K2276" s="1" t="s">
        <v>119</v>
      </c>
      <c r="L2276" s="1" t="s">
        <v>162</v>
      </c>
      <c r="M2276">
        <v>29</v>
      </c>
      <c r="N2276">
        <v>0</v>
      </c>
      <c r="O2276">
        <v>0</v>
      </c>
      <c r="P2276">
        <v>0</v>
      </c>
      <c r="X2276" t="str">
        <f>Receive[[#This Row],[服装]]&amp;Receive[[#This Row],[名前]]&amp;Receive[[#This Row],[レアリティ]]</f>
        <v>ユニフォーム越後栄ICONIC</v>
      </c>
    </row>
    <row r="2277" spans="1:24" x14ac:dyDescent="0.25">
      <c r="A2277">
        <f>VLOOKUP(Receive[[#This Row],[No用]],SetNo[[No.用]:[vlookup 用]],2,FALSE)</f>
        <v>383</v>
      </c>
      <c r="B2277">
        <f>IF(ROW()=2,1,IF(A2276&lt;&gt;Receive[[#This Row],[No]],1,B2276+1))</f>
        <v>2</v>
      </c>
      <c r="C2277" s="1" t="s">
        <v>108</v>
      </c>
      <c r="D2277" s="1" t="s">
        <v>631</v>
      </c>
      <c r="E2277" s="1" t="s">
        <v>90</v>
      </c>
      <c r="F2277" s="1" t="s">
        <v>74</v>
      </c>
      <c r="G2277" s="1" t="s">
        <v>633</v>
      </c>
      <c r="H2277" s="1" t="s">
        <v>71</v>
      </c>
      <c r="I2277">
        <v>1</v>
      </c>
      <c r="J2277" t="s">
        <v>228</v>
      </c>
      <c r="K2277" s="1" t="s">
        <v>163</v>
      </c>
      <c r="L2277" s="1" t="s">
        <v>162</v>
      </c>
      <c r="M2277">
        <v>29</v>
      </c>
      <c r="N2277">
        <v>0</v>
      </c>
      <c r="O2277">
        <v>0</v>
      </c>
      <c r="P2277">
        <v>0</v>
      </c>
      <c r="R2277" s="1" t="s">
        <v>923</v>
      </c>
      <c r="S2277" s="1">
        <v>15</v>
      </c>
      <c r="T2277" s="1">
        <v>59.1</v>
      </c>
      <c r="U2277" s="1"/>
      <c r="V2277" s="1"/>
      <c r="X2277" t="str">
        <f>Receive[[#This Row],[服装]]&amp;Receive[[#This Row],[名前]]&amp;Receive[[#This Row],[レアリティ]]</f>
        <v>ユニフォーム越後栄ICONIC</v>
      </c>
    </row>
    <row r="2278" spans="1:24" x14ac:dyDescent="0.25">
      <c r="A2278">
        <f>VLOOKUP(Receive[[#This Row],[No用]],SetNo[[No.用]:[vlookup 用]],2,FALSE)</f>
        <v>383</v>
      </c>
      <c r="B2278">
        <f>IF(ROW()=2,1,IF(A2277&lt;&gt;Receive[[#This Row],[No]],1,B2277+1))</f>
        <v>3</v>
      </c>
      <c r="C2278" s="1" t="s">
        <v>108</v>
      </c>
      <c r="D2278" s="1" t="s">
        <v>631</v>
      </c>
      <c r="E2278" s="1" t="s">
        <v>90</v>
      </c>
      <c r="F2278" s="1" t="s">
        <v>74</v>
      </c>
      <c r="G2278" s="1" t="s">
        <v>633</v>
      </c>
      <c r="H2278" s="1" t="s">
        <v>71</v>
      </c>
      <c r="I2278">
        <v>1</v>
      </c>
      <c r="J2278" t="s">
        <v>228</v>
      </c>
      <c r="K2278" s="1" t="s">
        <v>120</v>
      </c>
      <c r="L2278" s="1" t="s">
        <v>162</v>
      </c>
      <c r="M2278">
        <v>29</v>
      </c>
      <c r="N2278">
        <v>0</v>
      </c>
      <c r="O2278">
        <v>0</v>
      </c>
      <c r="P2278">
        <v>0</v>
      </c>
      <c r="X2278" t="str">
        <f>Receive[[#This Row],[服装]]&amp;Receive[[#This Row],[名前]]&amp;Receive[[#This Row],[レアリティ]]</f>
        <v>ユニフォーム越後栄ICONIC</v>
      </c>
    </row>
    <row r="2279" spans="1:24" x14ac:dyDescent="0.25">
      <c r="A2279">
        <f>VLOOKUP(Receive[[#This Row],[No用]],SetNo[[No.用]:[vlookup 用]],2,FALSE)</f>
        <v>383</v>
      </c>
      <c r="B2279">
        <f>IF(ROW()=2,1,IF(A2278&lt;&gt;Receive[[#This Row],[No]],1,B2278+1))</f>
        <v>4</v>
      </c>
      <c r="C2279" s="1" t="s">
        <v>108</v>
      </c>
      <c r="D2279" s="1" t="s">
        <v>631</v>
      </c>
      <c r="E2279" s="1" t="s">
        <v>90</v>
      </c>
      <c r="F2279" s="1" t="s">
        <v>74</v>
      </c>
      <c r="G2279" s="1" t="s">
        <v>633</v>
      </c>
      <c r="H2279" s="1" t="s">
        <v>71</v>
      </c>
      <c r="I2279">
        <v>1</v>
      </c>
      <c r="J2279" t="s">
        <v>228</v>
      </c>
      <c r="K2279" s="1" t="s">
        <v>164</v>
      </c>
      <c r="L2279" s="1" t="s">
        <v>162</v>
      </c>
      <c r="M2279">
        <v>29</v>
      </c>
      <c r="N2279">
        <v>0</v>
      </c>
      <c r="O2279">
        <v>0</v>
      </c>
      <c r="P2279">
        <v>0</v>
      </c>
      <c r="X2279" t="str">
        <f>Receive[[#This Row],[服装]]&amp;Receive[[#This Row],[名前]]&amp;Receive[[#This Row],[レアリティ]]</f>
        <v>ユニフォーム越後栄ICONIC</v>
      </c>
    </row>
    <row r="2280" spans="1:24" x14ac:dyDescent="0.25">
      <c r="A2280">
        <f>VLOOKUP(Receive[[#This Row],[No用]],SetNo[[No.用]:[vlookup 用]],2,FALSE)</f>
        <v>383</v>
      </c>
      <c r="B2280">
        <f>IF(ROW()=2,1,IF(A2279&lt;&gt;Receive[[#This Row],[No]],1,B2279+1))</f>
        <v>5</v>
      </c>
      <c r="C2280" s="1" t="s">
        <v>108</v>
      </c>
      <c r="D2280" s="1" t="s">
        <v>631</v>
      </c>
      <c r="E2280" s="1" t="s">
        <v>90</v>
      </c>
      <c r="F2280" s="1" t="s">
        <v>74</v>
      </c>
      <c r="G2280" s="1" t="s">
        <v>633</v>
      </c>
      <c r="H2280" s="1" t="s">
        <v>71</v>
      </c>
      <c r="I2280">
        <v>0</v>
      </c>
      <c r="J2280" t="s">
        <v>228</v>
      </c>
      <c r="K2280" s="1" t="s">
        <v>165</v>
      </c>
      <c r="L2280" s="1" t="s">
        <v>162</v>
      </c>
      <c r="M2280">
        <v>13</v>
      </c>
      <c r="N2280">
        <v>0</v>
      </c>
      <c r="O2280">
        <v>0</v>
      </c>
      <c r="P2280">
        <v>0</v>
      </c>
      <c r="X2280" t="str">
        <f>Receive[[#This Row],[服装]]&amp;Receive[[#This Row],[名前]]&amp;Receive[[#This Row],[レアリティ]]</f>
        <v>ユニフォーム越後栄ICONIC</v>
      </c>
    </row>
    <row r="2281" spans="1:24" x14ac:dyDescent="0.25">
      <c r="A2281">
        <f>VLOOKUP(Receive[[#This Row],[No用]],SetNo[[No.用]:[vlookup 用]],2,FALSE)</f>
        <v>384</v>
      </c>
      <c r="B2281">
        <f>IF(ROW()=2,1,IF(A2280&lt;&gt;Receive[[#This Row],[No]],1,B2280+1))</f>
        <v>1</v>
      </c>
      <c r="C2281" s="1" t="s">
        <v>108</v>
      </c>
      <c r="D2281" s="1" t="s">
        <v>652</v>
      </c>
      <c r="E2281" s="1" t="s">
        <v>90</v>
      </c>
      <c r="F2281" s="1" t="s">
        <v>80</v>
      </c>
      <c r="G2281" s="1" t="s">
        <v>633</v>
      </c>
      <c r="H2281" s="1" t="s">
        <v>71</v>
      </c>
      <c r="I2281">
        <v>1</v>
      </c>
      <c r="J2281" t="s">
        <v>228</v>
      </c>
      <c r="K2281" s="1" t="s">
        <v>119</v>
      </c>
      <c r="L2281" s="1" t="s">
        <v>173</v>
      </c>
      <c r="M2281">
        <v>36</v>
      </c>
      <c r="N2281">
        <v>0</v>
      </c>
      <c r="O2281">
        <v>0</v>
      </c>
      <c r="P2281">
        <v>0</v>
      </c>
      <c r="X2281" t="str">
        <f>Receive[[#This Row],[服装]]&amp;Receive[[#This Row],[名前]]&amp;Receive[[#This Row],[レアリティ]]</f>
        <v>ユニフォーム貝掛亮文ICONIC</v>
      </c>
    </row>
    <row r="2282" spans="1:24" x14ac:dyDescent="0.25">
      <c r="A2282">
        <f>VLOOKUP(Receive[[#This Row],[No用]],SetNo[[No.用]:[vlookup 用]],2,FALSE)</f>
        <v>384</v>
      </c>
      <c r="B2282">
        <f>IF(ROW()=2,1,IF(A2281&lt;&gt;Receive[[#This Row],[No]],1,B2281+1))</f>
        <v>2</v>
      </c>
      <c r="C2282" s="1" t="s">
        <v>108</v>
      </c>
      <c r="D2282" s="1" t="s">
        <v>652</v>
      </c>
      <c r="E2282" s="1" t="s">
        <v>90</v>
      </c>
      <c r="F2282" s="1" t="s">
        <v>80</v>
      </c>
      <c r="G2282" s="1" t="s">
        <v>633</v>
      </c>
      <c r="H2282" s="1" t="s">
        <v>71</v>
      </c>
      <c r="I2282">
        <v>1</v>
      </c>
      <c r="J2282" t="s">
        <v>228</v>
      </c>
      <c r="K2282" s="1" t="s">
        <v>194</v>
      </c>
      <c r="L2282" s="1" t="s">
        <v>178</v>
      </c>
      <c r="M2282">
        <v>38</v>
      </c>
      <c r="N2282">
        <v>0</v>
      </c>
      <c r="O2282">
        <v>0</v>
      </c>
      <c r="P2282">
        <v>0</v>
      </c>
      <c r="X2282" t="str">
        <f>Receive[[#This Row],[服装]]&amp;Receive[[#This Row],[名前]]&amp;Receive[[#This Row],[レアリティ]]</f>
        <v>ユニフォーム貝掛亮文ICONIC</v>
      </c>
    </row>
    <row r="2283" spans="1:24" x14ac:dyDescent="0.25">
      <c r="A2283">
        <f>VLOOKUP(Receive[[#This Row],[No用]],SetNo[[No.用]:[vlookup 用]],2,FALSE)</f>
        <v>384</v>
      </c>
      <c r="B2283">
        <f>IF(ROW()=2,1,IF(A2282&lt;&gt;Receive[[#This Row],[No]],1,B2282+1))</f>
        <v>3</v>
      </c>
      <c r="C2283" s="1" t="s">
        <v>108</v>
      </c>
      <c r="D2283" s="1" t="s">
        <v>652</v>
      </c>
      <c r="E2283" s="1" t="s">
        <v>90</v>
      </c>
      <c r="F2283" s="1" t="s">
        <v>80</v>
      </c>
      <c r="G2283" s="1" t="s">
        <v>633</v>
      </c>
      <c r="H2283" s="1" t="s">
        <v>71</v>
      </c>
      <c r="I2283">
        <v>1</v>
      </c>
      <c r="J2283" t="s">
        <v>228</v>
      </c>
      <c r="K2283" s="1" t="s">
        <v>163</v>
      </c>
      <c r="L2283" s="1" t="s">
        <v>162</v>
      </c>
      <c r="M2283">
        <v>33</v>
      </c>
      <c r="N2283">
        <v>0</v>
      </c>
      <c r="O2283">
        <v>0</v>
      </c>
      <c r="P2283">
        <v>0</v>
      </c>
      <c r="R2283" s="1" t="s">
        <v>923</v>
      </c>
      <c r="S2283" s="1">
        <v>15</v>
      </c>
      <c r="T2283" s="1">
        <v>59.1</v>
      </c>
      <c r="U2283" s="1"/>
      <c r="V2283" s="1"/>
      <c r="X2283" t="str">
        <f>Receive[[#This Row],[服装]]&amp;Receive[[#This Row],[名前]]&amp;Receive[[#This Row],[レアリティ]]</f>
        <v>ユニフォーム貝掛亮文ICONIC</v>
      </c>
    </row>
    <row r="2284" spans="1:24" x14ac:dyDescent="0.25">
      <c r="A2284">
        <f>VLOOKUP(Receive[[#This Row],[No用]],SetNo[[No.用]:[vlookup 用]],2,FALSE)</f>
        <v>384</v>
      </c>
      <c r="B2284">
        <f>IF(ROW()=2,1,IF(A2283&lt;&gt;Receive[[#This Row],[No]],1,B2283+1))</f>
        <v>4</v>
      </c>
      <c r="C2284" s="1" t="s">
        <v>108</v>
      </c>
      <c r="D2284" s="1" t="s">
        <v>652</v>
      </c>
      <c r="E2284" s="1" t="s">
        <v>90</v>
      </c>
      <c r="F2284" s="1" t="s">
        <v>80</v>
      </c>
      <c r="G2284" s="1" t="s">
        <v>633</v>
      </c>
      <c r="H2284" s="1" t="s">
        <v>71</v>
      </c>
      <c r="I2284">
        <v>1</v>
      </c>
      <c r="J2284" t="s">
        <v>228</v>
      </c>
      <c r="K2284" s="1" t="s">
        <v>230</v>
      </c>
      <c r="L2284" s="1" t="s">
        <v>162</v>
      </c>
      <c r="M2284">
        <v>33</v>
      </c>
      <c r="N2284">
        <v>0</v>
      </c>
      <c r="O2284">
        <v>0</v>
      </c>
      <c r="P2284">
        <v>0</v>
      </c>
      <c r="R2284" s="1" t="s">
        <v>923</v>
      </c>
      <c r="S2284" s="1">
        <v>10</v>
      </c>
      <c r="T2284" s="1">
        <v>39.4</v>
      </c>
      <c r="U2284" s="1"/>
      <c r="V2284" s="1"/>
      <c r="X2284" t="str">
        <f>Receive[[#This Row],[服装]]&amp;Receive[[#This Row],[名前]]&amp;Receive[[#This Row],[レアリティ]]</f>
        <v>ユニフォーム貝掛亮文ICONIC</v>
      </c>
    </row>
    <row r="2285" spans="1:24" x14ac:dyDescent="0.25">
      <c r="A2285">
        <f>VLOOKUP(Receive[[#This Row],[No用]],SetNo[[No.用]:[vlookup 用]],2,FALSE)</f>
        <v>384</v>
      </c>
      <c r="B2285">
        <f>IF(ROW()=2,1,IF(A2284&lt;&gt;Receive[[#This Row],[No]],1,B2284+1))</f>
        <v>5</v>
      </c>
      <c r="C2285" s="1" t="s">
        <v>108</v>
      </c>
      <c r="D2285" s="1" t="s">
        <v>652</v>
      </c>
      <c r="E2285" s="1" t="s">
        <v>90</v>
      </c>
      <c r="F2285" s="1" t="s">
        <v>80</v>
      </c>
      <c r="G2285" s="1" t="s">
        <v>633</v>
      </c>
      <c r="H2285" s="1" t="s">
        <v>71</v>
      </c>
      <c r="I2285">
        <v>1</v>
      </c>
      <c r="J2285" t="s">
        <v>228</v>
      </c>
      <c r="K2285" s="1" t="s">
        <v>120</v>
      </c>
      <c r="L2285" s="1" t="s">
        <v>173</v>
      </c>
      <c r="M2285">
        <v>36</v>
      </c>
      <c r="N2285">
        <v>0</v>
      </c>
      <c r="O2285">
        <v>0</v>
      </c>
      <c r="P2285">
        <v>0</v>
      </c>
      <c r="X2285" t="str">
        <f>Receive[[#This Row],[服装]]&amp;Receive[[#This Row],[名前]]&amp;Receive[[#This Row],[レアリティ]]</f>
        <v>ユニフォーム貝掛亮文ICONIC</v>
      </c>
    </row>
    <row r="2286" spans="1:24" x14ac:dyDescent="0.25">
      <c r="A2286">
        <f>VLOOKUP(Receive[[#This Row],[No用]],SetNo[[No.用]:[vlookup 用]],2,FALSE)</f>
        <v>384</v>
      </c>
      <c r="B2286">
        <f>IF(ROW()=2,1,IF(A2285&lt;&gt;Receive[[#This Row],[No]],1,B2285+1))</f>
        <v>6</v>
      </c>
      <c r="C2286" s="1" t="s">
        <v>108</v>
      </c>
      <c r="D2286" s="1" t="s">
        <v>652</v>
      </c>
      <c r="E2286" s="1" t="s">
        <v>90</v>
      </c>
      <c r="F2286" s="1" t="s">
        <v>80</v>
      </c>
      <c r="G2286" s="1" t="s">
        <v>633</v>
      </c>
      <c r="H2286" s="1" t="s">
        <v>71</v>
      </c>
      <c r="I2286">
        <v>1</v>
      </c>
      <c r="J2286" t="s">
        <v>228</v>
      </c>
      <c r="K2286" s="1" t="s">
        <v>164</v>
      </c>
      <c r="L2286" s="1" t="s">
        <v>162</v>
      </c>
      <c r="M2286">
        <v>33</v>
      </c>
      <c r="N2286">
        <v>0</v>
      </c>
      <c r="O2286">
        <v>0</v>
      </c>
      <c r="P2286">
        <v>0</v>
      </c>
      <c r="X2286" t="str">
        <f>Receive[[#This Row],[服装]]&amp;Receive[[#This Row],[名前]]&amp;Receive[[#This Row],[レアリティ]]</f>
        <v>ユニフォーム貝掛亮文ICONIC</v>
      </c>
    </row>
    <row r="2287" spans="1:24" x14ac:dyDescent="0.25">
      <c r="A2287">
        <f>VLOOKUP(Receive[[#This Row],[No用]],SetNo[[No.用]:[vlookup 用]],2,FALSE)</f>
        <v>384</v>
      </c>
      <c r="B2287">
        <f>IF(ROW()=2,1,IF(A2286&lt;&gt;Receive[[#This Row],[No]],1,B2286+1))</f>
        <v>7</v>
      </c>
      <c r="C2287" s="1" t="s">
        <v>108</v>
      </c>
      <c r="D2287" s="1" t="s">
        <v>652</v>
      </c>
      <c r="E2287" s="1" t="s">
        <v>90</v>
      </c>
      <c r="F2287" s="1" t="s">
        <v>80</v>
      </c>
      <c r="G2287" s="1" t="s">
        <v>633</v>
      </c>
      <c r="H2287" s="1" t="s">
        <v>71</v>
      </c>
      <c r="I2287">
        <v>0</v>
      </c>
      <c r="J2287" t="s">
        <v>228</v>
      </c>
      <c r="K2287" s="1" t="s">
        <v>165</v>
      </c>
      <c r="L2287" s="1" t="s">
        <v>162</v>
      </c>
      <c r="M2287">
        <v>33</v>
      </c>
      <c r="N2287">
        <v>0</v>
      </c>
      <c r="O2287">
        <v>0</v>
      </c>
      <c r="P2287">
        <v>0</v>
      </c>
      <c r="X2287" t="str">
        <f>Receive[[#This Row],[服装]]&amp;Receive[[#This Row],[名前]]&amp;Receive[[#This Row],[レアリティ]]</f>
        <v>ユニフォーム貝掛亮文ICONIC</v>
      </c>
    </row>
    <row r="2288" spans="1:24" x14ac:dyDescent="0.25">
      <c r="A2288">
        <f>VLOOKUP(Receive[[#This Row],[No用]],SetNo[[No.用]:[vlookup 用]],2,FALSE)</f>
        <v>384</v>
      </c>
      <c r="B2288">
        <f>IF(ROW()=2,1,IF(A2287&lt;&gt;Receive[[#This Row],[No]],1,B2287+1))</f>
        <v>8</v>
      </c>
      <c r="C2288" s="1" t="s">
        <v>108</v>
      </c>
      <c r="D2288" s="1" t="s">
        <v>652</v>
      </c>
      <c r="E2288" s="1" t="s">
        <v>90</v>
      </c>
      <c r="F2288" s="1" t="s">
        <v>80</v>
      </c>
      <c r="G2288" s="1" t="s">
        <v>633</v>
      </c>
      <c r="H2288" s="1" t="s">
        <v>71</v>
      </c>
      <c r="I2288">
        <v>1</v>
      </c>
      <c r="J2288" t="s">
        <v>228</v>
      </c>
      <c r="K2288" s="1" t="s">
        <v>183</v>
      </c>
      <c r="L2288" s="1" t="s">
        <v>224</v>
      </c>
      <c r="M2288">
        <v>46</v>
      </c>
      <c r="N2288">
        <v>0</v>
      </c>
      <c r="O2288">
        <v>56</v>
      </c>
      <c r="P2288">
        <v>0</v>
      </c>
      <c r="X2288" t="str">
        <f>Receive[[#This Row],[服装]]&amp;Receive[[#This Row],[名前]]&amp;Receive[[#This Row],[レアリティ]]</f>
        <v>ユニフォーム貝掛亮文ICONIC</v>
      </c>
    </row>
    <row r="2289" spans="1:24" x14ac:dyDescent="0.25">
      <c r="A2289">
        <f>VLOOKUP(Receive[[#This Row],[No用]],SetNo[[No.用]:[vlookup 用]],2,FALSE)</f>
        <v>385</v>
      </c>
      <c r="B2289">
        <f>IF(ROW()=2,1,IF(A2288&lt;&gt;Receive[[#This Row],[No]],1,B2288+1))</f>
        <v>1</v>
      </c>
      <c r="C2289" s="1" t="s">
        <v>108</v>
      </c>
      <c r="D2289" s="1" t="s">
        <v>657</v>
      </c>
      <c r="E2289" s="1" t="s">
        <v>73</v>
      </c>
      <c r="F2289" s="1" t="s">
        <v>78</v>
      </c>
      <c r="G2289" s="1" t="s">
        <v>633</v>
      </c>
      <c r="H2289" s="1" t="s">
        <v>71</v>
      </c>
      <c r="I2289">
        <v>1</v>
      </c>
      <c r="J2289" t="s">
        <v>228</v>
      </c>
      <c r="K2289" s="1" t="s">
        <v>119</v>
      </c>
      <c r="L2289" s="1" t="s">
        <v>162</v>
      </c>
      <c r="M2289">
        <v>27</v>
      </c>
      <c r="N2289">
        <v>0</v>
      </c>
      <c r="O2289">
        <v>0</v>
      </c>
      <c r="P2289">
        <v>0</v>
      </c>
      <c r="X2289" t="str">
        <f>Receive[[#This Row],[服装]]&amp;Receive[[#This Row],[名前]]&amp;Receive[[#This Row],[レアリティ]]</f>
        <v>ユニフォーム丸山一喜ICONIC</v>
      </c>
    </row>
    <row r="2290" spans="1:24" x14ac:dyDescent="0.25">
      <c r="A2290">
        <f>VLOOKUP(Receive[[#This Row],[No用]],SetNo[[No.用]:[vlookup 用]],2,FALSE)</f>
        <v>385</v>
      </c>
      <c r="B2290">
        <f>IF(ROW()=2,1,IF(A2289&lt;&gt;Receive[[#This Row],[No]],1,B2289+1))</f>
        <v>2</v>
      </c>
      <c r="C2290" s="1" t="s">
        <v>108</v>
      </c>
      <c r="D2290" s="1" t="s">
        <v>657</v>
      </c>
      <c r="E2290" s="1" t="s">
        <v>73</v>
      </c>
      <c r="F2290" s="1" t="s">
        <v>78</v>
      </c>
      <c r="G2290" s="1" t="s">
        <v>633</v>
      </c>
      <c r="H2290" s="1" t="s">
        <v>71</v>
      </c>
      <c r="I2290">
        <v>1</v>
      </c>
      <c r="J2290" t="s">
        <v>228</v>
      </c>
      <c r="K2290" s="1" t="s">
        <v>163</v>
      </c>
      <c r="L2290" s="1" t="s">
        <v>162</v>
      </c>
      <c r="M2290">
        <v>27</v>
      </c>
      <c r="N2290">
        <v>0</v>
      </c>
      <c r="O2290">
        <v>0</v>
      </c>
      <c r="P2290">
        <v>0</v>
      </c>
      <c r="R2290" s="1" t="s">
        <v>923</v>
      </c>
      <c r="S2290" s="1">
        <v>15</v>
      </c>
      <c r="T2290" s="1">
        <v>59.1</v>
      </c>
      <c r="U2290" s="1"/>
      <c r="V2290" s="1"/>
      <c r="X2290" t="str">
        <f>Receive[[#This Row],[服装]]&amp;Receive[[#This Row],[名前]]&amp;Receive[[#This Row],[レアリティ]]</f>
        <v>ユニフォーム丸山一喜ICONIC</v>
      </c>
    </row>
    <row r="2291" spans="1:24" x14ac:dyDescent="0.25">
      <c r="A2291">
        <f>VLOOKUP(Receive[[#This Row],[No用]],SetNo[[No.用]:[vlookup 用]],2,FALSE)</f>
        <v>385</v>
      </c>
      <c r="B2291">
        <f>IF(ROW()=2,1,IF(A2290&lt;&gt;Receive[[#This Row],[No]],1,B2290+1))</f>
        <v>3</v>
      </c>
      <c r="C2291" s="1" t="s">
        <v>108</v>
      </c>
      <c r="D2291" s="1" t="s">
        <v>657</v>
      </c>
      <c r="E2291" s="1" t="s">
        <v>73</v>
      </c>
      <c r="F2291" s="1" t="s">
        <v>78</v>
      </c>
      <c r="G2291" s="1" t="s">
        <v>633</v>
      </c>
      <c r="H2291" s="1" t="s">
        <v>71</v>
      </c>
      <c r="I2291">
        <v>1</v>
      </c>
      <c r="J2291" t="s">
        <v>228</v>
      </c>
      <c r="K2291" s="1" t="s">
        <v>120</v>
      </c>
      <c r="L2291" s="1" t="s">
        <v>162</v>
      </c>
      <c r="M2291">
        <v>27</v>
      </c>
      <c r="N2291">
        <v>0</v>
      </c>
      <c r="O2291">
        <v>0</v>
      </c>
      <c r="P2291">
        <v>0</v>
      </c>
      <c r="X2291" t="str">
        <f>Receive[[#This Row],[服装]]&amp;Receive[[#This Row],[名前]]&amp;Receive[[#This Row],[レアリティ]]</f>
        <v>ユニフォーム丸山一喜ICONIC</v>
      </c>
    </row>
    <row r="2292" spans="1:24" x14ac:dyDescent="0.25">
      <c r="A2292">
        <f>VLOOKUP(Receive[[#This Row],[No用]],SetNo[[No.用]:[vlookup 用]],2,FALSE)</f>
        <v>385</v>
      </c>
      <c r="B2292">
        <f>IF(ROW()=2,1,IF(A2291&lt;&gt;Receive[[#This Row],[No]],1,B2291+1))</f>
        <v>4</v>
      </c>
      <c r="C2292" s="1" t="s">
        <v>108</v>
      </c>
      <c r="D2292" s="1" t="s">
        <v>657</v>
      </c>
      <c r="E2292" s="1" t="s">
        <v>73</v>
      </c>
      <c r="F2292" s="1" t="s">
        <v>78</v>
      </c>
      <c r="G2292" s="1" t="s">
        <v>633</v>
      </c>
      <c r="H2292" s="1" t="s">
        <v>71</v>
      </c>
      <c r="I2292">
        <v>1</v>
      </c>
      <c r="J2292" t="s">
        <v>228</v>
      </c>
      <c r="K2292" s="1" t="s">
        <v>164</v>
      </c>
      <c r="L2292" s="1" t="s">
        <v>162</v>
      </c>
      <c r="M2292">
        <v>27</v>
      </c>
      <c r="N2292">
        <v>0</v>
      </c>
      <c r="O2292">
        <v>0</v>
      </c>
      <c r="P2292">
        <v>0</v>
      </c>
      <c r="X2292" t="str">
        <f>Receive[[#This Row],[服装]]&amp;Receive[[#This Row],[名前]]&amp;Receive[[#This Row],[レアリティ]]</f>
        <v>ユニフォーム丸山一喜ICONIC</v>
      </c>
    </row>
    <row r="2293" spans="1:24" x14ac:dyDescent="0.25">
      <c r="A2293">
        <f>VLOOKUP(Receive[[#This Row],[No用]],SetNo[[No.用]:[vlookup 用]],2,FALSE)</f>
        <v>385</v>
      </c>
      <c r="B2293">
        <f>IF(ROW()=2,1,IF(A2292&lt;&gt;Receive[[#This Row],[No]],1,B2292+1))</f>
        <v>5</v>
      </c>
      <c r="C2293" s="1" t="s">
        <v>108</v>
      </c>
      <c r="D2293" s="1" t="s">
        <v>657</v>
      </c>
      <c r="E2293" s="1" t="s">
        <v>73</v>
      </c>
      <c r="F2293" s="1" t="s">
        <v>78</v>
      </c>
      <c r="G2293" s="1" t="s">
        <v>633</v>
      </c>
      <c r="H2293" s="1" t="s">
        <v>71</v>
      </c>
      <c r="I2293">
        <v>0</v>
      </c>
      <c r="J2293" t="s">
        <v>228</v>
      </c>
      <c r="K2293" s="1" t="s">
        <v>165</v>
      </c>
      <c r="L2293" s="1" t="s">
        <v>162</v>
      </c>
      <c r="M2293">
        <v>13</v>
      </c>
      <c r="N2293">
        <v>0</v>
      </c>
      <c r="O2293">
        <v>0</v>
      </c>
      <c r="P2293">
        <v>0</v>
      </c>
      <c r="X2293" t="str">
        <f>Receive[[#This Row],[服装]]&amp;Receive[[#This Row],[名前]]&amp;Receive[[#This Row],[レアリティ]]</f>
        <v>ユニフォーム丸山一喜ICONIC</v>
      </c>
    </row>
    <row r="2294" spans="1:24" x14ac:dyDescent="0.25">
      <c r="A2294">
        <f>VLOOKUP(Receive[[#This Row],[No用]],SetNo[[No.用]:[vlookup 用]],2,FALSE)</f>
        <v>385</v>
      </c>
      <c r="B2294">
        <f>IF(ROW()=2,1,IF(A2293&lt;&gt;Receive[[#This Row],[No]],1,B2293+1))</f>
        <v>6</v>
      </c>
      <c r="C2294" s="1" t="s">
        <v>108</v>
      </c>
      <c r="D2294" s="1" t="s">
        <v>657</v>
      </c>
      <c r="E2294" s="1" t="s">
        <v>73</v>
      </c>
      <c r="F2294" s="1" t="s">
        <v>78</v>
      </c>
      <c r="G2294" s="1" t="s">
        <v>633</v>
      </c>
      <c r="H2294" s="1" t="s">
        <v>71</v>
      </c>
      <c r="I2294">
        <v>1</v>
      </c>
      <c r="J2294" t="s">
        <v>228</v>
      </c>
      <c r="K2294" s="1" t="s">
        <v>164</v>
      </c>
      <c r="L2294" s="1" t="s">
        <v>224</v>
      </c>
      <c r="M2294">
        <v>46</v>
      </c>
      <c r="N2294">
        <v>0</v>
      </c>
      <c r="O2294">
        <v>56</v>
      </c>
      <c r="P2294">
        <v>0</v>
      </c>
      <c r="X2294" t="str">
        <f>Receive[[#This Row],[服装]]&amp;Receive[[#This Row],[名前]]&amp;Receive[[#This Row],[レアリティ]]</f>
        <v>ユニフォーム丸山一喜ICONIC</v>
      </c>
    </row>
    <row r="2295" spans="1:24" x14ac:dyDescent="0.25">
      <c r="A2295">
        <f>VLOOKUP(Receive[[#This Row],[No用]],SetNo[[No.用]:[vlookup 用]],2,FALSE)</f>
        <v>386</v>
      </c>
      <c r="B2295">
        <f>IF(ROW()=2,1,IF(A2294&lt;&gt;Receive[[#This Row],[No]],1,B2294+1))</f>
        <v>1</v>
      </c>
      <c r="C2295" s="1" t="s">
        <v>108</v>
      </c>
      <c r="D2295" s="1" t="s">
        <v>660</v>
      </c>
      <c r="E2295" s="1" t="s">
        <v>90</v>
      </c>
      <c r="F2295" s="1" t="s">
        <v>78</v>
      </c>
      <c r="G2295" s="1" t="s">
        <v>633</v>
      </c>
      <c r="H2295" s="1" t="s">
        <v>71</v>
      </c>
      <c r="I2295">
        <v>1</v>
      </c>
      <c r="J2295" t="s">
        <v>228</v>
      </c>
      <c r="K2295" s="1" t="s">
        <v>119</v>
      </c>
      <c r="L2295" s="1" t="s">
        <v>178</v>
      </c>
      <c r="M2295">
        <v>27</v>
      </c>
      <c r="N2295">
        <v>0</v>
      </c>
      <c r="O2295">
        <v>0</v>
      </c>
      <c r="P2295">
        <v>0</v>
      </c>
      <c r="X2295" t="str">
        <f>Receive[[#This Row],[服装]]&amp;Receive[[#This Row],[名前]]&amp;Receive[[#This Row],[レアリティ]]</f>
        <v>ユニフォーム舞子侑志ICONIC</v>
      </c>
    </row>
    <row r="2296" spans="1:24" x14ac:dyDescent="0.25">
      <c r="A2296">
        <f>VLOOKUP(Receive[[#This Row],[No用]],SetNo[[No.用]:[vlookup 用]],2,FALSE)</f>
        <v>386</v>
      </c>
      <c r="B2296">
        <f>IF(ROW()=2,1,IF(A2295&lt;&gt;Receive[[#This Row],[No]],1,B2295+1))</f>
        <v>2</v>
      </c>
      <c r="C2296" s="1" t="s">
        <v>108</v>
      </c>
      <c r="D2296" s="1" t="s">
        <v>660</v>
      </c>
      <c r="E2296" s="1" t="s">
        <v>90</v>
      </c>
      <c r="F2296" s="1" t="s">
        <v>78</v>
      </c>
      <c r="G2296" s="1" t="s">
        <v>633</v>
      </c>
      <c r="H2296" s="1" t="s">
        <v>71</v>
      </c>
      <c r="I2296">
        <v>1</v>
      </c>
      <c r="J2296" t="s">
        <v>228</v>
      </c>
      <c r="K2296" s="1" t="s">
        <v>163</v>
      </c>
      <c r="L2296" s="1" t="s">
        <v>162</v>
      </c>
      <c r="M2296">
        <v>24</v>
      </c>
      <c r="N2296">
        <v>0</v>
      </c>
      <c r="O2296">
        <v>0</v>
      </c>
      <c r="P2296">
        <v>0</v>
      </c>
      <c r="R2296" s="1" t="s">
        <v>923</v>
      </c>
      <c r="S2296" s="1">
        <v>15</v>
      </c>
      <c r="T2296" s="1">
        <v>59.1</v>
      </c>
      <c r="U2296" s="1"/>
      <c r="V2296" s="1"/>
      <c r="X2296" t="str">
        <f>Receive[[#This Row],[服装]]&amp;Receive[[#This Row],[名前]]&amp;Receive[[#This Row],[レアリティ]]</f>
        <v>ユニフォーム舞子侑志ICONIC</v>
      </c>
    </row>
    <row r="2297" spans="1:24" x14ac:dyDescent="0.25">
      <c r="A2297">
        <f>VLOOKUP(Receive[[#This Row],[No用]],SetNo[[No.用]:[vlookup 用]],2,FALSE)</f>
        <v>386</v>
      </c>
      <c r="B2297">
        <f>IF(ROW()=2,1,IF(A2296&lt;&gt;Receive[[#This Row],[No]],1,B2296+1))</f>
        <v>3</v>
      </c>
      <c r="C2297" s="1" t="s">
        <v>108</v>
      </c>
      <c r="D2297" s="1" t="s">
        <v>660</v>
      </c>
      <c r="E2297" s="1" t="s">
        <v>90</v>
      </c>
      <c r="F2297" s="1" t="s">
        <v>78</v>
      </c>
      <c r="G2297" s="1" t="s">
        <v>633</v>
      </c>
      <c r="H2297" s="1" t="s">
        <v>71</v>
      </c>
      <c r="I2297">
        <v>1</v>
      </c>
      <c r="J2297" t="s">
        <v>228</v>
      </c>
      <c r="K2297" s="1" t="s">
        <v>120</v>
      </c>
      <c r="L2297" s="1" t="s">
        <v>162</v>
      </c>
      <c r="M2297">
        <v>24</v>
      </c>
      <c r="N2297">
        <v>0</v>
      </c>
      <c r="O2297">
        <v>0</v>
      </c>
      <c r="P2297">
        <v>0</v>
      </c>
      <c r="X2297" t="str">
        <f>Receive[[#This Row],[服装]]&amp;Receive[[#This Row],[名前]]&amp;Receive[[#This Row],[レアリティ]]</f>
        <v>ユニフォーム舞子侑志ICONIC</v>
      </c>
    </row>
    <row r="2298" spans="1:24" x14ac:dyDescent="0.25">
      <c r="A2298">
        <f>VLOOKUP(Receive[[#This Row],[No用]],SetNo[[No.用]:[vlookup 用]],2,FALSE)</f>
        <v>386</v>
      </c>
      <c r="B2298">
        <f>IF(ROW()=2,1,IF(A2297&lt;&gt;Receive[[#This Row],[No]],1,B2297+1))</f>
        <v>4</v>
      </c>
      <c r="C2298" s="1" t="s">
        <v>108</v>
      </c>
      <c r="D2298" s="1" t="s">
        <v>660</v>
      </c>
      <c r="E2298" s="1" t="s">
        <v>90</v>
      </c>
      <c r="F2298" s="1" t="s">
        <v>78</v>
      </c>
      <c r="G2298" s="1" t="s">
        <v>633</v>
      </c>
      <c r="H2298" s="1" t="s">
        <v>71</v>
      </c>
      <c r="I2298">
        <v>1</v>
      </c>
      <c r="J2298" t="s">
        <v>228</v>
      </c>
      <c r="K2298" s="1" t="s">
        <v>164</v>
      </c>
      <c r="L2298" s="1" t="s">
        <v>162</v>
      </c>
      <c r="M2298">
        <v>24</v>
      </c>
      <c r="N2298">
        <v>0</v>
      </c>
      <c r="O2298">
        <v>0</v>
      </c>
      <c r="P2298">
        <v>0</v>
      </c>
      <c r="X2298" t="str">
        <f>Receive[[#This Row],[服装]]&amp;Receive[[#This Row],[名前]]&amp;Receive[[#This Row],[レアリティ]]</f>
        <v>ユニフォーム舞子侑志ICONIC</v>
      </c>
    </row>
    <row r="2299" spans="1:24" x14ac:dyDescent="0.25">
      <c r="A2299">
        <f>VLOOKUP(Receive[[#This Row],[No用]],SetNo[[No.用]:[vlookup 用]],2,FALSE)</f>
        <v>386</v>
      </c>
      <c r="B2299">
        <f>IF(ROW()=2,1,IF(A2298&lt;&gt;Receive[[#This Row],[No]],1,B2298+1))</f>
        <v>5</v>
      </c>
      <c r="C2299" s="1" t="s">
        <v>108</v>
      </c>
      <c r="D2299" s="1" t="s">
        <v>660</v>
      </c>
      <c r="E2299" s="1" t="s">
        <v>90</v>
      </c>
      <c r="F2299" s="1" t="s">
        <v>78</v>
      </c>
      <c r="G2299" s="1" t="s">
        <v>633</v>
      </c>
      <c r="H2299" s="1" t="s">
        <v>71</v>
      </c>
      <c r="I2299">
        <v>0</v>
      </c>
      <c r="J2299" t="s">
        <v>228</v>
      </c>
      <c r="K2299" s="1" t="s">
        <v>165</v>
      </c>
      <c r="L2299" s="1" t="s">
        <v>162</v>
      </c>
      <c r="M2299">
        <v>8</v>
      </c>
      <c r="N2299">
        <v>0</v>
      </c>
      <c r="O2299">
        <v>0</v>
      </c>
      <c r="P2299">
        <v>0</v>
      </c>
      <c r="X2299" t="str">
        <f>Receive[[#This Row],[服装]]&amp;Receive[[#This Row],[名前]]&amp;Receive[[#This Row],[レアリティ]]</f>
        <v>ユニフォーム舞子侑志ICONIC</v>
      </c>
    </row>
    <row r="2300" spans="1:24" x14ac:dyDescent="0.25">
      <c r="A2300">
        <f>VLOOKUP(Receive[[#This Row],[No用]],SetNo[[No.用]:[vlookup 用]],2,FALSE)</f>
        <v>387</v>
      </c>
      <c r="B2300">
        <f>IF(ROW()=2,1,IF(A2299&lt;&gt;Receive[[#This Row],[No]],1,B2299+1))</f>
        <v>1</v>
      </c>
      <c r="C2300" s="1" t="s">
        <v>108</v>
      </c>
      <c r="D2300" s="1" t="s">
        <v>638</v>
      </c>
      <c r="E2300" s="1" t="s">
        <v>90</v>
      </c>
      <c r="F2300" s="1" t="s">
        <v>78</v>
      </c>
      <c r="G2300" s="1" t="s">
        <v>633</v>
      </c>
      <c r="H2300" s="1" t="s">
        <v>71</v>
      </c>
      <c r="I2300">
        <v>1</v>
      </c>
      <c r="J2300" t="s">
        <v>228</v>
      </c>
      <c r="K2300" s="1" t="s">
        <v>119</v>
      </c>
      <c r="L2300" s="1" t="s">
        <v>162</v>
      </c>
      <c r="M2300">
        <v>26</v>
      </c>
      <c r="N2300">
        <v>0</v>
      </c>
      <c r="O2300">
        <v>0</v>
      </c>
      <c r="P2300">
        <v>0</v>
      </c>
      <c r="X2300" t="str">
        <f>Receive[[#This Row],[服装]]&amp;Receive[[#This Row],[名前]]&amp;Receive[[#This Row],[レアリティ]]</f>
        <v>ユニフォーム寺泊基希ICONIC</v>
      </c>
    </row>
    <row r="2301" spans="1:24" x14ac:dyDescent="0.25">
      <c r="A2301">
        <f>VLOOKUP(Receive[[#This Row],[No用]],SetNo[[No.用]:[vlookup 用]],2,FALSE)</f>
        <v>387</v>
      </c>
      <c r="B2301">
        <f>IF(ROW()=2,1,IF(A2300&lt;&gt;Receive[[#This Row],[No]],1,B2300+1))</f>
        <v>2</v>
      </c>
      <c r="C2301" s="1" t="s">
        <v>108</v>
      </c>
      <c r="D2301" s="1" t="s">
        <v>638</v>
      </c>
      <c r="E2301" s="1" t="s">
        <v>90</v>
      </c>
      <c r="F2301" s="1" t="s">
        <v>78</v>
      </c>
      <c r="G2301" s="1" t="s">
        <v>633</v>
      </c>
      <c r="H2301" s="1" t="s">
        <v>71</v>
      </c>
      <c r="I2301">
        <v>1</v>
      </c>
      <c r="J2301" t="s">
        <v>228</v>
      </c>
      <c r="K2301" s="1" t="s">
        <v>163</v>
      </c>
      <c r="L2301" s="1" t="s">
        <v>162</v>
      </c>
      <c r="M2301">
        <v>26</v>
      </c>
      <c r="N2301">
        <v>0</v>
      </c>
      <c r="O2301">
        <v>0</v>
      </c>
      <c r="P2301">
        <v>0</v>
      </c>
      <c r="R2301" s="1" t="s">
        <v>923</v>
      </c>
      <c r="S2301" s="1">
        <v>15</v>
      </c>
      <c r="T2301" s="1">
        <v>59.1</v>
      </c>
      <c r="U2301" s="1"/>
      <c r="V2301" s="1"/>
      <c r="X2301" t="str">
        <f>Receive[[#This Row],[服装]]&amp;Receive[[#This Row],[名前]]&amp;Receive[[#This Row],[レアリティ]]</f>
        <v>ユニフォーム寺泊基希ICONIC</v>
      </c>
    </row>
    <row r="2302" spans="1:24" x14ac:dyDescent="0.25">
      <c r="A2302">
        <f>VLOOKUP(Receive[[#This Row],[No用]],SetNo[[No.用]:[vlookup 用]],2,FALSE)</f>
        <v>387</v>
      </c>
      <c r="B2302">
        <f>IF(ROW()=2,1,IF(A2301&lt;&gt;Receive[[#This Row],[No]],1,B2301+1))</f>
        <v>3</v>
      </c>
      <c r="C2302" s="1" t="s">
        <v>108</v>
      </c>
      <c r="D2302" s="1" t="s">
        <v>638</v>
      </c>
      <c r="E2302" s="1" t="s">
        <v>90</v>
      </c>
      <c r="F2302" s="1" t="s">
        <v>78</v>
      </c>
      <c r="G2302" s="1" t="s">
        <v>633</v>
      </c>
      <c r="H2302" s="1" t="s">
        <v>71</v>
      </c>
      <c r="I2302">
        <v>1</v>
      </c>
      <c r="J2302" t="s">
        <v>228</v>
      </c>
      <c r="K2302" s="1" t="s">
        <v>120</v>
      </c>
      <c r="L2302" s="1" t="s">
        <v>162</v>
      </c>
      <c r="M2302">
        <v>26</v>
      </c>
      <c r="N2302">
        <v>0</v>
      </c>
      <c r="O2302">
        <v>0</v>
      </c>
      <c r="P2302">
        <v>0</v>
      </c>
      <c r="X2302" t="str">
        <f>Receive[[#This Row],[服装]]&amp;Receive[[#This Row],[名前]]&amp;Receive[[#This Row],[レアリティ]]</f>
        <v>ユニフォーム寺泊基希ICONIC</v>
      </c>
    </row>
    <row r="2303" spans="1:24" x14ac:dyDescent="0.25">
      <c r="A2303">
        <f>VLOOKUP(Receive[[#This Row],[No用]],SetNo[[No.用]:[vlookup 用]],2,FALSE)</f>
        <v>387</v>
      </c>
      <c r="B2303">
        <f>IF(ROW()=2,1,IF(A2302&lt;&gt;Receive[[#This Row],[No]],1,B2302+1))</f>
        <v>4</v>
      </c>
      <c r="C2303" s="1" t="s">
        <v>108</v>
      </c>
      <c r="D2303" s="1" t="s">
        <v>638</v>
      </c>
      <c r="E2303" s="1" t="s">
        <v>90</v>
      </c>
      <c r="F2303" s="1" t="s">
        <v>78</v>
      </c>
      <c r="G2303" s="1" t="s">
        <v>633</v>
      </c>
      <c r="H2303" s="1" t="s">
        <v>71</v>
      </c>
      <c r="I2303">
        <v>1</v>
      </c>
      <c r="J2303" t="s">
        <v>228</v>
      </c>
      <c r="K2303" s="1" t="s">
        <v>164</v>
      </c>
      <c r="L2303" s="1" t="s">
        <v>162</v>
      </c>
      <c r="M2303">
        <v>26</v>
      </c>
      <c r="N2303">
        <v>0</v>
      </c>
      <c r="O2303">
        <v>0</v>
      </c>
      <c r="P2303">
        <v>0</v>
      </c>
      <c r="X2303" t="str">
        <f>Receive[[#This Row],[服装]]&amp;Receive[[#This Row],[名前]]&amp;Receive[[#This Row],[レアリティ]]</f>
        <v>ユニフォーム寺泊基希ICONIC</v>
      </c>
    </row>
    <row r="2304" spans="1:24" x14ac:dyDescent="0.25">
      <c r="A2304">
        <f>VLOOKUP(Receive[[#This Row],[No用]],SetNo[[No.用]:[vlookup 用]],2,FALSE)</f>
        <v>387</v>
      </c>
      <c r="B2304">
        <f>IF(ROW()=2,1,IF(A2303&lt;&gt;Receive[[#This Row],[No]],1,B2303+1))</f>
        <v>5</v>
      </c>
      <c r="C2304" s="1" t="s">
        <v>108</v>
      </c>
      <c r="D2304" s="1" t="s">
        <v>638</v>
      </c>
      <c r="E2304" s="1" t="s">
        <v>90</v>
      </c>
      <c r="F2304" s="1" t="s">
        <v>78</v>
      </c>
      <c r="G2304" s="1" t="s">
        <v>633</v>
      </c>
      <c r="H2304" s="1" t="s">
        <v>71</v>
      </c>
      <c r="I2304">
        <v>0</v>
      </c>
      <c r="J2304" t="s">
        <v>228</v>
      </c>
      <c r="K2304" s="1" t="s">
        <v>165</v>
      </c>
      <c r="L2304" s="1" t="s">
        <v>162</v>
      </c>
      <c r="M2304">
        <v>13</v>
      </c>
      <c r="N2304">
        <v>0</v>
      </c>
      <c r="O2304">
        <v>0</v>
      </c>
      <c r="P2304">
        <v>0</v>
      </c>
      <c r="X2304" t="str">
        <f>Receive[[#This Row],[服装]]&amp;Receive[[#This Row],[名前]]&amp;Receive[[#This Row],[レアリティ]]</f>
        <v>ユニフォーム寺泊基希ICONIC</v>
      </c>
    </row>
    <row r="2305" spans="1:24" x14ac:dyDescent="0.25">
      <c r="A2305">
        <f>VLOOKUP(Receive[[#This Row],[No用]],SetNo[[No.用]:[vlookup 用]],2,FALSE)</f>
        <v>388</v>
      </c>
      <c r="B2305">
        <f>IF(ROW()=2,1,IF(A2304&lt;&gt;Receive[[#This Row],[No]],1,B2304+1))</f>
        <v>1</v>
      </c>
      <c r="C2305" t="s">
        <v>108</v>
      </c>
      <c r="D2305" t="s">
        <v>263</v>
      </c>
      <c r="E2305" t="s">
        <v>77</v>
      </c>
      <c r="F2305" t="s">
        <v>78</v>
      </c>
      <c r="G2305" t="s">
        <v>134</v>
      </c>
      <c r="H2305" t="s">
        <v>71</v>
      </c>
      <c r="I2305">
        <v>1</v>
      </c>
      <c r="J2305" t="s">
        <v>228</v>
      </c>
      <c r="K2305" s="1" t="s">
        <v>119</v>
      </c>
      <c r="L2305" s="1" t="s">
        <v>162</v>
      </c>
      <c r="M2305">
        <v>33</v>
      </c>
      <c r="N2305">
        <v>0</v>
      </c>
      <c r="O2305">
        <v>0</v>
      </c>
      <c r="P2305">
        <v>0</v>
      </c>
      <c r="X2305" t="str">
        <f>Receive[[#This Row],[服装]]&amp;Receive[[#This Row],[名前]]&amp;Receive[[#This Row],[レアリティ]]</f>
        <v>ユニフォーム星海光来ICONIC</v>
      </c>
    </row>
    <row r="2306" spans="1:24" x14ac:dyDescent="0.25">
      <c r="A2306">
        <f>VLOOKUP(Receive[[#This Row],[No用]],SetNo[[No.用]:[vlookup 用]],2,FALSE)</f>
        <v>388</v>
      </c>
      <c r="B2306">
        <f>IF(ROW()=2,1,IF(A2305&lt;&gt;Receive[[#This Row],[No]],1,B2305+1))</f>
        <v>2</v>
      </c>
      <c r="C2306" t="s">
        <v>108</v>
      </c>
      <c r="D2306" t="s">
        <v>263</v>
      </c>
      <c r="E2306" t="s">
        <v>77</v>
      </c>
      <c r="F2306" t="s">
        <v>78</v>
      </c>
      <c r="G2306" t="s">
        <v>134</v>
      </c>
      <c r="H2306" t="s">
        <v>71</v>
      </c>
      <c r="I2306">
        <v>1</v>
      </c>
      <c r="J2306" t="s">
        <v>228</v>
      </c>
      <c r="K2306" s="1" t="s">
        <v>163</v>
      </c>
      <c r="L2306" s="1" t="s">
        <v>162</v>
      </c>
      <c r="M2306">
        <v>33</v>
      </c>
      <c r="N2306">
        <v>0</v>
      </c>
      <c r="O2306">
        <v>0</v>
      </c>
      <c r="P2306">
        <v>0</v>
      </c>
      <c r="R2306" s="1" t="s">
        <v>923</v>
      </c>
      <c r="S2306" s="1">
        <v>15</v>
      </c>
      <c r="T2306" s="1">
        <v>59.1</v>
      </c>
      <c r="U2306" s="1"/>
      <c r="V2306" s="1"/>
      <c r="X2306" t="str">
        <f>Receive[[#This Row],[服装]]&amp;Receive[[#This Row],[名前]]&amp;Receive[[#This Row],[レアリティ]]</f>
        <v>ユニフォーム星海光来ICONIC</v>
      </c>
    </row>
    <row r="2307" spans="1:24" x14ac:dyDescent="0.25">
      <c r="A2307">
        <f>VLOOKUP(Receive[[#This Row],[No用]],SetNo[[No.用]:[vlookup 用]],2,FALSE)</f>
        <v>388</v>
      </c>
      <c r="B2307">
        <f>IF(ROW()=2,1,IF(A2306&lt;&gt;Receive[[#This Row],[No]],1,B2306+1))</f>
        <v>3</v>
      </c>
      <c r="C2307" t="s">
        <v>108</v>
      </c>
      <c r="D2307" t="s">
        <v>263</v>
      </c>
      <c r="E2307" t="s">
        <v>77</v>
      </c>
      <c r="F2307" t="s">
        <v>78</v>
      </c>
      <c r="G2307" t="s">
        <v>134</v>
      </c>
      <c r="H2307" t="s">
        <v>71</v>
      </c>
      <c r="I2307">
        <v>1</v>
      </c>
      <c r="J2307" t="s">
        <v>228</v>
      </c>
      <c r="K2307" s="1" t="s">
        <v>230</v>
      </c>
      <c r="L2307" s="1" t="s">
        <v>162</v>
      </c>
      <c r="M2307">
        <v>32</v>
      </c>
      <c r="N2307">
        <v>0</v>
      </c>
      <c r="O2307">
        <v>0</v>
      </c>
      <c r="P2307">
        <v>0</v>
      </c>
      <c r="R2307" s="1" t="s">
        <v>923</v>
      </c>
      <c r="S2307" s="1">
        <v>10</v>
      </c>
      <c r="T2307" s="1">
        <v>39.4</v>
      </c>
      <c r="U2307" s="1"/>
      <c r="V2307" s="1"/>
      <c r="X2307" t="str">
        <f>Receive[[#This Row],[服装]]&amp;Receive[[#This Row],[名前]]&amp;Receive[[#This Row],[レアリティ]]</f>
        <v>ユニフォーム星海光来ICONIC</v>
      </c>
    </row>
    <row r="2308" spans="1:24" x14ac:dyDescent="0.25">
      <c r="A2308">
        <f>VLOOKUP(Receive[[#This Row],[No用]],SetNo[[No.用]:[vlookup 用]],2,FALSE)</f>
        <v>388</v>
      </c>
      <c r="B2308">
        <f>IF(ROW()=2,1,IF(A2307&lt;&gt;Receive[[#This Row],[No]],1,B2307+1))</f>
        <v>4</v>
      </c>
      <c r="C2308" t="s">
        <v>108</v>
      </c>
      <c r="D2308" t="s">
        <v>263</v>
      </c>
      <c r="E2308" t="s">
        <v>77</v>
      </c>
      <c r="F2308" t="s">
        <v>78</v>
      </c>
      <c r="G2308" t="s">
        <v>134</v>
      </c>
      <c r="H2308" t="s">
        <v>71</v>
      </c>
      <c r="I2308">
        <v>1</v>
      </c>
      <c r="J2308" t="s">
        <v>228</v>
      </c>
      <c r="K2308" s="1" t="s">
        <v>120</v>
      </c>
      <c r="L2308" s="1" t="s">
        <v>178</v>
      </c>
      <c r="M2308">
        <v>35</v>
      </c>
      <c r="N2308">
        <v>0</v>
      </c>
      <c r="O2308">
        <v>0</v>
      </c>
      <c r="P2308">
        <v>0</v>
      </c>
      <c r="X2308" t="str">
        <f>Receive[[#This Row],[服装]]&amp;Receive[[#This Row],[名前]]&amp;Receive[[#This Row],[レアリティ]]</f>
        <v>ユニフォーム星海光来ICONIC</v>
      </c>
    </row>
    <row r="2309" spans="1:24" x14ac:dyDescent="0.25">
      <c r="A2309">
        <f>VLOOKUP(Receive[[#This Row],[No用]],SetNo[[No.用]:[vlookup 用]],2,FALSE)</f>
        <v>388</v>
      </c>
      <c r="B2309">
        <f>IF(ROW()=2,1,IF(A2308&lt;&gt;Receive[[#This Row],[No]],1,B2308+1))</f>
        <v>5</v>
      </c>
      <c r="C2309" t="s">
        <v>108</v>
      </c>
      <c r="D2309" t="s">
        <v>263</v>
      </c>
      <c r="E2309" t="s">
        <v>77</v>
      </c>
      <c r="F2309" t="s">
        <v>78</v>
      </c>
      <c r="G2309" t="s">
        <v>134</v>
      </c>
      <c r="H2309" t="s">
        <v>71</v>
      </c>
      <c r="I2309">
        <v>1</v>
      </c>
      <c r="J2309" t="s">
        <v>228</v>
      </c>
      <c r="K2309" s="1" t="s">
        <v>164</v>
      </c>
      <c r="L2309" s="1" t="s">
        <v>162</v>
      </c>
      <c r="M2309">
        <v>33</v>
      </c>
      <c r="N2309">
        <v>0</v>
      </c>
      <c r="O2309">
        <v>0</v>
      </c>
      <c r="P2309">
        <v>0</v>
      </c>
      <c r="X2309" t="str">
        <f>Receive[[#This Row],[服装]]&amp;Receive[[#This Row],[名前]]&amp;Receive[[#This Row],[レアリティ]]</f>
        <v>ユニフォーム星海光来ICONIC</v>
      </c>
    </row>
    <row r="2310" spans="1:24" x14ac:dyDescent="0.25">
      <c r="A2310">
        <f>VLOOKUP(Receive[[#This Row],[No用]],SetNo[[No.用]:[vlookup 用]],2,FALSE)</f>
        <v>388</v>
      </c>
      <c r="B2310">
        <f>IF(ROW()=2,1,IF(A2309&lt;&gt;Receive[[#This Row],[No]],1,B2309+1))</f>
        <v>6</v>
      </c>
      <c r="C2310" t="s">
        <v>108</v>
      </c>
      <c r="D2310" t="s">
        <v>263</v>
      </c>
      <c r="E2310" t="s">
        <v>77</v>
      </c>
      <c r="F2310" t="s">
        <v>78</v>
      </c>
      <c r="G2310" t="s">
        <v>134</v>
      </c>
      <c r="H2310" t="s">
        <v>71</v>
      </c>
      <c r="I2310">
        <v>0</v>
      </c>
      <c r="J2310" t="s">
        <v>228</v>
      </c>
      <c r="K2310" s="1" t="s">
        <v>165</v>
      </c>
      <c r="L2310" s="1" t="s">
        <v>162</v>
      </c>
      <c r="M2310">
        <v>13</v>
      </c>
      <c r="N2310">
        <v>0</v>
      </c>
      <c r="O2310">
        <v>0</v>
      </c>
      <c r="P2310">
        <v>0</v>
      </c>
      <c r="X2310" t="str">
        <f>Receive[[#This Row],[服装]]&amp;Receive[[#This Row],[名前]]&amp;Receive[[#This Row],[レアリティ]]</f>
        <v>ユニフォーム星海光来ICONIC</v>
      </c>
    </row>
    <row r="2311" spans="1:24" x14ac:dyDescent="0.25">
      <c r="A2311">
        <f>VLOOKUP(Receive[[#This Row],[No用]],SetNo[[No.用]:[vlookup 用]],2,FALSE)</f>
        <v>389</v>
      </c>
      <c r="B2311">
        <f>IF(ROW()=2,1,IF(A2310&lt;&gt;Receive[[#This Row],[No]],1,B2310+1))</f>
        <v>1</v>
      </c>
      <c r="C2311" s="1" t="s">
        <v>580</v>
      </c>
      <c r="D2311" t="s">
        <v>263</v>
      </c>
      <c r="E2311" s="1" t="s">
        <v>73</v>
      </c>
      <c r="F2311" t="s">
        <v>78</v>
      </c>
      <c r="G2311" t="s">
        <v>134</v>
      </c>
      <c r="H2311" t="s">
        <v>71</v>
      </c>
      <c r="I2311">
        <v>1</v>
      </c>
      <c r="J2311" t="s">
        <v>228</v>
      </c>
      <c r="K2311" s="1" t="s">
        <v>119</v>
      </c>
      <c r="L2311" s="1" t="s">
        <v>178</v>
      </c>
      <c r="M2311">
        <v>36</v>
      </c>
      <c r="N2311">
        <v>0</v>
      </c>
      <c r="O2311">
        <v>0</v>
      </c>
      <c r="P2311">
        <v>0</v>
      </c>
      <c r="X2311" t="str">
        <f>Receive[[#This Row],[服装]]&amp;Receive[[#This Row],[名前]]&amp;Receive[[#This Row],[レアリティ]]</f>
        <v>文化祭星海光来ICONIC</v>
      </c>
    </row>
    <row r="2312" spans="1:24" x14ac:dyDescent="0.25">
      <c r="A2312">
        <f>VLOOKUP(Receive[[#This Row],[No用]],SetNo[[No.用]:[vlookup 用]],2,FALSE)</f>
        <v>389</v>
      </c>
      <c r="B2312">
        <f>IF(ROW()=2,1,IF(A2311&lt;&gt;Receive[[#This Row],[No]],1,B2311+1))</f>
        <v>2</v>
      </c>
      <c r="C2312" s="1" t="s">
        <v>580</v>
      </c>
      <c r="D2312" t="s">
        <v>263</v>
      </c>
      <c r="E2312" s="1" t="s">
        <v>73</v>
      </c>
      <c r="F2312" t="s">
        <v>78</v>
      </c>
      <c r="G2312" t="s">
        <v>134</v>
      </c>
      <c r="H2312" t="s">
        <v>71</v>
      </c>
      <c r="I2312">
        <v>1</v>
      </c>
      <c r="J2312" t="s">
        <v>228</v>
      </c>
      <c r="K2312" s="1" t="s">
        <v>163</v>
      </c>
      <c r="L2312" s="1" t="s">
        <v>162</v>
      </c>
      <c r="M2312">
        <v>33</v>
      </c>
      <c r="N2312">
        <v>0</v>
      </c>
      <c r="O2312">
        <v>0</v>
      </c>
      <c r="P2312">
        <v>0</v>
      </c>
      <c r="R2312" s="1" t="s">
        <v>923</v>
      </c>
      <c r="S2312" s="1">
        <v>15</v>
      </c>
      <c r="T2312" s="1">
        <v>59.1</v>
      </c>
      <c r="U2312" s="1"/>
      <c r="V2312" s="1"/>
      <c r="X2312" t="str">
        <f>Receive[[#This Row],[服装]]&amp;Receive[[#This Row],[名前]]&amp;Receive[[#This Row],[レアリティ]]</f>
        <v>文化祭星海光来ICONIC</v>
      </c>
    </row>
    <row r="2313" spans="1:24" x14ac:dyDescent="0.25">
      <c r="A2313">
        <f>VLOOKUP(Receive[[#This Row],[No用]],SetNo[[No.用]:[vlookup 用]],2,FALSE)</f>
        <v>389</v>
      </c>
      <c r="B2313">
        <f>IF(ROW()=2,1,IF(A2312&lt;&gt;Receive[[#This Row],[No]],1,B2312+1))</f>
        <v>3</v>
      </c>
      <c r="C2313" s="1" t="s">
        <v>580</v>
      </c>
      <c r="D2313" t="s">
        <v>263</v>
      </c>
      <c r="E2313" s="1" t="s">
        <v>73</v>
      </c>
      <c r="F2313" t="s">
        <v>78</v>
      </c>
      <c r="G2313" t="s">
        <v>134</v>
      </c>
      <c r="H2313" t="s">
        <v>71</v>
      </c>
      <c r="I2313">
        <v>1</v>
      </c>
      <c r="J2313" t="s">
        <v>228</v>
      </c>
      <c r="K2313" s="1" t="s">
        <v>230</v>
      </c>
      <c r="L2313" s="1" t="s">
        <v>162</v>
      </c>
      <c r="M2313">
        <v>32</v>
      </c>
      <c r="N2313">
        <v>0</v>
      </c>
      <c r="O2313">
        <v>0</v>
      </c>
      <c r="P2313">
        <v>0</v>
      </c>
      <c r="R2313" s="1" t="s">
        <v>923</v>
      </c>
      <c r="S2313" s="1">
        <v>10</v>
      </c>
      <c r="T2313" s="1">
        <v>39.4</v>
      </c>
      <c r="U2313" s="1"/>
      <c r="V2313" s="1"/>
      <c r="X2313" t="str">
        <f>Receive[[#This Row],[服装]]&amp;Receive[[#This Row],[名前]]&amp;Receive[[#This Row],[レアリティ]]</f>
        <v>文化祭星海光来ICONIC</v>
      </c>
    </row>
    <row r="2314" spans="1:24" x14ac:dyDescent="0.25">
      <c r="A2314">
        <f>VLOOKUP(Receive[[#This Row],[No用]],SetNo[[No.用]:[vlookup 用]],2,FALSE)</f>
        <v>389</v>
      </c>
      <c r="B2314">
        <f>IF(ROW()=2,1,IF(A2313&lt;&gt;Receive[[#This Row],[No]],1,B2313+1))</f>
        <v>4</v>
      </c>
      <c r="C2314" s="1" t="s">
        <v>580</v>
      </c>
      <c r="D2314" t="s">
        <v>263</v>
      </c>
      <c r="E2314" s="1" t="s">
        <v>73</v>
      </c>
      <c r="F2314" t="s">
        <v>78</v>
      </c>
      <c r="G2314" t="s">
        <v>134</v>
      </c>
      <c r="H2314" t="s">
        <v>71</v>
      </c>
      <c r="I2314">
        <v>1</v>
      </c>
      <c r="J2314" t="s">
        <v>228</v>
      </c>
      <c r="K2314" s="1" t="s">
        <v>120</v>
      </c>
      <c r="L2314" s="1" t="s">
        <v>178</v>
      </c>
      <c r="M2314">
        <v>35</v>
      </c>
      <c r="N2314">
        <v>0</v>
      </c>
      <c r="O2314">
        <v>0</v>
      </c>
      <c r="P2314">
        <v>0</v>
      </c>
      <c r="X2314" t="str">
        <f>Receive[[#This Row],[服装]]&amp;Receive[[#This Row],[名前]]&amp;Receive[[#This Row],[レアリティ]]</f>
        <v>文化祭星海光来ICONIC</v>
      </c>
    </row>
    <row r="2315" spans="1:24" x14ac:dyDescent="0.25">
      <c r="A2315">
        <f>VLOOKUP(Receive[[#This Row],[No用]],SetNo[[No.用]:[vlookup 用]],2,FALSE)</f>
        <v>389</v>
      </c>
      <c r="B2315">
        <f>IF(ROW()=2,1,IF(A2314&lt;&gt;Receive[[#This Row],[No]],1,B2314+1))</f>
        <v>5</v>
      </c>
      <c r="C2315" s="1" t="s">
        <v>580</v>
      </c>
      <c r="D2315" t="s">
        <v>263</v>
      </c>
      <c r="E2315" s="1" t="s">
        <v>73</v>
      </c>
      <c r="F2315" t="s">
        <v>78</v>
      </c>
      <c r="G2315" t="s">
        <v>134</v>
      </c>
      <c r="H2315" t="s">
        <v>71</v>
      </c>
      <c r="I2315">
        <v>1</v>
      </c>
      <c r="J2315" t="s">
        <v>228</v>
      </c>
      <c r="K2315" s="1" t="s">
        <v>164</v>
      </c>
      <c r="L2315" s="1" t="s">
        <v>162</v>
      </c>
      <c r="M2315">
        <v>33</v>
      </c>
      <c r="N2315">
        <v>0</v>
      </c>
      <c r="O2315">
        <v>0</v>
      </c>
      <c r="P2315">
        <v>0</v>
      </c>
      <c r="X2315" t="str">
        <f>Receive[[#This Row],[服装]]&amp;Receive[[#This Row],[名前]]&amp;Receive[[#This Row],[レアリティ]]</f>
        <v>文化祭星海光来ICONIC</v>
      </c>
    </row>
    <row r="2316" spans="1:24" x14ac:dyDescent="0.25">
      <c r="A2316">
        <f>VLOOKUP(Receive[[#This Row],[No用]],SetNo[[No.用]:[vlookup 用]],2,FALSE)</f>
        <v>389</v>
      </c>
      <c r="B2316">
        <f>IF(ROW()=2,1,IF(A2315&lt;&gt;Receive[[#This Row],[No]],1,B2315+1))</f>
        <v>6</v>
      </c>
      <c r="C2316" s="1" t="s">
        <v>580</v>
      </c>
      <c r="D2316" t="s">
        <v>263</v>
      </c>
      <c r="E2316" s="1" t="s">
        <v>73</v>
      </c>
      <c r="F2316" t="s">
        <v>78</v>
      </c>
      <c r="G2316" t="s">
        <v>134</v>
      </c>
      <c r="H2316" t="s">
        <v>71</v>
      </c>
      <c r="I2316">
        <v>0</v>
      </c>
      <c r="J2316" t="s">
        <v>228</v>
      </c>
      <c r="K2316" s="1" t="s">
        <v>165</v>
      </c>
      <c r="L2316" s="1" t="s">
        <v>162</v>
      </c>
      <c r="M2316">
        <v>13</v>
      </c>
      <c r="N2316">
        <v>0</v>
      </c>
      <c r="O2316">
        <v>0</v>
      </c>
      <c r="P2316">
        <v>0</v>
      </c>
      <c r="X2316" t="str">
        <f>Receive[[#This Row],[服装]]&amp;Receive[[#This Row],[名前]]&amp;Receive[[#This Row],[レアリティ]]</f>
        <v>文化祭星海光来ICONIC</v>
      </c>
    </row>
    <row r="2317" spans="1:24" x14ac:dyDescent="0.25">
      <c r="A2317">
        <f>VLOOKUP(Receive[[#This Row],[No用]],SetNo[[No.用]:[vlookup 用]],2,FALSE)</f>
        <v>390</v>
      </c>
      <c r="B2317">
        <f>IF(ROW()=2,1,IF(A2316&lt;&gt;Receive[[#This Row],[No]],1,B2316+1))</f>
        <v>1</v>
      </c>
      <c r="C2317" s="1" t="s">
        <v>627</v>
      </c>
      <c r="D2317" s="1" t="s">
        <v>263</v>
      </c>
      <c r="E2317" s="1" t="s">
        <v>90</v>
      </c>
      <c r="F2317" s="1" t="s">
        <v>78</v>
      </c>
      <c r="G2317" s="1" t="s">
        <v>134</v>
      </c>
      <c r="H2317" s="1" t="s">
        <v>71</v>
      </c>
      <c r="I2317">
        <v>1</v>
      </c>
      <c r="J2317" t="s">
        <v>228</v>
      </c>
      <c r="K2317" s="1" t="s">
        <v>119</v>
      </c>
      <c r="L2317" s="1" t="s">
        <v>173</v>
      </c>
      <c r="M2317">
        <v>39</v>
      </c>
      <c r="N2317">
        <v>0</v>
      </c>
      <c r="O2317">
        <v>0</v>
      </c>
      <c r="P2317">
        <v>0</v>
      </c>
      <c r="X2317" t="str">
        <f>Receive[[#This Row],[服装]]&amp;Receive[[#This Row],[名前]]&amp;Receive[[#This Row],[レアリティ]]</f>
        <v>サバゲ星海光来ICONIC</v>
      </c>
    </row>
    <row r="2318" spans="1:24" x14ac:dyDescent="0.25">
      <c r="A2318">
        <f>VLOOKUP(Receive[[#This Row],[No用]],SetNo[[No.用]:[vlookup 用]],2,FALSE)</f>
        <v>390</v>
      </c>
      <c r="B2318">
        <f>IF(ROW()=2,1,IF(A2317&lt;&gt;Receive[[#This Row],[No]],1,B2317+1))</f>
        <v>2</v>
      </c>
      <c r="C2318" s="1" t="s">
        <v>627</v>
      </c>
      <c r="D2318" s="1" t="s">
        <v>263</v>
      </c>
      <c r="E2318" s="1" t="s">
        <v>90</v>
      </c>
      <c r="F2318" s="1" t="s">
        <v>78</v>
      </c>
      <c r="G2318" s="1" t="s">
        <v>134</v>
      </c>
      <c r="H2318" s="1" t="s">
        <v>71</v>
      </c>
      <c r="I2318">
        <v>1</v>
      </c>
      <c r="J2318" t="s">
        <v>228</v>
      </c>
      <c r="K2318" s="1" t="s">
        <v>163</v>
      </c>
      <c r="L2318" s="1" t="s">
        <v>162</v>
      </c>
      <c r="M2318">
        <v>33</v>
      </c>
      <c r="N2318">
        <v>0</v>
      </c>
      <c r="O2318">
        <v>0</v>
      </c>
      <c r="P2318">
        <v>0</v>
      </c>
      <c r="R2318" s="1" t="s">
        <v>923</v>
      </c>
      <c r="S2318" s="1">
        <v>15</v>
      </c>
      <c r="T2318" s="1">
        <v>59.1</v>
      </c>
      <c r="U2318" s="1"/>
      <c r="V2318" s="1"/>
      <c r="X2318" t="str">
        <f>Receive[[#This Row],[服装]]&amp;Receive[[#This Row],[名前]]&amp;Receive[[#This Row],[レアリティ]]</f>
        <v>サバゲ星海光来ICONIC</v>
      </c>
    </row>
    <row r="2319" spans="1:24" x14ac:dyDescent="0.25">
      <c r="A2319">
        <f>VLOOKUP(Receive[[#This Row],[No用]],SetNo[[No.用]:[vlookup 用]],2,FALSE)</f>
        <v>390</v>
      </c>
      <c r="B2319">
        <f>IF(ROW()=2,1,IF(A2318&lt;&gt;Receive[[#This Row],[No]],1,B2318+1))</f>
        <v>3</v>
      </c>
      <c r="C2319" s="1" t="s">
        <v>627</v>
      </c>
      <c r="D2319" s="1" t="s">
        <v>263</v>
      </c>
      <c r="E2319" s="1" t="s">
        <v>90</v>
      </c>
      <c r="F2319" s="1" t="s">
        <v>78</v>
      </c>
      <c r="G2319" s="1" t="s">
        <v>134</v>
      </c>
      <c r="H2319" s="1" t="s">
        <v>71</v>
      </c>
      <c r="I2319">
        <v>1</v>
      </c>
      <c r="J2319" t="s">
        <v>228</v>
      </c>
      <c r="K2319" s="1" t="s">
        <v>230</v>
      </c>
      <c r="L2319" s="1" t="s">
        <v>162</v>
      </c>
      <c r="M2319">
        <v>32</v>
      </c>
      <c r="N2319">
        <v>0</v>
      </c>
      <c r="O2319">
        <v>0</v>
      </c>
      <c r="P2319">
        <v>0</v>
      </c>
      <c r="R2319" s="1" t="s">
        <v>923</v>
      </c>
      <c r="S2319" s="1">
        <v>10</v>
      </c>
      <c r="T2319" s="1">
        <v>39.4</v>
      </c>
      <c r="U2319" s="1"/>
      <c r="V2319" s="1"/>
      <c r="X2319" t="str">
        <f>Receive[[#This Row],[服装]]&amp;Receive[[#This Row],[名前]]&amp;Receive[[#This Row],[レアリティ]]</f>
        <v>サバゲ星海光来ICONIC</v>
      </c>
    </row>
    <row r="2320" spans="1:24" x14ac:dyDescent="0.25">
      <c r="A2320">
        <f>VLOOKUP(Receive[[#This Row],[No用]],SetNo[[No.用]:[vlookup 用]],2,FALSE)</f>
        <v>390</v>
      </c>
      <c r="B2320">
        <f>IF(ROW()=2,1,IF(A2319&lt;&gt;Receive[[#This Row],[No]],1,B2319+1))</f>
        <v>4</v>
      </c>
      <c r="C2320" s="1" t="s">
        <v>627</v>
      </c>
      <c r="D2320" s="1" t="s">
        <v>263</v>
      </c>
      <c r="E2320" s="1" t="s">
        <v>90</v>
      </c>
      <c r="F2320" s="1" t="s">
        <v>78</v>
      </c>
      <c r="G2320" s="1" t="s">
        <v>134</v>
      </c>
      <c r="H2320" s="1" t="s">
        <v>71</v>
      </c>
      <c r="I2320">
        <v>1</v>
      </c>
      <c r="J2320" t="s">
        <v>228</v>
      </c>
      <c r="K2320" s="1" t="s">
        <v>120</v>
      </c>
      <c r="L2320" s="1" t="s">
        <v>178</v>
      </c>
      <c r="M2320">
        <v>36</v>
      </c>
      <c r="N2320">
        <v>0</v>
      </c>
      <c r="O2320">
        <v>0</v>
      </c>
      <c r="P2320">
        <v>0</v>
      </c>
      <c r="X2320" t="str">
        <f>Receive[[#This Row],[服装]]&amp;Receive[[#This Row],[名前]]&amp;Receive[[#This Row],[レアリティ]]</f>
        <v>サバゲ星海光来ICONIC</v>
      </c>
    </row>
    <row r="2321" spans="1:24" x14ac:dyDescent="0.25">
      <c r="A2321">
        <f>VLOOKUP(Receive[[#This Row],[No用]],SetNo[[No.用]:[vlookup 用]],2,FALSE)</f>
        <v>390</v>
      </c>
      <c r="B2321">
        <f>IF(ROW()=2,1,IF(A2320&lt;&gt;Receive[[#This Row],[No]],1,B2320+1))</f>
        <v>5</v>
      </c>
      <c r="C2321" s="1" t="s">
        <v>627</v>
      </c>
      <c r="D2321" s="1" t="s">
        <v>263</v>
      </c>
      <c r="E2321" s="1" t="s">
        <v>90</v>
      </c>
      <c r="F2321" s="1" t="s">
        <v>78</v>
      </c>
      <c r="G2321" s="1" t="s">
        <v>134</v>
      </c>
      <c r="H2321" s="1" t="s">
        <v>71</v>
      </c>
      <c r="I2321">
        <v>1</v>
      </c>
      <c r="J2321" t="s">
        <v>228</v>
      </c>
      <c r="K2321" s="1" t="s">
        <v>164</v>
      </c>
      <c r="L2321" s="1" t="s">
        <v>162</v>
      </c>
      <c r="M2321">
        <v>33</v>
      </c>
      <c r="N2321">
        <v>0</v>
      </c>
      <c r="O2321">
        <v>0</v>
      </c>
      <c r="P2321">
        <v>0</v>
      </c>
      <c r="X2321" t="str">
        <f>Receive[[#This Row],[服装]]&amp;Receive[[#This Row],[名前]]&amp;Receive[[#This Row],[レアリティ]]</f>
        <v>サバゲ星海光来ICONIC</v>
      </c>
    </row>
    <row r="2322" spans="1:24" x14ac:dyDescent="0.25">
      <c r="A2322">
        <f>VLOOKUP(Receive[[#This Row],[No用]],SetNo[[No.用]:[vlookup 用]],2,FALSE)</f>
        <v>390</v>
      </c>
      <c r="B2322">
        <f>IF(ROW()=2,1,IF(A2321&lt;&gt;Receive[[#This Row],[No]],1,B2321+1))</f>
        <v>6</v>
      </c>
      <c r="C2322" s="1" t="s">
        <v>627</v>
      </c>
      <c r="D2322" s="1" t="s">
        <v>263</v>
      </c>
      <c r="E2322" s="1" t="s">
        <v>90</v>
      </c>
      <c r="F2322" s="1" t="s">
        <v>78</v>
      </c>
      <c r="G2322" s="1" t="s">
        <v>134</v>
      </c>
      <c r="H2322" s="1" t="s">
        <v>71</v>
      </c>
      <c r="I2322">
        <v>0</v>
      </c>
      <c r="J2322" t="s">
        <v>228</v>
      </c>
      <c r="K2322" s="1" t="s">
        <v>165</v>
      </c>
      <c r="L2322" s="1" t="s">
        <v>162</v>
      </c>
      <c r="M2322">
        <v>13</v>
      </c>
      <c r="N2322">
        <v>0</v>
      </c>
      <c r="O2322">
        <v>0</v>
      </c>
      <c r="P2322">
        <v>0</v>
      </c>
      <c r="X2322" t="str">
        <f>Receive[[#This Row],[服装]]&amp;Receive[[#This Row],[名前]]&amp;Receive[[#This Row],[レアリティ]]</f>
        <v>サバゲ星海光来ICONIC</v>
      </c>
    </row>
    <row r="2323" spans="1:24" x14ac:dyDescent="0.25">
      <c r="A2323">
        <f>VLOOKUP(Receive[[#This Row],[No用]],SetNo[[No.用]:[vlookup 用]],2,FALSE)</f>
        <v>390</v>
      </c>
      <c r="B2323">
        <f>IF(ROW()=2,1,IF(A2322&lt;&gt;Receive[[#This Row],[No]],1,B2322+1))</f>
        <v>7</v>
      </c>
      <c r="C2323" s="1" t="s">
        <v>627</v>
      </c>
      <c r="D2323" s="1" t="s">
        <v>263</v>
      </c>
      <c r="E2323" s="1" t="s">
        <v>90</v>
      </c>
      <c r="F2323" s="1" t="s">
        <v>78</v>
      </c>
      <c r="G2323" s="1" t="s">
        <v>134</v>
      </c>
      <c r="H2323" s="1" t="s">
        <v>71</v>
      </c>
      <c r="I2323">
        <v>1</v>
      </c>
      <c r="J2323" t="s">
        <v>228</v>
      </c>
      <c r="K2323" s="1" t="s">
        <v>183</v>
      </c>
      <c r="L2323" s="1" t="s">
        <v>224</v>
      </c>
      <c r="M2323">
        <v>51</v>
      </c>
      <c r="N2323">
        <v>0</v>
      </c>
      <c r="O2323">
        <v>61</v>
      </c>
      <c r="P2323">
        <v>0</v>
      </c>
      <c r="W2323" s="1" t="s">
        <v>1649</v>
      </c>
      <c r="X2323" t="str">
        <f>Receive[[#This Row],[服装]]&amp;Receive[[#This Row],[名前]]&amp;Receive[[#This Row],[レアリティ]]</f>
        <v>サバゲ星海光来ICONIC</v>
      </c>
    </row>
    <row r="2324" spans="1:24" x14ac:dyDescent="0.25">
      <c r="A2324">
        <f>VLOOKUP(Receive[[#This Row],[No用]],SetNo[[No.用]:[vlookup 用]],2,FALSE)</f>
        <v>391</v>
      </c>
      <c r="B2324">
        <f>IF(ROW()=2,1,IF(A2323&lt;&gt;Receive[[#This Row],[No]],1,B2323+1))</f>
        <v>1</v>
      </c>
      <c r="C2324" s="1" t="s">
        <v>701</v>
      </c>
      <c r="D2324" s="1" t="s">
        <v>263</v>
      </c>
      <c r="E2324" s="1" t="s">
        <v>77</v>
      </c>
      <c r="F2324" s="1" t="s">
        <v>78</v>
      </c>
      <c r="G2324" s="1" t="s">
        <v>134</v>
      </c>
      <c r="H2324" s="1" t="s">
        <v>71</v>
      </c>
      <c r="I2324">
        <v>1</v>
      </c>
      <c r="J2324" t="s">
        <v>228</v>
      </c>
      <c r="K2324" s="1" t="s">
        <v>119</v>
      </c>
      <c r="L2324" s="1" t="s">
        <v>162</v>
      </c>
      <c r="M2324">
        <v>33</v>
      </c>
      <c r="N2324">
        <v>0</v>
      </c>
      <c r="O2324">
        <v>0</v>
      </c>
      <c r="P2324">
        <v>0</v>
      </c>
      <c r="X2324" t="str">
        <f>Receive[[#This Row],[服装]]&amp;Receive[[#This Row],[名前]]&amp;Receive[[#This Row],[レアリティ]]</f>
        <v>花火星海光来ICONIC</v>
      </c>
    </row>
    <row r="2325" spans="1:24" x14ac:dyDescent="0.25">
      <c r="A2325">
        <f>VLOOKUP(Receive[[#This Row],[No用]],SetNo[[No.用]:[vlookup 用]],2,FALSE)</f>
        <v>391</v>
      </c>
      <c r="B2325">
        <f>IF(ROW()=2,1,IF(A2324&lt;&gt;Receive[[#This Row],[No]],1,B2324+1))</f>
        <v>2</v>
      </c>
      <c r="C2325" s="1" t="s">
        <v>701</v>
      </c>
      <c r="D2325" s="1" t="s">
        <v>263</v>
      </c>
      <c r="E2325" s="1" t="s">
        <v>77</v>
      </c>
      <c r="F2325" s="1" t="s">
        <v>78</v>
      </c>
      <c r="G2325" s="1" t="s">
        <v>134</v>
      </c>
      <c r="H2325" s="1" t="s">
        <v>71</v>
      </c>
      <c r="I2325">
        <v>1</v>
      </c>
      <c r="J2325" t="s">
        <v>228</v>
      </c>
      <c r="K2325" s="1" t="s">
        <v>163</v>
      </c>
      <c r="L2325" s="1" t="s">
        <v>162</v>
      </c>
      <c r="M2325">
        <v>33</v>
      </c>
      <c r="N2325">
        <v>0</v>
      </c>
      <c r="O2325">
        <v>0</v>
      </c>
      <c r="P2325">
        <v>0</v>
      </c>
      <c r="R2325" s="1" t="s">
        <v>923</v>
      </c>
      <c r="S2325" s="1">
        <v>15</v>
      </c>
      <c r="T2325" s="1">
        <v>59.1</v>
      </c>
      <c r="U2325" s="1"/>
      <c r="V2325" s="1"/>
      <c r="X2325" t="str">
        <f>Receive[[#This Row],[服装]]&amp;Receive[[#This Row],[名前]]&amp;Receive[[#This Row],[レアリティ]]</f>
        <v>花火星海光来ICONIC</v>
      </c>
    </row>
    <row r="2326" spans="1:24" x14ac:dyDescent="0.25">
      <c r="A2326">
        <f>VLOOKUP(Receive[[#This Row],[No用]],SetNo[[No.用]:[vlookup 用]],2,FALSE)</f>
        <v>391</v>
      </c>
      <c r="B2326">
        <f>IF(ROW()=2,1,IF(A2325&lt;&gt;Receive[[#This Row],[No]],1,B2325+1))</f>
        <v>3</v>
      </c>
      <c r="C2326" s="1" t="s">
        <v>701</v>
      </c>
      <c r="D2326" s="1" t="s">
        <v>263</v>
      </c>
      <c r="E2326" s="1" t="s">
        <v>77</v>
      </c>
      <c r="F2326" s="1" t="s">
        <v>78</v>
      </c>
      <c r="G2326" s="1" t="s">
        <v>134</v>
      </c>
      <c r="H2326" s="1" t="s">
        <v>71</v>
      </c>
      <c r="I2326">
        <v>1</v>
      </c>
      <c r="J2326" t="s">
        <v>228</v>
      </c>
      <c r="K2326" s="1" t="s">
        <v>230</v>
      </c>
      <c r="L2326" s="1" t="s">
        <v>162</v>
      </c>
      <c r="M2326">
        <v>32</v>
      </c>
      <c r="N2326">
        <v>0</v>
      </c>
      <c r="O2326">
        <v>0</v>
      </c>
      <c r="P2326">
        <v>0</v>
      </c>
      <c r="R2326" s="1" t="s">
        <v>923</v>
      </c>
      <c r="S2326" s="1">
        <v>10</v>
      </c>
      <c r="T2326" s="1">
        <v>39.4</v>
      </c>
      <c r="U2326" s="1"/>
      <c r="V2326" s="1"/>
      <c r="X2326" t="str">
        <f>Receive[[#This Row],[服装]]&amp;Receive[[#This Row],[名前]]&amp;Receive[[#This Row],[レアリティ]]</f>
        <v>花火星海光来ICONIC</v>
      </c>
    </row>
    <row r="2327" spans="1:24" x14ac:dyDescent="0.25">
      <c r="A2327">
        <f>VLOOKUP(Receive[[#This Row],[No用]],SetNo[[No.用]:[vlookup 用]],2,FALSE)</f>
        <v>391</v>
      </c>
      <c r="B2327">
        <f>IF(ROW()=2,1,IF(A2326&lt;&gt;Receive[[#This Row],[No]],1,B2326+1))</f>
        <v>4</v>
      </c>
      <c r="C2327" s="1" t="s">
        <v>701</v>
      </c>
      <c r="D2327" s="1" t="s">
        <v>263</v>
      </c>
      <c r="E2327" s="1" t="s">
        <v>77</v>
      </c>
      <c r="F2327" s="1" t="s">
        <v>78</v>
      </c>
      <c r="G2327" s="1" t="s">
        <v>134</v>
      </c>
      <c r="H2327" s="1" t="s">
        <v>71</v>
      </c>
      <c r="I2327">
        <v>1</v>
      </c>
      <c r="J2327" t="s">
        <v>228</v>
      </c>
      <c r="K2327" s="1" t="s">
        <v>120</v>
      </c>
      <c r="L2327" s="1" t="s">
        <v>178</v>
      </c>
      <c r="M2327">
        <v>35</v>
      </c>
      <c r="N2327">
        <v>0</v>
      </c>
      <c r="O2327">
        <v>0</v>
      </c>
      <c r="P2327">
        <v>0</v>
      </c>
      <c r="X2327" t="str">
        <f>Receive[[#This Row],[服装]]&amp;Receive[[#This Row],[名前]]&amp;Receive[[#This Row],[レアリティ]]</f>
        <v>花火星海光来ICONIC</v>
      </c>
    </row>
    <row r="2328" spans="1:24" x14ac:dyDescent="0.25">
      <c r="A2328">
        <f>VLOOKUP(Receive[[#This Row],[No用]],SetNo[[No.用]:[vlookup 用]],2,FALSE)</f>
        <v>391</v>
      </c>
      <c r="B2328">
        <f>IF(ROW()=2,1,IF(A2327&lt;&gt;Receive[[#This Row],[No]],1,B2327+1))</f>
        <v>5</v>
      </c>
      <c r="C2328" s="1" t="s">
        <v>701</v>
      </c>
      <c r="D2328" s="1" t="s">
        <v>263</v>
      </c>
      <c r="E2328" s="1" t="s">
        <v>77</v>
      </c>
      <c r="F2328" s="1" t="s">
        <v>78</v>
      </c>
      <c r="G2328" s="1" t="s">
        <v>134</v>
      </c>
      <c r="H2328" s="1" t="s">
        <v>71</v>
      </c>
      <c r="I2328">
        <v>1</v>
      </c>
      <c r="J2328" t="s">
        <v>228</v>
      </c>
      <c r="K2328" s="1" t="s">
        <v>164</v>
      </c>
      <c r="L2328" s="1" t="s">
        <v>162</v>
      </c>
      <c r="M2328">
        <v>33</v>
      </c>
      <c r="N2328">
        <v>0</v>
      </c>
      <c r="O2328">
        <v>0</v>
      </c>
      <c r="P2328">
        <v>0</v>
      </c>
      <c r="X2328" t="str">
        <f>Receive[[#This Row],[服装]]&amp;Receive[[#This Row],[名前]]&amp;Receive[[#This Row],[レアリティ]]</f>
        <v>花火星海光来ICONIC</v>
      </c>
    </row>
    <row r="2329" spans="1:24" x14ac:dyDescent="0.25">
      <c r="A2329">
        <f>VLOOKUP(Receive[[#This Row],[No用]],SetNo[[No.用]:[vlookup 用]],2,FALSE)</f>
        <v>391</v>
      </c>
      <c r="B2329">
        <f>IF(ROW()=2,1,IF(A2328&lt;&gt;Receive[[#This Row],[No]],1,B2328+1))</f>
        <v>6</v>
      </c>
      <c r="C2329" s="1" t="s">
        <v>701</v>
      </c>
      <c r="D2329" s="1" t="s">
        <v>263</v>
      </c>
      <c r="E2329" s="1" t="s">
        <v>77</v>
      </c>
      <c r="F2329" s="1" t="s">
        <v>78</v>
      </c>
      <c r="G2329" s="1" t="s">
        <v>134</v>
      </c>
      <c r="H2329" s="1" t="s">
        <v>71</v>
      </c>
      <c r="I2329">
        <v>0</v>
      </c>
      <c r="J2329" t="s">
        <v>228</v>
      </c>
      <c r="K2329" s="1" t="s">
        <v>165</v>
      </c>
      <c r="L2329" s="1" t="s">
        <v>162</v>
      </c>
      <c r="M2329">
        <v>13</v>
      </c>
      <c r="N2329">
        <v>0</v>
      </c>
      <c r="O2329">
        <v>0</v>
      </c>
      <c r="P2329">
        <v>0</v>
      </c>
      <c r="X2329" t="str">
        <f>Receive[[#This Row],[服装]]&amp;Receive[[#This Row],[名前]]&amp;Receive[[#This Row],[レアリティ]]</f>
        <v>花火星海光来ICONIC</v>
      </c>
    </row>
    <row r="2330" spans="1:24" x14ac:dyDescent="0.25">
      <c r="A2330">
        <f>VLOOKUP(Receive[[#This Row],[No用]],SetNo[[No.用]:[vlookup 用]],2,FALSE)</f>
        <v>391</v>
      </c>
      <c r="B2330">
        <f>IF(ROW()=2,1,IF(A2329&lt;&gt;Receive[[#This Row],[No]],1,B2329+1))</f>
        <v>7</v>
      </c>
      <c r="C2330" s="1" t="s">
        <v>701</v>
      </c>
      <c r="D2330" s="1" t="s">
        <v>263</v>
      </c>
      <c r="E2330" s="1" t="s">
        <v>77</v>
      </c>
      <c r="F2330" s="1" t="s">
        <v>78</v>
      </c>
      <c r="G2330" s="1" t="s">
        <v>134</v>
      </c>
      <c r="H2330" s="1" t="s">
        <v>71</v>
      </c>
      <c r="I2330">
        <v>1</v>
      </c>
      <c r="J2330" t="s">
        <v>228</v>
      </c>
      <c r="K2330" s="1" t="s">
        <v>183</v>
      </c>
      <c r="L2330" s="1" t="s">
        <v>224</v>
      </c>
      <c r="M2330">
        <v>51</v>
      </c>
      <c r="N2330">
        <v>0</v>
      </c>
      <c r="O2330">
        <v>61</v>
      </c>
      <c r="P2330">
        <v>0</v>
      </c>
      <c r="W2330" s="1" t="s">
        <v>1649</v>
      </c>
      <c r="X2330" t="str">
        <f>Receive[[#This Row],[服装]]&amp;Receive[[#This Row],[名前]]&amp;Receive[[#This Row],[レアリティ]]</f>
        <v>花火星海光来ICONIC</v>
      </c>
    </row>
    <row r="2331" spans="1:24" x14ac:dyDescent="0.25">
      <c r="A2331">
        <f>VLOOKUP(Receive[[#This Row],[No用]],SetNo[[No.用]:[vlookup 用]],2,FALSE)</f>
        <v>392</v>
      </c>
      <c r="B2331">
        <f>IF(ROW()=2,1,IF(A2330&lt;&gt;Receive[[#This Row],[No]],1,B2330+1))</f>
        <v>1</v>
      </c>
      <c r="C2331" s="1" t="s">
        <v>815</v>
      </c>
      <c r="D2331" s="1" t="s">
        <v>263</v>
      </c>
      <c r="E2331" s="1" t="s">
        <v>73</v>
      </c>
      <c r="F2331" s="1" t="s">
        <v>78</v>
      </c>
      <c r="G2331" s="1" t="s">
        <v>134</v>
      </c>
      <c r="H2331" s="1" t="s">
        <v>71</v>
      </c>
      <c r="I2331">
        <v>1</v>
      </c>
      <c r="J2331" t="s">
        <v>228</v>
      </c>
      <c r="K2331" s="1" t="s">
        <v>119</v>
      </c>
      <c r="L2331" s="1" t="s">
        <v>162</v>
      </c>
      <c r="M2331">
        <v>33</v>
      </c>
      <c r="N2331">
        <v>0</v>
      </c>
      <c r="O2331">
        <v>0</v>
      </c>
      <c r="P2331">
        <v>0</v>
      </c>
      <c r="X2331" t="str">
        <f>Receive[[#This Row],[服装]]&amp;Receive[[#This Row],[名前]]&amp;Receive[[#This Row],[レアリティ]]</f>
        <v>新年2星海光来ICONIC</v>
      </c>
    </row>
    <row r="2332" spans="1:24" x14ac:dyDescent="0.25">
      <c r="A2332">
        <f>VLOOKUP(Receive[[#This Row],[No用]],SetNo[[No.用]:[vlookup 用]],2,FALSE)</f>
        <v>392</v>
      </c>
      <c r="B2332">
        <f>IF(ROW()=2,1,IF(A2331&lt;&gt;Receive[[#This Row],[No]],1,B2331+1))</f>
        <v>2</v>
      </c>
      <c r="C2332" s="1" t="s">
        <v>815</v>
      </c>
      <c r="D2332" s="1" t="s">
        <v>263</v>
      </c>
      <c r="E2332" s="1" t="s">
        <v>73</v>
      </c>
      <c r="F2332" s="1" t="s">
        <v>78</v>
      </c>
      <c r="G2332" s="1" t="s">
        <v>134</v>
      </c>
      <c r="H2332" s="1" t="s">
        <v>71</v>
      </c>
      <c r="I2332">
        <v>1</v>
      </c>
      <c r="J2332" t="s">
        <v>228</v>
      </c>
      <c r="K2332" s="1" t="s">
        <v>163</v>
      </c>
      <c r="L2332" s="1" t="s">
        <v>162</v>
      </c>
      <c r="M2332">
        <v>33</v>
      </c>
      <c r="N2332">
        <v>0</v>
      </c>
      <c r="O2332">
        <v>0</v>
      </c>
      <c r="P2332">
        <v>0</v>
      </c>
      <c r="R2332" s="1" t="s">
        <v>923</v>
      </c>
      <c r="S2332" s="1">
        <v>15</v>
      </c>
      <c r="T2332" s="1">
        <v>59.1</v>
      </c>
      <c r="U2332" s="1"/>
      <c r="V2332" s="1"/>
      <c r="X2332" t="str">
        <f>Receive[[#This Row],[服装]]&amp;Receive[[#This Row],[名前]]&amp;Receive[[#This Row],[レアリティ]]</f>
        <v>新年2星海光来ICONIC</v>
      </c>
    </row>
    <row r="2333" spans="1:24" x14ac:dyDescent="0.25">
      <c r="A2333">
        <f>VLOOKUP(Receive[[#This Row],[No用]],SetNo[[No.用]:[vlookup 用]],2,FALSE)</f>
        <v>392</v>
      </c>
      <c r="B2333">
        <f>IF(ROW()=2,1,IF(A2332&lt;&gt;Receive[[#This Row],[No]],1,B2332+1))</f>
        <v>3</v>
      </c>
      <c r="C2333" s="1" t="s">
        <v>815</v>
      </c>
      <c r="D2333" s="1" t="s">
        <v>263</v>
      </c>
      <c r="E2333" s="1" t="s">
        <v>73</v>
      </c>
      <c r="F2333" s="1" t="s">
        <v>78</v>
      </c>
      <c r="G2333" s="1" t="s">
        <v>134</v>
      </c>
      <c r="H2333" s="1" t="s">
        <v>71</v>
      </c>
      <c r="I2333">
        <v>1</v>
      </c>
      <c r="J2333" t="s">
        <v>228</v>
      </c>
      <c r="K2333" s="1" t="s">
        <v>230</v>
      </c>
      <c r="L2333" s="1" t="s">
        <v>162</v>
      </c>
      <c r="M2333">
        <v>32</v>
      </c>
      <c r="N2333">
        <v>0</v>
      </c>
      <c r="O2333">
        <v>0</v>
      </c>
      <c r="P2333">
        <v>0</v>
      </c>
      <c r="R2333" s="1" t="s">
        <v>923</v>
      </c>
      <c r="S2333" s="1">
        <v>10</v>
      </c>
      <c r="T2333" s="1">
        <v>39.4</v>
      </c>
      <c r="U2333" s="1"/>
      <c r="V2333" s="1"/>
      <c r="X2333" t="str">
        <f>Receive[[#This Row],[服装]]&amp;Receive[[#This Row],[名前]]&amp;Receive[[#This Row],[レアリティ]]</f>
        <v>新年2星海光来ICONIC</v>
      </c>
    </row>
    <row r="2334" spans="1:24" x14ac:dyDescent="0.25">
      <c r="A2334">
        <f>VLOOKUP(Receive[[#This Row],[No用]],SetNo[[No.用]:[vlookup 用]],2,FALSE)</f>
        <v>392</v>
      </c>
      <c r="B2334">
        <f>IF(ROW()=2,1,IF(A2333&lt;&gt;Receive[[#This Row],[No]],1,B2333+1))</f>
        <v>4</v>
      </c>
      <c r="C2334" s="1" t="s">
        <v>815</v>
      </c>
      <c r="D2334" s="1" t="s">
        <v>263</v>
      </c>
      <c r="E2334" s="1" t="s">
        <v>73</v>
      </c>
      <c r="F2334" s="1" t="s">
        <v>78</v>
      </c>
      <c r="G2334" s="1" t="s">
        <v>134</v>
      </c>
      <c r="H2334" s="1" t="s">
        <v>71</v>
      </c>
      <c r="I2334">
        <v>1</v>
      </c>
      <c r="J2334" t="s">
        <v>228</v>
      </c>
      <c r="K2334" s="1" t="s">
        <v>120</v>
      </c>
      <c r="L2334" s="1" t="s">
        <v>162</v>
      </c>
      <c r="M2334">
        <v>32</v>
      </c>
      <c r="N2334">
        <v>0</v>
      </c>
      <c r="O2334">
        <v>0</v>
      </c>
      <c r="P2334">
        <v>0</v>
      </c>
      <c r="X2334" t="str">
        <f>Receive[[#This Row],[服装]]&amp;Receive[[#This Row],[名前]]&amp;Receive[[#This Row],[レアリティ]]</f>
        <v>新年2星海光来ICONIC</v>
      </c>
    </row>
    <row r="2335" spans="1:24" x14ac:dyDescent="0.25">
      <c r="A2335">
        <f>VLOOKUP(Receive[[#This Row],[No用]],SetNo[[No.用]:[vlookup 用]],2,FALSE)</f>
        <v>392</v>
      </c>
      <c r="B2335">
        <f>IF(ROW()=2,1,IF(A2334&lt;&gt;Receive[[#This Row],[No]],1,B2334+1))</f>
        <v>5</v>
      </c>
      <c r="C2335" s="1" t="s">
        <v>815</v>
      </c>
      <c r="D2335" s="1" t="s">
        <v>263</v>
      </c>
      <c r="E2335" s="1" t="s">
        <v>73</v>
      </c>
      <c r="F2335" s="1" t="s">
        <v>78</v>
      </c>
      <c r="G2335" s="1" t="s">
        <v>134</v>
      </c>
      <c r="H2335" s="1" t="s">
        <v>71</v>
      </c>
      <c r="I2335">
        <v>1</v>
      </c>
      <c r="J2335" t="s">
        <v>228</v>
      </c>
      <c r="K2335" s="1" t="s">
        <v>164</v>
      </c>
      <c r="L2335" s="1" t="s">
        <v>162</v>
      </c>
      <c r="M2335">
        <v>33</v>
      </c>
      <c r="N2335">
        <v>0</v>
      </c>
      <c r="O2335">
        <v>0</v>
      </c>
      <c r="P2335">
        <v>0</v>
      </c>
      <c r="X2335" t="str">
        <f>Receive[[#This Row],[服装]]&amp;Receive[[#This Row],[名前]]&amp;Receive[[#This Row],[レアリティ]]</f>
        <v>新年2星海光来ICONIC</v>
      </c>
    </row>
    <row r="2336" spans="1:24" x14ac:dyDescent="0.25">
      <c r="A2336">
        <f>VLOOKUP(Receive[[#This Row],[No用]],SetNo[[No.用]:[vlookup 用]],2,FALSE)</f>
        <v>392</v>
      </c>
      <c r="B2336">
        <f>IF(ROW()=2,1,IF(A2335&lt;&gt;Receive[[#This Row],[No]],1,B2335+1))</f>
        <v>6</v>
      </c>
      <c r="C2336" s="1" t="s">
        <v>815</v>
      </c>
      <c r="D2336" s="1" t="s">
        <v>263</v>
      </c>
      <c r="E2336" s="1" t="s">
        <v>73</v>
      </c>
      <c r="F2336" s="1" t="s">
        <v>78</v>
      </c>
      <c r="G2336" s="1" t="s">
        <v>134</v>
      </c>
      <c r="H2336" s="1" t="s">
        <v>71</v>
      </c>
      <c r="I2336">
        <v>0</v>
      </c>
      <c r="J2336" t="s">
        <v>228</v>
      </c>
      <c r="K2336" s="1" t="s">
        <v>165</v>
      </c>
      <c r="L2336" s="1" t="s">
        <v>162</v>
      </c>
      <c r="M2336">
        <v>13</v>
      </c>
      <c r="N2336">
        <v>0</v>
      </c>
      <c r="O2336">
        <v>0</v>
      </c>
      <c r="P2336">
        <v>0</v>
      </c>
      <c r="X2336" t="str">
        <f>Receive[[#This Row],[服装]]&amp;Receive[[#This Row],[名前]]&amp;Receive[[#This Row],[レアリティ]]</f>
        <v>新年2星海光来ICONIC</v>
      </c>
    </row>
    <row r="2337" spans="1:24" x14ac:dyDescent="0.25">
      <c r="A2337">
        <f>VLOOKUP(Receive[[#This Row],[No用]],SetNo[[No.用]:[vlookup 用]],2,FALSE)</f>
        <v>393</v>
      </c>
      <c r="B2337">
        <f>IF(ROW()=2,1,IF(A2336&lt;&gt;Receive[[#This Row],[No]],1,B2336+1))</f>
        <v>1</v>
      </c>
      <c r="C2337" s="1" t="s">
        <v>1559</v>
      </c>
      <c r="D2337" s="1" t="s">
        <v>263</v>
      </c>
      <c r="E2337" s="1" t="s">
        <v>90</v>
      </c>
      <c r="F2337" s="1" t="s">
        <v>78</v>
      </c>
      <c r="G2337" s="1" t="s">
        <v>134</v>
      </c>
      <c r="H2337" s="1" t="s">
        <v>71</v>
      </c>
      <c r="I2337">
        <v>1</v>
      </c>
      <c r="J2337" t="s">
        <v>228</v>
      </c>
      <c r="K2337" s="1" t="s">
        <v>119</v>
      </c>
      <c r="L2337" s="1" t="s">
        <v>173</v>
      </c>
      <c r="M2337">
        <v>40</v>
      </c>
      <c r="N2337">
        <v>0</v>
      </c>
      <c r="O2337">
        <v>0</v>
      </c>
      <c r="P2337">
        <v>0</v>
      </c>
      <c r="X2337" t="str">
        <f>Receive[[#This Row],[服装]]&amp;Receive[[#This Row],[名前]]&amp;Receive[[#This Row],[レアリティ]]</f>
        <v>格ゲー星海光来ICONIC</v>
      </c>
    </row>
    <row r="2338" spans="1:24" x14ac:dyDescent="0.25">
      <c r="A2338">
        <f>VLOOKUP(Receive[[#This Row],[No用]],SetNo[[No.用]:[vlookup 用]],2,FALSE)</f>
        <v>393</v>
      </c>
      <c r="B2338">
        <f>IF(ROW()=2,1,IF(A2337&lt;&gt;Receive[[#This Row],[No]],1,B2337+1))</f>
        <v>2</v>
      </c>
      <c r="C2338" s="1" t="s">
        <v>1559</v>
      </c>
      <c r="D2338" s="1" t="s">
        <v>263</v>
      </c>
      <c r="E2338" s="1" t="s">
        <v>90</v>
      </c>
      <c r="F2338" s="1" t="s">
        <v>78</v>
      </c>
      <c r="G2338" s="1" t="s">
        <v>134</v>
      </c>
      <c r="H2338" s="1" t="s">
        <v>71</v>
      </c>
      <c r="I2338">
        <v>1</v>
      </c>
      <c r="J2338" t="s">
        <v>228</v>
      </c>
      <c r="K2338" s="1" t="s">
        <v>163</v>
      </c>
      <c r="L2338" s="1" t="s">
        <v>178</v>
      </c>
      <c r="M2338">
        <v>37</v>
      </c>
      <c r="N2338">
        <v>0</v>
      </c>
      <c r="O2338">
        <v>0</v>
      </c>
      <c r="P2338">
        <v>0</v>
      </c>
      <c r="R2338" s="1" t="s">
        <v>923</v>
      </c>
      <c r="S2338">
        <v>17.5</v>
      </c>
      <c r="T2338">
        <v>69.44</v>
      </c>
      <c r="X2338" t="str">
        <f>Receive[[#This Row],[服装]]&amp;Receive[[#This Row],[名前]]&amp;Receive[[#This Row],[レアリティ]]</f>
        <v>格ゲー星海光来ICONIC</v>
      </c>
    </row>
    <row r="2339" spans="1:24" x14ac:dyDescent="0.25">
      <c r="A2339">
        <f>VLOOKUP(Receive[[#This Row],[No用]],SetNo[[No.用]:[vlookup 用]],2,FALSE)</f>
        <v>393</v>
      </c>
      <c r="B2339">
        <f>IF(ROW()=2,1,IF(A2338&lt;&gt;Receive[[#This Row],[No]],1,B2338+1))</f>
        <v>3</v>
      </c>
      <c r="C2339" s="1" t="s">
        <v>1559</v>
      </c>
      <c r="D2339" s="1" t="s">
        <v>263</v>
      </c>
      <c r="E2339" s="1" t="s">
        <v>90</v>
      </c>
      <c r="F2339" s="1" t="s">
        <v>78</v>
      </c>
      <c r="G2339" s="1" t="s">
        <v>134</v>
      </c>
      <c r="H2339" s="1" t="s">
        <v>71</v>
      </c>
      <c r="I2339">
        <v>1</v>
      </c>
      <c r="J2339" t="s">
        <v>228</v>
      </c>
      <c r="K2339" s="1" t="s">
        <v>230</v>
      </c>
      <c r="L2339" s="1" t="s">
        <v>162</v>
      </c>
      <c r="M2339">
        <v>33</v>
      </c>
      <c r="N2339">
        <v>0</v>
      </c>
      <c r="O2339">
        <v>0</v>
      </c>
      <c r="P2339">
        <v>0</v>
      </c>
      <c r="R2339" s="1" t="s">
        <v>923</v>
      </c>
      <c r="S2339">
        <v>10</v>
      </c>
      <c r="T2339">
        <v>39.4</v>
      </c>
      <c r="X2339" t="str">
        <f>Receive[[#This Row],[服装]]&amp;Receive[[#This Row],[名前]]&amp;Receive[[#This Row],[レアリティ]]</f>
        <v>格ゲー星海光来ICONIC</v>
      </c>
    </row>
    <row r="2340" spans="1:24" x14ac:dyDescent="0.25">
      <c r="A2340">
        <f>VLOOKUP(Receive[[#This Row],[No用]],SetNo[[No.用]:[vlookup 用]],2,FALSE)</f>
        <v>393</v>
      </c>
      <c r="B2340">
        <f>IF(ROW()=2,1,IF(A2339&lt;&gt;Receive[[#This Row],[No]],1,B2339+1))</f>
        <v>4</v>
      </c>
      <c r="C2340" s="1" t="s">
        <v>1559</v>
      </c>
      <c r="D2340" s="1" t="s">
        <v>263</v>
      </c>
      <c r="E2340" s="1" t="s">
        <v>90</v>
      </c>
      <c r="F2340" s="1" t="s">
        <v>78</v>
      </c>
      <c r="G2340" s="1" t="s">
        <v>134</v>
      </c>
      <c r="H2340" s="1" t="s">
        <v>71</v>
      </c>
      <c r="I2340">
        <v>1</v>
      </c>
      <c r="J2340" t="s">
        <v>228</v>
      </c>
      <c r="K2340" s="1" t="s">
        <v>120</v>
      </c>
      <c r="L2340" s="1" t="s">
        <v>173</v>
      </c>
      <c r="M2340">
        <v>40</v>
      </c>
      <c r="N2340">
        <v>0</v>
      </c>
      <c r="O2340">
        <v>0</v>
      </c>
      <c r="P2340">
        <v>0</v>
      </c>
      <c r="X2340" t="str">
        <f>Receive[[#This Row],[服装]]&amp;Receive[[#This Row],[名前]]&amp;Receive[[#This Row],[レアリティ]]</f>
        <v>格ゲー星海光来ICONIC</v>
      </c>
    </row>
    <row r="2341" spans="1:24" x14ac:dyDescent="0.25">
      <c r="A2341">
        <f>VLOOKUP(Receive[[#This Row],[No用]],SetNo[[No.用]:[vlookup 用]],2,FALSE)</f>
        <v>393</v>
      </c>
      <c r="B2341">
        <f>IF(ROW()=2,1,IF(A2340&lt;&gt;Receive[[#This Row],[No]],1,B2340+1))</f>
        <v>5</v>
      </c>
      <c r="C2341" s="1" t="s">
        <v>1559</v>
      </c>
      <c r="D2341" s="1" t="s">
        <v>263</v>
      </c>
      <c r="E2341" s="1" t="s">
        <v>90</v>
      </c>
      <c r="F2341" s="1" t="s">
        <v>78</v>
      </c>
      <c r="G2341" s="1" t="s">
        <v>134</v>
      </c>
      <c r="H2341" s="1" t="s">
        <v>71</v>
      </c>
      <c r="I2341">
        <v>1</v>
      </c>
      <c r="J2341" t="s">
        <v>228</v>
      </c>
      <c r="K2341" s="1" t="s">
        <v>164</v>
      </c>
      <c r="L2341" s="1" t="s">
        <v>162</v>
      </c>
      <c r="M2341">
        <v>34</v>
      </c>
      <c r="N2341">
        <v>0</v>
      </c>
      <c r="O2341">
        <v>0</v>
      </c>
      <c r="P2341">
        <v>0</v>
      </c>
      <c r="X2341" t="str">
        <f>Receive[[#This Row],[服装]]&amp;Receive[[#This Row],[名前]]&amp;Receive[[#This Row],[レアリティ]]</f>
        <v>格ゲー星海光来ICONIC</v>
      </c>
    </row>
    <row r="2342" spans="1:24" x14ac:dyDescent="0.25">
      <c r="A2342">
        <f>VLOOKUP(Receive[[#This Row],[No用]],SetNo[[No.用]:[vlookup 用]],2,FALSE)</f>
        <v>393</v>
      </c>
      <c r="B2342">
        <f>IF(ROW()=2,1,IF(A2341&lt;&gt;Receive[[#This Row],[No]],1,B2341+1))</f>
        <v>6</v>
      </c>
      <c r="C2342" s="1" t="s">
        <v>1559</v>
      </c>
      <c r="D2342" s="1" t="s">
        <v>263</v>
      </c>
      <c r="E2342" s="1" t="s">
        <v>90</v>
      </c>
      <c r="F2342" s="1" t="s">
        <v>78</v>
      </c>
      <c r="G2342" s="1" t="s">
        <v>134</v>
      </c>
      <c r="H2342" s="1" t="s">
        <v>71</v>
      </c>
      <c r="I2342">
        <v>0</v>
      </c>
      <c r="J2342" t="s">
        <v>228</v>
      </c>
      <c r="K2342" s="1" t="s">
        <v>165</v>
      </c>
      <c r="L2342" s="1" t="s">
        <v>162</v>
      </c>
      <c r="M2342">
        <v>14</v>
      </c>
      <c r="N2342">
        <v>0</v>
      </c>
      <c r="O2342">
        <v>0</v>
      </c>
      <c r="P2342">
        <v>0</v>
      </c>
      <c r="X2342" t="str">
        <f>Receive[[#This Row],[服装]]&amp;Receive[[#This Row],[名前]]&amp;Receive[[#This Row],[レアリティ]]</f>
        <v>格ゲー星海光来ICONIC</v>
      </c>
    </row>
    <row r="2343" spans="1:24" x14ac:dyDescent="0.25">
      <c r="A2343">
        <f>VLOOKUP(Receive[[#This Row],[No用]],SetNo[[No.用]:[vlookup 用]],2,FALSE)</f>
        <v>393</v>
      </c>
      <c r="B2343">
        <f>IF(ROW()=2,1,IF(A2342&lt;&gt;Receive[[#This Row],[No]],1,B2342+1))</f>
        <v>7</v>
      </c>
      <c r="C2343" s="1" t="s">
        <v>1559</v>
      </c>
      <c r="D2343" s="1" t="s">
        <v>263</v>
      </c>
      <c r="E2343" s="1" t="s">
        <v>90</v>
      </c>
      <c r="F2343" s="1" t="s">
        <v>78</v>
      </c>
      <c r="G2343" s="1" t="s">
        <v>134</v>
      </c>
      <c r="H2343" s="1" t="s">
        <v>71</v>
      </c>
      <c r="I2343">
        <v>1</v>
      </c>
      <c r="J2343" t="s">
        <v>228</v>
      </c>
      <c r="K2343" s="1" t="s">
        <v>183</v>
      </c>
      <c r="L2343" s="1" t="s">
        <v>224</v>
      </c>
      <c r="M2343">
        <v>52</v>
      </c>
      <c r="N2343">
        <v>0</v>
      </c>
      <c r="O2343">
        <v>62</v>
      </c>
      <c r="P2343">
        <v>0</v>
      </c>
      <c r="W2343" s="1" t="s">
        <v>1649</v>
      </c>
      <c r="X2343" t="str">
        <f>Receive[[#This Row],[服装]]&amp;Receive[[#This Row],[名前]]&amp;Receive[[#This Row],[レアリティ]]</f>
        <v>格ゲー星海光来ICONIC</v>
      </c>
    </row>
    <row r="2344" spans="1:24" x14ac:dyDescent="0.25">
      <c r="A2344">
        <f>VLOOKUP(Receive[[#This Row],[No用]],SetNo[[No.用]:[vlookup 用]],2,FALSE)</f>
        <v>393</v>
      </c>
      <c r="B2344">
        <f>IF(ROW()=2,1,IF(A2343&lt;&gt;Receive[[#This Row],[No]],1,B2343+1))</f>
        <v>8</v>
      </c>
      <c r="C2344" s="1" t="s">
        <v>1559</v>
      </c>
      <c r="D2344" s="1" t="s">
        <v>263</v>
      </c>
      <c r="E2344" s="1" t="s">
        <v>90</v>
      </c>
      <c r="F2344" s="1" t="s">
        <v>78</v>
      </c>
      <c r="G2344" s="1" t="s">
        <v>134</v>
      </c>
      <c r="H2344" s="1" t="s">
        <v>71</v>
      </c>
      <c r="I2344">
        <v>1</v>
      </c>
      <c r="J2344" t="s">
        <v>228</v>
      </c>
      <c r="K2344" s="1" t="s">
        <v>164</v>
      </c>
      <c r="L2344" s="1" t="s">
        <v>224</v>
      </c>
      <c r="M2344">
        <v>52</v>
      </c>
      <c r="N2344">
        <v>0</v>
      </c>
      <c r="O2344">
        <v>62</v>
      </c>
      <c r="P2344">
        <v>0</v>
      </c>
      <c r="W2344" s="1" t="s">
        <v>1650</v>
      </c>
      <c r="X2344" t="str">
        <f>Receive[[#This Row],[服装]]&amp;Receive[[#This Row],[名前]]&amp;Receive[[#This Row],[レアリティ]]</f>
        <v>格ゲー星海光来ICONIC</v>
      </c>
    </row>
    <row r="2345" spans="1:24" x14ac:dyDescent="0.25">
      <c r="A2345">
        <f>VLOOKUP(Receive[[#This Row],[No用]],SetNo[[No.用]:[vlookup 用]],2,FALSE)</f>
        <v>394</v>
      </c>
      <c r="B2345">
        <f>IF(ROW()=2,1,IF(A2336&lt;&gt;Receive[[#This Row],[No]],1,B2336+1))</f>
        <v>1</v>
      </c>
      <c r="C2345" t="s">
        <v>108</v>
      </c>
      <c r="D2345" t="s">
        <v>133</v>
      </c>
      <c r="E2345" t="s">
        <v>77</v>
      </c>
      <c r="F2345" t="s">
        <v>82</v>
      </c>
      <c r="G2345" t="s">
        <v>134</v>
      </c>
      <c r="H2345" t="s">
        <v>71</v>
      </c>
      <c r="I2345">
        <v>1</v>
      </c>
      <c r="J2345" t="s">
        <v>228</v>
      </c>
      <c r="K2345" s="1" t="s">
        <v>119</v>
      </c>
      <c r="L2345" s="1" t="s">
        <v>162</v>
      </c>
      <c r="M2345">
        <v>27</v>
      </c>
      <c r="N2345">
        <v>0</v>
      </c>
      <c r="O2345">
        <v>0</v>
      </c>
      <c r="P2345">
        <v>0</v>
      </c>
      <c r="X2345" t="str">
        <f>Receive[[#This Row],[服装]]&amp;Receive[[#This Row],[名前]]&amp;Receive[[#This Row],[レアリティ]]</f>
        <v>ユニフォーム昼神幸郎ICONIC</v>
      </c>
    </row>
    <row r="2346" spans="1:24" x14ac:dyDescent="0.25">
      <c r="A2346">
        <f>VLOOKUP(Receive[[#This Row],[No用]],SetNo[[No.用]:[vlookup 用]],2,FALSE)</f>
        <v>394</v>
      </c>
      <c r="B2346">
        <f>IF(ROW()=2,1,IF(A2345&lt;&gt;Receive[[#This Row],[No]],1,B2345+1))</f>
        <v>2</v>
      </c>
      <c r="C2346" t="s">
        <v>108</v>
      </c>
      <c r="D2346" t="s">
        <v>133</v>
      </c>
      <c r="E2346" t="s">
        <v>77</v>
      </c>
      <c r="F2346" t="s">
        <v>82</v>
      </c>
      <c r="G2346" t="s">
        <v>134</v>
      </c>
      <c r="H2346" t="s">
        <v>71</v>
      </c>
      <c r="I2346">
        <v>1</v>
      </c>
      <c r="J2346" t="s">
        <v>228</v>
      </c>
      <c r="K2346" s="1" t="s">
        <v>194</v>
      </c>
      <c r="L2346" s="1" t="s">
        <v>162</v>
      </c>
      <c r="M2346">
        <v>27</v>
      </c>
      <c r="N2346">
        <v>0</v>
      </c>
      <c r="O2346">
        <v>0</v>
      </c>
      <c r="P2346">
        <v>0</v>
      </c>
      <c r="X2346" t="str">
        <f>Receive[[#This Row],[服装]]&amp;Receive[[#This Row],[名前]]&amp;Receive[[#This Row],[レアリティ]]</f>
        <v>ユニフォーム昼神幸郎ICONIC</v>
      </c>
    </row>
    <row r="2347" spans="1:24" x14ac:dyDescent="0.25">
      <c r="A2347">
        <f>VLOOKUP(Receive[[#This Row],[No用]],SetNo[[No.用]:[vlookup 用]],2,FALSE)</f>
        <v>394</v>
      </c>
      <c r="B2347">
        <f>IF(ROW()=2,1,IF(A2346&lt;&gt;Receive[[#This Row],[No]],1,B2346+1))</f>
        <v>3</v>
      </c>
      <c r="C2347" t="s">
        <v>108</v>
      </c>
      <c r="D2347" t="s">
        <v>133</v>
      </c>
      <c r="E2347" t="s">
        <v>77</v>
      </c>
      <c r="F2347" t="s">
        <v>82</v>
      </c>
      <c r="G2347" t="s">
        <v>134</v>
      </c>
      <c r="H2347" t="s">
        <v>71</v>
      </c>
      <c r="I2347">
        <v>1</v>
      </c>
      <c r="J2347" t="s">
        <v>228</v>
      </c>
      <c r="K2347" s="1" t="s">
        <v>163</v>
      </c>
      <c r="L2347" s="1" t="s">
        <v>162</v>
      </c>
      <c r="M2347">
        <v>27</v>
      </c>
      <c r="N2347">
        <v>0</v>
      </c>
      <c r="O2347">
        <v>0</v>
      </c>
      <c r="P2347">
        <v>0</v>
      </c>
      <c r="R2347" s="1" t="s">
        <v>923</v>
      </c>
      <c r="S2347" s="1">
        <v>15</v>
      </c>
      <c r="T2347" s="1">
        <v>59.1</v>
      </c>
      <c r="U2347" s="1"/>
      <c r="V2347" s="1"/>
      <c r="X2347" t="str">
        <f>Receive[[#This Row],[服装]]&amp;Receive[[#This Row],[名前]]&amp;Receive[[#This Row],[レアリティ]]</f>
        <v>ユニフォーム昼神幸郎ICONIC</v>
      </c>
    </row>
    <row r="2348" spans="1:24" x14ac:dyDescent="0.25">
      <c r="A2348">
        <f>VLOOKUP(Receive[[#This Row],[No用]],SetNo[[No.用]:[vlookup 用]],2,FALSE)</f>
        <v>394</v>
      </c>
      <c r="B2348">
        <f>IF(ROW()=2,1,IF(A2347&lt;&gt;Receive[[#This Row],[No]],1,B2347+1))</f>
        <v>4</v>
      </c>
      <c r="C2348" t="s">
        <v>108</v>
      </c>
      <c r="D2348" t="s">
        <v>133</v>
      </c>
      <c r="E2348" t="s">
        <v>77</v>
      </c>
      <c r="F2348" t="s">
        <v>82</v>
      </c>
      <c r="G2348" t="s">
        <v>134</v>
      </c>
      <c r="H2348" t="s">
        <v>71</v>
      </c>
      <c r="I2348">
        <v>1</v>
      </c>
      <c r="J2348" t="s">
        <v>228</v>
      </c>
      <c r="K2348" s="1" t="s">
        <v>120</v>
      </c>
      <c r="L2348" s="1" t="s">
        <v>162</v>
      </c>
      <c r="M2348">
        <v>27</v>
      </c>
      <c r="N2348">
        <v>0</v>
      </c>
      <c r="O2348">
        <v>0</v>
      </c>
      <c r="P2348">
        <v>0</v>
      </c>
      <c r="X2348" t="str">
        <f>Receive[[#This Row],[服装]]&amp;Receive[[#This Row],[名前]]&amp;Receive[[#This Row],[レアリティ]]</f>
        <v>ユニフォーム昼神幸郎ICONIC</v>
      </c>
    </row>
    <row r="2349" spans="1:24" x14ac:dyDescent="0.25">
      <c r="A2349">
        <f>VLOOKUP(Receive[[#This Row],[No用]],SetNo[[No.用]:[vlookup 用]],2,FALSE)</f>
        <v>394</v>
      </c>
      <c r="B2349">
        <f>IF(ROW()=2,1,IF(A2348&lt;&gt;Receive[[#This Row],[No]],1,B2348+1))</f>
        <v>5</v>
      </c>
      <c r="C2349" t="s">
        <v>108</v>
      </c>
      <c r="D2349" t="s">
        <v>133</v>
      </c>
      <c r="E2349" t="s">
        <v>77</v>
      </c>
      <c r="F2349" t="s">
        <v>82</v>
      </c>
      <c r="G2349" t="s">
        <v>134</v>
      </c>
      <c r="H2349" t="s">
        <v>71</v>
      </c>
      <c r="I2349">
        <v>1</v>
      </c>
      <c r="J2349" t="s">
        <v>228</v>
      </c>
      <c r="K2349" s="1" t="s">
        <v>164</v>
      </c>
      <c r="L2349" s="1" t="s">
        <v>162</v>
      </c>
      <c r="M2349">
        <v>27</v>
      </c>
      <c r="N2349">
        <v>0</v>
      </c>
      <c r="O2349">
        <v>0</v>
      </c>
      <c r="P2349">
        <v>0</v>
      </c>
      <c r="X2349" t="str">
        <f>Receive[[#This Row],[服装]]&amp;Receive[[#This Row],[名前]]&amp;Receive[[#This Row],[レアリティ]]</f>
        <v>ユニフォーム昼神幸郎ICONIC</v>
      </c>
    </row>
    <row r="2350" spans="1:24" x14ac:dyDescent="0.25">
      <c r="A2350">
        <f>VLOOKUP(Receive[[#This Row],[No用]],SetNo[[No.用]:[vlookup 用]],2,FALSE)</f>
        <v>394</v>
      </c>
      <c r="B2350">
        <f>IF(ROW()=2,1,IF(A2349&lt;&gt;Receive[[#This Row],[No]],1,B2349+1))</f>
        <v>6</v>
      </c>
      <c r="C2350" t="s">
        <v>108</v>
      </c>
      <c r="D2350" t="s">
        <v>133</v>
      </c>
      <c r="E2350" t="s">
        <v>77</v>
      </c>
      <c r="F2350" t="s">
        <v>82</v>
      </c>
      <c r="G2350" t="s">
        <v>134</v>
      </c>
      <c r="H2350" t="s">
        <v>71</v>
      </c>
      <c r="I2350">
        <v>0</v>
      </c>
      <c r="J2350" t="s">
        <v>228</v>
      </c>
      <c r="K2350" s="1" t="s">
        <v>165</v>
      </c>
      <c r="L2350" s="1" t="s">
        <v>162</v>
      </c>
      <c r="M2350">
        <v>12</v>
      </c>
      <c r="N2350">
        <v>0</v>
      </c>
      <c r="O2350">
        <v>0</v>
      </c>
      <c r="P2350">
        <v>0</v>
      </c>
      <c r="X2350" t="str">
        <f>Receive[[#This Row],[服装]]&amp;Receive[[#This Row],[名前]]&amp;Receive[[#This Row],[レアリティ]]</f>
        <v>ユニフォーム昼神幸郎ICONIC</v>
      </c>
    </row>
    <row r="2351" spans="1:24" x14ac:dyDescent="0.25">
      <c r="A2351">
        <f>VLOOKUP(Receive[[#This Row],[No用]],SetNo[[No.用]:[vlookup 用]],2,FALSE)</f>
        <v>395</v>
      </c>
      <c r="B2351">
        <f>IF(ROW()=2,1,IF(A2350&lt;&gt;Receive[[#This Row],[No]],1,B2350+1))</f>
        <v>1</v>
      </c>
      <c r="C2351" s="1" t="s">
        <v>585</v>
      </c>
      <c r="D2351" t="s">
        <v>133</v>
      </c>
      <c r="E2351" s="1" t="s">
        <v>73</v>
      </c>
      <c r="F2351" t="s">
        <v>82</v>
      </c>
      <c r="G2351" t="s">
        <v>134</v>
      </c>
      <c r="H2351" t="s">
        <v>71</v>
      </c>
      <c r="I2351">
        <v>1</v>
      </c>
      <c r="J2351" t="s">
        <v>228</v>
      </c>
      <c r="K2351" s="1" t="s">
        <v>119</v>
      </c>
      <c r="L2351" s="1" t="s">
        <v>162</v>
      </c>
      <c r="M2351">
        <v>27</v>
      </c>
      <c r="N2351">
        <v>0</v>
      </c>
      <c r="O2351">
        <v>0</v>
      </c>
      <c r="P2351">
        <v>0</v>
      </c>
      <c r="X2351" t="str">
        <f>Receive[[#This Row],[服装]]&amp;Receive[[#This Row],[名前]]&amp;Receive[[#This Row],[レアリティ]]</f>
        <v>Xmas昼神幸郎ICONIC</v>
      </c>
    </row>
    <row r="2352" spans="1:24" x14ac:dyDescent="0.25">
      <c r="A2352">
        <f>VLOOKUP(Receive[[#This Row],[No用]],SetNo[[No.用]:[vlookup 用]],2,FALSE)</f>
        <v>395</v>
      </c>
      <c r="B2352">
        <f>IF(ROW()=2,1,IF(A2351&lt;&gt;Receive[[#This Row],[No]],1,B2351+1))</f>
        <v>2</v>
      </c>
      <c r="C2352" s="1" t="s">
        <v>585</v>
      </c>
      <c r="D2352" t="s">
        <v>133</v>
      </c>
      <c r="E2352" s="1" t="s">
        <v>73</v>
      </c>
      <c r="F2352" t="s">
        <v>82</v>
      </c>
      <c r="G2352" t="s">
        <v>134</v>
      </c>
      <c r="H2352" t="s">
        <v>71</v>
      </c>
      <c r="I2352">
        <v>1</v>
      </c>
      <c r="J2352" t="s">
        <v>228</v>
      </c>
      <c r="K2352" s="1" t="s">
        <v>194</v>
      </c>
      <c r="L2352" s="1" t="s">
        <v>162</v>
      </c>
      <c r="M2352">
        <v>27</v>
      </c>
      <c r="N2352">
        <v>0</v>
      </c>
      <c r="O2352">
        <v>0</v>
      </c>
      <c r="P2352">
        <v>0</v>
      </c>
      <c r="X2352" t="str">
        <f>Receive[[#This Row],[服装]]&amp;Receive[[#This Row],[名前]]&amp;Receive[[#This Row],[レアリティ]]</f>
        <v>Xmas昼神幸郎ICONIC</v>
      </c>
    </row>
    <row r="2353" spans="1:24" x14ac:dyDescent="0.25">
      <c r="A2353">
        <f>VLOOKUP(Receive[[#This Row],[No用]],SetNo[[No.用]:[vlookup 用]],2,FALSE)</f>
        <v>395</v>
      </c>
      <c r="B2353">
        <f>IF(ROW()=2,1,IF(A2352&lt;&gt;Receive[[#This Row],[No]],1,B2352+1))</f>
        <v>3</v>
      </c>
      <c r="C2353" s="1" t="s">
        <v>585</v>
      </c>
      <c r="D2353" t="s">
        <v>133</v>
      </c>
      <c r="E2353" s="1" t="s">
        <v>73</v>
      </c>
      <c r="F2353" t="s">
        <v>82</v>
      </c>
      <c r="G2353" t="s">
        <v>134</v>
      </c>
      <c r="H2353" t="s">
        <v>71</v>
      </c>
      <c r="I2353">
        <v>1</v>
      </c>
      <c r="J2353" t="s">
        <v>228</v>
      </c>
      <c r="K2353" s="1" t="s">
        <v>163</v>
      </c>
      <c r="L2353" s="1" t="s">
        <v>162</v>
      </c>
      <c r="M2353">
        <v>27</v>
      </c>
      <c r="N2353">
        <v>0</v>
      </c>
      <c r="O2353">
        <v>0</v>
      </c>
      <c r="P2353">
        <v>0</v>
      </c>
      <c r="R2353" s="1" t="s">
        <v>923</v>
      </c>
      <c r="S2353" s="1">
        <v>15</v>
      </c>
      <c r="T2353" s="1">
        <v>59.1</v>
      </c>
      <c r="U2353" s="1"/>
      <c r="V2353" s="1"/>
      <c r="X2353" t="str">
        <f>Receive[[#This Row],[服装]]&amp;Receive[[#This Row],[名前]]&amp;Receive[[#This Row],[レアリティ]]</f>
        <v>Xmas昼神幸郎ICONIC</v>
      </c>
    </row>
    <row r="2354" spans="1:24" x14ac:dyDescent="0.25">
      <c r="A2354">
        <f>VLOOKUP(Receive[[#This Row],[No用]],SetNo[[No.用]:[vlookup 用]],2,FALSE)</f>
        <v>395</v>
      </c>
      <c r="B2354">
        <f>IF(ROW()=2,1,IF(A2353&lt;&gt;Receive[[#This Row],[No]],1,B2353+1))</f>
        <v>4</v>
      </c>
      <c r="C2354" s="1" t="s">
        <v>585</v>
      </c>
      <c r="D2354" t="s">
        <v>133</v>
      </c>
      <c r="E2354" s="1" t="s">
        <v>73</v>
      </c>
      <c r="F2354" t="s">
        <v>82</v>
      </c>
      <c r="G2354" t="s">
        <v>134</v>
      </c>
      <c r="H2354" t="s">
        <v>71</v>
      </c>
      <c r="I2354">
        <v>1</v>
      </c>
      <c r="J2354" t="s">
        <v>228</v>
      </c>
      <c r="K2354" s="1" t="s">
        <v>120</v>
      </c>
      <c r="L2354" s="1" t="s">
        <v>162</v>
      </c>
      <c r="M2354">
        <v>27</v>
      </c>
      <c r="N2354">
        <v>0</v>
      </c>
      <c r="O2354">
        <v>0</v>
      </c>
      <c r="P2354">
        <v>0</v>
      </c>
      <c r="X2354" t="str">
        <f>Receive[[#This Row],[服装]]&amp;Receive[[#This Row],[名前]]&amp;Receive[[#This Row],[レアリティ]]</f>
        <v>Xmas昼神幸郎ICONIC</v>
      </c>
    </row>
    <row r="2355" spans="1:24" x14ac:dyDescent="0.25">
      <c r="A2355">
        <f>VLOOKUP(Receive[[#This Row],[No用]],SetNo[[No.用]:[vlookup 用]],2,FALSE)</f>
        <v>395</v>
      </c>
      <c r="B2355">
        <f>IF(ROW()=2,1,IF(A2354&lt;&gt;Receive[[#This Row],[No]],1,B2354+1))</f>
        <v>5</v>
      </c>
      <c r="C2355" s="1" t="s">
        <v>585</v>
      </c>
      <c r="D2355" t="s">
        <v>133</v>
      </c>
      <c r="E2355" s="1" t="s">
        <v>73</v>
      </c>
      <c r="F2355" t="s">
        <v>82</v>
      </c>
      <c r="G2355" t="s">
        <v>134</v>
      </c>
      <c r="H2355" t="s">
        <v>71</v>
      </c>
      <c r="I2355">
        <v>1</v>
      </c>
      <c r="J2355" t="s">
        <v>228</v>
      </c>
      <c r="K2355" s="1" t="s">
        <v>164</v>
      </c>
      <c r="L2355" s="1" t="s">
        <v>162</v>
      </c>
      <c r="M2355">
        <v>27</v>
      </c>
      <c r="N2355">
        <v>0</v>
      </c>
      <c r="O2355">
        <v>0</v>
      </c>
      <c r="P2355">
        <v>0</v>
      </c>
      <c r="X2355" t="str">
        <f>Receive[[#This Row],[服装]]&amp;Receive[[#This Row],[名前]]&amp;Receive[[#This Row],[レアリティ]]</f>
        <v>Xmas昼神幸郎ICONIC</v>
      </c>
    </row>
    <row r="2356" spans="1:24" x14ac:dyDescent="0.25">
      <c r="A2356">
        <f>VLOOKUP(Receive[[#This Row],[No用]],SetNo[[No.用]:[vlookup 用]],2,FALSE)</f>
        <v>395</v>
      </c>
      <c r="B2356">
        <f>IF(ROW()=2,1,IF(A2355&lt;&gt;Receive[[#This Row],[No]],1,B2355+1))</f>
        <v>6</v>
      </c>
      <c r="C2356" s="1" t="s">
        <v>585</v>
      </c>
      <c r="D2356" t="s">
        <v>133</v>
      </c>
      <c r="E2356" s="1" t="s">
        <v>73</v>
      </c>
      <c r="F2356" t="s">
        <v>82</v>
      </c>
      <c r="G2356" t="s">
        <v>134</v>
      </c>
      <c r="H2356" t="s">
        <v>71</v>
      </c>
      <c r="I2356">
        <v>0</v>
      </c>
      <c r="J2356" t="s">
        <v>228</v>
      </c>
      <c r="K2356" s="1" t="s">
        <v>165</v>
      </c>
      <c r="L2356" s="1" t="s">
        <v>162</v>
      </c>
      <c r="M2356">
        <v>12</v>
      </c>
      <c r="N2356">
        <v>0</v>
      </c>
      <c r="O2356">
        <v>0</v>
      </c>
      <c r="P2356">
        <v>0</v>
      </c>
      <c r="X2356" t="str">
        <f>Receive[[#This Row],[服装]]&amp;Receive[[#This Row],[名前]]&amp;Receive[[#This Row],[レアリティ]]</f>
        <v>Xmas昼神幸郎ICONIC</v>
      </c>
    </row>
    <row r="2357" spans="1:24" x14ac:dyDescent="0.25">
      <c r="A2357">
        <f>VLOOKUP(Receive[[#This Row],[No用]],SetNo[[No.用]:[vlookup 用]],2,FALSE)</f>
        <v>396</v>
      </c>
      <c r="B2357">
        <f>IF(ROW()=2,1,IF(A2356&lt;&gt;Receive[[#This Row],[No]],1,B2356+1))</f>
        <v>1</v>
      </c>
      <c r="C2357" s="1" t="s">
        <v>928</v>
      </c>
      <c r="D2357" s="1" t="s">
        <v>133</v>
      </c>
      <c r="E2357" s="1" t="s">
        <v>90</v>
      </c>
      <c r="F2357" s="1" t="s">
        <v>82</v>
      </c>
      <c r="G2357" s="1" t="s">
        <v>134</v>
      </c>
      <c r="H2357" s="1" t="s">
        <v>71</v>
      </c>
      <c r="I2357">
        <v>1</v>
      </c>
      <c r="J2357" t="s">
        <v>228</v>
      </c>
      <c r="K2357" s="1" t="s">
        <v>119</v>
      </c>
      <c r="L2357" s="1" t="s">
        <v>178</v>
      </c>
      <c r="M2357">
        <v>30</v>
      </c>
      <c r="N2357">
        <v>0</v>
      </c>
      <c r="O2357">
        <v>0</v>
      </c>
      <c r="P2357">
        <v>0</v>
      </c>
      <c r="X2357" t="str">
        <f>Receive[[#This Row],[服装]]&amp;Receive[[#This Row],[名前]]&amp;Receive[[#This Row],[レアリティ]]</f>
        <v>職業体験2昼神幸郎ICONIC</v>
      </c>
    </row>
    <row r="2358" spans="1:24" x14ac:dyDescent="0.25">
      <c r="A2358">
        <f>VLOOKUP(Receive[[#This Row],[No用]],SetNo[[No.用]:[vlookup 用]],2,FALSE)</f>
        <v>396</v>
      </c>
      <c r="B2358">
        <f>IF(ROW()=2,1,IF(A2357&lt;&gt;Receive[[#This Row],[No]],1,B2357+1))</f>
        <v>2</v>
      </c>
      <c r="C2358" s="1" t="s">
        <v>928</v>
      </c>
      <c r="D2358" s="1" t="s">
        <v>133</v>
      </c>
      <c r="E2358" s="1" t="s">
        <v>90</v>
      </c>
      <c r="F2358" s="1" t="s">
        <v>82</v>
      </c>
      <c r="G2358" s="1" t="s">
        <v>134</v>
      </c>
      <c r="H2358" s="1" t="s">
        <v>71</v>
      </c>
      <c r="I2358">
        <v>1</v>
      </c>
      <c r="J2358" t="s">
        <v>228</v>
      </c>
      <c r="K2358" s="1" t="s">
        <v>194</v>
      </c>
      <c r="L2358" s="1" t="s">
        <v>178</v>
      </c>
      <c r="M2358">
        <v>30</v>
      </c>
      <c r="N2358">
        <v>0</v>
      </c>
      <c r="O2358">
        <v>0</v>
      </c>
      <c r="P2358">
        <v>0</v>
      </c>
      <c r="X2358" t="str">
        <f>Receive[[#This Row],[服装]]&amp;Receive[[#This Row],[名前]]&amp;Receive[[#This Row],[レアリティ]]</f>
        <v>職業体験2昼神幸郎ICONIC</v>
      </c>
    </row>
    <row r="2359" spans="1:24" x14ac:dyDescent="0.25">
      <c r="A2359">
        <f>VLOOKUP(Receive[[#This Row],[No用]],SetNo[[No.用]:[vlookup 用]],2,FALSE)</f>
        <v>396</v>
      </c>
      <c r="B2359">
        <f>IF(ROW()=2,1,IF(A2358&lt;&gt;Receive[[#This Row],[No]],1,B2358+1))</f>
        <v>3</v>
      </c>
      <c r="C2359" s="1" t="s">
        <v>928</v>
      </c>
      <c r="D2359" s="1" t="s">
        <v>133</v>
      </c>
      <c r="E2359" s="1" t="s">
        <v>90</v>
      </c>
      <c r="F2359" s="1" t="s">
        <v>82</v>
      </c>
      <c r="G2359" s="1" t="s">
        <v>134</v>
      </c>
      <c r="H2359" s="1" t="s">
        <v>71</v>
      </c>
      <c r="I2359">
        <v>1</v>
      </c>
      <c r="J2359" t="s">
        <v>228</v>
      </c>
      <c r="K2359" s="1" t="s">
        <v>163</v>
      </c>
      <c r="L2359" s="1" t="s">
        <v>162</v>
      </c>
      <c r="M2359">
        <v>27</v>
      </c>
      <c r="N2359">
        <v>0</v>
      </c>
      <c r="O2359">
        <v>0</v>
      </c>
      <c r="P2359">
        <v>0</v>
      </c>
      <c r="R2359" s="1" t="s">
        <v>923</v>
      </c>
      <c r="S2359" s="1">
        <v>15</v>
      </c>
      <c r="T2359" s="1">
        <v>59.1</v>
      </c>
      <c r="U2359" s="1"/>
      <c r="V2359" s="1"/>
      <c r="X2359" t="str">
        <f>Receive[[#This Row],[服装]]&amp;Receive[[#This Row],[名前]]&amp;Receive[[#This Row],[レアリティ]]</f>
        <v>職業体験2昼神幸郎ICONIC</v>
      </c>
    </row>
    <row r="2360" spans="1:24" x14ac:dyDescent="0.25">
      <c r="A2360">
        <f>VLOOKUP(Receive[[#This Row],[No用]],SetNo[[No.用]:[vlookup 用]],2,FALSE)</f>
        <v>396</v>
      </c>
      <c r="B2360">
        <f>IF(ROW()=2,1,IF(A2359&lt;&gt;Receive[[#This Row],[No]],1,B2359+1))</f>
        <v>4</v>
      </c>
      <c r="C2360" s="1" t="s">
        <v>928</v>
      </c>
      <c r="D2360" s="1" t="s">
        <v>133</v>
      </c>
      <c r="E2360" s="1" t="s">
        <v>90</v>
      </c>
      <c r="F2360" s="1" t="s">
        <v>82</v>
      </c>
      <c r="G2360" s="1" t="s">
        <v>134</v>
      </c>
      <c r="H2360" s="1" t="s">
        <v>71</v>
      </c>
      <c r="I2360">
        <v>1</v>
      </c>
      <c r="J2360" t="s">
        <v>228</v>
      </c>
      <c r="K2360" s="1" t="s">
        <v>120</v>
      </c>
      <c r="L2360" s="1" t="s">
        <v>178</v>
      </c>
      <c r="M2360">
        <v>30</v>
      </c>
      <c r="N2360">
        <v>0</v>
      </c>
      <c r="O2360">
        <v>0</v>
      </c>
      <c r="P2360">
        <v>0</v>
      </c>
      <c r="X2360" t="str">
        <f>Receive[[#This Row],[服装]]&amp;Receive[[#This Row],[名前]]&amp;Receive[[#This Row],[レアリティ]]</f>
        <v>職業体験2昼神幸郎ICONIC</v>
      </c>
    </row>
    <row r="2361" spans="1:24" x14ac:dyDescent="0.25">
      <c r="A2361">
        <f>VLOOKUP(Receive[[#This Row],[No用]],SetNo[[No.用]:[vlookup 用]],2,FALSE)</f>
        <v>396</v>
      </c>
      <c r="B2361">
        <f>IF(ROW()=2,1,IF(A2360&lt;&gt;Receive[[#This Row],[No]],1,B2360+1))</f>
        <v>5</v>
      </c>
      <c r="C2361" s="1" t="s">
        <v>928</v>
      </c>
      <c r="D2361" s="1" t="s">
        <v>133</v>
      </c>
      <c r="E2361" s="1" t="s">
        <v>90</v>
      </c>
      <c r="F2361" s="1" t="s">
        <v>82</v>
      </c>
      <c r="G2361" s="1" t="s">
        <v>134</v>
      </c>
      <c r="H2361" s="1" t="s">
        <v>71</v>
      </c>
      <c r="I2361">
        <v>1</v>
      </c>
      <c r="J2361" t="s">
        <v>228</v>
      </c>
      <c r="K2361" s="1" t="s">
        <v>164</v>
      </c>
      <c r="L2361" s="1" t="s">
        <v>162</v>
      </c>
      <c r="M2361">
        <v>27</v>
      </c>
      <c r="N2361">
        <v>0</v>
      </c>
      <c r="O2361">
        <v>0</v>
      </c>
      <c r="P2361">
        <v>0</v>
      </c>
      <c r="X2361" t="str">
        <f>Receive[[#This Row],[服装]]&amp;Receive[[#This Row],[名前]]&amp;Receive[[#This Row],[レアリティ]]</f>
        <v>職業体験2昼神幸郎ICONIC</v>
      </c>
    </row>
    <row r="2362" spans="1:24" x14ac:dyDescent="0.25">
      <c r="A2362">
        <f>VLOOKUP(Receive[[#This Row],[No用]],SetNo[[No.用]:[vlookup 用]],2,FALSE)</f>
        <v>396</v>
      </c>
      <c r="B2362">
        <f>IF(ROW()=2,1,IF(A2361&lt;&gt;Receive[[#This Row],[No]],1,B2361+1))</f>
        <v>6</v>
      </c>
      <c r="C2362" s="1" t="s">
        <v>928</v>
      </c>
      <c r="D2362" s="1" t="s">
        <v>133</v>
      </c>
      <c r="E2362" s="1" t="s">
        <v>90</v>
      </c>
      <c r="F2362" s="1" t="s">
        <v>82</v>
      </c>
      <c r="G2362" s="1" t="s">
        <v>134</v>
      </c>
      <c r="H2362" s="1" t="s">
        <v>71</v>
      </c>
      <c r="I2362">
        <v>0</v>
      </c>
      <c r="J2362" t="s">
        <v>228</v>
      </c>
      <c r="K2362" s="1" t="s">
        <v>165</v>
      </c>
      <c r="L2362" s="1" t="s">
        <v>162</v>
      </c>
      <c r="M2362">
        <v>12</v>
      </c>
      <c r="N2362">
        <v>0</v>
      </c>
      <c r="O2362">
        <v>0</v>
      </c>
      <c r="P2362">
        <v>0</v>
      </c>
      <c r="X2362" t="str">
        <f>Receive[[#This Row],[服装]]&amp;Receive[[#This Row],[名前]]&amp;Receive[[#This Row],[レアリティ]]</f>
        <v>職業体験2昼神幸郎ICONIC</v>
      </c>
    </row>
    <row r="2363" spans="1:24" x14ac:dyDescent="0.25">
      <c r="A2363">
        <f>VLOOKUP(Receive[[#This Row],[No用]],SetNo[[No.用]:[vlookup 用]],2,FALSE)</f>
        <v>397</v>
      </c>
      <c r="B2363">
        <f>IF(ROW()=2,1,IF(A2362&lt;&gt;Receive[[#This Row],[No]],1,B2362+1))</f>
        <v>1</v>
      </c>
      <c r="C2363" s="1" t="s">
        <v>1364</v>
      </c>
      <c r="D2363" s="1" t="s">
        <v>133</v>
      </c>
      <c r="E2363" s="1" t="s">
        <v>77</v>
      </c>
      <c r="F2363" s="1" t="s">
        <v>82</v>
      </c>
      <c r="G2363" s="1" t="s">
        <v>134</v>
      </c>
      <c r="H2363" s="1" t="s">
        <v>71</v>
      </c>
      <c r="I2363">
        <v>1</v>
      </c>
      <c r="J2363" t="s">
        <v>228</v>
      </c>
      <c r="K2363" s="1" t="s">
        <v>119</v>
      </c>
      <c r="L2363" s="1" t="s">
        <v>178</v>
      </c>
      <c r="M2363">
        <v>31</v>
      </c>
      <c r="N2363">
        <v>0</v>
      </c>
      <c r="O2363">
        <v>0</v>
      </c>
      <c r="P2363">
        <v>0</v>
      </c>
      <c r="X2363" t="str">
        <f>Receive[[#This Row],[服装]]&amp;Receive[[#This Row],[名前]]&amp;Receive[[#This Row],[レアリティ]]</f>
        <v>寝正月昼神幸郎ICONIC</v>
      </c>
    </row>
    <row r="2364" spans="1:24" x14ac:dyDescent="0.25">
      <c r="A2364">
        <f>VLOOKUP(Receive[[#This Row],[No用]],SetNo[[No.用]:[vlookup 用]],2,FALSE)</f>
        <v>397</v>
      </c>
      <c r="B2364">
        <f>IF(ROW()=2,1,IF(A2363&lt;&gt;Receive[[#This Row],[No]],1,B2363+1))</f>
        <v>2</v>
      </c>
      <c r="C2364" s="1" t="s">
        <v>1364</v>
      </c>
      <c r="D2364" s="1" t="s">
        <v>133</v>
      </c>
      <c r="E2364" s="1" t="s">
        <v>77</v>
      </c>
      <c r="F2364" s="1" t="s">
        <v>82</v>
      </c>
      <c r="G2364" s="1" t="s">
        <v>134</v>
      </c>
      <c r="H2364" s="1" t="s">
        <v>71</v>
      </c>
      <c r="I2364">
        <v>1</v>
      </c>
      <c r="J2364" t="s">
        <v>228</v>
      </c>
      <c r="K2364" s="1" t="s">
        <v>194</v>
      </c>
      <c r="L2364" s="1" t="s">
        <v>178</v>
      </c>
      <c r="M2364">
        <v>31</v>
      </c>
      <c r="N2364">
        <v>0</v>
      </c>
      <c r="O2364">
        <v>0</v>
      </c>
      <c r="P2364">
        <v>0</v>
      </c>
      <c r="X2364" t="str">
        <f>Receive[[#This Row],[服装]]&amp;Receive[[#This Row],[名前]]&amp;Receive[[#This Row],[レアリティ]]</f>
        <v>寝正月昼神幸郎ICONIC</v>
      </c>
    </row>
    <row r="2365" spans="1:24" x14ac:dyDescent="0.25">
      <c r="A2365">
        <f>VLOOKUP(Receive[[#This Row],[No用]],SetNo[[No.用]:[vlookup 用]],2,FALSE)</f>
        <v>397</v>
      </c>
      <c r="B2365">
        <f>IF(ROW()=2,1,IF(A2364&lt;&gt;Receive[[#This Row],[No]],1,B2364+1))</f>
        <v>3</v>
      </c>
      <c r="C2365" s="1" t="s">
        <v>1364</v>
      </c>
      <c r="D2365" s="1" t="s">
        <v>133</v>
      </c>
      <c r="E2365" s="1" t="s">
        <v>77</v>
      </c>
      <c r="F2365" s="1" t="s">
        <v>82</v>
      </c>
      <c r="G2365" s="1" t="s">
        <v>134</v>
      </c>
      <c r="H2365" s="1" t="s">
        <v>71</v>
      </c>
      <c r="I2365">
        <v>1</v>
      </c>
      <c r="J2365" t="s">
        <v>228</v>
      </c>
      <c r="K2365" s="1" t="s">
        <v>163</v>
      </c>
      <c r="L2365" s="1" t="s">
        <v>178</v>
      </c>
      <c r="M2365">
        <v>31</v>
      </c>
      <c r="N2365">
        <v>0</v>
      </c>
      <c r="O2365">
        <v>0</v>
      </c>
      <c r="P2365">
        <v>0</v>
      </c>
      <c r="R2365" s="1" t="s">
        <v>923</v>
      </c>
      <c r="S2365" s="1">
        <v>17.5</v>
      </c>
      <c r="T2365" s="1">
        <v>69.44</v>
      </c>
      <c r="U2365" s="1"/>
      <c r="V2365" s="1"/>
      <c r="X2365" t="str">
        <f>Receive[[#This Row],[服装]]&amp;Receive[[#This Row],[名前]]&amp;Receive[[#This Row],[レアリティ]]</f>
        <v>寝正月昼神幸郎ICONIC</v>
      </c>
    </row>
    <row r="2366" spans="1:24" x14ac:dyDescent="0.25">
      <c r="A2366">
        <f>VLOOKUP(Receive[[#This Row],[No用]],SetNo[[No.用]:[vlookup 用]],2,FALSE)</f>
        <v>397</v>
      </c>
      <c r="B2366">
        <f>IF(ROW()=2,1,IF(A2365&lt;&gt;Receive[[#This Row],[No]],1,B2365+1))</f>
        <v>4</v>
      </c>
      <c r="C2366" s="1" t="s">
        <v>1364</v>
      </c>
      <c r="D2366" s="1" t="s">
        <v>133</v>
      </c>
      <c r="E2366" s="1" t="s">
        <v>77</v>
      </c>
      <c r="F2366" s="1" t="s">
        <v>82</v>
      </c>
      <c r="G2366" s="1" t="s">
        <v>134</v>
      </c>
      <c r="H2366" s="1" t="s">
        <v>71</v>
      </c>
      <c r="I2366">
        <v>1</v>
      </c>
      <c r="J2366" t="s">
        <v>228</v>
      </c>
      <c r="K2366" s="1" t="s">
        <v>120</v>
      </c>
      <c r="L2366" s="1" t="s">
        <v>178</v>
      </c>
      <c r="M2366">
        <v>31</v>
      </c>
      <c r="N2366">
        <v>0</v>
      </c>
      <c r="O2366">
        <v>0</v>
      </c>
      <c r="P2366">
        <v>0</v>
      </c>
      <c r="X2366" t="str">
        <f>Receive[[#This Row],[服装]]&amp;Receive[[#This Row],[名前]]&amp;Receive[[#This Row],[レアリティ]]</f>
        <v>寝正月昼神幸郎ICONIC</v>
      </c>
    </row>
    <row r="2367" spans="1:24" x14ac:dyDescent="0.25">
      <c r="A2367">
        <f>VLOOKUP(Receive[[#This Row],[No用]],SetNo[[No.用]:[vlookup 用]],2,FALSE)</f>
        <v>397</v>
      </c>
      <c r="B2367">
        <f>IF(ROW()=2,1,IF(A2366&lt;&gt;Receive[[#This Row],[No]],1,B2366+1))</f>
        <v>5</v>
      </c>
      <c r="C2367" s="1" t="s">
        <v>1364</v>
      </c>
      <c r="D2367" s="1" t="s">
        <v>133</v>
      </c>
      <c r="E2367" s="1" t="s">
        <v>77</v>
      </c>
      <c r="F2367" s="1" t="s">
        <v>82</v>
      </c>
      <c r="G2367" s="1" t="s">
        <v>134</v>
      </c>
      <c r="H2367" s="1" t="s">
        <v>71</v>
      </c>
      <c r="I2367">
        <v>1</v>
      </c>
      <c r="J2367" t="s">
        <v>228</v>
      </c>
      <c r="K2367" s="1" t="s">
        <v>164</v>
      </c>
      <c r="L2367" s="1" t="s">
        <v>162</v>
      </c>
      <c r="M2367">
        <v>28</v>
      </c>
      <c r="N2367">
        <v>0</v>
      </c>
      <c r="O2367">
        <v>0</v>
      </c>
      <c r="P2367">
        <v>0</v>
      </c>
      <c r="X2367" t="str">
        <f>Receive[[#This Row],[服装]]&amp;Receive[[#This Row],[名前]]&amp;Receive[[#This Row],[レアリティ]]</f>
        <v>寝正月昼神幸郎ICONIC</v>
      </c>
    </row>
    <row r="2368" spans="1:24" x14ac:dyDescent="0.25">
      <c r="A2368">
        <f>VLOOKUP(Receive[[#This Row],[No用]],SetNo[[No.用]:[vlookup 用]],2,FALSE)</f>
        <v>397</v>
      </c>
      <c r="B2368">
        <f>IF(ROW()=2,1,IF(A2367&lt;&gt;Receive[[#This Row],[No]],1,B2367+1))</f>
        <v>6</v>
      </c>
      <c r="C2368" s="1" t="s">
        <v>1364</v>
      </c>
      <c r="D2368" s="1" t="s">
        <v>133</v>
      </c>
      <c r="E2368" s="1" t="s">
        <v>77</v>
      </c>
      <c r="F2368" s="1" t="s">
        <v>82</v>
      </c>
      <c r="G2368" s="1" t="s">
        <v>134</v>
      </c>
      <c r="H2368" s="1" t="s">
        <v>71</v>
      </c>
      <c r="I2368">
        <v>1</v>
      </c>
      <c r="J2368" t="s">
        <v>228</v>
      </c>
      <c r="K2368" s="1" t="s">
        <v>165</v>
      </c>
      <c r="L2368" s="1" t="s">
        <v>162</v>
      </c>
      <c r="M2368">
        <v>13</v>
      </c>
      <c r="N2368">
        <v>0</v>
      </c>
      <c r="O2368">
        <v>0</v>
      </c>
      <c r="P2368">
        <v>0</v>
      </c>
      <c r="X2368" t="str">
        <f>Receive[[#This Row],[服装]]&amp;Receive[[#This Row],[名前]]&amp;Receive[[#This Row],[レアリティ]]</f>
        <v>寝正月昼神幸郎ICONIC</v>
      </c>
    </row>
    <row r="2369" spans="1:24" x14ac:dyDescent="0.25">
      <c r="A2369">
        <f>VLOOKUP(Receive[[#This Row],[No用]],SetNo[[No.用]:[vlookup 用]],2,FALSE)</f>
        <v>397</v>
      </c>
      <c r="B2369">
        <f>IF(ROW()=2,1,IF(A2368&lt;&gt;Receive[[#This Row],[No]],1,B2368+1))</f>
        <v>7</v>
      </c>
      <c r="C2369" s="1" t="s">
        <v>1364</v>
      </c>
      <c r="D2369" s="1" t="s">
        <v>133</v>
      </c>
      <c r="E2369" s="1" t="s">
        <v>77</v>
      </c>
      <c r="F2369" s="1" t="s">
        <v>82</v>
      </c>
      <c r="G2369" s="1" t="s">
        <v>134</v>
      </c>
      <c r="H2369" s="1" t="s">
        <v>71</v>
      </c>
      <c r="I2369">
        <v>1</v>
      </c>
      <c r="J2369" t="s">
        <v>228</v>
      </c>
      <c r="K2369" s="1" t="s">
        <v>183</v>
      </c>
      <c r="L2369" s="1" t="s">
        <v>224</v>
      </c>
      <c r="M2369">
        <v>52</v>
      </c>
      <c r="N2369">
        <v>0</v>
      </c>
      <c r="O2369">
        <v>62</v>
      </c>
      <c r="P2369">
        <v>0</v>
      </c>
      <c r="W2369" s="1" t="s">
        <v>1428</v>
      </c>
      <c r="X2369" t="str">
        <f>Receive[[#This Row],[服装]]&amp;Receive[[#This Row],[名前]]&amp;Receive[[#This Row],[レアリティ]]</f>
        <v>寝正月昼神幸郎ICONIC</v>
      </c>
    </row>
    <row r="2370" spans="1:24" x14ac:dyDescent="0.25">
      <c r="A2370">
        <f>VLOOKUP(Receive[[#This Row],[No用]],SetNo[[No.用]:[vlookup 用]],2,FALSE)</f>
        <v>398</v>
      </c>
      <c r="B2370">
        <f>IF(ROW()=2,1,IF(A2362&lt;&gt;Receive[[#This Row],[No]],1,B2362+1))</f>
        <v>1</v>
      </c>
      <c r="C2370" t="s">
        <v>108</v>
      </c>
      <c r="D2370" t="s">
        <v>131</v>
      </c>
      <c r="E2370" t="s">
        <v>77</v>
      </c>
      <c r="F2370" t="s">
        <v>78</v>
      </c>
      <c r="G2370" t="s">
        <v>135</v>
      </c>
      <c r="H2370" t="s">
        <v>71</v>
      </c>
      <c r="I2370">
        <v>1</v>
      </c>
      <c r="J2370" t="s">
        <v>228</v>
      </c>
      <c r="K2370" s="1" t="s">
        <v>119</v>
      </c>
      <c r="L2370" s="1" t="s">
        <v>162</v>
      </c>
      <c r="M2370">
        <v>33</v>
      </c>
      <c r="N2370">
        <v>0</v>
      </c>
      <c r="O2370">
        <v>0</v>
      </c>
      <c r="P2370">
        <v>0</v>
      </c>
      <c r="X2370" t="str">
        <f>Receive[[#This Row],[服装]]&amp;Receive[[#This Row],[名前]]&amp;Receive[[#This Row],[レアリティ]]</f>
        <v>ユニフォーム佐久早聖臣ICONIC</v>
      </c>
    </row>
    <row r="2371" spans="1:24" x14ac:dyDescent="0.25">
      <c r="A2371">
        <f>VLOOKUP(Receive[[#This Row],[No用]],SetNo[[No.用]:[vlookup 用]],2,FALSE)</f>
        <v>398</v>
      </c>
      <c r="B2371">
        <f>IF(ROW()=2,1,IF(A2370&lt;&gt;Receive[[#This Row],[No]],1,B2370+1))</f>
        <v>2</v>
      </c>
      <c r="C2371" t="s">
        <v>108</v>
      </c>
      <c r="D2371" t="s">
        <v>131</v>
      </c>
      <c r="E2371" t="s">
        <v>77</v>
      </c>
      <c r="F2371" t="s">
        <v>78</v>
      </c>
      <c r="G2371" t="s">
        <v>135</v>
      </c>
      <c r="H2371" t="s">
        <v>71</v>
      </c>
      <c r="I2371">
        <v>1</v>
      </c>
      <c r="J2371" t="s">
        <v>228</v>
      </c>
      <c r="K2371" s="1" t="s">
        <v>163</v>
      </c>
      <c r="L2371" s="1" t="s">
        <v>162</v>
      </c>
      <c r="M2371">
        <v>33</v>
      </c>
      <c r="N2371">
        <v>0</v>
      </c>
      <c r="O2371">
        <v>0</v>
      </c>
      <c r="P2371">
        <v>0</v>
      </c>
      <c r="R2371" s="1" t="s">
        <v>923</v>
      </c>
      <c r="S2371" s="1">
        <v>15</v>
      </c>
      <c r="T2371" s="1">
        <v>59.1</v>
      </c>
      <c r="U2371" s="1"/>
      <c r="V2371" s="1"/>
      <c r="X2371" t="str">
        <f>Receive[[#This Row],[服装]]&amp;Receive[[#This Row],[名前]]&amp;Receive[[#This Row],[レアリティ]]</f>
        <v>ユニフォーム佐久早聖臣ICONIC</v>
      </c>
    </row>
    <row r="2372" spans="1:24" x14ac:dyDescent="0.25">
      <c r="A2372">
        <f>VLOOKUP(Receive[[#This Row],[No用]],SetNo[[No.用]:[vlookup 用]],2,FALSE)</f>
        <v>398</v>
      </c>
      <c r="B2372">
        <f>IF(ROW()=2,1,IF(A2371&lt;&gt;Receive[[#This Row],[No]],1,B2371+1))</f>
        <v>3</v>
      </c>
      <c r="C2372" t="s">
        <v>108</v>
      </c>
      <c r="D2372" t="s">
        <v>131</v>
      </c>
      <c r="E2372" t="s">
        <v>77</v>
      </c>
      <c r="F2372" t="s">
        <v>78</v>
      </c>
      <c r="G2372" t="s">
        <v>135</v>
      </c>
      <c r="H2372" t="s">
        <v>71</v>
      </c>
      <c r="I2372">
        <v>1</v>
      </c>
      <c r="J2372" t="s">
        <v>228</v>
      </c>
      <c r="K2372" s="1" t="s">
        <v>120</v>
      </c>
      <c r="L2372" s="1" t="s">
        <v>162</v>
      </c>
      <c r="M2372">
        <v>33</v>
      </c>
      <c r="N2372">
        <v>0</v>
      </c>
      <c r="O2372">
        <v>0</v>
      </c>
      <c r="P2372">
        <v>0</v>
      </c>
      <c r="X2372" t="str">
        <f>Receive[[#This Row],[服装]]&amp;Receive[[#This Row],[名前]]&amp;Receive[[#This Row],[レアリティ]]</f>
        <v>ユニフォーム佐久早聖臣ICONIC</v>
      </c>
    </row>
    <row r="2373" spans="1:24" x14ac:dyDescent="0.25">
      <c r="A2373">
        <f>VLOOKUP(Receive[[#This Row],[No用]],SetNo[[No.用]:[vlookup 用]],2,FALSE)</f>
        <v>398</v>
      </c>
      <c r="B2373">
        <f>IF(ROW()=2,1,IF(A2372&lt;&gt;Receive[[#This Row],[No]],1,B2372+1))</f>
        <v>4</v>
      </c>
      <c r="C2373" t="s">
        <v>108</v>
      </c>
      <c r="D2373" t="s">
        <v>131</v>
      </c>
      <c r="E2373" t="s">
        <v>77</v>
      </c>
      <c r="F2373" t="s">
        <v>78</v>
      </c>
      <c r="G2373" t="s">
        <v>135</v>
      </c>
      <c r="H2373" t="s">
        <v>71</v>
      </c>
      <c r="I2373">
        <v>1</v>
      </c>
      <c r="J2373" t="s">
        <v>228</v>
      </c>
      <c r="K2373" s="1" t="s">
        <v>164</v>
      </c>
      <c r="L2373" s="1" t="s">
        <v>162</v>
      </c>
      <c r="M2373">
        <v>33</v>
      </c>
      <c r="N2373">
        <v>0</v>
      </c>
      <c r="O2373">
        <v>0</v>
      </c>
      <c r="P2373">
        <v>0</v>
      </c>
      <c r="X2373" t="str">
        <f>Receive[[#This Row],[服装]]&amp;Receive[[#This Row],[名前]]&amp;Receive[[#This Row],[レアリティ]]</f>
        <v>ユニフォーム佐久早聖臣ICONIC</v>
      </c>
    </row>
    <row r="2374" spans="1:24" x14ac:dyDescent="0.25">
      <c r="A2374">
        <f>VLOOKUP(Receive[[#This Row],[No用]],SetNo[[No.用]:[vlookup 用]],2,FALSE)</f>
        <v>398</v>
      </c>
      <c r="B2374">
        <f>IF(ROW()=2,1,IF(A2373&lt;&gt;Receive[[#This Row],[No]],1,B2373+1))</f>
        <v>5</v>
      </c>
      <c r="C2374" t="s">
        <v>108</v>
      </c>
      <c r="D2374" t="s">
        <v>131</v>
      </c>
      <c r="E2374" t="s">
        <v>77</v>
      </c>
      <c r="F2374" t="s">
        <v>78</v>
      </c>
      <c r="G2374" t="s">
        <v>135</v>
      </c>
      <c r="H2374" t="s">
        <v>71</v>
      </c>
      <c r="I2374">
        <v>0</v>
      </c>
      <c r="J2374" t="s">
        <v>228</v>
      </c>
      <c r="K2374" s="1" t="s">
        <v>165</v>
      </c>
      <c r="L2374" s="1" t="s">
        <v>162</v>
      </c>
      <c r="M2374">
        <v>13</v>
      </c>
      <c r="N2374">
        <v>0</v>
      </c>
      <c r="O2374">
        <v>0</v>
      </c>
      <c r="P2374">
        <v>0</v>
      </c>
      <c r="X2374" t="str">
        <f>Receive[[#This Row],[服装]]&amp;Receive[[#This Row],[名前]]&amp;Receive[[#This Row],[レアリティ]]</f>
        <v>ユニフォーム佐久早聖臣ICONIC</v>
      </c>
    </row>
    <row r="2375" spans="1:24" x14ac:dyDescent="0.25">
      <c r="A2375">
        <f>VLOOKUP(Receive[[#This Row],[No用]],SetNo[[No.用]:[vlookup 用]],2,FALSE)</f>
        <v>399</v>
      </c>
      <c r="B2375">
        <f>IF(ROW()=2,1,IF(A2374&lt;&gt;Receive[[#This Row],[No]],1,B2374+1))</f>
        <v>1</v>
      </c>
      <c r="C2375" s="1" t="s">
        <v>627</v>
      </c>
      <c r="D2375" s="1" t="s">
        <v>131</v>
      </c>
      <c r="E2375" s="1" t="s">
        <v>73</v>
      </c>
      <c r="F2375" s="1" t="s">
        <v>78</v>
      </c>
      <c r="G2375" s="1" t="s">
        <v>135</v>
      </c>
      <c r="H2375" s="1" t="s">
        <v>71</v>
      </c>
      <c r="I2375">
        <v>1</v>
      </c>
      <c r="J2375" t="s">
        <v>228</v>
      </c>
      <c r="K2375" s="1" t="s">
        <v>119</v>
      </c>
      <c r="L2375" s="1" t="s">
        <v>162</v>
      </c>
      <c r="M2375">
        <v>33</v>
      </c>
      <c r="N2375">
        <v>0</v>
      </c>
      <c r="O2375">
        <v>0</v>
      </c>
      <c r="P2375">
        <v>0</v>
      </c>
      <c r="X2375" t="str">
        <f>Receive[[#This Row],[服装]]&amp;Receive[[#This Row],[名前]]&amp;Receive[[#This Row],[レアリティ]]</f>
        <v>サバゲ佐久早聖臣ICONIC</v>
      </c>
    </row>
    <row r="2376" spans="1:24" x14ac:dyDescent="0.25">
      <c r="A2376">
        <f>VLOOKUP(Receive[[#This Row],[No用]],SetNo[[No.用]:[vlookup 用]],2,FALSE)</f>
        <v>399</v>
      </c>
      <c r="B2376">
        <f>IF(ROW()=2,1,IF(A2375&lt;&gt;Receive[[#This Row],[No]],1,B2375+1))</f>
        <v>2</v>
      </c>
      <c r="C2376" s="1" t="s">
        <v>627</v>
      </c>
      <c r="D2376" s="1" t="s">
        <v>131</v>
      </c>
      <c r="E2376" s="1" t="s">
        <v>73</v>
      </c>
      <c r="F2376" s="1" t="s">
        <v>78</v>
      </c>
      <c r="G2376" s="1" t="s">
        <v>135</v>
      </c>
      <c r="H2376" s="1" t="s">
        <v>71</v>
      </c>
      <c r="I2376">
        <v>1</v>
      </c>
      <c r="J2376" t="s">
        <v>228</v>
      </c>
      <c r="K2376" s="1" t="s">
        <v>163</v>
      </c>
      <c r="L2376" s="1" t="s">
        <v>162</v>
      </c>
      <c r="M2376">
        <v>33</v>
      </c>
      <c r="N2376">
        <v>0</v>
      </c>
      <c r="O2376">
        <v>0</v>
      </c>
      <c r="P2376">
        <v>0</v>
      </c>
      <c r="R2376" s="1" t="s">
        <v>923</v>
      </c>
      <c r="S2376" s="1">
        <v>15</v>
      </c>
      <c r="T2376" s="1">
        <v>59.1</v>
      </c>
      <c r="U2376" s="1"/>
      <c r="V2376" s="1"/>
      <c r="X2376" t="str">
        <f>Receive[[#This Row],[服装]]&amp;Receive[[#This Row],[名前]]&amp;Receive[[#This Row],[レアリティ]]</f>
        <v>サバゲ佐久早聖臣ICONIC</v>
      </c>
    </row>
    <row r="2377" spans="1:24" x14ac:dyDescent="0.25">
      <c r="A2377">
        <f>VLOOKUP(Receive[[#This Row],[No用]],SetNo[[No.用]:[vlookup 用]],2,FALSE)</f>
        <v>399</v>
      </c>
      <c r="B2377">
        <f>IF(ROW()=2,1,IF(A2376&lt;&gt;Receive[[#This Row],[No]],1,B2376+1))</f>
        <v>3</v>
      </c>
      <c r="C2377" s="1" t="s">
        <v>627</v>
      </c>
      <c r="D2377" s="1" t="s">
        <v>131</v>
      </c>
      <c r="E2377" s="1" t="s">
        <v>73</v>
      </c>
      <c r="F2377" s="1" t="s">
        <v>78</v>
      </c>
      <c r="G2377" s="1" t="s">
        <v>135</v>
      </c>
      <c r="H2377" s="1" t="s">
        <v>71</v>
      </c>
      <c r="I2377">
        <v>1</v>
      </c>
      <c r="J2377" t="s">
        <v>228</v>
      </c>
      <c r="K2377" s="1" t="s">
        <v>120</v>
      </c>
      <c r="L2377" s="1" t="s">
        <v>162</v>
      </c>
      <c r="M2377">
        <v>33</v>
      </c>
      <c r="N2377">
        <v>0</v>
      </c>
      <c r="O2377">
        <v>0</v>
      </c>
      <c r="P2377">
        <v>0</v>
      </c>
      <c r="X2377" t="str">
        <f>Receive[[#This Row],[服装]]&amp;Receive[[#This Row],[名前]]&amp;Receive[[#This Row],[レアリティ]]</f>
        <v>サバゲ佐久早聖臣ICONIC</v>
      </c>
    </row>
    <row r="2378" spans="1:24" x14ac:dyDescent="0.25">
      <c r="A2378">
        <f>VLOOKUP(Receive[[#This Row],[No用]],SetNo[[No.用]:[vlookup 用]],2,FALSE)</f>
        <v>399</v>
      </c>
      <c r="B2378">
        <f>IF(ROW()=2,1,IF(A2377&lt;&gt;Receive[[#This Row],[No]],1,B2377+1))</f>
        <v>4</v>
      </c>
      <c r="C2378" s="1" t="s">
        <v>627</v>
      </c>
      <c r="D2378" s="1" t="s">
        <v>131</v>
      </c>
      <c r="E2378" s="1" t="s">
        <v>73</v>
      </c>
      <c r="F2378" s="1" t="s">
        <v>78</v>
      </c>
      <c r="G2378" s="1" t="s">
        <v>135</v>
      </c>
      <c r="H2378" s="1" t="s">
        <v>71</v>
      </c>
      <c r="I2378">
        <v>1</v>
      </c>
      <c r="J2378" t="s">
        <v>228</v>
      </c>
      <c r="K2378" s="1" t="s">
        <v>164</v>
      </c>
      <c r="L2378" s="1" t="s">
        <v>162</v>
      </c>
      <c r="M2378">
        <v>33</v>
      </c>
      <c r="N2378">
        <v>0</v>
      </c>
      <c r="O2378">
        <v>0</v>
      </c>
      <c r="P2378">
        <v>0</v>
      </c>
      <c r="X2378" t="str">
        <f>Receive[[#This Row],[服装]]&amp;Receive[[#This Row],[名前]]&amp;Receive[[#This Row],[レアリティ]]</f>
        <v>サバゲ佐久早聖臣ICONIC</v>
      </c>
    </row>
    <row r="2379" spans="1:24" x14ac:dyDescent="0.25">
      <c r="A2379">
        <f>VLOOKUP(Receive[[#This Row],[No用]],SetNo[[No.用]:[vlookup 用]],2,FALSE)</f>
        <v>399</v>
      </c>
      <c r="B2379">
        <f>IF(ROW()=2,1,IF(A2378&lt;&gt;Receive[[#This Row],[No]],1,B2378+1))</f>
        <v>5</v>
      </c>
      <c r="C2379" s="1" t="s">
        <v>627</v>
      </c>
      <c r="D2379" s="1" t="s">
        <v>131</v>
      </c>
      <c r="E2379" s="1" t="s">
        <v>73</v>
      </c>
      <c r="F2379" s="1" t="s">
        <v>78</v>
      </c>
      <c r="G2379" s="1" t="s">
        <v>135</v>
      </c>
      <c r="H2379" s="1" t="s">
        <v>71</v>
      </c>
      <c r="I2379">
        <v>0</v>
      </c>
      <c r="J2379" t="s">
        <v>228</v>
      </c>
      <c r="K2379" s="1" t="s">
        <v>165</v>
      </c>
      <c r="L2379" s="1" t="s">
        <v>162</v>
      </c>
      <c r="M2379">
        <v>13</v>
      </c>
      <c r="N2379">
        <v>0</v>
      </c>
      <c r="O2379">
        <v>0</v>
      </c>
      <c r="P2379">
        <v>0</v>
      </c>
      <c r="X2379" t="str">
        <f>Receive[[#This Row],[服装]]&amp;Receive[[#This Row],[名前]]&amp;Receive[[#This Row],[レアリティ]]</f>
        <v>サバゲ佐久早聖臣ICONIC</v>
      </c>
    </row>
    <row r="2380" spans="1:24" x14ac:dyDescent="0.25">
      <c r="A2380">
        <f>VLOOKUP(Receive[[#This Row],[No用]],SetNo[[No.用]:[vlookup 用]],2,FALSE)</f>
        <v>400</v>
      </c>
      <c r="B2380">
        <f>IF(ROW()=2,1,IF(A2379&lt;&gt;Receive[[#This Row],[No]],1,B2379+1))</f>
        <v>1</v>
      </c>
      <c r="C2380" s="1" t="s">
        <v>815</v>
      </c>
      <c r="D2380" s="1" t="s">
        <v>131</v>
      </c>
      <c r="E2380" s="1" t="s">
        <v>90</v>
      </c>
      <c r="F2380" s="1" t="s">
        <v>78</v>
      </c>
      <c r="G2380" s="1" t="s">
        <v>135</v>
      </c>
      <c r="H2380" s="1" t="s">
        <v>71</v>
      </c>
      <c r="I2380">
        <v>1</v>
      </c>
      <c r="J2380" t="s">
        <v>228</v>
      </c>
      <c r="K2380" s="1" t="s">
        <v>119</v>
      </c>
      <c r="L2380" s="1" t="s">
        <v>162</v>
      </c>
      <c r="M2380">
        <v>33</v>
      </c>
      <c r="N2380">
        <v>0</v>
      </c>
      <c r="O2380">
        <v>0</v>
      </c>
      <c r="P2380">
        <v>0</v>
      </c>
      <c r="X2380" t="str">
        <f>Receive[[#This Row],[服装]]&amp;Receive[[#This Row],[名前]]&amp;Receive[[#This Row],[レアリティ]]</f>
        <v>新年2佐久早聖臣ICONIC</v>
      </c>
    </row>
    <row r="2381" spans="1:24" x14ac:dyDescent="0.25">
      <c r="A2381">
        <f>VLOOKUP(Receive[[#This Row],[No用]],SetNo[[No.用]:[vlookup 用]],2,FALSE)</f>
        <v>400</v>
      </c>
      <c r="B2381">
        <f>IF(ROW()=2,1,IF(A2380&lt;&gt;Receive[[#This Row],[No]],1,B2380+1))</f>
        <v>2</v>
      </c>
      <c r="C2381" s="1" t="s">
        <v>815</v>
      </c>
      <c r="D2381" s="1" t="s">
        <v>131</v>
      </c>
      <c r="E2381" s="1" t="s">
        <v>90</v>
      </c>
      <c r="F2381" s="1" t="s">
        <v>78</v>
      </c>
      <c r="G2381" s="1" t="s">
        <v>135</v>
      </c>
      <c r="H2381" s="1" t="s">
        <v>71</v>
      </c>
      <c r="I2381">
        <v>1</v>
      </c>
      <c r="J2381" t="s">
        <v>228</v>
      </c>
      <c r="K2381" s="1" t="s">
        <v>163</v>
      </c>
      <c r="L2381" s="1" t="s">
        <v>162</v>
      </c>
      <c r="M2381">
        <v>33</v>
      </c>
      <c r="N2381">
        <v>0</v>
      </c>
      <c r="O2381">
        <v>0</v>
      </c>
      <c r="P2381">
        <v>0</v>
      </c>
      <c r="R2381" s="1" t="s">
        <v>923</v>
      </c>
      <c r="S2381" s="1">
        <v>15</v>
      </c>
      <c r="T2381" s="1">
        <v>59.1</v>
      </c>
      <c r="U2381" s="1"/>
      <c r="V2381" s="1"/>
      <c r="X2381" t="str">
        <f>Receive[[#This Row],[服装]]&amp;Receive[[#This Row],[名前]]&amp;Receive[[#This Row],[レアリティ]]</f>
        <v>新年2佐久早聖臣ICONIC</v>
      </c>
    </row>
    <row r="2382" spans="1:24" x14ac:dyDescent="0.25">
      <c r="A2382">
        <f>VLOOKUP(Receive[[#This Row],[No用]],SetNo[[No.用]:[vlookup 用]],2,FALSE)</f>
        <v>400</v>
      </c>
      <c r="B2382">
        <f>IF(ROW()=2,1,IF(A2381&lt;&gt;Receive[[#This Row],[No]],1,B2381+1))</f>
        <v>3</v>
      </c>
      <c r="C2382" s="1" t="s">
        <v>815</v>
      </c>
      <c r="D2382" s="1" t="s">
        <v>131</v>
      </c>
      <c r="E2382" s="1" t="s">
        <v>90</v>
      </c>
      <c r="F2382" s="1" t="s">
        <v>78</v>
      </c>
      <c r="G2382" s="1" t="s">
        <v>135</v>
      </c>
      <c r="H2382" s="1" t="s">
        <v>71</v>
      </c>
      <c r="I2382">
        <v>1</v>
      </c>
      <c r="J2382" t="s">
        <v>228</v>
      </c>
      <c r="K2382" s="1" t="s">
        <v>120</v>
      </c>
      <c r="L2382" s="1" t="s">
        <v>162</v>
      </c>
      <c r="M2382">
        <v>33</v>
      </c>
      <c r="N2382">
        <v>0</v>
      </c>
      <c r="O2382">
        <v>0</v>
      </c>
      <c r="P2382">
        <v>0</v>
      </c>
      <c r="X2382" t="str">
        <f>Receive[[#This Row],[服装]]&amp;Receive[[#This Row],[名前]]&amp;Receive[[#This Row],[レアリティ]]</f>
        <v>新年2佐久早聖臣ICONIC</v>
      </c>
    </row>
    <row r="2383" spans="1:24" x14ac:dyDescent="0.25">
      <c r="A2383">
        <f>VLOOKUP(Receive[[#This Row],[No用]],SetNo[[No.用]:[vlookup 用]],2,FALSE)</f>
        <v>400</v>
      </c>
      <c r="B2383">
        <f>IF(ROW()=2,1,IF(A2382&lt;&gt;Receive[[#This Row],[No]],1,B2382+1))</f>
        <v>4</v>
      </c>
      <c r="C2383" s="1" t="s">
        <v>815</v>
      </c>
      <c r="D2383" s="1" t="s">
        <v>131</v>
      </c>
      <c r="E2383" s="1" t="s">
        <v>90</v>
      </c>
      <c r="F2383" s="1" t="s">
        <v>78</v>
      </c>
      <c r="G2383" s="1" t="s">
        <v>135</v>
      </c>
      <c r="H2383" s="1" t="s">
        <v>71</v>
      </c>
      <c r="I2383">
        <v>1</v>
      </c>
      <c r="J2383" t="s">
        <v>228</v>
      </c>
      <c r="K2383" s="1" t="s">
        <v>164</v>
      </c>
      <c r="L2383" s="1" t="s">
        <v>162</v>
      </c>
      <c r="M2383">
        <v>33</v>
      </c>
      <c r="N2383">
        <v>0</v>
      </c>
      <c r="O2383">
        <v>0</v>
      </c>
      <c r="P2383">
        <v>0</v>
      </c>
      <c r="X2383" t="str">
        <f>Receive[[#This Row],[服装]]&amp;Receive[[#This Row],[名前]]&amp;Receive[[#This Row],[レアリティ]]</f>
        <v>新年2佐久早聖臣ICONIC</v>
      </c>
    </row>
    <row r="2384" spans="1:24" x14ac:dyDescent="0.25">
      <c r="A2384">
        <f>VLOOKUP(Receive[[#This Row],[No用]],SetNo[[No.用]:[vlookup 用]],2,FALSE)</f>
        <v>400</v>
      </c>
      <c r="B2384">
        <f>IF(ROW()=2,1,IF(A2383&lt;&gt;Receive[[#This Row],[No]],1,B2383+1))</f>
        <v>5</v>
      </c>
      <c r="C2384" s="1" t="s">
        <v>815</v>
      </c>
      <c r="D2384" s="1" t="s">
        <v>131</v>
      </c>
      <c r="E2384" s="1" t="s">
        <v>90</v>
      </c>
      <c r="F2384" s="1" t="s">
        <v>78</v>
      </c>
      <c r="G2384" s="1" t="s">
        <v>135</v>
      </c>
      <c r="H2384" s="1" t="s">
        <v>71</v>
      </c>
      <c r="I2384">
        <v>0</v>
      </c>
      <c r="J2384" t="s">
        <v>228</v>
      </c>
      <c r="K2384" s="1" t="s">
        <v>165</v>
      </c>
      <c r="L2384" s="1" t="s">
        <v>162</v>
      </c>
      <c r="M2384">
        <v>13</v>
      </c>
      <c r="N2384">
        <v>0</v>
      </c>
      <c r="O2384">
        <v>0</v>
      </c>
      <c r="P2384">
        <v>0</v>
      </c>
      <c r="X2384" t="str">
        <f>Receive[[#This Row],[服装]]&amp;Receive[[#This Row],[名前]]&amp;Receive[[#This Row],[レアリティ]]</f>
        <v>新年2佐久早聖臣ICONIC</v>
      </c>
    </row>
    <row r="2385" spans="1:24" x14ac:dyDescent="0.25">
      <c r="A2385">
        <f>VLOOKUP(Receive[[#This Row],[No用]],SetNo[[No.用]:[vlookup 用]],2,FALSE)</f>
        <v>401</v>
      </c>
      <c r="B2385">
        <f>IF(ROW()=2,1,IF(A2384&lt;&gt;Receive[[#This Row],[No]],1,B2384+1))</f>
        <v>1</v>
      </c>
      <c r="C2385" s="1" t="s">
        <v>1446</v>
      </c>
      <c r="D2385" s="1" t="s">
        <v>131</v>
      </c>
      <c r="E2385" s="1" t="s">
        <v>77</v>
      </c>
      <c r="F2385" s="1" t="s">
        <v>78</v>
      </c>
      <c r="G2385" s="1" t="s">
        <v>135</v>
      </c>
      <c r="H2385" s="1" t="s">
        <v>71</v>
      </c>
      <c r="I2385">
        <v>1</v>
      </c>
      <c r="J2385" t="s">
        <v>228</v>
      </c>
      <c r="K2385" s="1" t="s">
        <v>119</v>
      </c>
      <c r="L2385" s="1" t="s">
        <v>162</v>
      </c>
      <c r="M2385">
        <v>33</v>
      </c>
      <c r="N2385">
        <v>0</v>
      </c>
      <c r="O2385">
        <v>0</v>
      </c>
      <c r="P2385">
        <v>0</v>
      </c>
      <c r="X2385" t="str">
        <f>Receive[[#This Row],[服装]]&amp;Receive[[#This Row],[名前]]&amp;Receive[[#This Row],[レアリティ]]</f>
        <v>和装体験佐久早聖臣ICONIC</v>
      </c>
    </row>
    <row r="2386" spans="1:24" x14ac:dyDescent="0.25">
      <c r="A2386">
        <f>VLOOKUP(Receive[[#This Row],[No用]],SetNo[[No.用]:[vlookup 用]],2,FALSE)</f>
        <v>401</v>
      </c>
      <c r="B2386">
        <f>IF(ROW()=2,1,IF(A2385&lt;&gt;Receive[[#This Row],[No]],1,B2385+1))</f>
        <v>2</v>
      </c>
      <c r="C2386" s="1" t="s">
        <v>1446</v>
      </c>
      <c r="D2386" s="1" t="s">
        <v>131</v>
      </c>
      <c r="E2386" s="1" t="s">
        <v>77</v>
      </c>
      <c r="F2386" s="1" t="s">
        <v>78</v>
      </c>
      <c r="G2386" s="1" t="s">
        <v>135</v>
      </c>
      <c r="H2386" s="1" t="s">
        <v>71</v>
      </c>
      <c r="I2386">
        <v>1</v>
      </c>
      <c r="J2386" t="s">
        <v>228</v>
      </c>
      <c r="K2386" s="1" t="s">
        <v>163</v>
      </c>
      <c r="L2386" s="1" t="s">
        <v>162</v>
      </c>
      <c r="M2386">
        <v>33</v>
      </c>
      <c r="N2386">
        <v>0</v>
      </c>
      <c r="O2386">
        <v>0</v>
      </c>
      <c r="P2386">
        <v>0</v>
      </c>
      <c r="R2386" s="1" t="s">
        <v>923</v>
      </c>
      <c r="S2386" s="1">
        <v>15</v>
      </c>
      <c r="T2386" s="1">
        <v>59.1</v>
      </c>
      <c r="U2386" s="1"/>
      <c r="V2386" s="1"/>
      <c r="X2386" t="str">
        <f>Receive[[#This Row],[服装]]&amp;Receive[[#This Row],[名前]]&amp;Receive[[#This Row],[レアリティ]]</f>
        <v>和装体験佐久早聖臣ICONIC</v>
      </c>
    </row>
    <row r="2387" spans="1:24" x14ac:dyDescent="0.25">
      <c r="A2387">
        <f>VLOOKUP(Receive[[#This Row],[No用]],SetNo[[No.用]:[vlookup 用]],2,FALSE)</f>
        <v>401</v>
      </c>
      <c r="B2387">
        <f>IF(ROW()=2,1,IF(A2386&lt;&gt;Receive[[#This Row],[No]],1,B2386+1))</f>
        <v>3</v>
      </c>
      <c r="C2387" s="1" t="s">
        <v>1446</v>
      </c>
      <c r="D2387" s="1" t="s">
        <v>131</v>
      </c>
      <c r="E2387" s="1" t="s">
        <v>77</v>
      </c>
      <c r="F2387" s="1" t="s">
        <v>78</v>
      </c>
      <c r="G2387" s="1" t="s">
        <v>135</v>
      </c>
      <c r="H2387" s="1" t="s">
        <v>71</v>
      </c>
      <c r="I2387">
        <v>1</v>
      </c>
      <c r="J2387" t="s">
        <v>228</v>
      </c>
      <c r="K2387" s="1" t="s">
        <v>120</v>
      </c>
      <c r="L2387" s="1" t="s">
        <v>162</v>
      </c>
      <c r="M2387">
        <v>33</v>
      </c>
      <c r="N2387">
        <v>0</v>
      </c>
      <c r="O2387">
        <v>0</v>
      </c>
      <c r="P2387">
        <v>0</v>
      </c>
      <c r="X2387" t="str">
        <f>Receive[[#This Row],[服装]]&amp;Receive[[#This Row],[名前]]&amp;Receive[[#This Row],[レアリティ]]</f>
        <v>和装体験佐久早聖臣ICONIC</v>
      </c>
    </row>
    <row r="2388" spans="1:24" x14ac:dyDescent="0.25">
      <c r="A2388">
        <f>VLOOKUP(Receive[[#This Row],[No用]],SetNo[[No.用]:[vlookup 用]],2,FALSE)</f>
        <v>401</v>
      </c>
      <c r="B2388">
        <f>IF(ROW()=2,1,IF(A2387&lt;&gt;Receive[[#This Row],[No]],1,B2387+1))</f>
        <v>4</v>
      </c>
      <c r="C2388" s="1" t="s">
        <v>1446</v>
      </c>
      <c r="D2388" s="1" t="s">
        <v>131</v>
      </c>
      <c r="E2388" s="1" t="s">
        <v>77</v>
      </c>
      <c r="F2388" s="1" t="s">
        <v>78</v>
      </c>
      <c r="G2388" s="1" t="s">
        <v>135</v>
      </c>
      <c r="H2388" s="1" t="s">
        <v>71</v>
      </c>
      <c r="I2388">
        <v>1</v>
      </c>
      <c r="J2388" t="s">
        <v>228</v>
      </c>
      <c r="K2388" s="1" t="s">
        <v>164</v>
      </c>
      <c r="L2388" s="1" t="s">
        <v>162</v>
      </c>
      <c r="M2388">
        <v>33</v>
      </c>
      <c r="N2388">
        <v>0</v>
      </c>
      <c r="O2388">
        <v>0</v>
      </c>
      <c r="P2388">
        <v>0</v>
      </c>
      <c r="X2388" t="str">
        <f>Receive[[#This Row],[服装]]&amp;Receive[[#This Row],[名前]]&amp;Receive[[#This Row],[レアリティ]]</f>
        <v>和装体験佐久早聖臣ICONIC</v>
      </c>
    </row>
    <row r="2389" spans="1:24" x14ac:dyDescent="0.25">
      <c r="A2389">
        <f>VLOOKUP(Receive[[#This Row],[No用]],SetNo[[No.用]:[vlookup 用]],2,FALSE)</f>
        <v>401</v>
      </c>
      <c r="B2389">
        <f>IF(ROW()=2,1,IF(A2388&lt;&gt;Receive[[#This Row],[No]],1,B2388+1))</f>
        <v>5</v>
      </c>
      <c r="C2389" s="1" t="s">
        <v>1446</v>
      </c>
      <c r="D2389" s="1" t="s">
        <v>131</v>
      </c>
      <c r="E2389" s="1" t="s">
        <v>77</v>
      </c>
      <c r="F2389" s="1" t="s">
        <v>78</v>
      </c>
      <c r="G2389" s="1" t="s">
        <v>135</v>
      </c>
      <c r="H2389" s="1" t="s">
        <v>71</v>
      </c>
      <c r="I2389">
        <v>0</v>
      </c>
      <c r="J2389" t="s">
        <v>228</v>
      </c>
      <c r="K2389" s="1" t="s">
        <v>165</v>
      </c>
      <c r="L2389" s="1" t="s">
        <v>162</v>
      </c>
      <c r="M2389">
        <v>13</v>
      </c>
      <c r="N2389">
        <v>0</v>
      </c>
      <c r="O2389">
        <v>0</v>
      </c>
      <c r="P2389">
        <v>0</v>
      </c>
      <c r="X2389" t="str">
        <f>Receive[[#This Row],[服装]]&amp;Receive[[#This Row],[名前]]&amp;Receive[[#This Row],[レアリティ]]</f>
        <v>和装体験佐久早聖臣ICONIC</v>
      </c>
    </row>
    <row r="2390" spans="1:24" x14ac:dyDescent="0.25">
      <c r="A2390">
        <f>VLOOKUP(Receive[[#This Row],[No用]],SetNo[[No.用]:[vlookup 用]],2,FALSE)</f>
        <v>402</v>
      </c>
      <c r="B2390">
        <f>IF(ROW()=2,1,IF(A2384&lt;&gt;Receive[[#This Row],[No]],1,B2384+1))</f>
        <v>1</v>
      </c>
      <c r="C2390" t="s">
        <v>108</v>
      </c>
      <c r="D2390" t="s">
        <v>132</v>
      </c>
      <c r="E2390" t="s">
        <v>77</v>
      </c>
      <c r="F2390" t="s">
        <v>80</v>
      </c>
      <c r="G2390" t="s">
        <v>135</v>
      </c>
      <c r="H2390" t="s">
        <v>71</v>
      </c>
      <c r="I2390">
        <v>1</v>
      </c>
      <c r="J2390" t="s">
        <v>228</v>
      </c>
      <c r="K2390" s="1" t="s">
        <v>119</v>
      </c>
      <c r="L2390" s="1" t="s">
        <v>173</v>
      </c>
      <c r="M2390">
        <v>38</v>
      </c>
      <c r="N2390">
        <v>0</v>
      </c>
      <c r="O2390">
        <v>0</v>
      </c>
      <c r="P2390">
        <v>0</v>
      </c>
      <c r="X2390" t="str">
        <f>Receive[[#This Row],[服装]]&amp;Receive[[#This Row],[名前]]&amp;Receive[[#This Row],[レアリティ]]</f>
        <v>ユニフォーム小森元也ICONIC</v>
      </c>
    </row>
    <row r="2391" spans="1:24" x14ac:dyDescent="0.25">
      <c r="A2391">
        <f>VLOOKUP(Receive[[#This Row],[No用]],SetNo[[No.用]:[vlookup 用]],2,FALSE)</f>
        <v>402</v>
      </c>
      <c r="B2391">
        <f>IF(ROW()=2,1,IF(A2390&lt;&gt;Receive[[#This Row],[No]],1,B2390+1))</f>
        <v>2</v>
      </c>
      <c r="C2391" t="s">
        <v>108</v>
      </c>
      <c r="D2391" t="s">
        <v>132</v>
      </c>
      <c r="E2391" t="s">
        <v>77</v>
      </c>
      <c r="F2391" t="s">
        <v>80</v>
      </c>
      <c r="G2391" t="s">
        <v>135</v>
      </c>
      <c r="H2391" t="s">
        <v>71</v>
      </c>
      <c r="I2391">
        <v>1</v>
      </c>
      <c r="J2391" t="s">
        <v>228</v>
      </c>
      <c r="K2391" s="1" t="s">
        <v>194</v>
      </c>
      <c r="L2391" s="1" t="s">
        <v>178</v>
      </c>
      <c r="M2391">
        <v>38</v>
      </c>
      <c r="N2391">
        <v>0</v>
      </c>
      <c r="O2391">
        <v>0</v>
      </c>
      <c r="P2391">
        <v>0</v>
      </c>
      <c r="X2391" t="str">
        <f>Receive[[#This Row],[服装]]&amp;Receive[[#This Row],[名前]]&amp;Receive[[#This Row],[レアリティ]]</f>
        <v>ユニフォーム小森元也ICONIC</v>
      </c>
    </row>
    <row r="2392" spans="1:24" x14ac:dyDescent="0.25">
      <c r="A2392">
        <f>VLOOKUP(Receive[[#This Row],[No用]],SetNo[[No.用]:[vlookup 用]],2,FALSE)</f>
        <v>402</v>
      </c>
      <c r="B2392">
        <f>IF(ROW()=2,1,IF(A2391&lt;&gt;Receive[[#This Row],[No]],1,B2391+1))</f>
        <v>3</v>
      </c>
      <c r="C2392" t="s">
        <v>108</v>
      </c>
      <c r="D2392" t="s">
        <v>132</v>
      </c>
      <c r="E2392" t="s">
        <v>77</v>
      </c>
      <c r="F2392" t="s">
        <v>80</v>
      </c>
      <c r="G2392" t="s">
        <v>135</v>
      </c>
      <c r="H2392" t="s">
        <v>71</v>
      </c>
      <c r="I2392">
        <v>1</v>
      </c>
      <c r="J2392" t="s">
        <v>228</v>
      </c>
      <c r="K2392" s="1" t="s">
        <v>163</v>
      </c>
      <c r="L2392" s="1" t="s">
        <v>162</v>
      </c>
      <c r="M2392">
        <v>35</v>
      </c>
      <c r="N2392">
        <v>0</v>
      </c>
      <c r="O2392">
        <v>0</v>
      </c>
      <c r="P2392">
        <v>0</v>
      </c>
      <c r="R2392" s="1" t="s">
        <v>923</v>
      </c>
      <c r="S2392" s="1">
        <v>15</v>
      </c>
      <c r="T2392" s="1">
        <v>59.1</v>
      </c>
      <c r="U2392" s="1"/>
      <c r="V2392" s="1"/>
      <c r="X2392" t="str">
        <f>Receive[[#This Row],[服装]]&amp;Receive[[#This Row],[名前]]&amp;Receive[[#This Row],[レアリティ]]</f>
        <v>ユニフォーム小森元也ICONIC</v>
      </c>
    </row>
    <row r="2393" spans="1:24" x14ac:dyDescent="0.25">
      <c r="A2393">
        <f>VLOOKUP(Receive[[#This Row],[No用]],SetNo[[No.用]:[vlookup 用]],2,FALSE)</f>
        <v>402</v>
      </c>
      <c r="B2393">
        <f>IF(ROW()=2,1,IF(A2392&lt;&gt;Receive[[#This Row],[No]],1,B2392+1))</f>
        <v>4</v>
      </c>
      <c r="C2393" t="s">
        <v>108</v>
      </c>
      <c r="D2393" t="s">
        <v>132</v>
      </c>
      <c r="E2393" t="s">
        <v>77</v>
      </c>
      <c r="F2393" t="s">
        <v>80</v>
      </c>
      <c r="G2393" t="s">
        <v>135</v>
      </c>
      <c r="H2393" t="s">
        <v>71</v>
      </c>
      <c r="I2393">
        <v>1</v>
      </c>
      <c r="J2393" t="s">
        <v>228</v>
      </c>
      <c r="K2393" s="1" t="s">
        <v>230</v>
      </c>
      <c r="L2393" s="1" t="s">
        <v>162</v>
      </c>
      <c r="M2393">
        <v>35</v>
      </c>
      <c r="N2393">
        <v>0</v>
      </c>
      <c r="O2393">
        <v>0</v>
      </c>
      <c r="P2393">
        <v>0</v>
      </c>
      <c r="R2393" s="1" t="s">
        <v>923</v>
      </c>
      <c r="S2393" s="1">
        <v>10</v>
      </c>
      <c r="T2393" s="1">
        <v>39.4</v>
      </c>
      <c r="U2393" s="1"/>
      <c r="V2393" s="1"/>
      <c r="X2393" t="str">
        <f>Receive[[#This Row],[服装]]&amp;Receive[[#This Row],[名前]]&amp;Receive[[#This Row],[レアリティ]]</f>
        <v>ユニフォーム小森元也ICONIC</v>
      </c>
    </row>
    <row r="2394" spans="1:24" x14ac:dyDescent="0.25">
      <c r="A2394">
        <f>VLOOKUP(Receive[[#This Row],[No用]],SetNo[[No.用]:[vlookup 用]],2,FALSE)</f>
        <v>402</v>
      </c>
      <c r="B2394">
        <f>IF(ROW()=2,1,IF(A2393&lt;&gt;Receive[[#This Row],[No]],1,B2393+1))</f>
        <v>5</v>
      </c>
      <c r="C2394" t="s">
        <v>108</v>
      </c>
      <c r="D2394" t="s">
        <v>132</v>
      </c>
      <c r="E2394" t="s">
        <v>77</v>
      </c>
      <c r="F2394" t="s">
        <v>80</v>
      </c>
      <c r="G2394" t="s">
        <v>135</v>
      </c>
      <c r="H2394" t="s">
        <v>71</v>
      </c>
      <c r="I2394">
        <v>1</v>
      </c>
      <c r="J2394" t="s">
        <v>228</v>
      </c>
      <c r="K2394" s="1" t="s">
        <v>120</v>
      </c>
      <c r="L2394" s="1" t="s">
        <v>173</v>
      </c>
      <c r="M2394">
        <v>38</v>
      </c>
      <c r="N2394">
        <v>0</v>
      </c>
      <c r="O2394">
        <v>0</v>
      </c>
      <c r="P2394">
        <v>0</v>
      </c>
      <c r="X2394" t="str">
        <f>Receive[[#This Row],[服装]]&amp;Receive[[#This Row],[名前]]&amp;Receive[[#This Row],[レアリティ]]</f>
        <v>ユニフォーム小森元也ICONIC</v>
      </c>
    </row>
    <row r="2395" spans="1:24" x14ac:dyDescent="0.25">
      <c r="A2395">
        <f>VLOOKUP(Receive[[#This Row],[No用]],SetNo[[No.用]:[vlookup 用]],2,FALSE)</f>
        <v>402</v>
      </c>
      <c r="B2395">
        <f>IF(ROW()=2,1,IF(A2394&lt;&gt;Receive[[#This Row],[No]],1,B2394+1))</f>
        <v>6</v>
      </c>
      <c r="C2395" t="s">
        <v>108</v>
      </c>
      <c r="D2395" t="s">
        <v>132</v>
      </c>
      <c r="E2395" t="s">
        <v>77</v>
      </c>
      <c r="F2395" t="s">
        <v>80</v>
      </c>
      <c r="G2395" t="s">
        <v>135</v>
      </c>
      <c r="H2395" t="s">
        <v>71</v>
      </c>
      <c r="I2395">
        <v>1</v>
      </c>
      <c r="J2395" t="s">
        <v>228</v>
      </c>
      <c r="K2395" s="1" t="s">
        <v>164</v>
      </c>
      <c r="L2395" s="1" t="s">
        <v>162</v>
      </c>
      <c r="M2395">
        <v>35</v>
      </c>
      <c r="N2395">
        <v>0</v>
      </c>
      <c r="O2395">
        <v>0</v>
      </c>
      <c r="P2395">
        <v>0</v>
      </c>
      <c r="X2395" t="str">
        <f>Receive[[#This Row],[服装]]&amp;Receive[[#This Row],[名前]]&amp;Receive[[#This Row],[レアリティ]]</f>
        <v>ユニフォーム小森元也ICONIC</v>
      </c>
    </row>
    <row r="2396" spans="1:24" x14ac:dyDescent="0.25">
      <c r="A2396">
        <f>VLOOKUP(Receive[[#This Row],[No用]],SetNo[[No.用]:[vlookup 用]],2,FALSE)</f>
        <v>402</v>
      </c>
      <c r="B2396">
        <f>IF(ROW()=2,1,IF(A2395&lt;&gt;Receive[[#This Row],[No]],1,B2395+1))</f>
        <v>7</v>
      </c>
      <c r="C2396" t="s">
        <v>108</v>
      </c>
      <c r="D2396" t="s">
        <v>132</v>
      </c>
      <c r="E2396" t="s">
        <v>77</v>
      </c>
      <c r="F2396" t="s">
        <v>80</v>
      </c>
      <c r="G2396" t="s">
        <v>135</v>
      </c>
      <c r="H2396" t="s">
        <v>71</v>
      </c>
      <c r="I2396">
        <v>0</v>
      </c>
      <c r="J2396" t="s">
        <v>228</v>
      </c>
      <c r="K2396" s="1" t="s">
        <v>165</v>
      </c>
      <c r="L2396" s="1" t="s">
        <v>162</v>
      </c>
      <c r="M2396">
        <v>33</v>
      </c>
      <c r="N2396">
        <v>0</v>
      </c>
      <c r="O2396">
        <v>0</v>
      </c>
      <c r="P2396">
        <v>0</v>
      </c>
      <c r="X2396" t="str">
        <f>Receive[[#This Row],[服装]]&amp;Receive[[#This Row],[名前]]&amp;Receive[[#This Row],[レアリティ]]</f>
        <v>ユニフォーム小森元也ICONIC</v>
      </c>
    </row>
    <row r="2397" spans="1:24" x14ac:dyDescent="0.25">
      <c r="A2397">
        <f>VLOOKUP(Receive[[#This Row],[No用]],SetNo[[No.用]:[vlookup 用]],2,FALSE)</f>
        <v>402</v>
      </c>
      <c r="B2397">
        <f>IF(ROW()=2,1,IF(A2396&lt;&gt;Receive[[#This Row],[No]],1,B2396+1))</f>
        <v>8</v>
      </c>
      <c r="C2397" t="s">
        <v>108</v>
      </c>
      <c r="D2397" t="s">
        <v>132</v>
      </c>
      <c r="E2397" t="s">
        <v>77</v>
      </c>
      <c r="F2397" t="s">
        <v>80</v>
      </c>
      <c r="G2397" t="s">
        <v>135</v>
      </c>
      <c r="H2397" t="s">
        <v>71</v>
      </c>
      <c r="I2397">
        <v>1</v>
      </c>
      <c r="J2397" t="s">
        <v>228</v>
      </c>
      <c r="K2397" s="1" t="s">
        <v>183</v>
      </c>
      <c r="L2397" s="1" t="s">
        <v>224</v>
      </c>
      <c r="M2397">
        <v>47</v>
      </c>
      <c r="N2397">
        <v>0</v>
      </c>
      <c r="O2397" s="1">
        <v>57</v>
      </c>
      <c r="P2397">
        <v>0</v>
      </c>
      <c r="R2397" s="1" t="s">
        <v>925</v>
      </c>
      <c r="S2397" s="1">
        <v>2.5</v>
      </c>
      <c r="T2397" s="1">
        <v>25.04</v>
      </c>
      <c r="U2397" s="1">
        <v>4.2</v>
      </c>
      <c r="V2397" s="1">
        <v>42.42</v>
      </c>
      <c r="W2397" s="1" t="s">
        <v>1105</v>
      </c>
      <c r="X2397" t="str">
        <f>Receive[[#This Row],[服装]]&amp;Receive[[#This Row],[名前]]&amp;Receive[[#This Row],[レアリティ]]</f>
        <v>ユニフォーム小森元也ICONIC</v>
      </c>
    </row>
    <row r="2398" spans="1:24" x14ac:dyDescent="0.25">
      <c r="A2398">
        <f>VLOOKUP(Receive[[#This Row],[No用]],SetNo[[No.用]:[vlookup 用]],2,FALSE)</f>
        <v>403</v>
      </c>
      <c r="B2398">
        <f>IF(ROW()=2,1,IF(A2397&lt;&gt;Receive[[#This Row],[No]],1,B2397+1))</f>
        <v>1</v>
      </c>
      <c r="C2398" s="1" t="s">
        <v>677</v>
      </c>
      <c r="D2398" s="1" t="s">
        <v>132</v>
      </c>
      <c r="E2398" s="1" t="s">
        <v>73</v>
      </c>
      <c r="F2398" s="1" t="s">
        <v>80</v>
      </c>
      <c r="G2398" s="1" t="s">
        <v>135</v>
      </c>
      <c r="H2398" s="1" t="s">
        <v>71</v>
      </c>
      <c r="I2398">
        <v>1</v>
      </c>
      <c r="J2398" t="s">
        <v>228</v>
      </c>
      <c r="K2398" s="1" t="s">
        <v>119</v>
      </c>
      <c r="L2398" s="1" t="s">
        <v>173</v>
      </c>
      <c r="M2398">
        <v>38</v>
      </c>
      <c r="N2398">
        <v>0</v>
      </c>
      <c r="O2398">
        <v>0</v>
      </c>
      <c r="P2398">
        <v>0</v>
      </c>
      <c r="R2398" s="1"/>
      <c r="X2398" t="str">
        <f>Receive[[#This Row],[服装]]&amp;Receive[[#This Row],[名前]]&amp;Receive[[#This Row],[レアリティ]]</f>
        <v>キャンプ小森元也ICONIC</v>
      </c>
    </row>
    <row r="2399" spans="1:24" x14ac:dyDescent="0.25">
      <c r="A2399">
        <f>VLOOKUP(Receive[[#This Row],[No用]],SetNo[[No.用]:[vlookup 用]],2,FALSE)</f>
        <v>403</v>
      </c>
      <c r="B2399">
        <f>IF(ROW()=2,1,IF(A2398&lt;&gt;Receive[[#This Row],[No]],1,B2398+1))</f>
        <v>2</v>
      </c>
      <c r="C2399" s="1" t="s">
        <v>677</v>
      </c>
      <c r="D2399" s="1" t="s">
        <v>132</v>
      </c>
      <c r="E2399" s="1" t="s">
        <v>73</v>
      </c>
      <c r="F2399" s="1" t="s">
        <v>80</v>
      </c>
      <c r="G2399" s="1" t="s">
        <v>135</v>
      </c>
      <c r="H2399" s="1" t="s">
        <v>71</v>
      </c>
      <c r="I2399">
        <v>1</v>
      </c>
      <c r="J2399" t="s">
        <v>228</v>
      </c>
      <c r="K2399" s="1" t="s">
        <v>194</v>
      </c>
      <c r="L2399" s="1" t="s">
        <v>178</v>
      </c>
      <c r="M2399">
        <v>38</v>
      </c>
      <c r="N2399">
        <v>0</v>
      </c>
      <c r="O2399">
        <v>0</v>
      </c>
      <c r="P2399">
        <v>0</v>
      </c>
      <c r="R2399" s="1"/>
      <c r="X2399" t="str">
        <f>Receive[[#This Row],[服装]]&amp;Receive[[#This Row],[名前]]&amp;Receive[[#This Row],[レアリティ]]</f>
        <v>キャンプ小森元也ICONIC</v>
      </c>
    </row>
    <row r="2400" spans="1:24" x14ac:dyDescent="0.25">
      <c r="A2400">
        <f>VLOOKUP(Receive[[#This Row],[No用]],SetNo[[No.用]:[vlookup 用]],2,FALSE)</f>
        <v>403</v>
      </c>
      <c r="B2400">
        <f>IF(ROW()=2,1,IF(A2399&lt;&gt;Receive[[#This Row],[No]],1,B2399+1))</f>
        <v>3</v>
      </c>
      <c r="C2400" s="1" t="s">
        <v>677</v>
      </c>
      <c r="D2400" s="1" t="s">
        <v>132</v>
      </c>
      <c r="E2400" s="1" t="s">
        <v>73</v>
      </c>
      <c r="F2400" s="1" t="s">
        <v>80</v>
      </c>
      <c r="G2400" s="1" t="s">
        <v>135</v>
      </c>
      <c r="H2400" s="1" t="s">
        <v>71</v>
      </c>
      <c r="I2400">
        <v>1</v>
      </c>
      <c r="J2400" t="s">
        <v>228</v>
      </c>
      <c r="K2400" s="1" t="s">
        <v>163</v>
      </c>
      <c r="L2400" s="1" t="s">
        <v>178</v>
      </c>
      <c r="M2400">
        <v>35</v>
      </c>
      <c r="N2400">
        <v>0</v>
      </c>
      <c r="O2400">
        <v>0</v>
      </c>
      <c r="P2400">
        <v>0</v>
      </c>
      <c r="R2400" s="1" t="s">
        <v>923</v>
      </c>
      <c r="S2400" s="1">
        <v>15</v>
      </c>
      <c r="T2400" s="1">
        <v>59.1</v>
      </c>
      <c r="U2400" s="1"/>
      <c r="V2400" s="1"/>
      <c r="X2400" t="str">
        <f>Receive[[#This Row],[服装]]&amp;Receive[[#This Row],[名前]]&amp;Receive[[#This Row],[レアリティ]]</f>
        <v>キャンプ小森元也ICONIC</v>
      </c>
    </row>
    <row r="2401" spans="1:24" x14ac:dyDescent="0.25">
      <c r="A2401">
        <f>VLOOKUP(Receive[[#This Row],[No用]],SetNo[[No.用]:[vlookup 用]],2,FALSE)</f>
        <v>403</v>
      </c>
      <c r="B2401">
        <f>IF(ROW()=2,1,IF(A2400&lt;&gt;Receive[[#This Row],[No]],1,B2400+1))</f>
        <v>4</v>
      </c>
      <c r="C2401" s="1" t="s">
        <v>677</v>
      </c>
      <c r="D2401" s="1" t="s">
        <v>132</v>
      </c>
      <c r="E2401" s="1" t="s">
        <v>73</v>
      </c>
      <c r="F2401" s="1" t="s">
        <v>80</v>
      </c>
      <c r="G2401" s="1" t="s">
        <v>135</v>
      </c>
      <c r="H2401" s="1" t="s">
        <v>71</v>
      </c>
      <c r="I2401">
        <v>1</v>
      </c>
      <c r="J2401" t="s">
        <v>228</v>
      </c>
      <c r="K2401" s="1" t="s">
        <v>230</v>
      </c>
      <c r="L2401" s="1" t="s">
        <v>162</v>
      </c>
      <c r="M2401">
        <v>35</v>
      </c>
      <c r="N2401">
        <v>0</v>
      </c>
      <c r="O2401">
        <v>0</v>
      </c>
      <c r="P2401">
        <v>0</v>
      </c>
      <c r="R2401" s="1" t="s">
        <v>923</v>
      </c>
      <c r="S2401" s="1">
        <v>17.5</v>
      </c>
      <c r="T2401" s="1">
        <v>69.44</v>
      </c>
      <c r="U2401" s="1"/>
      <c r="V2401" s="1"/>
      <c r="X2401" t="str">
        <f>Receive[[#This Row],[服装]]&amp;Receive[[#This Row],[名前]]&amp;Receive[[#This Row],[レアリティ]]</f>
        <v>キャンプ小森元也ICONIC</v>
      </c>
    </row>
    <row r="2402" spans="1:24" x14ac:dyDescent="0.25">
      <c r="A2402">
        <f>VLOOKUP(Receive[[#This Row],[No用]],SetNo[[No.用]:[vlookup 用]],2,FALSE)</f>
        <v>403</v>
      </c>
      <c r="B2402">
        <f>IF(ROW()=2,1,IF(A2401&lt;&gt;Receive[[#This Row],[No]],1,B2401+1))</f>
        <v>5</v>
      </c>
      <c r="C2402" s="1" t="s">
        <v>677</v>
      </c>
      <c r="D2402" s="1" t="s">
        <v>132</v>
      </c>
      <c r="E2402" s="1" t="s">
        <v>73</v>
      </c>
      <c r="F2402" s="1" t="s">
        <v>80</v>
      </c>
      <c r="G2402" s="1" t="s">
        <v>135</v>
      </c>
      <c r="H2402" s="1" t="s">
        <v>71</v>
      </c>
      <c r="I2402">
        <v>1</v>
      </c>
      <c r="J2402" t="s">
        <v>228</v>
      </c>
      <c r="K2402" s="1" t="s">
        <v>120</v>
      </c>
      <c r="L2402" s="1" t="s">
        <v>173</v>
      </c>
      <c r="M2402">
        <v>38</v>
      </c>
      <c r="N2402">
        <v>0</v>
      </c>
      <c r="O2402">
        <v>0</v>
      </c>
      <c r="P2402">
        <v>0</v>
      </c>
      <c r="R2402" s="1"/>
      <c r="X2402" t="str">
        <f>Receive[[#This Row],[服装]]&amp;Receive[[#This Row],[名前]]&amp;Receive[[#This Row],[レアリティ]]</f>
        <v>キャンプ小森元也ICONIC</v>
      </c>
    </row>
    <row r="2403" spans="1:24" x14ac:dyDescent="0.25">
      <c r="A2403">
        <f>VLOOKUP(Receive[[#This Row],[No用]],SetNo[[No.用]:[vlookup 用]],2,FALSE)</f>
        <v>403</v>
      </c>
      <c r="B2403">
        <f>IF(ROW()=2,1,IF(A2402&lt;&gt;Receive[[#This Row],[No]],1,B2402+1))</f>
        <v>6</v>
      </c>
      <c r="C2403" s="1" t="s">
        <v>677</v>
      </c>
      <c r="D2403" s="1" t="s">
        <v>132</v>
      </c>
      <c r="E2403" s="1" t="s">
        <v>73</v>
      </c>
      <c r="F2403" s="1" t="s">
        <v>80</v>
      </c>
      <c r="G2403" s="1" t="s">
        <v>135</v>
      </c>
      <c r="H2403" s="1" t="s">
        <v>71</v>
      </c>
      <c r="I2403">
        <v>1</v>
      </c>
      <c r="J2403" t="s">
        <v>228</v>
      </c>
      <c r="K2403" s="1" t="s">
        <v>164</v>
      </c>
      <c r="L2403" s="1" t="s">
        <v>162</v>
      </c>
      <c r="M2403">
        <v>35</v>
      </c>
      <c r="N2403">
        <v>0</v>
      </c>
      <c r="O2403">
        <v>0</v>
      </c>
      <c r="P2403">
        <v>0</v>
      </c>
      <c r="R2403" s="1"/>
      <c r="X2403" t="str">
        <f>Receive[[#This Row],[服装]]&amp;Receive[[#This Row],[名前]]&amp;Receive[[#This Row],[レアリティ]]</f>
        <v>キャンプ小森元也ICONIC</v>
      </c>
    </row>
    <row r="2404" spans="1:24" x14ac:dyDescent="0.25">
      <c r="A2404">
        <f>VLOOKUP(Receive[[#This Row],[No用]],SetNo[[No.用]:[vlookup 用]],2,FALSE)</f>
        <v>403</v>
      </c>
      <c r="B2404">
        <f>IF(ROW()=2,1,IF(A2403&lt;&gt;Receive[[#This Row],[No]],1,B2403+1))</f>
        <v>7</v>
      </c>
      <c r="C2404" s="1" t="s">
        <v>677</v>
      </c>
      <c r="D2404" s="1" t="s">
        <v>132</v>
      </c>
      <c r="E2404" s="1" t="s">
        <v>73</v>
      </c>
      <c r="F2404" s="1" t="s">
        <v>80</v>
      </c>
      <c r="G2404" s="1" t="s">
        <v>135</v>
      </c>
      <c r="H2404" s="1" t="s">
        <v>71</v>
      </c>
      <c r="I2404">
        <v>0</v>
      </c>
      <c r="J2404" t="s">
        <v>228</v>
      </c>
      <c r="K2404" s="1" t="s">
        <v>165</v>
      </c>
      <c r="L2404" s="1" t="s">
        <v>162</v>
      </c>
      <c r="M2404">
        <v>33</v>
      </c>
      <c r="N2404">
        <v>0</v>
      </c>
      <c r="O2404">
        <v>0</v>
      </c>
      <c r="P2404">
        <v>0</v>
      </c>
      <c r="R2404" s="1"/>
      <c r="X2404" t="str">
        <f>Receive[[#This Row],[服装]]&amp;Receive[[#This Row],[名前]]&amp;Receive[[#This Row],[レアリティ]]</f>
        <v>キャンプ小森元也ICONIC</v>
      </c>
    </row>
    <row r="2405" spans="1:24" x14ac:dyDescent="0.25">
      <c r="A2405">
        <f>VLOOKUP(Receive[[#This Row],[No用]],SetNo[[No.用]:[vlookup 用]],2,FALSE)</f>
        <v>403</v>
      </c>
      <c r="B2405">
        <f>IF(ROW()=2,1,IF(A2404&lt;&gt;Receive[[#This Row],[No]],1,B2404+1))</f>
        <v>8</v>
      </c>
      <c r="C2405" s="1" t="s">
        <v>677</v>
      </c>
      <c r="D2405" s="1" t="s">
        <v>132</v>
      </c>
      <c r="E2405" s="1" t="s">
        <v>73</v>
      </c>
      <c r="F2405" s="1" t="s">
        <v>80</v>
      </c>
      <c r="G2405" s="1" t="s">
        <v>135</v>
      </c>
      <c r="H2405" s="1" t="s">
        <v>71</v>
      </c>
      <c r="I2405">
        <v>1</v>
      </c>
      <c r="J2405" t="s">
        <v>228</v>
      </c>
      <c r="K2405" s="1" t="s">
        <v>120</v>
      </c>
      <c r="L2405" s="1" t="s">
        <v>224</v>
      </c>
      <c r="M2405">
        <v>47</v>
      </c>
      <c r="N2405">
        <v>0</v>
      </c>
      <c r="O2405" s="1">
        <v>57</v>
      </c>
      <c r="P2405">
        <v>0</v>
      </c>
      <c r="R2405" s="1"/>
      <c r="W2405" s="1" t="s">
        <v>1110</v>
      </c>
      <c r="X2405" t="str">
        <f>Receive[[#This Row],[服装]]&amp;Receive[[#This Row],[名前]]&amp;Receive[[#This Row],[レアリティ]]</f>
        <v>キャンプ小森元也ICONIC</v>
      </c>
    </row>
    <row r="2406" spans="1:24" x14ac:dyDescent="0.25">
      <c r="A2406">
        <f>VLOOKUP(Receive[[#This Row],[No用]],SetNo[[No.用]:[vlookup 用]],2,FALSE)</f>
        <v>404</v>
      </c>
      <c r="B2406">
        <f>IF(ROW()=2,1,IF(A2405&lt;&gt;Receive[[#This Row],[No]],1,B2405+1))</f>
        <v>1</v>
      </c>
      <c r="C2406" s="1" t="s">
        <v>1031</v>
      </c>
      <c r="D2406" s="1" t="s">
        <v>132</v>
      </c>
      <c r="E2406" s="1" t="s">
        <v>90</v>
      </c>
      <c r="F2406" s="1" t="s">
        <v>80</v>
      </c>
      <c r="G2406" s="1" t="s">
        <v>135</v>
      </c>
      <c r="H2406" s="1" t="s">
        <v>71</v>
      </c>
      <c r="I2406">
        <v>1</v>
      </c>
      <c r="J2406" t="s">
        <v>228</v>
      </c>
      <c r="K2406" s="1" t="s">
        <v>119</v>
      </c>
      <c r="L2406" s="1" t="s">
        <v>173</v>
      </c>
      <c r="M2406">
        <v>38</v>
      </c>
      <c r="N2406">
        <v>0</v>
      </c>
      <c r="O2406" s="1">
        <v>0</v>
      </c>
      <c r="P2406">
        <v>0</v>
      </c>
      <c r="R2406" s="1"/>
      <c r="X2406" t="str">
        <f>Receive[[#This Row],[服装]]&amp;Receive[[#This Row],[名前]]&amp;Receive[[#This Row],[レアリティ]]</f>
        <v>ハロウィン小森元也ICONIC</v>
      </c>
    </row>
    <row r="2407" spans="1:24" x14ac:dyDescent="0.25">
      <c r="A2407">
        <f>VLOOKUP(Receive[[#This Row],[No用]],SetNo[[No.用]:[vlookup 用]],2,FALSE)</f>
        <v>404</v>
      </c>
      <c r="B2407">
        <f>IF(ROW()=2,1,IF(A2406&lt;&gt;Receive[[#This Row],[No]],1,B2406+1))</f>
        <v>2</v>
      </c>
      <c r="C2407" s="1" t="s">
        <v>1031</v>
      </c>
      <c r="D2407" s="1" t="s">
        <v>132</v>
      </c>
      <c r="E2407" s="1" t="s">
        <v>90</v>
      </c>
      <c r="F2407" s="1" t="s">
        <v>80</v>
      </c>
      <c r="G2407" s="1" t="s">
        <v>135</v>
      </c>
      <c r="H2407" s="1" t="s">
        <v>71</v>
      </c>
      <c r="I2407">
        <v>1</v>
      </c>
      <c r="J2407" t="s">
        <v>228</v>
      </c>
      <c r="K2407" s="1" t="s">
        <v>194</v>
      </c>
      <c r="L2407" s="1" t="s">
        <v>173</v>
      </c>
      <c r="M2407">
        <v>41</v>
      </c>
      <c r="N2407">
        <v>0</v>
      </c>
      <c r="O2407" s="1">
        <v>0</v>
      </c>
      <c r="P2407">
        <v>0</v>
      </c>
      <c r="R2407" s="1"/>
      <c r="X2407" t="str">
        <f>Receive[[#This Row],[服装]]&amp;Receive[[#This Row],[名前]]&amp;Receive[[#This Row],[レアリティ]]</f>
        <v>ハロウィン小森元也ICONIC</v>
      </c>
    </row>
    <row r="2408" spans="1:24" x14ac:dyDescent="0.25">
      <c r="A2408">
        <f>VLOOKUP(Receive[[#This Row],[No用]],SetNo[[No.用]:[vlookup 用]],2,FALSE)</f>
        <v>404</v>
      </c>
      <c r="B2408">
        <f>IF(ROW()=2,1,IF(A2407&lt;&gt;Receive[[#This Row],[No]],1,B2407+1))</f>
        <v>3</v>
      </c>
      <c r="C2408" s="1" t="s">
        <v>1031</v>
      </c>
      <c r="D2408" s="1" t="s">
        <v>132</v>
      </c>
      <c r="E2408" s="1" t="s">
        <v>90</v>
      </c>
      <c r="F2408" s="1" t="s">
        <v>80</v>
      </c>
      <c r="G2408" s="1" t="s">
        <v>135</v>
      </c>
      <c r="H2408" s="1" t="s">
        <v>71</v>
      </c>
      <c r="I2408">
        <v>1</v>
      </c>
      <c r="J2408" t="s">
        <v>228</v>
      </c>
      <c r="K2408" s="1" t="s">
        <v>163</v>
      </c>
      <c r="L2408" s="1" t="s">
        <v>178</v>
      </c>
      <c r="M2408">
        <v>38</v>
      </c>
      <c r="N2408">
        <v>0</v>
      </c>
      <c r="O2408" s="1">
        <v>0</v>
      </c>
      <c r="P2408">
        <v>0</v>
      </c>
      <c r="R2408" s="1" t="s">
        <v>923</v>
      </c>
      <c r="S2408" s="1">
        <v>17.5</v>
      </c>
      <c r="T2408" s="1">
        <v>69.44</v>
      </c>
      <c r="U2408" s="1"/>
      <c r="V2408" s="1"/>
      <c r="X2408" t="str">
        <f>Receive[[#This Row],[服装]]&amp;Receive[[#This Row],[名前]]&amp;Receive[[#This Row],[レアリティ]]</f>
        <v>ハロウィン小森元也ICONIC</v>
      </c>
    </row>
    <row r="2409" spans="1:24" x14ac:dyDescent="0.25">
      <c r="A2409">
        <f>VLOOKUP(Receive[[#This Row],[No用]],SetNo[[No.用]:[vlookup 用]],2,FALSE)</f>
        <v>404</v>
      </c>
      <c r="B2409">
        <f>IF(ROW()=2,1,IF(A2408&lt;&gt;Receive[[#This Row],[No]],1,B2408+1))</f>
        <v>4</v>
      </c>
      <c r="C2409" s="1" t="s">
        <v>1031</v>
      </c>
      <c r="D2409" s="1" t="s">
        <v>132</v>
      </c>
      <c r="E2409" s="1" t="s">
        <v>90</v>
      </c>
      <c r="F2409" s="1" t="s">
        <v>80</v>
      </c>
      <c r="G2409" s="1" t="s">
        <v>135</v>
      </c>
      <c r="H2409" s="1" t="s">
        <v>71</v>
      </c>
      <c r="I2409">
        <v>1</v>
      </c>
      <c r="J2409" t="s">
        <v>228</v>
      </c>
      <c r="K2409" s="1" t="s">
        <v>230</v>
      </c>
      <c r="L2409" s="1" t="s">
        <v>178</v>
      </c>
      <c r="M2409">
        <v>38</v>
      </c>
      <c r="N2409">
        <v>0</v>
      </c>
      <c r="O2409" s="1">
        <v>0</v>
      </c>
      <c r="P2409">
        <v>0</v>
      </c>
      <c r="R2409" s="1" t="s">
        <v>923</v>
      </c>
      <c r="S2409" s="1">
        <v>12.5</v>
      </c>
      <c r="T2409" s="1">
        <v>49.74</v>
      </c>
      <c r="U2409" s="1"/>
      <c r="V2409" s="1"/>
      <c r="X2409" t="str">
        <f>Receive[[#This Row],[服装]]&amp;Receive[[#This Row],[名前]]&amp;Receive[[#This Row],[レアリティ]]</f>
        <v>ハロウィン小森元也ICONIC</v>
      </c>
    </row>
    <row r="2410" spans="1:24" x14ac:dyDescent="0.25">
      <c r="A2410">
        <f>VLOOKUP(Receive[[#This Row],[No用]],SetNo[[No.用]:[vlookup 用]],2,FALSE)</f>
        <v>404</v>
      </c>
      <c r="B2410">
        <f>IF(ROW()=2,1,IF(A2409&lt;&gt;Receive[[#This Row],[No]],1,B2409+1))</f>
        <v>5</v>
      </c>
      <c r="C2410" s="1" t="s">
        <v>1031</v>
      </c>
      <c r="D2410" s="1" t="s">
        <v>132</v>
      </c>
      <c r="E2410" s="1" t="s">
        <v>90</v>
      </c>
      <c r="F2410" s="1" t="s">
        <v>80</v>
      </c>
      <c r="G2410" s="1" t="s">
        <v>135</v>
      </c>
      <c r="H2410" s="1" t="s">
        <v>71</v>
      </c>
      <c r="I2410">
        <v>1</v>
      </c>
      <c r="J2410" t="s">
        <v>228</v>
      </c>
      <c r="K2410" s="1" t="s">
        <v>120</v>
      </c>
      <c r="L2410" s="1" t="s">
        <v>173</v>
      </c>
      <c r="M2410">
        <v>38</v>
      </c>
      <c r="N2410">
        <v>0</v>
      </c>
      <c r="O2410" s="1">
        <v>0</v>
      </c>
      <c r="P2410">
        <v>0</v>
      </c>
      <c r="R2410" s="1"/>
      <c r="X2410" t="str">
        <f>Receive[[#This Row],[服装]]&amp;Receive[[#This Row],[名前]]&amp;Receive[[#This Row],[レアリティ]]</f>
        <v>ハロウィン小森元也ICONIC</v>
      </c>
    </row>
    <row r="2411" spans="1:24" x14ac:dyDescent="0.25">
      <c r="A2411">
        <f>VLOOKUP(Receive[[#This Row],[No用]],SetNo[[No.用]:[vlookup 用]],2,FALSE)</f>
        <v>404</v>
      </c>
      <c r="B2411">
        <f>IF(ROW()=2,1,IF(A2410&lt;&gt;Receive[[#This Row],[No]],1,B2410+1))</f>
        <v>6</v>
      </c>
      <c r="C2411" s="1" t="s">
        <v>1031</v>
      </c>
      <c r="D2411" s="1" t="s">
        <v>132</v>
      </c>
      <c r="E2411" s="1" t="s">
        <v>90</v>
      </c>
      <c r="F2411" s="1" t="s">
        <v>80</v>
      </c>
      <c r="G2411" s="1" t="s">
        <v>135</v>
      </c>
      <c r="H2411" s="1" t="s">
        <v>71</v>
      </c>
      <c r="I2411">
        <v>1</v>
      </c>
      <c r="J2411" t="s">
        <v>228</v>
      </c>
      <c r="K2411" s="1" t="s">
        <v>164</v>
      </c>
      <c r="L2411" s="1" t="s">
        <v>162</v>
      </c>
      <c r="M2411">
        <v>35</v>
      </c>
      <c r="N2411">
        <v>0</v>
      </c>
      <c r="O2411" s="1">
        <v>0</v>
      </c>
      <c r="P2411">
        <v>0</v>
      </c>
      <c r="R2411" s="1"/>
      <c r="X2411" t="str">
        <f>Receive[[#This Row],[服装]]&amp;Receive[[#This Row],[名前]]&amp;Receive[[#This Row],[レアリティ]]</f>
        <v>ハロウィン小森元也ICONIC</v>
      </c>
    </row>
    <row r="2412" spans="1:24" x14ac:dyDescent="0.25">
      <c r="A2412">
        <f>VLOOKUP(Receive[[#This Row],[No用]],SetNo[[No.用]:[vlookup 用]],2,FALSE)</f>
        <v>404</v>
      </c>
      <c r="B2412">
        <f>IF(ROW()=2,1,IF(A2411&lt;&gt;Receive[[#This Row],[No]],1,B2411+1))</f>
        <v>7</v>
      </c>
      <c r="C2412" s="1" t="s">
        <v>1031</v>
      </c>
      <c r="D2412" s="1" t="s">
        <v>132</v>
      </c>
      <c r="E2412" s="1" t="s">
        <v>90</v>
      </c>
      <c r="F2412" s="1" t="s">
        <v>80</v>
      </c>
      <c r="G2412" s="1" t="s">
        <v>135</v>
      </c>
      <c r="H2412" s="1" t="s">
        <v>71</v>
      </c>
      <c r="I2412">
        <v>0</v>
      </c>
      <c r="J2412" t="s">
        <v>228</v>
      </c>
      <c r="K2412" s="1" t="s">
        <v>165</v>
      </c>
      <c r="L2412" s="1" t="s">
        <v>162</v>
      </c>
      <c r="M2412">
        <v>33</v>
      </c>
      <c r="N2412">
        <v>0</v>
      </c>
      <c r="O2412" s="1">
        <v>0</v>
      </c>
      <c r="P2412">
        <v>0</v>
      </c>
      <c r="R2412" s="1"/>
      <c r="X2412" t="str">
        <f>Receive[[#This Row],[服装]]&amp;Receive[[#This Row],[名前]]&amp;Receive[[#This Row],[レアリティ]]</f>
        <v>ハロウィン小森元也ICONIC</v>
      </c>
    </row>
    <row r="2413" spans="1:24" x14ac:dyDescent="0.25">
      <c r="A2413">
        <f>VLOOKUP(Receive[[#This Row],[No用]],SetNo[[No.用]:[vlookup 用]],2,FALSE)</f>
        <v>404</v>
      </c>
      <c r="B2413">
        <f>IF(ROW()=2,1,IF(A2412&lt;&gt;Receive[[#This Row],[No]],1,B2412+1))</f>
        <v>8</v>
      </c>
      <c r="C2413" s="1" t="s">
        <v>1031</v>
      </c>
      <c r="D2413" s="1" t="s">
        <v>132</v>
      </c>
      <c r="E2413" s="1" t="s">
        <v>90</v>
      </c>
      <c r="F2413" s="1" t="s">
        <v>80</v>
      </c>
      <c r="G2413" s="1" t="s">
        <v>135</v>
      </c>
      <c r="H2413" s="1" t="s">
        <v>71</v>
      </c>
      <c r="I2413">
        <v>1</v>
      </c>
      <c r="J2413" t="s">
        <v>228</v>
      </c>
      <c r="K2413" s="1" t="s">
        <v>164</v>
      </c>
      <c r="L2413" s="1" t="s">
        <v>224</v>
      </c>
      <c r="M2413">
        <v>47</v>
      </c>
      <c r="N2413">
        <v>0</v>
      </c>
      <c r="O2413" s="1">
        <v>57</v>
      </c>
      <c r="P2413">
        <v>0</v>
      </c>
      <c r="R2413" s="1"/>
      <c r="W2413" s="1" t="s">
        <v>1104</v>
      </c>
      <c r="X2413" t="str">
        <f>Receive[[#This Row],[服装]]&amp;Receive[[#This Row],[名前]]&amp;Receive[[#This Row],[レアリティ]]</f>
        <v>ハロウィン小森元也ICONIC</v>
      </c>
    </row>
    <row r="2414" spans="1:24" x14ac:dyDescent="0.25">
      <c r="A2414">
        <f>VLOOKUP(Receive[[#This Row],[No用]],SetNo[[No.用]:[vlookup 用]],2,FALSE)</f>
        <v>404</v>
      </c>
      <c r="B2414">
        <f>IF(ROW()=2,1,IF(A2413&lt;&gt;Receive[[#This Row],[No]],1,B2413+1))</f>
        <v>9</v>
      </c>
      <c r="C2414" s="1" t="s">
        <v>1031</v>
      </c>
      <c r="D2414" s="1" t="s">
        <v>132</v>
      </c>
      <c r="E2414" s="1" t="s">
        <v>90</v>
      </c>
      <c r="F2414" s="1" t="s">
        <v>80</v>
      </c>
      <c r="G2414" s="1" t="s">
        <v>135</v>
      </c>
      <c r="H2414" s="1" t="s">
        <v>71</v>
      </c>
      <c r="I2414">
        <v>1</v>
      </c>
      <c r="J2414" t="s">
        <v>228</v>
      </c>
      <c r="K2414" s="1" t="s">
        <v>183</v>
      </c>
      <c r="L2414" s="1" t="s">
        <v>224</v>
      </c>
      <c r="M2414">
        <v>47</v>
      </c>
      <c r="N2414">
        <v>0</v>
      </c>
      <c r="O2414" s="1">
        <v>57</v>
      </c>
      <c r="P2414">
        <v>0</v>
      </c>
      <c r="R2414" s="1" t="s">
        <v>925</v>
      </c>
      <c r="S2414" s="1">
        <v>2.5</v>
      </c>
      <c r="T2414" s="1">
        <v>25.04</v>
      </c>
      <c r="U2414" s="1">
        <v>4.2</v>
      </c>
      <c r="V2414" s="1">
        <v>42.42</v>
      </c>
      <c r="W2414" s="1" t="s">
        <v>1105</v>
      </c>
      <c r="X2414" t="str">
        <f>Receive[[#This Row],[服装]]&amp;Receive[[#This Row],[名前]]&amp;Receive[[#This Row],[レアリティ]]</f>
        <v>ハロウィン小森元也ICONIC</v>
      </c>
    </row>
    <row r="2415" spans="1:24" x14ac:dyDescent="0.25">
      <c r="A2415">
        <f>VLOOKUP(Receive[[#This Row],[No用]],SetNo[[No.用]:[vlookup 用]],2,FALSE)</f>
        <v>405</v>
      </c>
      <c r="B2415">
        <f>IF(ROW()=2,1,IF(A2414&lt;&gt;Receive[[#This Row],[No]],1,B2414+1))</f>
        <v>1</v>
      </c>
      <c r="C2415" t="s">
        <v>108</v>
      </c>
      <c r="D2415" s="1" t="s">
        <v>540</v>
      </c>
      <c r="E2415" s="1" t="s">
        <v>90</v>
      </c>
      <c r="F2415" s="1" t="s">
        <v>78</v>
      </c>
      <c r="G2415" s="1" t="s">
        <v>542</v>
      </c>
      <c r="H2415" t="s">
        <v>71</v>
      </c>
      <c r="I2415">
        <v>1</v>
      </c>
      <c r="J2415" t="s">
        <v>228</v>
      </c>
      <c r="K2415" s="1" t="s">
        <v>119</v>
      </c>
      <c r="L2415" s="1" t="s">
        <v>550</v>
      </c>
      <c r="M2415">
        <v>36</v>
      </c>
      <c r="N2415">
        <v>0</v>
      </c>
      <c r="O2415">
        <v>0</v>
      </c>
      <c r="P2415">
        <v>0</v>
      </c>
      <c r="X2415" t="str">
        <f>Receive[[#This Row],[服装]]&amp;Receive[[#This Row],[名前]]&amp;Receive[[#This Row],[レアリティ]]</f>
        <v>ユニフォーム大将優ICONIC</v>
      </c>
    </row>
    <row r="2416" spans="1:24" x14ac:dyDescent="0.25">
      <c r="A2416">
        <f>VLOOKUP(Receive[[#This Row],[No用]],SetNo[[No.用]:[vlookup 用]],2,FALSE)</f>
        <v>405</v>
      </c>
      <c r="B2416">
        <f>IF(ROW()=2,1,IF(A2415&lt;&gt;Receive[[#This Row],[No]],1,B2415+1))</f>
        <v>2</v>
      </c>
      <c r="C2416" t="s">
        <v>108</v>
      </c>
      <c r="D2416" s="1" t="s">
        <v>540</v>
      </c>
      <c r="E2416" s="1" t="s">
        <v>90</v>
      </c>
      <c r="F2416" s="1" t="s">
        <v>78</v>
      </c>
      <c r="G2416" s="1" t="s">
        <v>542</v>
      </c>
      <c r="H2416" t="s">
        <v>71</v>
      </c>
      <c r="I2416">
        <v>1</v>
      </c>
      <c r="J2416" t="s">
        <v>228</v>
      </c>
      <c r="K2416" s="1" t="s">
        <v>163</v>
      </c>
      <c r="L2416" s="1" t="s">
        <v>162</v>
      </c>
      <c r="M2416">
        <v>33</v>
      </c>
      <c r="N2416">
        <v>0</v>
      </c>
      <c r="O2416">
        <v>0</v>
      </c>
      <c r="P2416">
        <v>0</v>
      </c>
      <c r="R2416" s="1" t="s">
        <v>923</v>
      </c>
      <c r="S2416" s="1">
        <v>15</v>
      </c>
      <c r="T2416" s="1">
        <v>59.1</v>
      </c>
      <c r="U2416" s="1"/>
      <c r="V2416" s="1"/>
      <c r="X2416" t="str">
        <f>Receive[[#This Row],[服装]]&amp;Receive[[#This Row],[名前]]&amp;Receive[[#This Row],[レアリティ]]</f>
        <v>ユニフォーム大将優ICONIC</v>
      </c>
    </row>
    <row r="2417" spans="1:24" x14ac:dyDescent="0.25">
      <c r="A2417">
        <f>VLOOKUP(Receive[[#This Row],[No用]],SetNo[[No.用]:[vlookup 用]],2,FALSE)</f>
        <v>405</v>
      </c>
      <c r="B2417">
        <f>IF(ROW()=2,1,IF(A2416&lt;&gt;Receive[[#This Row],[No]],1,B2416+1))</f>
        <v>3</v>
      </c>
      <c r="C2417" t="s">
        <v>108</v>
      </c>
      <c r="D2417" s="1" t="s">
        <v>540</v>
      </c>
      <c r="E2417" s="1" t="s">
        <v>90</v>
      </c>
      <c r="F2417" s="1" t="s">
        <v>78</v>
      </c>
      <c r="G2417" s="1" t="s">
        <v>542</v>
      </c>
      <c r="H2417" t="s">
        <v>71</v>
      </c>
      <c r="I2417">
        <v>1</v>
      </c>
      <c r="J2417" t="s">
        <v>228</v>
      </c>
      <c r="K2417" s="1" t="s">
        <v>230</v>
      </c>
      <c r="L2417" s="1" t="s">
        <v>162</v>
      </c>
      <c r="M2417">
        <v>33</v>
      </c>
      <c r="N2417">
        <v>0</v>
      </c>
      <c r="O2417">
        <v>0</v>
      </c>
      <c r="P2417">
        <v>0</v>
      </c>
      <c r="R2417" s="1" t="s">
        <v>923</v>
      </c>
      <c r="S2417" s="1">
        <v>10</v>
      </c>
      <c r="T2417" s="1">
        <v>39.4</v>
      </c>
      <c r="U2417" s="1"/>
      <c r="V2417" s="1"/>
      <c r="X2417" t="str">
        <f>Receive[[#This Row],[服装]]&amp;Receive[[#This Row],[名前]]&amp;Receive[[#This Row],[レアリティ]]</f>
        <v>ユニフォーム大将優ICONIC</v>
      </c>
    </row>
    <row r="2418" spans="1:24" x14ac:dyDescent="0.25">
      <c r="A2418">
        <f>VLOOKUP(Receive[[#This Row],[No用]],SetNo[[No.用]:[vlookup 用]],2,FALSE)</f>
        <v>405</v>
      </c>
      <c r="B2418">
        <f>IF(ROW()=2,1,IF(A2417&lt;&gt;Receive[[#This Row],[No]],1,B2417+1))</f>
        <v>4</v>
      </c>
      <c r="C2418" t="s">
        <v>108</v>
      </c>
      <c r="D2418" s="1" t="s">
        <v>540</v>
      </c>
      <c r="E2418" s="1" t="s">
        <v>90</v>
      </c>
      <c r="F2418" s="1" t="s">
        <v>78</v>
      </c>
      <c r="G2418" s="1" t="s">
        <v>542</v>
      </c>
      <c r="H2418" t="s">
        <v>71</v>
      </c>
      <c r="I2418">
        <v>1</v>
      </c>
      <c r="J2418" t="s">
        <v>228</v>
      </c>
      <c r="K2418" s="1" t="s">
        <v>120</v>
      </c>
      <c r="L2418" s="1" t="s">
        <v>162</v>
      </c>
      <c r="M2418">
        <v>33</v>
      </c>
      <c r="N2418">
        <v>0</v>
      </c>
      <c r="O2418">
        <v>0</v>
      </c>
      <c r="P2418">
        <v>0</v>
      </c>
      <c r="X2418" t="str">
        <f>Receive[[#This Row],[服装]]&amp;Receive[[#This Row],[名前]]&amp;Receive[[#This Row],[レアリティ]]</f>
        <v>ユニフォーム大将優ICONIC</v>
      </c>
    </row>
    <row r="2419" spans="1:24" x14ac:dyDescent="0.25">
      <c r="A2419">
        <f>VLOOKUP(Receive[[#This Row],[No用]],SetNo[[No.用]:[vlookup 用]],2,FALSE)</f>
        <v>405</v>
      </c>
      <c r="B2419">
        <f>IF(ROW()=2,1,IF(A2418&lt;&gt;Receive[[#This Row],[No]],1,B2418+1))</f>
        <v>5</v>
      </c>
      <c r="C2419" t="s">
        <v>108</v>
      </c>
      <c r="D2419" s="1" t="s">
        <v>540</v>
      </c>
      <c r="E2419" s="1" t="s">
        <v>90</v>
      </c>
      <c r="F2419" s="1" t="s">
        <v>78</v>
      </c>
      <c r="G2419" s="1" t="s">
        <v>542</v>
      </c>
      <c r="H2419" t="s">
        <v>71</v>
      </c>
      <c r="I2419">
        <v>1</v>
      </c>
      <c r="J2419" t="s">
        <v>228</v>
      </c>
      <c r="K2419" s="1" t="s">
        <v>164</v>
      </c>
      <c r="L2419" s="1" t="s">
        <v>162</v>
      </c>
      <c r="M2419">
        <v>33</v>
      </c>
      <c r="N2419">
        <v>0</v>
      </c>
      <c r="O2419">
        <v>0</v>
      </c>
      <c r="P2419">
        <v>0</v>
      </c>
      <c r="X2419" t="str">
        <f>Receive[[#This Row],[服装]]&amp;Receive[[#This Row],[名前]]&amp;Receive[[#This Row],[レアリティ]]</f>
        <v>ユニフォーム大将優ICONIC</v>
      </c>
    </row>
    <row r="2420" spans="1:24" x14ac:dyDescent="0.25">
      <c r="A2420">
        <f>VLOOKUP(Receive[[#This Row],[No用]],SetNo[[No.用]:[vlookup 用]],2,FALSE)</f>
        <v>405</v>
      </c>
      <c r="B2420">
        <f>IF(ROW()=2,1,IF(A2419&lt;&gt;Receive[[#This Row],[No]],1,B2419+1))</f>
        <v>6</v>
      </c>
      <c r="C2420" t="s">
        <v>108</v>
      </c>
      <c r="D2420" s="1" t="s">
        <v>540</v>
      </c>
      <c r="E2420" s="1" t="s">
        <v>90</v>
      </c>
      <c r="F2420" s="1" t="s">
        <v>78</v>
      </c>
      <c r="G2420" s="1" t="s">
        <v>542</v>
      </c>
      <c r="H2420" t="s">
        <v>71</v>
      </c>
      <c r="I2420">
        <v>0</v>
      </c>
      <c r="J2420" t="s">
        <v>228</v>
      </c>
      <c r="K2420" s="1" t="s">
        <v>165</v>
      </c>
      <c r="L2420" s="1" t="s">
        <v>162</v>
      </c>
      <c r="M2420">
        <v>14</v>
      </c>
      <c r="N2420">
        <v>0</v>
      </c>
      <c r="O2420">
        <v>0</v>
      </c>
      <c r="P2420">
        <v>0</v>
      </c>
      <c r="X2420" t="str">
        <f>Receive[[#This Row],[服装]]&amp;Receive[[#This Row],[名前]]&amp;Receive[[#This Row],[レアリティ]]</f>
        <v>ユニフォーム大将優ICONIC</v>
      </c>
    </row>
    <row r="2421" spans="1:24" x14ac:dyDescent="0.25">
      <c r="A2421">
        <f>VLOOKUP(Receive[[#This Row],[No用]],SetNo[[No.用]:[vlookup 用]],2,FALSE)</f>
        <v>406</v>
      </c>
      <c r="B2421">
        <f>IF(ROW()=2,1,IF(A2420&lt;&gt;Receive[[#This Row],[No]],1,B2420+1))</f>
        <v>1</v>
      </c>
      <c r="C2421" s="1" t="s">
        <v>589</v>
      </c>
      <c r="D2421" s="1" t="s">
        <v>540</v>
      </c>
      <c r="E2421" s="1" t="s">
        <v>77</v>
      </c>
      <c r="F2421" s="1" t="s">
        <v>78</v>
      </c>
      <c r="G2421" s="1" t="s">
        <v>542</v>
      </c>
      <c r="H2421" s="1" t="s">
        <v>543</v>
      </c>
      <c r="I2421">
        <v>1</v>
      </c>
      <c r="J2421" t="s">
        <v>228</v>
      </c>
      <c r="K2421" s="1" t="s">
        <v>119</v>
      </c>
      <c r="L2421" s="1" t="s">
        <v>550</v>
      </c>
      <c r="M2421">
        <v>36</v>
      </c>
      <c r="N2421">
        <v>0</v>
      </c>
      <c r="O2421">
        <v>0</v>
      </c>
      <c r="P2421">
        <v>0</v>
      </c>
      <c r="X2421" t="str">
        <f>Receive[[#This Row],[服装]]&amp;Receive[[#This Row],[名前]]&amp;Receive[[#This Row],[レアリティ]]</f>
        <v>新年大将優ICONIC</v>
      </c>
    </row>
    <row r="2422" spans="1:24" x14ac:dyDescent="0.25">
      <c r="A2422">
        <f>VLOOKUP(Receive[[#This Row],[No用]],SetNo[[No.用]:[vlookup 用]],2,FALSE)</f>
        <v>406</v>
      </c>
      <c r="B2422">
        <f>IF(ROW()=2,1,IF(A2421&lt;&gt;Receive[[#This Row],[No]],1,B2421+1))</f>
        <v>2</v>
      </c>
      <c r="C2422" s="1" t="s">
        <v>589</v>
      </c>
      <c r="D2422" s="1" t="s">
        <v>540</v>
      </c>
      <c r="E2422" s="1" t="s">
        <v>77</v>
      </c>
      <c r="F2422" s="1" t="s">
        <v>78</v>
      </c>
      <c r="G2422" s="1" t="s">
        <v>542</v>
      </c>
      <c r="H2422" s="1" t="s">
        <v>543</v>
      </c>
      <c r="I2422">
        <v>1</v>
      </c>
      <c r="J2422" t="s">
        <v>228</v>
      </c>
      <c r="K2422" s="1" t="s">
        <v>163</v>
      </c>
      <c r="L2422" s="1" t="s">
        <v>162</v>
      </c>
      <c r="M2422">
        <v>33</v>
      </c>
      <c r="N2422">
        <v>0</v>
      </c>
      <c r="O2422">
        <v>0</v>
      </c>
      <c r="P2422">
        <v>0</v>
      </c>
      <c r="R2422" s="1" t="s">
        <v>923</v>
      </c>
      <c r="S2422" s="1">
        <v>15</v>
      </c>
      <c r="T2422" s="1">
        <v>59.1</v>
      </c>
      <c r="U2422" s="1"/>
      <c r="V2422" s="1"/>
      <c r="X2422" t="str">
        <f>Receive[[#This Row],[服装]]&amp;Receive[[#This Row],[名前]]&amp;Receive[[#This Row],[レアリティ]]</f>
        <v>新年大将優ICONIC</v>
      </c>
    </row>
    <row r="2423" spans="1:24" x14ac:dyDescent="0.25">
      <c r="A2423">
        <f>VLOOKUP(Receive[[#This Row],[No用]],SetNo[[No.用]:[vlookup 用]],2,FALSE)</f>
        <v>406</v>
      </c>
      <c r="B2423">
        <f>IF(ROW()=2,1,IF(A2422&lt;&gt;Receive[[#This Row],[No]],1,B2422+1))</f>
        <v>3</v>
      </c>
      <c r="C2423" s="1" t="s">
        <v>589</v>
      </c>
      <c r="D2423" s="1" t="s">
        <v>540</v>
      </c>
      <c r="E2423" s="1" t="s">
        <v>77</v>
      </c>
      <c r="F2423" s="1" t="s">
        <v>78</v>
      </c>
      <c r="G2423" s="1" t="s">
        <v>542</v>
      </c>
      <c r="H2423" s="1" t="s">
        <v>543</v>
      </c>
      <c r="I2423">
        <v>1</v>
      </c>
      <c r="J2423" t="s">
        <v>228</v>
      </c>
      <c r="K2423" s="1" t="s">
        <v>230</v>
      </c>
      <c r="L2423" s="1" t="s">
        <v>162</v>
      </c>
      <c r="M2423">
        <v>33</v>
      </c>
      <c r="N2423">
        <v>0</v>
      </c>
      <c r="O2423">
        <v>0</v>
      </c>
      <c r="P2423">
        <v>0</v>
      </c>
      <c r="R2423" s="1" t="s">
        <v>923</v>
      </c>
      <c r="S2423" s="1">
        <v>10</v>
      </c>
      <c r="T2423" s="1">
        <v>39.4</v>
      </c>
      <c r="U2423" s="1"/>
      <c r="V2423" s="1"/>
      <c r="X2423" t="str">
        <f>Receive[[#This Row],[服装]]&amp;Receive[[#This Row],[名前]]&amp;Receive[[#This Row],[レアリティ]]</f>
        <v>新年大将優ICONIC</v>
      </c>
    </row>
    <row r="2424" spans="1:24" x14ac:dyDescent="0.25">
      <c r="A2424">
        <f>VLOOKUP(Receive[[#This Row],[No用]],SetNo[[No.用]:[vlookup 用]],2,FALSE)</f>
        <v>406</v>
      </c>
      <c r="B2424">
        <f>IF(ROW()=2,1,IF(A2423&lt;&gt;Receive[[#This Row],[No]],1,B2423+1))</f>
        <v>4</v>
      </c>
      <c r="C2424" s="1" t="s">
        <v>589</v>
      </c>
      <c r="D2424" s="1" t="s">
        <v>540</v>
      </c>
      <c r="E2424" s="1" t="s">
        <v>77</v>
      </c>
      <c r="F2424" s="1" t="s">
        <v>78</v>
      </c>
      <c r="G2424" s="1" t="s">
        <v>542</v>
      </c>
      <c r="H2424" s="1" t="s">
        <v>543</v>
      </c>
      <c r="I2424">
        <v>1</v>
      </c>
      <c r="J2424" t="s">
        <v>228</v>
      </c>
      <c r="K2424" s="1" t="s">
        <v>120</v>
      </c>
      <c r="L2424" s="1" t="s">
        <v>162</v>
      </c>
      <c r="M2424">
        <v>33</v>
      </c>
      <c r="N2424">
        <v>0</v>
      </c>
      <c r="O2424">
        <v>0</v>
      </c>
      <c r="P2424">
        <v>0</v>
      </c>
      <c r="X2424" t="str">
        <f>Receive[[#This Row],[服装]]&amp;Receive[[#This Row],[名前]]&amp;Receive[[#This Row],[レアリティ]]</f>
        <v>新年大将優ICONIC</v>
      </c>
    </row>
    <row r="2425" spans="1:24" x14ac:dyDescent="0.25">
      <c r="A2425">
        <f>VLOOKUP(Receive[[#This Row],[No用]],SetNo[[No.用]:[vlookup 用]],2,FALSE)</f>
        <v>406</v>
      </c>
      <c r="B2425">
        <f>IF(ROW()=2,1,IF(A2424&lt;&gt;Receive[[#This Row],[No]],1,B2424+1))</f>
        <v>5</v>
      </c>
      <c r="C2425" s="1" t="s">
        <v>589</v>
      </c>
      <c r="D2425" s="1" t="s">
        <v>540</v>
      </c>
      <c r="E2425" s="1" t="s">
        <v>77</v>
      </c>
      <c r="F2425" s="1" t="s">
        <v>78</v>
      </c>
      <c r="G2425" s="1" t="s">
        <v>542</v>
      </c>
      <c r="H2425" s="1" t="s">
        <v>543</v>
      </c>
      <c r="I2425">
        <v>1</v>
      </c>
      <c r="J2425" t="s">
        <v>228</v>
      </c>
      <c r="K2425" s="1" t="s">
        <v>164</v>
      </c>
      <c r="L2425" s="1" t="s">
        <v>162</v>
      </c>
      <c r="M2425">
        <v>33</v>
      </c>
      <c r="N2425">
        <v>0</v>
      </c>
      <c r="O2425">
        <v>0</v>
      </c>
      <c r="P2425">
        <v>0</v>
      </c>
      <c r="X2425" t="str">
        <f>Receive[[#This Row],[服装]]&amp;Receive[[#This Row],[名前]]&amp;Receive[[#This Row],[レアリティ]]</f>
        <v>新年大将優ICONIC</v>
      </c>
    </row>
    <row r="2426" spans="1:24" x14ac:dyDescent="0.25">
      <c r="A2426">
        <f>VLOOKUP(Receive[[#This Row],[No用]],SetNo[[No.用]:[vlookup 用]],2,FALSE)</f>
        <v>406</v>
      </c>
      <c r="B2426">
        <f>IF(ROW()=2,1,IF(A2425&lt;&gt;Receive[[#This Row],[No]],1,B2425+1))</f>
        <v>6</v>
      </c>
      <c r="C2426" s="1" t="s">
        <v>589</v>
      </c>
      <c r="D2426" s="1" t="s">
        <v>540</v>
      </c>
      <c r="E2426" s="1" t="s">
        <v>77</v>
      </c>
      <c r="F2426" s="1" t="s">
        <v>78</v>
      </c>
      <c r="G2426" s="1" t="s">
        <v>542</v>
      </c>
      <c r="H2426" s="1" t="s">
        <v>543</v>
      </c>
      <c r="I2426">
        <v>0</v>
      </c>
      <c r="J2426" t="s">
        <v>228</v>
      </c>
      <c r="K2426" s="1" t="s">
        <v>165</v>
      </c>
      <c r="L2426" s="1" t="s">
        <v>162</v>
      </c>
      <c r="M2426">
        <v>14</v>
      </c>
      <c r="N2426">
        <v>0</v>
      </c>
      <c r="O2426">
        <v>0</v>
      </c>
      <c r="P2426">
        <v>0</v>
      </c>
      <c r="X2426" t="str">
        <f>Receive[[#This Row],[服装]]&amp;Receive[[#This Row],[名前]]&amp;Receive[[#This Row],[レアリティ]]</f>
        <v>新年大将優ICONIC</v>
      </c>
    </row>
    <row r="2427" spans="1:24" x14ac:dyDescent="0.25">
      <c r="A2427">
        <f>VLOOKUP(Receive[[#This Row],[No用]],SetNo[[No.用]:[vlookup 用]],2,FALSE)</f>
        <v>407</v>
      </c>
      <c r="B2427">
        <f>IF(ROW()=2,1,IF(A2426&lt;&gt;Receive[[#This Row],[No]],1,B2426+1))</f>
        <v>1</v>
      </c>
      <c r="C2427" s="1" t="s">
        <v>729</v>
      </c>
      <c r="D2427" s="1" t="s">
        <v>540</v>
      </c>
      <c r="E2427" s="1" t="s">
        <v>73</v>
      </c>
      <c r="F2427" s="1" t="s">
        <v>78</v>
      </c>
      <c r="G2427" s="1" t="s">
        <v>542</v>
      </c>
      <c r="H2427" s="1" t="s">
        <v>543</v>
      </c>
      <c r="I2427">
        <v>1</v>
      </c>
      <c r="J2427" t="s">
        <v>228</v>
      </c>
      <c r="K2427" s="1" t="s">
        <v>119</v>
      </c>
      <c r="L2427" s="1" t="s">
        <v>173</v>
      </c>
      <c r="M2427">
        <v>39</v>
      </c>
      <c r="N2427">
        <v>0</v>
      </c>
      <c r="O2427">
        <v>0</v>
      </c>
      <c r="P2427">
        <v>0</v>
      </c>
      <c r="X2427" t="str">
        <f>Receive[[#This Row],[服装]]&amp;Receive[[#This Row],[名前]]&amp;Receive[[#This Row],[レアリティ]]</f>
        <v>カンフー大将優ICONIC</v>
      </c>
    </row>
    <row r="2428" spans="1:24" x14ac:dyDescent="0.25">
      <c r="A2428">
        <f>VLOOKUP(Receive[[#This Row],[No用]],SetNo[[No.用]:[vlookup 用]],2,FALSE)</f>
        <v>407</v>
      </c>
      <c r="B2428">
        <f>IF(ROW()=2,1,IF(A2427&lt;&gt;Receive[[#This Row],[No]],1,B2427+1))</f>
        <v>2</v>
      </c>
      <c r="C2428" s="1" t="s">
        <v>729</v>
      </c>
      <c r="D2428" s="1" t="s">
        <v>540</v>
      </c>
      <c r="E2428" s="1" t="s">
        <v>73</v>
      </c>
      <c r="F2428" s="1" t="s">
        <v>78</v>
      </c>
      <c r="G2428" s="1" t="s">
        <v>542</v>
      </c>
      <c r="H2428" s="1" t="s">
        <v>543</v>
      </c>
      <c r="I2428">
        <v>1</v>
      </c>
      <c r="J2428" t="s">
        <v>228</v>
      </c>
      <c r="K2428" s="1" t="s">
        <v>163</v>
      </c>
      <c r="L2428" s="1" t="s">
        <v>162</v>
      </c>
      <c r="M2428">
        <v>33</v>
      </c>
      <c r="N2428">
        <v>0</v>
      </c>
      <c r="O2428">
        <v>0</v>
      </c>
      <c r="P2428">
        <v>0</v>
      </c>
      <c r="R2428" s="1" t="s">
        <v>923</v>
      </c>
      <c r="S2428" s="1">
        <v>15</v>
      </c>
      <c r="T2428" s="1">
        <v>59.1</v>
      </c>
      <c r="U2428" s="1"/>
      <c r="V2428" s="1"/>
      <c r="X2428" t="str">
        <f>Receive[[#This Row],[服装]]&amp;Receive[[#This Row],[名前]]&amp;Receive[[#This Row],[レアリティ]]</f>
        <v>カンフー大将優ICONIC</v>
      </c>
    </row>
    <row r="2429" spans="1:24" x14ac:dyDescent="0.25">
      <c r="A2429">
        <f>VLOOKUP(Receive[[#This Row],[No用]],SetNo[[No.用]:[vlookup 用]],2,FALSE)</f>
        <v>407</v>
      </c>
      <c r="B2429">
        <f>IF(ROW()=2,1,IF(A2428&lt;&gt;Receive[[#This Row],[No]],1,B2428+1))</f>
        <v>3</v>
      </c>
      <c r="C2429" s="1" t="s">
        <v>729</v>
      </c>
      <c r="D2429" s="1" t="s">
        <v>540</v>
      </c>
      <c r="E2429" s="1" t="s">
        <v>73</v>
      </c>
      <c r="F2429" s="1" t="s">
        <v>78</v>
      </c>
      <c r="G2429" s="1" t="s">
        <v>542</v>
      </c>
      <c r="H2429" s="1" t="s">
        <v>543</v>
      </c>
      <c r="I2429">
        <v>1</v>
      </c>
      <c r="J2429" t="s">
        <v>228</v>
      </c>
      <c r="K2429" s="1" t="s">
        <v>230</v>
      </c>
      <c r="L2429" s="1" t="s">
        <v>162</v>
      </c>
      <c r="M2429">
        <v>33</v>
      </c>
      <c r="N2429">
        <v>0</v>
      </c>
      <c r="O2429">
        <v>0</v>
      </c>
      <c r="P2429">
        <v>0</v>
      </c>
      <c r="R2429" s="1" t="s">
        <v>923</v>
      </c>
      <c r="S2429" s="1">
        <v>10</v>
      </c>
      <c r="T2429" s="1">
        <v>39.4</v>
      </c>
      <c r="U2429" s="1"/>
      <c r="V2429" s="1"/>
      <c r="X2429" t="str">
        <f>Receive[[#This Row],[服装]]&amp;Receive[[#This Row],[名前]]&amp;Receive[[#This Row],[レアリティ]]</f>
        <v>カンフー大将優ICONIC</v>
      </c>
    </row>
    <row r="2430" spans="1:24" x14ac:dyDescent="0.25">
      <c r="A2430">
        <f>VLOOKUP(Receive[[#This Row],[No用]],SetNo[[No.用]:[vlookup 用]],2,FALSE)</f>
        <v>407</v>
      </c>
      <c r="B2430">
        <f>IF(ROW()=2,1,IF(A2429&lt;&gt;Receive[[#This Row],[No]],1,B2429+1))</f>
        <v>4</v>
      </c>
      <c r="C2430" s="1" t="s">
        <v>729</v>
      </c>
      <c r="D2430" s="1" t="s">
        <v>540</v>
      </c>
      <c r="E2430" s="1" t="s">
        <v>73</v>
      </c>
      <c r="F2430" s="1" t="s">
        <v>78</v>
      </c>
      <c r="G2430" s="1" t="s">
        <v>542</v>
      </c>
      <c r="H2430" s="1" t="s">
        <v>543</v>
      </c>
      <c r="I2430">
        <v>1</v>
      </c>
      <c r="J2430" t="s">
        <v>228</v>
      </c>
      <c r="K2430" s="1" t="s">
        <v>120</v>
      </c>
      <c r="L2430" s="1" t="s">
        <v>173</v>
      </c>
      <c r="M2430">
        <v>39</v>
      </c>
      <c r="N2430">
        <v>0</v>
      </c>
      <c r="O2430">
        <v>0</v>
      </c>
      <c r="P2430">
        <v>0</v>
      </c>
      <c r="X2430" t="str">
        <f>Receive[[#This Row],[服装]]&amp;Receive[[#This Row],[名前]]&amp;Receive[[#This Row],[レアリティ]]</f>
        <v>カンフー大将優ICONIC</v>
      </c>
    </row>
    <row r="2431" spans="1:24" x14ac:dyDescent="0.25">
      <c r="A2431">
        <f>VLOOKUP(Receive[[#This Row],[No用]],SetNo[[No.用]:[vlookup 用]],2,FALSE)</f>
        <v>407</v>
      </c>
      <c r="B2431">
        <f>IF(ROW()=2,1,IF(A2430&lt;&gt;Receive[[#This Row],[No]],1,B2430+1))</f>
        <v>5</v>
      </c>
      <c r="C2431" s="1" t="s">
        <v>729</v>
      </c>
      <c r="D2431" s="1" t="s">
        <v>540</v>
      </c>
      <c r="E2431" s="1" t="s">
        <v>73</v>
      </c>
      <c r="F2431" s="1" t="s">
        <v>78</v>
      </c>
      <c r="G2431" s="1" t="s">
        <v>542</v>
      </c>
      <c r="H2431" s="1" t="s">
        <v>543</v>
      </c>
      <c r="I2431">
        <v>1</v>
      </c>
      <c r="J2431" t="s">
        <v>228</v>
      </c>
      <c r="K2431" s="1" t="s">
        <v>164</v>
      </c>
      <c r="L2431" s="1" t="s">
        <v>162</v>
      </c>
      <c r="M2431">
        <v>33</v>
      </c>
      <c r="N2431">
        <v>0</v>
      </c>
      <c r="O2431">
        <v>0</v>
      </c>
      <c r="P2431">
        <v>0</v>
      </c>
      <c r="X2431" t="str">
        <f>Receive[[#This Row],[服装]]&amp;Receive[[#This Row],[名前]]&amp;Receive[[#This Row],[レアリティ]]</f>
        <v>カンフー大将優ICONIC</v>
      </c>
    </row>
    <row r="2432" spans="1:24" x14ac:dyDescent="0.25">
      <c r="A2432">
        <f>VLOOKUP(Receive[[#This Row],[No用]],SetNo[[No.用]:[vlookup 用]],2,FALSE)</f>
        <v>407</v>
      </c>
      <c r="B2432">
        <f>IF(ROW()=2,1,IF(A2431&lt;&gt;Receive[[#This Row],[No]],1,B2431+1))</f>
        <v>6</v>
      </c>
      <c r="C2432" s="1" t="s">
        <v>729</v>
      </c>
      <c r="D2432" s="1" t="s">
        <v>540</v>
      </c>
      <c r="E2432" s="1" t="s">
        <v>73</v>
      </c>
      <c r="F2432" s="1" t="s">
        <v>78</v>
      </c>
      <c r="G2432" s="1" t="s">
        <v>542</v>
      </c>
      <c r="H2432" s="1" t="s">
        <v>543</v>
      </c>
      <c r="I2432">
        <v>0</v>
      </c>
      <c r="J2432" t="s">
        <v>228</v>
      </c>
      <c r="K2432" s="1" t="s">
        <v>165</v>
      </c>
      <c r="L2432" s="1" t="s">
        <v>162</v>
      </c>
      <c r="M2432">
        <v>14</v>
      </c>
      <c r="N2432">
        <v>0</v>
      </c>
      <c r="O2432">
        <v>0</v>
      </c>
      <c r="P2432">
        <v>0</v>
      </c>
      <c r="X2432" t="str">
        <f>Receive[[#This Row],[服装]]&amp;Receive[[#This Row],[名前]]&amp;Receive[[#This Row],[レアリティ]]</f>
        <v>カンフー大将優ICONIC</v>
      </c>
    </row>
    <row r="2433" spans="1:24" x14ac:dyDescent="0.25">
      <c r="A2433">
        <f>VLOOKUP(Receive[[#This Row],[No用]],SetNo[[No.用]:[vlookup 用]],2,FALSE)</f>
        <v>407</v>
      </c>
      <c r="B2433">
        <f>IF(ROW()=2,1,IF(A2432&lt;&gt;Receive[[#This Row],[No]],1,B2432+1))</f>
        <v>7</v>
      </c>
      <c r="C2433" s="1" t="s">
        <v>729</v>
      </c>
      <c r="D2433" s="1" t="s">
        <v>540</v>
      </c>
      <c r="E2433" s="1" t="s">
        <v>73</v>
      </c>
      <c r="F2433" s="1" t="s">
        <v>78</v>
      </c>
      <c r="G2433" s="1" t="s">
        <v>542</v>
      </c>
      <c r="H2433" s="1" t="s">
        <v>543</v>
      </c>
      <c r="I2433">
        <v>1</v>
      </c>
      <c r="J2433" t="s">
        <v>228</v>
      </c>
      <c r="K2433" s="1" t="s">
        <v>164</v>
      </c>
      <c r="L2433" s="1" t="s">
        <v>224</v>
      </c>
      <c r="M2433">
        <v>46</v>
      </c>
      <c r="N2433">
        <v>0</v>
      </c>
      <c r="O2433">
        <v>56</v>
      </c>
      <c r="P2433">
        <v>0</v>
      </c>
      <c r="X2433" t="str">
        <f>Receive[[#This Row],[服装]]&amp;Receive[[#This Row],[名前]]&amp;Receive[[#This Row],[レアリティ]]</f>
        <v>カンフー大将優ICONIC</v>
      </c>
    </row>
    <row r="2434" spans="1:24" x14ac:dyDescent="0.25">
      <c r="A2434">
        <f>VLOOKUP(Receive[[#This Row],[No用]],SetNo[[No.用]:[vlookup 用]],2,FALSE)</f>
        <v>408</v>
      </c>
      <c r="B2434">
        <f>IF(ROW()=2,1,IF(A2433&lt;&gt;Receive[[#This Row],[No]],1,B2433+1))</f>
        <v>1</v>
      </c>
      <c r="C2434" s="1" t="s">
        <v>902</v>
      </c>
      <c r="D2434" s="1" t="s">
        <v>540</v>
      </c>
      <c r="E2434" s="1" t="s">
        <v>90</v>
      </c>
      <c r="F2434" s="1" t="s">
        <v>78</v>
      </c>
      <c r="G2434" s="1" t="s">
        <v>542</v>
      </c>
      <c r="H2434" s="1" t="s">
        <v>543</v>
      </c>
      <c r="I2434">
        <v>1</v>
      </c>
      <c r="J2434" t="s">
        <v>228</v>
      </c>
      <c r="K2434" s="1" t="s">
        <v>119</v>
      </c>
      <c r="L2434" s="1" t="s">
        <v>178</v>
      </c>
      <c r="M2434">
        <v>36</v>
      </c>
      <c r="N2434">
        <v>0</v>
      </c>
      <c r="O2434">
        <v>0</v>
      </c>
      <c r="P2434">
        <v>0</v>
      </c>
      <c r="X2434" t="str">
        <f>Receive[[#This Row],[服装]]&amp;Receive[[#This Row],[名前]]&amp;Receive[[#This Row],[レアリティ]]</f>
        <v>妖大将優ICONIC</v>
      </c>
    </row>
    <row r="2435" spans="1:24" x14ac:dyDescent="0.25">
      <c r="A2435">
        <f>VLOOKUP(Receive[[#This Row],[No用]],SetNo[[No.用]:[vlookup 用]],2,FALSE)</f>
        <v>408</v>
      </c>
      <c r="B2435">
        <f>IF(ROW()=2,1,IF(A2434&lt;&gt;Receive[[#This Row],[No]],1,B2434+1))</f>
        <v>2</v>
      </c>
      <c r="C2435" s="1" t="s">
        <v>902</v>
      </c>
      <c r="D2435" s="1" t="s">
        <v>540</v>
      </c>
      <c r="E2435" s="1" t="s">
        <v>90</v>
      </c>
      <c r="F2435" s="1" t="s">
        <v>78</v>
      </c>
      <c r="G2435" s="1" t="s">
        <v>542</v>
      </c>
      <c r="H2435" s="1" t="s">
        <v>543</v>
      </c>
      <c r="I2435">
        <v>1</v>
      </c>
      <c r="J2435" t="s">
        <v>228</v>
      </c>
      <c r="K2435" s="1" t="s">
        <v>163</v>
      </c>
      <c r="L2435" s="1" t="s">
        <v>162</v>
      </c>
      <c r="M2435">
        <v>33</v>
      </c>
      <c r="N2435">
        <v>0</v>
      </c>
      <c r="O2435">
        <v>0</v>
      </c>
      <c r="P2435">
        <v>0</v>
      </c>
      <c r="R2435" s="1" t="s">
        <v>923</v>
      </c>
      <c r="S2435" s="1">
        <v>15</v>
      </c>
      <c r="T2435" s="1">
        <v>59.1</v>
      </c>
      <c r="U2435" s="1"/>
      <c r="V2435" s="1"/>
      <c r="X2435" t="str">
        <f>Receive[[#This Row],[服装]]&amp;Receive[[#This Row],[名前]]&amp;Receive[[#This Row],[レアリティ]]</f>
        <v>妖大将優ICONIC</v>
      </c>
    </row>
    <row r="2436" spans="1:24" x14ac:dyDescent="0.25">
      <c r="A2436">
        <f>VLOOKUP(Receive[[#This Row],[No用]],SetNo[[No.用]:[vlookup 用]],2,FALSE)</f>
        <v>408</v>
      </c>
      <c r="B2436">
        <f>IF(ROW()=2,1,IF(A2435&lt;&gt;Receive[[#This Row],[No]],1,B2435+1))</f>
        <v>3</v>
      </c>
      <c r="C2436" s="1" t="s">
        <v>902</v>
      </c>
      <c r="D2436" s="1" t="s">
        <v>540</v>
      </c>
      <c r="E2436" s="1" t="s">
        <v>90</v>
      </c>
      <c r="F2436" s="1" t="s">
        <v>78</v>
      </c>
      <c r="G2436" s="1" t="s">
        <v>542</v>
      </c>
      <c r="H2436" s="1" t="s">
        <v>543</v>
      </c>
      <c r="I2436">
        <v>1</v>
      </c>
      <c r="J2436" t="s">
        <v>228</v>
      </c>
      <c r="K2436" s="1" t="s">
        <v>230</v>
      </c>
      <c r="L2436" s="1" t="s">
        <v>162</v>
      </c>
      <c r="M2436">
        <v>33</v>
      </c>
      <c r="N2436">
        <v>0</v>
      </c>
      <c r="O2436">
        <v>0</v>
      </c>
      <c r="P2436">
        <v>0</v>
      </c>
      <c r="R2436" s="1" t="s">
        <v>923</v>
      </c>
      <c r="S2436" s="1">
        <v>10</v>
      </c>
      <c r="T2436" s="1">
        <v>39.4</v>
      </c>
      <c r="U2436" s="1"/>
      <c r="V2436" s="1"/>
      <c r="X2436" t="str">
        <f>Receive[[#This Row],[服装]]&amp;Receive[[#This Row],[名前]]&amp;Receive[[#This Row],[レアリティ]]</f>
        <v>妖大将優ICONIC</v>
      </c>
    </row>
    <row r="2437" spans="1:24" x14ac:dyDescent="0.25">
      <c r="A2437">
        <f>VLOOKUP(Receive[[#This Row],[No用]],SetNo[[No.用]:[vlookup 用]],2,FALSE)</f>
        <v>408</v>
      </c>
      <c r="B2437">
        <f>IF(ROW()=2,1,IF(A2436&lt;&gt;Receive[[#This Row],[No]],1,B2436+1))</f>
        <v>4</v>
      </c>
      <c r="C2437" s="1" t="s">
        <v>902</v>
      </c>
      <c r="D2437" s="1" t="s">
        <v>540</v>
      </c>
      <c r="E2437" s="1" t="s">
        <v>90</v>
      </c>
      <c r="F2437" s="1" t="s">
        <v>78</v>
      </c>
      <c r="G2437" s="1" t="s">
        <v>542</v>
      </c>
      <c r="H2437" s="1" t="s">
        <v>543</v>
      </c>
      <c r="I2437">
        <v>1</v>
      </c>
      <c r="J2437" t="s">
        <v>228</v>
      </c>
      <c r="K2437" s="1" t="s">
        <v>120</v>
      </c>
      <c r="L2437" s="1" t="s">
        <v>178</v>
      </c>
      <c r="M2437">
        <v>36</v>
      </c>
      <c r="N2437">
        <v>0</v>
      </c>
      <c r="O2437">
        <v>0</v>
      </c>
      <c r="P2437">
        <v>0</v>
      </c>
      <c r="X2437" t="str">
        <f>Receive[[#This Row],[服装]]&amp;Receive[[#This Row],[名前]]&amp;Receive[[#This Row],[レアリティ]]</f>
        <v>妖大将優ICONIC</v>
      </c>
    </row>
    <row r="2438" spans="1:24" x14ac:dyDescent="0.25">
      <c r="A2438">
        <f>VLOOKUP(Receive[[#This Row],[No用]],SetNo[[No.用]:[vlookup 用]],2,FALSE)</f>
        <v>408</v>
      </c>
      <c r="B2438">
        <f>IF(ROW()=2,1,IF(A2437&lt;&gt;Receive[[#This Row],[No]],1,B2437+1))</f>
        <v>5</v>
      </c>
      <c r="C2438" s="1" t="s">
        <v>902</v>
      </c>
      <c r="D2438" s="1" t="s">
        <v>540</v>
      </c>
      <c r="E2438" s="1" t="s">
        <v>90</v>
      </c>
      <c r="F2438" s="1" t="s">
        <v>78</v>
      </c>
      <c r="G2438" s="1" t="s">
        <v>542</v>
      </c>
      <c r="H2438" s="1" t="s">
        <v>543</v>
      </c>
      <c r="I2438">
        <v>1</v>
      </c>
      <c r="J2438" t="s">
        <v>228</v>
      </c>
      <c r="K2438" s="1" t="s">
        <v>164</v>
      </c>
      <c r="L2438" s="1" t="s">
        <v>162</v>
      </c>
      <c r="M2438">
        <v>33</v>
      </c>
      <c r="N2438">
        <v>0</v>
      </c>
      <c r="O2438">
        <v>0</v>
      </c>
      <c r="P2438">
        <v>0</v>
      </c>
      <c r="X2438" t="str">
        <f>Receive[[#This Row],[服装]]&amp;Receive[[#This Row],[名前]]&amp;Receive[[#This Row],[レアリティ]]</f>
        <v>妖大将優ICONIC</v>
      </c>
    </row>
    <row r="2439" spans="1:24" x14ac:dyDescent="0.25">
      <c r="A2439">
        <f>VLOOKUP(Receive[[#This Row],[No用]],SetNo[[No.用]:[vlookup 用]],2,FALSE)</f>
        <v>408</v>
      </c>
      <c r="B2439">
        <f>IF(ROW()=2,1,IF(A2438&lt;&gt;Receive[[#This Row],[No]],1,B2438+1))</f>
        <v>6</v>
      </c>
      <c r="C2439" s="1" t="s">
        <v>902</v>
      </c>
      <c r="D2439" s="1" t="s">
        <v>540</v>
      </c>
      <c r="E2439" s="1" t="s">
        <v>90</v>
      </c>
      <c r="F2439" s="1" t="s">
        <v>78</v>
      </c>
      <c r="G2439" s="1" t="s">
        <v>542</v>
      </c>
      <c r="H2439" s="1" t="s">
        <v>543</v>
      </c>
      <c r="I2439">
        <v>0</v>
      </c>
      <c r="J2439" t="s">
        <v>228</v>
      </c>
      <c r="K2439" s="1" t="s">
        <v>165</v>
      </c>
      <c r="L2439" s="1" t="s">
        <v>162</v>
      </c>
      <c r="M2439">
        <v>14</v>
      </c>
      <c r="N2439">
        <v>0</v>
      </c>
      <c r="O2439">
        <v>0</v>
      </c>
      <c r="P2439">
        <v>0</v>
      </c>
      <c r="X2439" t="str">
        <f>Receive[[#This Row],[服装]]&amp;Receive[[#This Row],[名前]]&amp;Receive[[#This Row],[レアリティ]]</f>
        <v>妖大将優ICONIC</v>
      </c>
    </row>
    <row r="2440" spans="1:24" x14ac:dyDescent="0.25">
      <c r="A2440">
        <f>VLOOKUP(Receive[[#This Row],[No用]],SetNo[[No.用]:[vlookup 用]],2,FALSE)</f>
        <v>408</v>
      </c>
      <c r="B2440">
        <f>IF(ROW()=2,1,IF(A2439&lt;&gt;Receive[[#This Row],[No]],1,B2439+1))</f>
        <v>7</v>
      </c>
      <c r="C2440" s="1" t="s">
        <v>902</v>
      </c>
      <c r="D2440" s="1" t="s">
        <v>540</v>
      </c>
      <c r="E2440" s="1" t="s">
        <v>90</v>
      </c>
      <c r="F2440" s="1" t="s">
        <v>78</v>
      </c>
      <c r="G2440" s="1" t="s">
        <v>542</v>
      </c>
      <c r="H2440" s="1" t="s">
        <v>543</v>
      </c>
      <c r="I2440">
        <v>1</v>
      </c>
      <c r="J2440" t="s">
        <v>228</v>
      </c>
      <c r="K2440" s="1" t="s">
        <v>164</v>
      </c>
      <c r="L2440" s="1" t="s">
        <v>224</v>
      </c>
      <c r="M2440">
        <v>49</v>
      </c>
      <c r="N2440">
        <v>0</v>
      </c>
      <c r="O2440">
        <v>59</v>
      </c>
      <c r="P2440">
        <v>0</v>
      </c>
      <c r="X2440" t="str">
        <f>Receive[[#This Row],[服装]]&amp;Receive[[#This Row],[名前]]&amp;Receive[[#This Row],[レアリティ]]</f>
        <v>妖大将優ICONIC</v>
      </c>
    </row>
    <row r="2441" spans="1:24" x14ac:dyDescent="0.25">
      <c r="A2441">
        <f>VLOOKUP(Receive[[#This Row],[No用]],SetNo[[No.用]:[vlookup 用]],2,FALSE)</f>
        <v>409</v>
      </c>
      <c r="B2441">
        <f>IF(ROW()=2,1,IF(A2440&lt;&gt;Receive[[#This Row],[No]],1,B2440+1))</f>
        <v>1</v>
      </c>
      <c r="C2441" s="1" t="s">
        <v>1719</v>
      </c>
      <c r="D2441" s="1" t="s">
        <v>540</v>
      </c>
      <c r="E2441" s="1" t="s">
        <v>77</v>
      </c>
      <c r="F2441" s="1" t="s">
        <v>78</v>
      </c>
      <c r="G2441" s="1" t="s">
        <v>542</v>
      </c>
      <c r="H2441" s="1" t="s">
        <v>543</v>
      </c>
      <c r="I2441">
        <v>1</v>
      </c>
      <c r="J2441" t="s">
        <v>228</v>
      </c>
      <c r="K2441" s="1" t="s">
        <v>119</v>
      </c>
      <c r="L2441" s="1" t="s">
        <v>162</v>
      </c>
      <c r="M2441">
        <v>33</v>
      </c>
      <c r="N2441">
        <v>0</v>
      </c>
      <c r="O2441">
        <v>0</v>
      </c>
      <c r="P2441">
        <v>0</v>
      </c>
      <c r="X2441" t="str">
        <f>Receive[[#This Row],[服装]]&amp;Receive[[#This Row],[名前]]&amp;Receive[[#This Row],[レアリティ]]</f>
        <v>梅雨2大将優ICONIC</v>
      </c>
    </row>
    <row r="2442" spans="1:24" x14ac:dyDescent="0.25">
      <c r="A2442">
        <f>VLOOKUP(Receive[[#This Row],[No用]],SetNo[[No.用]:[vlookup 用]],2,FALSE)</f>
        <v>409</v>
      </c>
      <c r="B2442">
        <f>IF(ROW()=2,1,IF(A2441&lt;&gt;Receive[[#This Row],[No]],1,B2441+1))</f>
        <v>2</v>
      </c>
      <c r="C2442" s="1" t="s">
        <v>1719</v>
      </c>
      <c r="D2442" s="1" t="s">
        <v>540</v>
      </c>
      <c r="E2442" s="1" t="s">
        <v>77</v>
      </c>
      <c r="F2442" s="1" t="s">
        <v>78</v>
      </c>
      <c r="G2442" s="1" t="s">
        <v>542</v>
      </c>
      <c r="H2442" s="1" t="s">
        <v>543</v>
      </c>
      <c r="I2442">
        <v>1</v>
      </c>
      <c r="J2442" t="s">
        <v>228</v>
      </c>
      <c r="K2442" s="1" t="s">
        <v>163</v>
      </c>
      <c r="L2442" s="1" t="s">
        <v>162</v>
      </c>
      <c r="M2442">
        <v>33</v>
      </c>
      <c r="N2442">
        <v>0</v>
      </c>
      <c r="O2442">
        <v>0</v>
      </c>
      <c r="P2442">
        <v>0</v>
      </c>
      <c r="R2442" s="1" t="s">
        <v>923</v>
      </c>
      <c r="S2442">
        <v>15</v>
      </c>
      <c r="T2442">
        <v>59.1</v>
      </c>
      <c r="X2442" t="str">
        <f>Receive[[#This Row],[服装]]&amp;Receive[[#This Row],[名前]]&amp;Receive[[#This Row],[レアリティ]]</f>
        <v>梅雨2大将優ICONIC</v>
      </c>
    </row>
    <row r="2443" spans="1:24" x14ac:dyDescent="0.25">
      <c r="A2443">
        <f>VLOOKUP(Receive[[#This Row],[No用]],SetNo[[No.用]:[vlookup 用]],2,FALSE)</f>
        <v>409</v>
      </c>
      <c r="B2443">
        <f>IF(ROW()=2,1,IF(A2442&lt;&gt;Receive[[#This Row],[No]],1,B2442+1))</f>
        <v>3</v>
      </c>
      <c r="C2443" s="1" t="s">
        <v>1719</v>
      </c>
      <c r="D2443" s="1" t="s">
        <v>540</v>
      </c>
      <c r="E2443" s="1" t="s">
        <v>77</v>
      </c>
      <c r="F2443" s="1" t="s">
        <v>78</v>
      </c>
      <c r="G2443" s="1" t="s">
        <v>542</v>
      </c>
      <c r="H2443" s="1" t="s">
        <v>543</v>
      </c>
      <c r="I2443">
        <v>1</v>
      </c>
      <c r="J2443" t="s">
        <v>228</v>
      </c>
      <c r="K2443" s="1" t="s">
        <v>230</v>
      </c>
      <c r="L2443" s="1" t="s">
        <v>162</v>
      </c>
      <c r="M2443">
        <v>33</v>
      </c>
      <c r="N2443">
        <v>0</v>
      </c>
      <c r="O2443">
        <v>0</v>
      </c>
      <c r="P2443">
        <v>0</v>
      </c>
      <c r="R2443" s="1" t="s">
        <v>923</v>
      </c>
      <c r="S2443">
        <v>10</v>
      </c>
      <c r="T2443">
        <v>39.4</v>
      </c>
      <c r="X2443" t="str">
        <f>Receive[[#This Row],[服装]]&amp;Receive[[#This Row],[名前]]&amp;Receive[[#This Row],[レアリティ]]</f>
        <v>梅雨2大将優ICONIC</v>
      </c>
    </row>
    <row r="2444" spans="1:24" x14ac:dyDescent="0.25">
      <c r="A2444">
        <f>VLOOKUP(Receive[[#This Row],[No用]],SetNo[[No.用]:[vlookup 用]],2,FALSE)</f>
        <v>409</v>
      </c>
      <c r="B2444">
        <f>IF(ROW()=2,1,IF(A2443&lt;&gt;Receive[[#This Row],[No]],1,B2443+1))</f>
        <v>4</v>
      </c>
      <c r="C2444" s="1" t="s">
        <v>1719</v>
      </c>
      <c r="D2444" s="1" t="s">
        <v>540</v>
      </c>
      <c r="E2444" s="1" t="s">
        <v>77</v>
      </c>
      <c r="F2444" s="1" t="s">
        <v>78</v>
      </c>
      <c r="G2444" s="1" t="s">
        <v>542</v>
      </c>
      <c r="H2444" s="1" t="s">
        <v>543</v>
      </c>
      <c r="I2444">
        <v>1</v>
      </c>
      <c r="J2444" t="s">
        <v>228</v>
      </c>
      <c r="K2444" s="1" t="s">
        <v>120</v>
      </c>
      <c r="L2444" s="1" t="s">
        <v>162</v>
      </c>
      <c r="M2444">
        <v>33</v>
      </c>
      <c r="N2444">
        <v>0</v>
      </c>
      <c r="O2444">
        <v>0</v>
      </c>
      <c r="P2444">
        <v>0</v>
      </c>
      <c r="X2444" t="str">
        <f>Receive[[#This Row],[服装]]&amp;Receive[[#This Row],[名前]]&amp;Receive[[#This Row],[レアリティ]]</f>
        <v>梅雨2大将優ICONIC</v>
      </c>
    </row>
    <row r="2445" spans="1:24" x14ac:dyDescent="0.25">
      <c r="A2445">
        <f>VLOOKUP(Receive[[#This Row],[No用]],SetNo[[No.用]:[vlookup 用]],2,FALSE)</f>
        <v>409</v>
      </c>
      <c r="B2445">
        <f>IF(ROW()=2,1,IF(A2444&lt;&gt;Receive[[#This Row],[No]],1,B2444+1))</f>
        <v>5</v>
      </c>
      <c r="C2445" s="1" t="s">
        <v>1719</v>
      </c>
      <c r="D2445" s="1" t="s">
        <v>540</v>
      </c>
      <c r="E2445" s="1" t="s">
        <v>77</v>
      </c>
      <c r="F2445" s="1" t="s">
        <v>78</v>
      </c>
      <c r="G2445" s="1" t="s">
        <v>542</v>
      </c>
      <c r="H2445" s="1" t="s">
        <v>543</v>
      </c>
      <c r="I2445">
        <v>1</v>
      </c>
      <c r="J2445" t="s">
        <v>228</v>
      </c>
      <c r="K2445" s="1" t="s">
        <v>164</v>
      </c>
      <c r="L2445" s="1" t="s">
        <v>162</v>
      </c>
      <c r="M2445">
        <v>33</v>
      </c>
      <c r="N2445">
        <v>0</v>
      </c>
      <c r="O2445">
        <v>0</v>
      </c>
      <c r="P2445">
        <v>0</v>
      </c>
      <c r="X2445" t="str">
        <f>Receive[[#This Row],[服装]]&amp;Receive[[#This Row],[名前]]&amp;Receive[[#This Row],[レアリティ]]</f>
        <v>梅雨2大将優ICONIC</v>
      </c>
    </row>
    <row r="2446" spans="1:24" x14ac:dyDescent="0.25">
      <c r="A2446">
        <f>VLOOKUP(Receive[[#This Row],[No用]],SetNo[[No.用]:[vlookup 用]],2,FALSE)</f>
        <v>409</v>
      </c>
      <c r="B2446">
        <f>IF(ROW()=2,1,IF(A2445&lt;&gt;Receive[[#This Row],[No]],1,B2445+1))</f>
        <v>6</v>
      </c>
      <c r="C2446" s="1" t="s">
        <v>1719</v>
      </c>
      <c r="D2446" s="1" t="s">
        <v>540</v>
      </c>
      <c r="E2446" s="1" t="s">
        <v>77</v>
      </c>
      <c r="F2446" s="1" t="s">
        <v>78</v>
      </c>
      <c r="G2446" s="1" t="s">
        <v>542</v>
      </c>
      <c r="H2446" s="1" t="s">
        <v>543</v>
      </c>
      <c r="I2446">
        <v>0</v>
      </c>
      <c r="J2446" t="s">
        <v>228</v>
      </c>
      <c r="K2446" s="1" t="s">
        <v>165</v>
      </c>
      <c r="L2446" s="1" t="s">
        <v>162</v>
      </c>
      <c r="M2446">
        <v>14</v>
      </c>
      <c r="N2446">
        <v>0</v>
      </c>
      <c r="O2446">
        <v>0</v>
      </c>
      <c r="P2446">
        <v>0</v>
      </c>
      <c r="X2446" t="str">
        <f>Receive[[#This Row],[服装]]&amp;Receive[[#This Row],[名前]]&amp;Receive[[#This Row],[レアリティ]]</f>
        <v>梅雨2大将優ICONIC</v>
      </c>
    </row>
    <row r="2447" spans="1:24" x14ac:dyDescent="0.25">
      <c r="A2447">
        <f>VLOOKUP(Receive[[#This Row],[No用]],SetNo[[No.用]:[vlookup 用]],2,FALSE)</f>
        <v>410</v>
      </c>
      <c r="B2447">
        <f>IF(ROW()=2,1,IF(A2446&lt;&gt;Receive[[#This Row],[No]],1,B2446+1))</f>
        <v>1</v>
      </c>
      <c r="C2447" t="s">
        <v>108</v>
      </c>
      <c r="D2447" s="1" t="s">
        <v>545</v>
      </c>
      <c r="E2447" s="1" t="s">
        <v>90</v>
      </c>
      <c r="F2447" s="1" t="s">
        <v>78</v>
      </c>
      <c r="G2447" s="1" t="s">
        <v>542</v>
      </c>
      <c r="H2447" t="s">
        <v>71</v>
      </c>
      <c r="I2447">
        <v>1</v>
      </c>
      <c r="J2447" t="s">
        <v>228</v>
      </c>
      <c r="K2447" s="1" t="s">
        <v>119</v>
      </c>
      <c r="L2447" s="1" t="s">
        <v>162</v>
      </c>
      <c r="M2447">
        <v>29</v>
      </c>
      <c r="N2447">
        <v>0</v>
      </c>
      <c r="O2447">
        <v>0</v>
      </c>
      <c r="P2447">
        <v>0</v>
      </c>
      <c r="X2447" t="str">
        <f>Receive[[#This Row],[服装]]&amp;Receive[[#This Row],[名前]]&amp;Receive[[#This Row],[レアリティ]]</f>
        <v>ユニフォーム沼井和馬ICONIC</v>
      </c>
    </row>
    <row r="2448" spans="1:24" x14ac:dyDescent="0.25">
      <c r="A2448">
        <f>VLOOKUP(Receive[[#This Row],[No用]],SetNo[[No.用]:[vlookup 用]],2,FALSE)</f>
        <v>410</v>
      </c>
      <c r="B2448">
        <f>IF(ROW()=2,1,IF(A2447&lt;&gt;Receive[[#This Row],[No]],1,B2447+1))</f>
        <v>2</v>
      </c>
      <c r="C2448" t="s">
        <v>108</v>
      </c>
      <c r="D2448" s="1" t="s">
        <v>545</v>
      </c>
      <c r="E2448" s="1" t="s">
        <v>90</v>
      </c>
      <c r="F2448" s="1" t="s">
        <v>78</v>
      </c>
      <c r="G2448" s="1" t="s">
        <v>542</v>
      </c>
      <c r="H2448" t="s">
        <v>71</v>
      </c>
      <c r="I2448">
        <v>1</v>
      </c>
      <c r="J2448" t="s">
        <v>228</v>
      </c>
      <c r="K2448" s="1" t="s">
        <v>163</v>
      </c>
      <c r="L2448" s="1" t="s">
        <v>162</v>
      </c>
      <c r="M2448">
        <v>29</v>
      </c>
      <c r="N2448">
        <v>0</v>
      </c>
      <c r="O2448">
        <v>0</v>
      </c>
      <c r="P2448">
        <v>0</v>
      </c>
      <c r="R2448" s="1" t="s">
        <v>923</v>
      </c>
      <c r="S2448" s="1">
        <v>15</v>
      </c>
      <c r="T2448" s="1">
        <v>59.1</v>
      </c>
      <c r="U2448" s="1"/>
      <c r="V2448" s="1"/>
      <c r="X2448" t="str">
        <f>Receive[[#This Row],[服装]]&amp;Receive[[#This Row],[名前]]&amp;Receive[[#This Row],[レアリティ]]</f>
        <v>ユニフォーム沼井和馬ICONIC</v>
      </c>
    </row>
    <row r="2449" spans="1:24" x14ac:dyDescent="0.25">
      <c r="A2449">
        <f>VLOOKUP(Receive[[#This Row],[No用]],SetNo[[No.用]:[vlookup 用]],2,FALSE)</f>
        <v>410</v>
      </c>
      <c r="B2449">
        <f>IF(ROW()=2,1,IF(A2448&lt;&gt;Receive[[#This Row],[No]],1,B2448+1))</f>
        <v>3</v>
      </c>
      <c r="C2449" t="s">
        <v>108</v>
      </c>
      <c r="D2449" s="1" t="s">
        <v>545</v>
      </c>
      <c r="E2449" s="1" t="s">
        <v>90</v>
      </c>
      <c r="F2449" s="1" t="s">
        <v>78</v>
      </c>
      <c r="G2449" s="1" t="s">
        <v>542</v>
      </c>
      <c r="H2449" t="s">
        <v>71</v>
      </c>
      <c r="I2449">
        <v>1</v>
      </c>
      <c r="J2449" t="s">
        <v>228</v>
      </c>
      <c r="K2449" s="1" t="s">
        <v>120</v>
      </c>
      <c r="L2449" s="1" t="s">
        <v>162</v>
      </c>
      <c r="M2449">
        <v>29</v>
      </c>
      <c r="N2449">
        <v>0</v>
      </c>
      <c r="O2449">
        <v>0</v>
      </c>
      <c r="P2449">
        <v>0</v>
      </c>
      <c r="X2449" t="str">
        <f>Receive[[#This Row],[服装]]&amp;Receive[[#This Row],[名前]]&amp;Receive[[#This Row],[レアリティ]]</f>
        <v>ユニフォーム沼井和馬ICONIC</v>
      </c>
    </row>
    <row r="2450" spans="1:24" x14ac:dyDescent="0.25">
      <c r="A2450">
        <f>VLOOKUP(Receive[[#This Row],[No用]],SetNo[[No.用]:[vlookup 用]],2,FALSE)</f>
        <v>410</v>
      </c>
      <c r="B2450">
        <f>IF(ROW()=2,1,IF(A2449&lt;&gt;Receive[[#This Row],[No]],1,B2449+1))</f>
        <v>4</v>
      </c>
      <c r="C2450" t="s">
        <v>108</v>
      </c>
      <c r="D2450" s="1" t="s">
        <v>545</v>
      </c>
      <c r="E2450" s="1" t="s">
        <v>90</v>
      </c>
      <c r="F2450" s="1" t="s">
        <v>78</v>
      </c>
      <c r="G2450" s="1" t="s">
        <v>542</v>
      </c>
      <c r="H2450" t="s">
        <v>71</v>
      </c>
      <c r="I2450">
        <v>1</v>
      </c>
      <c r="J2450" t="s">
        <v>228</v>
      </c>
      <c r="K2450" s="1" t="s">
        <v>164</v>
      </c>
      <c r="L2450" s="1" t="s">
        <v>162</v>
      </c>
      <c r="M2450">
        <v>29</v>
      </c>
      <c r="N2450">
        <v>0</v>
      </c>
      <c r="O2450">
        <v>0</v>
      </c>
      <c r="P2450">
        <v>0</v>
      </c>
      <c r="X2450" t="str">
        <f>Receive[[#This Row],[服装]]&amp;Receive[[#This Row],[名前]]&amp;Receive[[#This Row],[レアリティ]]</f>
        <v>ユニフォーム沼井和馬ICONIC</v>
      </c>
    </row>
    <row r="2451" spans="1:24" x14ac:dyDescent="0.25">
      <c r="A2451">
        <f>VLOOKUP(Receive[[#This Row],[No用]],SetNo[[No.用]:[vlookup 用]],2,FALSE)</f>
        <v>410</v>
      </c>
      <c r="B2451">
        <f>IF(ROW()=2,1,IF(A2450&lt;&gt;Receive[[#This Row],[No]],1,B2450+1))</f>
        <v>5</v>
      </c>
      <c r="C2451" t="s">
        <v>108</v>
      </c>
      <c r="D2451" s="1" t="s">
        <v>545</v>
      </c>
      <c r="E2451" s="1" t="s">
        <v>90</v>
      </c>
      <c r="F2451" s="1" t="s">
        <v>78</v>
      </c>
      <c r="G2451" s="1" t="s">
        <v>542</v>
      </c>
      <c r="H2451" t="s">
        <v>71</v>
      </c>
      <c r="I2451">
        <v>0</v>
      </c>
      <c r="J2451" t="s">
        <v>228</v>
      </c>
      <c r="K2451" s="1" t="s">
        <v>165</v>
      </c>
      <c r="L2451" s="1" t="s">
        <v>162</v>
      </c>
      <c r="M2451">
        <v>13</v>
      </c>
      <c r="N2451">
        <v>0</v>
      </c>
      <c r="O2451">
        <v>0</v>
      </c>
      <c r="P2451">
        <v>0</v>
      </c>
      <c r="X2451" t="str">
        <f>Receive[[#This Row],[服装]]&amp;Receive[[#This Row],[名前]]&amp;Receive[[#This Row],[レアリティ]]</f>
        <v>ユニフォーム沼井和馬ICONIC</v>
      </c>
    </row>
    <row r="2452" spans="1:24" x14ac:dyDescent="0.25">
      <c r="A2452">
        <f>VLOOKUP(Receive[[#This Row],[No用]],SetNo[[No.用]:[vlookup 用]],2,FALSE)</f>
        <v>411</v>
      </c>
      <c r="B2452">
        <f>IF(ROW()=2,1,IF(A2451&lt;&gt;Receive[[#This Row],[No]],1,B2451+1))</f>
        <v>1</v>
      </c>
      <c r="C2452" t="s">
        <v>108</v>
      </c>
      <c r="D2452" s="1" t="s">
        <v>556</v>
      </c>
      <c r="E2452" s="1" t="s">
        <v>90</v>
      </c>
      <c r="F2452" s="1" t="s">
        <v>78</v>
      </c>
      <c r="G2452" s="1" t="s">
        <v>542</v>
      </c>
      <c r="H2452" t="s">
        <v>71</v>
      </c>
      <c r="I2452">
        <v>1</v>
      </c>
      <c r="J2452" t="s">
        <v>228</v>
      </c>
      <c r="K2452" s="1" t="s">
        <v>119</v>
      </c>
      <c r="L2452" s="1" t="s">
        <v>162</v>
      </c>
      <c r="M2452">
        <v>27</v>
      </c>
      <c r="N2452">
        <v>0</v>
      </c>
      <c r="O2452">
        <v>0</v>
      </c>
      <c r="P2452">
        <v>0</v>
      </c>
      <c r="X2452" t="str">
        <f>Receive[[#This Row],[服装]]&amp;Receive[[#This Row],[名前]]&amp;Receive[[#This Row],[レアリティ]]</f>
        <v>ユニフォーム潜尚保ICONIC</v>
      </c>
    </row>
    <row r="2453" spans="1:24" x14ac:dyDescent="0.25">
      <c r="A2453">
        <f>VLOOKUP(Receive[[#This Row],[No用]],SetNo[[No.用]:[vlookup 用]],2,FALSE)</f>
        <v>411</v>
      </c>
      <c r="B2453">
        <f>IF(ROW()=2,1,IF(A2452&lt;&gt;Receive[[#This Row],[No]],1,B2452+1))</f>
        <v>2</v>
      </c>
      <c r="C2453" t="s">
        <v>108</v>
      </c>
      <c r="D2453" s="1" t="s">
        <v>556</v>
      </c>
      <c r="E2453" s="1" t="s">
        <v>90</v>
      </c>
      <c r="F2453" s="1" t="s">
        <v>78</v>
      </c>
      <c r="G2453" s="1" t="s">
        <v>542</v>
      </c>
      <c r="H2453" t="s">
        <v>71</v>
      </c>
      <c r="I2453">
        <v>1</v>
      </c>
      <c r="J2453" t="s">
        <v>228</v>
      </c>
      <c r="K2453" s="1" t="s">
        <v>163</v>
      </c>
      <c r="L2453" s="1" t="s">
        <v>162</v>
      </c>
      <c r="M2453">
        <v>27</v>
      </c>
      <c r="N2453">
        <v>0</v>
      </c>
      <c r="O2453">
        <v>0</v>
      </c>
      <c r="P2453">
        <v>0</v>
      </c>
      <c r="R2453" s="1" t="s">
        <v>923</v>
      </c>
      <c r="S2453" s="1">
        <v>15</v>
      </c>
      <c r="T2453" s="1">
        <v>59.1</v>
      </c>
      <c r="U2453" s="1"/>
      <c r="V2453" s="1"/>
      <c r="X2453" t="str">
        <f>Receive[[#This Row],[服装]]&amp;Receive[[#This Row],[名前]]&amp;Receive[[#This Row],[レアリティ]]</f>
        <v>ユニフォーム潜尚保ICONIC</v>
      </c>
    </row>
    <row r="2454" spans="1:24" x14ac:dyDescent="0.25">
      <c r="A2454">
        <f>VLOOKUP(Receive[[#This Row],[No用]],SetNo[[No.用]:[vlookup 用]],2,FALSE)</f>
        <v>411</v>
      </c>
      <c r="B2454">
        <f>IF(ROW()=2,1,IF(A2453&lt;&gt;Receive[[#This Row],[No]],1,B2453+1))</f>
        <v>3</v>
      </c>
      <c r="C2454" t="s">
        <v>108</v>
      </c>
      <c r="D2454" s="1" t="s">
        <v>556</v>
      </c>
      <c r="E2454" s="1" t="s">
        <v>90</v>
      </c>
      <c r="F2454" s="1" t="s">
        <v>78</v>
      </c>
      <c r="G2454" s="1" t="s">
        <v>542</v>
      </c>
      <c r="H2454" t="s">
        <v>71</v>
      </c>
      <c r="I2454">
        <v>1</v>
      </c>
      <c r="J2454" t="s">
        <v>228</v>
      </c>
      <c r="K2454" s="1" t="s">
        <v>120</v>
      </c>
      <c r="L2454" s="1" t="s">
        <v>162</v>
      </c>
      <c r="M2454">
        <v>27</v>
      </c>
      <c r="N2454">
        <v>0</v>
      </c>
      <c r="O2454">
        <v>0</v>
      </c>
      <c r="P2454">
        <v>0</v>
      </c>
      <c r="X2454" t="str">
        <f>Receive[[#This Row],[服装]]&amp;Receive[[#This Row],[名前]]&amp;Receive[[#This Row],[レアリティ]]</f>
        <v>ユニフォーム潜尚保ICONIC</v>
      </c>
    </row>
    <row r="2455" spans="1:24" x14ac:dyDescent="0.25">
      <c r="A2455">
        <f>VLOOKUP(Receive[[#This Row],[No用]],SetNo[[No.用]:[vlookup 用]],2,FALSE)</f>
        <v>411</v>
      </c>
      <c r="B2455">
        <f>IF(ROW()=2,1,IF(A2454&lt;&gt;Receive[[#This Row],[No]],1,B2454+1))</f>
        <v>4</v>
      </c>
      <c r="C2455" t="s">
        <v>108</v>
      </c>
      <c r="D2455" s="1" t="s">
        <v>556</v>
      </c>
      <c r="E2455" s="1" t="s">
        <v>90</v>
      </c>
      <c r="F2455" s="1" t="s">
        <v>78</v>
      </c>
      <c r="G2455" s="1" t="s">
        <v>542</v>
      </c>
      <c r="H2455" t="s">
        <v>71</v>
      </c>
      <c r="I2455">
        <v>1</v>
      </c>
      <c r="J2455" t="s">
        <v>228</v>
      </c>
      <c r="K2455" s="1" t="s">
        <v>164</v>
      </c>
      <c r="L2455" s="1" t="s">
        <v>162</v>
      </c>
      <c r="M2455">
        <v>27</v>
      </c>
      <c r="N2455">
        <v>0</v>
      </c>
      <c r="O2455">
        <v>0</v>
      </c>
      <c r="P2455">
        <v>0</v>
      </c>
      <c r="X2455" t="str">
        <f>Receive[[#This Row],[服装]]&amp;Receive[[#This Row],[名前]]&amp;Receive[[#This Row],[レアリティ]]</f>
        <v>ユニフォーム潜尚保ICONIC</v>
      </c>
    </row>
    <row r="2456" spans="1:24" x14ac:dyDescent="0.25">
      <c r="A2456">
        <f>VLOOKUP(Receive[[#This Row],[No用]],SetNo[[No.用]:[vlookup 用]],2,FALSE)</f>
        <v>411</v>
      </c>
      <c r="B2456">
        <f>IF(ROW()=2,1,IF(A2455&lt;&gt;Receive[[#This Row],[No]],1,B2455+1))</f>
        <v>5</v>
      </c>
      <c r="C2456" t="s">
        <v>108</v>
      </c>
      <c r="D2456" s="1" t="s">
        <v>556</v>
      </c>
      <c r="E2456" s="1" t="s">
        <v>90</v>
      </c>
      <c r="F2456" s="1" t="s">
        <v>78</v>
      </c>
      <c r="G2456" s="1" t="s">
        <v>542</v>
      </c>
      <c r="H2456" t="s">
        <v>71</v>
      </c>
      <c r="I2456">
        <v>0</v>
      </c>
      <c r="J2456" t="s">
        <v>228</v>
      </c>
      <c r="K2456" s="1" t="s">
        <v>165</v>
      </c>
      <c r="L2456" s="1" t="s">
        <v>162</v>
      </c>
      <c r="M2456">
        <v>13</v>
      </c>
      <c r="N2456">
        <v>0</v>
      </c>
      <c r="O2456">
        <v>0</v>
      </c>
      <c r="P2456">
        <v>0</v>
      </c>
      <c r="X2456" t="str">
        <f>Receive[[#This Row],[服装]]&amp;Receive[[#This Row],[名前]]&amp;Receive[[#This Row],[レアリティ]]</f>
        <v>ユニフォーム潜尚保ICONIC</v>
      </c>
    </row>
    <row r="2457" spans="1:24" x14ac:dyDescent="0.25">
      <c r="A2457">
        <f>VLOOKUP(Receive[[#This Row],[No用]],SetNo[[No.用]:[vlookup 用]],2,FALSE)</f>
        <v>412</v>
      </c>
      <c r="B2457">
        <f>IF(ROW()=2,1,IF(A2456&lt;&gt;Receive[[#This Row],[No]],1,B2456+1))</f>
        <v>1</v>
      </c>
      <c r="C2457" s="1" t="s">
        <v>669</v>
      </c>
      <c r="D2457" s="1" t="s">
        <v>556</v>
      </c>
      <c r="E2457" s="1" t="s">
        <v>77</v>
      </c>
      <c r="F2457" s="1" t="s">
        <v>78</v>
      </c>
      <c r="G2457" s="1" t="s">
        <v>542</v>
      </c>
      <c r="H2457" s="1" t="s">
        <v>543</v>
      </c>
      <c r="I2457">
        <v>1</v>
      </c>
      <c r="J2457" t="s">
        <v>228</v>
      </c>
      <c r="K2457" s="1" t="s">
        <v>119</v>
      </c>
      <c r="L2457" s="1" t="s">
        <v>178</v>
      </c>
      <c r="M2457">
        <v>30</v>
      </c>
      <c r="N2457">
        <v>0</v>
      </c>
      <c r="O2457">
        <v>0</v>
      </c>
      <c r="P2457">
        <v>0</v>
      </c>
      <c r="X2457" t="str">
        <f>Receive[[#This Row],[服装]]&amp;Receive[[#This Row],[名前]]&amp;Receive[[#This Row],[レアリティ]]</f>
        <v>バーガー潜尚保ICONIC</v>
      </c>
    </row>
    <row r="2458" spans="1:24" x14ac:dyDescent="0.25">
      <c r="A2458">
        <f>VLOOKUP(Receive[[#This Row],[No用]],SetNo[[No.用]:[vlookup 用]],2,FALSE)</f>
        <v>412</v>
      </c>
      <c r="B2458">
        <f>IF(ROW()=2,1,IF(A2457&lt;&gt;Receive[[#This Row],[No]],1,B2457+1))</f>
        <v>2</v>
      </c>
      <c r="C2458" s="1" t="s">
        <v>669</v>
      </c>
      <c r="D2458" s="1" t="s">
        <v>556</v>
      </c>
      <c r="E2458" s="1" t="s">
        <v>77</v>
      </c>
      <c r="F2458" s="1" t="s">
        <v>78</v>
      </c>
      <c r="G2458" s="1" t="s">
        <v>542</v>
      </c>
      <c r="H2458" s="1" t="s">
        <v>543</v>
      </c>
      <c r="I2458">
        <v>1</v>
      </c>
      <c r="J2458" t="s">
        <v>228</v>
      </c>
      <c r="K2458" s="1" t="s">
        <v>163</v>
      </c>
      <c r="L2458" s="1" t="s">
        <v>162</v>
      </c>
      <c r="M2458">
        <v>27</v>
      </c>
      <c r="N2458">
        <v>0</v>
      </c>
      <c r="O2458">
        <v>0</v>
      </c>
      <c r="P2458">
        <v>0</v>
      </c>
      <c r="R2458" s="1" t="s">
        <v>923</v>
      </c>
      <c r="S2458" s="1">
        <v>15</v>
      </c>
      <c r="T2458" s="1">
        <v>59.1</v>
      </c>
      <c r="U2458" s="1"/>
      <c r="V2458" s="1"/>
      <c r="X2458" t="str">
        <f>Receive[[#This Row],[服装]]&amp;Receive[[#This Row],[名前]]&amp;Receive[[#This Row],[レアリティ]]</f>
        <v>バーガー潜尚保ICONIC</v>
      </c>
    </row>
    <row r="2459" spans="1:24" x14ac:dyDescent="0.25">
      <c r="A2459">
        <f>VLOOKUP(Receive[[#This Row],[No用]],SetNo[[No.用]:[vlookup 用]],2,FALSE)</f>
        <v>412</v>
      </c>
      <c r="B2459">
        <f>IF(ROW()=2,1,IF(A2458&lt;&gt;Receive[[#This Row],[No]],1,B2458+1))</f>
        <v>3</v>
      </c>
      <c r="C2459" s="1" t="s">
        <v>669</v>
      </c>
      <c r="D2459" s="1" t="s">
        <v>556</v>
      </c>
      <c r="E2459" s="1" t="s">
        <v>77</v>
      </c>
      <c r="F2459" s="1" t="s">
        <v>78</v>
      </c>
      <c r="G2459" s="1" t="s">
        <v>542</v>
      </c>
      <c r="H2459" s="1" t="s">
        <v>543</v>
      </c>
      <c r="I2459">
        <v>1</v>
      </c>
      <c r="J2459" t="s">
        <v>228</v>
      </c>
      <c r="K2459" s="1" t="s">
        <v>120</v>
      </c>
      <c r="L2459" s="1" t="s">
        <v>178</v>
      </c>
      <c r="M2459">
        <v>30</v>
      </c>
      <c r="N2459">
        <v>0</v>
      </c>
      <c r="O2459">
        <v>0</v>
      </c>
      <c r="P2459">
        <v>0</v>
      </c>
      <c r="X2459" t="str">
        <f>Receive[[#This Row],[服装]]&amp;Receive[[#This Row],[名前]]&amp;Receive[[#This Row],[レアリティ]]</f>
        <v>バーガー潜尚保ICONIC</v>
      </c>
    </row>
    <row r="2460" spans="1:24" x14ac:dyDescent="0.25">
      <c r="A2460">
        <f>VLOOKUP(Receive[[#This Row],[No用]],SetNo[[No.用]:[vlookup 用]],2,FALSE)</f>
        <v>412</v>
      </c>
      <c r="B2460">
        <f>IF(ROW()=2,1,IF(A2459&lt;&gt;Receive[[#This Row],[No]],1,B2459+1))</f>
        <v>4</v>
      </c>
      <c r="C2460" s="1" t="s">
        <v>669</v>
      </c>
      <c r="D2460" s="1" t="s">
        <v>556</v>
      </c>
      <c r="E2460" s="1" t="s">
        <v>77</v>
      </c>
      <c r="F2460" s="1" t="s">
        <v>78</v>
      </c>
      <c r="G2460" s="1" t="s">
        <v>542</v>
      </c>
      <c r="H2460" s="1" t="s">
        <v>543</v>
      </c>
      <c r="I2460">
        <v>1</v>
      </c>
      <c r="J2460" t="s">
        <v>228</v>
      </c>
      <c r="K2460" s="1" t="s">
        <v>164</v>
      </c>
      <c r="L2460" s="1" t="s">
        <v>162</v>
      </c>
      <c r="M2460">
        <v>27</v>
      </c>
      <c r="N2460">
        <v>0</v>
      </c>
      <c r="O2460">
        <v>0</v>
      </c>
      <c r="P2460">
        <v>0</v>
      </c>
      <c r="X2460" t="str">
        <f>Receive[[#This Row],[服装]]&amp;Receive[[#This Row],[名前]]&amp;Receive[[#This Row],[レアリティ]]</f>
        <v>バーガー潜尚保ICONIC</v>
      </c>
    </row>
    <row r="2461" spans="1:24" x14ac:dyDescent="0.25">
      <c r="A2461">
        <f>VLOOKUP(Receive[[#This Row],[No用]],SetNo[[No.用]:[vlookup 用]],2,FALSE)</f>
        <v>412</v>
      </c>
      <c r="B2461">
        <f>IF(ROW()=2,1,IF(A2460&lt;&gt;Receive[[#This Row],[No]],1,B2460+1))</f>
        <v>5</v>
      </c>
      <c r="C2461" s="1" t="s">
        <v>669</v>
      </c>
      <c r="D2461" s="1" t="s">
        <v>556</v>
      </c>
      <c r="E2461" s="1" t="s">
        <v>77</v>
      </c>
      <c r="F2461" s="1" t="s">
        <v>78</v>
      </c>
      <c r="G2461" s="1" t="s">
        <v>542</v>
      </c>
      <c r="H2461" s="1" t="s">
        <v>543</v>
      </c>
      <c r="I2461">
        <v>0</v>
      </c>
      <c r="J2461" t="s">
        <v>228</v>
      </c>
      <c r="K2461" s="1" t="s">
        <v>165</v>
      </c>
      <c r="L2461" s="1" t="s">
        <v>162</v>
      </c>
      <c r="M2461">
        <v>13</v>
      </c>
      <c r="N2461">
        <v>0</v>
      </c>
      <c r="O2461">
        <v>0</v>
      </c>
      <c r="P2461">
        <v>0</v>
      </c>
      <c r="X2461" t="str">
        <f>Receive[[#This Row],[服装]]&amp;Receive[[#This Row],[名前]]&amp;Receive[[#This Row],[レアリティ]]</f>
        <v>バーガー潜尚保ICONIC</v>
      </c>
    </row>
    <row r="2462" spans="1:24" x14ac:dyDescent="0.25">
      <c r="A2462">
        <f>VLOOKUP(Receive[[#This Row],[No用]],SetNo[[No.用]:[vlookup 用]],2,FALSE)</f>
        <v>412</v>
      </c>
      <c r="B2462">
        <f>IF(ROW()=2,1,IF(A2461&lt;&gt;Receive[[#This Row],[No]],1,B2461+1))</f>
        <v>6</v>
      </c>
      <c r="C2462" s="1" t="s">
        <v>669</v>
      </c>
      <c r="D2462" s="1" t="s">
        <v>556</v>
      </c>
      <c r="E2462" s="1" t="s">
        <v>77</v>
      </c>
      <c r="F2462" s="1" t="s">
        <v>78</v>
      </c>
      <c r="G2462" s="1" t="s">
        <v>542</v>
      </c>
      <c r="H2462" s="1" t="s">
        <v>543</v>
      </c>
      <c r="I2462">
        <v>1</v>
      </c>
      <c r="J2462" t="s">
        <v>228</v>
      </c>
      <c r="K2462" s="1" t="s">
        <v>183</v>
      </c>
      <c r="L2462" s="1" t="s">
        <v>224</v>
      </c>
      <c r="M2462">
        <v>43</v>
      </c>
      <c r="N2462">
        <v>0</v>
      </c>
      <c r="O2462">
        <v>53</v>
      </c>
      <c r="P2462">
        <v>0</v>
      </c>
      <c r="W2462" s="1" t="s">
        <v>1393</v>
      </c>
      <c r="X2462" t="str">
        <f>Receive[[#This Row],[服装]]&amp;Receive[[#This Row],[名前]]&amp;Receive[[#This Row],[レアリティ]]</f>
        <v>バーガー潜尚保ICONIC</v>
      </c>
    </row>
    <row r="2463" spans="1:24" x14ac:dyDescent="0.25">
      <c r="A2463">
        <f>VLOOKUP(Receive[[#This Row],[No用]],SetNo[[No.用]:[vlookup 用]],2,FALSE)</f>
        <v>413</v>
      </c>
      <c r="B2463">
        <f>IF(ROW()=2,1,IF(A2462&lt;&gt;Receive[[#This Row],[No]],1,B2462+1))</f>
        <v>1</v>
      </c>
      <c r="C2463" s="1" t="s">
        <v>1364</v>
      </c>
      <c r="D2463" s="1" t="s">
        <v>556</v>
      </c>
      <c r="E2463" s="1" t="s">
        <v>73</v>
      </c>
      <c r="F2463" s="1" t="s">
        <v>78</v>
      </c>
      <c r="G2463" s="1" t="s">
        <v>542</v>
      </c>
      <c r="H2463" s="1" t="s">
        <v>543</v>
      </c>
      <c r="I2463">
        <v>1</v>
      </c>
      <c r="J2463" t="s">
        <v>228</v>
      </c>
      <c r="K2463" s="1" t="s">
        <v>119</v>
      </c>
      <c r="L2463" s="1" t="s">
        <v>162</v>
      </c>
      <c r="M2463">
        <v>28</v>
      </c>
      <c r="N2463">
        <v>0</v>
      </c>
      <c r="O2463">
        <v>0</v>
      </c>
      <c r="P2463">
        <v>0</v>
      </c>
      <c r="X2463" t="str">
        <f>Receive[[#This Row],[服装]]&amp;Receive[[#This Row],[名前]]&amp;Receive[[#This Row],[レアリティ]]</f>
        <v>寝正月潜尚保ICONIC</v>
      </c>
    </row>
    <row r="2464" spans="1:24" x14ac:dyDescent="0.25">
      <c r="A2464">
        <f>VLOOKUP(Receive[[#This Row],[No用]],SetNo[[No.用]:[vlookup 用]],2,FALSE)</f>
        <v>413</v>
      </c>
      <c r="B2464">
        <f>IF(ROW()=2,1,IF(A2463&lt;&gt;Receive[[#This Row],[No]],1,B2463+1))</f>
        <v>2</v>
      </c>
      <c r="C2464" s="1" t="s">
        <v>1364</v>
      </c>
      <c r="D2464" s="1" t="s">
        <v>556</v>
      </c>
      <c r="E2464" s="1" t="s">
        <v>73</v>
      </c>
      <c r="F2464" s="1" t="s">
        <v>78</v>
      </c>
      <c r="G2464" s="1" t="s">
        <v>542</v>
      </c>
      <c r="H2464" s="1" t="s">
        <v>543</v>
      </c>
      <c r="I2464">
        <v>1</v>
      </c>
      <c r="J2464" t="s">
        <v>228</v>
      </c>
      <c r="K2464" s="1" t="s">
        <v>163</v>
      </c>
      <c r="L2464" s="1" t="s">
        <v>162</v>
      </c>
      <c r="M2464">
        <v>28</v>
      </c>
      <c r="N2464">
        <v>0</v>
      </c>
      <c r="O2464">
        <v>0</v>
      </c>
      <c r="P2464">
        <v>0</v>
      </c>
      <c r="R2464" s="1" t="s">
        <v>923</v>
      </c>
      <c r="S2464" s="1">
        <v>15</v>
      </c>
      <c r="T2464" s="1">
        <v>59.1</v>
      </c>
      <c r="U2464" s="1"/>
      <c r="V2464" s="1"/>
      <c r="X2464" t="str">
        <f>Receive[[#This Row],[服装]]&amp;Receive[[#This Row],[名前]]&amp;Receive[[#This Row],[レアリティ]]</f>
        <v>寝正月潜尚保ICONIC</v>
      </c>
    </row>
    <row r="2465" spans="1:24" x14ac:dyDescent="0.25">
      <c r="A2465">
        <f>VLOOKUP(Receive[[#This Row],[No用]],SetNo[[No.用]:[vlookup 用]],2,FALSE)</f>
        <v>413</v>
      </c>
      <c r="B2465">
        <f>IF(ROW()=2,1,IF(A2464&lt;&gt;Receive[[#This Row],[No]],1,B2464+1))</f>
        <v>3</v>
      </c>
      <c r="C2465" s="1" t="s">
        <v>1364</v>
      </c>
      <c r="D2465" s="1" t="s">
        <v>556</v>
      </c>
      <c r="E2465" s="1" t="s">
        <v>73</v>
      </c>
      <c r="F2465" s="1" t="s">
        <v>78</v>
      </c>
      <c r="G2465" s="1" t="s">
        <v>542</v>
      </c>
      <c r="H2465" s="1" t="s">
        <v>543</v>
      </c>
      <c r="I2465">
        <v>1</v>
      </c>
      <c r="J2465" t="s">
        <v>228</v>
      </c>
      <c r="K2465" s="1" t="s">
        <v>230</v>
      </c>
      <c r="L2465" s="1" t="s">
        <v>162</v>
      </c>
      <c r="M2465">
        <v>28</v>
      </c>
      <c r="N2465">
        <v>0</v>
      </c>
      <c r="O2465">
        <v>0</v>
      </c>
      <c r="P2465">
        <v>0</v>
      </c>
      <c r="R2465" s="1" t="s">
        <v>923</v>
      </c>
      <c r="S2465" s="1">
        <v>10</v>
      </c>
      <c r="T2465" s="1">
        <v>39.4</v>
      </c>
      <c r="U2465" s="1"/>
      <c r="V2465" s="1"/>
      <c r="X2465" t="str">
        <f>Receive[[#This Row],[服装]]&amp;Receive[[#This Row],[名前]]&amp;Receive[[#This Row],[レアリティ]]</f>
        <v>寝正月潜尚保ICONIC</v>
      </c>
    </row>
    <row r="2466" spans="1:24" x14ac:dyDescent="0.25">
      <c r="A2466">
        <f>VLOOKUP(Receive[[#This Row],[No用]],SetNo[[No.用]:[vlookup 用]],2,FALSE)</f>
        <v>413</v>
      </c>
      <c r="B2466">
        <f>IF(ROW()=2,1,IF(A2465&lt;&gt;Receive[[#This Row],[No]],1,B2465+1))</f>
        <v>4</v>
      </c>
      <c r="C2466" s="1" t="s">
        <v>1364</v>
      </c>
      <c r="D2466" s="1" t="s">
        <v>556</v>
      </c>
      <c r="E2466" s="1" t="s">
        <v>73</v>
      </c>
      <c r="F2466" s="1" t="s">
        <v>78</v>
      </c>
      <c r="G2466" s="1" t="s">
        <v>542</v>
      </c>
      <c r="H2466" s="1" t="s">
        <v>543</v>
      </c>
      <c r="I2466">
        <v>1</v>
      </c>
      <c r="J2466" t="s">
        <v>228</v>
      </c>
      <c r="K2466" s="1" t="s">
        <v>120</v>
      </c>
      <c r="L2466" s="1" t="s">
        <v>162</v>
      </c>
      <c r="M2466">
        <v>28</v>
      </c>
      <c r="N2466">
        <v>0</v>
      </c>
      <c r="O2466">
        <v>0</v>
      </c>
      <c r="P2466">
        <v>0</v>
      </c>
      <c r="X2466" t="str">
        <f>Receive[[#This Row],[服装]]&amp;Receive[[#This Row],[名前]]&amp;Receive[[#This Row],[レアリティ]]</f>
        <v>寝正月潜尚保ICONIC</v>
      </c>
    </row>
    <row r="2467" spans="1:24" x14ac:dyDescent="0.25">
      <c r="A2467">
        <f>VLOOKUP(Receive[[#This Row],[No用]],SetNo[[No.用]:[vlookup 用]],2,FALSE)</f>
        <v>413</v>
      </c>
      <c r="B2467">
        <f>IF(ROW()=2,1,IF(A2466&lt;&gt;Receive[[#This Row],[No]],1,B2466+1))</f>
        <v>5</v>
      </c>
      <c r="C2467" s="1" t="s">
        <v>1364</v>
      </c>
      <c r="D2467" s="1" t="s">
        <v>556</v>
      </c>
      <c r="E2467" s="1" t="s">
        <v>73</v>
      </c>
      <c r="F2467" s="1" t="s">
        <v>78</v>
      </c>
      <c r="G2467" s="1" t="s">
        <v>542</v>
      </c>
      <c r="H2467" s="1" t="s">
        <v>543</v>
      </c>
      <c r="I2467">
        <v>1</v>
      </c>
      <c r="J2467" t="s">
        <v>228</v>
      </c>
      <c r="K2467" s="1" t="s">
        <v>164</v>
      </c>
      <c r="L2467" s="1" t="s">
        <v>162</v>
      </c>
      <c r="M2467">
        <v>28</v>
      </c>
      <c r="N2467">
        <v>0</v>
      </c>
      <c r="O2467">
        <v>0</v>
      </c>
      <c r="P2467">
        <v>0</v>
      </c>
      <c r="X2467" t="str">
        <f>Receive[[#This Row],[服装]]&amp;Receive[[#This Row],[名前]]&amp;Receive[[#This Row],[レアリティ]]</f>
        <v>寝正月潜尚保ICONIC</v>
      </c>
    </row>
    <row r="2468" spans="1:24" x14ac:dyDescent="0.25">
      <c r="A2468">
        <f>VLOOKUP(Receive[[#This Row],[No用]],SetNo[[No.用]:[vlookup 用]],2,FALSE)</f>
        <v>413</v>
      </c>
      <c r="B2468">
        <f>IF(ROW()=2,1,IF(A2467&lt;&gt;Receive[[#This Row],[No]],1,B2467+1))</f>
        <v>6</v>
      </c>
      <c r="C2468" s="1" t="s">
        <v>1364</v>
      </c>
      <c r="D2468" s="1" t="s">
        <v>556</v>
      </c>
      <c r="E2468" s="1" t="s">
        <v>73</v>
      </c>
      <c r="F2468" s="1" t="s">
        <v>78</v>
      </c>
      <c r="G2468" s="1" t="s">
        <v>542</v>
      </c>
      <c r="H2468" s="1" t="s">
        <v>543</v>
      </c>
      <c r="I2468">
        <v>0</v>
      </c>
      <c r="J2468" t="s">
        <v>228</v>
      </c>
      <c r="K2468" s="1" t="s">
        <v>165</v>
      </c>
      <c r="L2468" s="1" t="s">
        <v>162</v>
      </c>
      <c r="M2468">
        <v>14</v>
      </c>
      <c r="N2468">
        <v>0</v>
      </c>
      <c r="O2468">
        <v>0</v>
      </c>
      <c r="P2468">
        <v>0</v>
      </c>
      <c r="X2468" t="str">
        <f>Receive[[#This Row],[服装]]&amp;Receive[[#This Row],[名前]]&amp;Receive[[#This Row],[レアリティ]]</f>
        <v>寝正月潜尚保ICONIC</v>
      </c>
    </row>
    <row r="2469" spans="1:24" x14ac:dyDescent="0.25">
      <c r="A2469">
        <f>VLOOKUP(Receive[[#This Row],[No用]],SetNo[[No.用]:[vlookup 用]],2,FALSE)</f>
        <v>414</v>
      </c>
      <c r="B2469">
        <f>IF(ROW()=2,1,IF(A2468&lt;&gt;Receive[[#This Row],[No]],1,B2468+1))</f>
        <v>1</v>
      </c>
      <c r="C2469" t="s">
        <v>108</v>
      </c>
      <c r="D2469" s="1" t="s">
        <v>558</v>
      </c>
      <c r="E2469" s="1" t="s">
        <v>90</v>
      </c>
      <c r="F2469" s="1" t="s">
        <v>78</v>
      </c>
      <c r="G2469" s="1" t="s">
        <v>542</v>
      </c>
      <c r="H2469" t="s">
        <v>71</v>
      </c>
      <c r="I2469">
        <v>1</v>
      </c>
      <c r="J2469" t="s">
        <v>228</v>
      </c>
      <c r="K2469" s="1" t="s">
        <v>119</v>
      </c>
      <c r="L2469" s="1" t="s">
        <v>162</v>
      </c>
      <c r="M2469">
        <v>26</v>
      </c>
      <c r="N2469">
        <v>0</v>
      </c>
      <c r="O2469">
        <v>0</v>
      </c>
      <c r="P2469">
        <v>0</v>
      </c>
      <c r="X2469" t="str">
        <f>Receive[[#This Row],[服装]]&amp;Receive[[#This Row],[名前]]&amp;Receive[[#This Row],[レアリティ]]</f>
        <v>ユニフォーム高千穂恵也ICONIC</v>
      </c>
    </row>
    <row r="2470" spans="1:24" x14ac:dyDescent="0.25">
      <c r="A2470">
        <f>VLOOKUP(Receive[[#This Row],[No用]],SetNo[[No.用]:[vlookup 用]],2,FALSE)</f>
        <v>414</v>
      </c>
      <c r="B2470">
        <f>IF(ROW()=2,1,IF(A2469&lt;&gt;Receive[[#This Row],[No]],1,B2469+1))</f>
        <v>2</v>
      </c>
      <c r="C2470" t="s">
        <v>108</v>
      </c>
      <c r="D2470" s="1" t="s">
        <v>558</v>
      </c>
      <c r="E2470" s="1" t="s">
        <v>90</v>
      </c>
      <c r="F2470" s="1" t="s">
        <v>78</v>
      </c>
      <c r="G2470" s="1" t="s">
        <v>542</v>
      </c>
      <c r="H2470" t="s">
        <v>71</v>
      </c>
      <c r="I2470">
        <v>1</v>
      </c>
      <c r="J2470" t="s">
        <v>228</v>
      </c>
      <c r="K2470" s="1" t="s">
        <v>194</v>
      </c>
      <c r="L2470" s="1" t="s">
        <v>178</v>
      </c>
      <c r="M2470">
        <v>29</v>
      </c>
      <c r="N2470">
        <v>0</v>
      </c>
      <c r="O2470">
        <v>0</v>
      </c>
      <c r="P2470">
        <v>0</v>
      </c>
      <c r="X2470" t="str">
        <f>Receive[[#This Row],[服装]]&amp;Receive[[#This Row],[名前]]&amp;Receive[[#This Row],[レアリティ]]</f>
        <v>ユニフォーム高千穂恵也ICONIC</v>
      </c>
    </row>
    <row r="2471" spans="1:24" x14ac:dyDescent="0.25">
      <c r="A2471">
        <f>VLOOKUP(Receive[[#This Row],[No用]],SetNo[[No.用]:[vlookup 用]],2,FALSE)</f>
        <v>414</v>
      </c>
      <c r="B2471">
        <f>IF(ROW()=2,1,IF(A2470&lt;&gt;Receive[[#This Row],[No]],1,B2470+1))</f>
        <v>3</v>
      </c>
      <c r="C2471" t="s">
        <v>108</v>
      </c>
      <c r="D2471" s="1" t="s">
        <v>558</v>
      </c>
      <c r="E2471" s="1" t="s">
        <v>90</v>
      </c>
      <c r="F2471" s="1" t="s">
        <v>78</v>
      </c>
      <c r="G2471" s="1" t="s">
        <v>542</v>
      </c>
      <c r="H2471" t="s">
        <v>71</v>
      </c>
      <c r="I2471">
        <v>1</v>
      </c>
      <c r="J2471" t="s">
        <v>228</v>
      </c>
      <c r="K2471" s="1" t="s">
        <v>163</v>
      </c>
      <c r="L2471" s="1" t="s">
        <v>162</v>
      </c>
      <c r="M2471">
        <v>26</v>
      </c>
      <c r="N2471">
        <v>0</v>
      </c>
      <c r="O2471">
        <v>0</v>
      </c>
      <c r="P2471">
        <v>0</v>
      </c>
      <c r="R2471" s="1" t="s">
        <v>923</v>
      </c>
      <c r="S2471" s="1">
        <v>15</v>
      </c>
      <c r="T2471" s="1">
        <v>59.1</v>
      </c>
      <c r="U2471" s="1"/>
      <c r="V2471" s="1"/>
      <c r="X2471" t="str">
        <f>Receive[[#This Row],[服装]]&amp;Receive[[#This Row],[名前]]&amp;Receive[[#This Row],[レアリティ]]</f>
        <v>ユニフォーム高千穂恵也ICONIC</v>
      </c>
    </row>
    <row r="2472" spans="1:24" x14ac:dyDescent="0.25">
      <c r="A2472">
        <f>VLOOKUP(Receive[[#This Row],[No用]],SetNo[[No.用]:[vlookup 用]],2,FALSE)</f>
        <v>414</v>
      </c>
      <c r="B2472">
        <f>IF(ROW()=2,1,IF(A2471&lt;&gt;Receive[[#This Row],[No]],1,B2471+1))</f>
        <v>4</v>
      </c>
      <c r="C2472" t="s">
        <v>108</v>
      </c>
      <c r="D2472" s="1" t="s">
        <v>558</v>
      </c>
      <c r="E2472" s="1" t="s">
        <v>90</v>
      </c>
      <c r="F2472" s="1" t="s">
        <v>78</v>
      </c>
      <c r="G2472" s="1" t="s">
        <v>542</v>
      </c>
      <c r="H2472" t="s">
        <v>71</v>
      </c>
      <c r="I2472">
        <v>1</v>
      </c>
      <c r="J2472" t="s">
        <v>228</v>
      </c>
      <c r="K2472" s="1" t="s">
        <v>120</v>
      </c>
      <c r="L2472" s="1" t="s">
        <v>162</v>
      </c>
      <c r="M2472">
        <v>26</v>
      </c>
      <c r="N2472">
        <v>0</v>
      </c>
      <c r="O2472">
        <v>0</v>
      </c>
      <c r="P2472">
        <v>0</v>
      </c>
      <c r="X2472" t="str">
        <f>Receive[[#This Row],[服装]]&amp;Receive[[#This Row],[名前]]&amp;Receive[[#This Row],[レアリティ]]</f>
        <v>ユニフォーム高千穂恵也ICONIC</v>
      </c>
    </row>
    <row r="2473" spans="1:24" x14ac:dyDescent="0.25">
      <c r="A2473">
        <f>VLOOKUP(Receive[[#This Row],[No用]],SetNo[[No.用]:[vlookup 用]],2,FALSE)</f>
        <v>414</v>
      </c>
      <c r="B2473">
        <f>IF(ROW()=2,1,IF(A2472&lt;&gt;Receive[[#This Row],[No]],1,B2472+1))</f>
        <v>5</v>
      </c>
      <c r="C2473" t="s">
        <v>108</v>
      </c>
      <c r="D2473" s="1" t="s">
        <v>558</v>
      </c>
      <c r="E2473" s="1" t="s">
        <v>90</v>
      </c>
      <c r="F2473" s="1" t="s">
        <v>78</v>
      </c>
      <c r="G2473" s="1" t="s">
        <v>542</v>
      </c>
      <c r="H2473" t="s">
        <v>71</v>
      </c>
      <c r="I2473">
        <v>1</v>
      </c>
      <c r="J2473" t="s">
        <v>228</v>
      </c>
      <c r="K2473" s="1" t="s">
        <v>164</v>
      </c>
      <c r="L2473" s="1" t="s">
        <v>162</v>
      </c>
      <c r="M2473">
        <v>26</v>
      </c>
      <c r="N2473">
        <v>0</v>
      </c>
      <c r="O2473">
        <v>0</v>
      </c>
      <c r="P2473">
        <v>0</v>
      </c>
      <c r="X2473" t="str">
        <f>Receive[[#This Row],[服装]]&amp;Receive[[#This Row],[名前]]&amp;Receive[[#This Row],[レアリティ]]</f>
        <v>ユニフォーム高千穂恵也ICONIC</v>
      </c>
    </row>
    <row r="2474" spans="1:24" x14ac:dyDescent="0.25">
      <c r="A2474">
        <f>VLOOKUP(Receive[[#This Row],[No用]],SetNo[[No.用]:[vlookup 用]],2,FALSE)</f>
        <v>414</v>
      </c>
      <c r="B2474">
        <f>IF(ROW()=2,1,IF(A2473&lt;&gt;Receive[[#This Row],[No]],1,B2473+1))</f>
        <v>6</v>
      </c>
      <c r="C2474" t="s">
        <v>108</v>
      </c>
      <c r="D2474" s="1" t="s">
        <v>558</v>
      </c>
      <c r="E2474" s="1" t="s">
        <v>90</v>
      </c>
      <c r="F2474" s="1" t="s">
        <v>78</v>
      </c>
      <c r="G2474" s="1" t="s">
        <v>542</v>
      </c>
      <c r="H2474" t="s">
        <v>71</v>
      </c>
      <c r="I2474">
        <v>0</v>
      </c>
      <c r="J2474" t="s">
        <v>228</v>
      </c>
      <c r="K2474" s="1" t="s">
        <v>165</v>
      </c>
      <c r="L2474" s="1" t="s">
        <v>162</v>
      </c>
      <c r="M2474">
        <v>13</v>
      </c>
      <c r="N2474">
        <v>0</v>
      </c>
      <c r="O2474">
        <v>0</v>
      </c>
      <c r="P2474">
        <v>0</v>
      </c>
      <c r="X2474" t="str">
        <f>Receive[[#This Row],[服装]]&amp;Receive[[#This Row],[名前]]&amp;Receive[[#This Row],[レアリティ]]</f>
        <v>ユニフォーム高千穂恵也ICONIC</v>
      </c>
    </row>
    <row r="2475" spans="1:24" x14ac:dyDescent="0.25">
      <c r="A2475">
        <f>VLOOKUP(Receive[[#This Row],[No用]],SetNo[[No.用]:[vlookup 用]],2,FALSE)</f>
        <v>415</v>
      </c>
      <c r="B2475">
        <f>IF(ROW()=2,1,IF(A2474&lt;&gt;Receive[[#This Row],[No]],1,B2474+1))</f>
        <v>1</v>
      </c>
      <c r="C2475" t="s">
        <v>108</v>
      </c>
      <c r="D2475" s="1" t="s">
        <v>560</v>
      </c>
      <c r="E2475" s="1" t="s">
        <v>90</v>
      </c>
      <c r="F2475" s="1" t="s">
        <v>82</v>
      </c>
      <c r="G2475" s="1" t="s">
        <v>542</v>
      </c>
      <c r="H2475" t="s">
        <v>71</v>
      </c>
      <c r="I2475">
        <v>1</v>
      </c>
      <c r="J2475" t="s">
        <v>228</v>
      </c>
      <c r="K2475" s="1" t="s">
        <v>119</v>
      </c>
      <c r="L2475" s="1" t="s">
        <v>178</v>
      </c>
      <c r="M2475">
        <v>31</v>
      </c>
      <c r="N2475">
        <v>0</v>
      </c>
      <c r="O2475">
        <v>0</v>
      </c>
      <c r="P2475">
        <v>0</v>
      </c>
      <c r="X2475" t="str">
        <f>Receive[[#This Row],[服装]]&amp;Receive[[#This Row],[名前]]&amp;Receive[[#This Row],[レアリティ]]</f>
        <v>ユニフォーム広尾倖児ICONIC</v>
      </c>
    </row>
    <row r="2476" spans="1:24" x14ac:dyDescent="0.25">
      <c r="A2476">
        <f>VLOOKUP(Receive[[#This Row],[No用]],SetNo[[No.用]:[vlookup 用]],2,FALSE)</f>
        <v>415</v>
      </c>
      <c r="B2476">
        <f>IF(ROW()=2,1,IF(A2475&lt;&gt;Receive[[#This Row],[No]],1,B2475+1))</f>
        <v>2</v>
      </c>
      <c r="C2476" t="s">
        <v>108</v>
      </c>
      <c r="D2476" s="1" t="s">
        <v>560</v>
      </c>
      <c r="E2476" s="1" t="s">
        <v>90</v>
      </c>
      <c r="F2476" s="1" t="s">
        <v>82</v>
      </c>
      <c r="G2476" s="1" t="s">
        <v>542</v>
      </c>
      <c r="H2476" t="s">
        <v>71</v>
      </c>
      <c r="I2476">
        <v>1</v>
      </c>
      <c r="J2476" t="s">
        <v>228</v>
      </c>
      <c r="K2476" s="1" t="s">
        <v>230</v>
      </c>
      <c r="L2476" s="1" t="s">
        <v>162</v>
      </c>
      <c r="M2476">
        <v>28</v>
      </c>
      <c r="N2476">
        <v>0</v>
      </c>
      <c r="O2476">
        <v>0</v>
      </c>
      <c r="P2476">
        <v>0</v>
      </c>
      <c r="R2476" s="1" t="s">
        <v>923</v>
      </c>
      <c r="S2476" s="1">
        <v>10</v>
      </c>
      <c r="T2476" s="1">
        <v>39.4</v>
      </c>
      <c r="U2476" s="1"/>
      <c r="V2476" s="1"/>
      <c r="X2476" t="str">
        <f>Receive[[#This Row],[服装]]&amp;Receive[[#This Row],[名前]]&amp;Receive[[#This Row],[レアリティ]]</f>
        <v>ユニフォーム広尾倖児ICONIC</v>
      </c>
    </row>
    <row r="2477" spans="1:24" x14ac:dyDescent="0.25">
      <c r="A2477">
        <f>VLOOKUP(Receive[[#This Row],[No用]],SetNo[[No.用]:[vlookup 用]],2,FALSE)</f>
        <v>415</v>
      </c>
      <c r="B2477">
        <f>IF(ROW()=2,1,IF(A2476&lt;&gt;Receive[[#This Row],[No]],1,B2476+1))</f>
        <v>3</v>
      </c>
      <c r="C2477" t="s">
        <v>108</v>
      </c>
      <c r="D2477" s="1" t="s">
        <v>560</v>
      </c>
      <c r="E2477" s="1" t="s">
        <v>90</v>
      </c>
      <c r="F2477" s="1" t="s">
        <v>82</v>
      </c>
      <c r="G2477" s="1" t="s">
        <v>542</v>
      </c>
      <c r="H2477" t="s">
        <v>71</v>
      </c>
      <c r="I2477">
        <v>1</v>
      </c>
      <c r="J2477" t="s">
        <v>228</v>
      </c>
      <c r="K2477" s="1" t="s">
        <v>120</v>
      </c>
      <c r="L2477" s="1" t="s">
        <v>162</v>
      </c>
      <c r="M2477">
        <v>28</v>
      </c>
      <c r="N2477">
        <v>0</v>
      </c>
      <c r="O2477">
        <v>0</v>
      </c>
      <c r="P2477">
        <v>0</v>
      </c>
      <c r="X2477" t="str">
        <f>Receive[[#This Row],[服装]]&amp;Receive[[#This Row],[名前]]&amp;Receive[[#This Row],[レアリティ]]</f>
        <v>ユニフォーム広尾倖児ICONIC</v>
      </c>
    </row>
    <row r="2478" spans="1:24" x14ac:dyDescent="0.25">
      <c r="A2478">
        <f>VLOOKUP(Receive[[#This Row],[No用]],SetNo[[No.用]:[vlookup 用]],2,FALSE)</f>
        <v>415</v>
      </c>
      <c r="B2478">
        <f>IF(ROW()=2,1,IF(A2477&lt;&gt;Receive[[#This Row],[No]],1,B2477+1))</f>
        <v>4</v>
      </c>
      <c r="C2478" t="s">
        <v>108</v>
      </c>
      <c r="D2478" s="1" t="s">
        <v>560</v>
      </c>
      <c r="E2478" s="1" t="s">
        <v>90</v>
      </c>
      <c r="F2478" s="1" t="s">
        <v>82</v>
      </c>
      <c r="G2478" s="1" t="s">
        <v>542</v>
      </c>
      <c r="H2478" t="s">
        <v>71</v>
      </c>
      <c r="I2478">
        <v>1</v>
      </c>
      <c r="J2478" t="s">
        <v>228</v>
      </c>
      <c r="K2478" s="1" t="s">
        <v>164</v>
      </c>
      <c r="L2478" s="1" t="s">
        <v>162</v>
      </c>
      <c r="M2478">
        <v>28</v>
      </c>
      <c r="N2478">
        <v>0</v>
      </c>
      <c r="O2478">
        <v>0</v>
      </c>
      <c r="P2478">
        <v>0</v>
      </c>
      <c r="X2478" t="str">
        <f>Receive[[#This Row],[服装]]&amp;Receive[[#This Row],[名前]]&amp;Receive[[#This Row],[レアリティ]]</f>
        <v>ユニフォーム広尾倖児ICONIC</v>
      </c>
    </row>
    <row r="2479" spans="1:24" x14ac:dyDescent="0.25">
      <c r="A2479">
        <f>VLOOKUP(Receive[[#This Row],[No用]],SetNo[[No.用]:[vlookup 用]],2,FALSE)</f>
        <v>415</v>
      </c>
      <c r="B2479">
        <f>IF(ROW()=2,1,IF(A2478&lt;&gt;Receive[[#This Row],[No]],1,B2478+1))</f>
        <v>5</v>
      </c>
      <c r="C2479" t="s">
        <v>108</v>
      </c>
      <c r="D2479" s="1" t="s">
        <v>560</v>
      </c>
      <c r="E2479" s="1" t="s">
        <v>90</v>
      </c>
      <c r="F2479" s="1" t="s">
        <v>82</v>
      </c>
      <c r="G2479" s="1" t="s">
        <v>542</v>
      </c>
      <c r="H2479" t="s">
        <v>71</v>
      </c>
      <c r="I2479">
        <v>0</v>
      </c>
      <c r="J2479" t="s">
        <v>228</v>
      </c>
      <c r="K2479" s="1" t="s">
        <v>165</v>
      </c>
      <c r="L2479" s="1" t="s">
        <v>162</v>
      </c>
      <c r="M2479">
        <v>13</v>
      </c>
      <c r="N2479">
        <v>0</v>
      </c>
      <c r="O2479">
        <v>0</v>
      </c>
      <c r="P2479">
        <v>0</v>
      </c>
      <c r="X2479" t="str">
        <f>Receive[[#This Row],[服装]]&amp;Receive[[#This Row],[名前]]&amp;Receive[[#This Row],[レアリティ]]</f>
        <v>ユニフォーム広尾倖児ICONIC</v>
      </c>
    </row>
    <row r="2480" spans="1:24" x14ac:dyDescent="0.25">
      <c r="A2480">
        <f>VLOOKUP(Receive[[#This Row],[No用]],SetNo[[No.用]:[vlookup 用]],2,FALSE)</f>
        <v>416</v>
      </c>
      <c r="B2480">
        <f>IF(ROW()=2,1,IF(A2479&lt;&gt;Receive[[#This Row],[No]],1,B2479+1))</f>
        <v>1</v>
      </c>
      <c r="C2480" s="1" t="s">
        <v>729</v>
      </c>
      <c r="D2480" s="1" t="s">
        <v>560</v>
      </c>
      <c r="E2480" s="1" t="s">
        <v>77</v>
      </c>
      <c r="F2480" s="1" t="s">
        <v>82</v>
      </c>
      <c r="G2480" s="1" t="s">
        <v>542</v>
      </c>
      <c r="H2480" s="1" t="s">
        <v>543</v>
      </c>
      <c r="I2480">
        <v>1</v>
      </c>
      <c r="J2480" t="s">
        <v>228</v>
      </c>
      <c r="K2480" s="1" t="s">
        <v>119</v>
      </c>
      <c r="L2480" s="1" t="s">
        <v>178</v>
      </c>
      <c r="M2480">
        <v>31</v>
      </c>
      <c r="N2480">
        <v>0</v>
      </c>
      <c r="O2480">
        <v>0</v>
      </c>
      <c r="P2480">
        <v>0</v>
      </c>
      <c r="X2480" t="str">
        <f>Receive[[#This Row],[服装]]&amp;Receive[[#This Row],[名前]]&amp;Receive[[#This Row],[レアリティ]]</f>
        <v>カンフー広尾倖児ICONIC</v>
      </c>
    </row>
    <row r="2481" spans="1:24" x14ac:dyDescent="0.25">
      <c r="A2481">
        <f>VLOOKUP(Receive[[#This Row],[No用]],SetNo[[No.用]:[vlookup 用]],2,FALSE)</f>
        <v>416</v>
      </c>
      <c r="B2481">
        <f>IF(ROW()=2,1,IF(A2480&lt;&gt;Receive[[#This Row],[No]],1,B2480+1))</f>
        <v>2</v>
      </c>
      <c r="C2481" s="1" t="s">
        <v>729</v>
      </c>
      <c r="D2481" s="1" t="s">
        <v>560</v>
      </c>
      <c r="E2481" s="1" t="s">
        <v>77</v>
      </c>
      <c r="F2481" s="1" t="s">
        <v>82</v>
      </c>
      <c r="G2481" s="1" t="s">
        <v>542</v>
      </c>
      <c r="H2481" s="1" t="s">
        <v>543</v>
      </c>
      <c r="I2481">
        <v>1</v>
      </c>
      <c r="J2481" t="s">
        <v>228</v>
      </c>
      <c r="K2481" s="1" t="s">
        <v>230</v>
      </c>
      <c r="L2481" s="1" t="s">
        <v>162</v>
      </c>
      <c r="M2481">
        <v>28</v>
      </c>
      <c r="N2481">
        <v>0</v>
      </c>
      <c r="O2481">
        <v>0</v>
      </c>
      <c r="P2481">
        <v>0</v>
      </c>
      <c r="R2481" s="1" t="s">
        <v>923</v>
      </c>
      <c r="S2481" s="1">
        <v>10</v>
      </c>
      <c r="T2481" s="1">
        <v>39.4</v>
      </c>
      <c r="U2481" s="1"/>
      <c r="V2481" s="1"/>
      <c r="X2481" t="str">
        <f>Receive[[#This Row],[服装]]&amp;Receive[[#This Row],[名前]]&amp;Receive[[#This Row],[レアリティ]]</f>
        <v>カンフー広尾倖児ICONIC</v>
      </c>
    </row>
    <row r="2482" spans="1:24" x14ac:dyDescent="0.25">
      <c r="A2482">
        <f>VLOOKUP(Receive[[#This Row],[No用]],SetNo[[No.用]:[vlookup 用]],2,FALSE)</f>
        <v>416</v>
      </c>
      <c r="B2482">
        <f>IF(ROW()=2,1,IF(A2481&lt;&gt;Receive[[#This Row],[No]],1,B2481+1))</f>
        <v>3</v>
      </c>
      <c r="C2482" s="1" t="s">
        <v>729</v>
      </c>
      <c r="D2482" s="1" t="s">
        <v>560</v>
      </c>
      <c r="E2482" s="1" t="s">
        <v>77</v>
      </c>
      <c r="F2482" s="1" t="s">
        <v>82</v>
      </c>
      <c r="G2482" s="1" t="s">
        <v>542</v>
      </c>
      <c r="H2482" s="1" t="s">
        <v>543</v>
      </c>
      <c r="I2482">
        <v>1</v>
      </c>
      <c r="J2482" t="s">
        <v>228</v>
      </c>
      <c r="K2482" s="1" t="s">
        <v>120</v>
      </c>
      <c r="L2482" s="1" t="s">
        <v>178</v>
      </c>
      <c r="M2482">
        <v>31</v>
      </c>
      <c r="N2482">
        <v>0</v>
      </c>
      <c r="O2482">
        <v>0</v>
      </c>
      <c r="P2482">
        <v>0</v>
      </c>
      <c r="X2482" t="str">
        <f>Receive[[#This Row],[服装]]&amp;Receive[[#This Row],[名前]]&amp;Receive[[#This Row],[レアリティ]]</f>
        <v>カンフー広尾倖児ICONIC</v>
      </c>
    </row>
    <row r="2483" spans="1:24" x14ac:dyDescent="0.25">
      <c r="A2483">
        <f>VLOOKUP(Receive[[#This Row],[No用]],SetNo[[No.用]:[vlookup 用]],2,FALSE)</f>
        <v>416</v>
      </c>
      <c r="B2483">
        <f>IF(ROW()=2,1,IF(A2482&lt;&gt;Receive[[#This Row],[No]],1,B2482+1))</f>
        <v>4</v>
      </c>
      <c r="C2483" s="1" t="s">
        <v>729</v>
      </c>
      <c r="D2483" s="1" t="s">
        <v>560</v>
      </c>
      <c r="E2483" s="1" t="s">
        <v>77</v>
      </c>
      <c r="F2483" s="1" t="s">
        <v>82</v>
      </c>
      <c r="G2483" s="1" t="s">
        <v>542</v>
      </c>
      <c r="H2483" s="1" t="s">
        <v>543</v>
      </c>
      <c r="I2483">
        <v>1</v>
      </c>
      <c r="J2483" t="s">
        <v>228</v>
      </c>
      <c r="K2483" s="1" t="s">
        <v>164</v>
      </c>
      <c r="L2483" s="1" t="s">
        <v>162</v>
      </c>
      <c r="M2483">
        <v>28</v>
      </c>
      <c r="N2483">
        <v>0</v>
      </c>
      <c r="O2483">
        <v>0</v>
      </c>
      <c r="P2483">
        <v>0</v>
      </c>
      <c r="X2483" t="str">
        <f>Receive[[#This Row],[服装]]&amp;Receive[[#This Row],[名前]]&amp;Receive[[#This Row],[レアリティ]]</f>
        <v>カンフー広尾倖児ICONIC</v>
      </c>
    </row>
    <row r="2484" spans="1:24" x14ac:dyDescent="0.25">
      <c r="A2484">
        <f>VLOOKUP(Receive[[#This Row],[No用]],SetNo[[No.用]:[vlookup 用]],2,FALSE)</f>
        <v>416</v>
      </c>
      <c r="B2484">
        <f>IF(ROW()=2,1,IF(A2483&lt;&gt;Receive[[#This Row],[No]],1,B2483+1))</f>
        <v>5</v>
      </c>
      <c r="C2484" s="1" t="s">
        <v>729</v>
      </c>
      <c r="D2484" s="1" t="s">
        <v>560</v>
      </c>
      <c r="E2484" s="1" t="s">
        <v>77</v>
      </c>
      <c r="F2484" s="1" t="s">
        <v>82</v>
      </c>
      <c r="G2484" s="1" t="s">
        <v>542</v>
      </c>
      <c r="H2484" s="1" t="s">
        <v>543</v>
      </c>
      <c r="I2484">
        <v>0</v>
      </c>
      <c r="J2484" t="s">
        <v>228</v>
      </c>
      <c r="K2484" s="1" t="s">
        <v>165</v>
      </c>
      <c r="L2484" s="1" t="s">
        <v>162</v>
      </c>
      <c r="M2484">
        <v>13</v>
      </c>
      <c r="N2484">
        <v>0</v>
      </c>
      <c r="O2484">
        <v>0</v>
      </c>
      <c r="P2484">
        <v>0</v>
      </c>
      <c r="X2484" t="str">
        <f>Receive[[#This Row],[服装]]&amp;Receive[[#This Row],[名前]]&amp;Receive[[#This Row],[レアリティ]]</f>
        <v>カンフー広尾倖児ICONIC</v>
      </c>
    </row>
    <row r="2485" spans="1:24" x14ac:dyDescent="0.25">
      <c r="A2485">
        <f>VLOOKUP(Receive[[#This Row],[No用]],SetNo[[No.用]:[vlookup 用]],2,FALSE)</f>
        <v>417</v>
      </c>
      <c r="B2485">
        <f>IF(ROW()=2,1,IF(A2484&lt;&gt;Receive[[#This Row],[No]],1,B2484+1))</f>
        <v>1</v>
      </c>
      <c r="C2485" t="s">
        <v>108</v>
      </c>
      <c r="D2485" s="1" t="s">
        <v>562</v>
      </c>
      <c r="E2485" s="1" t="s">
        <v>90</v>
      </c>
      <c r="F2485" s="1" t="s">
        <v>74</v>
      </c>
      <c r="G2485" s="1" t="s">
        <v>542</v>
      </c>
      <c r="H2485" t="s">
        <v>71</v>
      </c>
      <c r="I2485">
        <v>1</v>
      </c>
      <c r="J2485" t="s">
        <v>228</v>
      </c>
      <c r="K2485" s="1" t="s">
        <v>119</v>
      </c>
      <c r="L2485" s="1" t="s">
        <v>162</v>
      </c>
      <c r="M2485">
        <v>27</v>
      </c>
      <c r="N2485">
        <v>0</v>
      </c>
      <c r="O2485">
        <v>0</v>
      </c>
      <c r="P2485">
        <v>0</v>
      </c>
      <c r="X2485" t="str">
        <f>Receive[[#This Row],[服装]]&amp;Receive[[#This Row],[名前]]&amp;Receive[[#This Row],[レアリティ]]</f>
        <v>ユニフォーム先島伊澄ICONIC</v>
      </c>
    </row>
    <row r="2486" spans="1:24" x14ac:dyDescent="0.25">
      <c r="A2486">
        <f>VLOOKUP(Receive[[#This Row],[No用]],SetNo[[No.用]:[vlookup 用]],2,FALSE)</f>
        <v>417</v>
      </c>
      <c r="B2486">
        <f>IF(ROW()=2,1,IF(A2485&lt;&gt;Receive[[#This Row],[No]],1,B2485+1))</f>
        <v>2</v>
      </c>
      <c r="C2486" t="s">
        <v>108</v>
      </c>
      <c r="D2486" s="1" t="s">
        <v>562</v>
      </c>
      <c r="E2486" s="1" t="s">
        <v>90</v>
      </c>
      <c r="F2486" s="1" t="s">
        <v>74</v>
      </c>
      <c r="G2486" s="1" t="s">
        <v>542</v>
      </c>
      <c r="H2486" t="s">
        <v>71</v>
      </c>
      <c r="I2486">
        <v>1</v>
      </c>
      <c r="J2486" t="s">
        <v>228</v>
      </c>
      <c r="K2486" s="1" t="s">
        <v>163</v>
      </c>
      <c r="L2486" s="1" t="s">
        <v>162</v>
      </c>
      <c r="M2486">
        <v>27</v>
      </c>
      <c r="N2486">
        <v>0</v>
      </c>
      <c r="O2486">
        <v>0</v>
      </c>
      <c r="P2486">
        <v>0</v>
      </c>
      <c r="R2486" s="1" t="s">
        <v>923</v>
      </c>
      <c r="S2486" s="1">
        <v>15</v>
      </c>
      <c r="T2486" s="1">
        <v>59.1</v>
      </c>
      <c r="U2486" s="1"/>
      <c r="V2486" s="1"/>
      <c r="X2486" t="str">
        <f>Receive[[#This Row],[服装]]&amp;Receive[[#This Row],[名前]]&amp;Receive[[#This Row],[レアリティ]]</f>
        <v>ユニフォーム先島伊澄ICONIC</v>
      </c>
    </row>
    <row r="2487" spans="1:24" x14ac:dyDescent="0.25">
      <c r="A2487">
        <f>VLOOKUP(Receive[[#This Row],[No用]],SetNo[[No.用]:[vlookup 用]],2,FALSE)</f>
        <v>417</v>
      </c>
      <c r="B2487">
        <f>IF(ROW()=2,1,IF(A2486&lt;&gt;Receive[[#This Row],[No]],1,B2486+1))</f>
        <v>3</v>
      </c>
      <c r="C2487" t="s">
        <v>108</v>
      </c>
      <c r="D2487" s="1" t="s">
        <v>562</v>
      </c>
      <c r="E2487" s="1" t="s">
        <v>90</v>
      </c>
      <c r="F2487" s="1" t="s">
        <v>74</v>
      </c>
      <c r="G2487" s="1" t="s">
        <v>542</v>
      </c>
      <c r="H2487" t="s">
        <v>71</v>
      </c>
      <c r="I2487">
        <v>1</v>
      </c>
      <c r="J2487" t="s">
        <v>228</v>
      </c>
      <c r="K2487" s="1" t="s">
        <v>120</v>
      </c>
      <c r="L2487" s="1" t="s">
        <v>162</v>
      </c>
      <c r="M2487">
        <v>27</v>
      </c>
      <c r="N2487">
        <v>0</v>
      </c>
      <c r="O2487">
        <v>0</v>
      </c>
      <c r="P2487">
        <v>0</v>
      </c>
      <c r="X2487" t="str">
        <f>Receive[[#This Row],[服装]]&amp;Receive[[#This Row],[名前]]&amp;Receive[[#This Row],[レアリティ]]</f>
        <v>ユニフォーム先島伊澄ICONIC</v>
      </c>
    </row>
    <row r="2488" spans="1:24" x14ac:dyDescent="0.25">
      <c r="A2488">
        <f>VLOOKUP(Receive[[#This Row],[No用]],SetNo[[No.用]:[vlookup 用]],2,FALSE)</f>
        <v>417</v>
      </c>
      <c r="B2488">
        <f>IF(ROW()=2,1,IF(A2487&lt;&gt;Receive[[#This Row],[No]],1,B2487+1))</f>
        <v>4</v>
      </c>
      <c r="C2488" t="s">
        <v>108</v>
      </c>
      <c r="D2488" s="1" t="s">
        <v>562</v>
      </c>
      <c r="E2488" s="1" t="s">
        <v>90</v>
      </c>
      <c r="F2488" s="1" t="s">
        <v>74</v>
      </c>
      <c r="G2488" s="1" t="s">
        <v>542</v>
      </c>
      <c r="H2488" t="s">
        <v>71</v>
      </c>
      <c r="I2488">
        <v>1</v>
      </c>
      <c r="J2488" t="s">
        <v>228</v>
      </c>
      <c r="K2488" s="1" t="s">
        <v>164</v>
      </c>
      <c r="L2488" s="1" t="s">
        <v>162</v>
      </c>
      <c r="M2488">
        <v>27</v>
      </c>
      <c r="N2488">
        <v>0</v>
      </c>
      <c r="O2488">
        <v>0</v>
      </c>
      <c r="P2488">
        <v>0</v>
      </c>
      <c r="X2488" t="str">
        <f>Receive[[#This Row],[服装]]&amp;Receive[[#This Row],[名前]]&amp;Receive[[#This Row],[レアリティ]]</f>
        <v>ユニフォーム先島伊澄ICONIC</v>
      </c>
    </row>
    <row r="2489" spans="1:24" x14ac:dyDescent="0.25">
      <c r="A2489">
        <f>VLOOKUP(Receive[[#This Row],[No用]],SetNo[[No.用]:[vlookup 用]],2,FALSE)</f>
        <v>417</v>
      </c>
      <c r="B2489">
        <f>IF(ROW()=2,1,IF(A2488&lt;&gt;Receive[[#This Row],[No]],1,B2488+1))</f>
        <v>5</v>
      </c>
      <c r="C2489" t="s">
        <v>108</v>
      </c>
      <c r="D2489" s="1" t="s">
        <v>562</v>
      </c>
      <c r="E2489" s="1" t="s">
        <v>90</v>
      </c>
      <c r="F2489" s="1" t="s">
        <v>74</v>
      </c>
      <c r="G2489" s="1" t="s">
        <v>542</v>
      </c>
      <c r="H2489" t="s">
        <v>71</v>
      </c>
      <c r="I2489">
        <v>0</v>
      </c>
      <c r="J2489" t="s">
        <v>228</v>
      </c>
      <c r="K2489" s="1" t="s">
        <v>165</v>
      </c>
      <c r="L2489" s="1" t="s">
        <v>162</v>
      </c>
      <c r="M2489">
        <v>13</v>
      </c>
      <c r="N2489">
        <v>0</v>
      </c>
      <c r="O2489">
        <v>0</v>
      </c>
      <c r="P2489">
        <v>0</v>
      </c>
      <c r="X2489" t="str">
        <f>Receive[[#This Row],[服装]]&amp;Receive[[#This Row],[名前]]&amp;Receive[[#This Row],[レアリティ]]</f>
        <v>ユニフォーム先島伊澄ICONIC</v>
      </c>
    </row>
    <row r="2490" spans="1:24" x14ac:dyDescent="0.25">
      <c r="A2490">
        <f>VLOOKUP(Receive[[#This Row],[No用]],SetNo[[No.用]:[vlookup 用]],2,FALSE)</f>
        <v>418</v>
      </c>
      <c r="B2490">
        <f>IF(ROW()=2,1,IF(A2489&lt;&gt;Receive[[#This Row],[No]],1,B2489+1))</f>
        <v>1</v>
      </c>
      <c r="C2490" t="s">
        <v>108</v>
      </c>
      <c r="D2490" s="1" t="s">
        <v>564</v>
      </c>
      <c r="E2490" s="1" t="s">
        <v>90</v>
      </c>
      <c r="F2490" s="1" t="s">
        <v>82</v>
      </c>
      <c r="G2490" s="1" t="s">
        <v>542</v>
      </c>
      <c r="H2490" t="s">
        <v>71</v>
      </c>
      <c r="I2490">
        <v>1</v>
      </c>
      <c r="J2490" t="s">
        <v>228</v>
      </c>
      <c r="K2490" s="1" t="s">
        <v>119</v>
      </c>
      <c r="L2490" s="1" t="s">
        <v>162</v>
      </c>
      <c r="M2490">
        <v>26</v>
      </c>
      <c r="N2490">
        <v>0</v>
      </c>
      <c r="O2490">
        <v>0</v>
      </c>
      <c r="P2490">
        <v>0</v>
      </c>
      <c r="X2490" t="str">
        <f>Receive[[#This Row],[服装]]&amp;Receive[[#This Row],[名前]]&amp;Receive[[#This Row],[レアリティ]]</f>
        <v>ユニフォーム背黒晃彦ICONIC</v>
      </c>
    </row>
    <row r="2491" spans="1:24" x14ac:dyDescent="0.25">
      <c r="A2491">
        <f>VLOOKUP(Receive[[#This Row],[No用]],SetNo[[No.用]:[vlookup 用]],2,FALSE)</f>
        <v>418</v>
      </c>
      <c r="B2491">
        <f>IF(ROW()=2,1,IF(A2490&lt;&gt;Receive[[#This Row],[No]],1,B2490+1))</f>
        <v>2</v>
      </c>
      <c r="C2491" t="s">
        <v>108</v>
      </c>
      <c r="D2491" s="1" t="s">
        <v>564</v>
      </c>
      <c r="E2491" s="1" t="s">
        <v>90</v>
      </c>
      <c r="F2491" s="1" t="s">
        <v>82</v>
      </c>
      <c r="G2491" s="1" t="s">
        <v>542</v>
      </c>
      <c r="H2491" t="s">
        <v>71</v>
      </c>
      <c r="I2491">
        <v>1</v>
      </c>
      <c r="J2491" t="s">
        <v>228</v>
      </c>
      <c r="K2491" s="1" t="s">
        <v>163</v>
      </c>
      <c r="L2491" s="1" t="s">
        <v>162</v>
      </c>
      <c r="M2491">
        <v>26</v>
      </c>
      <c r="N2491">
        <v>0</v>
      </c>
      <c r="O2491">
        <v>0</v>
      </c>
      <c r="P2491">
        <v>0</v>
      </c>
      <c r="R2491" s="1" t="s">
        <v>923</v>
      </c>
      <c r="S2491" s="1">
        <v>15</v>
      </c>
      <c r="T2491" s="1">
        <v>59.1</v>
      </c>
      <c r="U2491" s="1"/>
      <c r="V2491" s="1"/>
      <c r="X2491" t="str">
        <f>Receive[[#This Row],[服装]]&amp;Receive[[#This Row],[名前]]&amp;Receive[[#This Row],[レアリティ]]</f>
        <v>ユニフォーム背黒晃彦ICONIC</v>
      </c>
    </row>
    <row r="2492" spans="1:24" x14ac:dyDescent="0.25">
      <c r="A2492">
        <f>VLOOKUP(Receive[[#This Row],[No用]],SetNo[[No.用]:[vlookup 用]],2,FALSE)</f>
        <v>418</v>
      </c>
      <c r="B2492">
        <f>IF(ROW()=2,1,IF(A2491&lt;&gt;Receive[[#This Row],[No]],1,B2491+1))</f>
        <v>3</v>
      </c>
      <c r="C2492" t="s">
        <v>108</v>
      </c>
      <c r="D2492" s="1" t="s">
        <v>564</v>
      </c>
      <c r="E2492" s="1" t="s">
        <v>90</v>
      </c>
      <c r="F2492" s="1" t="s">
        <v>82</v>
      </c>
      <c r="G2492" s="1" t="s">
        <v>542</v>
      </c>
      <c r="H2492" t="s">
        <v>71</v>
      </c>
      <c r="I2492">
        <v>1</v>
      </c>
      <c r="J2492" t="s">
        <v>228</v>
      </c>
      <c r="K2492" s="1" t="s">
        <v>120</v>
      </c>
      <c r="L2492" s="1" t="s">
        <v>162</v>
      </c>
      <c r="M2492">
        <v>26</v>
      </c>
      <c r="N2492">
        <v>0</v>
      </c>
      <c r="O2492">
        <v>0</v>
      </c>
      <c r="P2492">
        <v>0</v>
      </c>
      <c r="X2492" t="str">
        <f>Receive[[#This Row],[服装]]&amp;Receive[[#This Row],[名前]]&amp;Receive[[#This Row],[レアリティ]]</f>
        <v>ユニフォーム背黒晃彦ICONIC</v>
      </c>
    </row>
    <row r="2493" spans="1:24" x14ac:dyDescent="0.25">
      <c r="A2493">
        <f>VLOOKUP(Receive[[#This Row],[No用]],SetNo[[No.用]:[vlookup 用]],2,FALSE)</f>
        <v>418</v>
      </c>
      <c r="B2493">
        <f>IF(ROW()=2,1,IF(A2492&lt;&gt;Receive[[#This Row],[No]],1,B2492+1))</f>
        <v>4</v>
      </c>
      <c r="C2493" t="s">
        <v>108</v>
      </c>
      <c r="D2493" s="1" t="s">
        <v>564</v>
      </c>
      <c r="E2493" s="1" t="s">
        <v>90</v>
      </c>
      <c r="F2493" s="1" t="s">
        <v>82</v>
      </c>
      <c r="G2493" s="1" t="s">
        <v>542</v>
      </c>
      <c r="H2493" t="s">
        <v>71</v>
      </c>
      <c r="I2493">
        <v>1</v>
      </c>
      <c r="J2493" t="s">
        <v>228</v>
      </c>
      <c r="K2493" s="1" t="s">
        <v>164</v>
      </c>
      <c r="L2493" s="1" t="s">
        <v>162</v>
      </c>
      <c r="M2493">
        <v>26</v>
      </c>
      <c r="N2493">
        <v>0</v>
      </c>
      <c r="O2493">
        <v>0</v>
      </c>
      <c r="P2493">
        <v>0</v>
      </c>
      <c r="X2493" t="str">
        <f>Receive[[#This Row],[服装]]&amp;Receive[[#This Row],[名前]]&amp;Receive[[#This Row],[レアリティ]]</f>
        <v>ユニフォーム背黒晃彦ICONIC</v>
      </c>
    </row>
    <row r="2494" spans="1:24" x14ac:dyDescent="0.25">
      <c r="A2494">
        <f>VLOOKUP(Receive[[#This Row],[No用]],SetNo[[No.用]:[vlookup 用]],2,FALSE)</f>
        <v>418</v>
      </c>
      <c r="B2494">
        <f>IF(ROW()=2,1,IF(A2493&lt;&gt;Receive[[#This Row],[No]],1,B2493+1))</f>
        <v>5</v>
      </c>
      <c r="C2494" t="s">
        <v>108</v>
      </c>
      <c r="D2494" s="1" t="s">
        <v>564</v>
      </c>
      <c r="E2494" s="1" t="s">
        <v>90</v>
      </c>
      <c r="F2494" s="1" t="s">
        <v>82</v>
      </c>
      <c r="G2494" s="1" t="s">
        <v>542</v>
      </c>
      <c r="H2494" t="s">
        <v>71</v>
      </c>
      <c r="I2494">
        <v>0</v>
      </c>
      <c r="J2494" t="s">
        <v>228</v>
      </c>
      <c r="K2494" s="1" t="s">
        <v>165</v>
      </c>
      <c r="L2494" s="1" t="s">
        <v>162</v>
      </c>
      <c r="M2494">
        <v>13</v>
      </c>
      <c r="N2494">
        <v>0</v>
      </c>
      <c r="O2494">
        <v>0</v>
      </c>
      <c r="P2494">
        <v>0</v>
      </c>
      <c r="X2494" t="str">
        <f>Receive[[#This Row],[服装]]&amp;Receive[[#This Row],[名前]]&amp;Receive[[#This Row],[レアリティ]]</f>
        <v>ユニフォーム背黒晃彦ICONIC</v>
      </c>
    </row>
    <row r="2495" spans="1:24" x14ac:dyDescent="0.25">
      <c r="A2495">
        <f>VLOOKUP(Receive[[#This Row],[No用]],SetNo[[No.用]:[vlookup 用]],2,FALSE)</f>
        <v>419</v>
      </c>
      <c r="B2495">
        <f>IF(ROW()=2,1,IF(A2494&lt;&gt;Receive[[#This Row],[No]],1,B2494+1))</f>
        <v>1</v>
      </c>
      <c r="C2495" t="s">
        <v>108</v>
      </c>
      <c r="D2495" s="1" t="s">
        <v>566</v>
      </c>
      <c r="E2495" s="1" t="s">
        <v>90</v>
      </c>
      <c r="F2495" s="1" t="s">
        <v>80</v>
      </c>
      <c r="G2495" s="1" t="s">
        <v>542</v>
      </c>
      <c r="H2495" t="s">
        <v>71</v>
      </c>
      <c r="I2495">
        <v>1</v>
      </c>
      <c r="J2495" t="s">
        <v>228</v>
      </c>
      <c r="K2495" s="1" t="s">
        <v>119</v>
      </c>
      <c r="L2495" s="1" t="s">
        <v>173</v>
      </c>
      <c r="M2495">
        <v>37</v>
      </c>
      <c r="N2495">
        <v>0</v>
      </c>
      <c r="O2495">
        <v>0</v>
      </c>
      <c r="P2495">
        <v>0</v>
      </c>
      <c r="X2495" t="str">
        <f>Receive[[#This Row],[服装]]&amp;Receive[[#This Row],[名前]]&amp;Receive[[#This Row],[レアリティ]]</f>
        <v>ユニフォーム赤間颯ICONIC</v>
      </c>
    </row>
    <row r="2496" spans="1:24" x14ac:dyDescent="0.25">
      <c r="A2496">
        <f>VLOOKUP(Receive[[#This Row],[No用]],SetNo[[No.用]:[vlookup 用]],2,FALSE)</f>
        <v>419</v>
      </c>
      <c r="B2496">
        <f>IF(ROW()=2,1,IF(A2495&lt;&gt;Receive[[#This Row],[No]],1,B2495+1))</f>
        <v>2</v>
      </c>
      <c r="C2496" t="s">
        <v>108</v>
      </c>
      <c r="D2496" s="1" t="s">
        <v>566</v>
      </c>
      <c r="E2496" s="1" t="s">
        <v>90</v>
      </c>
      <c r="F2496" s="1" t="s">
        <v>80</v>
      </c>
      <c r="G2496" s="1" t="s">
        <v>542</v>
      </c>
      <c r="H2496" t="s">
        <v>71</v>
      </c>
      <c r="I2496">
        <v>1</v>
      </c>
      <c r="J2496" t="s">
        <v>228</v>
      </c>
      <c r="K2496" s="1" t="s">
        <v>194</v>
      </c>
      <c r="L2496" s="1" t="s">
        <v>178</v>
      </c>
      <c r="M2496">
        <v>39</v>
      </c>
      <c r="N2496">
        <v>0</v>
      </c>
      <c r="O2496">
        <v>0</v>
      </c>
      <c r="P2496">
        <v>0</v>
      </c>
      <c r="X2496" t="str">
        <f>Receive[[#This Row],[服装]]&amp;Receive[[#This Row],[名前]]&amp;Receive[[#This Row],[レアリティ]]</f>
        <v>ユニフォーム赤間颯ICONIC</v>
      </c>
    </row>
    <row r="2497" spans="1:24" x14ac:dyDescent="0.25">
      <c r="A2497">
        <f>VLOOKUP(Receive[[#This Row],[No用]],SetNo[[No.用]:[vlookup 用]],2,FALSE)</f>
        <v>419</v>
      </c>
      <c r="B2497">
        <f>IF(ROW()=2,1,IF(A2496&lt;&gt;Receive[[#This Row],[No]],1,B2496+1))</f>
        <v>3</v>
      </c>
      <c r="C2497" t="s">
        <v>108</v>
      </c>
      <c r="D2497" s="1" t="s">
        <v>566</v>
      </c>
      <c r="E2497" s="1" t="s">
        <v>90</v>
      </c>
      <c r="F2497" s="1" t="s">
        <v>80</v>
      </c>
      <c r="G2497" s="1" t="s">
        <v>542</v>
      </c>
      <c r="H2497" t="s">
        <v>71</v>
      </c>
      <c r="I2497">
        <v>1</v>
      </c>
      <c r="J2497" t="s">
        <v>228</v>
      </c>
      <c r="K2497" s="1" t="s">
        <v>163</v>
      </c>
      <c r="L2497" s="1" t="s">
        <v>162</v>
      </c>
      <c r="M2497">
        <v>34</v>
      </c>
      <c r="N2497">
        <v>0</v>
      </c>
      <c r="O2497">
        <v>0</v>
      </c>
      <c r="P2497">
        <v>0</v>
      </c>
      <c r="R2497" s="1" t="s">
        <v>923</v>
      </c>
      <c r="S2497" s="1">
        <v>15</v>
      </c>
      <c r="T2497" s="1">
        <v>59.1</v>
      </c>
      <c r="U2497" s="1"/>
      <c r="V2497" s="1"/>
      <c r="X2497" t="str">
        <f>Receive[[#This Row],[服装]]&amp;Receive[[#This Row],[名前]]&amp;Receive[[#This Row],[レアリティ]]</f>
        <v>ユニフォーム赤間颯ICONIC</v>
      </c>
    </row>
    <row r="2498" spans="1:24" x14ac:dyDescent="0.25">
      <c r="A2498">
        <f>VLOOKUP(Receive[[#This Row],[No用]],SetNo[[No.用]:[vlookup 用]],2,FALSE)</f>
        <v>419</v>
      </c>
      <c r="B2498">
        <f>IF(ROW()=2,1,IF(A2497&lt;&gt;Receive[[#This Row],[No]],1,B2497+1))</f>
        <v>4</v>
      </c>
      <c r="C2498" t="s">
        <v>108</v>
      </c>
      <c r="D2498" s="1" t="s">
        <v>566</v>
      </c>
      <c r="E2498" s="1" t="s">
        <v>90</v>
      </c>
      <c r="F2498" s="1" t="s">
        <v>80</v>
      </c>
      <c r="G2498" s="1" t="s">
        <v>542</v>
      </c>
      <c r="H2498" t="s">
        <v>71</v>
      </c>
      <c r="I2498">
        <v>1</v>
      </c>
      <c r="J2498" t="s">
        <v>228</v>
      </c>
      <c r="K2498" s="1" t="s">
        <v>230</v>
      </c>
      <c r="L2498" s="1" t="s">
        <v>162</v>
      </c>
      <c r="M2498">
        <v>34</v>
      </c>
      <c r="N2498">
        <v>0</v>
      </c>
      <c r="O2498">
        <v>0</v>
      </c>
      <c r="P2498">
        <v>0</v>
      </c>
      <c r="R2498" s="1" t="s">
        <v>923</v>
      </c>
      <c r="S2498" s="1">
        <v>10</v>
      </c>
      <c r="T2498" s="1">
        <v>39.4</v>
      </c>
      <c r="U2498" s="1"/>
      <c r="V2498" s="1"/>
      <c r="X2498" t="str">
        <f>Receive[[#This Row],[服装]]&amp;Receive[[#This Row],[名前]]&amp;Receive[[#This Row],[レアリティ]]</f>
        <v>ユニフォーム赤間颯ICONIC</v>
      </c>
    </row>
    <row r="2499" spans="1:24" x14ac:dyDescent="0.25">
      <c r="A2499">
        <f>VLOOKUP(Receive[[#This Row],[No用]],SetNo[[No.用]:[vlookup 用]],2,FALSE)</f>
        <v>419</v>
      </c>
      <c r="B2499">
        <f>IF(ROW()=2,1,IF(A2498&lt;&gt;Receive[[#This Row],[No]],1,B2498+1))</f>
        <v>5</v>
      </c>
      <c r="C2499" t="s">
        <v>108</v>
      </c>
      <c r="D2499" s="1" t="s">
        <v>566</v>
      </c>
      <c r="E2499" s="1" t="s">
        <v>90</v>
      </c>
      <c r="F2499" s="1" t="s">
        <v>80</v>
      </c>
      <c r="G2499" s="1" t="s">
        <v>542</v>
      </c>
      <c r="H2499" t="s">
        <v>71</v>
      </c>
      <c r="I2499">
        <v>1</v>
      </c>
      <c r="J2499" t="s">
        <v>228</v>
      </c>
      <c r="K2499" s="1" t="s">
        <v>120</v>
      </c>
      <c r="L2499" s="1" t="s">
        <v>173</v>
      </c>
      <c r="M2499">
        <v>37</v>
      </c>
      <c r="N2499">
        <v>0</v>
      </c>
      <c r="O2499">
        <v>0</v>
      </c>
      <c r="P2499">
        <v>0</v>
      </c>
      <c r="X2499" t="str">
        <f>Receive[[#This Row],[服装]]&amp;Receive[[#This Row],[名前]]&amp;Receive[[#This Row],[レアリティ]]</f>
        <v>ユニフォーム赤間颯ICONIC</v>
      </c>
    </row>
    <row r="2500" spans="1:24" x14ac:dyDescent="0.25">
      <c r="A2500">
        <f>VLOOKUP(Receive[[#This Row],[No用]],SetNo[[No.用]:[vlookup 用]],2,FALSE)</f>
        <v>419</v>
      </c>
      <c r="B2500">
        <f>IF(ROW()=2,1,IF(A2499&lt;&gt;Receive[[#This Row],[No]],1,B2499+1))</f>
        <v>6</v>
      </c>
      <c r="C2500" t="s">
        <v>108</v>
      </c>
      <c r="D2500" s="1" t="s">
        <v>566</v>
      </c>
      <c r="E2500" s="1" t="s">
        <v>90</v>
      </c>
      <c r="F2500" s="1" t="s">
        <v>80</v>
      </c>
      <c r="G2500" s="1" t="s">
        <v>542</v>
      </c>
      <c r="H2500" t="s">
        <v>71</v>
      </c>
      <c r="I2500">
        <v>1</v>
      </c>
      <c r="J2500" t="s">
        <v>228</v>
      </c>
      <c r="K2500" s="1" t="s">
        <v>164</v>
      </c>
      <c r="L2500" s="1" t="s">
        <v>162</v>
      </c>
      <c r="M2500">
        <v>34</v>
      </c>
      <c r="N2500">
        <v>0</v>
      </c>
      <c r="O2500">
        <v>0</v>
      </c>
      <c r="P2500">
        <v>0</v>
      </c>
      <c r="X2500" t="str">
        <f>Receive[[#This Row],[服装]]&amp;Receive[[#This Row],[名前]]&amp;Receive[[#This Row],[レアリティ]]</f>
        <v>ユニフォーム赤間颯ICONIC</v>
      </c>
    </row>
    <row r="2501" spans="1:24" x14ac:dyDescent="0.25">
      <c r="A2501">
        <f>VLOOKUP(Receive[[#This Row],[No用]],SetNo[[No.用]:[vlookup 用]],2,FALSE)</f>
        <v>419</v>
      </c>
      <c r="B2501">
        <f>IF(ROW()=2,1,IF(A2500&lt;&gt;Receive[[#This Row],[No]],1,B2500+1))</f>
        <v>7</v>
      </c>
      <c r="C2501" t="s">
        <v>108</v>
      </c>
      <c r="D2501" s="1" t="s">
        <v>566</v>
      </c>
      <c r="E2501" s="1" t="s">
        <v>90</v>
      </c>
      <c r="F2501" s="1" t="s">
        <v>80</v>
      </c>
      <c r="G2501" s="1" t="s">
        <v>542</v>
      </c>
      <c r="H2501" t="s">
        <v>71</v>
      </c>
      <c r="I2501">
        <v>0</v>
      </c>
      <c r="J2501" t="s">
        <v>228</v>
      </c>
      <c r="K2501" s="1" t="s">
        <v>165</v>
      </c>
      <c r="L2501" s="1" t="s">
        <v>162</v>
      </c>
      <c r="M2501">
        <v>13</v>
      </c>
      <c r="N2501">
        <v>0</v>
      </c>
      <c r="O2501">
        <v>0</v>
      </c>
      <c r="P2501">
        <v>0</v>
      </c>
      <c r="X2501" t="str">
        <f>Receive[[#This Row],[服装]]&amp;Receive[[#This Row],[名前]]&amp;Receive[[#This Row],[レアリティ]]</f>
        <v>ユニフォーム赤間颯ICONIC</v>
      </c>
    </row>
    <row r="2502" spans="1:24" x14ac:dyDescent="0.25">
      <c r="A2502">
        <f>VLOOKUP(Receive[[#This Row],[No用]],SetNo[[No.用]:[vlookup 用]],2,FALSE)</f>
        <v>419</v>
      </c>
      <c r="B2502">
        <f>IF(ROW()=2,1,IF(A2501&lt;&gt;Receive[[#This Row],[No]],1,B2501+1))</f>
        <v>8</v>
      </c>
      <c r="C2502" t="s">
        <v>108</v>
      </c>
      <c r="D2502" s="1" t="s">
        <v>566</v>
      </c>
      <c r="E2502" s="1" t="s">
        <v>90</v>
      </c>
      <c r="F2502" s="1" t="s">
        <v>80</v>
      </c>
      <c r="G2502" s="1" t="s">
        <v>542</v>
      </c>
      <c r="H2502" t="s">
        <v>71</v>
      </c>
      <c r="I2502">
        <v>1</v>
      </c>
      <c r="J2502" t="s">
        <v>228</v>
      </c>
      <c r="K2502" s="1" t="s">
        <v>183</v>
      </c>
      <c r="L2502" s="1" t="s">
        <v>224</v>
      </c>
      <c r="M2502">
        <v>50</v>
      </c>
      <c r="N2502">
        <v>0</v>
      </c>
      <c r="O2502">
        <v>61</v>
      </c>
      <c r="P2502">
        <v>0</v>
      </c>
      <c r="X2502" t="str">
        <f>Receive[[#This Row],[服装]]&amp;Receive[[#This Row],[名前]]&amp;Receive[[#This Row],[レアリティ]]</f>
        <v>ユニフォーム赤間颯ICONIC</v>
      </c>
    </row>
    <row r="2503" spans="1:24" x14ac:dyDescent="0.25">
      <c r="A2503">
        <f>VLOOKUP(Receive[[#This Row],[No用]],SetNo[[No.用]:[vlookup 用]],2,FALSE)</f>
        <v>420</v>
      </c>
      <c r="B2503">
        <f>IF(ROW()=2,1,IF(A2502&lt;&gt;Receive[[#This Row],[No]],1,B2502+1))</f>
        <v>1</v>
      </c>
      <c r="C2503" s="1" t="s">
        <v>108</v>
      </c>
      <c r="D2503" s="1" t="s">
        <v>1032</v>
      </c>
      <c r="E2503" s="1" t="s">
        <v>77</v>
      </c>
      <c r="F2503" s="1" t="s">
        <v>74</v>
      </c>
      <c r="G2503" s="1" t="s">
        <v>1033</v>
      </c>
      <c r="H2503" s="1" t="s">
        <v>543</v>
      </c>
      <c r="I2503">
        <v>1</v>
      </c>
      <c r="J2503" t="s">
        <v>228</v>
      </c>
      <c r="K2503" s="1" t="s">
        <v>119</v>
      </c>
      <c r="L2503" s="1" t="s">
        <v>162</v>
      </c>
      <c r="M2503">
        <v>29</v>
      </c>
      <c r="N2503">
        <v>0</v>
      </c>
      <c r="O2503">
        <v>0</v>
      </c>
      <c r="P2503">
        <v>0</v>
      </c>
      <c r="X2503" t="str">
        <f>Receive[[#This Row],[服装]]&amp;Receive[[#This Row],[名前]]&amp;Receive[[#This Row],[レアリティ]]</f>
        <v>ユニフォーム白峰周ICONIC</v>
      </c>
    </row>
    <row r="2504" spans="1:24" x14ac:dyDescent="0.25">
      <c r="A2504">
        <f>VLOOKUP(Receive[[#This Row],[No用]],SetNo[[No.用]:[vlookup 用]],2,FALSE)</f>
        <v>420</v>
      </c>
      <c r="B2504">
        <f>IF(ROW()=2,1,IF(A2503&lt;&gt;Receive[[#This Row],[No]],1,B2503+1))</f>
        <v>2</v>
      </c>
      <c r="C2504" s="1" t="s">
        <v>108</v>
      </c>
      <c r="D2504" s="1" t="s">
        <v>1032</v>
      </c>
      <c r="E2504" s="1" t="s">
        <v>77</v>
      </c>
      <c r="F2504" s="1" t="s">
        <v>74</v>
      </c>
      <c r="G2504" s="1" t="s">
        <v>1033</v>
      </c>
      <c r="H2504" s="1" t="s">
        <v>543</v>
      </c>
      <c r="I2504">
        <v>1</v>
      </c>
      <c r="J2504" t="s">
        <v>228</v>
      </c>
      <c r="K2504" s="1" t="s">
        <v>163</v>
      </c>
      <c r="L2504" s="1" t="s">
        <v>162</v>
      </c>
      <c r="M2504">
        <v>29</v>
      </c>
      <c r="N2504">
        <v>0</v>
      </c>
      <c r="O2504">
        <v>0</v>
      </c>
      <c r="P2504">
        <v>0</v>
      </c>
      <c r="R2504" s="1" t="s">
        <v>923</v>
      </c>
      <c r="S2504" s="1">
        <v>15</v>
      </c>
      <c r="T2504" s="1">
        <v>59.1</v>
      </c>
      <c r="U2504" s="1"/>
      <c r="V2504" s="1"/>
      <c r="W2504" s="1"/>
      <c r="X2504" t="str">
        <f>Receive[[#This Row],[服装]]&amp;Receive[[#This Row],[名前]]&amp;Receive[[#This Row],[レアリティ]]</f>
        <v>ユニフォーム白峰周ICONIC</v>
      </c>
    </row>
    <row r="2505" spans="1:24" x14ac:dyDescent="0.25">
      <c r="A2505">
        <f>VLOOKUP(Receive[[#This Row],[No用]],SetNo[[No.用]:[vlookup 用]],2,FALSE)</f>
        <v>420</v>
      </c>
      <c r="B2505">
        <f>IF(ROW()=2,1,IF(A2504&lt;&gt;Receive[[#This Row],[No]],1,B2504+1))</f>
        <v>3</v>
      </c>
      <c r="C2505" s="1" t="s">
        <v>108</v>
      </c>
      <c r="D2505" s="1" t="s">
        <v>1032</v>
      </c>
      <c r="E2505" s="1" t="s">
        <v>77</v>
      </c>
      <c r="F2505" s="1" t="s">
        <v>74</v>
      </c>
      <c r="G2505" s="1" t="s">
        <v>1033</v>
      </c>
      <c r="H2505" s="1" t="s">
        <v>543</v>
      </c>
      <c r="I2505">
        <v>1</v>
      </c>
      <c r="J2505" t="s">
        <v>228</v>
      </c>
      <c r="K2505" s="1" t="s">
        <v>230</v>
      </c>
      <c r="L2505" s="1" t="s">
        <v>162</v>
      </c>
      <c r="M2505">
        <v>29</v>
      </c>
      <c r="N2505">
        <v>0</v>
      </c>
      <c r="O2505">
        <v>0</v>
      </c>
      <c r="P2505">
        <v>0</v>
      </c>
      <c r="R2505" s="1" t="s">
        <v>923</v>
      </c>
      <c r="S2505" s="1">
        <v>10</v>
      </c>
      <c r="T2505" s="1">
        <v>39.4</v>
      </c>
      <c r="U2505" s="1"/>
      <c r="V2505" s="1"/>
      <c r="W2505" s="1"/>
      <c r="X2505" t="str">
        <f>Receive[[#This Row],[服装]]&amp;Receive[[#This Row],[名前]]&amp;Receive[[#This Row],[レアリティ]]</f>
        <v>ユニフォーム白峰周ICONIC</v>
      </c>
    </row>
    <row r="2506" spans="1:24" x14ac:dyDescent="0.25">
      <c r="A2506">
        <f>VLOOKUP(Receive[[#This Row],[No用]],SetNo[[No.用]:[vlookup 用]],2,FALSE)</f>
        <v>420</v>
      </c>
      <c r="B2506">
        <f>IF(ROW()=2,1,IF(A2505&lt;&gt;Receive[[#This Row],[No]],1,B2505+1))</f>
        <v>4</v>
      </c>
      <c r="C2506" s="1" t="s">
        <v>108</v>
      </c>
      <c r="D2506" s="1" t="s">
        <v>1032</v>
      </c>
      <c r="E2506" s="1" t="s">
        <v>77</v>
      </c>
      <c r="F2506" s="1" t="s">
        <v>74</v>
      </c>
      <c r="G2506" s="1" t="s">
        <v>1033</v>
      </c>
      <c r="H2506" s="1" t="s">
        <v>543</v>
      </c>
      <c r="I2506">
        <v>1</v>
      </c>
      <c r="J2506" t="s">
        <v>228</v>
      </c>
      <c r="K2506" s="1" t="s">
        <v>120</v>
      </c>
      <c r="L2506" s="1" t="s">
        <v>162</v>
      </c>
      <c r="M2506">
        <v>29</v>
      </c>
      <c r="N2506">
        <v>0</v>
      </c>
      <c r="O2506">
        <v>0</v>
      </c>
      <c r="P2506">
        <v>0</v>
      </c>
      <c r="X2506" t="str">
        <f>Receive[[#This Row],[服装]]&amp;Receive[[#This Row],[名前]]&amp;Receive[[#This Row],[レアリティ]]</f>
        <v>ユニフォーム白峰周ICONIC</v>
      </c>
    </row>
    <row r="2507" spans="1:24" x14ac:dyDescent="0.25">
      <c r="A2507">
        <f>VLOOKUP(Receive[[#This Row],[No用]],SetNo[[No.用]:[vlookup 用]],2,FALSE)</f>
        <v>420</v>
      </c>
      <c r="B2507">
        <f>IF(ROW()=2,1,IF(A2506&lt;&gt;Receive[[#This Row],[No]],1,B2506+1))</f>
        <v>5</v>
      </c>
      <c r="C2507" s="1" t="s">
        <v>108</v>
      </c>
      <c r="D2507" s="1" t="s">
        <v>1032</v>
      </c>
      <c r="E2507" s="1" t="s">
        <v>77</v>
      </c>
      <c r="F2507" s="1" t="s">
        <v>74</v>
      </c>
      <c r="G2507" s="1" t="s">
        <v>1033</v>
      </c>
      <c r="H2507" s="1" t="s">
        <v>543</v>
      </c>
      <c r="I2507">
        <v>1</v>
      </c>
      <c r="J2507" t="s">
        <v>228</v>
      </c>
      <c r="K2507" s="1" t="s">
        <v>164</v>
      </c>
      <c r="L2507" s="1" t="s">
        <v>162</v>
      </c>
      <c r="M2507">
        <v>29</v>
      </c>
      <c r="N2507">
        <v>0</v>
      </c>
      <c r="O2507">
        <v>0</v>
      </c>
      <c r="P2507">
        <v>0</v>
      </c>
      <c r="X2507" t="str">
        <f>Receive[[#This Row],[服装]]&amp;Receive[[#This Row],[名前]]&amp;Receive[[#This Row],[レアリティ]]</f>
        <v>ユニフォーム白峰周ICONIC</v>
      </c>
    </row>
    <row r="2508" spans="1:24" x14ac:dyDescent="0.25">
      <c r="A2508">
        <f>VLOOKUP(Receive[[#This Row],[No用]],SetNo[[No.用]:[vlookup 用]],2,FALSE)</f>
        <v>420</v>
      </c>
      <c r="B2508">
        <f>IF(ROW()=2,1,IF(A2507&lt;&gt;Receive[[#This Row],[No]],1,B2507+1))</f>
        <v>6</v>
      </c>
      <c r="C2508" s="1" t="s">
        <v>108</v>
      </c>
      <c r="D2508" s="1" t="s">
        <v>1032</v>
      </c>
      <c r="E2508" s="1" t="s">
        <v>77</v>
      </c>
      <c r="F2508" s="1" t="s">
        <v>74</v>
      </c>
      <c r="G2508" s="1" t="s">
        <v>1033</v>
      </c>
      <c r="H2508" s="1" t="s">
        <v>543</v>
      </c>
      <c r="I2508">
        <v>0</v>
      </c>
      <c r="J2508" t="s">
        <v>228</v>
      </c>
      <c r="K2508" s="1" t="s">
        <v>165</v>
      </c>
      <c r="L2508" s="1" t="s">
        <v>162</v>
      </c>
      <c r="M2508">
        <v>13</v>
      </c>
      <c r="N2508">
        <v>0</v>
      </c>
      <c r="O2508">
        <v>0</v>
      </c>
      <c r="P2508">
        <v>0</v>
      </c>
      <c r="X2508" t="str">
        <f>Receive[[#This Row],[服装]]&amp;Receive[[#This Row],[名前]]&amp;Receive[[#This Row],[レアリティ]]</f>
        <v>ユニフォーム白峰周ICONIC</v>
      </c>
    </row>
    <row r="2509" spans="1:24" x14ac:dyDescent="0.25">
      <c r="A2509">
        <f>VLOOKUP(Receive[[#This Row],[No用]],SetNo[[No.用]:[vlookup 用]],2,FALSE)</f>
        <v>421</v>
      </c>
      <c r="B2509">
        <f>IF(ROW()=2,1,IF(A2508&lt;&gt;Receive[[#This Row],[No]],1,B2508+1))</f>
        <v>1</v>
      </c>
      <c r="C2509" s="1" t="s">
        <v>108</v>
      </c>
      <c r="D2509" s="1" t="s">
        <v>1042</v>
      </c>
      <c r="E2509" s="1" t="s">
        <v>77</v>
      </c>
      <c r="F2509" s="1" t="s">
        <v>82</v>
      </c>
      <c r="G2509" s="1" t="s">
        <v>1033</v>
      </c>
      <c r="H2509" s="1" t="s">
        <v>543</v>
      </c>
      <c r="I2509">
        <v>1</v>
      </c>
      <c r="J2509" t="s">
        <v>228</v>
      </c>
      <c r="K2509" s="1" t="s">
        <v>163</v>
      </c>
      <c r="L2509" s="1" t="s">
        <v>162</v>
      </c>
      <c r="M2509">
        <v>27</v>
      </c>
      <c r="N2509">
        <v>0</v>
      </c>
      <c r="O2509">
        <v>0</v>
      </c>
      <c r="P2509">
        <v>0</v>
      </c>
      <c r="R2509" s="1" t="s">
        <v>923</v>
      </c>
      <c r="S2509" s="1">
        <v>15</v>
      </c>
      <c r="T2509" s="1">
        <v>59.1</v>
      </c>
      <c r="U2509" s="1"/>
      <c r="V2509" s="1"/>
      <c r="W2509" s="1"/>
      <c r="X2509" t="str">
        <f>Receive[[#This Row],[服装]]&amp;Receive[[#This Row],[名前]]&amp;Receive[[#This Row],[レアリティ]]</f>
        <v>ユニフォーム和倉久彦ICONIC</v>
      </c>
    </row>
    <row r="2510" spans="1:24" x14ac:dyDescent="0.25">
      <c r="A2510">
        <f>VLOOKUP(Receive[[#This Row],[No用]],SetNo[[No.用]:[vlookup 用]],2,FALSE)</f>
        <v>421</v>
      </c>
      <c r="B2510">
        <f>IF(ROW()=2,1,IF(A2509&lt;&gt;Receive[[#This Row],[No]],1,B2509+1))</f>
        <v>2</v>
      </c>
      <c r="C2510" s="1" t="s">
        <v>108</v>
      </c>
      <c r="D2510" s="1" t="s">
        <v>1042</v>
      </c>
      <c r="E2510" s="1" t="s">
        <v>77</v>
      </c>
      <c r="F2510" s="1" t="s">
        <v>82</v>
      </c>
      <c r="G2510" s="1" t="s">
        <v>1033</v>
      </c>
      <c r="H2510" s="1" t="s">
        <v>543</v>
      </c>
      <c r="I2510">
        <v>1</v>
      </c>
      <c r="J2510" t="s">
        <v>228</v>
      </c>
      <c r="K2510" s="1" t="s">
        <v>120</v>
      </c>
      <c r="L2510" s="1" t="s">
        <v>162</v>
      </c>
      <c r="M2510">
        <v>27</v>
      </c>
      <c r="N2510">
        <v>0</v>
      </c>
      <c r="O2510">
        <v>0</v>
      </c>
      <c r="P2510">
        <v>0</v>
      </c>
      <c r="X2510" t="str">
        <f>Receive[[#This Row],[服装]]&amp;Receive[[#This Row],[名前]]&amp;Receive[[#This Row],[レアリティ]]</f>
        <v>ユニフォーム和倉久彦ICONIC</v>
      </c>
    </row>
    <row r="2511" spans="1:24" x14ac:dyDescent="0.25">
      <c r="A2511">
        <f>VLOOKUP(Receive[[#This Row],[No用]],SetNo[[No.用]:[vlookup 用]],2,FALSE)</f>
        <v>421</v>
      </c>
      <c r="B2511">
        <f>IF(ROW()=2,1,IF(A2510&lt;&gt;Receive[[#This Row],[No]],1,B2510+1))</f>
        <v>3</v>
      </c>
      <c r="C2511" s="1" t="s">
        <v>108</v>
      </c>
      <c r="D2511" s="1" t="s">
        <v>1042</v>
      </c>
      <c r="E2511" s="1" t="s">
        <v>77</v>
      </c>
      <c r="F2511" s="1" t="s">
        <v>82</v>
      </c>
      <c r="G2511" s="1" t="s">
        <v>1033</v>
      </c>
      <c r="H2511" s="1" t="s">
        <v>543</v>
      </c>
      <c r="I2511">
        <v>1</v>
      </c>
      <c r="J2511" t="s">
        <v>228</v>
      </c>
      <c r="K2511" s="1" t="s">
        <v>164</v>
      </c>
      <c r="L2511" s="1" t="s">
        <v>162</v>
      </c>
      <c r="M2511">
        <v>27</v>
      </c>
      <c r="N2511">
        <v>0</v>
      </c>
      <c r="O2511">
        <v>0</v>
      </c>
      <c r="P2511">
        <v>0</v>
      </c>
      <c r="X2511" t="str">
        <f>Receive[[#This Row],[服装]]&amp;Receive[[#This Row],[名前]]&amp;Receive[[#This Row],[レアリティ]]</f>
        <v>ユニフォーム和倉久彦ICONIC</v>
      </c>
    </row>
    <row r="2512" spans="1:24" x14ac:dyDescent="0.25">
      <c r="A2512">
        <f>VLOOKUP(Receive[[#This Row],[No用]],SetNo[[No.用]:[vlookup 用]],2,FALSE)</f>
        <v>421</v>
      </c>
      <c r="B2512">
        <f>IF(ROW()=2,1,IF(A2511&lt;&gt;Receive[[#This Row],[No]],1,B2511+1))</f>
        <v>4</v>
      </c>
      <c r="C2512" s="1" t="s">
        <v>108</v>
      </c>
      <c r="D2512" s="1" t="s">
        <v>1042</v>
      </c>
      <c r="E2512" s="1" t="s">
        <v>77</v>
      </c>
      <c r="F2512" s="1" t="s">
        <v>82</v>
      </c>
      <c r="G2512" s="1" t="s">
        <v>1033</v>
      </c>
      <c r="H2512" s="1" t="s">
        <v>543</v>
      </c>
      <c r="I2512">
        <v>0</v>
      </c>
      <c r="J2512" t="s">
        <v>228</v>
      </c>
      <c r="K2512" s="1" t="s">
        <v>165</v>
      </c>
      <c r="L2512" s="1" t="s">
        <v>162</v>
      </c>
      <c r="M2512">
        <v>13</v>
      </c>
      <c r="N2512">
        <v>0</v>
      </c>
      <c r="O2512">
        <v>0</v>
      </c>
      <c r="P2512">
        <v>0</v>
      </c>
      <c r="X2512" t="str">
        <f>Receive[[#This Row],[服装]]&amp;Receive[[#This Row],[名前]]&amp;Receive[[#This Row],[レアリティ]]</f>
        <v>ユニフォーム和倉久彦ICONIC</v>
      </c>
    </row>
    <row r="2513" spans="1:24" x14ac:dyDescent="0.25">
      <c r="A2513">
        <f>VLOOKUP(Receive[[#This Row],[No用]],SetNo[[No.用]:[vlookup 用]],2,FALSE)</f>
        <v>422</v>
      </c>
      <c r="B2513">
        <f>IF(ROW()=2,1,IF(A2512&lt;&gt;Receive[[#This Row],[No]],1,B2512+1))</f>
        <v>1</v>
      </c>
      <c r="C2513" s="1" t="s">
        <v>108</v>
      </c>
      <c r="D2513" s="1" t="s">
        <v>1046</v>
      </c>
      <c r="E2513" s="1" t="s">
        <v>77</v>
      </c>
      <c r="F2513" s="1" t="s">
        <v>78</v>
      </c>
      <c r="G2513" s="1" t="s">
        <v>1033</v>
      </c>
      <c r="H2513" s="1" t="s">
        <v>543</v>
      </c>
      <c r="I2513">
        <v>1</v>
      </c>
      <c r="J2513" t="s">
        <v>228</v>
      </c>
      <c r="K2513" s="1" t="s">
        <v>119</v>
      </c>
      <c r="L2513" s="1" t="s">
        <v>162</v>
      </c>
      <c r="M2513">
        <v>25</v>
      </c>
      <c r="N2513">
        <v>0</v>
      </c>
      <c r="O2513">
        <v>0</v>
      </c>
      <c r="P2513">
        <v>0</v>
      </c>
      <c r="X2513" t="str">
        <f>Receive[[#This Row],[服装]]&amp;Receive[[#This Row],[名前]]&amp;Receive[[#This Row],[レアリティ]]</f>
        <v>ユニフォーム金沢伊織ICONIC</v>
      </c>
    </row>
    <row r="2514" spans="1:24" x14ac:dyDescent="0.25">
      <c r="A2514">
        <f>VLOOKUP(Receive[[#This Row],[No用]],SetNo[[No.用]:[vlookup 用]],2,FALSE)</f>
        <v>422</v>
      </c>
      <c r="B2514">
        <f>IF(ROW()=2,1,IF(A2513&lt;&gt;Receive[[#This Row],[No]],1,B2513+1))</f>
        <v>2</v>
      </c>
      <c r="C2514" s="1" t="s">
        <v>108</v>
      </c>
      <c r="D2514" s="1" t="s">
        <v>1046</v>
      </c>
      <c r="E2514" s="1" t="s">
        <v>77</v>
      </c>
      <c r="F2514" s="1" t="s">
        <v>78</v>
      </c>
      <c r="G2514" s="1" t="s">
        <v>1033</v>
      </c>
      <c r="H2514" s="1" t="s">
        <v>543</v>
      </c>
      <c r="I2514">
        <v>1</v>
      </c>
      <c r="J2514" t="s">
        <v>228</v>
      </c>
      <c r="K2514" s="1" t="s">
        <v>163</v>
      </c>
      <c r="L2514" s="1" t="s">
        <v>162</v>
      </c>
      <c r="M2514">
        <v>25</v>
      </c>
      <c r="N2514">
        <v>0</v>
      </c>
      <c r="O2514">
        <v>0</v>
      </c>
      <c r="P2514">
        <v>0</v>
      </c>
      <c r="R2514" s="1" t="s">
        <v>923</v>
      </c>
      <c r="S2514" s="1">
        <v>15</v>
      </c>
      <c r="T2514" s="1">
        <v>59.1</v>
      </c>
      <c r="U2514" s="1"/>
      <c r="V2514" s="1"/>
      <c r="W2514" s="1"/>
      <c r="X2514" t="str">
        <f>Receive[[#This Row],[服装]]&amp;Receive[[#This Row],[名前]]&amp;Receive[[#This Row],[レアリティ]]</f>
        <v>ユニフォーム金沢伊織ICONIC</v>
      </c>
    </row>
    <row r="2515" spans="1:24" x14ac:dyDescent="0.25">
      <c r="A2515">
        <f>VLOOKUP(Receive[[#This Row],[No用]],SetNo[[No.用]:[vlookup 用]],2,FALSE)</f>
        <v>422</v>
      </c>
      <c r="B2515">
        <f>IF(ROW()=2,1,IF(A2514&lt;&gt;Receive[[#This Row],[No]],1,B2514+1))</f>
        <v>3</v>
      </c>
      <c r="C2515" s="1" t="s">
        <v>108</v>
      </c>
      <c r="D2515" s="1" t="s">
        <v>1046</v>
      </c>
      <c r="E2515" s="1" t="s">
        <v>77</v>
      </c>
      <c r="F2515" s="1" t="s">
        <v>78</v>
      </c>
      <c r="G2515" s="1" t="s">
        <v>1033</v>
      </c>
      <c r="H2515" s="1" t="s">
        <v>543</v>
      </c>
      <c r="I2515">
        <v>1</v>
      </c>
      <c r="J2515" t="s">
        <v>228</v>
      </c>
      <c r="K2515" s="1" t="s">
        <v>120</v>
      </c>
      <c r="L2515" s="1" t="s">
        <v>162</v>
      </c>
      <c r="M2515">
        <v>25</v>
      </c>
      <c r="N2515">
        <v>0</v>
      </c>
      <c r="O2515">
        <v>0</v>
      </c>
      <c r="P2515">
        <v>0</v>
      </c>
      <c r="X2515" t="str">
        <f>Receive[[#This Row],[服装]]&amp;Receive[[#This Row],[名前]]&amp;Receive[[#This Row],[レアリティ]]</f>
        <v>ユニフォーム金沢伊織ICONIC</v>
      </c>
    </row>
    <row r="2516" spans="1:24" x14ac:dyDescent="0.25">
      <c r="A2516">
        <f>VLOOKUP(Receive[[#This Row],[No用]],SetNo[[No.用]:[vlookup 用]],2,FALSE)</f>
        <v>422</v>
      </c>
      <c r="B2516">
        <f>IF(ROW()=2,1,IF(A2515&lt;&gt;Receive[[#This Row],[No]],1,B2515+1))</f>
        <v>4</v>
      </c>
      <c r="C2516" s="1" t="s">
        <v>108</v>
      </c>
      <c r="D2516" s="1" t="s">
        <v>1046</v>
      </c>
      <c r="E2516" s="1" t="s">
        <v>77</v>
      </c>
      <c r="F2516" s="1" t="s">
        <v>78</v>
      </c>
      <c r="G2516" s="1" t="s">
        <v>1033</v>
      </c>
      <c r="H2516" s="1" t="s">
        <v>543</v>
      </c>
      <c r="I2516">
        <v>1</v>
      </c>
      <c r="J2516" t="s">
        <v>228</v>
      </c>
      <c r="K2516" s="1" t="s">
        <v>164</v>
      </c>
      <c r="L2516" s="1" t="s">
        <v>162</v>
      </c>
      <c r="M2516">
        <v>25</v>
      </c>
      <c r="N2516">
        <v>0</v>
      </c>
      <c r="O2516">
        <v>0</v>
      </c>
      <c r="P2516">
        <v>0</v>
      </c>
      <c r="X2516" t="str">
        <f>Receive[[#This Row],[服装]]&amp;Receive[[#This Row],[名前]]&amp;Receive[[#This Row],[レアリティ]]</f>
        <v>ユニフォーム金沢伊織ICONIC</v>
      </c>
    </row>
    <row r="2517" spans="1:24" x14ac:dyDescent="0.25">
      <c r="A2517">
        <f>VLOOKUP(Receive[[#This Row],[No用]],SetNo[[No.用]:[vlookup 用]],2,FALSE)</f>
        <v>422</v>
      </c>
      <c r="B2517">
        <f>IF(ROW()=2,1,IF(A2516&lt;&gt;Receive[[#This Row],[No]],1,B2516+1))</f>
        <v>5</v>
      </c>
      <c r="C2517" s="1" t="s">
        <v>108</v>
      </c>
      <c r="D2517" s="1" t="s">
        <v>1046</v>
      </c>
      <c r="E2517" s="1" t="s">
        <v>77</v>
      </c>
      <c r="F2517" s="1" t="s">
        <v>78</v>
      </c>
      <c r="G2517" s="1" t="s">
        <v>1033</v>
      </c>
      <c r="H2517" s="1" t="s">
        <v>543</v>
      </c>
      <c r="I2517">
        <v>0</v>
      </c>
      <c r="J2517" t="s">
        <v>228</v>
      </c>
      <c r="K2517" s="1" t="s">
        <v>165</v>
      </c>
      <c r="L2517" s="1" t="s">
        <v>162</v>
      </c>
      <c r="M2517">
        <v>13</v>
      </c>
      <c r="N2517">
        <v>0</v>
      </c>
      <c r="O2517">
        <v>0</v>
      </c>
      <c r="P2517">
        <v>0</v>
      </c>
      <c r="X2517" t="str">
        <f>Receive[[#This Row],[服装]]&amp;Receive[[#This Row],[名前]]&amp;Receive[[#This Row],[レアリティ]]</f>
        <v>ユニフォーム金沢伊織ICONIC</v>
      </c>
    </row>
    <row r="2518" spans="1:24" x14ac:dyDescent="0.25">
      <c r="A2518">
        <f>VLOOKUP(Receive[[#This Row],[No用]],SetNo[[No.用]:[vlookup 用]],2,FALSE)</f>
        <v>423</v>
      </c>
      <c r="B2518">
        <f>IF(ROW()=2,1,IF(A2517&lt;&gt;Receive[[#This Row],[No]],1,B2517+1))</f>
        <v>1</v>
      </c>
      <c r="C2518" s="1" t="s">
        <v>108</v>
      </c>
      <c r="D2518" s="1" t="s">
        <v>1050</v>
      </c>
      <c r="E2518" s="1" t="s">
        <v>77</v>
      </c>
      <c r="F2518" s="1" t="s">
        <v>82</v>
      </c>
      <c r="G2518" s="1" t="s">
        <v>1033</v>
      </c>
      <c r="H2518" s="1" t="s">
        <v>543</v>
      </c>
      <c r="I2518">
        <v>1</v>
      </c>
      <c r="J2518" t="s">
        <v>228</v>
      </c>
      <c r="K2518" s="1" t="s">
        <v>119</v>
      </c>
      <c r="L2518" s="1" t="s">
        <v>162</v>
      </c>
      <c r="M2518">
        <v>26</v>
      </c>
      <c r="N2518">
        <v>0</v>
      </c>
      <c r="O2518">
        <v>0</v>
      </c>
      <c r="P2518">
        <v>0</v>
      </c>
      <c r="X2518" t="str">
        <f>Receive[[#This Row],[服装]]&amp;Receive[[#This Row],[名前]]&amp;Receive[[#This Row],[レアリティ]]</f>
        <v>ユニフォーム志賀智也ICONIC</v>
      </c>
    </row>
    <row r="2519" spans="1:24" x14ac:dyDescent="0.25">
      <c r="A2519">
        <f>VLOOKUP(Receive[[#This Row],[No用]],SetNo[[No.用]:[vlookup 用]],2,FALSE)</f>
        <v>423</v>
      </c>
      <c r="B2519">
        <f>IF(ROW()=2,1,IF(A2518&lt;&gt;Receive[[#This Row],[No]],1,B2518+1))</f>
        <v>2</v>
      </c>
      <c r="C2519" s="1" t="s">
        <v>108</v>
      </c>
      <c r="D2519" s="1" t="s">
        <v>1050</v>
      </c>
      <c r="E2519" s="1" t="s">
        <v>77</v>
      </c>
      <c r="F2519" s="1" t="s">
        <v>82</v>
      </c>
      <c r="G2519" s="1" t="s">
        <v>1033</v>
      </c>
      <c r="H2519" s="1" t="s">
        <v>543</v>
      </c>
      <c r="I2519">
        <v>1</v>
      </c>
      <c r="J2519" t="s">
        <v>228</v>
      </c>
      <c r="K2519" s="1" t="s">
        <v>163</v>
      </c>
      <c r="L2519" s="1" t="s">
        <v>162</v>
      </c>
      <c r="M2519">
        <v>26</v>
      </c>
      <c r="N2519">
        <v>0</v>
      </c>
      <c r="O2519">
        <v>0</v>
      </c>
      <c r="P2519">
        <v>0</v>
      </c>
      <c r="R2519" s="1" t="s">
        <v>923</v>
      </c>
      <c r="S2519" s="1">
        <v>15</v>
      </c>
      <c r="T2519" s="1">
        <v>59.1</v>
      </c>
      <c r="U2519" s="1"/>
      <c r="V2519" s="1"/>
      <c r="X2519" t="str">
        <f>Receive[[#This Row],[服装]]&amp;Receive[[#This Row],[名前]]&amp;Receive[[#This Row],[レアリティ]]</f>
        <v>ユニフォーム志賀智也ICONIC</v>
      </c>
    </row>
    <row r="2520" spans="1:24" x14ac:dyDescent="0.25">
      <c r="A2520">
        <f>VLOOKUP(Receive[[#This Row],[No用]],SetNo[[No.用]:[vlookup 用]],2,FALSE)</f>
        <v>423</v>
      </c>
      <c r="B2520">
        <f>IF(ROW()=2,1,IF(A2519&lt;&gt;Receive[[#This Row],[No]],1,B2519+1))</f>
        <v>3</v>
      </c>
      <c r="C2520" s="1" t="s">
        <v>108</v>
      </c>
      <c r="D2520" s="1" t="s">
        <v>1050</v>
      </c>
      <c r="E2520" s="1" t="s">
        <v>77</v>
      </c>
      <c r="F2520" s="1" t="s">
        <v>82</v>
      </c>
      <c r="G2520" s="1" t="s">
        <v>1033</v>
      </c>
      <c r="H2520" s="1" t="s">
        <v>543</v>
      </c>
      <c r="I2520">
        <v>1</v>
      </c>
      <c r="J2520" t="s">
        <v>228</v>
      </c>
      <c r="K2520" s="1" t="s">
        <v>120</v>
      </c>
      <c r="L2520" s="1" t="s">
        <v>162</v>
      </c>
      <c r="M2520">
        <v>26</v>
      </c>
      <c r="N2520">
        <v>0</v>
      </c>
      <c r="O2520">
        <v>0</v>
      </c>
      <c r="P2520">
        <v>0</v>
      </c>
      <c r="X2520" t="str">
        <f>Receive[[#This Row],[服装]]&amp;Receive[[#This Row],[名前]]&amp;Receive[[#This Row],[レアリティ]]</f>
        <v>ユニフォーム志賀智也ICONIC</v>
      </c>
    </row>
    <row r="2521" spans="1:24" x14ac:dyDescent="0.25">
      <c r="A2521">
        <f>VLOOKUP(Receive[[#This Row],[No用]],SetNo[[No.用]:[vlookup 用]],2,FALSE)</f>
        <v>423</v>
      </c>
      <c r="B2521">
        <f>IF(ROW()=2,1,IF(A2520&lt;&gt;Receive[[#This Row],[No]],1,B2520+1))</f>
        <v>4</v>
      </c>
      <c r="C2521" s="1" t="s">
        <v>108</v>
      </c>
      <c r="D2521" s="1" t="s">
        <v>1050</v>
      </c>
      <c r="E2521" s="1" t="s">
        <v>77</v>
      </c>
      <c r="F2521" s="1" t="s">
        <v>82</v>
      </c>
      <c r="G2521" s="1" t="s">
        <v>1033</v>
      </c>
      <c r="H2521" s="1" t="s">
        <v>543</v>
      </c>
      <c r="I2521">
        <v>1</v>
      </c>
      <c r="J2521" t="s">
        <v>228</v>
      </c>
      <c r="K2521" s="1" t="s">
        <v>164</v>
      </c>
      <c r="L2521" s="1" t="s">
        <v>162</v>
      </c>
      <c r="M2521">
        <v>26</v>
      </c>
      <c r="N2521">
        <v>0</v>
      </c>
      <c r="O2521">
        <v>0</v>
      </c>
      <c r="P2521">
        <v>0</v>
      </c>
      <c r="X2521" t="str">
        <f>Receive[[#This Row],[服装]]&amp;Receive[[#This Row],[名前]]&amp;Receive[[#This Row],[レアリティ]]</f>
        <v>ユニフォーム志賀智也ICONIC</v>
      </c>
    </row>
    <row r="2522" spans="1:24" x14ac:dyDescent="0.25">
      <c r="A2522">
        <f>VLOOKUP(Receive[[#This Row],[No用]],SetNo[[No.用]:[vlookup 用]],2,FALSE)</f>
        <v>423</v>
      </c>
      <c r="B2522">
        <f>IF(ROW()=2,1,IF(A2521&lt;&gt;Receive[[#This Row],[No]],1,B2521+1))</f>
        <v>5</v>
      </c>
      <c r="C2522" s="1" t="s">
        <v>108</v>
      </c>
      <c r="D2522" s="1" t="s">
        <v>1050</v>
      </c>
      <c r="E2522" s="1" t="s">
        <v>77</v>
      </c>
      <c r="F2522" s="1" t="s">
        <v>82</v>
      </c>
      <c r="G2522" s="1" t="s">
        <v>1033</v>
      </c>
      <c r="H2522" s="1" t="s">
        <v>543</v>
      </c>
      <c r="I2522">
        <v>0</v>
      </c>
      <c r="J2522" t="s">
        <v>228</v>
      </c>
      <c r="K2522" s="1" t="s">
        <v>165</v>
      </c>
      <c r="L2522" s="1" t="s">
        <v>162</v>
      </c>
      <c r="M2522">
        <v>13</v>
      </c>
      <c r="N2522">
        <v>0</v>
      </c>
      <c r="O2522">
        <v>0</v>
      </c>
      <c r="P2522">
        <v>0</v>
      </c>
      <c r="X2522" t="str">
        <f>Receive[[#This Row],[服装]]&amp;Receive[[#This Row],[名前]]&amp;Receive[[#This Row],[レアリティ]]</f>
        <v>ユニフォーム志賀智也ICONIC</v>
      </c>
    </row>
    <row r="2523" spans="1:24" x14ac:dyDescent="0.25">
      <c r="A2523">
        <f>VLOOKUP(Receive[[#This Row],[No用]],SetNo[[No.用]:[vlookup 用]],2,FALSE)</f>
        <v>424</v>
      </c>
      <c r="B2523">
        <f>IF(ROW()=2,1,IF(A2522&lt;&gt;Receive[[#This Row],[No]],1,B2522+1))</f>
        <v>1</v>
      </c>
      <c r="C2523" s="1" t="s">
        <v>108</v>
      </c>
      <c r="D2523" s="1" t="s">
        <v>1063</v>
      </c>
      <c r="E2523" s="1" t="s">
        <v>77</v>
      </c>
      <c r="F2523" s="1" t="s">
        <v>80</v>
      </c>
      <c r="G2523" s="1" t="s">
        <v>1033</v>
      </c>
      <c r="H2523" s="1" t="s">
        <v>543</v>
      </c>
      <c r="I2523">
        <v>1</v>
      </c>
      <c r="J2523" t="s">
        <v>228</v>
      </c>
      <c r="K2523" s="1" t="s">
        <v>119</v>
      </c>
      <c r="L2523" s="1" t="s">
        <v>173</v>
      </c>
      <c r="M2523">
        <v>36</v>
      </c>
      <c r="N2523">
        <v>0</v>
      </c>
      <c r="O2523">
        <v>0</v>
      </c>
      <c r="P2523">
        <v>0</v>
      </c>
      <c r="X2523" t="str">
        <f>Receive[[#This Row],[服装]]&amp;Receive[[#This Row],[名前]]&amp;Receive[[#This Row],[レアリティ]]</f>
        <v>ユニフォーム輪島友和ICONIC</v>
      </c>
    </row>
    <row r="2524" spans="1:24" x14ac:dyDescent="0.25">
      <c r="A2524">
        <f>VLOOKUP(Receive[[#This Row],[No用]],SetNo[[No.用]:[vlookup 用]],2,FALSE)</f>
        <v>424</v>
      </c>
      <c r="B2524">
        <f>IF(ROW()=2,1,IF(A2523&lt;&gt;Receive[[#This Row],[No]],1,B2523+1))</f>
        <v>2</v>
      </c>
      <c r="C2524" s="1" t="s">
        <v>108</v>
      </c>
      <c r="D2524" s="1" t="s">
        <v>1063</v>
      </c>
      <c r="E2524" s="1" t="s">
        <v>77</v>
      </c>
      <c r="F2524" s="1" t="s">
        <v>80</v>
      </c>
      <c r="G2524" s="1" t="s">
        <v>1033</v>
      </c>
      <c r="H2524" s="1" t="s">
        <v>543</v>
      </c>
      <c r="I2524">
        <v>1</v>
      </c>
      <c r="J2524" t="s">
        <v>228</v>
      </c>
      <c r="K2524" s="1" t="s">
        <v>194</v>
      </c>
      <c r="L2524" s="1" t="s">
        <v>178</v>
      </c>
      <c r="M2524">
        <v>40</v>
      </c>
      <c r="N2524">
        <v>0</v>
      </c>
      <c r="O2524">
        <v>0</v>
      </c>
      <c r="P2524">
        <v>0</v>
      </c>
      <c r="X2524" t="str">
        <f>Receive[[#This Row],[服装]]&amp;Receive[[#This Row],[名前]]&amp;Receive[[#This Row],[レアリティ]]</f>
        <v>ユニフォーム輪島友和ICONIC</v>
      </c>
    </row>
    <row r="2525" spans="1:24" x14ac:dyDescent="0.25">
      <c r="A2525">
        <f>VLOOKUP(Receive[[#This Row],[No用]],SetNo[[No.用]:[vlookup 用]],2,FALSE)</f>
        <v>424</v>
      </c>
      <c r="B2525">
        <f>IF(ROW()=2,1,IF(A2524&lt;&gt;Receive[[#This Row],[No]],1,B2524+1))</f>
        <v>3</v>
      </c>
      <c r="C2525" s="1" t="s">
        <v>108</v>
      </c>
      <c r="D2525" s="1" t="s">
        <v>1063</v>
      </c>
      <c r="E2525" s="1" t="s">
        <v>77</v>
      </c>
      <c r="F2525" s="1" t="s">
        <v>80</v>
      </c>
      <c r="G2525" s="1" t="s">
        <v>1033</v>
      </c>
      <c r="H2525" s="1" t="s">
        <v>543</v>
      </c>
      <c r="I2525">
        <v>1</v>
      </c>
      <c r="J2525" t="s">
        <v>228</v>
      </c>
      <c r="K2525" s="1" t="s">
        <v>163</v>
      </c>
      <c r="L2525" s="1" t="s">
        <v>162</v>
      </c>
      <c r="M2525">
        <v>33</v>
      </c>
      <c r="N2525">
        <v>0</v>
      </c>
      <c r="O2525">
        <v>0</v>
      </c>
      <c r="P2525">
        <v>0</v>
      </c>
      <c r="R2525" s="1" t="s">
        <v>923</v>
      </c>
      <c r="S2525" s="1">
        <v>15</v>
      </c>
      <c r="T2525" s="1">
        <v>59.1</v>
      </c>
      <c r="U2525" s="1"/>
      <c r="V2525" s="1"/>
      <c r="X2525" t="str">
        <f>Receive[[#This Row],[服装]]&amp;Receive[[#This Row],[名前]]&amp;Receive[[#This Row],[レアリティ]]</f>
        <v>ユニフォーム輪島友和ICONIC</v>
      </c>
    </row>
    <row r="2526" spans="1:24" x14ac:dyDescent="0.25">
      <c r="A2526">
        <f>VLOOKUP(Receive[[#This Row],[No用]],SetNo[[No.用]:[vlookup 用]],2,FALSE)</f>
        <v>424</v>
      </c>
      <c r="B2526">
        <f>IF(ROW()=2,1,IF(A2525&lt;&gt;Receive[[#This Row],[No]],1,B2525+1))</f>
        <v>4</v>
      </c>
      <c r="C2526" s="1" t="s">
        <v>108</v>
      </c>
      <c r="D2526" s="1" t="s">
        <v>1063</v>
      </c>
      <c r="E2526" s="1" t="s">
        <v>77</v>
      </c>
      <c r="F2526" s="1" t="s">
        <v>80</v>
      </c>
      <c r="G2526" s="1" t="s">
        <v>1033</v>
      </c>
      <c r="H2526" s="1" t="s">
        <v>543</v>
      </c>
      <c r="I2526">
        <v>1</v>
      </c>
      <c r="J2526" t="s">
        <v>228</v>
      </c>
      <c r="K2526" s="1" t="s">
        <v>230</v>
      </c>
      <c r="L2526" s="1" t="s">
        <v>162</v>
      </c>
      <c r="M2526">
        <v>33</v>
      </c>
      <c r="N2526">
        <v>0</v>
      </c>
      <c r="O2526">
        <v>0</v>
      </c>
      <c r="P2526">
        <v>0</v>
      </c>
      <c r="R2526" s="1" t="s">
        <v>923</v>
      </c>
      <c r="S2526" s="1">
        <v>10</v>
      </c>
      <c r="T2526" s="1">
        <v>39.4</v>
      </c>
      <c r="U2526" s="1"/>
      <c r="V2526" s="1"/>
      <c r="X2526" t="str">
        <f>Receive[[#This Row],[服装]]&amp;Receive[[#This Row],[名前]]&amp;Receive[[#This Row],[レアリティ]]</f>
        <v>ユニフォーム輪島友和ICONIC</v>
      </c>
    </row>
    <row r="2527" spans="1:24" x14ac:dyDescent="0.25">
      <c r="A2527">
        <f>VLOOKUP(Receive[[#This Row],[No用]],SetNo[[No.用]:[vlookup 用]],2,FALSE)</f>
        <v>424</v>
      </c>
      <c r="B2527">
        <f>IF(ROW()=2,1,IF(A2526&lt;&gt;Receive[[#This Row],[No]],1,B2526+1))</f>
        <v>5</v>
      </c>
      <c r="C2527" s="1" t="s">
        <v>108</v>
      </c>
      <c r="D2527" s="1" t="s">
        <v>1063</v>
      </c>
      <c r="E2527" s="1" t="s">
        <v>77</v>
      </c>
      <c r="F2527" s="1" t="s">
        <v>80</v>
      </c>
      <c r="G2527" s="1" t="s">
        <v>1033</v>
      </c>
      <c r="H2527" s="1" t="s">
        <v>543</v>
      </c>
      <c r="I2527">
        <v>1</v>
      </c>
      <c r="J2527" t="s">
        <v>228</v>
      </c>
      <c r="K2527" s="1" t="s">
        <v>120</v>
      </c>
      <c r="L2527" s="1" t="s">
        <v>173</v>
      </c>
      <c r="M2527">
        <v>36</v>
      </c>
      <c r="N2527">
        <v>0</v>
      </c>
      <c r="O2527">
        <v>0</v>
      </c>
      <c r="P2527">
        <v>0</v>
      </c>
      <c r="X2527" t="str">
        <f>Receive[[#This Row],[服装]]&amp;Receive[[#This Row],[名前]]&amp;Receive[[#This Row],[レアリティ]]</f>
        <v>ユニフォーム輪島友和ICONIC</v>
      </c>
    </row>
    <row r="2528" spans="1:24" x14ac:dyDescent="0.25">
      <c r="A2528">
        <f>VLOOKUP(Receive[[#This Row],[No用]],SetNo[[No.用]:[vlookup 用]],2,FALSE)</f>
        <v>424</v>
      </c>
      <c r="B2528">
        <f>IF(ROW()=2,1,IF(A2527&lt;&gt;Receive[[#This Row],[No]],1,B2527+1))</f>
        <v>6</v>
      </c>
      <c r="C2528" s="1" t="s">
        <v>108</v>
      </c>
      <c r="D2528" s="1" t="s">
        <v>1063</v>
      </c>
      <c r="E2528" s="1" t="s">
        <v>77</v>
      </c>
      <c r="F2528" s="1" t="s">
        <v>80</v>
      </c>
      <c r="G2528" s="1" t="s">
        <v>1033</v>
      </c>
      <c r="H2528" s="1" t="s">
        <v>543</v>
      </c>
      <c r="I2528">
        <v>1</v>
      </c>
      <c r="J2528" t="s">
        <v>228</v>
      </c>
      <c r="K2528" s="1" t="s">
        <v>164</v>
      </c>
      <c r="L2528" s="1" t="s">
        <v>162</v>
      </c>
      <c r="M2528">
        <v>33</v>
      </c>
      <c r="N2528">
        <v>0</v>
      </c>
      <c r="O2528">
        <v>0</v>
      </c>
      <c r="P2528">
        <v>0</v>
      </c>
      <c r="X2528" t="str">
        <f>Receive[[#This Row],[服装]]&amp;Receive[[#This Row],[名前]]&amp;Receive[[#This Row],[レアリティ]]</f>
        <v>ユニフォーム輪島友和ICONIC</v>
      </c>
    </row>
    <row r="2529" spans="1:24" x14ac:dyDescent="0.25">
      <c r="A2529">
        <f>VLOOKUP(Receive[[#This Row],[No用]],SetNo[[No.用]:[vlookup 用]],2,FALSE)</f>
        <v>424</v>
      </c>
      <c r="B2529">
        <f>IF(ROW()=2,1,IF(A2528&lt;&gt;Receive[[#This Row],[No]],1,B2528+1))</f>
        <v>7</v>
      </c>
      <c r="C2529" s="1" t="s">
        <v>108</v>
      </c>
      <c r="D2529" s="1" t="s">
        <v>1063</v>
      </c>
      <c r="E2529" s="1" t="s">
        <v>77</v>
      </c>
      <c r="F2529" s="1" t="s">
        <v>80</v>
      </c>
      <c r="G2529" s="1" t="s">
        <v>1033</v>
      </c>
      <c r="H2529" s="1" t="s">
        <v>543</v>
      </c>
      <c r="I2529">
        <v>0</v>
      </c>
      <c r="J2529" t="s">
        <v>228</v>
      </c>
      <c r="K2529" s="1" t="s">
        <v>165</v>
      </c>
      <c r="L2529" s="1" t="s">
        <v>162</v>
      </c>
      <c r="M2529">
        <v>33</v>
      </c>
      <c r="N2529">
        <v>0</v>
      </c>
      <c r="O2529">
        <v>0</v>
      </c>
      <c r="P2529">
        <v>0</v>
      </c>
      <c r="X2529" t="str">
        <f>Receive[[#This Row],[服装]]&amp;Receive[[#This Row],[名前]]&amp;Receive[[#This Row],[レアリティ]]</f>
        <v>ユニフォーム輪島友和ICONIC</v>
      </c>
    </row>
    <row r="2530" spans="1:24" x14ac:dyDescent="0.25">
      <c r="A2530">
        <f>VLOOKUP(Receive[[#This Row],[No用]],SetNo[[No.用]:[vlookup 用]],2,FALSE)</f>
        <v>424</v>
      </c>
      <c r="B2530">
        <f>IF(ROW()=2,1,IF(A2529&lt;&gt;Receive[[#This Row],[No]],1,B2529+1))</f>
        <v>8</v>
      </c>
      <c r="C2530" s="1" t="s">
        <v>108</v>
      </c>
      <c r="D2530" s="1" t="s">
        <v>1063</v>
      </c>
      <c r="E2530" s="1" t="s">
        <v>77</v>
      </c>
      <c r="F2530" s="1" t="s">
        <v>80</v>
      </c>
      <c r="G2530" s="1" t="s">
        <v>1033</v>
      </c>
      <c r="H2530" s="1" t="s">
        <v>543</v>
      </c>
      <c r="I2530">
        <v>1</v>
      </c>
      <c r="J2530" t="s">
        <v>228</v>
      </c>
      <c r="K2530" s="1" t="s">
        <v>120</v>
      </c>
      <c r="L2530" s="1" t="s">
        <v>224</v>
      </c>
      <c r="M2530">
        <v>46</v>
      </c>
      <c r="N2530">
        <v>0</v>
      </c>
      <c r="O2530">
        <v>56</v>
      </c>
      <c r="P2530">
        <v>0</v>
      </c>
      <c r="W2530" s="1" t="s">
        <v>1065</v>
      </c>
      <c r="X2530" t="str">
        <f>Receive[[#This Row],[服装]]&amp;Receive[[#This Row],[名前]]&amp;Receive[[#This Row],[レアリティ]]</f>
        <v>ユニフォーム輪島友和ICONIC</v>
      </c>
    </row>
    <row r="2531" spans="1:24" x14ac:dyDescent="0.25">
      <c r="A2531">
        <f>VLOOKUP(Receive[[#This Row],[No用]],SetNo[[No.用]:[vlookup 用]],2,FALSE)</f>
        <v>424</v>
      </c>
      <c r="B2531">
        <f>IF(ROW()=2,1,IF(A2530&lt;&gt;Receive[[#This Row],[No]],1,B2530+1))</f>
        <v>9</v>
      </c>
      <c r="C2531" s="1" t="s">
        <v>108</v>
      </c>
      <c r="D2531" s="1" t="s">
        <v>1063</v>
      </c>
      <c r="E2531" s="1" t="s">
        <v>77</v>
      </c>
      <c r="F2531" s="1" t="s">
        <v>80</v>
      </c>
      <c r="G2531" s="1" t="s">
        <v>1033</v>
      </c>
      <c r="H2531" s="1" t="s">
        <v>543</v>
      </c>
      <c r="I2531">
        <v>1</v>
      </c>
      <c r="J2531" t="s">
        <v>228</v>
      </c>
      <c r="K2531" s="1" t="s">
        <v>164</v>
      </c>
      <c r="L2531" s="1" t="s">
        <v>224</v>
      </c>
      <c r="M2531">
        <v>46</v>
      </c>
      <c r="N2531">
        <v>0</v>
      </c>
      <c r="O2531">
        <v>56</v>
      </c>
      <c r="P2531">
        <v>0</v>
      </c>
      <c r="W2531" s="1" t="s">
        <v>1066</v>
      </c>
      <c r="X2531" t="str">
        <f>Receive[[#This Row],[服装]]&amp;Receive[[#This Row],[名前]]&amp;Receive[[#This Row],[レアリティ]]</f>
        <v>ユニフォーム輪島友和ICONIC</v>
      </c>
    </row>
    <row r="2532" spans="1:24" x14ac:dyDescent="0.25">
      <c r="A2532">
        <f>VLOOKUP(Receive[[#This Row],[No用]],SetNo[[No.用]:[vlookup 用]],2,FALSE)</f>
        <v>425</v>
      </c>
      <c r="B2532">
        <f>IF(ROW()=2,1,IF(A2531&lt;&gt;Receive[[#This Row],[No]],1,B2531+1))</f>
        <v>1</v>
      </c>
      <c r="C2532" s="1" t="s">
        <v>108</v>
      </c>
      <c r="D2532" s="1" t="s">
        <v>1079</v>
      </c>
      <c r="E2532" s="1" t="s">
        <v>77</v>
      </c>
      <c r="F2532" s="1" t="s">
        <v>78</v>
      </c>
      <c r="G2532" s="1" t="s">
        <v>1033</v>
      </c>
      <c r="H2532" s="1" t="s">
        <v>543</v>
      </c>
      <c r="I2532">
        <v>1</v>
      </c>
      <c r="J2532" t="s">
        <v>228</v>
      </c>
      <c r="K2532" s="1" t="s">
        <v>119</v>
      </c>
      <c r="L2532" s="1" t="s">
        <v>162</v>
      </c>
      <c r="M2532">
        <v>31</v>
      </c>
      <c r="N2532">
        <v>0</v>
      </c>
      <c r="O2532">
        <v>0</v>
      </c>
      <c r="P2532">
        <v>0</v>
      </c>
      <c r="X2532" t="str">
        <f>Receive[[#This Row],[服装]]&amp;Receive[[#This Row],[名前]]&amp;Receive[[#This Row],[レアリティ]]</f>
        <v>ユニフォーム深谷謙朗ICONIC</v>
      </c>
    </row>
    <row r="2533" spans="1:24" x14ac:dyDescent="0.25">
      <c r="A2533">
        <f>VLOOKUP(Receive[[#This Row],[No用]],SetNo[[No.用]:[vlookup 用]],2,FALSE)</f>
        <v>425</v>
      </c>
      <c r="B2533">
        <f>IF(ROW()=2,1,IF(A2532&lt;&gt;Receive[[#This Row],[No]],1,B2532+1))</f>
        <v>2</v>
      </c>
      <c r="C2533" s="1" t="s">
        <v>108</v>
      </c>
      <c r="D2533" s="1" t="s">
        <v>1079</v>
      </c>
      <c r="E2533" s="1" t="s">
        <v>77</v>
      </c>
      <c r="F2533" s="1" t="s">
        <v>78</v>
      </c>
      <c r="G2533" s="1" t="s">
        <v>1033</v>
      </c>
      <c r="H2533" s="1" t="s">
        <v>543</v>
      </c>
      <c r="I2533">
        <v>1</v>
      </c>
      <c r="J2533" t="s">
        <v>228</v>
      </c>
      <c r="K2533" s="1" t="s">
        <v>120</v>
      </c>
      <c r="L2533" s="1" t="s">
        <v>162</v>
      </c>
      <c r="M2533">
        <v>31</v>
      </c>
      <c r="N2533">
        <v>0</v>
      </c>
      <c r="O2533">
        <v>0</v>
      </c>
      <c r="P2533">
        <v>0</v>
      </c>
      <c r="X2533" t="str">
        <f>Receive[[#This Row],[服装]]&amp;Receive[[#This Row],[名前]]&amp;Receive[[#This Row],[レアリティ]]</f>
        <v>ユニフォーム深谷謙朗ICONIC</v>
      </c>
    </row>
    <row r="2534" spans="1:24" x14ac:dyDescent="0.25">
      <c r="A2534">
        <f>VLOOKUP(Receive[[#This Row],[No用]],SetNo[[No.用]:[vlookup 用]],2,FALSE)</f>
        <v>425</v>
      </c>
      <c r="B2534">
        <f>IF(ROW()=2,1,IF(A2533&lt;&gt;Receive[[#This Row],[No]],1,B2533+1))</f>
        <v>3</v>
      </c>
      <c r="C2534" s="1" t="s">
        <v>108</v>
      </c>
      <c r="D2534" s="1" t="s">
        <v>1079</v>
      </c>
      <c r="E2534" s="1" t="s">
        <v>77</v>
      </c>
      <c r="F2534" s="1" t="s">
        <v>78</v>
      </c>
      <c r="G2534" s="1" t="s">
        <v>1033</v>
      </c>
      <c r="H2534" s="1" t="s">
        <v>543</v>
      </c>
      <c r="I2534">
        <v>1</v>
      </c>
      <c r="J2534" t="s">
        <v>228</v>
      </c>
      <c r="K2534" s="1" t="s">
        <v>164</v>
      </c>
      <c r="L2534" s="1" t="s">
        <v>162</v>
      </c>
      <c r="M2534">
        <v>31</v>
      </c>
      <c r="N2534">
        <v>0</v>
      </c>
      <c r="O2534">
        <v>0</v>
      </c>
      <c r="P2534">
        <v>0</v>
      </c>
      <c r="X2534" t="str">
        <f>Receive[[#This Row],[服装]]&amp;Receive[[#This Row],[名前]]&amp;Receive[[#This Row],[レアリティ]]</f>
        <v>ユニフォーム深谷謙朗ICONIC</v>
      </c>
    </row>
    <row r="2535" spans="1:24" x14ac:dyDescent="0.25">
      <c r="A2535">
        <f>VLOOKUP(Receive[[#This Row],[No用]],SetNo[[No.用]:[vlookup 用]],2,FALSE)</f>
        <v>425</v>
      </c>
      <c r="B2535">
        <f>IF(ROW()=2,1,IF(A2534&lt;&gt;Receive[[#This Row],[No]],1,B2534+1))</f>
        <v>4</v>
      </c>
      <c r="C2535" s="1" t="s">
        <v>108</v>
      </c>
      <c r="D2535" s="1" t="s">
        <v>1079</v>
      </c>
      <c r="E2535" s="1" t="s">
        <v>77</v>
      </c>
      <c r="F2535" s="1" t="s">
        <v>78</v>
      </c>
      <c r="G2535" s="1" t="s">
        <v>1033</v>
      </c>
      <c r="H2535" s="1" t="s">
        <v>543</v>
      </c>
      <c r="I2535">
        <v>0</v>
      </c>
      <c r="J2535" t="s">
        <v>228</v>
      </c>
      <c r="K2535" s="1" t="s">
        <v>165</v>
      </c>
      <c r="L2535" s="1" t="s">
        <v>162</v>
      </c>
      <c r="M2535">
        <v>13</v>
      </c>
      <c r="N2535">
        <v>0</v>
      </c>
      <c r="O2535">
        <v>0</v>
      </c>
      <c r="P2535">
        <v>0</v>
      </c>
      <c r="X2535" t="str">
        <f>Receive[[#This Row],[服装]]&amp;Receive[[#This Row],[名前]]&amp;Receive[[#This Row],[レアリティ]]</f>
        <v>ユニフォーム深谷謙朗ICONIC</v>
      </c>
    </row>
    <row r="2536" spans="1:24" x14ac:dyDescent="0.25">
      <c r="A2536">
        <f>VLOOKUP(Receive[[#This Row],[No用]],SetNo[[No.用]:[vlookup 用]],2,FALSE)</f>
        <v>426</v>
      </c>
      <c r="B2536">
        <f>IF(ROW()=2,1,IF(A2535&lt;&gt;Receive[[#This Row],[No]],1,B2535+1))</f>
        <v>1</v>
      </c>
      <c r="C2536" s="1" t="s">
        <v>108</v>
      </c>
      <c r="D2536" s="1" t="s">
        <v>1089</v>
      </c>
      <c r="E2536" s="1" t="s">
        <v>77</v>
      </c>
      <c r="F2536" s="1" t="s">
        <v>78</v>
      </c>
      <c r="G2536" s="1" t="s">
        <v>1033</v>
      </c>
      <c r="H2536" s="1" t="s">
        <v>543</v>
      </c>
      <c r="I2536">
        <v>1</v>
      </c>
      <c r="J2536" t="s">
        <v>228</v>
      </c>
      <c r="K2536" s="1" t="s">
        <v>119</v>
      </c>
      <c r="L2536" s="1" t="s">
        <v>162</v>
      </c>
      <c r="M2536">
        <v>27</v>
      </c>
      <c r="N2536">
        <v>0</v>
      </c>
      <c r="O2536">
        <v>0</v>
      </c>
      <c r="P2536">
        <v>0</v>
      </c>
      <c r="X2536" t="str">
        <f>Receive[[#This Row],[服装]]&amp;Receive[[#This Row],[名前]]&amp;Receive[[#This Row],[レアリティ]]</f>
        <v>ユニフォーム山代総司ICONIC</v>
      </c>
    </row>
    <row r="2537" spans="1:24" x14ac:dyDescent="0.25">
      <c r="A2537">
        <f>VLOOKUP(Receive[[#This Row],[No用]],SetNo[[No.用]:[vlookup 用]],2,FALSE)</f>
        <v>426</v>
      </c>
      <c r="B2537">
        <f>IF(ROW()=2,1,IF(A2536&lt;&gt;Receive[[#This Row],[No]],1,B2536+1))</f>
        <v>2</v>
      </c>
      <c r="C2537" s="1" t="s">
        <v>108</v>
      </c>
      <c r="D2537" s="1" t="s">
        <v>1089</v>
      </c>
      <c r="E2537" s="1" t="s">
        <v>77</v>
      </c>
      <c r="F2537" s="1" t="s">
        <v>78</v>
      </c>
      <c r="G2537" s="1" t="s">
        <v>1033</v>
      </c>
      <c r="H2537" s="1" t="s">
        <v>543</v>
      </c>
      <c r="I2537">
        <v>1</v>
      </c>
      <c r="J2537" t="s">
        <v>228</v>
      </c>
      <c r="K2537" s="1" t="s">
        <v>163</v>
      </c>
      <c r="L2537" s="1" t="s">
        <v>162</v>
      </c>
      <c r="M2537">
        <v>27</v>
      </c>
      <c r="N2537">
        <v>0</v>
      </c>
      <c r="O2537">
        <v>0</v>
      </c>
      <c r="P2537">
        <v>0</v>
      </c>
      <c r="R2537" s="1" t="s">
        <v>923</v>
      </c>
      <c r="S2537" s="1">
        <v>15</v>
      </c>
      <c r="T2537" s="1">
        <v>59.1</v>
      </c>
      <c r="U2537" s="1"/>
      <c r="V2537" s="1"/>
      <c r="X2537" t="str">
        <f>Receive[[#This Row],[服装]]&amp;Receive[[#This Row],[名前]]&amp;Receive[[#This Row],[レアリティ]]</f>
        <v>ユニフォーム山代総司ICONIC</v>
      </c>
    </row>
    <row r="2538" spans="1:24" x14ac:dyDescent="0.25">
      <c r="A2538">
        <f>VLOOKUP(Receive[[#This Row],[No用]],SetNo[[No.用]:[vlookup 用]],2,FALSE)</f>
        <v>426</v>
      </c>
      <c r="B2538">
        <f>IF(ROW()=2,1,IF(A2537&lt;&gt;Receive[[#This Row],[No]],1,B2537+1))</f>
        <v>3</v>
      </c>
      <c r="C2538" s="1" t="s">
        <v>108</v>
      </c>
      <c r="D2538" s="1" t="s">
        <v>1089</v>
      </c>
      <c r="E2538" s="1" t="s">
        <v>77</v>
      </c>
      <c r="F2538" s="1" t="s">
        <v>78</v>
      </c>
      <c r="G2538" s="1" t="s">
        <v>1033</v>
      </c>
      <c r="H2538" s="1" t="s">
        <v>543</v>
      </c>
      <c r="I2538">
        <v>1</v>
      </c>
      <c r="J2538" t="s">
        <v>228</v>
      </c>
      <c r="K2538" s="1" t="s">
        <v>120</v>
      </c>
      <c r="L2538" s="1" t="s">
        <v>162</v>
      </c>
      <c r="M2538">
        <v>27</v>
      </c>
      <c r="N2538">
        <v>0</v>
      </c>
      <c r="O2538">
        <v>0</v>
      </c>
      <c r="P2538">
        <v>0</v>
      </c>
      <c r="X2538" t="str">
        <f>Receive[[#This Row],[服装]]&amp;Receive[[#This Row],[名前]]&amp;Receive[[#This Row],[レアリティ]]</f>
        <v>ユニフォーム山代総司ICONIC</v>
      </c>
    </row>
    <row r="2539" spans="1:24" x14ac:dyDescent="0.25">
      <c r="A2539">
        <f>VLOOKUP(Receive[[#This Row],[No用]],SetNo[[No.用]:[vlookup 用]],2,FALSE)</f>
        <v>426</v>
      </c>
      <c r="B2539">
        <f>IF(ROW()=2,1,IF(A2538&lt;&gt;Receive[[#This Row],[No]],1,B2538+1))</f>
        <v>4</v>
      </c>
      <c r="C2539" s="1" t="s">
        <v>108</v>
      </c>
      <c r="D2539" s="1" t="s">
        <v>1089</v>
      </c>
      <c r="E2539" s="1" t="s">
        <v>77</v>
      </c>
      <c r="F2539" s="1" t="s">
        <v>78</v>
      </c>
      <c r="G2539" s="1" t="s">
        <v>1033</v>
      </c>
      <c r="H2539" s="1" t="s">
        <v>543</v>
      </c>
      <c r="I2539">
        <v>1</v>
      </c>
      <c r="J2539" t="s">
        <v>228</v>
      </c>
      <c r="K2539" s="1" t="s">
        <v>164</v>
      </c>
      <c r="L2539" s="1" t="s">
        <v>162</v>
      </c>
      <c r="M2539">
        <v>27</v>
      </c>
      <c r="N2539">
        <v>0</v>
      </c>
      <c r="O2539">
        <v>0</v>
      </c>
      <c r="P2539">
        <v>0</v>
      </c>
      <c r="X2539" t="str">
        <f>Receive[[#This Row],[服装]]&amp;Receive[[#This Row],[名前]]&amp;Receive[[#This Row],[レアリティ]]</f>
        <v>ユニフォーム山代総司ICONIC</v>
      </c>
    </row>
    <row r="2540" spans="1:24" x14ac:dyDescent="0.25">
      <c r="A2540">
        <f>VLOOKUP(Receive[[#This Row],[No用]],SetNo[[No.用]:[vlookup 用]],2,FALSE)</f>
        <v>426</v>
      </c>
      <c r="B2540">
        <f>IF(ROW()=2,1,IF(A2539&lt;&gt;Receive[[#This Row],[No]],1,B2539+1))</f>
        <v>5</v>
      </c>
      <c r="C2540" s="1" t="s">
        <v>108</v>
      </c>
      <c r="D2540" s="1" t="s">
        <v>1089</v>
      </c>
      <c r="E2540" s="1" t="s">
        <v>77</v>
      </c>
      <c r="F2540" s="1" t="s">
        <v>78</v>
      </c>
      <c r="G2540" s="1" t="s">
        <v>1033</v>
      </c>
      <c r="H2540" s="1" t="s">
        <v>543</v>
      </c>
      <c r="I2540">
        <v>0</v>
      </c>
      <c r="J2540" t="s">
        <v>228</v>
      </c>
      <c r="K2540" s="1" t="s">
        <v>165</v>
      </c>
      <c r="L2540" s="1" t="s">
        <v>162</v>
      </c>
      <c r="M2540">
        <v>27</v>
      </c>
      <c r="N2540">
        <v>0</v>
      </c>
      <c r="O2540">
        <v>0</v>
      </c>
      <c r="P2540">
        <v>0</v>
      </c>
      <c r="X2540" t="str">
        <f>Receive[[#This Row],[服装]]&amp;Receive[[#This Row],[名前]]&amp;Receive[[#This Row],[レアリティ]]</f>
        <v>ユニフォーム山代総司ICONIC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DB18-D480-4A69-8DB6-8F594AED2FB2}">
  <sheetPr codeName="Sheet3"/>
  <dimension ref="A1:X1294"/>
  <sheetViews>
    <sheetView topLeftCell="A1237" workbookViewId="0">
      <selection activeCell="A1256" sqref="A1255:XFD1256"/>
    </sheetView>
  </sheetViews>
  <sheetFormatPr defaultRowHeight="14.25" x14ac:dyDescent="0.25"/>
  <cols>
    <col min="1" max="1" width="6" bestFit="1" customWidth="1"/>
    <col min="2" max="2" width="4.28515625" customWidth="1"/>
    <col min="3" max="3" width="10.140625" bestFit="1" customWidth="1"/>
    <col min="4" max="4" width="12.42578125" bestFit="1" customWidth="1"/>
    <col min="5" max="5" width="10.42578125" bestFit="1" customWidth="1"/>
    <col min="6" max="6" width="7.28515625" bestFit="1" customWidth="1"/>
    <col min="7" max="7" width="9.7109375" bestFit="1" customWidth="1"/>
    <col min="8" max="8" width="10.28515625" bestFit="1" customWidth="1"/>
    <col min="9" max="9" width="3.28515625" customWidth="1"/>
    <col min="10" max="10" width="7.42578125" customWidth="1"/>
    <col min="11" max="11" width="11.7109375" bestFit="1" customWidth="1"/>
    <col min="12" max="12" width="3.5703125" customWidth="1"/>
    <col min="13" max="13" width="7.7109375" bestFit="1" customWidth="1"/>
    <col min="14" max="14" width="7.28515625" bestFit="1" customWidth="1"/>
    <col min="15" max="15" width="8.7109375" customWidth="1"/>
    <col min="16" max="16" width="8.85546875" customWidth="1"/>
    <col min="17" max="17" width="49.28515625" bestFit="1" customWidth="1"/>
    <col min="18" max="18" width="37.28515625" bestFit="1" customWidth="1"/>
    <col min="19" max="22" width="17.7109375" customWidth="1"/>
    <col min="23" max="23" width="20.42578125" customWidth="1"/>
    <col min="24" max="24" width="27.28515625" hidden="1" customWidth="1"/>
  </cols>
  <sheetData>
    <row r="1" spans="1:24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t="s">
        <v>261</v>
      </c>
      <c r="R1" t="s">
        <v>203</v>
      </c>
      <c r="S1" s="1" t="s">
        <v>202</v>
      </c>
      <c r="T1" s="1" t="s">
        <v>1590</v>
      </c>
      <c r="U1" s="1" t="s">
        <v>1589</v>
      </c>
      <c r="V1" s="1" t="s">
        <v>1591</v>
      </c>
      <c r="W1" s="1" t="s">
        <v>1052</v>
      </c>
      <c r="X1" t="s">
        <v>226</v>
      </c>
    </row>
    <row r="2" spans="1:24" x14ac:dyDescent="0.25">
      <c r="A2">
        <f>VLOOKUP(Toss[[#This Row],[No用]],SetNo[[No.用]:[vlookup 用]],2,FALSE)</f>
        <v>1</v>
      </c>
      <c r="B2">
        <f>IF(ROW()=2,1,IF(A1&lt;&gt;Toss[[#This Row],[No]],1,B1+1))</f>
        <v>1</v>
      </c>
      <c r="C2" t="s">
        <v>205</v>
      </c>
      <c r="D2" t="s">
        <v>137</v>
      </c>
      <c r="E2" t="s">
        <v>28</v>
      </c>
      <c r="F2" t="s">
        <v>26</v>
      </c>
      <c r="G2" t="s">
        <v>136</v>
      </c>
      <c r="H2" t="s">
        <v>71</v>
      </c>
      <c r="I2">
        <v>1</v>
      </c>
      <c r="J2" t="s">
        <v>231</v>
      </c>
      <c r="K2" t="s">
        <v>166</v>
      </c>
      <c r="L2" t="s">
        <v>162</v>
      </c>
      <c r="M2">
        <v>20</v>
      </c>
      <c r="N2">
        <v>0</v>
      </c>
      <c r="O2">
        <v>0</v>
      </c>
      <c r="P2">
        <v>0</v>
      </c>
      <c r="X2" t="str">
        <f>Toss[[#This Row],[服装]]&amp;Toss[[#This Row],[名前]]&amp;Toss[[#This Row],[レアリティ]]</f>
        <v>ユニフォーム日向翔陽ICONIC</v>
      </c>
    </row>
    <row r="3" spans="1:24" x14ac:dyDescent="0.25">
      <c r="A3">
        <f>VLOOKUP(Toss[[#This Row],[No用]],SetNo[[No.用]:[vlookup 用]],2,FALSE)</f>
        <v>1</v>
      </c>
      <c r="B3">
        <f>IF(ROW()=2,1,IF(A2&lt;&gt;Toss[[#This Row],[No]],1,B2+1))</f>
        <v>2</v>
      </c>
      <c r="C3" t="s">
        <v>205</v>
      </c>
      <c r="D3" t="s">
        <v>137</v>
      </c>
      <c r="E3" t="s">
        <v>28</v>
      </c>
      <c r="F3" t="s">
        <v>26</v>
      </c>
      <c r="G3" t="s">
        <v>136</v>
      </c>
      <c r="H3" t="s">
        <v>71</v>
      </c>
      <c r="I3">
        <v>1</v>
      </c>
      <c r="J3" t="s">
        <v>231</v>
      </c>
      <c r="K3" t="s">
        <v>167</v>
      </c>
      <c r="L3" t="s">
        <v>162</v>
      </c>
      <c r="M3">
        <v>24</v>
      </c>
      <c r="N3">
        <v>0</v>
      </c>
      <c r="O3">
        <v>0</v>
      </c>
      <c r="P3">
        <v>0</v>
      </c>
      <c r="X3" t="str">
        <f>Toss[[#This Row],[服装]]&amp;Toss[[#This Row],[名前]]&amp;Toss[[#This Row],[レアリティ]]</f>
        <v>ユニフォーム日向翔陽ICONIC</v>
      </c>
    </row>
    <row r="4" spans="1:24" x14ac:dyDescent="0.25">
      <c r="A4">
        <f>VLOOKUP(Toss[[#This Row],[No用]],SetNo[[No.用]:[vlookup 用]],2,FALSE)</f>
        <v>2</v>
      </c>
      <c r="B4">
        <f>IF(ROW()=2,1,IF(A3&lt;&gt;Toss[[#This Row],[No]],1,B3+1))</f>
        <v>1</v>
      </c>
      <c r="C4" t="s">
        <v>149</v>
      </c>
      <c r="D4" t="s">
        <v>137</v>
      </c>
      <c r="E4" t="s">
        <v>28</v>
      </c>
      <c r="F4" t="s">
        <v>26</v>
      </c>
      <c r="G4" t="s">
        <v>136</v>
      </c>
      <c r="H4" t="s">
        <v>71</v>
      </c>
      <c r="I4">
        <v>1</v>
      </c>
      <c r="J4" t="s">
        <v>231</v>
      </c>
      <c r="K4" t="s">
        <v>166</v>
      </c>
      <c r="L4" t="s">
        <v>162</v>
      </c>
      <c r="M4">
        <v>20</v>
      </c>
      <c r="N4">
        <v>0</v>
      </c>
      <c r="O4">
        <v>0</v>
      </c>
      <c r="P4">
        <v>0</v>
      </c>
      <c r="X4" t="str">
        <f>Toss[[#This Row],[服装]]&amp;Toss[[#This Row],[名前]]&amp;Toss[[#This Row],[レアリティ]]</f>
        <v>制服日向翔陽ICONIC</v>
      </c>
    </row>
    <row r="5" spans="1:24" x14ac:dyDescent="0.25">
      <c r="A5">
        <f>VLOOKUP(Toss[[#This Row],[No用]],SetNo[[No.用]:[vlookup 用]],2,FALSE)</f>
        <v>2</v>
      </c>
      <c r="B5">
        <f>IF(ROW()=2,1,IF(A4&lt;&gt;Toss[[#This Row],[No]],1,B4+1))</f>
        <v>2</v>
      </c>
      <c r="C5" t="s">
        <v>149</v>
      </c>
      <c r="D5" t="s">
        <v>137</v>
      </c>
      <c r="E5" t="s">
        <v>28</v>
      </c>
      <c r="F5" t="s">
        <v>26</v>
      </c>
      <c r="G5" t="s">
        <v>136</v>
      </c>
      <c r="H5" t="s">
        <v>71</v>
      </c>
      <c r="I5">
        <v>1</v>
      </c>
      <c r="J5" t="s">
        <v>231</v>
      </c>
      <c r="K5" t="s">
        <v>167</v>
      </c>
      <c r="L5" t="s">
        <v>162</v>
      </c>
      <c r="M5">
        <v>24</v>
      </c>
      <c r="N5">
        <v>0</v>
      </c>
      <c r="O5">
        <v>0</v>
      </c>
      <c r="P5">
        <v>0</v>
      </c>
      <c r="X5" t="str">
        <f>Toss[[#This Row],[服装]]&amp;Toss[[#This Row],[名前]]&amp;Toss[[#This Row],[レアリティ]]</f>
        <v>制服日向翔陽ICONIC</v>
      </c>
    </row>
    <row r="6" spans="1:24" x14ac:dyDescent="0.25">
      <c r="A6">
        <f>VLOOKUP(Toss[[#This Row],[No用]],SetNo[[No.用]:[vlookup 用]],2,FALSE)</f>
        <v>3</v>
      </c>
      <c r="B6">
        <f>IF(ROW()=2,1,IF(A5&lt;&gt;Toss[[#This Row],[No]],1,B5+1))</f>
        <v>1</v>
      </c>
      <c r="C6" t="s">
        <v>150</v>
      </c>
      <c r="D6" t="s">
        <v>137</v>
      </c>
      <c r="E6" t="s">
        <v>23</v>
      </c>
      <c r="F6" t="s">
        <v>26</v>
      </c>
      <c r="G6" t="s">
        <v>136</v>
      </c>
      <c r="H6" t="s">
        <v>71</v>
      </c>
      <c r="I6">
        <v>1</v>
      </c>
      <c r="J6" t="s">
        <v>231</v>
      </c>
      <c r="K6" t="s">
        <v>166</v>
      </c>
      <c r="L6" t="s">
        <v>162</v>
      </c>
      <c r="M6">
        <v>20</v>
      </c>
      <c r="N6">
        <v>0</v>
      </c>
      <c r="O6">
        <v>0</v>
      </c>
      <c r="P6">
        <v>0</v>
      </c>
      <c r="X6" t="str">
        <f>Toss[[#This Row],[服装]]&amp;Toss[[#This Row],[名前]]&amp;Toss[[#This Row],[レアリティ]]</f>
        <v>夏祭り日向翔陽ICONIC</v>
      </c>
    </row>
    <row r="7" spans="1:24" x14ac:dyDescent="0.25">
      <c r="A7">
        <f>VLOOKUP(Toss[[#This Row],[No用]],SetNo[[No.用]:[vlookup 用]],2,FALSE)</f>
        <v>3</v>
      </c>
      <c r="B7">
        <f>IF(ROW()=2,1,IF(A6&lt;&gt;Toss[[#This Row],[No]],1,B6+1))</f>
        <v>2</v>
      </c>
      <c r="C7" t="s">
        <v>150</v>
      </c>
      <c r="D7" t="s">
        <v>137</v>
      </c>
      <c r="E7" t="s">
        <v>23</v>
      </c>
      <c r="F7" t="s">
        <v>26</v>
      </c>
      <c r="G7" t="s">
        <v>136</v>
      </c>
      <c r="H7" t="s">
        <v>71</v>
      </c>
      <c r="I7">
        <v>1</v>
      </c>
      <c r="J7" t="s">
        <v>231</v>
      </c>
      <c r="K7" t="s">
        <v>167</v>
      </c>
      <c r="L7" t="s">
        <v>162</v>
      </c>
      <c r="M7">
        <v>24</v>
      </c>
      <c r="N7">
        <v>0</v>
      </c>
      <c r="O7">
        <v>0</v>
      </c>
      <c r="P7">
        <v>0</v>
      </c>
      <c r="X7" t="str">
        <f>Toss[[#This Row],[服装]]&amp;Toss[[#This Row],[名前]]&amp;Toss[[#This Row],[レアリティ]]</f>
        <v>夏祭り日向翔陽ICONIC</v>
      </c>
    </row>
    <row r="8" spans="1:24" x14ac:dyDescent="0.25">
      <c r="A8">
        <f>VLOOKUP(Toss[[#This Row],[No用]],SetNo[[No.用]:[vlookup 用]],2,FALSE)</f>
        <v>4</v>
      </c>
      <c r="B8">
        <f>IF(ROW()=2,1,IF(A7&lt;&gt;Toss[[#This Row],[No]],1,B7+1))</f>
        <v>1</v>
      </c>
      <c r="C8" s="1" t="s">
        <v>604</v>
      </c>
      <c r="D8" s="1" t="s">
        <v>137</v>
      </c>
      <c r="E8" s="1" t="s">
        <v>90</v>
      </c>
      <c r="F8" s="1" t="s">
        <v>82</v>
      </c>
      <c r="G8" s="1" t="s">
        <v>136</v>
      </c>
      <c r="H8" s="1" t="s">
        <v>71</v>
      </c>
      <c r="I8">
        <v>1</v>
      </c>
      <c r="J8" t="s">
        <v>231</v>
      </c>
      <c r="K8" t="s">
        <v>166</v>
      </c>
      <c r="L8" s="1" t="s">
        <v>178</v>
      </c>
      <c r="M8">
        <v>23</v>
      </c>
      <c r="N8">
        <v>0</v>
      </c>
      <c r="O8">
        <v>0</v>
      </c>
      <c r="P8">
        <v>0</v>
      </c>
      <c r="X8" t="str">
        <f>Toss[[#This Row],[服装]]&amp;Toss[[#This Row],[名前]]&amp;Toss[[#This Row],[レアリティ]]</f>
        <v>1周年日向翔陽ICONIC</v>
      </c>
    </row>
    <row r="9" spans="1:24" x14ac:dyDescent="0.25">
      <c r="A9">
        <f>VLOOKUP(Toss[[#This Row],[No用]],SetNo[[No.用]:[vlookup 用]],2,FALSE)</f>
        <v>4</v>
      </c>
      <c r="B9">
        <f>IF(ROW()=2,1,IF(A8&lt;&gt;Toss[[#This Row],[No]],1,B8+1))</f>
        <v>2</v>
      </c>
      <c r="C9" s="1" t="s">
        <v>604</v>
      </c>
      <c r="D9" s="1" t="s">
        <v>137</v>
      </c>
      <c r="E9" s="1" t="s">
        <v>90</v>
      </c>
      <c r="F9" s="1" t="s">
        <v>82</v>
      </c>
      <c r="G9" s="1" t="s">
        <v>136</v>
      </c>
      <c r="H9" s="1" t="s">
        <v>71</v>
      </c>
      <c r="I9">
        <v>1</v>
      </c>
      <c r="J9" t="s">
        <v>231</v>
      </c>
      <c r="K9" t="s">
        <v>167</v>
      </c>
      <c r="L9" t="s">
        <v>162</v>
      </c>
      <c r="M9">
        <v>24</v>
      </c>
      <c r="N9">
        <v>0</v>
      </c>
      <c r="O9">
        <v>0</v>
      </c>
      <c r="P9">
        <v>0</v>
      </c>
      <c r="X9" t="str">
        <f>Toss[[#This Row],[服装]]&amp;Toss[[#This Row],[名前]]&amp;Toss[[#This Row],[レアリティ]]</f>
        <v>1周年日向翔陽ICONIC</v>
      </c>
    </row>
    <row r="10" spans="1:24" x14ac:dyDescent="0.25">
      <c r="A10">
        <f>VLOOKUP(Toss[[#This Row],[No用]],SetNo[[No.用]:[vlookup 用]],2,FALSE)</f>
        <v>4</v>
      </c>
      <c r="B10">
        <f>IF(ROW()=2,1,IF(A9&lt;&gt;Toss[[#This Row],[No]],1,B9+1))</f>
        <v>3</v>
      </c>
      <c r="C10" s="1" t="s">
        <v>604</v>
      </c>
      <c r="D10" s="1" t="s">
        <v>137</v>
      </c>
      <c r="E10" s="1" t="s">
        <v>90</v>
      </c>
      <c r="F10" s="1" t="s">
        <v>82</v>
      </c>
      <c r="G10" s="1" t="s">
        <v>136</v>
      </c>
      <c r="H10" s="1" t="s">
        <v>71</v>
      </c>
      <c r="I10">
        <v>1</v>
      </c>
      <c r="J10" t="s">
        <v>231</v>
      </c>
      <c r="K10" s="1" t="s">
        <v>183</v>
      </c>
      <c r="L10" s="1" t="s">
        <v>224</v>
      </c>
      <c r="M10">
        <v>44</v>
      </c>
      <c r="N10">
        <v>5</v>
      </c>
      <c r="O10">
        <v>54</v>
      </c>
      <c r="P10">
        <v>7</v>
      </c>
      <c r="W10" s="1" t="s">
        <v>1482</v>
      </c>
      <c r="X10" t="str">
        <f>Toss[[#This Row],[服装]]&amp;Toss[[#This Row],[名前]]&amp;Toss[[#This Row],[レアリティ]]</f>
        <v>1周年日向翔陽ICONIC</v>
      </c>
    </row>
    <row r="11" spans="1:24" x14ac:dyDescent="0.25">
      <c r="A11">
        <f>VLOOKUP(Toss[[#This Row],[No用]],SetNo[[No.用]:[vlookup 用]],2,FALSE)</f>
        <v>5</v>
      </c>
      <c r="B11">
        <f>IF(ROW()=2,1,IF(A10&lt;&gt;Toss[[#This Row],[No]],1,B10+1))</f>
        <v>1</v>
      </c>
      <c r="C11" s="1" t="s">
        <v>703</v>
      </c>
      <c r="D11" s="1" t="s">
        <v>678</v>
      </c>
      <c r="E11" s="1" t="s">
        <v>77</v>
      </c>
      <c r="F11" s="1" t="s">
        <v>82</v>
      </c>
      <c r="G11" s="1" t="s">
        <v>136</v>
      </c>
      <c r="H11" s="1" t="s">
        <v>71</v>
      </c>
      <c r="I11">
        <v>1</v>
      </c>
      <c r="J11" t="s">
        <v>231</v>
      </c>
      <c r="K11" s="1" t="s">
        <v>166</v>
      </c>
      <c r="L11" s="1" t="s">
        <v>162</v>
      </c>
      <c r="M11">
        <v>20</v>
      </c>
      <c r="N11">
        <v>0</v>
      </c>
      <c r="O11">
        <v>0</v>
      </c>
      <c r="P11">
        <v>0</v>
      </c>
      <c r="X11" t="str">
        <f>Toss[[#This Row],[服装]]&amp;Toss[[#This Row],[名前]]&amp;Toss[[#This Row],[レアリティ]]</f>
        <v>王冠日向翔陽ICONIC</v>
      </c>
    </row>
    <row r="12" spans="1:24" x14ac:dyDescent="0.25">
      <c r="A12">
        <f>VLOOKUP(Toss[[#This Row],[No用]],SetNo[[No.用]:[vlookup 用]],2,FALSE)</f>
        <v>5</v>
      </c>
      <c r="B12">
        <f>IF(ROW()=2,1,IF(A11&lt;&gt;Toss[[#This Row],[No]],1,B11+1))</f>
        <v>2</v>
      </c>
      <c r="C12" s="1" t="s">
        <v>703</v>
      </c>
      <c r="D12" s="1" t="s">
        <v>678</v>
      </c>
      <c r="E12" s="1" t="s">
        <v>77</v>
      </c>
      <c r="F12" s="1" t="s">
        <v>82</v>
      </c>
      <c r="G12" s="1" t="s">
        <v>136</v>
      </c>
      <c r="H12" s="1" t="s">
        <v>71</v>
      </c>
      <c r="I12">
        <v>1</v>
      </c>
      <c r="J12" t="s">
        <v>231</v>
      </c>
      <c r="K12" s="1" t="s">
        <v>167</v>
      </c>
      <c r="L12" s="1" t="s">
        <v>162</v>
      </c>
      <c r="M12">
        <v>24</v>
      </c>
      <c r="N12">
        <v>0</v>
      </c>
      <c r="O12">
        <v>0</v>
      </c>
      <c r="P12">
        <v>0</v>
      </c>
      <c r="X12" t="str">
        <f>Toss[[#This Row],[服装]]&amp;Toss[[#This Row],[名前]]&amp;Toss[[#This Row],[レアリティ]]</f>
        <v>王冠日向翔陽ICONIC</v>
      </c>
    </row>
    <row r="13" spans="1:24" x14ac:dyDescent="0.25">
      <c r="A13">
        <f>VLOOKUP(Toss[[#This Row],[No用]],SetNo[[No.用]:[vlookup 用]],2,FALSE)</f>
        <v>6</v>
      </c>
      <c r="B13">
        <f>IF(ROW()=2,1,IF(A12&lt;&gt;Toss[[#This Row],[No]],1,B12+1))</f>
        <v>1</v>
      </c>
      <c r="C13" s="1" t="s">
        <v>771</v>
      </c>
      <c r="D13" s="1" t="s">
        <v>678</v>
      </c>
      <c r="E13" s="1" t="s">
        <v>73</v>
      </c>
      <c r="F13" s="1" t="s">
        <v>82</v>
      </c>
      <c r="G13" s="1" t="s">
        <v>136</v>
      </c>
      <c r="H13" s="1" t="s">
        <v>71</v>
      </c>
      <c r="I13">
        <v>1</v>
      </c>
      <c r="J13" t="s">
        <v>231</v>
      </c>
      <c r="K13" s="1" t="s">
        <v>166</v>
      </c>
      <c r="L13" s="1" t="s">
        <v>162</v>
      </c>
      <c r="M13">
        <v>20</v>
      </c>
      <c r="N13">
        <v>0</v>
      </c>
      <c r="O13">
        <v>0</v>
      </c>
      <c r="P13">
        <v>0</v>
      </c>
      <c r="X13" t="str">
        <f>Toss[[#This Row],[服装]]&amp;Toss[[#This Row],[名前]]&amp;Toss[[#This Row],[レアリティ]]</f>
        <v>ジャージ日向翔陽ICONIC</v>
      </c>
    </row>
    <row r="14" spans="1:24" x14ac:dyDescent="0.25">
      <c r="A14">
        <f>VLOOKUP(Toss[[#This Row],[No用]],SetNo[[No.用]:[vlookup 用]],2,FALSE)</f>
        <v>6</v>
      </c>
      <c r="B14">
        <f>IF(ROW()=2,1,IF(A13&lt;&gt;Toss[[#This Row],[No]],1,B13+1))</f>
        <v>2</v>
      </c>
      <c r="C14" s="1" t="s">
        <v>771</v>
      </c>
      <c r="D14" s="1" t="s">
        <v>678</v>
      </c>
      <c r="E14" s="1" t="s">
        <v>73</v>
      </c>
      <c r="F14" s="1" t="s">
        <v>82</v>
      </c>
      <c r="G14" s="1" t="s">
        <v>136</v>
      </c>
      <c r="H14" s="1" t="s">
        <v>71</v>
      </c>
      <c r="I14">
        <v>1</v>
      </c>
      <c r="J14" t="s">
        <v>231</v>
      </c>
      <c r="K14" s="1" t="s">
        <v>167</v>
      </c>
      <c r="L14" s="1" t="s">
        <v>162</v>
      </c>
      <c r="M14">
        <v>24</v>
      </c>
      <c r="N14">
        <v>0</v>
      </c>
      <c r="O14">
        <v>0</v>
      </c>
      <c r="P14">
        <v>0</v>
      </c>
      <c r="X14" t="str">
        <f>Toss[[#This Row],[服装]]&amp;Toss[[#This Row],[名前]]&amp;Toss[[#This Row],[レアリティ]]</f>
        <v>ジャージ日向翔陽ICONIC</v>
      </c>
    </row>
    <row r="15" spans="1:24" x14ac:dyDescent="0.25">
      <c r="A15">
        <f>VLOOKUP(Toss[[#This Row],[No用]],SetNo[[No.用]:[vlookup 用]],2,FALSE)</f>
        <v>7</v>
      </c>
      <c r="B15">
        <f>IF(ROW()=2,1,IF(A14&lt;&gt;Toss[[#This Row],[No]],1,B14+1))</f>
        <v>1</v>
      </c>
      <c r="C15" s="1" t="s">
        <v>893</v>
      </c>
      <c r="D15" s="1" t="s">
        <v>678</v>
      </c>
      <c r="E15" s="1" t="s">
        <v>90</v>
      </c>
      <c r="F15" s="1" t="s">
        <v>82</v>
      </c>
      <c r="G15" s="1" t="s">
        <v>136</v>
      </c>
      <c r="H15" s="1" t="s">
        <v>71</v>
      </c>
      <c r="I15">
        <v>1</v>
      </c>
      <c r="J15" t="s">
        <v>231</v>
      </c>
      <c r="K15" s="1" t="s">
        <v>166</v>
      </c>
      <c r="L15" s="1" t="s">
        <v>162</v>
      </c>
      <c r="M15">
        <v>20</v>
      </c>
      <c r="N15">
        <v>0</v>
      </c>
      <c r="O15">
        <v>0</v>
      </c>
      <c r="P15">
        <v>0</v>
      </c>
      <c r="X15" t="str">
        <f>Toss[[#This Row],[服装]]&amp;Toss[[#This Row],[名前]]&amp;Toss[[#This Row],[レアリティ]]</f>
        <v>遊園地日向翔陽ICONIC</v>
      </c>
    </row>
    <row r="16" spans="1:24" x14ac:dyDescent="0.25">
      <c r="A16">
        <f>VLOOKUP(Toss[[#This Row],[No用]],SetNo[[No.用]:[vlookup 用]],2,FALSE)</f>
        <v>7</v>
      </c>
      <c r="B16">
        <f>IF(ROW()=2,1,IF(A15&lt;&gt;Toss[[#This Row],[No]],1,B15+1))</f>
        <v>2</v>
      </c>
      <c r="C16" s="1" t="s">
        <v>893</v>
      </c>
      <c r="D16" s="1" t="s">
        <v>678</v>
      </c>
      <c r="E16" s="1" t="s">
        <v>90</v>
      </c>
      <c r="F16" s="1" t="s">
        <v>82</v>
      </c>
      <c r="G16" s="1" t="s">
        <v>136</v>
      </c>
      <c r="H16" s="1" t="s">
        <v>71</v>
      </c>
      <c r="I16">
        <v>1</v>
      </c>
      <c r="J16" t="s">
        <v>231</v>
      </c>
      <c r="K16" s="1" t="s">
        <v>167</v>
      </c>
      <c r="L16" s="1" t="s">
        <v>162</v>
      </c>
      <c r="M16">
        <v>24</v>
      </c>
      <c r="N16">
        <v>0</v>
      </c>
      <c r="O16">
        <v>0</v>
      </c>
      <c r="P16">
        <v>0</v>
      </c>
      <c r="X16" t="str">
        <f>Toss[[#This Row],[服装]]&amp;Toss[[#This Row],[名前]]&amp;Toss[[#This Row],[レアリティ]]</f>
        <v>遊園地日向翔陽ICONIC</v>
      </c>
    </row>
    <row r="17" spans="1:24" x14ac:dyDescent="0.25">
      <c r="A17">
        <f>VLOOKUP(Toss[[#This Row],[No用]],SetNo[[No.用]:[vlookup 用]],2,FALSE)</f>
        <v>8</v>
      </c>
      <c r="B17">
        <f>IF(ROW()=2,1,IF(A16&lt;&gt;Toss[[#This Row],[No]],1,B16+1))</f>
        <v>1</v>
      </c>
      <c r="C17" s="1" t="s">
        <v>1031</v>
      </c>
      <c r="D17" s="1" t="s">
        <v>678</v>
      </c>
      <c r="E17" s="1" t="s">
        <v>77</v>
      </c>
      <c r="F17" s="1" t="s">
        <v>82</v>
      </c>
      <c r="G17" s="1" t="s">
        <v>136</v>
      </c>
      <c r="H17" s="1" t="s">
        <v>71</v>
      </c>
      <c r="I17">
        <v>1</v>
      </c>
      <c r="J17" t="s">
        <v>231</v>
      </c>
      <c r="K17" s="1" t="s">
        <v>166</v>
      </c>
      <c r="L17" s="1" t="s">
        <v>162</v>
      </c>
      <c r="M17">
        <v>20</v>
      </c>
      <c r="N17">
        <v>0</v>
      </c>
      <c r="O17">
        <v>0</v>
      </c>
      <c r="P17">
        <v>0</v>
      </c>
      <c r="X17" t="str">
        <f>Toss[[#This Row],[服装]]&amp;Toss[[#This Row],[名前]]&amp;Toss[[#This Row],[レアリティ]]</f>
        <v>ハロウィン日向翔陽ICONIC</v>
      </c>
    </row>
    <row r="18" spans="1:24" x14ac:dyDescent="0.25">
      <c r="A18">
        <f>VLOOKUP(Toss[[#This Row],[No用]],SetNo[[No.用]:[vlookup 用]],2,FALSE)</f>
        <v>8</v>
      </c>
      <c r="B18">
        <f>IF(ROW()=2,1,IF(A17&lt;&gt;Toss[[#This Row],[No]],1,B17+1))</f>
        <v>2</v>
      </c>
      <c r="C18" s="1" t="s">
        <v>1031</v>
      </c>
      <c r="D18" s="1" t="s">
        <v>678</v>
      </c>
      <c r="E18" s="1" t="s">
        <v>77</v>
      </c>
      <c r="F18" s="1" t="s">
        <v>82</v>
      </c>
      <c r="G18" s="1" t="s">
        <v>136</v>
      </c>
      <c r="H18" s="1" t="s">
        <v>71</v>
      </c>
      <c r="I18">
        <v>1</v>
      </c>
      <c r="J18" t="s">
        <v>231</v>
      </c>
      <c r="K18" s="1" t="s">
        <v>167</v>
      </c>
      <c r="L18" s="1" t="s">
        <v>162</v>
      </c>
      <c r="M18">
        <v>24</v>
      </c>
      <c r="N18">
        <v>0</v>
      </c>
      <c r="O18">
        <v>0</v>
      </c>
      <c r="P18">
        <v>0</v>
      </c>
      <c r="X18" t="str">
        <f>Toss[[#This Row],[服装]]&amp;Toss[[#This Row],[名前]]&amp;Toss[[#This Row],[レアリティ]]</f>
        <v>ハロウィン日向翔陽ICONIC</v>
      </c>
    </row>
    <row r="19" spans="1:24" x14ac:dyDescent="0.25">
      <c r="A19">
        <f>VLOOKUP(Toss[[#This Row],[No用]],SetNo[[No.用]:[vlookup 用]],2,FALSE)</f>
        <v>9</v>
      </c>
      <c r="B19">
        <f>IF(ROW()=2,1,IF(A18&lt;&gt;Toss[[#This Row],[No]],1,B18+1))</f>
        <v>1</v>
      </c>
      <c r="C19" s="1" t="s">
        <v>1446</v>
      </c>
      <c r="D19" s="1" t="s">
        <v>678</v>
      </c>
      <c r="E19" s="1" t="s">
        <v>73</v>
      </c>
      <c r="F19" s="1" t="s">
        <v>82</v>
      </c>
      <c r="G19" s="1" t="s">
        <v>136</v>
      </c>
      <c r="H19" s="1" t="s">
        <v>71</v>
      </c>
      <c r="I19">
        <v>1</v>
      </c>
      <c r="J19" t="s">
        <v>231</v>
      </c>
      <c r="K19" s="1" t="s">
        <v>166</v>
      </c>
      <c r="L19" s="1" t="s">
        <v>162</v>
      </c>
      <c r="M19">
        <v>20</v>
      </c>
      <c r="N19">
        <v>0</v>
      </c>
      <c r="O19">
        <v>0</v>
      </c>
      <c r="P19">
        <v>0</v>
      </c>
      <c r="X19" t="str">
        <f>Toss[[#This Row],[服装]]&amp;Toss[[#This Row],[名前]]&amp;Toss[[#This Row],[レアリティ]]</f>
        <v>和装体験日向翔陽ICONIC</v>
      </c>
    </row>
    <row r="20" spans="1:24" x14ac:dyDescent="0.25">
      <c r="A20">
        <f>VLOOKUP(Toss[[#This Row],[No用]],SetNo[[No.用]:[vlookup 用]],2,FALSE)</f>
        <v>9</v>
      </c>
      <c r="B20">
        <f>IF(ROW()=2,1,IF(A19&lt;&gt;Toss[[#This Row],[No]],1,B19+1))</f>
        <v>2</v>
      </c>
      <c r="C20" s="1" t="s">
        <v>1446</v>
      </c>
      <c r="D20" s="1" t="s">
        <v>678</v>
      </c>
      <c r="E20" s="1" t="s">
        <v>73</v>
      </c>
      <c r="F20" s="1" t="s">
        <v>82</v>
      </c>
      <c r="G20" s="1" t="s">
        <v>136</v>
      </c>
      <c r="H20" s="1" t="s">
        <v>71</v>
      </c>
      <c r="I20">
        <v>1</v>
      </c>
      <c r="J20" t="s">
        <v>231</v>
      </c>
      <c r="K20" s="1" t="s">
        <v>167</v>
      </c>
      <c r="L20" s="1" t="s">
        <v>162</v>
      </c>
      <c r="M20">
        <v>24</v>
      </c>
      <c r="N20">
        <v>0</v>
      </c>
      <c r="O20">
        <v>0</v>
      </c>
      <c r="P20">
        <v>0</v>
      </c>
      <c r="X20" t="str">
        <f>Toss[[#This Row],[服装]]&amp;Toss[[#This Row],[名前]]&amp;Toss[[#This Row],[レアリティ]]</f>
        <v>和装体験日向翔陽ICONIC</v>
      </c>
    </row>
    <row r="21" spans="1:24" x14ac:dyDescent="0.25">
      <c r="A21">
        <f>VLOOKUP(Toss[[#This Row],[No用]],SetNo[[No.用]:[vlookup 用]],2,FALSE)</f>
        <v>10</v>
      </c>
      <c r="B21">
        <f>IF(ROW()=2,1,IF(A20&lt;&gt;Toss[[#This Row],[No]],1,B20+1))</f>
        <v>1</v>
      </c>
      <c r="C21" s="1" t="s">
        <v>1559</v>
      </c>
      <c r="D21" s="1" t="s">
        <v>678</v>
      </c>
      <c r="E21" s="1" t="s">
        <v>90</v>
      </c>
      <c r="F21" s="1" t="s">
        <v>82</v>
      </c>
      <c r="G21" s="1" t="s">
        <v>136</v>
      </c>
      <c r="H21" s="1" t="s">
        <v>71</v>
      </c>
      <c r="I21">
        <v>1</v>
      </c>
      <c r="J21" t="s">
        <v>231</v>
      </c>
      <c r="K21" s="1" t="s">
        <v>166</v>
      </c>
      <c r="L21" s="1" t="s">
        <v>162</v>
      </c>
      <c r="M21">
        <v>20</v>
      </c>
      <c r="N21">
        <v>0</v>
      </c>
      <c r="O21">
        <v>0</v>
      </c>
      <c r="P21">
        <v>0</v>
      </c>
      <c r="X21" t="str">
        <f>Toss[[#This Row],[服装]]&amp;Toss[[#This Row],[名前]]&amp;Toss[[#This Row],[レアリティ]]</f>
        <v>格ゲー日向翔陽ICONIC</v>
      </c>
    </row>
    <row r="22" spans="1:24" x14ac:dyDescent="0.25">
      <c r="A22">
        <f>VLOOKUP(Toss[[#This Row],[No用]],SetNo[[No.用]:[vlookup 用]],2,FALSE)</f>
        <v>10</v>
      </c>
      <c r="B22">
        <f>IF(ROW()=2,1,IF(A21&lt;&gt;Toss[[#This Row],[No]],1,B21+1))</f>
        <v>2</v>
      </c>
      <c r="C22" s="1" t="s">
        <v>1559</v>
      </c>
      <c r="D22" s="1" t="s">
        <v>678</v>
      </c>
      <c r="E22" s="1" t="s">
        <v>90</v>
      </c>
      <c r="F22" s="1" t="s">
        <v>82</v>
      </c>
      <c r="G22" s="1" t="s">
        <v>136</v>
      </c>
      <c r="H22" s="1" t="s">
        <v>71</v>
      </c>
      <c r="I22">
        <v>1</v>
      </c>
      <c r="J22" t="s">
        <v>231</v>
      </c>
      <c r="K22" s="1" t="s">
        <v>167</v>
      </c>
      <c r="L22" s="1" t="s">
        <v>162</v>
      </c>
      <c r="M22">
        <v>24</v>
      </c>
      <c r="N22">
        <v>0</v>
      </c>
      <c r="O22">
        <v>0</v>
      </c>
      <c r="P22">
        <v>0</v>
      </c>
      <c r="X22" t="str">
        <f>Toss[[#This Row],[服装]]&amp;Toss[[#This Row],[名前]]&amp;Toss[[#This Row],[レアリティ]]</f>
        <v>格ゲー日向翔陽ICONIC</v>
      </c>
    </row>
    <row r="23" spans="1:24" x14ac:dyDescent="0.25">
      <c r="A23">
        <f>VLOOKUP(Toss[[#This Row],[No用]],SetNo[[No.用]:[vlookup 用]],2,FALSE)</f>
        <v>11</v>
      </c>
      <c r="B23">
        <f>IF(ROW()=2,1,IF(A22&lt;&gt;Toss[[#This Row],[No]],1,B22+1))</f>
        <v>1</v>
      </c>
      <c r="C23" t="s">
        <v>205</v>
      </c>
      <c r="D23" t="s">
        <v>138</v>
      </c>
      <c r="E23" t="s">
        <v>28</v>
      </c>
      <c r="F23" t="s">
        <v>31</v>
      </c>
      <c r="G23" t="s">
        <v>136</v>
      </c>
      <c r="H23" t="s">
        <v>71</v>
      </c>
      <c r="I23">
        <v>1</v>
      </c>
      <c r="J23" t="s">
        <v>231</v>
      </c>
      <c r="K23" t="s">
        <v>166</v>
      </c>
      <c r="L23" t="s">
        <v>162</v>
      </c>
      <c r="M23">
        <v>31</v>
      </c>
      <c r="N23">
        <v>0</v>
      </c>
      <c r="O23">
        <v>0</v>
      </c>
      <c r="P23">
        <v>0</v>
      </c>
      <c r="X23" t="str">
        <f>Toss[[#This Row],[服装]]&amp;Toss[[#This Row],[名前]]&amp;Toss[[#This Row],[レアリティ]]</f>
        <v>ユニフォーム影山飛雄ICONIC</v>
      </c>
    </row>
    <row r="24" spans="1:24" x14ac:dyDescent="0.25">
      <c r="A24">
        <f>VLOOKUP(Toss[[#This Row],[No用]],SetNo[[No.用]:[vlookup 用]],2,FALSE)</f>
        <v>11</v>
      </c>
      <c r="B24">
        <f>IF(ROW()=2,1,IF(A23&lt;&gt;Toss[[#This Row],[No]],1,B23+1))</f>
        <v>2</v>
      </c>
      <c r="C24" t="s">
        <v>205</v>
      </c>
      <c r="D24" t="s">
        <v>138</v>
      </c>
      <c r="E24" t="s">
        <v>28</v>
      </c>
      <c r="F24" t="s">
        <v>31</v>
      </c>
      <c r="G24" t="s">
        <v>136</v>
      </c>
      <c r="H24" t="s">
        <v>71</v>
      </c>
      <c r="I24">
        <v>1</v>
      </c>
      <c r="J24" t="s">
        <v>231</v>
      </c>
      <c r="K24" t="s">
        <v>169</v>
      </c>
      <c r="L24" t="s">
        <v>173</v>
      </c>
      <c r="M24">
        <v>33</v>
      </c>
      <c r="N24">
        <v>0</v>
      </c>
      <c r="O24">
        <v>0</v>
      </c>
      <c r="P24">
        <v>0</v>
      </c>
      <c r="X24" t="str">
        <f>Toss[[#This Row],[服装]]&amp;Toss[[#This Row],[名前]]&amp;Toss[[#This Row],[レアリティ]]</f>
        <v>ユニフォーム影山飛雄ICONIC</v>
      </c>
    </row>
    <row r="25" spans="1:24" x14ac:dyDescent="0.25">
      <c r="A25">
        <f>VLOOKUP(Toss[[#This Row],[No用]],SetNo[[No.用]:[vlookup 用]],2,FALSE)</f>
        <v>11</v>
      </c>
      <c r="B25">
        <f>IF(ROW()=2,1,IF(A24&lt;&gt;Toss[[#This Row],[No]],1,B24+1))</f>
        <v>3</v>
      </c>
      <c r="C25" t="s">
        <v>205</v>
      </c>
      <c r="D25" t="s">
        <v>138</v>
      </c>
      <c r="E25" t="s">
        <v>28</v>
      </c>
      <c r="F25" t="s">
        <v>31</v>
      </c>
      <c r="G25" t="s">
        <v>136</v>
      </c>
      <c r="H25" t="s">
        <v>71</v>
      </c>
      <c r="I25">
        <v>1</v>
      </c>
      <c r="J25" t="s">
        <v>231</v>
      </c>
      <c r="K25" t="s">
        <v>181</v>
      </c>
      <c r="L25" t="s">
        <v>173</v>
      </c>
      <c r="M25">
        <v>35</v>
      </c>
      <c r="N25">
        <v>5</v>
      </c>
      <c r="O25">
        <v>0</v>
      </c>
      <c r="P25">
        <v>0</v>
      </c>
      <c r="R25" s="1"/>
      <c r="T25" s="1"/>
      <c r="U25" s="1"/>
      <c r="V25" s="1"/>
      <c r="X25" t="str">
        <f>Toss[[#This Row],[服装]]&amp;Toss[[#This Row],[名前]]&amp;Toss[[#This Row],[レアリティ]]</f>
        <v>ユニフォーム影山飛雄ICONIC</v>
      </c>
    </row>
    <row r="26" spans="1:24" x14ac:dyDescent="0.25">
      <c r="A26">
        <f>VLOOKUP(Toss[[#This Row],[No用]],SetNo[[No.用]:[vlookup 用]],2,FALSE)</f>
        <v>11</v>
      </c>
      <c r="B26">
        <f>IF(ROW()=2,1,IF(A25&lt;&gt;Toss[[#This Row],[No]],1,B25+1))</f>
        <v>4</v>
      </c>
      <c r="C26" t="s">
        <v>205</v>
      </c>
      <c r="D26" t="s">
        <v>138</v>
      </c>
      <c r="E26" t="s">
        <v>28</v>
      </c>
      <c r="F26" t="s">
        <v>31</v>
      </c>
      <c r="G26" t="s">
        <v>136</v>
      </c>
      <c r="H26" t="s">
        <v>71</v>
      </c>
      <c r="I26">
        <v>1</v>
      </c>
      <c r="J26" t="s">
        <v>231</v>
      </c>
      <c r="K26" t="s">
        <v>172</v>
      </c>
      <c r="L26" t="s">
        <v>162</v>
      </c>
      <c r="M26">
        <v>31</v>
      </c>
      <c r="N26">
        <v>0</v>
      </c>
      <c r="O26">
        <v>0</v>
      </c>
      <c r="P26">
        <v>0</v>
      </c>
      <c r="X26" t="str">
        <f>Toss[[#This Row],[服装]]&amp;Toss[[#This Row],[名前]]&amp;Toss[[#This Row],[レアリティ]]</f>
        <v>ユニフォーム影山飛雄ICONIC</v>
      </c>
    </row>
    <row r="27" spans="1:24" x14ac:dyDescent="0.25">
      <c r="A27">
        <f>VLOOKUP(Toss[[#This Row],[No用]],SetNo[[No.用]:[vlookup 用]],2,FALSE)</f>
        <v>11</v>
      </c>
      <c r="B27">
        <f>IF(ROW()=2,1,IF(A26&lt;&gt;Toss[[#This Row],[No]],1,B26+1))</f>
        <v>5</v>
      </c>
      <c r="C27" t="s">
        <v>205</v>
      </c>
      <c r="D27" t="s">
        <v>138</v>
      </c>
      <c r="E27" t="s">
        <v>28</v>
      </c>
      <c r="F27" t="s">
        <v>31</v>
      </c>
      <c r="G27" t="s">
        <v>136</v>
      </c>
      <c r="H27" t="s">
        <v>71</v>
      </c>
      <c r="I27">
        <v>1</v>
      </c>
      <c r="J27" t="s">
        <v>231</v>
      </c>
      <c r="K27" t="s">
        <v>232</v>
      </c>
      <c r="L27" t="s">
        <v>162</v>
      </c>
      <c r="M27">
        <v>31</v>
      </c>
      <c r="N27">
        <v>0</v>
      </c>
      <c r="O27">
        <v>0</v>
      </c>
      <c r="P27">
        <v>0</v>
      </c>
      <c r="X27" t="str">
        <f>Toss[[#This Row],[服装]]&amp;Toss[[#This Row],[名前]]&amp;Toss[[#This Row],[レアリティ]]</f>
        <v>ユニフォーム影山飛雄ICONIC</v>
      </c>
    </row>
    <row r="28" spans="1:24" x14ac:dyDescent="0.25">
      <c r="A28">
        <f>VLOOKUP(Toss[[#This Row],[No用]],SetNo[[No.用]:[vlookup 用]],2,FALSE)</f>
        <v>11</v>
      </c>
      <c r="B28">
        <f>IF(ROW()=2,1,IF(A27&lt;&gt;Toss[[#This Row],[No]],1,B27+1))</f>
        <v>6</v>
      </c>
      <c r="C28" t="s">
        <v>205</v>
      </c>
      <c r="D28" t="s">
        <v>138</v>
      </c>
      <c r="E28" t="s">
        <v>28</v>
      </c>
      <c r="F28" t="s">
        <v>31</v>
      </c>
      <c r="G28" t="s">
        <v>136</v>
      </c>
      <c r="H28" t="s">
        <v>71</v>
      </c>
      <c r="I28">
        <v>1</v>
      </c>
      <c r="J28" t="s">
        <v>231</v>
      </c>
      <c r="K28" t="s">
        <v>169</v>
      </c>
      <c r="L28" t="s">
        <v>224</v>
      </c>
      <c r="M28">
        <v>54</v>
      </c>
      <c r="N28">
        <v>5</v>
      </c>
      <c r="O28">
        <v>61</v>
      </c>
      <c r="P28">
        <v>7</v>
      </c>
      <c r="Q28" s="1" t="s">
        <v>1294</v>
      </c>
      <c r="W28" s="1" t="s">
        <v>1140</v>
      </c>
      <c r="X28" t="str">
        <f>Toss[[#This Row],[服装]]&amp;Toss[[#This Row],[名前]]&amp;Toss[[#This Row],[レアリティ]]</f>
        <v>ユニフォーム影山飛雄ICONIC</v>
      </c>
    </row>
    <row r="29" spans="1:24" x14ac:dyDescent="0.25">
      <c r="A29">
        <f>VLOOKUP(Toss[[#This Row],[No用]],SetNo[[No.用]:[vlookup 用]],2,FALSE)</f>
        <v>11</v>
      </c>
      <c r="B29">
        <f>IF(ROW()=2,1,IF(A28&lt;&gt;Toss[[#This Row],[No]],1,B28+1))</f>
        <v>7</v>
      </c>
      <c r="C29" t="s">
        <v>205</v>
      </c>
      <c r="D29" t="s">
        <v>138</v>
      </c>
      <c r="E29" t="s">
        <v>28</v>
      </c>
      <c r="F29" t="s">
        <v>31</v>
      </c>
      <c r="G29" t="s">
        <v>136</v>
      </c>
      <c r="H29" t="s">
        <v>71</v>
      </c>
      <c r="I29">
        <v>1</v>
      </c>
      <c r="J29" t="s">
        <v>231</v>
      </c>
      <c r="K29" t="s">
        <v>182</v>
      </c>
      <c r="L29" t="s">
        <v>224</v>
      </c>
      <c r="M29">
        <v>51</v>
      </c>
      <c r="N29">
        <v>5</v>
      </c>
      <c r="O29">
        <v>56</v>
      </c>
      <c r="P29">
        <v>7</v>
      </c>
      <c r="W29" s="1" t="s">
        <v>1295</v>
      </c>
      <c r="X29" t="str">
        <f>Toss[[#This Row],[服装]]&amp;Toss[[#This Row],[名前]]&amp;Toss[[#This Row],[レアリティ]]</f>
        <v>ユニフォーム影山飛雄ICONIC</v>
      </c>
    </row>
    <row r="30" spans="1:24" x14ac:dyDescent="0.25">
      <c r="A30">
        <f>VLOOKUP(Toss[[#This Row],[No用]],SetNo[[No.用]:[vlookup 用]],2,FALSE)</f>
        <v>12</v>
      </c>
      <c r="B30">
        <f>IF(ROW()=2,1,IF(A29&lt;&gt;Toss[[#This Row],[No]],1,B29+1))</f>
        <v>1</v>
      </c>
      <c r="C30" t="s">
        <v>149</v>
      </c>
      <c r="D30" t="s">
        <v>138</v>
      </c>
      <c r="E30" t="s">
        <v>28</v>
      </c>
      <c r="F30" t="s">
        <v>31</v>
      </c>
      <c r="G30" t="s">
        <v>136</v>
      </c>
      <c r="H30" t="s">
        <v>71</v>
      </c>
      <c r="I30">
        <v>1</v>
      </c>
      <c r="J30" t="s">
        <v>231</v>
      </c>
      <c r="K30" t="s">
        <v>166</v>
      </c>
      <c r="L30" t="s">
        <v>162</v>
      </c>
      <c r="M30">
        <v>31</v>
      </c>
      <c r="N30">
        <v>0</v>
      </c>
      <c r="O30">
        <v>0</v>
      </c>
      <c r="P30">
        <v>0</v>
      </c>
      <c r="X30" t="str">
        <f>Toss[[#This Row],[服装]]&amp;Toss[[#This Row],[名前]]&amp;Toss[[#This Row],[レアリティ]]</f>
        <v>制服影山飛雄ICONIC</v>
      </c>
    </row>
    <row r="31" spans="1:24" x14ac:dyDescent="0.25">
      <c r="A31">
        <f>VLOOKUP(Toss[[#This Row],[No用]],SetNo[[No.用]:[vlookup 用]],2,FALSE)</f>
        <v>12</v>
      </c>
      <c r="B31">
        <f>IF(ROW()=2,1,IF(A30&lt;&gt;Toss[[#This Row],[No]],1,B30+1))</f>
        <v>2</v>
      </c>
      <c r="C31" t="s">
        <v>149</v>
      </c>
      <c r="D31" t="s">
        <v>138</v>
      </c>
      <c r="E31" t="s">
        <v>28</v>
      </c>
      <c r="F31" t="s">
        <v>31</v>
      </c>
      <c r="G31" t="s">
        <v>136</v>
      </c>
      <c r="H31" t="s">
        <v>71</v>
      </c>
      <c r="I31">
        <v>1</v>
      </c>
      <c r="J31" t="s">
        <v>231</v>
      </c>
      <c r="K31" t="s">
        <v>169</v>
      </c>
      <c r="L31" t="s">
        <v>173</v>
      </c>
      <c r="M31">
        <v>33</v>
      </c>
      <c r="N31">
        <v>0</v>
      </c>
      <c r="O31">
        <v>0</v>
      </c>
      <c r="P31">
        <v>0</v>
      </c>
      <c r="X31" t="str">
        <f>Toss[[#This Row],[服装]]&amp;Toss[[#This Row],[名前]]&amp;Toss[[#This Row],[レアリティ]]</f>
        <v>制服影山飛雄ICONIC</v>
      </c>
    </row>
    <row r="32" spans="1:24" x14ac:dyDescent="0.25">
      <c r="A32">
        <f>VLOOKUP(Toss[[#This Row],[No用]],SetNo[[No.用]:[vlookup 用]],2,FALSE)</f>
        <v>12</v>
      </c>
      <c r="B32">
        <f>IF(ROW()=2,1,IF(A31&lt;&gt;Toss[[#This Row],[No]],1,B31+1))</f>
        <v>3</v>
      </c>
      <c r="C32" t="s">
        <v>149</v>
      </c>
      <c r="D32" t="s">
        <v>138</v>
      </c>
      <c r="E32" t="s">
        <v>28</v>
      </c>
      <c r="F32" t="s">
        <v>31</v>
      </c>
      <c r="G32" t="s">
        <v>136</v>
      </c>
      <c r="H32" t="s">
        <v>71</v>
      </c>
      <c r="I32">
        <v>1</v>
      </c>
      <c r="J32" t="s">
        <v>231</v>
      </c>
      <c r="K32" t="s">
        <v>181</v>
      </c>
      <c r="L32" t="s">
        <v>173</v>
      </c>
      <c r="M32">
        <v>35</v>
      </c>
      <c r="N32">
        <v>5</v>
      </c>
      <c r="O32">
        <v>0</v>
      </c>
      <c r="P32">
        <v>0</v>
      </c>
      <c r="R32" s="1"/>
      <c r="T32" s="1"/>
      <c r="U32" s="1"/>
      <c r="V32" s="1"/>
      <c r="X32" t="str">
        <f>Toss[[#This Row],[服装]]&amp;Toss[[#This Row],[名前]]&amp;Toss[[#This Row],[レアリティ]]</f>
        <v>制服影山飛雄ICONIC</v>
      </c>
    </row>
    <row r="33" spans="1:24" x14ac:dyDescent="0.25">
      <c r="A33">
        <f>VLOOKUP(Toss[[#This Row],[No用]],SetNo[[No.用]:[vlookup 用]],2,FALSE)</f>
        <v>12</v>
      </c>
      <c r="B33">
        <f>IF(ROW()=2,1,IF(A32&lt;&gt;Toss[[#This Row],[No]],1,B32+1))</f>
        <v>4</v>
      </c>
      <c r="C33" t="s">
        <v>149</v>
      </c>
      <c r="D33" t="s">
        <v>138</v>
      </c>
      <c r="E33" t="s">
        <v>28</v>
      </c>
      <c r="F33" t="s">
        <v>31</v>
      </c>
      <c r="G33" t="s">
        <v>136</v>
      </c>
      <c r="H33" t="s">
        <v>71</v>
      </c>
      <c r="I33">
        <v>1</v>
      </c>
      <c r="J33" t="s">
        <v>231</v>
      </c>
      <c r="K33" t="s">
        <v>233</v>
      </c>
      <c r="L33" t="s">
        <v>178</v>
      </c>
      <c r="M33">
        <v>31</v>
      </c>
      <c r="N33">
        <v>0</v>
      </c>
      <c r="O33">
        <v>0</v>
      </c>
      <c r="P33">
        <v>0</v>
      </c>
      <c r="X33" t="str">
        <f>Toss[[#This Row],[服装]]&amp;Toss[[#This Row],[名前]]&amp;Toss[[#This Row],[レアリティ]]</f>
        <v>制服影山飛雄ICONIC</v>
      </c>
    </row>
    <row r="34" spans="1:24" x14ac:dyDescent="0.25">
      <c r="A34">
        <f>VLOOKUP(Toss[[#This Row],[No用]],SetNo[[No.用]:[vlookup 用]],2,FALSE)</f>
        <v>12</v>
      </c>
      <c r="B34">
        <f>IF(ROW()=2,1,IF(A33&lt;&gt;Toss[[#This Row],[No]],1,B33+1))</f>
        <v>5</v>
      </c>
      <c r="C34" t="s">
        <v>149</v>
      </c>
      <c r="D34" t="s">
        <v>138</v>
      </c>
      <c r="E34" t="s">
        <v>28</v>
      </c>
      <c r="F34" t="s">
        <v>31</v>
      </c>
      <c r="G34" t="s">
        <v>136</v>
      </c>
      <c r="H34" t="s">
        <v>71</v>
      </c>
      <c r="I34">
        <v>1</v>
      </c>
      <c r="J34" t="s">
        <v>231</v>
      </c>
      <c r="K34" t="s">
        <v>172</v>
      </c>
      <c r="L34" t="s">
        <v>162</v>
      </c>
      <c r="M34">
        <v>31</v>
      </c>
      <c r="N34">
        <v>0</v>
      </c>
      <c r="O34">
        <v>0</v>
      </c>
      <c r="P34">
        <v>0</v>
      </c>
      <c r="X34" t="str">
        <f>Toss[[#This Row],[服装]]&amp;Toss[[#This Row],[名前]]&amp;Toss[[#This Row],[レアリティ]]</f>
        <v>制服影山飛雄ICONIC</v>
      </c>
    </row>
    <row r="35" spans="1:24" x14ac:dyDescent="0.25">
      <c r="A35">
        <f>VLOOKUP(Toss[[#This Row],[No用]],SetNo[[No.用]:[vlookup 用]],2,FALSE)</f>
        <v>12</v>
      </c>
      <c r="B35">
        <f>IF(ROW()=2,1,IF(A34&lt;&gt;Toss[[#This Row],[No]],1,B34+1))</f>
        <v>6</v>
      </c>
      <c r="C35" t="s">
        <v>149</v>
      </c>
      <c r="D35" t="s">
        <v>138</v>
      </c>
      <c r="E35" t="s">
        <v>28</v>
      </c>
      <c r="F35" t="s">
        <v>31</v>
      </c>
      <c r="G35" t="s">
        <v>136</v>
      </c>
      <c r="H35" t="s">
        <v>71</v>
      </c>
      <c r="I35">
        <v>1</v>
      </c>
      <c r="J35" t="s">
        <v>231</v>
      </c>
      <c r="K35" t="s">
        <v>232</v>
      </c>
      <c r="L35" t="s">
        <v>178</v>
      </c>
      <c r="M35">
        <v>33</v>
      </c>
      <c r="N35">
        <v>0</v>
      </c>
      <c r="O35">
        <v>0</v>
      </c>
      <c r="P35">
        <v>0</v>
      </c>
      <c r="X35" t="str">
        <f>Toss[[#This Row],[服装]]&amp;Toss[[#This Row],[名前]]&amp;Toss[[#This Row],[レアリティ]]</f>
        <v>制服影山飛雄ICONIC</v>
      </c>
    </row>
    <row r="36" spans="1:24" x14ac:dyDescent="0.25">
      <c r="A36">
        <f>VLOOKUP(Toss[[#This Row],[No用]],SetNo[[No.用]:[vlookup 用]],2,FALSE)</f>
        <v>12</v>
      </c>
      <c r="B36">
        <f>IF(ROW()=2,1,IF(A35&lt;&gt;Toss[[#This Row],[No]],1,B35+1))</f>
        <v>7</v>
      </c>
      <c r="C36" t="s">
        <v>149</v>
      </c>
      <c r="D36" t="s">
        <v>138</v>
      </c>
      <c r="E36" t="s">
        <v>28</v>
      </c>
      <c r="F36" t="s">
        <v>31</v>
      </c>
      <c r="G36" t="s">
        <v>136</v>
      </c>
      <c r="H36" t="s">
        <v>71</v>
      </c>
      <c r="I36">
        <v>1</v>
      </c>
      <c r="J36" t="s">
        <v>231</v>
      </c>
      <c r="K36" t="s">
        <v>169</v>
      </c>
      <c r="L36" t="s">
        <v>224</v>
      </c>
      <c r="M36">
        <v>54</v>
      </c>
      <c r="N36">
        <v>5</v>
      </c>
      <c r="O36">
        <v>61</v>
      </c>
      <c r="P36">
        <v>7</v>
      </c>
      <c r="Q36" s="1" t="s">
        <v>1158</v>
      </c>
      <c r="W36" s="1" t="s">
        <v>1140</v>
      </c>
      <c r="X36" t="str">
        <f>Toss[[#This Row],[服装]]&amp;Toss[[#This Row],[名前]]&amp;Toss[[#This Row],[レアリティ]]</f>
        <v>制服影山飛雄ICONIC</v>
      </c>
    </row>
    <row r="37" spans="1:24" x14ac:dyDescent="0.25">
      <c r="A37">
        <f>VLOOKUP(Toss[[#This Row],[No用]],SetNo[[No.用]:[vlookup 用]],2,FALSE)</f>
        <v>12</v>
      </c>
      <c r="B37">
        <f>IF(ROW()=2,1,IF(A36&lt;&gt;Toss[[#This Row],[No]],1,B36+1))</f>
        <v>8</v>
      </c>
      <c r="C37" t="s">
        <v>149</v>
      </c>
      <c r="D37" t="s">
        <v>138</v>
      </c>
      <c r="E37" t="s">
        <v>28</v>
      </c>
      <c r="F37" t="s">
        <v>31</v>
      </c>
      <c r="G37" t="s">
        <v>136</v>
      </c>
      <c r="H37" t="s">
        <v>71</v>
      </c>
      <c r="I37">
        <v>1</v>
      </c>
      <c r="J37" t="s">
        <v>231</v>
      </c>
      <c r="K37" t="s">
        <v>183</v>
      </c>
      <c r="L37" t="s">
        <v>224</v>
      </c>
      <c r="M37">
        <v>51</v>
      </c>
      <c r="N37">
        <v>5</v>
      </c>
      <c r="O37">
        <v>56</v>
      </c>
      <c r="P37">
        <v>7</v>
      </c>
      <c r="W37" s="1" t="s">
        <v>1150</v>
      </c>
      <c r="X37" t="str">
        <f>Toss[[#This Row],[服装]]&amp;Toss[[#This Row],[名前]]&amp;Toss[[#This Row],[レアリティ]]</f>
        <v>制服影山飛雄ICONIC</v>
      </c>
    </row>
    <row r="38" spans="1:24" x14ac:dyDescent="0.25">
      <c r="A38">
        <f>VLOOKUP(Toss[[#This Row],[No用]],SetNo[[No.用]:[vlookup 用]],2,FALSE)</f>
        <v>13</v>
      </c>
      <c r="B38">
        <f>IF(ROW()=2,1,IF(A37&lt;&gt;Toss[[#This Row],[No]],1,B37+1))</f>
        <v>1</v>
      </c>
      <c r="C38" t="s">
        <v>150</v>
      </c>
      <c r="D38" t="s">
        <v>138</v>
      </c>
      <c r="E38" t="s">
        <v>23</v>
      </c>
      <c r="F38" t="s">
        <v>31</v>
      </c>
      <c r="G38" t="s">
        <v>136</v>
      </c>
      <c r="H38" t="s">
        <v>71</v>
      </c>
      <c r="I38">
        <v>1</v>
      </c>
      <c r="J38" t="s">
        <v>231</v>
      </c>
      <c r="K38" t="s">
        <v>166</v>
      </c>
      <c r="L38" t="s">
        <v>162</v>
      </c>
      <c r="M38">
        <v>31</v>
      </c>
      <c r="N38">
        <v>0</v>
      </c>
      <c r="O38">
        <v>0</v>
      </c>
      <c r="P38">
        <v>0</v>
      </c>
      <c r="X38" t="str">
        <f>Toss[[#This Row],[服装]]&amp;Toss[[#This Row],[名前]]&amp;Toss[[#This Row],[レアリティ]]</f>
        <v>夏祭り影山飛雄ICONIC</v>
      </c>
    </row>
    <row r="39" spans="1:24" x14ac:dyDescent="0.25">
      <c r="A39">
        <f>VLOOKUP(Toss[[#This Row],[No用]],SetNo[[No.用]:[vlookup 用]],2,FALSE)</f>
        <v>13</v>
      </c>
      <c r="B39">
        <f>IF(ROW()=2,1,IF(A38&lt;&gt;Toss[[#This Row],[No]],1,B38+1))</f>
        <v>2</v>
      </c>
      <c r="C39" t="s">
        <v>150</v>
      </c>
      <c r="D39" t="s">
        <v>138</v>
      </c>
      <c r="E39" t="s">
        <v>23</v>
      </c>
      <c r="F39" t="s">
        <v>31</v>
      </c>
      <c r="G39" t="s">
        <v>136</v>
      </c>
      <c r="H39" t="s">
        <v>71</v>
      </c>
      <c r="I39">
        <v>1</v>
      </c>
      <c r="J39" t="s">
        <v>231</v>
      </c>
      <c r="K39" t="s">
        <v>169</v>
      </c>
      <c r="L39" t="s">
        <v>173</v>
      </c>
      <c r="M39">
        <v>33</v>
      </c>
      <c r="N39">
        <v>0</v>
      </c>
      <c r="O39">
        <v>0</v>
      </c>
      <c r="P39">
        <v>0</v>
      </c>
      <c r="X39" t="str">
        <f>Toss[[#This Row],[服装]]&amp;Toss[[#This Row],[名前]]&amp;Toss[[#This Row],[レアリティ]]</f>
        <v>夏祭り影山飛雄ICONIC</v>
      </c>
    </row>
    <row r="40" spans="1:24" x14ac:dyDescent="0.25">
      <c r="A40">
        <f>VLOOKUP(Toss[[#This Row],[No用]],SetNo[[No.用]:[vlookup 用]],2,FALSE)</f>
        <v>13</v>
      </c>
      <c r="B40">
        <f>IF(ROW()=2,1,IF(A39&lt;&gt;Toss[[#This Row],[No]],1,B39+1))</f>
        <v>3</v>
      </c>
      <c r="C40" t="s">
        <v>150</v>
      </c>
      <c r="D40" t="s">
        <v>138</v>
      </c>
      <c r="E40" t="s">
        <v>23</v>
      </c>
      <c r="F40" t="s">
        <v>31</v>
      </c>
      <c r="G40" t="s">
        <v>136</v>
      </c>
      <c r="H40" t="s">
        <v>71</v>
      </c>
      <c r="I40">
        <v>1</v>
      </c>
      <c r="J40" t="s">
        <v>231</v>
      </c>
      <c r="K40" t="s">
        <v>181</v>
      </c>
      <c r="L40" t="s">
        <v>173</v>
      </c>
      <c r="M40">
        <v>35</v>
      </c>
      <c r="N40">
        <v>5</v>
      </c>
      <c r="O40">
        <v>0</v>
      </c>
      <c r="P40">
        <v>0</v>
      </c>
      <c r="R40" s="1"/>
      <c r="T40" s="1"/>
      <c r="U40" s="1"/>
      <c r="V40" s="1"/>
      <c r="X40" t="str">
        <f>Toss[[#This Row],[服装]]&amp;Toss[[#This Row],[名前]]&amp;Toss[[#This Row],[レアリティ]]</f>
        <v>夏祭り影山飛雄ICONIC</v>
      </c>
    </row>
    <row r="41" spans="1:24" x14ac:dyDescent="0.25">
      <c r="A41">
        <f>VLOOKUP(Toss[[#This Row],[No用]],SetNo[[No.用]:[vlookup 用]],2,FALSE)</f>
        <v>13</v>
      </c>
      <c r="B41">
        <f>IF(ROW()=2,1,IF(A40&lt;&gt;Toss[[#This Row],[No]],1,B40+1))</f>
        <v>4</v>
      </c>
      <c r="C41" t="s">
        <v>150</v>
      </c>
      <c r="D41" t="s">
        <v>138</v>
      </c>
      <c r="E41" t="s">
        <v>23</v>
      </c>
      <c r="F41" t="s">
        <v>31</v>
      </c>
      <c r="G41" t="s">
        <v>136</v>
      </c>
      <c r="H41" t="s">
        <v>71</v>
      </c>
      <c r="I41">
        <v>1</v>
      </c>
      <c r="J41" t="s">
        <v>231</v>
      </c>
      <c r="K41" t="s">
        <v>233</v>
      </c>
      <c r="L41" t="s">
        <v>162</v>
      </c>
      <c r="M41">
        <v>29</v>
      </c>
      <c r="N41">
        <v>0</v>
      </c>
      <c r="O41">
        <v>0</v>
      </c>
      <c r="P41">
        <v>0</v>
      </c>
      <c r="X41" t="str">
        <f>Toss[[#This Row],[服装]]&amp;Toss[[#This Row],[名前]]&amp;Toss[[#This Row],[レアリティ]]</f>
        <v>夏祭り影山飛雄ICONIC</v>
      </c>
    </row>
    <row r="42" spans="1:24" x14ac:dyDescent="0.25">
      <c r="A42">
        <f>VLOOKUP(Toss[[#This Row],[No用]],SetNo[[No.用]:[vlookup 用]],2,FALSE)</f>
        <v>13</v>
      </c>
      <c r="B42">
        <f>IF(ROW()=2,1,IF(A41&lt;&gt;Toss[[#This Row],[No]],1,B41+1))</f>
        <v>5</v>
      </c>
      <c r="C42" t="s">
        <v>150</v>
      </c>
      <c r="D42" t="s">
        <v>138</v>
      </c>
      <c r="E42" t="s">
        <v>23</v>
      </c>
      <c r="F42" t="s">
        <v>31</v>
      </c>
      <c r="G42" t="s">
        <v>136</v>
      </c>
      <c r="H42" t="s">
        <v>71</v>
      </c>
      <c r="I42">
        <v>1</v>
      </c>
      <c r="J42" t="s">
        <v>231</v>
      </c>
      <c r="K42" t="s">
        <v>172</v>
      </c>
      <c r="L42" t="s">
        <v>162</v>
      </c>
      <c r="M42">
        <v>31</v>
      </c>
      <c r="N42">
        <v>0</v>
      </c>
      <c r="O42">
        <v>0</v>
      </c>
      <c r="P42">
        <v>0</v>
      </c>
      <c r="X42" t="str">
        <f>Toss[[#This Row],[服装]]&amp;Toss[[#This Row],[名前]]&amp;Toss[[#This Row],[レアリティ]]</f>
        <v>夏祭り影山飛雄ICONIC</v>
      </c>
    </row>
    <row r="43" spans="1:24" x14ac:dyDescent="0.25">
      <c r="A43">
        <f>VLOOKUP(Toss[[#This Row],[No用]],SetNo[[No.用]:[vlookup 用]],2,FALSE)</f>
        <v>13</v>
      </c>
      <c r="B43">
        <f>IF(ROW()=2,1,IF(A42&lt;&gt;Toss[[#This Row],[No]],1,B42+1))</f>
        <v>6</v>
      </c>
      <c r="C43" t="s">
        <v>150</v>
      </c>
      <c r="D43" t="s">
        <v>138</v>
      </c>
      <c r="E43" t="s">
        <v>23</v>
      </c>
      <c r="F43" t="s">
        <v>31</v>
      </c>
      <c r="G43" t="s">
        <v>136</v>
      </c>
      <c r="H43" t="s">
        <v>71</v>
      </c>
      <c r="I43">
        <v>1</v>
      </c>
      <c r="J43" t="s">
        <v>231</v>
      </c>
      <c r="K43" t="s">
        <v>232</v>
      </c>
      <c r="L43" t="s">
        <v>162</v>
      </c>
      <c r="M43">
        <v>31</v>
      </c>
      <c r="N43">
        <v>0</v>
      </c>
      <c r="O43">
        <v>0</v>
      </c>
      <c r="P43">
        <v>0</v>
      </c>
      <c r="X43" t="str">
        <f>Toss[[#This Row],[服装]]&amp;Toss[[#This Row],[名前]]&amp;Toss[[#This Row],[レアリティ]]</f>
        <v>夏祭り影山飛雄ICONIC</v>
      </c>
    </row>
    <row r="44" spans="1:24" x14ac:dyDescent="0.25">
      <c r="A44">
        <f>VLOOKUP(Toss[[#This Row],[No用]],SetNo[[No.用]:[vlookup 用]],2,FALSE)</f>
        <v>13</v>
      </c>
      <c r="B44">
        <f>IF(ROW()=2,1,IF(A43&lt;&gt;Toss[[#This Row],[No]],1,B43+1))</f>
        <v>7</v>
      </c>
      <c r="C44" t="s">
        <v>150</v>
      </c>
      <c r="D44" t="s">
        <v>138</v>
      </c>
      <c r="E44" t="s">
        <v>23</v>
      </c>
      <c r="F44" t="s">
        <v>31</v>
      </c>
      <c r="G44" t="s">
        <v>136</v>
      </c>
      <c r="H44" t="s">
        <v>71</v>
      </c>
      <c r="I44">
        <v>1</v>
      </c>
      <c r="J44" t="s">
        <v>231</v>
      </c>
      <c r="K44" t="s">
        <v>169</v>
      </c>
      <c r="L44" t="s">
        <v>224</v>
      </c>
      <c r="M44">
        <v>51</v>
      </c>
      <c r="N44">
        <v>5</v>
      </c>
      <c r="O44">
        <v>56</v>
      </c>
      <c r="P44">
        <v>7</v>
      </c>
      <c r="Q44" s="1" t="s">
        <v>1158</v>
      </c>
      <c r="W44" s="1" t="s">
        <v>1140</v>
      </c>
      <c r="X44" t="str">
        <f>Toss[[#This Row],[服装]]&amp;Toss[[#This Row],[名前]]&amp;Toss[[#This Row],[レアリティ]]</f>
        <v>夏祭り影山飛雄ICONIC</v>
      </c>
    </row>
    <row r="45" spans="1:24" x14ac:dyDescent="0.25">
      <c r="A45">
        <f>VLOOKUP(Toss[[#This Row],[No用]],SetNo[[No.用]:[vlookup 用]],2,FALSE)</f>
        <v>14</v>
      </c>
      <c r="B45">
        <f>IF(ROW()=2,1,IF(A44&lt;&gt;Toss[[#This Row],[No]],1,B44+1))</f>
        <v>1</v>
      </c>
      <c r="C45" s="1" t="s">
        <v>585</v>
      </c>
      <c r="D45" t="s">
        <v>138</v>
      </c>
      <c r="E45" s="1" t="s">
        <v>90</v>
      </c>
      <c r="F45" t="s">
        <v>74</v>
      </c>
      <c r="G45" t="s">
        <v>136</v>
      </c>
      <c r="H45" t="s">
        <v>71</v>
      </c>
      <c r="I45">
        <v>1</v>
      </c>
      <c r="J45" t="s">
        <v>231</v>
      </c>
      <c r="K45" s="1" t="s">
        <v>166</v>
      </c>
      <c r="L45" s="1" t="s">
        <v>162</v>
      </c>
      <c r="M45">
        <v>31</v>
      </c>
      <c r="N45">
        <v>0</v>
      </c>
      <c r="O45">
        <v>0</v>
      </c>
      <c r="P45">
        <v>0</v>
      </c>
      <c r="X45" t="str">
        <f>Toss[[#This Row],[服装]]&amp;Toss[[#This Row],[名前]]&amp;Toss[[#This Row],[レアリティ]]</f>
        <v>Xmas影山飛雄ICONIC</v>
      </c>
    </row>
    <row r="46" spans="1:24" x14ac:dyDescent="0.25">
      <c r="A46">
        <f>VLOOKUP(Toss[[#This Row],[No用]],SetNo[[No.用]:[vlookup 用]],2,FALSE)</f>
        <v>14</v>
      </c>
      <c r="B46">
        <f>IF(ROW()=2,1,IF(A45&lt;&gt;Toss[[#This Row],[No]],1,B45+1))</f>
        <v>2</v>
      </c>
      <c r="C46" s="1" t="s">
        <v>585</v>
      </c>
      <c r="D46" t="s">
        <v>138</v>
      </c>
      <c r="E46" s="1" t="s">
        <v>90</v>
      </c>
      <c r="F46" t="s">
        <v>74</v>
      </c>
      <c r="G46" t="s">
        <v>136</v>
      </c>
      <c r="H46" t="s">
        <v>71</v>
      </c>
      <c r="I46">
        <v>1</v>
      </c>
      <c r="J46" t="s">
        <v>231</v>
      </c>
      <c r="K46" s="1" t="s">
        <v>169</v>
      </c>
      <c r="L46" s="1" t="s">
        <v>173</v>
      </c>
      <c r="M46">
        <v>33</v>
      </c>
      <c r="N46">
        <v>0</v>
      </c>
      <c r="O46">
        <v>0</v>
      </c>
      <c r="P46">
        <v>0</v>
      </c>
      <c r="X46" t="str">
        <f>Toss[[#This Row],[服装]]&amp;Toss[[#This Row],[名前]]&amp;Toss[[#This Row],[レアリティ]]</f>
        <v>Xmas影山飛雄ICONIC</v>
      </c>
    </row>
    <row r="47" spans="1:24" x14ac:dyDescent="0.25">
      <c r="A47">
        <f>VLOOKUP(Toss[[#This Row],[No用]],SetNo[[No.用]:[vlookup 用]],2,FALSE)</f>
        <v>14</v>
      </c>
      <c r="B47">
        <f>IF(ROW()=2,1,IF(A46&lt;&gt;Toss[[#This Row],[No]],1,B46+1))</f>
        <v>3</v>
      </c>
      <c r="C47" s="1" t="s">
        <v>585</v>
      </c>
      <c r="D47" t="s">
        <v>138</v>
      </c>
      <c r="E47" s="1" t="s">
        <v>90</v>
      </c>
      <c r="F47" t="s">
        <v>74</v>
      </c>
      <c r="G47" t="s">
        <v>136</v>
      </c>
      <c r="H47" t="s">
        <v>71</v>
      </c>
      <c r="I47">
        <v>1</v>
      </c>
      <c r="J47" t="s">
        <v>231</v>
      </c>
      <c r="K47" s="1" t="s">
        <v>181</v>
      </c>
      <c r="L47" s="1" t="s">
        <v>173</v>
      </c>
      <c r="M47">
        <v>35</v>
      </c>
      <c r="N47">
        <v>5</v>
      </c>
      <c r="O47">
        <v>0</v>
      </c>
      <c r="P47">
        <v>0</v>
      </c>
      <c r="X47" t="str">
        <f>Toss[[#This Row],[服装]]&amp;Toss[[#This Row],[名前]]&amp;Toss[[#This Row],[レアリティ]]</f>
        <v>Xmas影山飛雄ICONIC</v>
      </c>
    </row>
    <row r="48" spans="1:24" x14ac:dyDescent="0.25">
      <c r="A48">
        <f>VLOOKUP(Toss[[#This Row],[No用]],SetNo[[No.用]:[vlookup 用]],2,FALSE)</f>
        <v>14</v>
      </c>
      <c r="B48">
        <f>IF(ROW()=2,1,IF(A47&lt;&gt;Toss[[#This Row],[No]],1,B47+1))</f>
        <v>4</v>
      </c>
      <c r="C48" s="1" t="s">
        <v>585</v>
      </c>
      <c r="D48" t="s">
        <v>138</v>
      </c>
      <c r="E48" s="1" t="s">
        <v>90</v>
      </c>
      <c r="F48" t="s">
        <v>74</v>
      </c>
      <c r="G48" t="s">
        <v>136</v>
      </c>
      <c r="H48" t="s">
        <v>71</v>
      </c>
      <c r="I48">
        <v>1</v>
      </c>
      <c r="J48" t="s">
        <v>231</v>
      </c>
      <c r="K48" s="1" t="s">
        <v>233</v>
      </c>
      <c r="L48" s="1" t="s">
        <v>178</v>
      </c>
      <c r="M48">
        <v>32</v>
      </c>
      <c r="N48">
        <v>0</v>
      </c>
      <c r="O48">
        <v>0</v>
      </c>
      <c r="P48">
        <v>0</v>
      </c>
      <c r="X48" t="str">
        <f>Toss[[#This Row],[服装]]&amp;Toss[[#This Row],[名前]]&amp;Toss[[#This Row],[レアリティ]]</f>
        <v>Xmas影山飛雄ICONIC</v>
      </c>
    </row>
    <row r="49" spans="1:24" x14ac:dyDescent="0.25">
      <c r="A49">
        <f>VLOOKUP(Toss[[#This Row],[No用]],SetNo[[No.用]:[vlookup 用]],2,FALSE)</f>
        <v>14</v>
      </c>
      <c r="B49">
        <f>IF(ROW()=2,1,IF(A48&lt;&gt;Toss[[#This Row],[No]],1,B48+1))</f>
        <v>5</v>
      </c>
      <c r="C49" s="1" t="s">
        <v>585</v>
      </c>
      <c r="D49" t="s">
        <v>138</v>
      </c>
      <c r="E49" s="1" t="s">
        <v>90</v>
      </c>
      <c r="F49" t="s">
        <v>74</v>
      </c>
      <c r="G49" t="s">
        <v>136</v>
      </c>
      <c r="H49" t="s">
        <v>71</v>
      </c>
      <c r="I49">
        <v>1</v>
      </c>
      <c r="J49" t="s">
        <v>231</v>
      </c>
      <c r="K49" s="1" t="s">
        <v>172</v>
      </c>
      <c r="L49" s="1" t="s">
        <v>178</v>
      </c>
      <c r="M49">
        <v>34</v>
      </c>
      <c r="N49">
        <v>0</v>
      </c>
      <c r="O49">
        <v>0</v>
      </c>
      <c r="P49">
        <v>0</v>
      </c>
      <c r="X49" t="str">
        <f>Toss[[#This Row],[服装]]&amp;Toss[[#This Row],[名前]]&amp;Toss[[#This Row],[レアリティ]]</f>
        <v>Xmas影山飛雄ICONIC</v>
      </c>
    </row>
    <row r="50" spans="1:24" x14ac:dyDescent="0.25">
      <c r="A50">
        <f>VLOOKUP(Toss[[#This Row],[No用]],SetNo[[No.用]:[vlookup 用]],2,FALSE)</f>
        <v>14</v>
      </c>
      <c r="B50">
        <f>IF(ROW()=2,1,IF(A49&lt;&gt;Toss[[#This Row],[No]],1,B49+1))</f>
        <v>6</v>
      </c>
      <c r="C50" s="1" t="s">
        <v>585</v>
      </c>
      <c r="D50" t="s">
        <v>138</v>
      </c>
      <c r="E50" s="1" t="s">
        <v>90</v>
      </c>
      <c r="F50" t="s">
        <v>74</v>
      </c>
      <c r="G50" t="s">
        <v>136</v>
      </c>
      <c r="H50" t="s">
        <v>71</v>
      </c>
      <c r="I50">
        <v>1</v>
      </c>
      <c r="J50" t="s">
        <v>231</v>
      </c>
      <c r="K50" s="1" t="s">
        <v>232</v>
      </c>
      <c r="L50" s="1" t="s">
        <v>173</v>
      </c>
      <c r="M50">
        <v>37</v>
      </c>
      <c r="N50">
        <v>0</v>
      </c>
      <c r="O50">
        <v>0</v>
      </c>
      <c r="P50">
        <v>0</v>
      </c>
      <c r="X50" t="str">
        <f>Toss[[#This Row],[服装]]&amp;Toss[[#This Row],[名前]]&amp;Toss[[#This Row],[レアリティ]]</f>
        <v>Xmas影山飛雄ICONIC</v>
      </c>
    </row>
    <row r="51" spans="1:24" x14ac:dyDescent="0.25">
      <c r="A51">
        <f>VLOOKUP(Toss[[#This Row],[No用]],SetNo[[No.用]:[vlookup 用]],2,FALSE)</f>
        <v>14</v>
      </c>
      <c r="B51">
        <f>IF(ROW()=2,1,IF(A50&lt;&gt;Toss[[#This Row],[No]],1,B50+1))</f>
        <v>7</v>
      </c>
      <c r="C51" s="1" t="s">
        <v>585</v>
      </c>
      <c r="D51" t="s">
        <v>138</v>
      </c>
      <c r="E51" s="1" t="s">
        <v>90</v>
      </c>
      <c r="F51" t="s">
        <v>74</v>
      </c>
      <c r="G51" t="s">
        <v>136</v>
      </c>
      <c r="H51" t="s">
        <v>71</v>
      </c>
      <c r="I51">
        <v>1</v>
      </c>
      <c r="J51" t="s">
        <v>231</v>
      </c>
      <c r="K51" s="1" t="s">
        <v>232</v>
      </c>
      <c r="L51" s="1" t="s">
        <v>224</v>
      </c>
      <c r="M51">
        <v>54</v>
      </c>
      <c r="N51">
        <v>5</v>
      </c>
      <c r="O51">
        <v>61</v>
      </c>
      <c r="P51">
        <v>7</v>
      </c>
      <c r="R51" s="1" t="s">
        <v>1232</v>
      </c>
      <c r="T51" s="1"/>
      <c r="U51" s="1"/>
      <c r="V51" s="1"/>
      <c r="W51" s="1" t="s">
        <v>1152</v>
      </c>
      <c r="X51" t="str">
        <f>Toss[[#This Row],[服装]]&amp;Toss[[#This Row],[名前]]&amp;Toss[[#This Row],[レアリティ]]</f>
        <v>Xmas影山飛雄ICONIC</v>
      </c>
    </row>
    <row r="52" spans="1:24" x14ac:dyDescent="0.25">
      <c r="A52">
        <f>VLOOKUP(Toss[[#This Row],[No用]],SetNo[[No.用]:[vlookup 用]],2,FALSE)</f>
        <v>14</v>
      </c>
      <c r="B52">
        <f>IF(ROW()=2,1,IF(A51&lt;&gt;Toss[[#This Row],[No]],1,B51+1))</f>
        <v>8</v>
      </c>
      <c r="C52" s="1" t="s">
        <v>585</v>
      </c>
      <c r="D52" t="s">
        <v>138</v>
      </c>
      <c r="E52" s="1" t="s">
        <v>90</v>
      </c>
      <c r="F52" t="s">
        <v>74</v>
      </c>
      <c r="G52" t="s">
        <v>136</v>
      </c>
      <c r="H52" t="s">
        <v>71</v>
      </c>
      <c r="I52">
        <v>1</v>
      </c>
      <c r="J52" t="s">
        <v>231</v>
      </c>
      <c r="K52" s="1" t="s">
        <v>169</v>
      </c>
      <c r="L52" s="1" t="s">
        <v>224</v>
      </c>
      <c r="M52">
        <v>54</v>
      </c>
      <c r="N52">
        <v>5</v>
      </c>
      <c r="O52">
        <v>61</v>
      </c>
      <c r="P52">
        <v>7</v>
      </c>
      <c r="W52" s="1" t="s">
        <v>1151</v>
      </c>
      <c r="X52" t="str">
        <f>Toss[[#This Row],[服装]]&amp;Toss[[#This Row],[名前]]&amp;Toss[[#This Row],[レアリティ]]</f>
        <v>Xmas影山飛雄ICONIC</v>
      </c>
    </row>
    <row r="53" spans="1:24" x14ac:dyDescent="0.25">
      <c r="A53">
        <f>VLOOKUP(Toss[[#This Row],[No用]],SetNo[[No.用]:[vlookup 用]],2,FALSE)</f>
        <v>15</v>
      </c>
      <c r="B53">
        <f>IF(ROW()=2,1,IF(A52&lt;&gt;Toss[[#This Row],[No]],1,B52+1))</f>
        <v>1</v>
      </c>
      <c r="C53" s="1" t="s">
        <v>604</v>
      </c>
      <c r="D53" s="1" t="s">
        <v>138</v>
      </c>
      <c r="E53" s="1" t="s">
        <v>77</v>
      </c>
      <c r="F53" s="1" t="s">
        <v>74</v>
      </c>
      <c r="G53" s="1" t="s">
        <v>136</v>
      </c>
      <c r="H53" s="1" t="s">
        <v>71</v>
      </c>
      <c r="I53">
        <v>1</v>
      </c>
      <c r="J53" t="s">
        <v>231</v>
      </c>
      <c r="K53" s="1" t="s">
        <v>166</v>
      </c>
      <c r="L53" s="1" t="s">
        <v>162</v>
      </c>
      <c r="M53">
        <v>31</v>
      </c>
      <c r="N53">
        <v>0</v>
      </c>
      <c r="O53">
        <v>0</v>
      </c>
      <c r="P53">
        <v>0</v>
      </c>
      <c r="X53" t="str">
        <f>Toss[[#This Row],[服装]]&amp;Toss[[#This Row],[名前]]&amp;Toss[[#This Row],[レアリティ]]</f>
        <v>1周年影山飛雄ICONIC</v>
      </c>
    </row>
    <row r="54" spans="1:24" x14ac:dyDescent="0.25">
      <c r="A54">
        <f>VLOOKUP(Toss[[#This Row],[No用]],SetNo[[No.用]:[vlookup 用]],2,FALSE)</f>
        <v>15</v>
      </c>
      <c r="B54">
        <f>IF(ROW()=2,1,IF(A53&lt;&gt;Toss[[#This Row],[No]],1,B53+1))</f>
        <v>2</v>
      </c>
      <c r="C54" s="1" t="s">
        <v>604</v>
      </c>
      <c r="D54" s="1" t="s">
        <v>138</v>
      </c>
      <c r="E54" s="1" t="s">
        <v>77</v>
      </c>
      <c r="F54" s="1" t="s">
        <v>74</v>
      </c>
      <c r="G54" s="1" t="s">
        <v>136</v>
      </c>
      <c r="H54" s="1" t="s">
        <v>71</v>
      </c>
      <c r="I54">
        <v>1</v>
      </c>
      <c r="J54" t="s">
        <v>231</v>
      </c>
      <c r="K54" s="1" t="s">
        <v>169</v>
      </c>
      <c r="L54" s="1" t="s">
        <v>173</v>
      </c>
      <c r="M54">
        <v>33</v>
      </c>
      <c r="N54">
        <v>0</v>
      </c>
      <c r="O54">
        <v>0</v>
      </c>
      <c r="P54">
        <v>0</v>
      </c>
      <c r="X54" t="str">
        <f>Toss[[#This Row],[服装]]&amp;Toss[[#This Row],[名前]]&amp;Toss[[#This Row],[レアリティ]]</f>
        <v>1周年影山飛雄ICONIC</v>
      </c>
    </row>
    <row r="55" spans="1:24" x14ac:dyDescent="0.25">
      <c r="A55">
        <f>VLOOKUP(Toss[[#This Row],[No用]],SetNo[[No.用]:[vlookup 用]],2,FALSE)</f>
        <v>15</v>
      </c>
      <c r="B55">
        <f>IF(ROW()=2,1,IF(A54&lt;&gt;Toss[[#This Row],[No]],1,B54+1))</f>
        <v>3</v>
      </c>
      <c r="C55" s="1" t="s">
        <v>604</v>
      </c>
      <c r="D55" s="1" t="s">
        <v>138</v>
      </c>
      <c r="E55" s="1" t="s">
        <v>77</v>
      </c>
      <c r="F55" s="1" t="s">
        <v>74</v>
      </c>
      <c r="G55" s="1" t="s">
        <v>136</v>
      </c>
      <c r="H55" s="1" t="s">
        <v>71</v>
      </c>
      <c r="I55">
        <v>1</v>
      </c>
      <c r="J55" t="s">
        <v>231</v>
      </c>
      <c r="K55" s="1" t="s">
        <v>181</v>
      </c>
      <c r="L55" s="1" t="s">
        <v>173</v>
      </c>
      <c r="M55">
        <v>35</v>
      </c>
      <c r="N55">
        <v>5</v>
      </c>
      <c r="O55">
        <v>0</v>
      </c>
      <c r="P55">
        <v>0</v>
      </c>
      <c r="X55" t="str">
        <f>Toss[[#This Row],[服装]]&amp;Toss[[#This Row],[名前]]&amp;Toss[[#This Row],[レアリティ]]</f>
        <v>1周年影山飛雄ICONIC</v>
      </c>
    </row>
    <row r="56" spans="1:24" x14ac:dyDescent="0.25">
      <c r="A56">
        <f>VLOOKUP(Toss[[#This Row],[No用]],SetNo[[No.用]:[vlookup 用]],2,FALSE)</f>
        <v>15</v>
      </c>
      <c r="B56">
        <f>IF(ROW()=2,1,IF(A55&lt;&gt;Toss[[#This Row],[No]],1,B55+1))</f>
        <v>4</v>
      </c>
      <c r="C56" s="1" t="s">
        <v>604</v>
      </c>
      <c r="D56" s="1" t="s">
        <v>138</v>
      </c>
      <c r="E56" s="1" t="s">
        <v>77</v>
      </c>
      <c r="F56" s="1" t="s">
        <v>74</v>
      </c>
      <c r="G56" s="1" t="s">
        <v>136</v>
      </c>
      <c r="H56" s="1" t="s">
        <v>71</v>
      </c>
      <c r="I56">
        <v>1</v>
      </c>
      <c r="J56" t="s">
        <v>231</v>
      </c>
      <c r="K56" s="1" t="s">
        <v>233</v>
      </c>
      <c r="L56" s="1" t="s">
        <v>162</v>
      </c>
      <c r="M56">
        <v>29</v>
      </c>
      <c r="N56">
        <v>0</v>
      </c>
      <c r="O56">
        <v>0</v>
      </c>
      <c r="P56">
        <v>0</v>
      </c>
      <c r="X56" t="str">
        <f>Toss[[#This Row],[服装]]&amp;Toss[[#This Row],[名前]]&amp;Toss[[#This Row],[レアリティ]]</f>
        <v>1周年影山飛雄ICONIC</v>
      </c>
    </row>
    <row r="57" spans="1:24" x14ac:dyDescent="0.25">
      <c r="A57">
        <f>VLOOKUP(Toss[[#This Row],[No用]],SetNo[[No.用]:[vlookup 用]],2,FALSE)</f>
        <v>15</v>
      </c>
      <c r="B57">
        <f>IF(ROW()=2,1,IF(A56&lt;&gt;Toss[[#This Row],[No]],1,B56+1))</f>
        <v>5</v>
      </c>
      <c r="C57" s="1" t="s">
        <v>604</v>
      </c>
      <c r="D57" s="1" t="s">
        <v>138</v>
      </c>
      <c r="E57" s="1" t="s">
        <v>77</v>
      </c>
      <c r="F57" s="1" t="s">
        <v>74</v>
      </c>
      <c r="G57" s="1" t="s">
        <v>136</v>
      </c>
      <c r="H57" s="1" t="s">
        <v>71</v>
      </c>
      <c r="I57">
        <v>1</v>
      </c>
      <c r="J57" t="s">
        <v>231</v>
      </c>
      <c r="K57" s="1" t="s">
        <v>172</v>
      </c>
      <c r="L57" s="1" t="s">
        <v>162</v>
      </c>
      <c r="M57">
        <v>31</v>
      </c>
      <c r="N57">
        <v>0</v>
      </c>
      <c r="O57">
        <v>0</v>
      </c>
      <c r="P57">
        <v>0</v>
      </c>
      <c r="X57" t="str">
        <f>Toss[[#This Row],[服装]]&amp;Toss[[#This Row],[名前]]&amp;Toss[[#This Row],[レアリティ]]</f>
        <v>1周年影山飛雄ICONIC</v>
      </c>
    </row>
    <row r="58" spans="1:24" x14ac:dyDescent="0.25">
      <c r="A58">
        <f>VLOOKUP(Toss[[#This Row],[No用]],SetNo[[No.用]:[vlookup 用]],2,FALSE)</f>
        <v>15</v>
      </c>
      <c r="B58">
        <f>IF(ROW()=2,1,IF(A57&lt;&gt;Toss[[#This Row],[No]],1,B57+1))</f>
        <v>6</v>
      </c>
      <c r="C58" s="1" t="s">
        <v>604</v>
      </c>
      <c r="D58" s="1" t="s">
        <v>138</v>
      </c>
      <c r="E58" s="1" t="s">
        <v>77</v>
      </c>
      <c r="F58" s="1" t="s">
        <v>74</v>
      </c>
      <c r="G58" s="1" t="s">
        <v>136</v>
      </c>
      <c r="H58" s="1" t="s">
        <v>71</v>
      </c>
      <c r="I58">
        <v>1</v>
      </c>
      <c r="J58" t="s">
        <v>231</v>
      </c>
      <c r="K58" s="1" t="s">
        <v>232</v>
      </c>
      <c r="L58" s="1" t="s">
        <v>162</v>
      </c>
      <c r="M58">
        <v>31</v>
      </c>
      <c r="N58">
        <v>0</v>
      </c>
      <c r="O58">
        <v>0</v>
      </c>
      <c r="P58">
        <v>0</v>
      </c>
      <c r="X58" t="str">
        <f>Toss[[#This Row],[服装]]&amp;Toss[[#This Row],[名前]]&amp;Toss[[#This Row],[レアリティ]]</f>
        <v>1周年影山飛雄ICONIC</v>
      </c>
    </row>
    <row r="59" spans="1:24" x14ac:dyDescent="0.25">
      <c r="A59">
        <f>VLOOKUP(Toss[[#This Row],[No用]],SetNo[[No.用]:[vlookup 用]],2,FALSE)</f>
        <v>15</v>
      </c>
      <c r="B59">
        <f>IF(ROW()=2,1,IF(A58&lt;&gt;Toss[[#This Row],[No]],1,B58+1))</f>
        <v>7</v>
      </c>
      <c r="C59" s="1" t="s">
        <v>604</v>
      </c>
      <c r="D59" s="1" t="s">
        <v>138</v>
      </c>
      <c r="E59" s="1" t="s">
        <v>77</v>
      </c>
      <c r="F59" s="1" t="s">
        <v>74</v>
      </c>
      <c r="G59" s="1" t="s">
        <v>136</v>
      </c>
      <c r="H59" s="1" t="s">
        <v>71</v>
      </c>
      <c r="I59">
        <v>1</v>
      </c>
      <c r="J59" t="s">
        <v>231</v>
      </c>
      <c r="K59" s="1" t="s">
        <v>183</v>
      </c>
      <c r="L59" s="1" t="s">
        <v>224</v>
      </c>
      <c r="M59">
        <v>54</v>
      </c>
      <c r="N59">
        <v>5</v>
      </c>
      <c r="O59">
        <v>61</v>
      </c>
      <c r="P59">
        <v>7</v>
      </c>
      <c r="Q59" s="1" t="s">
        <v>891</v>
      </c>
      <c r="W59" s="1" t="s">
        <v>1297</v>
      </c>
      <c r="X59" t="str">
        <f>Toss[[#This Row],[服装]]&amp;Toss[[#This Row],[名前]]&amp;Toss[[#This Row],[レアリティ]]</f>
        <v>1周年影山飛雄ICONIC</v>
      </c>
    </row>
    <row r="60" spans="1:24" x14ac:dyDescent="0.25">
      <c r="A60">
        <f>VLOOKUP(Toss[[#This Row],[No用]],SetNo[[No.用]:[vlookup 用]],2,FALSE)</f>
        <v>15</v>
      </c>
      <c r="B60">
        <f>IF(ROW()=2,1,IF(A59&lt;&gt;Toss[[#This Row],[No]],1,B59+1))</f>
        <v>8</v>
      </c>
      <c r="C60" s="1" t="s">
        <v>604</v>
      </c>
      <c r="D60" s="1" t="s">
        <v>138</v>
      </c>
      <c r="E60" s="1" t="s">
        <v>77</v>
      </c>
      <c r="F60" s="1" t="s">
        <v>74</v>
      </c>
      <c r="G60" s="1" t="s">
        <v>136</v>
      </c>
      <c r="H60" s="1" t="s">
        <v>71</v>
      </c>
      <c r="I60">
        <v>1</v>
      </c>
      <c r="J60" t="s">
        <v>231</v>
      </c>
      <c r="K60" s="1" t="s">
        <v>362</v>
      </c>
      <c r="L60" s="1" t="s">
        <v>224</v>
      </c>
      <c r="M60">
        <v>54</v>
      </c>
      <c r="N60">
        <v>5</v>
      </c>
      <c r="O60">
        <v>61</v>
      </c>
      <c r="P60">
        <v>7</v>
      </c>
      <c r="Q60" s="1" t="s">
        <v>605</v>
      </c>
      <c r="W60" s="1" t="s">
        <v>1298</v>
      </c>
      <c r="X60" t="str">
        <f>Toss[[#This Row],[服装]]&amp;Toss[[#This Row],[名前]]&amp;Toss[[#This Row],[レアリティ]]</f>
        <v>1周年影山飛雄ICONIC</v>
      </c>
    </row>
    <row r="61" spans="1:24" x14ac:dyDescent="0.25">
      <c r="A61">
        <f>VLOOKUP(Toss[[#This Row],[No用]],SetNo[[No.用]:[vlookup 用]],2,FALSE)</f>
        <v>16</v>
      </c>
      <c r="B61">
        <f>IF(ROW()=2,1,IF(A60&lt;&gt;Toss[[#This Row],[No]],1,B60+1))</f>
        <v>1</v>
      </c>
      <c r="C61" s="1" t="s">
        <v>703</v>
      </c>
      <c r="D61" s="1" t="s">
        <v>138</v>
      </c>
      <c r="E61" s="1" t="s">
        <v>73</v>
      </c>
      <c r="F61" s="1" t="s">
        <v>74</v>
      </c>
      <c r="G61" s="1" t="s">
        <v>136</v>
      </c>
      <c r="H61" s="1" t="s">
        <v>71</v>
      </c>
      <c r="I61">
        <v>1</v>
      </c>
      <c r="J61" t="s">
        <v>231</v>
      </c>
      <c r="K61" s="1" t="s">
        <v>166</v>
      </c>
      <c r="L61" s="1" t="s">
        <v>162</v>
      </c>
      <c r="M61">
        <v>31</v>
      </c>
      <c r="N61">
        <v>0</v>
      </c>
      <c r="O61">
        <v>0</v>
      </c>
      <c r="P61">
        <v>0</v>
      </c>
      <c r="Q61" s="1"/>
      <c r="X61" t="str">
        <f>Toss[[#This Row],[服装]]&amp;Toss[[#This Row],[名前]]&amp;Toss[[#This Row],[レアリティ]]</f>
        <v>王冠影山飛雄ICONIC</v>
      </c>
    </row>
    <row r="62" spans="1:24" x14ac:dyDescent="0.25">
      <c r="A62">
        <f>VLOOKUP(Toss[[#This Row],[No用]],SetNo[[No.用]:[vlookup 用]],2,FALSE)</f>
        <v>16</v>
      </c>
      <c r="B62">
        <f>IF(ROW()=2,1,IF(A61&lt;&gt;Toss[[#This Row],[No]],1,B61+1))</f>
        <v>2</v>
      </c>
      <c r="C62" s="1" t="s">
        <v>703</v>
      </c>
      <c r="D62" s="1" t="s">
        <v>138</v>
      </c>
      <c r="E62" s="1" t="s">
        <v>73</v>
      </c>
      <c r="F62" s="1" t="s">
        <v>74</v>
      </c>
      <c r="G62" s="1" t="s">
        <v>136</v>
      </c>
      <c r="H62" s="1" t="s">
        <v>71</v>
      </c>
      <c r="I62">
        <v>1</v>
      </c>
      <c r="J62" t="s">
        <v>231</v>
      </c>
      <c r="K62" s="1" t="s">
        <v>169</v>
      </c>
      <c r="L62" s="1" t="s">
        <v>173</v>
      </c>
      <c r="M62">
        <v>33</v>
      </c>
      <c r="N62">
        <v>0</v>
      </c>
      <c r="O62">
        <v>0</v>
      </c>
      <c r="P62">
        <v>0</v>
      </c>
      <c r="Q62" s="1"/>
      <c r="X62" t="str">
        <f>Toss[[#This Row],[服装]]&amp;Toss[[#This Row],[名前]]&amp;Toss[[#This Row],[レアリティ]]</f>
        <v>王冠影山飛雄ICONIC</v>
      </c>
    </row>
    <row r="63" spans="1:24" x14ac:dyDescent="0.25">
      <c r="A63">
        <f>VLOOKUP(Toss[[#This Row],[No用]],SetNo[[No.用]:[vlookup 用]],2,FALSE)</f>
        <v>16</v>
      </c>
      <c r="B63">
        <f>IF(ROW()=2,1,IF(A62&lt;&gt;Toss[[#This Row],[No]],1,B62+1))</f>
        <v>3</v>
      </c>
      <c r="C63" s="1" t="s">
        <v>703</v>
      </c>
      <c r="D63" s="1" t="s">
        <v>138</v>
      </c>
      <c r="E63" s="1" t="s">
        <v>73</v>
      </c>
      <c r="F63" s="1" t="s">
        <v>74</v>
      </c>
      <c r="G63" s="1" t="s">
        <v>136</v>
      </c>
      <c r="H63" s="1" t="s">
        <v>71</v>
      </c>
      <c r="I63">
        <v>1</v>
      </c>
      <c r="J63" t="s">
        <v>231</v>
      </c>
      <c r="K63" s="1" t="s">
        <v>181</v>
      </c>
      <c r="L63" s="1" t="s">
        <v>173</v>
      </c>
      <c r="M63">
        <v>35</v>
      </c>
      <c r="N63">
        <v>5</v>
      </c>
      <c r="O63">
        <v>0</v>
      </c>
      <c r="P63">
        <v>0</v>
      </c>
      <c r="Q63" s="1"/>
      <c r="X63" t="str">
        <f>Toss[[#This Row],[服装]]&amp;Toss[[#This Row],[名前]]&amp;Toss[[#This Row],[レアリティ]]</f>
        <v>王冠影山飛雄ICONIC</v>
      </c>
    </row>
    <row r="64" spans="1:24" x14ac:dyDescent="0.25">
      <c r="A64">
        <f>VLOOKUP(Toss[[#This Row],[No用]],SetNo[[No.用]:[vlookup 用]],2,FALSE)</f>
        <v>16</v>
      </c>
      <c r="B64">
        <f>IF(ROW()=2,1,IF(A63&lt;&gt;Toss[[#This Row],[No]],1,B63+1))</f>
        <v>4</v>
      </c>
      <c r="C64" s="1" t="s">
        <v>703</v>
      </c>
      <c r="D64" s="1" t="s">
        <v>138</v>
      </c>
      <c r="E64" s="1" t="s">
        <v>73</v>
      </c>
      <c r="F64" s="1" t="s">
        <v>74</v>
      </c>
      <c r="G64" s="1" t="s">
        <v>136</v>
      </c>
      <c r="H64" s="1" t="s">
        <v>71</v>
      </c>
      <c r="I64">
        <v>1</v>
      </c>
      <c r="J64" t="s">
        <v>231</v>
      </c>
      <c r="K64" s="1" t="s">
        <v>233</v>
      </c>
      <c r="L64" s="1" t="s">
        <v>178</v>
      </c>
      <c r="M64">
        <v>31</v>
      </c>
      <c r="N64">
        <v>0</v>
      </c>
      <c r="O64">
        <v>0</v>
      </c>
      <c r="P64">
        <v>0</v>
      </c>
      <c r="Q64" s="1"/>
      <c r="X64" t="str">
        <f>Toss[[#This Row],[服装]]&amp;Toss[[#This Row],[名前]]&amp;Toss[[#This Row],[レアリティ]]</f>
        <v>王冠影山飛雄ICONIC</v>
      </c>
    </row>
    <row r="65" spans="1:24" x14ac:dyDescent="0.25">
      <c r="A65">
        <f>VLOOKUP(Toss[[#This Row],[No用]],SetNo[[No.用]:[vlookup 用]],2,FALSE)</f>
        <v>16</v>
      </c>
      <c r="B65">
        <f>IF(ROW()=2,1,IF(A64&lt;&gt;Toss[[#This Row],[No]],1,B64+1))</f>
        <v>5</v>
      </c>
      <c r="C65" s="1" t="s">
        <v>703</v>
      </c>
      <c r="D65" s="1" t="s">
        <v>138</v>
      </c>
      <c r="E65" s="1" t="s">
        <v>73</v>
      </c>
      <c r="F65" s="1" t="s">
        <v>74</v>
      </c>
      <c r="G65" s="1" t="s">
        <v>136</v>
      </c>
      <c r="H65" s="1" t="s">
        <v>71</v>
      </c>
      <c r="I65">
        <v>1</v>
      </c>
      <c r="J65" t="s">
        <v>231</v>
      </c>
      <c r="K65" s="1" t="s">
        <v>172</v>
      </c>
      <c r="L65" s="1" t="s">
        <v>162</v>
      </c>
      <c r="M65">
        <v>31</v>
      </c>
      <c r="N65">
        <v>0</v>
      </c>
      <c r="O65">
        <v>0</v>
      </c>
      <c r="P65">
        <v>0</v>
      </c>
      <c r="Q65" s="1"/>
      <c r="X65" t="str">
        <f>Toss[[#This Row],[服装]]&amp;Toss[[#This Row],[名前]]&amp;Toss[[#This Row],[レアリティ]]</f>
        <v>王冠影山飛雄ICONIC</v>
      </c>
    </row>
    <row r="66" spans="1:24" x14ac:dyDescent="0.25">
      <c r="A66">
        <f>VLOOKUP(Toss[[#This Row],[No用]],SetNo[[No.用]:[vlookup 用]],2,FALSE)</f>
        <v>16</v>
      </c>
      <c r="B66">
        <f>IF(ROW()=2,1,IF(A65&lt;&gt;Toss[[#This Row],[No]],1,B65+1))</f>
        <v>6</v>
      </c>
      <c r="C66" s="1" t="s">
        <v>703</v>
      </c>
      <c r="D66" s="1" t="s">
        <v>138</v>
      </c>
      <c r="E66" s="1" t="s">
        <v>73</v>
      </c>
      <c r="F66" s="1" t="s">
        <v>74</v>
      </c>
      <c r="G66" s="1" t="s">
        <v>136</v>
      </c>
      <c r="H66" s="1" t="s">
        <v>71</v>
      </c>
      <c r="I66">
        <v>1</v>
      </c>
      <c r="J66" t="s">
        <v>231</v>
      </c>
      <c r="K66" s="1" t="s">
        <v>232</v>
      </c>
      <c r="L66" s="1" t="s">
        <v>178</v>
      </c>
      <c r="M66">
        <v>33</v>
      </c>
      <c r="N66">
        <v>0</v>
      </c>
      <c r="O66">
        <v>0</v>
      </c>
      <c r="P66">
        <v>0</v>
      </c>
      <c r="Q66" s="1"/>
      <c r="X66" t="str">
        <f>Toss[[#This Row],[服装]]&amp;Toss[[#This Row],[名前]]&amp;Toss[[#This Row],[レアリティ]]</f>
        <v>王冠影山飛雄ICONIC</v>
      </c>
    </row>
    <row r="67" spans="1:24" x14ac:dyDescent="0.25">
      <c r="A67">
        <f>VLOOKUP(Toss[[#This Row],[No用]],SetNo[[No.用]:[vlookup 用]],2,FALSE)</f>
        <v>16</v>
      </c>
      <c r="B67">
        <f>IF(ROW()=2,1,IF(A66&lt;&gt;Toss[[#This Row],[No]],1,B66+1))</f>
        <v>7</v>
      </c>
      <c r="C67" s="1" t="s">
        <v>703</v>
      </c>
      <c r="D67" s="1" t="s">
        <v>138</v>
      </c>
      <c r="E67" s="1" t="s">
        <v>73</v>
      </c>
      <c r="F67" s="1" t="s">
        <v>74</v>
      </c>
      <c r="G67" s="1" t="s">
        <v>136</v>
      </c>
      <c r="H67" s="1" t="s">
        <v>71</v>
      </c>
      <c r="I67">
        <v>1</v>
      </c>
      <c r="J67" t="s">
        <v>231</v>
      </c>
      <c r="K67" s="1" t="s">
        <v>183</v>
      </c>
      <c r="L67" s="1" t="s">
        <v>224</v>
      </c>
      <c r="M67">
        <v>54</v>
      </c>
      <c r="N67">
        <v>5</v>
      </c>
      <c r="O67">
        <v>61</v>
      </c>
      <c r="P67">
        <v>7</v>
      </c>
      <c r="Q67" s="1" t="s">
        <v>1585</v>
      </c>
      <c r="W67" s="1" t="s">
        <v>1142</v>
      </c>
      <c r="X67" t="str">
        <f>Toss[[#This Row],[服装]]&amp;Toss[[#This Row],[名前]]&amp;Toss[[#This Row],[レアリティ]]</f>
        <v>王冠影山飛雄ICONIC</v>
      </c>
    </row>
    <row r="68" spans="1:24" x14ac:dyDescent="0.25">
      <c r="A68">
        <f>VLOOKUP(Toss[[#This Row],[No用]],SetNo[[No.用]:[vlookup 用]],2,FALSE)</f>
        <v>17</v>
      </c>
      <c r="B68">
        <f>IF(ROW()=2,1,IF(A67&lt;&gt;Toss[[#This Row],[No]],1,B67+1))</f>
        <v>1</v>
      </c>
      <c r="C68" s="1" t="s">
        <v>771</v>
      </c>
      <c r="D68" s="1" t="s">
        <v>138</v>
      </c>
      <c r="E68" s="1" t="s">
        <v>90</v>
      </c>
      <c r="F68" s="1" t="s">
        <v>74</v>
      </c>
      <c r="G68" s="1" t="s">
        <v>136</v>
      </c>
      <c r="H68" s="1" t="s">
        <v>71</v>
      </c>
      <c r="I68">
        <v>1</v>
      </c>
      <c r="J68" t="s">
        <v>231</v>
      </c>
      <c r="K68" s="1" t="s">
        <v>166</v>
      </c>
      <c r="L68" s="1" t="s">
        <v>162</v>
      </c>
      <c r="M68">
        <v>31</v>
      </c>
      <c r="N68">
        <v>0</v>
      </c>
      <c r="O68">
        <v>0</v>
      </c>
      <c r="P68">
        <v>0</v>
      </c>
      <c r="Q68" s="1"/>
      <c r="X68" t="str">
        <f>Toss[[#This Row],[服装]]&amp;Toss[[#This Row],[名前]]&amp;Toss[[#This Row],[レアリティ]]</f>
        <v>ジャージ影山飛雄ICONIC</v>
      </c>
    </row>
    <row r="69" spans="1:24" x14ac:dyDescent="0.25">
      <c r="A69">
        <f>VLOOKUP(Toss[[#This Row],[No用]],SetNo[[No.用]:[vlookup 用]],2,FALSE)</f>
        <v>17</v>
      </c>
      <c r="B69">
        <f>IF(ROW()=2,1,IF(A68&lt;&gt;Toss[[#This Row],[No]],1,B68+1))</f>
        <v>2</v>
      </c>
      <c r="C69" s="1" t="s">
        <v>771</v>
      </c>
      <c r="D69" s="1" t="s">
        <v>138</v>
      </c>
      <c r="E69" s="1" t="s">
        <v>90</v>
      </c>
      <c r="F69" s="1" t="s">
        <v>74</v>
      </c>
      <c r="G69" s="1" t="s">
        <v>136</v>
      </c>
      <c r="H69" s="1" t="s">
        <v>71</v>
      </c>
      <c r="I69">
        <v>1</v>
      </c>
      <c r="J69" t="s">
        <v>231</v>
      </c>
      <c r="K69" s="1" t="s">
        <v>169</v>
      </c>
      <c r="L69" s="1" t="s">
        <v>173</v>
      </c>
      <c r="M69">
        <v>34</v>
      </c>
      <c r="N69">
        <v>0</v>
      </c>
      <c r="O69">
        <v>0</v>
      </c>
      <c r="P69">
        <v>0</v>
      </c>
      <c r="Q69" s="1"/>
      <c r="X69" t="str">
        <f>Toss[[#This Row],[服装]]&amp;Toss[[#This Row],[名前]]&amp;Toss[[#This Row],[レアリティ]]</f>
        <v>ジャージ影山飛雄ICONIC</v>
      </c>
    </row>
    <row r="70" spans="1:24" x14ac:dyDescent="0.25">
      <c r="A70">
        <f>VLOOKUP(Toss[[#This Row],[No用]],SetNo[[No.用]:[vlookup 用]],2,FALSE)</f>
        <v>17</v>
      </c>
      <c r="B70">
        <f>IF(ROW()=2,1,IF(A69&lt;&gt;Toss[[#This Row],[No]],1,B69+1))</f>
        <v>3</v>
      </c>
      <c r="C70" s="1" t="s">
        <v>771</v>
      </c>
      <c r="D70" s="1" t="s">
        <v>138</v>
      </c>
      <c r="E70" s="1" t="s">
        <v>90</v>
      </c>
      <c r="F70" s="1" t="s">
        <v>74</v>
      </c>
      <c r="G70" s="1" t="s">
        <v>136</v>
      </c>
      <c r="H70" s="1" t="s">
        <v>71</v>
      </c>
      <c r="I70">
        <v>1</v>
      </c>
      <c r="J70" t="s">
        <v>231</v>
      </c>
      <c r="K70" s="1" t="s">
        <v>181</v>
      </c>
      <c r="L70" s="1" t="s">
        <v>173</v>
      </c>
      <c r="M70">
        <v>36</v>
      </c>
      <c r="N70">
        <v>5</v>
      </c>
      <c r="O70">
        <v>0</v>
      </c>
      <c r="P70">
        <v>0</v>
      </c>
      <c r="Q70" s="1"/>
      <c r="X70" t="str">
        <f>Toss[[#This Row],[服装]]&amp;Toss[[#This Row],[名前]]&amp;Toss[[#This Row],[レアリティ]]</f>
        <v>ジャージ影山飛雄ICONIC</v>
      </c>
    </row>
    <row r="71" spans="1:24" x14ac:dyDescent="0.25">
      <c r="A71">
        <f>VLOOKUP(Toss[[#This Row],[No用]],SetNo[[No.用]:[vlookup 用]],2,FALSE)</f>
        <v>17</v>
      </c>
      <c r="B71">
        <f>IF(ROW()=2,1,IF(A70&lt;&gt;Toss[[#This Row],[No]],1,B70+1))</f>
        <v>4</v>
      </c>
      <c r="C71" s="1" t="s">
        <v>771</v>
      </c>
      <c r="D71" s="1" t="s">
        <v>138</v>
      </c>
      <c r="E71" s="1" t="s">
        <v>90</v>
      </c>
      <c r="F71" s="1" t="s">
        <v>74</v>
      </c>
      <c r="G71" s="1" t="s">
        <v>136</v>
      </c>
      <c r="H71" s="1" t="s">
        <v>71</v>
      </c>
      <c r="I71">
        <v>1</v>
      </c>
      <c r="J71" t="s">
        <v>231</v>
      </c>
      <c r="K71" s="1" t="s">
        <v>233</v>
      </c>
      <c r="L71" s="1" t="s">
        <v>173</v>
      </c>
      <c r="M71">
        <v>36</v>
      </c>
      <c r="N71">
        <v>0</v>
      </c>
      <c r="O71">
        <v>0</v>
      </c>
      <c r="P71">
        <v>0</v>
      </c>
      <c r="Q71" s="1"/>
      <c r="X71" t="str">
        <f>Toss[[#This Row],[服装]]&amp;Toss[[#This Row],[名前]]&amp;Toss[[#This Row],[レアリティ]]</f>
        <v>ジャージ影山飛雄ICONIC</v>
      </c>
    </row>
    <row r="72" spans="1:24" x14ac:dyDescent="0.25">
      <c r="A72">
        <f>VLOOKUP(Toss[[#This Row],[No用]],SetNo[[No.用]:[vlookup 用]],2,FALSE)</f>
        <v>17</v>
      </c>
      <c r="B72">
        <f>IF(ROW()=2,1,IF(A71&lt;&gt;Toss[[#This Row],[No]],1,B71+1))</f>
        <v>5</v>
      </c>
      <c r="C72" s="1" t="s">
        <v>771</v>
      </c>
      <c r="D72" s="1" t="s">
        <v>138</v>
      </c>
      <c r="E72" s="1" t="s">
        <v>90</v>
      </c>
      <c r="F72" s="1" t="s">
        <v>74</v>
      </c>
      <c r="G72" s="1" t="s">
        <v>136</v>
      </c>
      <c r="H72" s="1" t="s">
        <v>71</v>
      </c>
      <c r="I72">
        <v>1</v>
      </c>
      <c r="J72" t="s">
        <v>231</v>
      </c>
      <c r="K72" s="1" t="s">
        <v>172</v>
      </c>
      <c r="L72" s="1" t="s">
        <v>162</v>
      </c>
      <c r="M72">
        <v>31</v>
      </c>
      <c r="N72">
        <v>0</v>
      </c>
      <c r="O72">
        <v>0</v>
      </c>
      <c r="P72">
        <v>0</v>
      </c>
      <c r="Q72" s="1"/>
      <c r="X72" t="str">
        <f>Toss[[#This Row],[服装]]&amp;Toss[[#This Row],[名前]]&amp;Toss[[#This Row],[レアリティ]]</f>
        <v>ジャージ影山飛雄ICONIC</v>
      </c>
    </row>
    <row r="73" spans="1:24" x14ac:dyDescent="0.25">
      <c r="A73">
        <f>VLOOKUP(Toss[[#This Row],[No用]],SetNo[[No.用]:[vlookup 用]],2,FALSE)</f>
        <v>17</v>
      </c>
      <c r="B73">
        <f>IF(ROW()=2,1,IF(A72&lt;&gt;Toss[[#This Row],[No]],1,B72+1))</f>
        <v>6</v>
      </c>
      <c r="C73" s="1" t="s">
        <v>771</v>
      </c>
      <c r="D73" s="1" t="s">
        <v>138</v>
      </c>
      <c r="E73" s="1" t="s">
        <v>90</v>
      </c>
      <c r="F73" s="1" t="s">
        <v>74</v>
      </c>
      <c r="G73" s="1" t="s">
        <v>136</v>
      </c>
      <c r="H73" s="1" t="s">
        <v>71</v>
      </c>
      <c r="I73">
        <v>1</v>
      </c>
      <c r="J73" t="s">
        <v>231</v>
      </c>
      <c r="K73" s="1" t="s">
        <v>232</v>
      </c>
      <c r="L73" s="1" t="s">
        <v>178</v>
      </c>
      <c r="M73">
        <v>34</v>
      </c>
      <c r="N73">
        <v>0</v>
      </c>
      <c r="O73">
        <v>0</v>
      </c>
      <c r="P73">
        <v>0</v>
      </c>
      <c r="Q73" s="1"/>
      <c r="X73" t="str">
        <f>Toss[[#This Row],[服装]]&amp;Toss[[#This Row],[名前]]&amp;Toss[[#This Row],[レアリティ]]</f>
        <v>ジャージ影山飛雄ICONIC</v>
      </c>
    </row>
    <row r="74" spans="1:24" x14ac:dyDescent="0.25">
      <c r="A74">
        <f>VLOOKUP(Toss[[#This Row],[No用]],SetNo[[No.用]:[vlookup 用]],2,FALSE)</f>
        <v>17</v>
      </c>
      <c r="B74">
        <f>IF(ROW()=2,1,IF(A73&lt;&gt;Toss[[#This Row],[No]],1,B73+1))</f>
        <v>7</v>
      </c>
      <c r="C74" s="1" t="s">
        <v>771</v>
      </c>
      <c r="D74" s="1" t="s">
        <v>138</v>
      </c>
      <c r="E74" s="1" t="s">
        <v>90</v>
      </c>
      <c r="F74" s="1" t="s">
        <v>74</v>
      </c>
      <c r="G74" s="1" t="s">
        <v>136</v>
      </c>
      <c r="H74" s="1" t="s">
        <v>71</v>
      </c>
      <c r="I74">
        <v>1</v>
      </c>
      <c r="J74" t="s">
        <v>231</v>
      </c>
      <c r="K74" s="1" t="s">
        <v>183</v>
      </c>
      <c r="L74" s="1" t="s">
        <v>224</v>
      </c>
      <c r="M74">
        <v>51</v>
      </c>
      <c r="N74">
        <v>5</v>
      </c>
      <c r="O74">
        <v>61</v>
      </c>
      <c r="P74">
        <v>7</v>
      </c>
      <c r="Q74" s="1"/>
      <c r="W74" s="1" t="s">
        <v>1150</v>
      </c>
      <c r="X74" t="str">
        <f>Toss[[#This Row],[服装]]&amp;Toss[[#This Row],[名前]]&amp;Toss[[#This Row],[レアリティ]]</f>
        <v>ジャージ影山飛雄ICONIC</v>
      </c>
    </row>
    <row r="75" spans="1:24" x14ac:dyDescent="0.25">
      <c r="A75">
        <f>VLOOKUP(Toss[[#This Row],[No用]],SetNo[[No.用]:[vlookup 用]],2,FALSE)</f>
        <v>17</v>
      </c>
      <c r="B75">
        <f>IF(ROW()=2,1,IF(A74&lt;&gt;Toss[[#This Row],[No]],1,B74+1))</f>
        <v>8</v>
      </c>
      <c r="C75" s="1" t="s">
        <v>771</v>
      </c>
      <c r="D75" s="1" t="s">
        <v>138</v>
      </c>
      <c r="E75" s="1" t="s">
        <v>90</v>
      </c>
      <c r="F75" s="1" t="s">
        <v>74</v>
      </c>
      <c r="G75" s="1" t="s">
        <v>136</v>
      </c>
      <c r="H75" s="1" t="s">
        <v>71</v>
      </c>
      <c r="I75">
        <v>1</v>
      </c>
      <c r="J75" t="s">
        <v>231</v>
      </c>
      <c r="K75" s="1" t="s">
        <v>169</v>
      </c>
      <c r="L75" s="1" t="s">
        <v>224</v>
      </c>
      <c r="M75">
        <v>51</v>
      </c>
      <c r="N75">
        <v>5</v>
      </c>
      <c r="O75">
        <v>61</v>
      </c>
      <c r="P75">
        <v>7</v>
      </c>
      <c r="Q75" s="1"/>
      <c r="W75" s="1" t="s">
        <v>1151</v>
      </c>
      <c r="X75" t="str">
        <f>Toss[[#This Row],[服装]]&amp;Toss[[#This Row],[名前]]&amp;Toss[[#This Row],[レアリティ]]</f>
        <v>ジャージ影山飛雄ICONIC</v>
      </c>
    </row>
    <row r="76" spans="1:24" x14ac:dyDescent="0.25">
      <c r="A76">
        <f>VLOOKUP(Toss[[#This Row],[No用]],SetNo[[No.用]:[vlookup 用]],2,FALSE)</f>
        <v>17</v>
      </c>
      <c r="B76">
        <f>IF(ROW()=2,1,IF(A75&lt;&gt;Toss[[#This Row],[No]],1,B75+1))</f>
        <v>9</v>
      </c>
      <c r="C76" s="1" t="s">
        <v>771</v>
      </c>
      <c r="D76" s="1" t="s">
        <v>138</v>
      </c>
      <c r="E76" s="1" t="s">
        <v>90</v>
      </c>
      <c r="F76" s="1" t="s">
        <v>74</v>
      </c>
      <c r="G76" s="1" t="s">
        <v>136</v>
      </c>
      <c r="H76" s="1" t="s">
        <v>71</v>
      </c>
      <c r="I76">
        <v>1</v>
      </c>
      <c r="J76" t="s">
        <v>231</v>
      </c>
      <c r="K76" s="1" t="s">
        <v>183</v>
      </c>
      <c r="L76" s="1" t="s">
        <v>224</v>
      </c>
      <c r="M76">
        <v>54</v>
      </c>
      <c r="N76">
        <v>5</v>
      </c>
      <c r="O76">
        <v>64</v>
      </c>
      <c r="P76">
        <v>7</v>
      </c>
      <c r="Q76" s="1" t="s">
        <v>780</v>
      </c>
      <c r="W76" s="1" t="s">
        <v>1302</v>
      </c>
      <c r="X76" t="str">
        <f>Toss[[#This Row],[服装]]&amp;Toss[[#This Row],[名前]]&amp;Toss[[#This Row],[レアリティ]]</f>
        <v>ジャージ影山飛雄ICONIC</v>
      </c>
    </row>
    <row r="77" spans="1:24" x14ac:dyDescent="0.25">
      <c r="A77">
        <f>VLOOKUP(Toss[[#This Row],[No用]],SetNo[[No.用]:[vlookup 用]],2,FALSE)</f>
        <v>18</v>
      </c>
      <c r="B77">
        <f>IF(ROW()=2,1,IF(A76&lt;&gt;Toss[[#This Row],[No]],1,B76+1))</f>
        <v>1</v>
      </c>
      <c r="C77" s="1" t="s">
        <v>871</v>
      </c>
      <c r="D77" s="1" t="s">
        <v>138</v>
      </c>
      <c r="E77" s="1" t="s">
        <v>77</v>
      </c>
      <c r="F77" s="1" t="s">
        <v>74</v>
      </c>
      <c r="G77" s="1" t="s">
        <v>136</v>
      </c>
      <c r="H77" s="1" t="s">
        <v>71</v>
      </c>
      <c r="I77">
        <v>1</v>
      </c>
      <c r="J77" t="s">
        <v>231</v>
      </c>
      <c r="K77" s="1" t="s">
        <v>166</v>
      </c>
      <c r="L77" s="1" t="s">
        <v>162</v>
      </c>
      <c r="M77">
        <v>31</v>
      </c>
      <c r="N77">
        <v>0</v>
      </c>
      <c r="O77">
        <v>0</v>
      </c>
      <c r="P77">
        <v>0</v>
      </c>
      <c r="Q77" s="1"/>
      <c r="X77" t="str">
        <f>Toss[[#This Row],[服装]]&amp;Toss[[#This Row],[名前]]&amp;Toss[[#This Row],[レアリティ]]</f>
        <v>2周年影山飛雄ICONIC</v>
      </c>
    </row>
    <row r="78" spans="1:24" x14ac:dyDescent="0.25">
      <c r="A78">
        <f>VLOOKUP(Toss[[#This Row],[No用]],SetNo[[No.用]:[vlookup 用]],2,FALSE)</f>
        <v>18</v>
      </c>
      <c r="B78">
        <f>IF(ROW()=2,1,IF(A77&lt;&gt;Toss[[#This Row],[No]],1,B77+1))</f>
        <v>2</v>
      </c>
      <c r="C78" s="1" t="s">
        <v>871</v>
      </c>
      <c r="D78" s="1" t="s">
        <v>138</v>
      </c>
      <c r="E78" s="1" t="s">
        <v>77</v>
      </c>
      <c r="F78" s="1" t="s">
        <v>74</v>
      </c>
      <c r="G78" s="1" t="s">
        <v>136</v>
      </c>
      <c r="H78" s="1" t="s">
        <v>71</v>
      </c>
      <c r="I78">
        <v>1</v>
      </c>
      <c r="J78" t="s">
        <v>231</v>
      </c>
      <c r="K78" s="1" t="s">
        <v>169</v>
      </c>
      <c r="L78" s="1" t="s">
        <v>173</v>
      </c>
      <c r="M78">
        <v>33</v>
      </c>
      <c r="N78">
        <v>0</v>
      </c>
      <c r="O78">
        <v>0</v>
      </c>
      <c r="P78">
        <v>0</v>
      </c>
      <c r="Q78" s="1"/>
      <c r="X78" t="str">
        <f>Toss[[#This Row],[服装]]&amp;Toss[[#This Row],[名前]]&amp;Toss[[#This Row],[レアリティ]]</f>
        <v>2周年影山飛雄ICONIC</v>
      </c>
    </row>
    <row r="79" spans="1:24" x14ac:dyDescent="0.25">
      <c r="A79">
        <f>VLOOKUP(Toss[[#This Row],[No用]],SetNo[[No.用]:[vlookup 用]],2,FALSE)</f>
        <v>18</v>
      </c>
      <c r="B79">
        <f>IF(ROW()=2,1,IF(A78&lt;&gt;Toss[[#This Row],[No]],1,B78+1))</f>
        <v>3</v>
      </c>
      <c r="C79" s="1" t="s">
        <v>871</v>
      </c>
      <c r="D79" s="1" t="s">
        <v>138</v>
      </c>
      <c r="E79" s="1" t="s">
        <v>77</v>
      </c>
      <c r="F79" s="1" t="s">
        <v>74</v>
      </c>
      <c r="G79" s="1" t="s">
        <v>136</v>
      </c>
      <c r="H79" s="1" t="s">
        <v>71</v>
      </c>
      <c r="I79">
        <v>1</v>
      </c>
      <c r="J79" t="s">
        <v>231</v>
      </c>
      <c r="K79" s="1" t="s">
        <v>181</v>
      </c>
      <c r="L79" s="1" t="s">
        <v>173</v>
      </c>
      <c r="M79">
        <v>35</v>
      </c>
      <c r="N79">
        <v>5</v>
      </c>
      <c r="O79">
        <v>0</v>
      </c>
      <c r="P79">
        <v>0</v>
      </c>
      <c r="Q79" s="1"/>
      <c r="X79" t="str">
        <f>Toss[[#This Row],[服装]]&amp;Toss[[#This Row],[名前]]&amp;Toss[[#This Row],[レアリティ]]</f>
        <v>2周年影山飛雄ICONIC</v>
      </c>
    </row>
    <row r="80" spans="1:24" x14ac:dyDescent="0.25">
      <c r="A80">
        <f>VLOOKUP(Toss[[#This Row],[No用]],SetNo[[No.用]:[vlookup 用]],2,FALSE)</f>
        <v>18</v>
      </c>
      <c r="B80">
        <f>IF(ROW()=2,1,IF(A79&lt;&gt;Toss[[#This Row],[No]],1,B79+1))</f>
        <v>4</v>
      </c>
      <c r="C80" s="1" t="s">
        <v>871</v>
      </c>
      <c r="D80" s="1" t="s">
        <v>138</v>
      </c>
      <c r="E80" s="1" t="s">
        <v>77</v>
      </c>
      <c r="F80" s="1" t="s">
        <v>74</v>
      </c>
      <c r="G80" s="1" t="s">
        <v>136</v>
      </c>
      <c r="H80" s="1" t="s">
        <v>71</v>
      </c>
      <c r="I80">
        <v>1</v>
      </c>
      <c r="J80" t="s">
        <v>231</v>
      </c>
      <c r="K80" s="1" t="s">
        <v>233</v>
      </c>
      <c r="L80" s="1" t="s">
        <v>178</v>
      </c>
      <c r="M80">
        <v>31</v>
      </c>
      <c r="N80">
        <v>0</v>
      </c>
      <c r="O80">
        <v>0</v>
      </c>
      <c r="P80">
        <v>0</v>
      </c>
      <c r="Q80" s="1"/>
      <c r="X80" t="str">
        <f>Toss[[#This Row],[服装]]&amp;Toss[[#This Row],[名前]]&amp;Toss[[#This Row],[レアリティ]]</f>
        <v>2周年影山飛雄ICONIC</v>
      </c>
    </row>
    <row r="81" spans="1:24" x14ac:dyDescent="0.25">
      <c r="A81">
        <f>VLOOKUP(Toss[[#This Row],[No用]],SetNo[[No.用]:[vlookup 用]],2,FALSE)</f>
        <v>18</v>
      </c>
      <c r="B81">
        <f>IF(ROW()=2,1,IF(A80&lt;&gt;Toss[[#This Row],[No]],1,B80+1))</f>
        <v>5</v>
      </c>
      <c r="C81" s="1" t="s">
        <v>871</v>
      </c>
      <c r="D81" s="1" t="s">
        <v>138</v>
      </c>
      <c r="E81" s="1" t="s">
        <v>77</v>
      </c>
      <c r="F81" s="1" t="s">
        <v>74</v>
      </c>
      <c r="G81" s="1" t="s">
        <v>136</v>
      </c>
      <c r="H81" s="1" t="s">
        <v>71</v>
      </c>
      <c r="I81">
        <v>1</v>
      </c>
      <c r="J81" t="s">
        <v>231</v>
      </c>
      <c r="K81" s="1" t="s">
        <v>172</v>
      </c>
      <c r="L81" s="1" t="s">
        <v>178</v>
      </c>
      <c r="M81">
        <v>33</v>
      </c>
      <c r="N81">
        <v>0</v>
      </c>
      <c r="O81">
        <v>0</v>
      </c>
      <c r="P81">
        <v>0</v>
      </c>
      <c r="Q81" s="1"/>
      <c r="X81" t="str">
        <f>Toss[[#This Row],[服装]]&amp;Toss[[#This Row],[名前]]&amp;Toss[[#This Row],[レアリティ]]</f>
        <v>2周年影山飛雄ICONIC</v>
      </c>
    </row>
    <row r="82" spans="1:24" x14ac:dyDescent="0.25">
      <c r="A82">
        <f>VLOOKUP(Toss[[#This Row],[No用]],SetNo[[No.用]:[vlookup 用]],2,FALSE)</f>
        <v>18</v>
      </c>
      <c r="B82">
        <f>IF(ROW()=2,1,IF(A81&lt;&gt;Toss[[#This Row],[No]],1,B81+1))</f>
        <v>6</v>
      </c>
      <c r="C82" s="1" t="s">
        <v>871</v>
      </c>
      <c r="D82" s="1" t="s">
        <v>138</v>
      </c>
      <c r="E82" s="1" t="s">
        <v>77</v>
      </c>
      <c r="F82" s="1" t="s">
        <v>74</v>
      </c>
      <c r="G82" s="1" t="s">
        <v>136</v>
      </c>
      <c r="H82" s="1" t="s">
        <v>71</v>
      </c>
      <c r="I82">
        <v>1</v>
      </c>
      <c r="J82" t="s">
        <v>231</v>
      </c>
      <c r="K82" s="1" t="s">
        <v>232</v>
      </c>
      <c r="L82" s="1" t="s">
        <v>178</v>
      </c>
      <c r="M82">
        <v>33</v>
      </c>
      <c r="N82">
        <v>0</v>
      </c>
      <c r="O82">
        <v>0</v>
      </c>
      <c r="P82">
        <v>0</v>
      </c>
      <c r="Q82" s="1"/>
      <c r="X82" t="str">
        <f>Toss[[#This Row],[服装]]&amp;Toss[[#This Row],[名前]]&amp;Toss[[#This Row],[レアリティ]]</f>
        <v>2周年影山飛雄ICONIC</v>
      </c>
    </row>
    <row r="83" spans="1:24" x14ac:dyDescent="0.25">
      <c r="A83">
        <f>VLOOKUP(Toss[[#This Row],[No用]],SetNo[[No.用]:[vlookup 用]],2,FALSE)</f>
        <v>18</v>
      </c>
      <c r="B83">
        <f>IF(ROW()=2,1,IF(A82&lt;&gt;Toss[[#This Row],[No]],1,B82+1))</f>
        <v>7</v>
      </c>
      <c r="C83" s="1" t="s">
        <v>871</v>
      </c>
      <c r="D83" s="1" t="s">
        <v>138</v>
      </c>
      <c r="E83" s="1" t="s">
        <v>77</v>
      </c>
      <c r="F83" s="1" t="s">
        <v>74</v>
      </c>
      <c r="G83" s="1" t="s">
        <v>136</v>
      </c>
      <c r="H83" s="1" t="s">
        <v>71</v>
      </c>
      <c r="I83">
        <v>1</v>
      </c>
      <c r="J83" t="s">
        <v>231</v>
      </c>
      <c r="K83" s="1" t="s">
        <v>183</v>
      </c>
      <c r="L83" s="1" t="s">
        <v>224</v>
      </c>
      <c r="M83">
        <v>51</v>
      </c>
      <c r="N83">
        <v>0</v>
      </c>
      <c r="O83">
        <v>61</v>
      </c>
      <c r="P83">
        <v>0</v>
      </c>
      <c r="Q83" s="1" t="s">
        <v>889</v>
      </c>
      <c r="W83" s="1" t="s">
        <v>1297</v>
      </c>
      <c r="X83" t="str">
        <f>Toss[[#This Row],[服装]]&amp;Toss[[#This Row],[名前]]&amp;Toss[[#This Row],[レアリティ]]</f>
        <v>2周年影山飛雄ICONIC</v>
      </c>
    </row>
    <row r="84" spans="1:24" x14ac:dyDescent="0.25">
      <c r="A84">
        <f>VLOOKUP(Toss[[#This Row],[No用]],SetNo[[No.用]:[vlookup 用]],2,FALSE)</f>
        <v>18</v>
      </c>
      <c r="B84">
        <f>IF(ROW()=2,1,IF(A83&lt;&gt;Toss[[#This Row],[No]],1,B83+1))</f>
        <v>8</v>
      </c>
      <c r="C84" s="1" t="s">
        <v>871</v>
      </c>
      <c r="D84" s="1" t="s">
        <v>138</v>
      </c>
      <c r="E84" s="1" t="s">
        <v>77</v>
      </c>
      <c r="F84" s="1" t="s">
        <v>74</v>
      </c>
      <c r="G84" s="1" t="s">
        <v>136</v>
      </c>
      <c r="H84" s="1" t="s">
        <v>71</v>
      </c>
      <c r="I84">
        <v>1</v>
      </c>
      <c r="J84" t="s">
        <v>231</v>
      </c>
      <c r="K84" s="1" t="s">
        <v>183</v>
      </c>
      <c r="L84" s="1" t="s">
        <v>224</v>
      </c>
      <c r="M84">
        <v>51</v>
      </c>
      <c r="N84">
        <v>0</v>
      </c>
      <c r="O84">
        <v>61</v>
      </c>
      <c r="P84">
        <v>0</v>
      </c>
      <c r="Q84" s="1" t="s">
        <v>1585</v>
      </c>
      <c r="W84" s="1" t="s">
        <v>1142</v>
      </c>
      <c r="X84" t="str">
        <f>Toss[[#This Row],[服装]]&amp;Toss[[#This Row],[名前]]&amp;Toss[[#This Row],[レアリティ]]</f>
        <v>2周年影山飛雄ICONIC</v>
      </c>
    </row>
    <row r="85" spans="1:24" x14ac:dyDescent="0.25">
      <c r="A85">
        <f>VLOOKUP(Toss[[#This Row],[No用]],SetNo[[No.用]:[vlookup 用]],2,FALSE)</f>
        <v>19</v>
      </c>
      <c r="B85">
        <f>IF(ROW()=2,1,IF(A84&lt;&gt;Toss[[#This Row],[No]],1,B84+1))</f>
        <v>1</v>
      </c>
      <c r="C85" s="1" t="s">
        <v>911</v>
      </c>
      <c r="D85" s="1" t="s">
        <v>138</v>
      </c>
      <c r="E85" s="1" t="s">
        <v>73</v>
      </c>
      <c r="F85" s="1" t="s">
        <v>74</v>
      </c>
      <c r="G85" s="1" t="s">
        <v>136</v>
      </c>
      <c r="H85" s="1" t="s">
        <v>71</v>
      </c>
      <c r="I85">
        <v>1</v>
      </c>
      <c r="J85" t="s">
        <v>231</v>
      </c>
      <c r="K85" s="1" t="s">
        <v>166</v>
      </c>
      <c r="L85" s="1" t="s">
        <v>162</v>
      </c>
      <c r="M85">
        <v>31</v>
      </c>
      <c r="N85">
        <v>0</v>
      </c>
      <c r="O85">
        <v>0</v>
      </c>
      <c r="P85">
        <v>0</v>
      </c>
      <c r="Q85" s="1"/>
      <c r="X85" t="str">
        <f>Toss[[#This Row],[服装]]&amp;Toss[[#This Row],[名前]]&amp;Toss[[#This Row],[レアリティ]]</f>
        <v>中学生影山飛雄ICONIC</v>
      </c>
    </row>
    <row r="86" spans="1:24" x14ac:dyDescent="0.25">
      <c r="A86">
        <f>VLOOKUP(Toss[[#This Row],[No用]],SetNo[[No.用]:[vlookup 用]],2,FALSE)</f>
        <v>19</v>
      </c>
      <c r="B86">
        <f>IF(ROW()=2,1,IF(A85&lt;&gt;Toss[[#This Row],[No]],1,B85+1))</f>
        <v>2</v>
      </c>
      <c r="C86" s="1" t="s">
        <v>911</v>
      </c>
      <c r="D86" s="1" t="s">
        <v>138</v>
      </c>
      <c r="E86" s="1" t="s">
        <v>73</v>
      </c>
      <c r="F86" s="1" t="s">
        <v>74</v>
      </c>
      <c r="G86" s="1" t="s">
        <v>136</v>
      </c>
      <c r="H86" s="1" t="s">
        <v>71</v>
      </c>
      <c r="I86">
        <v>1</v>
      </c>
      <c r="J86" t="s">
        <v>231</v>
      </c>
      <c r="K86" s="1" t="s">
        <v>169</v>
      </c>
      <c r="L86" s="1" t="s">
        <v>178</v>
      </c>
      <c r="M86">
        <v>30</v>
      </c>
      <c r="N86">
        <v>0</v>
      </c>
      <c r="O86">
        <v>0</v>
      </c>
      <c r="P86">
        <v>0</v>
      </c>
      <c r="Q86" s="1"/>
      <c r="X86" t="str">
        <f>Toss[[#This Row],[服装]]&amp;Toss[[#This Row],[名前]]&amp;Toss[[#This Row],[レアリティ]]</f>
        <v>中学生影山飛雄ICONIC</v>
      </c>
    </row>
    <row r="87" spans="1:24" x14ac:dyDescent="0.25">
      <c r="A87">
        <f>VLOOKUP(Toss[[#This Row],[No用]],SetNo[[No.用]:[vlookup 用]],2,FALSE)</f>
        <v>19</v>
      </c>
      <c r="B87">
        <f>IF(ROW()=2,1,IF(A86&lt;&gt;Toss[[#This Row],[No]],1,B86+1))</f>
        <v>3</v>
      </c>
      <c r="C87" s="1" t="s">
        <v>911</v>
      </c>
      <c r="D87" s="1" t="s">
        <v>138</v>
      </c>
      <c r="E87" s="1" t="s">
        <v>73</v>
      </c>
      <c r="F87" s="1" t="s">
        <v>74</v>
      </c>
      <c r="G87" s="1" t="s">
        <v>136</v>
      </c>
      <c r="H87" s="1" t="s">
        <v>71</v>
      </c>
      <c r="I87">
        <v>1</v>
      </c>
      <c r="J87" t="s">
        <v>231</v>
      </c>
      <c r="K87" s="1" t="s">
        <v>181</v>
      </c>
      <c r="L87" s="1" t="s">
        <v>178</v>
      </c>
      <c r="M87">
        <v>32</v>
      </c>
      <c r="N87">
        <v>5</v>
      </c>
      <c r="O87">
        <v>0</v>
      </c>
      <c r="P87">
        <v>0</v>
      </c>
      <c r="Q87" s="1"/>
      <c r="X87" t="str">
        <f>Toss[[#This Row],[服装]]&amp;Toss[[#This Row],[名前]]&amp;Toss[[#This Row],[レアリティ]]</f>
        <v>中学生影山飛雄ICONIC</v>
      </c>
    </row>
    <row r="88" spans="1:24" x14ac:dyDescent="0.25">
      <c r="A88">
        <f>VLOOKUP(Toss[[#This Row],[No用]],SetNo[[No.用]:[vlookup 用]],2,FALSE)</f>
        <v>19</v>
      </c>
      <c r="B88">
        <f>IF(ROW()=2,1,IF(A87&lt;&gt;Toss[[#This Row],[No]],1,B87+1))</f>
        <v>4</v>
      </c>
      <c r="C88" s="1" t="s">
        <v>911</v>
      </c>
      <c r="D88" s="1" t="s">
        <v>138</v>
      </c>
      <c r="E88" s="1" t="s">
        <v>73</v>
      </c>
      <c r="F88" s="1" t="s">
        <v>74</v>
      </c>
      <c r="G88" s="1" t="s">
        <v>136</v>
      </c>
      <c r="H88" s="1" t="s">
        <v>71</v>
      </c>
      <c r="I88">
        <v>1</v>
      </c>
      <c r="J88" t="s">
        <v>231</v>
      </c>
      <c r="K88" s="1" t="s">
        <v>233</v>
      </c>
      <c r="L88" s="1" t="s">
        <v>162</v>
      </c>
      <c r="M88">
        <v>29</v>
      </c>
      <c r="N88">
        <v>0</v>
      </c>
      <c r="O88">
        <v>0</v>
      </c>
      <c r="P88">
        <v>0</v>
      </c>
      <c r="Q88" s="1"/>
      <c r="X88" t="str">
        <f>Toss[[#This Row],[服装]]&amp;Toss[[#This Row],[名前]]&amp;Toss[[#This Row],[レアリティ]]</f>
        <v>中学生影山飛雄ICONIC</v>
      </c>
    </row>
    <row r="89" spans="1:24" x14ac:dyDescent="0.25">
      <c r="A89">
        <f>VLOOKUP(Toss[[#This Row],[No用]],SetNo[[No.用]:[vlookup 用]],2,FALSE)</f>
        <v>19</v>
      </c>
      <c r="B89">
        <f>IF(ROW()=2,1,IF(A88&lt;&gt;Toss[[#This Row],[No]],1,B88+1))</f>
        <v>5</v>
      </c>
      <c r="C89" s="1" t="s">
        <v>911</v>
      </c>
      <c r="D89" s="1" t="s">
        <v>138</v>
      </c>
      <c r="E89" s="1" t="s">
        <v>73</v>
      </c>
      <c r="F89" s="1" t="s">
        <v>74</v>
      </c>
      <c r="G89" s="1" t="s">
        <v>136</v>
      </c>
      <c r="H89" s="1" t="s">
        <v>71</v>
      </c>
      <c r="I89">
        <v>1</v>
      </c>
      <c r="J89" t="s">
        <v>231</v>
      </c>
      <c r="K89" s="1" t="s">
        <v>172</v>
      </c>
      <c r="L89" s="1" t="s">
        <v>162</v>
      </c>
      <c r="M89">
        <v>31</v>
      </c>
      <c r="N89">
        <v>0</v>
      </c>
      <c r="O89">
        <v>0</v>
      </c>
      <c r="P89">
        <v>0</v>
      </c>
      <c r="Q89" s="1"/>
      <c r="X89" t="str">
        <f>Toss[[#This Row],[服装]]&amp;Toss[[#This Row],[名前]]&amp;Toss[[#This Row],[レアリティ]]</f>
        <v>中学生影山飛雄ICONIC</v>
      </c>
    </row>
    <row r="90" spans="1:24" x14ac:dyDescent="0.25">
      <c r="A90">
        <f>VLOOKUP(Toss[[#This Row],[No用]],SetNo[[No.用]:[vlookup 用]],2,FALSE)</f>
        <v>19</v>
      </c>
      <c r="B90">
        <f>IF(ROW()=2,1,IF(A89&lt;&gt;Toss[[#This Row],[No]],1,B89+1))</f>
        <v>6</v>
      </c>
      <c r="C90" s="1" t="s">
        <v>911</v>
      </c>
      <c r="D90" s="1" t="s">
        <v>138</v>
      </c>
      <c r="E90" s="1" t="s">
        <v>73</v>
      </c>
      <c r="F90" s="1" t="s">
        <v>74</v>
      </c>
      <c r="G90" s="1" t="s">
        <v>136</v>
      </c>
      <c r="H90" s="1" t="s">
        <v>71</v>
      </c>
      <c r="I90">
        <v>1</v>
      </c>
      <c r="J90" t="s">
        <v>231</v>
      </c>
      <c r="K90" s="1" t="s">
        <v>232</v>
      </c>
      <c r="L90" s="1" t="s">
        <v>162</v>
      </c>
      <c r="M90">
        <v>31</v>
      </c>
      <c r="N90">
        <v>0</v>
      </c>
      <c r="O90">
        <v>0</v>
      </c>
      <c r="P90">
        <v>0</v>
      </c>
      <c r="Q90" s="1"/>
      <c r="X90" t="str">
        <f>Toss[[#This Row],[服装]]&amp;Toss[[#This Row],[名前]]&amp;Toss[[#This Row],[レアリティ]]</f>
        <v>中学生影山飛雄ICONIC</v>
      </c>
    </row>
    <row r="91" spans="1:24" x14ac:dyDescent="0.25">
      <c r="A91">
        <f>VLOOKUP(Toss[[#This Row],[No用]],SetNo[[No.用]:[vlookup 用]],2,FALSE)</f>
        <v>19</v>
      </c>
      <c r="B91">
        <f>IF(ROW()=2,1,IF(A90&lt;&gt;Toss[[#This Row],[No]],1,B90+1))</f>
        <v>7</v>
      </c>
      <c r="C91" s="1" t="s">
        <v>911</v>
      </c>
      <c r="D91" s="1" t="s">
        <v>138</v>
      </c>
      <c r="E91" s="1" t="s">
        <v>73</v>
      </c>
      <c r="F91" s="1" t="s">
        <v>74</v>
      </c>
      <c r="G91" s="1" t="s">
        <v>136</v>
      </c>
      <c r="H91" s="1" t="s">
        <v>71</v>
      </c>
      <c r="I91">
        <v>1</v>
      </c>
      <c r="J91" t="s">
        <v>231</v>
      </c>
      <c r="K91" s="1" t="s">
        <v>232</v>
      </c>
      <c r="L91" s="1" t="s">
        <v>224</v>
      </c>
      <c r="M91">
        <v>51</v>
      </c>
      <c r="N91">
        <v>5</v>
      </c>
      <c r="O91">
        <v>61</v>
      </c>
      <c r="P91">
        <v>7</v>
      </c>
      <c r="Q91" s="1"/>
      <c r="R91" t="s">
        <v>1305</v>
      </c>
      <c r="W91" s="1" t="s">
        <v>1152</v>
      </c>
      <c r="X91" t="str">
        <f>Toss[[#This Row],[服装]]&amp;Toss[[#This Row],[名前]]&amp;Toss[[#This Row],[レアリティ]]</f>
        <v>中学生影山飛雄ICONIC</v>
      </c>
    </row>
    <row r="92" spans="1:24" x14ac:dyDescent="0.25">
      <c r="A92">
        <f>VLOOKUP(Toss[[#This Row],[No用]],SetNo[[No.用]:[vlookup 用]],2,FALSE)</f>
        <v>19</v>
      </c>
      <c r="B92">
        <f>IF(ROW()=2,1,IF(A91&lt;&gt;Toss[[#This Row],[No]],1,B91+1))</f>
        <v>8</v>
      </c>
      <c r="C92" s="1" t="s">
        <v>911</v>
      </c>
      <c r="D92" s="1" t="s">
        <v>138</v>
      </c>
      <c r="E92" s="1" t="s">
        <v>73</v>
      </c>
      <c r="F92" s="1" t="s">
        <v>74</v>
      </c>
      <c r="G92" s="1" t="s">
        <v>136</v>
      </c>
      <c r="H92" s="1" t="s">
        <v>71</v>
      </c>
      <c r="I92">
        <v>1</v>
      </c>
      <c r="J92" t="s">
        <v>231</v>
      </c>
      <c r="K92" s="1" t="s">
        <v>169</v>
      </c>
      <c r="L92" s="1" t="s">
        <v>224</v>
      </c>
      <c r="M92">
        <v>51</v>
      </c>
      <c r="N92">
        <v>5</v>
      </c>
      <c r="O92">
        <v>61</v>
      </c>
      <c r="P92">
        <v>7</v>
      </c>
      <c r="Q92" s="1"/>
      <c r="W92" s="1" t="s">
        <v>1151</v>
      </c>
      <c r="X92" t="str">
        <f>Toss[[#This Row],[服装]]&amp;Toss[[#This Row],[名前]]&amp;Toss[[#This Row],[レアリティ]]</f>
        <v>中学生影山飛雄ICONIC</v>
      </c>
    </row>
    <row r="93" spans="1:24" x14ac:dyDescent="0.25">
      <c r="A93">
        <f>VLOOKUP(Toss[[#This Row],[No用]],SetNo[[No.用]:[vlookup 用]],2,FALSE)</f>
        <v>20</v>
      </c>
      <c r="B93">
        <f>IF(ROW()=2,1,IF(A92&lt;&gt;Toss[[#This Row],[No]],1,B92+1))</f>
        <v>1</v>
      </c>
      <c r="C93" s="1" t="s">
        <v>1113</v>
      </c>
      <c r="D93" s="1" t="s">
        <v>138</v>
      </c>
      <c r="E93" s="1" t="s">
        <v>90</v>
      </c>
      <c r="F93" s="1" t="s">
        <v>74</v>
      </c>
      <c r="G93" s="1" t="s">
        <v>136</v>
      </c>
      <c r="H93" s="1" t="s">
        <v>71</v>
      </c>
      <c r="I93">
        <v>1</v>
      </c>
      <c r="J93" t="s">
        <v>231</v>
      </c>
      <c r="K93" s="1" t="s">
        <v>166</v>
      </c>
      <c r="L93" s="1" t="s">
        <v>162</v>
      </c>
      <c r="M93">
        <v>32</v>
      </c>
      <c r="N93">
        <v>0</v>
      </c>
      <c r="O93">
        <v>0</v>
      </c>
      <c r="P93">
        <v>0</v>
      </c>
      <c r="Q93" s="1"/>
      <c r="X93" t="str">
        <f>Toss[[#This Row],[服装]]&amp;Toss[[#This Row],[名前]]&amp;Toss[[#This Row],[レアリティ]]</f>
        <v>文化祭3影山飛雄ICONIC</v>
      </c>
    </row>
    <row r="94" spans="1:24" x14ac:dyDescent="0.25">
      <c r="A94">
        <f>VLOOKUP(Toss[[#This Row],[No用]],SetNo[[No.用]:[vlookup 用]],2,FALSE)</f>
        <v>20</v>
      </c>
      <c r="B94">
        <f>IF(ROW()=2,1,IF(A93&lt;&gt;Toss[[#This Row],[No]],1,B93+1))</f>
        <v>2</v>
      </c>
      <c r="C94" s="1" t="s">
        <v>1113</v>
      </c>
      <c r="D94" s="1" t="s">
        <v>138</v>
      </c>
      <c r="E94" s="1" t="s">
        <v>90</v>
      </c>
      <c r="F94" s="1" t="s">
        <v>74</v>
      </c>
      <c r="G94" s="1" t="s">
        <v>136</v>
      </c>
      <c r="H94" s="1" t="s">
        <v>71</v>
      </c>
      <c r="I94">
        <v>1</v>
      </c>
      <c r="J94" t="s">
        <v>231</v>
      </c>
      <c r="K94" s="1" t="s">
        <v>169</v>
      </c>
      <c r="L94" s="1" t="s">
        <v>173</v>
      </c>
      <c r="M94">
        <v>35</v>
      </c>
      <c r="N94">
        <v>0</v>
      </c>
      <c r="O94">
        <v>0</v>
      </c>
      <c r="P94">
        <v>0</v>
      </c>
      <c r="Q94" s="1"/>
      <c r="X94" t="str">
        <f>Toss[[#This Row],[服装]]&amp;Toss[[#This Row],[名前]]&amp;Toss[[#This Row],[レアリティ]]</f>
        <v>文化祭3影山飛雄ICONIC</v>
      </c>
    </row>
    <row r="95" spans="1:24" x14ac:dyDescent="0.25">
      <c r="A95">
        <f>VLOOKUP(Toss[[#This Row],[No用]],SetNo[[No.用]:[vlookup 用]],2,FALSE)</f>
        <v>20</v>
      </c>
      <c r="B95">
        <f>IF(ROW()=2,1,IF(A94&lt;&gt;Toss[[#This Row],[No]],1,B94+1))</f>
        <v>3</v>
      </c>
      <c r="C95" s="1" t="s">
        <v>1113</v>
      </c>
      <c r="D95" s="1" t="s">
        <v>138</v>
      </c>
      <c r="E95" s="1" t="s">
        <v>90</v>
      </c>
      <c r="F95" s="1" t="s">
        <v>74</v>
      </c>
      <c r="G95" s="1" t="s">
        <v>136</v>
      </c>
      <c r="H95" s="1" t="s">
        <v>71</v>
      </c>
      <c r="I95">
        <v>1</v>
      </c>
      <c r="J95" t="s">
        <v>231</v>
      </c>
      <c r="K95" s="1" t="s">
        <v>181</v>
      </c>
      <c r="L95" s="1" t="s">
        <v>173</v>
      </c>
      <c r="M95">
        <v>37</v>
      </c>
      <c r="N95">
        <v>5</v>
      </c>
      <c r="O95">
        <v>0</v>
      </c>
      <c r="P95">
        <v>0</v>
      </c>
      <c r="Q95" s="1"/>
      <c r="X95" t="str">
        <f>Toss[[#This Row],[服装]]&amp;Toss[[#This Row],[名前]]&amp;Toss[[#This Row],[レアリティ]]</f>
        <v>文化祭3影山飛雄ICONIC</v>
      </c>
    </row>
    <row r="96" spans="1:24" x14ac:dyDescent="0.25">
      <c r="A96">
        <f>VLOOKUP(Toss[[#This Row],[No用]],SetNo[[No.用]:[vlookup 用]],2,FALSE)</f>
        <v>20</v>
      </c>
      <c r="B96">
        <f>IF(ROW()=2,1,IF(A95&lt;&gt;Toss[[#This Row],[No]],1,B95+1))</f>
        <v>4</v>
      </c>
      <c r="C96" s="1" t="s">
        <v>1113</v>
      </c>
      <c r="D96" s="1" t="s">
        <v>138</v>
      </c>
      <c r="E96" s="1" t="s">
        <v>90</v>
      </c>
      <c r="F96" s="1" t="s">
        <v>74</v>
      </c>
      <c r="G96" s="1" t="s">
        <v>136</v>
      </c>
      <c r="H96" s="1" t="s">
        <v>71</v>
      </c>
      <c r="I96">
        <v>1</v>
      </c>
      <c r="J96" t="s">
        <v>231</v>
      </c>
      <c r="K96" s="1" t="s">
        <v>233</v>
      </c>
      <c r="L96" s="1" t="s">
        <v>173</v>
      </c>
      <c r="M96">
        <v>37</v>
      </c>
      <c r="N96">
        <v>0</v>
      </c>
      <c r="O96">
        <v>0</v>
      </c>
      <c r="P96">
        <v>0</v>
      </c>
      <c r="Q96" s="1"/>
      <c r="X96" t="str">
        <f>Toss[[#This Row],[服装]]&amp;Toss[[#This Row],[名前]]&amp;Toss[[#This Row],[レアリティ]]</f>
        <v>文化祭3影山飛雄ICONIC</v>
      </c>
    </row>
    <row r="97" spans="1:24" x14ac:dyDescent="0.25">
      <c r="A97">
        <f>VLOOKUP(Toss[[#This Row],[No用]],SetNo[[No.用]:[vlookup 用]],2,FALSE)</f>
        <v>20</v>
      </c>
      <c r="B97">
        <f>IF(ROW()=2,1,IF(A96&lt;&gt;Toss[[#This Row],[No]],1,B96+1))</f>
        <v>5</v>
      </c>
      <c r="C97" s="1" t="s">
        <v>1113</v>
      </c>
      <c r="D97" s="1" t="s">
        <v>138</v>
      </c>
      <c r="E97" s="1" t="s">
        <v>90</v>
      </c>
      <c r="F97" s="1" t="s">
        <v>74</v>
      </c>
      <c r="G97" s="1" t="s">
        <v>136</v>
      </c>
      <c r="H97" s="1" t="s">
        <v>71</v>
      </c>
      <c r="I97">
        <v>1</v>
      </c>
      <c r="J97" t="s">
        <v>231</v>
      </c>
      <c r="K97" s="1" t="s">
        <v>172</v>
      </c>
      <c r="L97" s="1" t="s">
        <v>162</v>
      </c>
      <c r="M97">
        <v>32</v>
      </c>
      <c r="N97">
        <v>0</v>
      </c>
      <c r="O97">
        <v>0</v>
      </c>
      <c r="P97">
        <v>0</v>
      </c>
      <c r="Q97" s="1"/>
      <c r="X97" t="str">
        <f>Toss[[#This Row],[服装]]&amp;Toss[[#This Row],[名前]]&amp;Toss[[#This Row],[レアリティ]]</f>
        <v>文化祭3影山飛雄ICONIC</v>
      </c>
    </row>
    <row r="98" spans="1:24" x14ac:dyDescent="0.25">
      <c r="A98">
        <f>VLOOKUP(Toss[[#This Row],[No用]],SetNo[[No.用]:[vlookup 用]],2,FALSE)</f>
        <v>20</v>
      </c>
      <c r="B98">
        <f>IF(ROW()=2,1,IF(A97&lt;&gt;Toss[[#This Row],[No]],1,B97+1))</f>
        <v>6</v>
      </c>
      <c r="C98" s="1" t="s">
        <v>1113</v>
      </c>
      <c r="D98" s="1" t="s">
        <v>138</v>
      </c>
      <c r="E98" s="1" t="s">
        <v>90</v>
      </c>
      <c r="F98" s="1" t="s">
        <v>74</v>
      </c>
      <c r="G98" s="1" t="s">
        <v>136</v>
      </c>
      <c r="H98" s="1" t="s">
        <v>71</v>
      </c>
      <c r="I98">
        <v>1</v>
      </c>
      <c r="J98" t="s">
        <v>231</v>
      </c>
      <c r="K98" s="1" t="s">
        <v>232</v>
      </c>
      <c r="L98" s="1" t="s">
        <v>173</v>
      </c>
      <c r="M98">
        <v>38</v>
      </c>
      <c r="N98">
        <v>0</v>
      </c>
      <c r="O98">
        <v>0</v>
      </c>
      <c r="P98">
        <v>0</v>
      </c>
      <c r="Q98" s="1"/>
      <c r="X98" t="str">
        <f>Toss[[#This Row],[服装]]&amp;Toss[[#This Row],[名前]]&amp;Toss[[#This Row],[レアリティ]]</f>
        <v>文化祭3影山飛雄ICONIC</v>
      </c>
    </row>
    <row r="99" spans="1:24" x14ac:dyDescent="0.25">
      <c r="A99">
        <f>VLOOKUP(Toss[[#This Row],[No用]],SetNo[[No.用]:[vlookup 用]],2,FALSE)</f>
        <v>20</v>
      </c>
      <c r="B99">
        <f>IF(ROW()=2,1,IF(A98&lt;&gt;Toss[[#This Row],[No]],1,B98+1))</f>
        <v>7</v>
      </c>
      <c r="C99" s="1" t="s">
        <v>1113</v>
      </c>
      <c r="D99" s="1" t="s">
        <v>138</v>
      </c>
      <c r="E99" s="1" t="s">
        <v>90</v>
      </c>
      <c r="F99" s="1" t="s">
        <v>74</v>
      </c>
      <c r="G99" s="1" t="s">
        <v>136</v>
      </c>
      <c r="H99" s="1" t="s">
        <v>71</v>
      </c>
      <c r="I99">
        <v>1</v>
      </c>
      <c r="J99" t="s">
        <v>231</v>
      </c>
      <c r="K99" s="1" t="s">
        <v>183</v>
      </c>
      <c r="L99" s="1" t="s">
        <v>224</v>
      </c>
      <c r="M99">
        <v>55</v>
      </c>
      <c r="N99">
        <v>5</v>
      </c>
      <c r="O99">
        <v>65</v>
      </c>
      <c r="P99">
        <v>7</v>
      </c>
      <c r="Q99" s="1"/>
      <c r="W99" s="1" t="s">
        <v>1150</v>
      </c>
      <c r="X99" t="str">
        <f>Toss[[#This Row],[服装]]&amp;Toss[[#This Row],[名前]]&amp;Toss[[#This Row],[レアリティ]]</f>
        <v>文化祭3影山飛雄ICONIC</v>
      </c>
    </row>
    <row r="100" spans="1:24" x14ac:dyDescent="0.25">
      <c r="A100">
        <f>VLOOKUP(Toss[[#This Row],[No用]],SetNo[[No.用]:[vlookup 用]],2,FALSE)</f>
        <v>20</v>
      </c>
      <c r="B100">
        <f>IF(ROW()=2,1,IF(A99&lt;&gt;Toss[[#This Row],[No]],1,B99+1))</f>
        <v>8</v>
      </c>
      <c r="C100" s="1" t="s">
        <v>1113</v>
      </c>
      <c r="D100" s="1" t="s">
        <v>138</v>
      </c>
      <c r="E100" s="1" t="s">
        <v>90</v>
      </c>
      <c r="F100" s="1" t="s">
        <v>74</v>
      </c>
      <c r="G100" s="1" t="s">
        <v>136</v>
      </c>
      <c r="H100" s="1" t="s">
        <v>71</v>
      </c>
      <c r="I100">
        <v>1</v>
      </c>
      <c r="J100" t="s">
        <v>231</v>
      </c>
      <c r="K100" s="1" t="s">
        <v>169</v>
      </c>
      <c r="L100" s="1" t="s">
        <v>224</v>
      </c>
      <c r="M100">
        <v>55</v>
      </c>
      <c r="N100">
        <v>5</v>
      </c>
      <c r="O100">
        <v>65</v>
      </c>
      <c r="P100">
        <v>7</v>
      </c>
      <c r="Q100" s="1"/>
      <c r="W100" s="1" t="s">
        <v>1151</v>
      </c>
      <c r="X100" t="str">
        <f>Toss[[#This Row],[服装]]&amp;Toss[[#This Row],[名前]]&amp;Toss[[#This Row],[レアリティ]]</f>
        <v>文化祭3影山飛雄ICONIC</v>
      </c>
    </row>
    <row r="101" spans="1:24" x14ac:dyDescent="0.25">
      <c r="A101">
        <f>VLOOKUP(Toss[[#This Row],[No用]],SetNo[[No.用]:[vlookup 用]],2,FALSE)</f>
        <v>20</v>
      </c>
      <c r="B101">
        <f>IF(ROW()=2,1,IF(A100&lt;&gt;Toss[[#This Row],[No]],1,B100+1))</f>
        <v>9</v>
      </c>
      <c r="C101" s="1" t="s">
        <v>1113</v>
      </c>
      <c r="D101" s="1" t="s">
        <v>138</v>
      </c>
      <c r="E101" s="1" t="s">
        <v>90</v>
      </c>
      <c r="F101" s="1" t="s">
        <v>74</v>
      </c>
      <c r="G101" s="1" t="s">
        <v>136</v>
      </c>
      <c r="H101" s="1" t="s">
        <v>71</v>
      </c>
      <c r="I101">
        <v>1</v>
      </c>
      <c r="J101" t="s">
        <v>231</v>
      </c>
      <c r="K101" s="1" t="s">
        <v>232</v>
      </c>
      <c r="L101" s="1" t="s">
        <v>224</v>
      </c>
      <c r="M101">
        <v>52</v>
      </c>
      <c r="N101">
        <v>5</v>
      </c>
      <c r="O101">
        <v>62</v>
      </c>
      <c r="P101">
        <v>7</v>
      </c>
      <c r="Q101" s="1"/>
      <c r="R101" s="1" t="s">
        <v>1232</v>
      </c>
      <c r="T101" s="1"/>
      <c r="U101" s="1"/>
      <c r="V101" s="1"/>
      <c r="W101" s="1" t="s">
        <v>1152</v>
      </c>
      <c r="X101" t="str">
        <f>Toss[[#This Row],[服装]]&amp;Toss[[#This Row],[名前]]&amp;Toss[[#This Row],[レアリティ]]</f>
        <v>文化祭3影山飛雄ICONIC</v>
      </c>
    </row>
    <row r="102" spans="1:24" x14ac:dyDescent="0.25">
      <c r="A102">
        <f>VLOOKUP(Toss[[#This Row],[No用]],SetNo[[No.用]:[vlookup 用]],2,FALSE)</f>
        <v>21</v>
      </c>
      <c r="B102">
        <f>IF(ROW()=2,1,IF(A101&lt;&gt;Toss[[#This Row],[No]],1,B101+1))</f>
        <v>1</v>
      </c>
      <c r="C102" s="1" t="s">
        <v>1559</v>
      </c>
      <c r="D102" s="1" t="s">
        <v>138</v>
      </c>
      <c r="E102" s="1" t="s">
        <v>77</v>
      </c>
      <c r="F102" s="1" t="s">
        <v>74</v>
      </c>
      <c r="G102" s="1" t="s">
        <v>136</v>
      </c>
      <c r="H102" s="1" t="s">
        <v>71</v>
      </c>
      <c r="I102">
        <v>1</v>
      </c>
      <c r="J102" t="s">
        <v>231</v>
      </c>
      <c r="K102" s="1" t="s">
        <v>166</v>
      </c>
      <c r="L102" s="1" t="s">
        <v>162</v>
      </c>
      <c r="M102">
        <v>32</v>
      </c>
      <c r="N102">
        <v>0</v>
      </c>
      <c r="O102">
        <v>0</v>
      </c>
      <c r="P102">
        <v>0</v>
      </c>
      <c r="Q102" s="1"/>
      <c r="R102" s="1"/>
      <c r="T102" s="1"/>
      <c r="U102" s="1"/>
      <c r="V102" s="1"/>
      <c r="W102" s="1"/>
      <c r="X102" t="str">
        <f>Toss[[#This Row],[服装]]&amp;Toss[[#This Row],[名前]]&amp;Toss[[#This Row],[レアリティ]]</f>
        <v>格ゲー影山飛雄ICONIC</v>
      </c>
    </row>
    <row r="103" spans="1:24" x14ac:dyDescent="0.25">
      <c r="A103">
        <f>VLOOKUP(Toss[[#This Row],[No用]],SetNo[[No.用]:[vlookup 用]],2,FALSE)</f>
        <v>21</v>
      </c>
      <c r="B103">
        <f>IF(ROW()=2,1,IF(A102&lt;&gt;Toss[[#This Row],[No]],1,B102+1))</f>
        <v>2</v>
      </c>
      <c r="C103" s="1" t="s">
        <v>1559</v>
      </c>
      <c r="D103" s="1" t="s">
        <v>138</v>
      </c>
      <c r="E103" s="1" t="s">
        <v>77</v>
      </c>
      <c r="F103" s="1" t="s">
        <v>74</v>
      </c>
      <c r="G103" s="1" t="s">
        <v>136</v>
      </c>
      <c r="H103" s="1" t="s">
        <v>71</v>
      </c>
      <c r="I103">
        <v>1</v>
      </c>
      <c r="J103" t="s">
        <v>231</v>
      </c>
      <c r="K103" s="1" t="s">
        <v>169</v>
      </c>
      <c r="L103" s="1" t="s">
        <v>173</v>
      </c>
      <c r="M103">
        <v>34</v>
      </c>
      <c r="N103">
        <v>0</v>
      </c>
      <c r="O103">
        <v>0</v>
      </c>
      <c r="P103">
        <v>0</v>
      </c>
      <c r="Q103" s="1"/>
      <c r="R103" s="1"/>
      <c r="T103" s="1"/>
      <c r="U103" s="1"/>
      <c r="V103" s="1"/>
      <c r="W103" s="1"/>
      <c r="X103" t="str">
        <f>Toss[[#This Row],[服装]]&amp;Toss[[#This Row],[名前]]&amp;Toss[[#This Row],[レアリティ]]</f>
        <v>格ゲー影山飛雄ICONIC</v>
      </c>
    </row>
    <row r="104" spans="1:24" x14ac:dyDescent="0.25">
      <c r="A104">
        <f>VLOOKUP(Toss[[#This Row],[No用]],SetNo[[No.用]:[vlookup 用]],2,FALSE)</f>
        <v>21</v>
      </c>
      <c r="B104">
        <f>IF(ROW()=2,1,IF(A103&lt;&gt;Toss[[#This Row],[No]],1,B103+1))</f>
        <v>3</v>
      </c>
      <c r="C104" s="1" t="s">
        <v>1559</v>
      </c>
      <c r="D104" s="1" t="s">
        <v>138</v>
      </c>
      <c r="E104" s="1" t="s">
        <v>77</v>
      </c>
      <c r="F104" s="1" t="s">
        <v>74</v>
      </c>
      <c r="G104" s="1" t="s">
        <v>136</v>
      </c>
      <c r="H104" s="1" t="s">
        <v>71</v>
      </c>
      <c r="I104">
        <v>1</v>
      </c>
      <c r="J104" t="s">
        <v>231</v>
      </c>
      <c r="K104" s="1" t="s">
        <v>181</v>
      </c>
      <c r="L104" s="1" t="s">
        <v>173</v>
      </c>
      <c r="M104">
        <v>36</v>
      </c>
      <c r="N104">
        <v>5</v>
      </c>
      <c r="O104">
        <v>0</v>
      </c>
      <c r="P104">
        <v>0</v>
      </c>
      <c r="Q104" s="1"/>
      <c r="R104" s="1"/>
      <c r="T104" s="1"/>
      <c r="U104" s="1"/>
      <c r="V104" s="1"/>
      <c r="W104" s="1"/>
      <c r="X104" t="str">
        <f>Toss[[#This Row],[服装]]&amp;Toss[[#This Row],[名前]]&amp;Toss[[#This Row],[レアリティ]]</f>
        <v>格ゲー影山飛雄ICONIC</v>
      </c>
    </row>
    <row r="105" spans="1:24" x14ac:dyDescent="0.25">
      <c r="A105">
        <f>VLOOKUP(Toss[[#This Row],[No用]],SetNo[[No.用]:[vlookup 用]],2,FALSE)</f>
        <v>21</v>
      </c>
      <c r="B105">
        <f>IF(ROW()=2,1,IF(A104&lt;&gt;Toss[[#This Row],[No]],1,B104+1))</f>
        <v>4</v>
      </c>
      <c r="C105" s="1" t="s">
        <v>1559</v>
      </c>
      <c r="D105" s="1" t="s">
        <v>138</v>
      </c>
      <c r="E105" s="1" t="s">
        <v>77</v>
      </c>
      <c r="F105" s="1" t="s">
        <v>74</v>
      </c>
      <c r="G105" s="1" t="s">
        <v>136</v>
      </c>
      <c r="H105" s="1" t="s">
        <v>71</v>
      </c>
      <c r="I105">
        <v>1</v>
      </c>
      <c r="J105" t="s">
        <v>231</v>
      </c>
      <c r="K105" s="1" t="s">
        <v>233</v>
      </c>
      <c r="L105" s="1" t="s">
        <v>178</v>
      </c>
      <c r="M105">
        <v>32</v>
      </c>
      <c r="N105">
        <v>0</v>
      </c>
      <c r="O105">
        <v>0</v>
      </c>
      <c r="P105">
        <v>0</v>
      </c>
      <c r="Q105" s="1"/>
      <c r="R105" s="1"/>
      <c r="T105" s="1"/>
      <c r="U105" s="1"/>
      <c r="V105" s="1"/>
      <c r="W105" s="1"/>
      <c r="X105" t="str">
        <f>Toss[[#This Row],[服装]]&amp;Toss[[#This Row],[名前]]&amp;Toss[[#This Row],[レアリティ]]</f>
        <v>格ゲー影山飛雄ICONIC</v>
      </c>
    </row>
    <row r="106" spans="1:24" x14ac:dyDescent="0.25">
      <c r="A106">
        <f>VLOOKUP(Toss[[#This Row],[No用]],SetNo[[No.用]:[vlookup 用]],2,FALSE)</f>
        <v>21</v>
      </c>
      <c r="B106">
        <f>IF(ROW()=2,1,IF(A105&lt;&gt;Toss[[#This Row],[No]],1,B105+1))</f>
        <v>5</v>
      </c>
      <c r="C106" s="1" t="s">
        <v>1559</v>
      </c>
      <c r="D106" s="1" t="s">
        <v>138</v>
      </c>
      <c r="E106" s="1" t="s">
        <v>77</v>
      </c>
      <c r="F106" s="1" t="s">
        <v>74</v>
      </c>
      <c r="G106" s="1" t="s">
        <v>136</v>
      </c>
      <c r="H106" s="1" t="s">
        <v>71</v>
      </c>
      <c r="I106">
        <v>1</v>
      </c>
      <c r="J106" t="s">
        <v>231</v>
      </c>
      <c r="K106" s="1" t="s">
        <v>172</v>
      </c>
      <c r="L106" s="1" t="s">
        <v>178</v>
      </c>
      <c r="M106">
        <v>34</v>
      </c>
      <c r="N106">
        <v>0</v>
      </c>
      <c r="O106">
        <v>0</v>
      </c>
      <c r="P106">
        <v>0</v>
      </c>
      <c r="Q106" s="1"/>
      <c r="R106" s="1"/>
      <c r="T106" s="1"/>
      <c r="U106" s="1"/>
      <c r="V106" s="1"/>
      <c r="W106" s="1"/>
      <c r="X106" t="str">
        <f>Toss[[#This Row],[服装]]&amp;Toss[[#This Row],[名前]]&amp;Toss[[#This Row],[レアリティ]]</f>
        <v>格ゲー影山飛雄ICONIC</v>
      </c>
    </row>
    <row r="107" spans="1:24" x14ac:dyDescent="0.25">
      <c r="A107">
        <f>VLOOKUP(Toss[[#This Row],[No用]],SetNo[[No.用]:[vlookup 用]],2,FALSE)</f>
        <v>21</v>
      </c>
      <c r="B107">
        <f>IF(ROW()=2,1,IF(A106&lt;&gt;Toss[[#This Row],[No]],1,B106+1))</f>
        <v>6</v>
      </c>
      <c r="C107" s="1" t="s">
        <v>1559</v>
      </c>
      <c r="D107" s="1" t="s">
        <v>138</v>
      </c>
      <c r="E107" s="1" t="s">
        <v>77</v>
      </c>
      <c r="F107" s="1" t="s">
        <v>74</v>
      </c>
      <c r="G107" s="1" t="s">
        <v>136</v>
      </c>
      <c r="H107" s="1" t="s">
        <v>71</v>
      </c>
      <c r="I107">
        <v>1</v>
      </c>
      <c r="J107" t="s">
        <v>231</v>
      </c>
      <c r="K107" s="1" t="s">
        <v>232</v>
      </c>
      <c r="L107" s="1" t="s">
        <v>178</v>
      </c>
      <c r="M107">
        <v>34</v>
      </c>
      <c r="N107">
        <v>0</v>
      </c>
      <c r="O107">
        <v>0</v>
      </c>
      <c r="P107">
        <v>0</v>
      </c>
      <c r="Q107" s="1"/>
      <c r="R107" s="1"/>
      <c r="T107" s="1"/>
      <c r="U107" s="1"/>
      <c r="V107" s="1"/>
      <c r="W107" s="1"/>
      <c r="X107" t="str">
        <f>Toss[[#This Row],[服装]]&amp;Toss[[#This Row],[名前]]&amp;Toss[[#This Row],[レアリティ]]</f>
        <v>格ゲー影山飛雄ICONIC</v>
      </c>
    </row>
    <row r="108" spans="1:24" x14ac:dyDescent="0.25">
      <c r="A108">
        <f>VLOOKUP(Toss[[#This Row],[No用]],SetNo[[No.用]:[vlookup 用]],2,FALSE)</f>
        <v>21</v>
      </c>
      <c r="B108">
        <f>IF(ROW()=2,1,IF(A107&lt;&gt;Toss[[#This Row],[No]],1,B107+1))</f>
        <v>7</v>
      </c>
      <c r="C108" s="1" t="s">
        <v>1559</v>
      </c>
      <c r="D108" s="1" t="s">
        <v>138</v>
      </c>
      <c r="E108" s="1" t="s">
        <v>77</v>
      </c>
      <c r="F108" s="1" t="s">
        <v>74</v>
      </c>
      <c r="G108" s="1" t="s">
        <v>136</v>
      </c>
      <c r="H108" s="1" t="s">
        <v>71</v>
      </c>
      <c r="I108">
        <v>1</v>
      </c>
      <c r="J108" t="s">
        <v>231</v>
      </c>
      <c r="K108" s="1" t="s">
        <v>183</v>
      </c>
      <c r="L108" s="1" t="s">
        <v>224</v>
      </c>
      <c r="M108">
        <v>52</v>
      </c>
      <c r="N108">
        <v>5</v>
      </c>
      <c r="O108">
        <v>62</v>
      </c>
      <c r="P108">
        <v>7</v>
      </c>
      <c r="Q108" s="1"/>
      <c r="R108" s="1"/>
      <c r="T108" s="1"/>
      <c r="U108" s="1"/>
      <c r="V108" s="1"/>
      <c r="W108" s="1" t="s">
        <v>1150</v>
      </c>
      <c r="X108" t="str">
        <f>Toss[[#This Row],[服装]]&amp;Toss[[#This Row],[名前]]&amp;Toss[[#This Row],[レアリティ]]</f>
        <v>格ゲー影山飛雄ICONIC</v>
      </c>
    </row>
    <row r="109" spans="1:24" x14ac:dyDescent="0.25">
      <c r="A109">
        <f>VLOOKUP(Toss[[#This Row],[No用]],SetNo[[No.用]:[vlookup 用]],2,FALSE)</f>
        <v>21</v>
      </c>
      <c r="B109">
        <f>IF(ROW()=2,1,IF(A108&lt;&gt;Toss[[#This Row],[No]],1,B108+1))</f>
        <v>8</v>
      </c>
      <c r="C109" s="1" t="s">
        <v>1559</v>
      </c>
      <c r="D109" s="1" t="s">
        <v>138</v>
      </c>
      <c r="E109" s="1" t="s">
        <v>77</v>
      </c>
      <c r="F109" s="1" t="s">
        <v>74</v>
      </c>
      <c r="G109" s="1" t="s">
        <v>136</v>
      </c>
      <c r="H109" s="1" t="s">
        <v>71</v>
      </c>
      <c r="I109">
        <v>1</v>
      </c>
      <c r="J109" t="s">
        <v>231</v>
      </c>
      <c r="K109" s="1" t="s">
        <v>183</v>
      </c>
      <c r="L109" s="1" t="s">
        <v>224</v>
      </c>
      <c r="M109">
        <v>52</v>
      </c>
      <c r="N109">
        <v>5</v>
      </c>
      <c r="O109">
        <v>62</v>
      </c>
      <c r="P109">
        <v>7</v>
      </c>
      <c r="Q109" s="1" t="s">
        <v>1585</v>
      </c>
      <c r="R109" s="1"/>
      <c r="T109" s="1"/>
      <c r="U109" s="1"/>
      <c r="V109" s="1"/>
      <c r="W109" s="1" t="s">
        <v>1142</v>
      </c>
      <c r="X109" t="str">
        <f>Toss[[#This Row],[服装]]&amp;Toss[[#This Row],[名前]]&amp;Toss[[#This Row],[レアリティ]]</f>
        <v>格ゲー影山飛雄ICONIC</v>
      </c>
    </row>
    <row r="110" spans="1:24" x14ac:dyDescent="0.25">
      <c r="A110">
        <f>VLOOKUP(Toss[[#This Row],[No用]],SetNo[[No.用]:[vlookup 用]],2,FALSE)</f>
        <v>22</v>
      </c>
      <c r="B110">
        <f>IF(ROW()=2,1,IF(A101&lt;&gt;Toss[[#This Row],[No]],1,B101+1))</f>
        <v>1</v>
      </c>
      <c r="C110" t="s">
        <v>205</v>
      </c>
      <c r="D110" t="s">
        <v>139</v>
      </c>
      <c r="E110" t="s">
        <v>28</v>
      </c>
      <c r="F110" t="s">
        <v>26</v>
      </c>
      <c r="G110" t="s">
        <v>136</v>
      </c>
      <c r="H110" t="s">
        <v>71</v>
      </c>
      <c r="I110">
        <v>1</v>
      </c>
      <c r="J110" t="s">
        <v>231</v>
      </c>
      <c r="K110" t="s">
        <v>166</v>
      </c>
      <c r="L110" t="s">
        <v>162</v>
      </c>
      <c r="M110">
        <v>22</v>
      </c>
      <c r="N110">
        <v>0</v>
      </c>
      <c r="O110">
        <v>0</v>
      </c>
      <c r="P110">
        <v>0</v>
      </c>
      <c r="X110" t="str">
        <f>Toss[[#This Row],[服装]]&amp;Toss[[#This Row],[名前]]&amp;Toss[[#This Row],[レアリティ]]</f>
        <v>ユニフォーム月島蛍ICONIC</v>
      </c>
    </row>
    <row r="111" spans="1:24" x14ac:dyDescent="0.25">
      <c r="A111">
        <f>VLOOKUP(Toss[[#This Row],[No用]],SetNo[[No.用]:[vlookup 用]],2,FALSE)</f>
        <v>22</v>
      </c>
      <c r="B111">
        <f>IF(ROW()=2,1,IF(A110&lt;&gt;Toss[[#This Row],[No]],1,B110+1))</f>
        <v>2</v>
      </c>
      <c r="C111" t="s">
        <v>205</v>
      </c>
      <c r="D111" t="s">
        <v>139</v>
      </c>
      <c r="E111" t="s">
        <v>28</v>
      </c>
      <c r="F111" t="s">
        <v>26</v>
      </c>
      <c r="G111" t="s">
        <v>136</v>
      </c>
      <c r="H111" t="s">
        <v>71</v>
      </c>
      <c r="I111">
        <v>1</v>
      </c>
      <c r="J111" t="s">
        <v>231</v>
      </c>
      <c r="K111" t="s">
        <v>167</v>
      </c>
      <c r="L111" t="s">
        <v>162</v>
      </c>
      <c r="M111">
        <v>23</v>
      </c>
      <c r="N111">
        <v>0</v>
      </c>
      <c r="O111">
        <v>0</v>
      </c>
      <c r="P111">
        <v>0</v>
      </c>
      <c r="X111" t="str">
        <f>Toss[[#This Row],[服装]]&amp;Toss[[#This Row],[名前]]&amp;Toss[[#This Row],[レアリティ]]</f>
        <v>ユニフォーム月島蛍ICONIC</v>
      </c>
    </row>
    <row r="112" spans="1:24" x14ac:dyDescent="0.25">
      <c r="A112">
        <f>VLOOKUP(Toss[[#This Row],[No用]],SetNo[[No.用]:[vlookup 用]],2,FALSE)</f>
        <v>23</v>
      </c>
      <c r="B112">
        <f>IF(ROW()=2,1,IF(A111&lt;&gt;Toss[[#This Row],[No]],1,B111+1))</f>
        <v>1</v>
      </c>
      <c r="C112" t="s">
        <v>116</v>
      </c>
      <c r="D112" t="s">
        <v>139</v>
      </c>
      <c r="E112" t="s">
        <v>23</v>
      </c>
      <c r="F112" t="s">
        <v>26</v>
      </c>
      <c r="G112" t="s">
        <v>136</v>
      </c>
      <c r="H112" t="s">
        <v>71</v>
      </c>
      <c r="I112">
        <v>1</v>
      </c>
      <c r="J112" t="s">
        <v>231</v>
      </c>
      <c r="K112" t="s">
        <v>166</v>
      </c>
      <c r="L112" t="s">
        <v>162</v>
      </c>
      <c r="M112">
        <v>22</v>
      </c>
      <c r="N112">
        <v>0</v>
      </c>
      <c r="O112">
        <v>0</v>
      </c>
      <c r="P112">
        <v>0</v>
      </c>
      <c r="X112" t="str">
        <f>Toss[[#This Row],[服装]]&amp;Toss[[#This Row],[名前]]&amp;Toss[[#This Row],[レアリティ]]</f>
        <v>水着月島蛍ICONIC</v>
      </c>
    </row>
    <row r="113" spans="1:24" x14ac:dyDescent="0.25">
      <c r="A113">
        <f>VLOOKUP(Toss[[#This Row],[No用]],SetNo[[No.用]:[vlookup 用]],2,FALSE)</f>
        <v>23</v>
      </c>
      <c r="B113">
        <f>IF(ROW()=2,1,IF(A112&lt;&gt;Toss[[#This Row],[No]],1,B112+1))</f>
        <v>2</v>
      </c>
      <c r="C113" t="s">
        <v>116</v>
      </c>
      <c r="D113" t="s">
        <v>139</v>
      </c>
      <c r="E113" t="s">
        <v>23</v>
      </c>
      <c r="F113" t="s">
        <v>26</v>
      </c>
      <c r="G113" t="s">
        <v>136</v>
      </c>
      <c r="H113" t="s">
        <v>71</v>
      </c>
      <c r="I113">
        <v>1</v>
      </c>
      <c r="J113" t="s">
        <v>231</v>
      </c>
      <c r="K113" t="s">
        <v>167</v>
      </c>
      <c r="L113" t="s">
        <v>162</v>
      </c>
      <c r="M113">
        <v>23</v>
      </c>
      <c r="N113">
        <v>0</v>
      </c>
      <c r="O113">
        <v>0</v>
      </c>
      <c r="P113">
        <v>0</v>
      </c>
      <c r="X113" t="str">
        <f>Toss[[#This Row],[服装]]&amp;Toss[[#This Row],[名前]]&amp;Toss[[#This Row],[レアリティ]]</f>
        <v>水着月島蛍ICONIC</v>
      </c>
    </row>
    <row r="114" spans="1:24" x14ac:dyDescent="0.25">
      <c r="A114">
        <f>VLOOKUP(Toss[[#This Row],[No用]],SetNo[[No.用]:[vlookup 用]],2,FALSE)</f>
        <v>24</v>
      </c>
      <c r="B114">
        <f>IF(ROW()=2,1,IF(A113&lt;&gt;Toss[[#This Row],[No]],1,B113+1))</f>
        <v>1</v>
      </c>
      <c r="C114" s="1" t="s">
        <v>552</v>
      </c>
      <c r="D114" t="s">
        <v>139</v>
      </c>
      <c r="E114" s="1" t="s">
        <v>90</v>
      </c>
      <c r="F114" t="s">
        <v>82</v>
      </c>
      <c r="G114" t="s">
        <v>136</v>
      </c>
      <c r="H114" t="s">
        <v>71</v>
      </c>
      <c r="I114">
        <v>1</v>
      </c>
      <c r="J114" t="s">
        <v>231</v>
      </c>
      <c r="K114" t="s">
        <v>166</v>
      </c>
      <c r="L114" t="s">
        <v>162</v>
      </c>
      <c r="M114">
        <v>22</v>
      </c>
      <c r="N114">
        <v>0</v>
      </c>
      <c r="O114">
        <v>0</v>
      </c>
      <c r="P114">
        <v>0</v>
      </c>
      <c r="X114" t="str">
        <f>Toss[[#This Row],[服装]]&amp;Toss[[#This Row],[名前]]&amp;Toss[[#This Row],[レアリティ]]</f>
        <v>職業体験月島蛍ICONIC</v>
      </c>
    </row>
    <row r="115" spans="1:24" x14ac:dyDescent="0.25">
      <c r="A115">
        <f>VLOOKUP(Toss[[#This Row],[No用]],SetNo[[No.用]:[vlookup 用]],2,FALSE)</f>
        <v>24</v>
      </c>
      <c r="B115">
        <f>IF(ROW()=2,1,IF(A114&lt;&gt;Toss[[#This Row],[No]],1,B114+1))</f>
        <v>2</v>
      </c>
      <c r="C115" s="1" t="s">
        <v>552</v>
      </c>
      <c r="D115" t="s">
        <v>139</v>
      </c>
      <c r="E115" s="1" t="s">
        <v>90</v>
      </c>
      <c r="F115" t="s">
        <v>82</v>
      </c>
      <c r="G115" t="s">
        <v>136</v>
      </c>
      <c r="H115" t="s">
        <v>71</v>
      </c>
      <c r="I115">
        <v>1</v>
      </c>
      <c r="J115" t="s">
        <v>231</v>
      </c>
      <c r="K115" t="s">
        <v>167</v>
      </c>
      <c r="L115" t="s">
        <v>162</v>
      </c>
      <c r="M115">
        <v>23</v>
      </c>
      <c r="N115">
        <v>0</v>
      </c>
      <c r="O115">
        <v>0</v>
      </c>
      <c r="P115">
        <v>0</v>
      </c>
      <c r="X115" t="str">
        <f>Toss[[#This Row],[服装]]&amp;Toss[[#This Row],[名前]]&amp;Toss[[#This Row],[レアリティ]]</f>
        <v>職業体験月島蛍ICONIC</v>
      </c>
    </row>
    <row r="116" spans="1:24" x14ac:dyDescent="0.25">
      <c r="A116">
        <f>VLOOKUP(Toss[[#This Row],[No用]],SetNo[[No.用]:[vlookup 用]],2,FALSE)</f>
        <v>25</v>
      </c>
      <c r="B116">
        <f>IF(ROW()=2,1,IF(A115&lt;&gt;Toss[[#This Row],[No]],1,B115+1))</f>
        <v>1</v>
      </c>
      <c r="C116" s="1" t="s">
        <v>604</v>
      </c>
      <c r="D116" s="1" t="s">
        <v>139</v>
      </c>
      <c r="E116" s="1" t="s">
        <v>90</v>
      </c>
      <c r="F116" s="1" t="s">
        <v>82</v>
      </c>
      <c r="G116" s="1" t="s">
        <v>136</v>
      </c>
      <c r="H116" s="1" t="s">
        <v>71</v>
      </c>
      <c r="I116">
        <v>1</v>
      </c>
      <c r="J116" t="s">
        <v>231</v>
      </c>
      <c r="K116" t="s">
        <v>166</v>
      </c>
      <c r="L116" t="s">
        <v>162</v>
      </c>
      <c r="M116">
        <v>22</v>
      </c>
      <c r="N116">
        <v>0</v>
      </c>
      <c r="O116">
        <v>0</v>
      </c>
      <c r="P116">
        <v>0</v>
      </c>
      <c r="X116" t="str">
        <f>Toss[[#This Row],[服装]]&amp;Toss[[#This Row],[名前]]&amp;Toss[[#This Row],[レアリティ]]</f>
        <v>1周年月島蛍ICONIC</v>
      </c>
    </row>
    <row r="117" spans="1:24" x14ac:dyDescent="0.25">
      <c r="A117">
        <f>VLOOKUP(Toss[[#This Row],[No用]],SetNo[[No.用]:[vlookup 用]],2,FALSE)</f>
        <v>25</v>
      </c>
      <c r="B117">
        <f>IF(ROW()=2,1,IF(A116&lt;&gt;Toss[[#This Row],[No]],1,B116+1))</f>
        <v>2</v>
      </c>
      <c r="C117" s="1" t="s">
        <v>604</v>
      </c>
      <c r="D117" s="1" t="s">
        <v>139</v>
      </c>
      <c r="E117" s="1" t="s">
        <v>90</v>
      </c>
      <c r="F117" s="1" t="s">
        <v>82</v>
      </c>
      <c r="G117" s="1" t="s">
        <v>136</v>
      </c>
      <c r="H117" s="1" t="s">
        <v>71</v>
      </c>
      <c r="I117">
        <v>1</v>
      </c>
      <c r="J117" t="s">
        <v>231</v>
      </c>
      <c r="K117" t="s">
        <v>167</v>
      </c>
      <c r="L117" t="s">
        <v>162</v>
      </c>
      <c r="M117">
        <v>23</v>
      </c>
      <c r="N117">
        <v>0</v>
      </c>
      <c r="O117">
        <v>0</v>
      </c>
      <c r="P117">
        <v>0</v>
      </c>
      <c r="X117" t="str">
        <f>Toss[[#This Row],[服装]]&amp;Toss[[#This Row],[名前]]&amp;Toss[[#This Row],[レアリティ]]</f>
        <v>1周年月島蛍ICONIC</v>
      </c>
    </row>
    <row r="118" spans="1:24" x14ac:dyDescent="0.25">
      <c r="A118">
        <f>VLOOKUP(Toss[[#This Row],[No用]],SetNo[[No.用]:[vlookup 用]],2,FALSE)</f>
        <v>26</v>
      </c>
      <c r="B118">
        <f>IF(ROW()=2,1,IF(A117&lt;&gt;Toss[[#This Row],[No]],1,B117+1))</f>
        <v>1</v>
      </c>
      <c r="C118" s="1" t="s">
        <v>701</v>
      </c>
      <c r="D118" s="1" t="s">
        <v>139</v>
      </c>
      <c r="E118" s="1" t="s">
        <v>73</v>
      </c>
      <c r="F118" s="1" t="s">
        <v>82</v>
      </c>
      <c r="G118" s="1" t="s">
        <v>136</v>
      </c>
      <c r="H118" s="1" t="s">
        <v>71</v>
      </c>
      <c r="I118">
        <v>1</v>
      </c>
      <c r="J118" t="s">
        <v>231</v>
      </c>
      <c r="K118" t="s">
        <v>166</v>
      </c>
      <c r="L118" t="s">
        <v>162</v>
      </c>
      <c r="M118">
        <v>22</v>
      </c>
      <c r="N118">
        <v>0</v>
      </c>
      <c r="O118">
        <v>0</v>
      </c>
      <c r="P118">
        <v>0</v>
      </c>
      <c r="X118" t="str">
        <f>Toss[[#This Row],[服装]]&amp;Toss[[#This Row],[名前]]&amp;Toss[[#This Row],[レアリティ]]</f>
        <v>花火月島蛍ICONIC</v>
      </c>
    </row>
    <row r="119" spans="1:24" x14ac:dyDescent="0.25">
      <c r="A119">
        <f>VLOOKUP(Toss[[#This Row],[No用]],SetNo[[No.用]:[vlookup 用]],2,FALSE)</f>
        <v>26</v>
      </c>
      <c r="B119">
        <f>IF(ROW()=2,1,IF(A118&lt;&gt;Toss[[#This Row],[No]],1,B118+1))</f>
        <v>2</v>
      </c>
      <c r="C119" s="1" t="s">
        <v>701</v>
      </c>
      <c r="D119" s="1" t="s">
        <v>139</v>
      </c>
      <c r="E119" s="1" t="s">
        <v>73</v>
      </c>
      <c r="F119" s="1" t="s">
        <v>82</v>
      </c>
      <c r="G119" s="1" t="s">
        <v>136</v>
      </c>
      <c r="H119" s="1" t="s">
        <v>71</v>
      </c>
      <c r="I119">
        <v>1</v>
      </c>
      <c r="J119" t="s">
        <v>231</v>
      </c>
      <c r="K119" t="s">
        <v>167</v>
      </c>
      <c r="L119" t="s">
        <v>162</v>
      </c>
      <c r="M119">
        <v>23</v>
      </c>
      <c r="N119">
        <v>0</v>
      </c>
      <c r="O119">
        <v>0</v>
      </c>
      <c r="P119">
        <v>0</v>
      </c>
      <c r="X119" t="str">
        <f>Toss[[#This Row],[服装]]&amp;Toss[[#This Row],[名前]]&amp;Toss[[#This Row],[レアリティ]]</f>
        <v>花火月島蛍ICONIC</v>
      </c>
    </row>
    <row r="120" spans="1:24" x14ac:dyDescent="0.25">
      <c r="A120">
        <f>VLOOKUP(Toss[[#This Row],[No用]],SetNo[[No.用]:[vlookup 用]],2,FALSE)</f>
        <v>27</v>
      </c>
      <c r="B120">
        <f>IF(ROW()=2,1,IF(A119&lt;&gt;Toss[[#This Row],[No]],1,B119+1))</f>
        <v>1</v>
      </c>
      <c r="C120" s="1" t="s">
        <v>771</v>
      </c>
      <c r="D120" s="1" t="s">
        <v>139</v>
      </c>
      <c r="E120" s="1" t="s">
        <v>90</v>
      </c>
      <c r="F120" s="1" t="s">
        <v>82</v>
      </c>
      <c r="G120" s="1" t="s">
        <v>136</v>
      </c>
      <c r="H120" s="1" t="s">
        <v>71</v>
      </c>
      <c r="I120">
        <v>1</v>
      </c>
      <c r="J120" t="s">
        <v>231</v>
      </c>
      <c r="K120" t="s">
        <v>166</v>
      </c>
      <c r="L120" s="1" t="s">
        <v>178</v>
      </c>
      <c r="M120">
        <v>26</v>
      </c>
      <c r="N120">
        <v>0</v>
      </c>
      <c r="O120">
        <v>0</v>
      </c>
      <c r="P120">
        <v>0</v>
      </c>
      <c r="X120" t="str">
        <f>Toss[[#This Row],[服装]]&amp;Toss[[#This Row],[名前]]&amp;Toss[[#This Row],[レアリティ]]</f>
        <v>ジャージ月島蛍ICONIC</v>
      </c>
    </row>
    <row r="121" spans="1:24" x14ac:dyDescent="0.25">
      <c r="A121">
        <f>VLOOKUP(Toss[[#This Row],[No用]],SetNo[[No.用]:[vlookup 用]],2,FALSE)</f>
        <v>27</v>
      </c>
      <c r="B121">
        <f>IF(ROW()=2,1,IF(A120&lt;&gt;Toss[[#This Row],[No]],1,B120+1))</f>
        <v>2</v>
      </c>
      <c r="C121" s="1" t="s">
        <v>771</v>
      </c>
      <c r="D121" s="1" t="s">
        <v>139</v>
      </c>
      <c r="E121" s="1" t="s">
        <v>90</v>
      </c>
      <c r="F121" s="1" t="s">
        <v>82</v>
      </c>
      <c r="G121" s="1" t="s">
        <v>136</v>
      </c>
      <c r="H121" s="1" t="s">
        <v>71</v>
      </c>
      <c r="I121">
        <v>1</v>
      </c>
      <c r="J121" t="s">
        <v>231</v>
      </c>
      <c r="K121" t="s">
        <v>167</v>
      </c>
      <c r="L121" t="s">
        <v>162</v>
      </c>
      <c r="M121">
        <v>23</v>
      </c>
      <c r="N121">
        <v>0</v>
      </c>
      <c r="O121">
        <v>0</v>
      </c>
      <c r="P121">
        <v>0</v>
      </c>
      <c r="X121" t="str">
        <f>Toss[[#This Row],[服装]]&amp;Toss[[#This Row],[名前]]&amp;Toss[[#This Row],[レアリティ]]</f>
        <v>ジャージ月島蛍ICONIC</v>
      </c>
    </row>
    <row r="122" spans="1:24" x14ac:dyDescent="0.25">
      <c r="A122">
        <f>VLOOKUP(Toss[[#This Row],[No用]],SetNo[[No.用]:[vlookup 用]],2,FALSE)</f>
        <v>27</v>
      </c>
      <c r="B122">
        <f>IF(ROW()=2,1,IF(A121&lt;&gt;Toss[[#This Row],[No]],1,B121+1))</f>
        <v>3</v>
      </c>
      <c r="C122" s="1" t="s">
        <v>771</v>
      </c>
      <c r="D122" s="1" t="s">
        <v>139</v>
      </c>
      <c r="E122" s="1" t="s">
        <v>90</v>
      </c>
      <c r="F122" s="1" t="s">
        <v>82</v>
      </c>
      <c r="G122" s="1" t="s">
        <v>136</v>
      </c>
      <c r="H122" s="1" t="s">
        <v>71</v>
      </c>
      <c r="I122">
        <v>1</v>
      </c>
      <c r="J122" t="s">
        <v>231</v>
      </c>
      <c r="K122" s="1" t="s">
        <v>183</v>
      </c>
      <c r="L122" s="1" t="s">
        <v>224</v>
      </c>
      <c r="M122">
        <v>39</v>
      </c>
      <c r="N122">
        <v>5</v>
      </c>
      <c r="O122">
        <v>49</v>
      </c>
      <c r="P122">
        <v>7</v>
      </c>
      <c r="Q122" s="1" t="s">
        <v>806</v>
      </c>
      <c r="W122" s="1" t="s">
        <v>1414</v>
      </c>
      <c r="X122" t="str">
        <f>Toss[[#This Row],[服装]]&amp;Toss[[#This Row],[名前]]&amp;Toss[[#This Row],[レアリティ]]</f>
        <v>ジャージ月島蛍ICONIC</v>
      </c>
    </row>
    <row r="123" spans="1:24" x14ac:dyDescent="0.25">
      <c r="A123">
        <f>VLOOKUP(Toss[[#This Row],[No用]],SetNo[[No.用]:[vlookup 用]],2,FALSE)</f>
        <v>28</v>
      </c>
      <c r="B123">
        <f>IF(ROW()=2,1,IF(A122&lt;&gt;Toss[[#This Row],[No]],1,B122+1))</f>
        <v>1</v>
      </c>
      <c r="C123" s="1" t="s">
        <v>871</v>
      </c>
      <c r="D123" s="1" t="s">
        <v>139</v>
      </c>
      <c r="E123" s="1" t="s">
        <v>77</v>
      </c>
      <c r="F123" s="1" t="s">
        <v>82</v>
      </c>
      <c r="G123" s="1" t="s">
        <v>136</v>
      </c>
      <c r="H123" s="1" t="s">
        <v>71</v>
      </c>
      <c r="I123">
        <v>1</v>
      </c>
      <c r="J123" t="s">
        <v>231</v>
      </c>
      <c r="K123" s="1" t="s">
        <v>166</v>
      </c>
      <c r="L123" s="1" t="s">
        <v>162</v>
      </c>
      <c r="M123">
        <v>22</v>
      </c>
      <c r="N123">
        <v>0</v>
      </c>
      <c r="O123">
        <v>0</v>
      </c>
      <c r="P123">
        <v>0</v>
      </c>
      <c r="Q123" s="1"/>
      <c r="X123" t="str">
        <f>Toss[[#This Row],[服装]]&amp;Toss[[#This Row],[名前]]&amp;Toss[[#This Row],[レアリティ]]</f>
        <v>2周年月島蛍ICONIC</v>
      </c>
    </row>
    <row r="124" spans="1:24" x14ac:dyDescent="0.25">
      <c r="A124">
        <f>VLOOKUP(Toss[[#This Row],[No用]],SetNo[[No.用]:[vlookup 用]],2,FALSE)</f>
        <v>28</v>
      </c>
      <c r="B124">
        <f>IF(ROW()=2,1,IF(A123&lt;&gt;Toss[[#This Row],[No]],1,B123+1))</f>
        <v>2</v>
      </c>
      <c r="C124" s="1" t="s">
        <v>871</v>
      </c>
      <c r="D124" s="1" t="s">
        <v>139</v>
      </c>
      <c r="E124" s="1" t="s">
        <v>77</v>
      </c>
      <c r="F124" s="1" t="s">
        <v>82</v>
      </c>
      <c r="G124" s="1" t="s">
        <v>136</v>
      </c>
      <c r="H124" s="1" t="s">
        <v>71</v>
      </c>
      <c r="I124">
        <v>1</v>
      </c>
      <c r="J124" t="s">
        <v>231</v>
      </c>
      <c r="K124" s="1" t="s">
        <v>167</v>
      </c>
      <c r="L124" s="1" t="s">
        <v>162</v>
      </c>
      <c r="M124">
        <v>23</v>
      </c>
      <c r="N124">
        <v>0</v>
      </c>
      <c r="O124">
        <v>0</v>
      </c>
      <c r="P124">
        <v>0</v>
      </c>
      <c r="Q124" s="1"/>
      <c r="X124" t="str">
        <f>Toss[[#This Row],[服装]]&amp;Toss[[#This Row],[名前]]&amp;Toss[[#This Row],[レアリティ]]</f>
        <v>2周年月島蛍ICONIC</v>
      </c>
    </row>
    <row r="125" spans="1:24" x14ac:dyDescent="0.25">
      <c r="A125">
        <f>VLOOKUP(Toss[[#This Row],[No用]],SetNo[[No.用]:[vlookup 用]],2,FALSE)</f>
        <v>29</v>
      </c>
      <c r="B125">
        <f>IF(ROW()=2,1,IF(A124&lt;&gt;Toss[[#This Row],[No]],1,B124+1))</f>
        <v>1</v>
      </c>
      <c r="C125" s="1" t="s">
        <v>944</v>
      </c>
      <c r="D125" s="1" t="s">
        <v>139</v>
      </c>
      <c r="E125" s="1" t="s">
        <v>73</v>
      </c>
      <c r="F125" s="1" t="s">
        <v>82</v>
      </c>
      <c r="G125" s="1" t="s">
        <v>136</v>
      </c>
      <c r="H125" s="1" t="s">
        <v>71</v>
      </c>
      <c r="I125">
        <v>1</v>
      </c>
      <c r="J125" t="s">
        <v>231</v>
      </c>
      <c r="K125" s="1" t="s">
        <v>166</v>
      </c>
      <c r="L125" s="1" t="s">
        <v>162</v>
      </c>
      <c r="M125">
        <v>22</v>
      </c>
      <c r="N125">
        <v>0</v>
      </c>
      <c r="O125">
        <v>0</v>
      </c>
      <c r="P125">
        <v>0</v>
      </c>
      <c r="Q125" s="1"/>
      <c r="X125" t="str">
        <f>Toss[[#This Row],[服装]]&amp;Toss[[#This Row],[名前]]&amp;Toss[[#This Row],[レアリティ]]</f>
        <v>アート2月島蛍ICONIC</v>
      </c>
    </row>
    <row r="126" spans="1:24" x14ac:dyDescent="0.25">
      <c r="A126">
        <f>VLOOKUP(Toss[[#This Row],[No用]],SetNo[[No.用]:[vlookup 用]],2,FALSE)</f>
        <v>29</v>
      </c>
      <c r="B126">
        <f>IF(ROW()=2,1,IF(A125&lt;&gt;Toss[[#This Row],[No]],1,B125+1))</f>
        <v>2</v>
      </c>
      <c r="C126" s="1" t="s">
        <v>944</v>
      </c>
      <c r="D126" s="1" t="s">
        <v>139</v>
      </c>
      <c r="E126" s="1" t="s">
        <v>73</v>
      </c>
      <c r="F126" s="1" t="s">
        <v>82</v>
      </c>
      <c r="G126" s="1" t="s">
        <v>136</v>
      </c>
      <c r="H126" s="1" t="s">
        <v>71</v>
      </c>
      <c r="I126">
        <v>1</v>
      </c>
      <c r="J126" t="s">
        <v>231</v>
      </c>
      <c r="K126" s="1" t="s">
        <v>167</v>
      </c>
      <c r="L126" s="1" t="s">
        <v>162</v>
      </c>
      <c r="M126">
        <v>23</v>
      </c>
      <c r="N126">
        <v>0</v>
      </c>
      <c r="O126">
        <v>0</v>
      </c>
      <c r="P126">
        <v>0</v>
      </c>
      <c r="Q126" s="1"/>
      <c r="X126" t="str">
        <f>Toss[[#This Row],[服装]]&amp;Toss[[#This Row],[名前]]&amp;Toss[[#This Row],[レアリティ]]</f>
        <v>アート2月島蛍ICONIC</v>
      </c>
    </row>
    <row r="127" spans="1:24" x14ac:dyDescent="0.25">
      <c r="A127">
        <f>VLOOKUP(Toss[[#This Row],[No用]],SetNo[[No.用]:[vlookup 用]],2,FALSE)</f>
        <v>30</v>
      </c>
      <c r="B127">
        <f>IF(ROW()=2,1,IF(A126&lt;&gt;Toss[[#This Row],[No]],1,B126+1))</f>
        <v>1</v>
      </c>
      <c r="C127" s="1" t="s">
        <v>1016</v>
      </c>
      <c r="D127" s="1" t="s">
        <v>139</v>
      </c>
      <c r="E127" s="1" t="s">
        <v>90</v>
      </c>
      <c r="F127" s="1" t="s">
        <v>82</v>
      </c>
      <c r="G127" s="1" t="s">
        <v>136</v>
      </c>
      <c r="H127" s="1" t="s">
        <v>71</v>
      </c>
      <c r="I127">
        <v>1</v>
      </c>
      <c r="J127" t="s">
        <v>231</v>
      </c>
      <c r="K127" s="1" t="s">
        <v>166</v>
      </c>
      <c r="L127" s="1" t="s">
        <v>162</v>
      </c>
      <c r="M127">
        <v>23</v>
      </c>
      <c r="N127">
        <v>0</v>
      </c>
      <c r="O127">
        <v>0</v>
      </c>
      <c r="P127">
        <v>0</v>
      </c>
      <c r="Q127" s="1"/>
      <c r="X127" t="str">
        <f>Toss[[#This Row],[服装]]&amp;Toss[[#This Row],[名前]]&amp;Toss[[#This Row],[レアリティ]]</f>
        <v>焼き芋月島蛍ICONIC</v>
      </c>
    </row>
    <row r="128" spans="1:24" x14ac:dyDescent="0.25">
      <c r="A128">
        <f>VLOOKUP(Toss[[#This Row],[No用]],SetNo[[No.用]:[vlookup 用]],2,FALSE)</f>
        <v>30</v>
      </c>
      <c r="B128">
        <f>IF(ROW()=2,1,IF(A127&lt;&gt;Toss[[#This Row],[No]],1,B127+1))</f>
        <v>2</v>
      </c>
      <c r="C128" s="1" t="s">
        <v>1016</v>
      </c>
      <c r="D128" s="1" t="s">
        <v>139</v>
      </c>
      <c r="E128" s="1" t="s">
        <v>90</v>
      </c>
      <c r="F128" s="1" t="s">
        <v>82</v>
      </c>
      <c r="G128" s="1" t="s">
        <v>136</v>
      </c>
      <c r="H128" s="1" t="s">
        <v>71</v>
      </c>
      <c r="I128">
        <v>1</v>
      </c>
      <c r="J128" t="s">
        <v>231</v>
      </c>
      <c r="K128" s="1" t="s">
        <v>167</v>
      </c>
      <c r="L128" s="1" t="s">
        <v>162</v>
      </c>
      <c r="M128">
        <v>24</v>
      </c>
      <c r="N128">
        <v>0</v>
      </c>
      <c r="O128">
        <v>0</v>
      </c>
      <c r="P128">
        <v>0</v>
      </c>
      <c r="Q128" s="1"/>
      <c r="X128" t="str">
        <f>Toss[[#This Row],[服装]]&amp;Toss[[#This Row],[名前]]&amp;Toss[[#This Row],[レアリティ]]</f>
        <v>焼き芋月島蛍ICONIC</v>
      </c>
    </row>
    <row r="129" spans="1:24" x14ac:dyDescent="0.25">
      <c r="A129">
        <f>VLOOKUP(Toss[[#This Row],[No用]],SetNo[[No.用]:[vlookup 用]],2,FALSE)</f>
        <v>31</v>
      </c>
      <c r="B129">
        <f>IF(ROW()=2,1,IF(A128&lt;&gt;Toss[[#This Row],[No]],1,B128+1))</f>
        <v>1</v>
      </c>
      <c r="C129" s="1" t="s">
        <v>1364</v>
      </c>
      <c r="D129" s="1" t="s">
        <v>139</v>
      </c>
      <c r="E129" s="1" t="s">
        <v>77</v>
      </c>
      <c r="F129" s="1" t="s">
        <v>82</v>
      </c>
      <c r="G129" s="1" t="s">
        <v>136</v>
      </c>
      <c r="H129" s="1" t="s">
        <v>71</v>
      </c>
      <c r="I129">
        <v>1</v>
      </c>
      <c r="J129" t="s">
        <v>231</v>
      </c>
      <c r="K129" s="1" t="s">
        <v>166</v>
      </c>
      <c r="L129" s="1" t="s">
        <v>162</v>
      </c>
      <c r="M129">
        <v>24</v>
      </c>
      <c r="N129">
        <v>0</v>
      </c>
      <c r="O129">
        <v>0</v>
      </c>
      <c r="P129">
        <v>0</v>
      </c>
      <c r="Q129" s="1"/>
      <c r="X129" t="str">
        <f>Toss[[#This Row],[服装]]&amp;Toss[[#This Row],[名前]]&amp;Toss[[#This Row],[レアリティ]]</f>
        <v>寝正月月島蛍ICONIC</v>
      </c>
    </row>
    <row r="130" spans="1:24" x14ac:dyDescent="0.25">
      <c r="A130">
        <f>VLOOKUP(Toss[[#This Row],[No用]],SetNo[[No.用]:[vlookup 用]],2,FALSE)</f>
        <v>31</v>
      </c>
      <c r="B130">
        <f>IF(ROW()=2,1,IF(A129&lt;&gt;Toss[[#This Row],[No]],1,B129+1))</f>
        <v>2</v>
      </c>
      <c r="C130" s="1" t="s">
        <v>1364</v>
      </c>
      <c r="D130" s="1" t="s">
        <v>139</v>
      </c>
      <c r="E130" s="1" t="s">
        <v>77</v>
      </c>
      <c r="F130" s="1" t="s">
        <v>82</v>
      </c>
      <c r="G130" s="1" t="s">
        <v>136</v>
      </c>
      <c r="H130" s="1" t="s">
        <v>71</v>
      </c>
      <c r="I130">
        <v>1</v>
      </c>
      <c r="J130" t="s">
        <v>231</v>
      </c>
      <c r="K130" s="1" t="s">
        <v>167</v>
      </c>
      <c r="L130" s="1" t="s">
        <v>162</v>
      </c>
      <c r="M130">
        <v>24</v>
      </c>
      <c r="N130">
        <v>0</v>
      </c>
      <c r="O130">
        <v>0</v>
      </c>
      <c r="P130">
        <v>0</v>
      </c>
      <c r="Q130" s="1"/>
      <c r="X130" t="str">
        <f>Toss[[#This Row],[服装]]&amp;Toss[[#This Row],[名前]]&amp;Toss[[#This Row],[レアリティ]]</f>
        <v>寝正月月島蛍ICONIC</v>
      </c>
    </row>
    <row r="131" spans="1:24" x14ac:dyDescent="0.25">
      <c r="A131">
        <f>VLOOKUP(Toss[[#This Row],[No用]],SetNo[[No.用]:[vlookup 用]],2,FALSE)</f>
        <v>32</v>
      </c>
      <c r="B131">
        <f>IF(ROW()=2,1,IF(A130&lt;&gt;Toss[[#This Row],[No]],1,B130+1))</f>
        <v>1</v>
      </c>
      <c r="C131" s="1" t="s">
        <v>1674</v>
      </c>
      <c r="D131" s="1" t="s">
        <v>139</v>
      </c>
      <c r="E131" s="1" t="s">
        <v>73</v>
      </c>
      <c r="F131" s="1" t="s">
        <v>82</v>
      </c>
      <c r="G131" s="1" t="s">
        <v>136</v>
      </c>
      <c r="H131" s="1" t="s">
        <v>71</v>
      </c>
      <c r="I131">
        <v>1</v>
      </c>
      <c r="J131" t="s">
        <v>231</v>
      </c>
      <c r="K131" s="1" t="s">
        <v>166</v>
      </c>
      <c r="L131" s="1" t="s">
        <v>162</v>
      </c>
      <c r="M131">
        <v>24</v>
      </c>
      <c r="N131">
        <v>0</v>
      </c>
      <c r="O131">
        <v>0</v>
      </c>
      <c r="P131">
        <v>0</v>
      </c>
      <c r="Q131" s="1"/>
      <c r="X131" t="str">
        <f>Toss[[#This Row],[服装]]&amp;Toss[[#This Row],[名前]]&amp;Toss[[#This Row],[レアリティ]]</f>
        <v>思い出月島蛍ICONIC</v>
      </c>
    </row>
    <row r="132" spans="1:24" x14ac:dyDescent="0.25">
      <c r="A132">
        <f>VLOOKUP(Toss[[#This Row],[No用]],SetNo[[No.用]:[vlookup 用]],2,FALSE)</f>
        <v>32</v>
      </c>
      <c r="B132">
        <f>IF(ROW()=2,1,IF(A131&lt;&gt;Toss[[#This Row],[No]],1,B131+1))</f>
        <v>2</v>
      </c>
      <c r="C132" s="1" t="s">
        <v>1674</v>
      </c>
      <c r="D132" s="1" t="s">
        <v>139</v>
      </c>
      <c r="E132" s="1" t="s">
        <v>73</v>
      </c>
      <c r="F132" s="1" t="s">
        <v>82</v>
      </c>
      <c r="G132" s="1" t="s">
        <v>136</v>
      </c>
      <c r="H132" s="1" t="s">
        <v>71</v>
      </c>
      <c r="I132">
        <v>1</v>
      </c>
      <c r="J132" t="s">
        <v>231</v>
      </c>
      <c r="K132" s="1" t="s">
        <v>167</v>
      </c>
      <c r="L132" s="1" t="s">
        <v>162</v>
      </c>
      <c r="M132">
        <v>24</v>
      </c>
      <c r="N132">
        <v>0</v>
      </c>
      <c r="O132">
        <v>0</v>
      </c>
      <c r="P132">
        <v>0</v>
      </c>
      <c r="Q132" s="1"/>
      <c r="X132" t="str">
        <f>Toss[[#This Row],[服装]]&amp;Toss[[#This Row],[名前]]&amp;Toss[[#This Row],[レアリティ]]</f>
        <v>思い出月島蛍ICONIC</v>
      </c>
    </row>
    <row r="133" spans="1:24" x14ac:dyDescent="0.25">
      <c r="A133">
        <f>VLOOKUP(Toss[[#This Row],[No用]],SetNo[[No.用]:[vlookup 用]],2,FALSE)</f>
        <v>33</v>
      </c>
      <c r="B133">
        <f>IF(ROW()=2,1,IF(A130&lt;&gt;Toss[[#This Row],[No]],1,B130+1))</f>
        <v>1</v>
      </c>
      <c r="C133" t="s">
        <v>205</v>
      </c>
      <c r="D133" t="s">
        <v>140</v>
      </c>
      <c r="E133" t="s">
        <v>24</v>
      </c>
      <c r="F133" t="s">
        <v>26</v>
      </c>
      <c r="G133" t="s">
        <v>136</v>
      </c>
      <c r="H133" t="s">
        <v>71</v>
      </c>
      <c r="I133">
        <v>1</v>
      </c>
      <c r="J133" t="s">
        <v>231</v>
      </c>
      <c r="K133" t="s">
        <v>166</v>
      </c>
      <c r="L133" t="s">
        <v>162</v>
      </c>
      <c r="M133">
        <v>21</v>
      </c>
      <c r="N133">
        <v>0</v>
      </c>
      <c r="O133">
        <v>0</v>
      </c>
      <c r="P133">
        <v>0</v>
      </c>
      <c r="X133" t="str">
        <f>Toss[[#This Row],[服装]]&amp;Toss[[#This Row],[名前]]&amp;Toss[[#This Row],[レアリティ]]</f>
        <v>ユニフォーム山口忠ICONIC</v>
      </c>
    </row>
    <row r="134" spans="1:24" x14ac:dyDescent="0.25">
      <c r="A134">
        <f>VLOOKUP(Toss[[#This Row],[No用]],SetNo[[No.用]:[vlookup 用]],2,FALSE)</f>
        <v>33</v>
      </c>
      <c r="B134">
        <f>IF(ROW()=2,1,IF(A133&lt;&gt;Toss[[#This Row],[No]],1,B133+1))</f>
        <v>2</v>
      </c>
      <c r="C134" t="s">
        <v>205</v>
      </c>
      <c r="D134" t="s">
        <v>140</v>
      </c>
      <c r="E134" t="s">
        <v>24</v>
      </c>
      <c r="F134" t="s">
        <v>26</v>
      </c>
      <c r="G134" t="s">
        <v>136</v>
      </c>
      <c r="H134" t="s">
        <v>71</v>
      </c>
      <c r="I134">
        <v>1</v>
      </c>
      <c r="J134" t="s">
        <v>231</v>
      </c>
      <c r="K134" t="s">
        <v>169</v>
      </c>
      <c r="L134" t="s">
        <v>162</v>
      </c>
      <c r="M134">
        <v>22</v>
      </c>
      <c r="N134">
        <v>0</v>
      </c>
      <c r="O134">
        <v>0</v>
      </c>
      <c r="P134">
        <v>0</v>
      </c>
      <c r="X134" t="str">
        <f>Toss[[#This Row],[服装]]&amp;Toss[[#This Row],[名前]]&amp;Toss[[#This Row],[レアリティ]]</f>
        <v>ユニフォーム山口忠ICONIC</v>
      </c>
    </row>
    <row r="135" spans="1:24" x14ac:dyDescent="0.25">
      <c r="A135">
        <f>VLOOKUP(Toss[[#This Row],[No用]],SetNo[[No.用]:[vlookup 用]],2,FALSE)</f>
        <v>33</v>
      </c>
      <c r="B135">
        <f>IF(ROW()=2,1,IF(A134&lt;&gt;Toss[[#This Row],[No]],1,B134+1))</f>
        <v>3</v>
      </c>
      <c r="C135" t="s">
        <v>205</v>
      </c>
      <c r="D135" t="s">
        <v>140</v>
      </c>
      <c r="E135" t="s">
        <v>24</v>
      </c>
      <c r="F135" t="s">
        <v>26</v>
      </c>
      <c r="G135" t="s">
        <v>136</v>
      </c>
      <c r="H135" t="s">
        <v>71</v>
      </c>
      <c r="I135">
        <v>1</v>
      </c>
      <c r="J135" t="s">
        <v>231</v>
      </c>
      <c r="K135" t="s">
        <v>167</v>
      </c>
      <c r="L135" t="s">
        <v>162</v>
      </c>
      <c r="M135">
        <v>21</v>
      </c>
      <c r="N135">
        <v>0</v>
      </c>
      <c r="O135">
        <v>0</v>
      </c>
      <c r="P135">
        <v>0</v>
      </c>
      <c r="X135" t="str">
        <f>Toss[[#This Row],[服装]]&amp;Toss[[#This Row],[名前]]&amp;Toss[[#This Row],[レアリティ]]</f>
        <v>ユニフォーム山口忠ICONIC</v>
      </c>
    </row>
    <row r="136" spans="1:24" x14ac:dyDescent="0.25">
      <c r="A136">
        <f>VLOOKUP(Toss[[#This Row],[No用]],SetNo[[No.用]:[vlookup 用]],2,FALSE)</f>
        <v>34</v>
      </c>
      <c r="B136">
        <f>IF(ROW()=2,1,IF(A135&lt;&gt;Toss[[#This Row],[No]],1,B135+1))</f>
        <v>1</v>
      </c>
      <c r="C136" t="s">
        <v>116</v>
      </c>
      <c r="D136" t="s">
        <v>140</v>
      </c>
      <c r="E136" t="s">
        <v>28</v>
      </c>
      <c r="F136" t="s">
        <v>26</v>
      </c>
      <c r="G136" t="s">
        <v>136</v>
      </c>
      <c r="H136" t="s">
        <v>71</v>
      </c>
      <c r="I136">
        <v>1</v>
      </c>
      <c r="J136" t="s">
        <v>231</v>
      </c>
      <c r="K136" t="s">
        <v>166</v>
      </c>
      <c r="L136" t="s">
        <v>162</v>
      </c>
      <c r="M136">
        <v>21</v>
      </c>
      <c r="N136">
        <v>0</v>
      </c>
      <c r="O136">
        <v>0</v>
      </c>
      <c r="P136">
        <v>0</v>
      </c>
      <c r="X136" t="str">
        <f>Toss[[#This Row],[服装]]&amp;Toss[[#This Row],[名前]]&amp;Toss[[#This Row],[レアリティ]]</f>
        <v>水着山口忠ICONIC</v>
      </c>
    </row>
    <row r="137" spans="1:24" x14ac:dyDescent="0.25">
      <c r="A137">
        <f>VLOOKUP(Toss[[#This Row],[No用]],SetNo[[No.用]:[vlookup 用]],2,FALSE)</f>
        <v>34</v>
      </c>
      <c r="B137">
        <f>IF(ROW()=2,1,IF(A136&lt;&gt;Toss[[#This Row],[No]],1,B136+1))</f>
        <v>2</v>
      </c>
      <c r="C137" t="s">
        <v>116</v>
      </c>
      <c r="D137" t="s">
        <v>140</v>
      </c>
      <c r="E137" t="s">
        <v>28</v>
      </c>
      <c r="F137" t="s">
        <v>26</v>
      </c>
      <c r="G137" t="s">
        <v>136</v>
      </c>
      <c r="H137" t="s">
        <v>71</v>
      </c>
      <c r="I137">
        <v>1</v>
      </c>
      <c r="J137" t="s">
        <v>231</v>
      </c>
      <c r="K137" t="s">
        <v>169</v>
      </c>
      <c r="L137" t="s">
        <v>162</v>
      </c>
      <c r="M137">
        <v>22</v>
      </c>
      <c r="N137">
        <v>0</v>
      </c>
      <c r="O137">
        <v>0</v>
      </c>
      <c r="P137">
        <v>0</v>
      </c>
      <c r="X137" t="str">
        <f>Toss[[#This Row],[服装]]&amp;Toss[[#This Row],[名前]]&amp;Toss[[#This Row],[レアリティ]]</f>
        <v>水着山口忠ICONIC</v>
      </c>
    </row>
    <row r="138" spans="1:24" x14ac:dyDescent="0.25">
      <c r="A138">
        <f>VLOOKUP(Toss[[#This Row],[No用]],SetNo[[No.用]:[vlookup 用]],2,FALSE)</f>
        <v>34</v>
      </c>
      <c r="B138">
        <f>IF(ROW()=2,1,IF(A137&lt;&gt;Toss[[#This Row],[No]],1,B137+1))</f>
        <v>3</v>
      </c>
      <c r="C138" t="s">
        <v>116</v>
      </c>
      <c r="D138" t="s">
        <v>140</v>
      </c>
      <c r="E138" t="s">
        <v>28</v>
      </c>
      <c r="F138" t="s">
        <v>26</v>
      </c>
      <c r="G138" t="s">
        <v>136</v>
      </c>
      <c r="H138" t="s">
        <v>71</v>
      </c>
      <c r="I138">
        <v>1</v>
      </c>
      <c r="J138" t="s">
        <v>231</v>
      </c>
      <c r="K138" t="s">
        <v>167</v>
      </c>
      <c r="L138" t="s">
        <v>162</v>
      </c>
      <c r="M138">
        <v>21</v>
      </c>
      <c r="N138">
        <v>0</v>
      </c>
      <c r="O138">
        <v>0</v>
      </c>
      <c r="P138">
        <v>0</v>
      </c>
      <c r="X138" t="str">
        <f>Toss[[#This Row],[服装]]&amp;Toss[[#This Row],[名前]]&amp;Toss[[#This Row],[レアリティ]]</f>
        <v>水着山口忠ICONIC</v>
      </c>
    </row>
    <row r="139" spans="1:24" x14ac:dyDescent="0.25">
      <c r="A139">
        <f>VLOOKUP(Toss[[#This Row],[No用]],SetNo[[No.用]:[vlookup 用]],2,FALSE)</f>
        <v>35</v>
      </c>
      <c r="B139">
        <f>IF(ROW()=2,1,IF(A138&lt;&gt;Toss[[#This Row],[No]],1,B138+1))</f>
        <v>1</v>
      </c>
      <c r="C139" s="1" t="s">
        <v>595</v>
      </c>
      <c r="D139" t="s">
        <v>140</v>
      </c>
      <c r="E139" t="s">
        <v>23</v>
      </c>
      <c r="F139" t="s">
        <v>82</v>
      </c>
      <c r="G139" t="s">
        <v>136</v>
      </c>
      <c r="H139" t="s">
        <v>71</v>
      </c>
      <c r="I139">
        <v>1</v>
      </c>
      <c r="J139" t="s">
        <v>231</v>
      </c>
      <c r="K139" t="s">
        <v>166</v>
      </c>
      <c r="L139" t="s">
        <v>162</v>
      </c>
      <c r="M139">
        <v>19</v>
      </c>
      <c r="N139">
        <v>0</v>
      </c>
      <c r="O139">
        <v>0</v>
      </c>
      <c r="P139">
        <v>0</v>
      </c>
      <c r="X139" t="str">
        <f>Toss[[#This Row],[服装]]&amp;Toss[[#This Row],[名前]]&amp;Toss[[#This Row],[レアリティ]]</f>
        <v>雪遊び山口忠ICONIC</v>
      </c>
    </row>
    <row r="140" spans="1:24" x14ac:dyDescent="0.25">
      <c r="A140">
        <f>VLOOKUP(Toss[[#This Row],[No用]],SetNo[[No.用]:[vlookup 用]],2,FALSE)</f>
        <v>35</v>
      </c>
      <c r="B140">
        <f>IF(ROW()=2,1,IF(A139&lt;&gt;Toss[[#This Row],[No]],1,B139+1))</f>
        <v>2</v>
      </c>
      <c r="C140" s="1" t="s">
        <v>595</v>
      </c>
      <c r="D140" t="s">
        <v>140</v>
      </c>
      <c r="E140" t="s">
        <v>23</v>
      </c>
      <c r="F140" t="s">
        <v>82</v>
      </c>
      <c r="G140" t="s">
        <v>136</v>
      </c>
      <c r="H140" t="s">
        <v>71</v>
      </c>
      <c r="I140">
        <v>1</v>
      </c>
      <c r="J140" t="s">
        <v>231</v>
      </c>
      <c r="K140" t="s">
        <v>169</v>
      </c>
      <c r="L140" t="s">
        <v>162</v>
      </c>
      <c r="M140">
        <v>20</v>
      </c>
      <c r="N140">
        <v>0</v>
      </c>
      <c r="O140">
        <v>0</v>
      </c>
      <c r="P140">
        <v>0</v>
      </c>
      <c r="X140" t="str">
        <f>Toss[[#This Row],[服装]]&amp;Toss[[#This Row],[名前]]&amp;Toss[[#This Row],[レアリティ]]</f>
        <v>雪遊び山口忠ICONIC</v>
      </c>
    </row>
    <row r="141" spans="1:24" x14ac:dyDescent="0.25">
      <c r="A141">
        <f>VLOOKUP(Toss[[#This Row],[No用]],SetNo[[No.用]:[vlookup 用]],2,FALSE)</f>
        <v>35</v>
      </c>
      <c r="B141">
        <f>IF(ROW()=2,1,IF(A140&lt;&gt;Toss[[#This Row],[No]],1,B140+1))</f>
        <v>3</v>
      </c>
      <c r="C141" s="1" t="s">
        <v>595</v>
      </c>
      <c r="D141" t="s">
        <v>140</v>
      </c>
      <c r="E141" t="s">
        <v>23</v>
      </c>
      <c r="F141" t="s">
        <v>82</v>
      </c>
      <c r="G141" t="s">
        <v>136</v>
      </c>
      <c r="H141" t="s">
        <v>71</v>
      </c>
      <c r="I141">
        <v>1</v>
      </c>
      <c r="J141" t="s">
        <v>231</v>
      </c>
      <c r="K141" t="s">
        <v>167</v>
      </c>
      <c r="L141" t="s">
        <v>162</v>
      </c>
      <c r="M141">
        <v>19</v>
      </c>
      <c r="N141">
        <v>0</v>
      </c>
      <c r="O141">
        <v>0</v>
      </c>
      <c r="P141">
        <v>0</v>
      </c>
      <c r="X141" t="str">
        <f>Toss[[#This Row],[服装]]&amp;Toss[[#This Row],[名前]]&amp;Toss[[#This Row],[レアリティ]]</f>
        <v>雪遊び山口忠ICONIC</v>
      </c>
    </row>
    <row r="142" spans="1:24" x14ac:dyDescent="0.25">
      <c r="A142">
        <f>VLOOKUP(Toss[[#This Row],[No用]],SetNo[[No.用]:[vlookup 用]],2,FALSE)</f>
        <v>36</v>
      </c>
      <c r="B142">
        <f>IF(ROW()=2,1,IF(A141&lt;&gt;Toss[[#This Row],[No]],1,B141+1))</f>
        <v>1</v>
      </c>
      <c r="C142" s="1" t="s">
        <v>727</v>
      </c>
      <c r="D142" s="1" t="s">
        <v>140</v>
      </c>
      <c r="E142" s="1" t="s">
        <v>90</v>
      </c>
      <c r="F142" s="1" t="s">
        <v>82</v>
      </c>
      <c r="G142" s="1" t="s">
        <v>136</v>
      </c>
      <c r="H142" s="1" t="s">
        <v>71</v>
      </c>
      <c r="I142">
        <v>1</v>
      </c>
      <c r="J142" t="s">
        <v>231</v>
      </c>
      <c r="K142" t="s">
        <v>166</v>
      </c>
      <c r="L142" t="s">
        <v>162</v>
      </c>
      <c r="M142">
        <v>21</v>
      </c>
      <c r="N142">
        <v>0</v>
      </c>
      <c r="O142">
        <v>0</v>
      </c>
      <c r="P142">
        <v>0</v>
      </c>
      <c r="X142" t="str">
        <f>Toss[[#This Row],[服装]]&amp;Toss[[#This Row],[名前]]&amp;Toss[[#This Row],[レアリティ]]</f>
        <v>スパイ山口忠ICONIC</v>
      </c>
    </row>
    <row r="143" spans="1:24" x14ac:dyDescent="0.25">
      <c r="A143">
        <f>VLOOKUP(Toss[[#This Row],[No用]],SetNo[[No.用]:[vlookup 用]],2,FALSE)</f>
        <v>36</v>
      </c>
      <c r="B143">
        <f>IF(ROW()=2,1,IF(A142&lt;&gt;Toss[[#This Row],[No]],1,B142+1))</f>
        <v>2</v>
      </c>
      <c r="C143" s="1" t="s">
        <v>727</v>
      </c>
      <c r="D143" s="1" t="s">
        <v>140</v>
      </c>
      <c r="E143" s="1" t="s">
        <v>90</v>
      </c>
      <c r="F143" s="1" t="s">
        <v>82</v>
      </c>
      <c r="G143" s="1" t="s">
        <v>136</v>
      </c>
      <c r="H143" s="1" t="s">
        <v>71</v>
      </c>
      <c r="I143">
        <v>1</v>
      </c>
      <c r="J143" t="s">
        <v>231</v>
      </c>
      <c r="K143" t="s">
        <v>169</v>
      </c>
      <c r="L143" t="s">
        <v>162</v>
      </c>
      <c r="M143">
        <v>22</v>
      </c>
      <c r="N143">
        <v>0</v>
      </c>
      <c r="O143">
        <v>0</v>
      </c>
      <c r="P143">
        <v>0</v>
      </c>
      <c r="X143" t="str">
        <f>Toss[[#This Row],[服装]]&amp;Toss[[#This Row],[名前]]&amp;Toss[[#This Row],[レアリティ]]</f>
        <v>スパイ山口忠ICONIC</v>
      </c>
    </row>
    <row r="144" spans="1:24" x14ac:dyDescent="0.25">
      <c r="A144">
        <f>VLOOKUP(Toss[[#This Row],[No用]],SetNo[[No.用]:[vlookup 用]],2,FALSE)</f>
        <v>36</v>
      </c>
      <c r="B144">
        <f>IF(ROW()=2,1,IF(A143&lt;&gt;Toss[[#This Row],[No]],1,B143+1))</f>
        <v>3</v>
      </c>
      <c r="C144" s="1" t="s">
        <v>727</v>
      </c>
      <c r="D144" s="1" t="s">
        <v>140</v>
      </c>
      <c r="E144" s="1" t="s">
        <v>90</v>
      </c>
      <c r="F144" s="1" t="s">
        <v>82</v>
      </c>
      <c r="G144" s="1" t="s">
        <v>136</v>
      </c>
      <c r="H144" s="1" t="s">
        <v>71</v>
      </c>
      <c r="I144">
        <v>1</v>
      </c>
      <c r="J144" t="s">
        <v>231</v>
      </c>
      <c r="K144" t="s">
        <v>167</v>
      </c>
      <c r="L144" t="s">
        <v>162</v>
      </c>
      <c r="M144">
        <v>21</v>
      </c>
      <c r="N144">
        <v>0</v>
      </c>
      <c r="O144">
        <v>0</v>
      </c>
      <c r="P144">
        <v>0</v>
      </c>
      <c r="X144" t="str">
        <f>Toss[[#This Row],[服装]]&amp;Toss[[#This Row],[名前]]&amp;Toss[[#This Row],[レアリティ]]</f>
        <v>スパイ山口忠ICONIC</v>
      </c>
    </row>
    <row r="145" spans="1:24" x14ac:dyDescent="0.25">
      <c r="A145">
        <f>VLOOKUP(Toss[[#This Row],[No用]],SetNo[[No.用]:[vlookup 用]],2,FALSE)</f>
        <v>37</v>
      </c>
      <c r="B145">
        <f>IF(ROW()=2,1,IF(A144&lt;&gt;Toss[[#This Row],[No]],1,B144+1))</f>
        <v>1</v>
      </c>
      <c r="C145" s="1" t="s">
        <v>771</v>
      </c>
      <c r="D145" s="1" t="s">
        <v>140</v>
      </c>
      <c r="E145" s="1" t="s">
        <v>77</v>
      </c>
      <c r="F145" s="1" t="s">
        <v>82</v>
      </c>
      <c r="G145" s="1" t="s">
        <v>136</v>
      </c>
      <c r="H145" s="1" t="s">
        <v>71</v>
      </c>
      <c r="I145">
        <v>1</v>
      </c>
      <c r="J145" t="s">
        <v>231</v>
      </c>
      <c r="K145" t="s">
        <v>166</v>
      </c>
      <c r="L145" t="s">
        <v>162</v>
      </c>
      <c r="M145">
        <v>21</v>
      </c>
      <c r="N145">
        <v>0</v>
      </c>
      <c r="O145">
        <v>0</v>
      </c>
      <c r="P145">
        <v>0</v>
      </c>
      <c r="X145" t="str">
        <f>Toss[[#This Row],[服装]]&amp;Toss[[#This Row],[名前]]&amp;Toss[[#This Row],[レアリティ]]</f>
        <v>ジャージ山口忠ICONIC</v>
      </c>
    </row>
    <row r="146" spans="1:24" x14ac:dyDescent="0.25">
      <c r="A146">
        <f>VLOOKUP(Toss[[#This Row],[No用]],SetNo[[No.用]:[vlookup 用]],2,FALSE)</f>
        <v>37</v>
      </c>
      <c r="B146">
        <f>IF(ROW()=2,1,IF(A145&lt;&gt;Toss[[#This Row],[No]],1,B145+1))</f>
        <v>2</v>
      </c>
      <c r="C146" s="1" t="s">
        <v>771</v>
      </c>
      <c r="D146" s="1" t="s">
        <v>140</v>
      </c>
      <c r="E146" s="1" t="s">
        <v>77</v>
      </c>
      <c r="F146" s="1" t="s">
        <v>82</v>
      </c>
      <c r="G146" s="1" t="s">
        <v>136</v>
      </c>
      <c r="H146" s="1" t="s">
        <v>71</v>
      </c>
      <c r="I146">
        <v>1</v>
      </c>
      <c r="J146" t="s">
        <v>231</v>
      </c>
      <c r="K146" t="s">
        <v>169</v>
      </c>
      <c r="L146" t="s">
        <v>162</v>
      </c>
      <c r="M146">
        <v>22</v>
      </c>
      <c r="N146">
        <v>0</v>
      </c>
      <c r="O146">
        <v>0</v>
      </c>
      <c r="P146">
        <v>0</v>
      </c>
      <c r="X146" t="str">
        <f>Toss[[#This Row],[服装]]&amp;Toss[[#This Row],[名前]]&amp;Toss[[#This Row],[レアリティ]]</f>
        <v>ジャージ山口忠ICONIC</v>
      </c>
    </row>
    <row r="147" spans="1:24" x14ac:dyDescent="0.25">
      <c r="A147">
        <f>VLOOKUP(Toss[[#This Row],[No用]],SetNo[[No.用]:[vlookup 用]],2,FALSE)</f>
        <v>37</v>
      </c>
      <c r="B147">
        <f>IF(ROW()=2,1,IF(A146&lt;&gt;Toss[[#This Row],[No]],1,B146+1))</f>
        <v>3</v>
      </c>
      <c r="C147" s="1" t="s">
        <v>771</v>
      </c>
      <c r="D147" s="1" t="s">
        <v>140</v>
      </c>
      <c r="E147" s="1" t="s">
        <v>77</v>
      </c>
      <c r="F147" s="1" t="s">
        <v>82</v>
      </c>
      <c r="G147" s="1" t="s">
        <v>136</v>
      </c>
      <c r="H147" s="1" t="s">
        <v>71</v>
      </c>
      <c r="I147">
        <v>1</v>
      </c>
      <c r="J147" t="s">
        <v>231</v>
      </c>
      <c r="K147" t="s">
        <v>167</v>
      </c>
      <c r="L147" t="s">
        <v>162</v>
      </c>
      <c r="M147">
        <v>21</v>
      </c>
      <c r="N147">
        <v>0</v>
      </c>
      <c r="O147">
        <v>0</v>
      </c>
      <c r="P147">
        <v>0</v>
      </c>
      <c r="X147" t="str">
        <f>Toss[[#This Row],[服装]]&amp;Toss[[#This Row],[名前]]&amp;Toss[[#This Row],[レアリティ]]</f>
        <v>ジャージ山口忠ICONIC</v>
      </c>
    </row>
    <row r="148" spans="1:24" x14ac:dyDescent="0.25">
      <c r="A148">
        <f>VLOOKUP(Toss[[#This Row],[No用]],SetNo[[No.用]:[vlookup 用]],2,FALSE)</f>
        <v>38</v>
      </c>
      <c r="B148">
        <f>IF(ROW()=2,1,IF(A147&lt;&gt;Toss[[#This Row],[No]],1,B147+1))</f>
        <v>1</v>
      </c>
      <c r="C148" s="1" t="s">
        <v>1016</v>
      </c>
      <c r="D148" s="1" t="s">
        <v>140</v>
      </c>
      <c r="E148" s="1" t="s">
        <v>73</v>
      </c>
      <c r="F148" s="1" t="s">
        <v>82</v>
      </c>
      <c r="G148" s="1" t="s">
        <v>136</v>
      </c>
      <c r="H148" s="1" t="s">
        <v>71</v>
      </c>
      <c r="I148">
        <v>1</v>
      </c>
      <c r="J148" t="s">
        <v>231</v>
      </c>
      <c r="K148" t="s">
        <v>166</v>
      </c>
      <c r="L148" t="s">
        <v>162</v>
      </c>
      <c r="M148">
        <v>21</v>
      </c>
      <c r="N148">
        <v>0</v>
      </c>
      <c r="O148">
        <v>0</v>
      </c>
      <c r="P148">
        <v>0</v>
      </c>
      <c r="X148" t="str">
        <f>Toss[[#This Row],[服装]]&amp;Toss[[#This Row],[名前]]&amp;Toss[[#This Row],[レアリティ]]</f>
        <v>焼き芋山口忠ICONIC</v>
      </c>
    </row>
    <row r="149" spans="1:24" x14ac:dyDescent="0.25">
      <c r="A149">
        <f>VLOOKUP(Toss[[#This Row],[No用]],SetNo[[No.用]:[vlookup 用]],2,FALSE)</f>
        <v>38</v>
      </c>
      <c r="B149">
        <f>IF(ROW()=2,1,IF(A148&lt;&gt;Toss[[#This Row],[No]],1,B148+1))</f>
        <v>2</v>
      </c>
      <c r="C149" s="1" t="s">
        <v>1016</v>
      </c>
      <c r="D149" s="1" t="s">
        <v>140</v>
      </c>
      <c r="E149" s="1" t="s">
        <v>73</v>
      </c>
      <c r="F149" s="1" t="s">
        <v>82</v>
      </c>
      <c r="G149" s="1" t="s">
        <v>136</v>
      </c>
      <c r="H149" s="1" t="s">
        <v>71</v>
      </c>
      <c r="I149">
        <v>1</v>
      </c>
      <c r="J149" t="s">
        <v>231</v>
      </c>
      <c r="K149" t="s">
        <v>169</v>
      </c>
      <c r="L149" t="s">
        <v>162</v>
      </c>
      <c r="M149">
        <v>22</v>
      </c>
      <c r="N149">
        <v>0</v>
      </c>
      <c r="O149">
        <v>0</v>
      </c>
      <c r="P149">
        <v>0</v>
      </c>
      <c r="X149" t="str">
        <f>Toss[[#This Row],[服装]]&amp;Toss[[#This Row],[名前]]&amp;Toss[[#This Row],[レアリティ]]</f>
        <v>焼き芋山口忠ICONIC</v>
      </c>
    </row>
    <row r="150" spans="1:24" x14ac:dyDescent="0.25">
      <c r="A150">
        <f>VLOOKUP(Toss[[#This Row],[No用]],SetNo[[No.用]:[vlookup 用]],2,FALSE)</f>
        <v>38</v>
      </c>
      <c r="B150">
        <f>IF(ROW()=2,1,IF(A149&lt;&gt;Toss[[#This Row],[No]],1,B149+1))</f>
        <v>3</v>
      </c>
      <c r="C150" s="1" t="s">
        <v>1016</v>
      </c>
      <c r="D150" s="1" t="s">
        <v>140</v>
      </c>
      <c r="E150" s="1" t="s">
        <v>73</v>
      </c>
      <c r="F150" s="1" t="s">
        <v>82</v>
      </c>
      <c r="G150" s="1" t="s">
        <v>136</v>
      </c>
      <c r="H150" s="1" t="s">
        <v>71</v>
      </c>
      <c r="I150">
        <v>1</v>
      </c>
      <c r="J150" t="s">
        <v>231</v>
      </c>
      <c r="K150" t="s">
        <v>167</v>
      </c>
      <c r="L150" t="s">
        <v>162</v>
      </c>
      <c r="M150">
        <v>21</v>
      </c>
      <c r="N150">
        <v>0</v>
      </c>
      <c r="O150">
        <v>0</v>
      </c>
      <c r="P150">
        <v>0</v>
      </c>
      <c r="X150" t="str">
        <f>Toss[[#This Row],[服装]]&amp;Toss[[#This Row],[名前]]&amp;Toss[[#This Row],[レアリティ]]</f>
        <v>焼き芋山口忠ICONIC</v>
      </c>
    </row>
    <row r="151" spans="1:24" x14ac:dyDescent="0.25">
      <c r="A151">
        <f>VLOOKUP(Toss[[#This Row],[No用]],SetNo[[No.用]:[vlookup 用]],2,FALSE)</f>
        <v>39</v>
      </c>
      <c r="B151">
        <f>IF(ROW()=2,1,IF(A150&lt;&gt;Toss[[#This Row],[No]],1,B150+1))</f>
        <v>1</v>
      </c>
      <c r="C151" s="1" t="s">
        <v>1674</v>
      </c>
      <c r="D151" s="1" t="s">
        <v>140</v>
      </c>
      <c r="E151" s="1" t="s">
        <v>90</v>
      </c>
      <c r="F151" s="1" t="s">
        <v>82</v>
      </c>
      <c r="G151" s="1" t="s">
        <v>136</v>
      </c>
      <c r="H151" s="1" t="s">
        <v>71</v>
      </c>
      <c r="I151">
        <v>1</v>
      </c>
      <c r="J151" t="s">
        <v>231</v>
      </c>
      <c r="K151" t="s">
        <v>166</v>
      </c>
      <c r="L151" t="s">
        <v>162</v>
      </c>
      <c r="M151">
        <v>22</v>
      </c>
      <c r="N151">
        <v>0</v>
      </c>
      <c r="O151">
        <v>0</v>
      </c>
      <c r="P151">
        <v>0</v>
      </c>
      <c r="X151" t="str">
        <f>Toss[[#This Row],[服装]]&amp;Toss[[#This Row],[名前]]&amp;Toss[[#This Row],[レアリティ]]</f>
        <v>思い出山口忠ICONIC</v>
      </c>
    </row>
    <row r="152" spans="1:24" x14ac:dyDescent="0.25">
      <c r="A152">
        <f>VLOOKUP(Toss[[#This Row],[No用]],SetNo[[No.用]:[vlookup 用]],2,FALSE)</f>
        <v>39</v>
      </c>
      <c r="B152">
        <f>IF(ROW()=2,1,IF(A151&lt;&gt;Toss[[#This Row],[No]],1,B151+1))</f>
        <v>2</v>
      </c>
      <c r="C152" s="1" t="s">
        <v>1674</v>
      </c>
      <c r="D152" s="1" t="s">
        <v>140</v>
      </c>
      <c r="E152" s="1" t="s">
        <v>90</v>
      </c>
      <c r="F152" s="1" t="s">
        <v>82</v>
      </c>
      <c r="G152" s="1" t="s">
        <v>136</v>
      </c>
      <c r="H152" s="1" t="s">
        <v>71</v>
      </c>
      <c r="I152">
        <v>1</v>
      </c>
      <c r="J152" t="s">
        <v>231</v>
      </c>
      <c r="K152" t="s">
        <v>169</v>
      </c>
      <c r="L152" t="s">
        <v>162</v>
      </c>
      <c r="M152">
        <v>23</v>
      </c>
      <c r="N152">
        <v>0</v>
      </c>
      <c r="O152">
        <v>0</v>
      </c>
      <c r="P152">
        <v>0</v>
      </c>
      <c r="X152" t="str">
        <f>Toss[[#This Row],[服装]]&amp;Toss[[#This Row],[名前]]&amp;Toss[[#This Row],[レアリティ]]</f>
        <v>思い出山口忠ICONIC</v>
      </c>
    </row>
    <row r="153" spans="1:24" x14ac:dyDescent="0.25">
      <c r="A153">
        <f>VLOOKUP(Toss[[#This Row],[No用]],SetNo[[No.用]:[vlookup 用]],2,FALSE)</f>
        <v>39</v>
      </c>
      <c r="B153">
        <f>IF(ROW()=2,1,IF(A152&lt;&gt;Toss[[#This Row],[No]],1,B152+1))</f>
        <v>3</v>
      </c>
      <c r="C153" s="1" t="s">
        <v>1674</v>
      </c>
      <c r="D153" s="1" t="s">
        <v>140</v>
      </c>
      <c r="E153" s="1" t="s">
        <v>90</v>
      </c>
      <c r="F153" s="1" t="s">
        <v>82</v>
      </c>
      <c r="G153" s="1" t="s">
        <v>136</v>
      </c>
      <c r="H153" s="1" t="s">
        <v>71</v>
      </c>
      <c r="I153">
        <v>1</v>
      </c>
      <c r="J153" t="s">
        <v>231</v>
      </c>
      <c r="K153" t="s">
        <v>167</v>
      </c>
      <c r="L153" t="s">
        <v>162</v>
      </c>
      <c r="M153">
        <v>22</v>
      </c>
      <c r="N153">
        <v>0</v>
      </c>
      <c r="O153">
        <v>0</v>
      </c>
      <c r="P153">
        <v>0</v>
      </c>
      <c r="X153" t="str">
        <f>Toss[[#This Row],[服装]]&amp;Toss[[#This Row],[名前]]&amp;Toss[[#This Row],[レアリティ]]</f>
        <v>思い出山口忠ICONIC</v>
      </c>
    </row>
    <row r="154" spans="1:24" x14ac:dyDescent="0.25">
      <c r="A154">
        <f>VLOOKUP(Toss[[#This Row],[No用]],SetNo[[No.用]:[vlookup 用]],2,FALSE)</f>
        <v>40</v>
      </c>
      <c r="B154">
        <f>IF(ROW()=2,1,IF(A150&lt;&gt;Toss[[#This Row],[No]],1,B150+1))</f>
        <v>1</v>
      </c>
      <c r="C154" t="s">
        <v>205</v>
      </c>
      <c r="D154" t="s">
        <v>141</v>
      </c>
      <c r="E154" t="s">
        <v>28</v>
      </c>
      <c r="F154" t="s">
        <v>21</v>
      </c>
      <c r="G154" t="s">
        <v>136</v>
      </c>
      <c r="H154" t="s">
        <v>71</v>
      </c>
      <c r="I154">
        <v>1</v>
      </c>
      <c r="J154" t="s">
        <v>231</v>
      </c>
      <c r="K154" t="s">
        <v>166</v>
      </c>
      <c r="L154" t="s">
        <v>162</v>
      </c>
      <c r="M154">
        <v>27</v>
      </c>
      <c r="N154">
        <v>0</v>
      </c>
      <c r="O154">
        <v>0</v>
      </c>
      <c r="P154">
        <v>0</v>
      </c>
      <c r="X154" t="str">
        <f>Toss[[#This Row],[服装]]&amp;Toss[[#This Row],[名前]]&amp;Toss[[#This Row],[レアリティ]]</f>
        <v>ユニフォーム西谷夕ICONIC</v>
      </c>
    </row>
    <row r="155" spans="1:24" x14ac:dyDescent="0.25">
      <c r="A155">
        <f>VLOOKUP(Toss[[#This Row],[No用]],SetNo[[No.用]:[vlookup 用]],2,FALSE)</f>
        <v>41</v>
      </c>
      <c r="B155">
        <f>IF(ROW()=2,1,IF(A154&lt;&gt;Toss[[#This Row],[No]],1,B154+1))</f>
        <v>1</v>
      </c>
      <c r="C155" t="s">
        <v>149</v>
      </c>
      <c r="D155" t="s">
        <v>141</v>
      </c>
      <c r="E155" t="s">
        <v>23</v>
      </c>
      <c r="F155" t="s">
        <v>21</v>
      </c>
      <c r="G155" t="s">
        <v>136</v>
      </c>
      <c r="H155" t="s">
        <v>71</v>
      </c>
      <c r="I155">
        <v>1</v>
      </c>
      <c r="J155" t="s">
        <v>231</v>
      </c>
      <c r="K155" t="s">
        <v>166</v>
      </c>
      <c r="L155" t="s">
        <v>162</v>
      </c>
      <c r="M155">
        <v>27</v>
      </c>
      <c r="N155">
        <v>0</v>
      </c>
      <c r="O155">
        <v>0</v>
      </c>
      <c r="P155">
        <v>0</v>
      </c>
      <c r="X155" t="str">
        <f>Toss[[#This Row],[服装]]&amp;Toss[[#This Row],[名前]]&amp;Toss[[#This Row],[レアリティ]]</f>
        <v>制服西谷夕ICONIC</v>
      </c>
    </row>
    <row r="156" spans="1:24" x14ac:dyDescent="0.25">
      <c r="A156">
        <f>VLOOKUP(Toss[[#This Row],[No用]],SetNo[[No.用]:[vlookup 用]],2,FALSE)</f>
        <v>42</v>
      </c>
      <c r="B156">
        <f>IF(ROW()=2,1,IF(A155&lt;&gt;Toss[[#This Row],[No]],1,B155+1))</f>
        <v>1</v>
      </c>
      <c r="C156" s="1" t="s">
        <v>585</v>
      </c>
      <c r="D156" t="s">
        <v>141</v>
      </c>
      <c r="E156" t="s">
        <v>73</v>
      </c>
      <c r="F156" t="s">
        <v>80</v>
      </c>
      <c r="G156" t="s">
        <v>136</v>
      </c>
      <c r="H156" t="s">
        <v>71</v>
      </c>
      <c r="I156">
        <v>1</v>
      </c>
      <c r="J156" t="s">
        <v>231</v>
      </c>
      <c r="K156" t="s">
        <v>166</v>
      </c>
      <c r="L156" t="s">
        <v>162</v>
      </c>
      <c r="M156">
        <v>33</v>
      </c>
      <c r="N156">
        <v>0</v>
      </c>
      <c r="O156">
        <v>0</v>
      </c>
      <c r="P156">
        <v>0</v>
      </c>
      <c r="X156" t="str">
        <f>Toss[[#This Row],[服装]]&amp;Toss[[#This Row],[名前]]&amp;Toss[[#This Row],[レアリティ]]</f>
        <v>Xmas西谷夕ICONIC</v>
      </c>
    </row>
    <row r="157" spans="1:24" x14ac:dyDescent="0.25">
      <c r="A157">
        <f>VLOOKUP(Toss[[#This Row],[No用]],SetNo[[No.用]:[vlookup 用]],2,FALSE)</f>
        <v>43</v>
      </c>
      <c r="B157">
        <f>IF(ROW()=2,1,IF(A156&lt;&gt;Toss[[#This Row],[No]],1,B156+1))</f>
        <v>1</v>
      </c>
      <c r="C157" s="1" t="s">
        <v>669</v>
      </c>
      <c r="D157" s="1" t="s">
        <v>141</v>
      </c>
      <c r="E157" s="1" t="s">
        <v>90</v>
      </c>
      <c r="F157" s="1" t="s">
        <v>80</v>
      </c>
      <c r="G157" s="1" t="s">
        <v>136</v>
      </c>
      <c r="H157" s="1" t="s">
        <v>71</v>
      </c>
      <c r="I157">
        <v>1</v>
      </c>
      <c r="J157" t="s">
        <v>231</v>
      </c>
      <c r="K157" t="s">
        <v>166</v>
      </c>
      <c r="L157" s="1" t="s">
        <v>178</v>
      </c>
      <c r="M157">
        <v>30</v>
      </c>
      <c r="N157">
        <v>0</v>
      </c>
      <c r="O157">
        <v>0</v>
      </c>
      <c r="P157">
        <v>0</v>
      </c>
      <c r="X157" t="str">
        <f>Toss[[#This Row],[服装]]&amp;Toss[[#This Row],[名前]]&amp;Toss[[#This Row],[レアリティ]]</f>
        <v>バーガー西谷夕ICONIC</v>
      </c>
    </row>
    <row r="158" spans="1:24" x14ac:dyDescent="0.25">
      <c r="A158">
        <f>VLOOKUP(Toss[[#This Row],[No用]],SetNo[[No.用]:[vlookup 用]],2,FALSE)</f>
        <v>44</v>
      </c>
      <c r="B158">
        <f>IF(ROW()=2,1,IF(A157&lt;&gt;Toss[[#This Row],[No]],1,B157+1))</f>
        <v>1</v>
      </c>
      <c r="C158" s="1" t="s">
        <v>759</v>
      </c>
      <c r="D158" s="1" t="s">
        <v>141</v>
      </c>
      <c r="E158" s="1" t="s">
        <v>77</v>
      </c>
      <c r="F158" s="1" t="s">
        <v>80</v>
      </c>
      <c r="G158" s="1" t="s">
        <v>136</v>
      </c>
      <c r="H158" s="1" t="s">
        <v>71</v>
      </c>
      <c r="I158">
        <v>1</v>
      </c>
      <c r="J158" t="s">
        <v>231</v>
      </c>
      <c r="K158" t="s">
        <v>166</v>
      </c>
      <c r="L158" s="1" t="s">
        <v>162</v>
      </c>
      <c r="M158">
        <v>27</v>
      </c>
      <c r="N158">
        <v>0</v>
      </c>
      <c r="O158">
        <v>0</v>
      </c>
      <c r="P158">
        <v>0</v>
      </c>
      <c r="X158" t="str">
        <f>Toss[[#This Row],[服装]]&amp;Toss[[#This Row],[名前]]&amp;Toss[[#This Row],[レアリティ]]</f>
        <v>文化祭2西谷夕ICONIC</v>
      </c>
    </row>
    <row r="159" spans="1:24" x14ac:dyDescent="0.25">
      <c r="A159">
        <f>VLOOKUP(Toss[[#This Row],[No用]],SetNo[[No.用]:[vlookup 用]],2,FALSE)</f>
        <v>45</v>
      </c>
      <c r="B159">
        <f>IF(ROW()=2,1,IF(A158&lt;&gt;Toss[[#This Row],[No]],1,B158+1))</f>
        <v>1</v>
      </c>
      <c r="C159" s="1" t="s">
        <v>871</v>
      </c>
      <c r="D159" s="1" t="s">
        <v>141</v>
      </c>
      <c r="E159" s="1" t="s">
        <v>73</v>
      </c>
      <c r="F159" s="1" t="s">
        <v>80</v>
      </c>
      <c r="G159" s="1" t="s">
        <v>136</v>
      </c>
      <c r="H159" s="1" t="s">
        <v>71</v>
      </c>
      <c r="I159">
        <v>1</v>
      </c>
      <c r="J159" t="s">
        <v>231</v>
      </c>
      <c r="K159" t="s">
        <v>166</v>
      </c>
      <c r="L159" s="1" t="s">
        <v>178</v>
      </c>
      <c r="M159">
        <v>30</v>
      </c>
      <c r="N159">
        <v>0</v>
      </c>
      <c r="O159">
        <v>0</v>
      </c>
      <c r="P159">
        <v>0</v>
      </c>
      <c r="X159" t="str">
        <f>Toss[[#This Row],[服装]]&amp;Toss[[#This Row],[名前]]&amp;Toss[[#This Row],[レアリティ]]</f>
        <v>2周年西谷夕ICONIC</v>
      </c>
    </row>
    <row r="160" spans="1:24" x14ac:dyDescent="0.25">
      <c r="A160">
        <f>VLOOKUP(Toss[[#This Row],[No用]],SetNo[[No.用]:[vlookup 用]],2,FALSE)</f>
        <v>46</v>
      </c>
      <c r="B160">
        <f>IF(ROW()=2,1,IF(A159&lt;&gt;Toss[[#This Row],[No]],1,B159+1))</f>
        <v>1</v>
      </c>
      <c r="C160" s="1" t="s">
        <v>1031</v>
      </c>
      <c r="D160" s="1" t="s">
        <v>141</v>
      </c>
      <c r="E160" s="1" t="s">
        <v>90</v>
      </c>
      <c r="F160" s="1" t="s">
        <v>80</v>
      </c>
      <c r="G160" s="1" t="s">
        <v>136</v>
      </c>
      <c r="H160" s="1" t="s">
        <v>71</v>
      </c>
      <c r="I160">
        <v>1</v>
      </c>
      <c r="J160" t="s">
        <v>231</v>
      </c>
      <c r="K160" t="s">
        <v>370</v>
      </c>
      <c r="L160" s="1" t="s">
        <v>162</v>
      </c>
      <c r="M160">
        <v>27</v>
      </c>
      <c r="N160">
        <v>0</v>
      </c>
      <c r="O160">
        <v>0</v>
      </c>
      <c r="P160">
        <v>0</v>
      </c>
      <c r="X160" t="str">
        <f>Toss[[#This Row],[服装]]&amp;Toss[[#This Row],[名前]]&amp;Toss[[#This Row],[レアリティ]]</f>
        <v>ハロウィン西谷夕ICONIC</v>
      </c>
    </row>
    <row r="161" spans="1:24" x14ac:dyDescent="0.25">
      <c r="A161">
        <f>VLOOKUP(Toss[[#This Row],[No用]],SetNo[[No.用]:[vlookup 用]],2,FALSE)</f>
        <v>47</v>
      </c>
      <c r="B161">
        <f>IF(ROW()=2,1,IF(A160&lt;&gt;Toss[[#This Row],[No]],1,B160+1))</f>
        <v>1</v>
      </c>
      <c r="C161" s="1" t="s">
        <v>1674</v>
      </c>
      <c r="D161" s="1" t="s">
        <v>141</v>
      </c>
      <c r="E161" s="1" t="s">
        <v>77</v>
      </c>
      <c r="F161" s="1" t="s">
        <v>80</v>
      </c>
      <c r="G161" s="1" t="s">
        <v>136</v>
      </c>
      <c r="H161" s="1" t="s">
        <v>71</v>
      </c>
      <c r="I161">
        <v>1</v>
      </c>
      <c r="J161" t="s">
        <v>231</v>
      </c>
      <c r="K161" s="1" t="s">
        <v>166</v>
      </c>
      <c r="L161" s="1" t="s">
        <v>178</v>
      </c>
      <c r="M161">
        <v>31</v>
      </c>
      <c r="N161">
        <v>0</v>
      </c>
      <c r="O161">
        <v>0</v>
      </c>
      <c r="P161">
        <v>0</v>
      </c>
      <c r="X161" t="str">
        <f>Toss[[#This Row],[服装]]&amp;Toss[[#This Row],[名前]]&amp;Toss[[#This Row],[レアリティ]]</f>
        <v>思い出西谷夕ICONIC</v>
      </c>
    </row>
    <row r="162" spans="1:24" x14ac:dyDescent="0.25">
      <c r="A162">
        <f>VLOOKUP(Toss[[#This Row],[No用]],SetNo[[No.用]:[vlookup 用]],2,FALSE)</f>
        <v>48</v>
      </c>
      <c r="B162">
        <f>IF(ROW()=2,1,IF(A160&lt;&gt;Toss[[#This Row],[No]],1,B160+1))</f>
        <v>1</v>
      </c>
      <c r="C162" t="s">
        <v>205</v>
      </c>
      <c r="D162" t="s">
        <v>142</v>
      </c>
      <c r="E162" t="s">
        <v>24</v>
      </c>
      <c r="F162" t="s">
        <v>25</v>
      </c>
      <c r="G162" t="s">
        <v>136</v>
      </c>
      <c r="H162" t="s">
        <v>71</v>
      </c>
      <c r="I162">
        <v>1</v>
      </c>
      <c r="J162" t="s">
        <v>231</v>
      </c>
      <c r="K162" t="s">
        <v>166</v>
      </c>
      <c r="L162" t="s">
        <v>162</v>
      </c>
      <c r="M162">
        <v>21</v>
      </c>
      <c r="N162">
        <v>0</v>
      </c>
      <c r="O162">
        <v>0</v>
      </c>
      <c r="P162">
        <v>0</v>
      </c>
      <c r="X162" t="str">
        <f>Toss[[#This Row],[服装]]&amp;Toss[[#This Row],[名前]]&amp;Toss[[#This Row],[レアリティ]]</f>
        <v>ユニフォーム田中龍之介ICONIC</v>
      </c>
    </row>
    <row r="163" spans="1:24" x14ac:dyDescent="0.25">
      <c r="A163">
        <f>VLOOKUP(Toss[[#This Row],[No用]],SetNo[[No.用]:[vlookup 用]],2,FALSE)</f>
        <v>48</v>
      </c>
      <c r="B163">
        <f>IF(ROW()=2,1,IF(A162&lt;&gt;Toss[[#This Row],[No]],1,B162+1))</f>
        <v>2</v>
      </c>
      <c r="C163" t="s">
        <v>205</v>
      </c>
      <c r="D163" t="s">
        <v>142</v>
      </c>
      <c r="E163" t="s">
        <v>24</v>
      </c>
      <c r="F163" t="s">
        <v>25</v>
      </c>
      <c r="G163" t="s">
        <v>136</v>
      </c>
      <c r="H163" t="s">
        <v>71</v>
      </c>
      <c r="I163">
        <v>1</v>
      </c>
      <c r="J163" t="s">
        <v>231</v>
      </c>
      <c r="K163" t="s">
        <v>167</v>
      </c>
      <c r="L163" t="s">
        <v>162</v>
      </c>
      <c r="M163">
        <v>27</v>
      </c>
      <c r="N163">
        <v>0</v>
      </c>
      <c r="O163">
        <v>0</v>
      </c>
      <c r="P163">
        <v>0</v>
      </c>
      <c r="X163" t="str">
        <f>Toss[[#This Row],[服装]]&amp;Toss[[#This Row],[名前]]&amp;Toss[[#This Row],[レアリティ]]</f>
        <v>ユニフォーム田中龍之介ICONIC</v>
      </c>
    </row>
    <row r="164" spans="1:24" x14ac:dyDescent="0.25">
      <c r="A164">
        <f>VLOOKUP(Toss[[#This Row],[No用]],SetNo[[No.用]:[vlookup 用]],2,FALSE)</f>
        <v>49</v>
      </c>
      <c r="B164">
        <f>IF(ROW()=2,1,IF(A163&lt;&gt;Toss[[#This Row],[No]],1,B163+1))</f>
        <v>1</v>
      </c>
      <c r="C164" t="s">
        <v>149</v>
      </c>
      <c r="D164" t="s">
        <v>142</v>
      </c>
      <c r="E164" t="s">
        <v>28</v>
      </c>
      <c r="F164" t="s">
        <v>25</v>
      </c>
      <c r="G164" t="s">
        <v>136</v>
      </c>
      <c r="H164" t="s">
        <v>71</v>
      </c>
      <c r="I164">
        <v>1</v>
      </c>
      <c r="J164" t="s">
        <v>231</v>
      </c>
      <c r="K164" t="s">
        <v>166</v>
      </c>
      <c r="L164" t="s">
        <v>162</v>
      </c>
      <c r="M164">
        <v>21</v>
      </c>
      <c r="N164">
        <v>0</v>
      </c>
      <c r="O164">
        <v>0</v>
      </c>
      <c r="P164">
        <v>0</v>
      </c>
      <c r="X164" t="str">
        <f>Toss[[#This Row],[服装]]&amp;Toss[[#This Row],[名前]]&amp;Toss[[#This Row],[レアリティ]]</f>
        <v>制服田中龍之介ICONIC</v>
      </c>
    </row>
    <row r="165" spans="1:24" x14ac:dyDescent="0.25">
      <c r="A165">
        <f>VLOOKUP(Toss[[#This Row],[No用]],SetNo[[No.用]:[vlookup 用]],2,FALSE)</f>
        <v>49</v>
      </c>
      <c r="B165">
        <f>IF(ROW()=2,1,IF(A164&lt;&gt;Toss[[#This Row],[No]],1,B164+1))</f>
        <v>2</v>
      </c>
      <c r="C165" t="s">
        <v>149</v>
      </c>
      <c r="D165" t="s">
        <v>142</v>
      </c>
      <c r="E165" t="s">
        <v>28</v>
      </c>
      <c r="F165" t="s">
        <v>25</v>
      </c>
      <c r="G165" t="s">
        <v>136</v>
      </c>
      <c r="H165" t="s">
        <v>71</v>
      </c>
      <c r="I165">
        <v>1</v>
      </c>
      <c r="J165" t="s">
        <v>231</v>
      </c>
      <c r="K165" t="s">
        <v>167</v>
      </c>
      <c r="L165" t="s">
        <v>178</v>
      </c>
      <c r="M165">
        <v>30</v>
      </c>
      <c r="N165">
        <v>0</v>
      </c>
      <c r="O165">
        <v>0</v>
      </c>
      <c r="P165">
        <v>0</v>
      </c>
      <c r="X165" t="str">
        <f>Toss[[#This Row],[服装]]&amp;Toss[[#This Row],[名前]]&amp;Toss[[#This Row],[レアリティ]]</f>
        <v>制服田中龍之介ICONIC</v>
      </c>
    </row>
    <row r="166" spans="1:24" x14ac:dyDescent="0.25">
      <c r="A166">
        <f>VLOOKUP(Toss[[#This Row],[No用]],SetNo[[No.用]:[vlookup 用]],2,FALSE)</f>
        <v>50</v>
      </c>
      <c r="B166">
        <f>IF(ROW()=2,1,IF(A165&lt;&gt;Toss[[#This Row],[No]],1,B165+1))</f>
        <v>1</v>
      </c>
      <c r="C166" s="1" t="s">
        <v>589</v>
      </c>
      <c r="D166" s="1" t="s">
        <v>142</v>
      </c>
      <c r="E166" s="1" t="s">
        <v>73</v>
      </c>
      <c r="F166" t="s">
        <v>78</v>
      </c>
      <c r="G166" t="s">
        <v>136</v>
      </c>
      <c r="H166" t="s">
        <v>71</v>
      </c>
      <c r="I166">
        <v>1</v>
      </c>
      <c r="J166" t="s">
        <v>231</v>
      </c>
      <c r="K166" t="s">
        <v>166</v>
      </c>
      <c r="L166" t="s">
        <v>162</v>
      </c>
      <c r="M166">
        <v>21</v>
      </c>
      <c r="N166">
        <v>0</v>
      </c>
      <c r="O166">
        <v>0</v>
      </c>
      <c r="P166">
        <v>0</v>
      </c>
      <c r="X166" t="str">
        <f>Toss[[#This Row],[服装]]&amp;Toss[[#This Row],[名前]]&amp;Toss[[#This Row],[レアリティ]]</f>
        <v>新年田中龍之介ICONIC</v>
      </c>
    </row>
    <row r="167" spans="1:24" x14ac:dyDescent="0.25">
      <c r="A167">
        <f>VLOOKUP(Toss[[#This Row],[No用]],SetNo[[No.用]:[vlookup 用]],2,FALSE)</f>
        <v>50</v>
      </c>
      <c r="B167">
        <f>IF(ROW()=2,1,IF(A166&lt;&gt;Toss[[#This Row],[No]],1,B166+1))</f>
        <v>2</v>
      </c>
      <c r="C167" s="1" t="s">
        <v>589</v>
      </c>
      <c r="D167" s="1" t="s">
        <v>142</v>
      </c>
      <c r="E167" s="1" t="s">
        <v>73</v>
      </c>
      <c r="F167" t="s">
        <v>78</v>
      </c>
      <c r="G167" t="s">
        <v>136</v>
      </c>
      <c r="H167" t="s">
        <v>71</v>
      </c>
      <c r="I167">
        <v>1</v>
      </c>
      <c r="J167" t="s">
        <v>231</v>
      </c>
      <c r="K167" t="s">
        <v>167</v>
      </c>
      <c r="L167" t="s">
        <v>162</v>
      </c>
      <c r="M167">
        <v>27</v>
      </c>
      <c r="N167">
        <v>0</v>
      </c>
      <c r="O167">
        <v>0</v>
      </c>
      <c r="P167">
        <v>0</v>
      </c>
      <c r="X167" t="str">
        <f>Toss[[#This Row],[服装]]&amp;Toss[[#This Row],[名前]]&amp;Toss[[#This Row],[レアリティ]]</f>
        <v>新年田中龍之介ICONIC</v>
      </c>
    </row>
    <row r="168" spans="1:24" x14ac:dyDescent="0.25">
      <c r="A168">
        <f>VLOOKUP(Toss[[#This Row],[No用]],SetNo[[No.用]:[vlookup 用]],2,FALSE)</f>
        <v>51</v>
      </c>
      <c r="B168">
        <f>IF(ROW()=2,1,IF(A167&lt;&gt;Toss[[#This Row],[No]],1,B167+1))</f>
        <v>1</v>
      </c>
      <c r="C168" s="1" t="s">
        <v>628</v>
      </c>
      <c r="D168" s="1" t="s">
        <v>142</v>
      </c>
      <c r="E168" s="1" t="s">
        <v>90</v>
      </c>
      <c r="F168" s="1" t="s">
        <v>78</v>
      </c>
      <c r="G168" s="1" t="s">
        <v>136</v>
      </c>
      <c r="H168" s="1" t="s">
        <v>71</v>
      </c>
      <c r="I168">
        <v>1</v>
      </c>
      <c r="J168" t="s">
        <v>231</v>
      </c>
      <c r="K168" t="s">
        <v>166</v>
      </c>
      <c r="L168" t="s">
        <v>162</v>
      </c>
      <c r="M168">
        <v>21</v>
      </c>
      <c r="N168">
        <v>0</v>
      </c>
      <c r="O168">
        <v>0</v>
      </c>
      <c r="P168">
        <v>0</v>
      </c>
      <c r="X168" t="str">
        <f>Toss[[#This Row],[服装]]&amp;Toss[[#This Row],[名前]]&amp;Toss[[#This Row],[レアリティ]]</f>
        <v>RPG田中龍之介ICONIC</v>
      </c>
    </row>
    <row r="169" spans="1:24" x14ac:dyDescent="0.25">
      <c r="A169">
        <f>VLOOKUP(Toss[[#This Row],[No用]],SetNo[[No.用]:[vlookup 用]],2,FALSE)</f>
        <v>51</v>
      </c>
      <c r="B169">
        <f>IF(ROW()=2,1,IF(A168&lt;&gt;Toss[[#This Row],[No]],1,B168+1))</f>
        <v>2</v>
      </c>
      <c r="C169" s="1" t="s">
        <v>628</v>
      </c>
      <c r="D169" s="1" t="s">
        <v>142</v>
      </c>
      <c r="E169" s="1" t="s">
        <v>90</v>
      </c>
      <c r="F169" s="1" t="s">
        <v>78</v>
      </c>
      <c r="G169" s="1" t="s">
        <v>136</v>
      </c>
      <c r="H169" s="1" t="s">
        <v>71</v>
      </c>
      <c r="I169">
        <v>1</v>
      </c>
      <c r="J169" t="s">
        <v>231</v>
      </c>
      <c r="K169" t="s">
        <v>167</v>
      </c>
      <c r="L169" t="s">
        <v>162</v>
      </c>
      <c r="M169">
        <v>27</v>
      </c>
      <c r="N169">
        <v>0</v>
      </c>
      <c r="O169">
        <v>0</v>
      </c>
      <c r="P169">
        <v>0</v>
      </c>
      <c r="X169" t="str">
        <f>Toss[[#This Row],[服装]]&amp;Toss[[#This Row],[名前]]&amp;Toss[[#This Row],[レアリティ]]</f>
        <v>RPG田中龍之介ICONIC</v>
      </c>
    </row>
    <row r="170" spans="1:24" x14ac:dyDescent="0.25">
      <c r="A170">
        <f>VLOOKUP(Toss[[#This Row],[No用]],SetNo[[No.用]:[vlookup 用]],2,FALSE)</f>
        <v>52</v>
      </c>
      <c r="B170">
        <f>IF(ROW()=2,1,IF(A169&lt;&gt;Toss[[#This Row],[No]],1,B169+1))</f>
        <v>1</v>
      </c>
      <c r="C170" s="1" t="s">
        <v>732</v>
      </c>
      <c r="D170" s="1" t="s">
        <v>142</v>
      </c>
      <c r="E170" s="1" t="s">
        <v>90</v>
      </c>
      <c r="F170" s="1" t="s">
        <v>78</v>
      </c>
      <c r="G170" s="1" t="s">
        <v>136</v>
      </c>
      <c r="H170" s="1" t="s">
        <v>71</v>
      </c>
      <c r="I170">
        <v>1</v>
      </c>
      <c r="J170" t="s">
        <v>231</v>
      </c>
      <c r="K170" t="s">
        <v>166</v>
      </c>
      <c r="L170" t="s">
        <v>162</v>
      </c>
      <c r="M170">
        <v>21</v>
      </c>
      <c r="N170">
        <v>0</v>
      </c>
      <c r="O170">
        <v>0</v>
      </c>
      <c r="P170">
        <v>0</v>
      </c>
      <c r="X170" t="str">
        <f>Toss[[#This Row],[服装]]&amp;Toss[[#This Row],[名前]]&amp;Toss[[#This Row],[レアリティ]]</f>
        <v>仮装田中龍之介ICONIC</v>
      </c>
    </row>
    <row r="171" spans="1:24" x14ac:dyDescent="0.25">
      <c r="A171">
        <f>VLOOKUP(Toss[[#This Row],[No用]],SetNo[[No.用]:[vlookup 用]],2,FALSE)</f>
        <v>52</v>
      </c>
      <c r="B171">
        <f>IF(ROW()=2,1,IF(A170&lt;&gt;Toss[[#This Row],[No]],1,B170+1))</f>
        <v>2</v>
      </c>
      <c r="C171" s="1" t="s">
        <v>732</v>
      </c>
      <c r="D171" s="1" t="s">
        <v>142</v>
      </c>
      <c r="E171" s="1" t="s">
        <v>90</v>
      </c>
      <c r="F171" s="1" t="s">
        <v>78</v>
      </c>
      <c r="G171" s="1" t="s">
        <v>136</v>
      </c>
      <c r="H171" s="1" t="s">
        <v>71</v>
      </c>
      <c r="I171">
        <v>1</v>
      </c>
      <c r="J171" t="s">
        <v>231</v>
      </c>
      <c r="K171" t="s">
        <v>167</v>
      </c>
      <c r="L171" s="1" t="s">
        <v>178</v>
      </c>
      <c r="M171">
        <v>30</v>
      </c>
      <c r="N171">
        <v>0</v>
      </c>
      <c r="O171">
        <v>0</v>
      </c>
      <c r="P171">
        <v>0</v>
      </c>
      <c r="X171" t="str">
        <f>Toss[[#This Row],[服装]]&amp;Toss[[#This Row],[名前]]&amp;Toss[[#This Row],[レアリティ]]</f>
        <v>仮装田中龍之介ICONIC</v>
      </c>
    </row>
    <row r="172" spans="1:24" x14ac:dyDescent="0.25">
      <c r="A172">
        <f>VLOOKUP(Toss[[#This Row],[No用]],SetNo[[No.用]:[vlookup 用]],2,FALSE)</f>
        <v>53</v>
      </c>
      <c r="B172">
        <f>IF(ROW()=2,1,IF(A171&lt;&gt;Toss[[#This Row],[No]],1,B171+1))</f>
        <v>1</v>
      </c>
      <c r="C172" s="1" t="s">
        <v>1183</v>
      </c>
      <c r="D172" s="1" t="s">
        <v>142</v>
      </c>
      <c r="E172" s="1" t="s">
        <v>73</v>
      </c>
      <c r="F172" s="1" t="s">
        <v>78</v>
      </c>
      <c r="G172" s="1" t="s">
        <v>136</v>
      </c>
      <c r="H172" s="1" t="s">
        <v>71</v>
      </c>
      <c r="I172">
        <v>1</v>
      </c>
      <c r="J172" t="s">
        <v>231</v>
      </c>
      <c r="K172" t="s">
        <v>166</v>
      </c>
      <c r="L172" t="s">
        <v>162</v>
      </c>
      <c r="M172">
        <v>21</v>
      </c>
      <c r="N172">
        <v>0</v>
      </c>
      <c r="O172">
        <v>0</v>
      </c>
      <c r="P172">
        <v>0</v>
      </c>
      <c r="X172" t="str">
        <f>Toss[[#This Row],[服装]]&amp;Toss[[#This Row],[名前]]&amp;Toss[[#This Row],[レアリティ]]</f>
        <v>Xmas3田中龍之介ICONIC</v>
      </c>
    </row>
    <row r="173" spans="1:24" x14ac:dyDescent="0.25">
      <c r="A173">
        <f>VLOOKUP(Toss[[#This Row],[No用]],SetNo[[No.用]:[vlookup 用]],2,FALSE)</f>
        <v>53</v>
      </c>
      <c r="B173">
        <f>IF(ROW()=2,1,IF(A172&lt;&gt;Toss[[#This Row],[No]],1,B172+1))</f>
        <v>2</v>
      </c>
      <c r="C173" s="1" t="s">
        <v>1183</v>
      </c>
      <c r="D173" s="1" t="s">
        <v>142</v>
      </c>
      <c r="E173" s="1" t="s">
        <v>73</v>
      </c>
      <c r="F173" s="1" t="s">
        <v>78</v>
      </c>
      <c r="G173" s="1" t="s">
        <v>136</v>
      </c>
      <c r="H173" s="1" t="s">
        <v>71</v>
      </c>
      <c r="I173">
        <v>1</v>
      </c>
      <c r="J173" t="s">
        <v>231</v>
      </c>
      <c r="K173" t="s">
        <v>167</v>
      </c>
      <c r="L173" t="s">
        <v>162</v>
      </c>
      <c r="M173">
        <v>27</v>
      </c>
      <c r="N173">
        <v>0</v>
      </c>
      <c r="O173">
        <v>0</v>
      </c>
      <c r="P173">
        <v>0</v>
      </c>
      <c r="X173" t="str">
        <f>Toss[[#This Row],[服装]]&amp;Toss[[#This Row],[名前]]&amp;Toss[[#This Row],[レアリティ]]</f>
        <v>Xmas3田中龍之介ICONIC</v>
      </c>
    </row>
    <row r="174" spans="1:24" x14ac:dyDescent="0.25">
      <c r="A174">
        <f>VLOOKUP(Toss[[#This Row],[No用]],SetNo[[No.用]:[vlookup 用]],2,FALSE)</f>
        <v>54</v>
      </c>
      <c r="B174">
        <f>IF(ROW()=2,1,IF(A173&lt;&gt;Toss[[#This Row],[No]],1,B173+1))</f>
        <v>1</v>
      </c>
      <c r="C174" t="s">
        <v>205</v>
      </c>
      <c r="D174" t="s">
        <v>143</v>
      </c>
      <c r="E174" t="s">
        <v>28</v>
      </c>
      <c r="F174" t="s">
        <v>25</v>
      </c>
      <c r="G174" t="s">
        <v>136</v>
      </c>
      <c r="H174" t="s">
        <v>71</v>
      </c>
      <c r="I174">
        <v>1</v>
      </c>
      <c r="J174" t="s">
        <v>231</v>
      </c>
      <c r="K174" t="s">
        <v>166</v>
      </c>
      <c r="L174" t="s">
        <v>162</v>
      </c>
      <c r="M174">
        <v>22</v>
      </c>
      <c r="N174">
        <v>0</v>
      </c>
      <c r="O174">
        <v>0</v>
      </c>
      <c r="P174">
        <v>0</v>
      </c>
      <c r="X174" t="str">
        <f>Toss[[#This Row],[服装]]&amp;Toss[[#This Row],[名前]]&amp;Toss[[#This Row],[レアリティ]]</f>
        <v>ユニフォーム澤村大地ICONIC</v>
      </c>
    </row>
    <row r="175" spans="1:24" x14ac:dyDescent="0.25">
      <c r="A175">
        <f>VLOOKUP(Toss[[#This Row],[No用]],SetNo[[No.用]:[vlookup 用]],2,FALSE)</f>
        <v>54</v>
      </c>
      <c r="B175">
        <f>IF(ROW()=2,1,IF(A174&lt;&gt;Toss[[#This Row],[No]],1,B174+1))</f>
        <v>2</v>
      </c>
      <c r="C175" t="s">
        <v>205</v>
      </c>
      <c r="D175" t="s">
        <v>143</v>
      </c>
      <c r="E175" t="s">
        <v>28</v>
      </c>
      <c r="F175" t="s">
        <v>25</v>
      </c>
      <c r="G175" t="s">
        <v>136</v>
      </c>
      <c r="H175" t="s">
        <v>71</v>
      </c>
      <c r="I175">
        <v>1</v>
      </c>
      <c r="J175" t="s">
        <v>231</v>
      </c>
      <c r="K175" t="s">
        <v>167</v>
      </c>
      <c r="L175" t="s">
        <v>162</v>
      </c>
      <c r="M175">
        <v>23</v>
      </c>
      <c r="N175">
        <v>0</v>
      </c>
      <c r="O175">
        <v>0</v>
      </c>
      <c r="P175">
        <v>0</v>
      </c>
      <c r="X175" t="str">
        <f>Toss[[#This Row],[服装]]&amp;Toss[[#This Row],[名前]]&amp;Toss[[#This Row],[レアリティ]]</f>
        <v>ユニフォーム澤村大地ICONIC</v>
      </c>
    </row>
    <row r="176" spans="1:24" x14ac:dyDescent="0.25">
      <c r="A176">
        <f>VLOOKUP(Toss[[#This Row],[No用]],SetNo[[No.用]:[vlookup 用]],2,FALSE)</f>
        <v>55</v>
      </c>
      <c r="B176">
        <f>IF(ROW()=2,1,IF(A175&lt;&gt;Toss[[#This Row],[No]],1,B175+1))</f>
        <v>1</v>
      </c>
      <c r="C176" t="s">
        <v>117</v>
      </c>
      <c r="D176" t="s">
        <v>143</v>
      </c>
      <c r="E176" t="s">
        <v>23</v>
      </c>
      <c r="F176" t="s">
        <v>25</v>
      </c>
      <c r="G176" t="s">
        <v>136</v>
      </c>
      <c r="H176" t="s">
        <v>71</v>
      </c>
      <c r="I176">
        <v>1</v>
      </c>
      <c r="J176" t="s">
        <v>231</v>
      </c>
      <c r="K176" t="s">
        <v>166</v>
      </c>
      <c r="L176" t="s">
        <v>162</v>
      </c>
      <c r="M176">
        <v>22</v>
      </c>
      <c r="N176">
        <v>0</v>
      </c>
      <c r="O176">
        <v>0</v>
      </c>
      <c r="P176">
        <v>0</v>
      </c>
      <c r="X176" t="str">
        <f>Toss[[#This Row],[服装]]&amp;Toss[[#This Row],[名前]]&amp;Toss[[#This Row],[レアリティ]]</f>
        <v>プール掃除澤村大地ICONIC</v>
      </c>
    </row>
    <row r="177" spans="1:24" x14ac:dyDescent="0.25">
      <c r="A177">
        <f>VLOOKUP(Toss[[#This Row],[No用]],SetNo[[No.用]:[vlookup 用]],2,FALSE)</f>
        <v>55</v>
      </c>
      <c r="B177">
        <f>IF(ROW()=2,1,IF(A176&lt;&gt;Toss[[#This Row],[No]],1,B176+1))</f>
        <v>2</v>
      </c>
      <c r="C177" t="s">
        <v>117</v>
      </c>
      <c r="D177" t="s">
        <v>143</v>
      </c>
      <c r="E177" t="s">
        <v>23</v>
      </c>
      <c r="F177" t="s">
        <v>25</v>
      </c>
      <c r="G177" t="s">
        <v>136</v>
      </c>
      <c r="H177" t="s">
        <v>71</v>
      </c>
      <c r="I177">
        <v>1</v>
      </c>
      <c r="J177" t="s">
        <v>231</v>
      </c>
      <c r="K177" t="s">
        <v>167</v>
      </c>
      <c r="L177" t="s">
        <v>162</v>
      </c>
      <c r="M177">
        <v>23</v>
      </c>
      <c r="N177">
        <v>0</v>
      </c>
      <c r="O177">
        <v>0</v>
      </c>
      <c r="P177">
        <v>0</v>
      </c>
      <c r="X177" t="str">
        <f>Toss[[#This Row],[服装]]&amp;Toss[[#This Row],[名前]]&amp;Toss[[#This Row],[レアリティ]]</f>
        <v>プール掃除澤村大地ICONIC</v>
      </c>
    </row>
    <row r="178" spans="1:24" x14ac:dyDescent="0.25">
      <c r="A178">
        <f>VLOOKUP(Toss[[#This Row],[No用]],SetNo[[No.用]:[vlookup 用]],2,FALSE)</f>
        <v>56</v>
      </c>
      <c r="B178">
        <f>IF(ROW()=2,1,IF(A177&lt;&gt;Toss[[#This Row],[No]],1,B177+1))</f>
        <v>1</v>
      </c>
      <c r="C178" s="1" t="s">
        <v>580</v>
      </c>
      <c r="D178" t="s">
        <v>143</v>
      </c>
      <c r="E178" s="1" t="s">
        <v>90</v>
      </c>
      <c r="F178" t="s">
        <v>78</v>
      </c>
      <c r="G178" t="s">
        <v>136</v>
      </c>
      <c r="H178" t="s">
        <v>71</v>
      </c>
      <c r="I178">
        <v>1</v>
      </c>
      <c r="J178" t="s">
        <v>231</v>
      </c>
      <c r="K178" t="s">
        <v>166</v>
      </c>
      <c r="L178" t="s">
        <v>162</v>
      </c>
      <c r="M178">
        <v>22</v>
      </c>
      <c r="N178">
        <v>0</v>
      </c>
      <c r="O178">
        <v>0</v>
      </c>
      <c r="P178">
        <v>0</v>
      </c>
      <c r="X178" t="str">
        <f>Toss[[#This Row],[服装]]&amp;Toss[[#This Row],[名前]]&amp;Toss[[#This Row],[レアリティ]]</f>
        <v>文化祭澤村大地ICONIC</v>
      </c>
    </row>
    <row r="179" spans="1:24" x14ac:dyDescent="0.25">
      <c r="A179">
        <f>VLOOKUP(Toss[[#This Row],[No用]],SetNo[[No.用]:[vlookup 用]],2,FALSE)</f>
        <v>56</v>
      </c>
      <c r="B179">
        <f>IF(ROW()=2,1,IF(A178&lt;&gt;Toss[[#This Row],[No]],1,B178+1))</f>
        <v>2</v>
      </c>
      <c r="C179" s="1" t="s">
        <v>580</v>
      </c>
      <c r="D179" t="s">
        <v>143</v>
      </c>
      <c r="E179" s="1" t="s">
        <v>90</v>
      </c>
      <c r="F179" t="s">
        <v>78</v>
      </c>
      <c r="G179" t="s">
        <v>136</v>
      </c>
      <c r="H179" t="s">
        <v>71</v>
      </c>
      <c r="I179">
        <v>1</v>
      </c>
      <c r="J179" t="s">
        <v>231</v>
      </c>
      <c r="K179" t="s">
        <v>167</v>
      </c>
      <c r="L179" t="s">
        <v>162</v>
      </c>
      <c r="M179">
        <v>23</v>
      </c>
      <c r="N179">
        <v>0</v>
      </c>
      <c r="O179">
        <v>0</v>
      </c>
      <c r="P179">
        <v>0</v>
      </c>
      <c r="X179" t="str">
        <f>Toss[[#This Row],[服装]]&amp;Toss[[#This Row],[名前]]&amp;Toss[[#This Row],[レアリティ]]</f>
        <v>文化祭澤村大地ICONIC</v>
      </c>
    </row>
    <row r="180" spans="1:24" x14ac:dyDescent="0.25">
      <c r="A180">
        <f>VLOOKUP(Toss[[#This Row],[No用]],SetNo[[No.用]:[vlookup 用]],2,FALSE)</f>
        <v>57</v>
      </c>
      <c r="B180">
        <f>IF(ROW()=2,1,IF(A179&lt;&gt;Toss[[#This Row],[No]],1,B179+1))</f>
        <v>1</v>
      </c>
      <c r="C180" s="1" t="s">
        <v>628</v>
      </c>
      <c r="D180" s="1" t="s">
        <v>143</v>
      </c>
      <c r="E180" s="1" t="s">
        <v>77</v>
      </c>
      <c r="F180" s="1" t="s">
        <v>78</v>
      </c>
      <c r="G180" s="1" t="s">
        <v>136</v>
      </c>
      <c r="H180" s="1" t="s">
        <v>71</v>
      </c>
      <c r="I180">
        <v>1</v>
      </c>
      <c r="J180" t="s">
        <v>231</v>
      </c>
      <c r="K180" t="s">
        <v>166</v>
      </c>
      <c r="L180" t="s">
        <v>162</v>
      </c>
      <c r="M180">
        <v>22</v>
      </c>
      <c r="N180">
        <v>0</v>
      </c>
      <c r="O180">
        <v>0</v>
      </c>
      <c r="P180">
        <v>0</v>
      </c>
      <c r="X180" t="str">
        <f>Toss[[#This Row],[服装]]&amp;Toss[[#This Row],[名前]]&amp;Toss[[#This Row],[レアリティ]]</f>
        <v>RPG澤村大地ICONIC</v>
      </c>
    </row>
    <row r="181" spans="1:24" x14ac:dyDescent="0.25">
      <c r="A181">
        <f>VLOOKUP(Toss[[#This Row],[No用]],SetNo[[No.用]:[vlookup 用]],2,FALSE)</f>
        <v>57</v>
      </c>
      <c r="B181">
        <f>IF(ROW()=2,1,IF(A180&lt;&gt;Toss[[#This Row],[No]],1,B180+1))</f>
        <v>2</v>
      </c>
      <c r="C181" s="1" t="s">
        <v>628</v>
      </c>
      <c r="D181" s="1" t="s">
        <v>143</v>
      </c>
      <c r="E181" s="1" t="s">
        <v>77</v>
      </c>
      <c r="F181" s="1" t="s">
        <v>78</v>
      </c>
      <c r="G181" s="1" t="s">
        <v>136</v>
      </c>
      <c r="H181" s="1" t="s">
        <v>71</v>
      </c>
      <c r="I181">
        <v>1</v>
      </c>
      <c r="J181" t="s">
        <v>231</v>
      </c>
      <c r="K181" t="s">
        <v>167</v>
      </c>
      <c r="L181" t="s">
        <v>162</v>
      </c>
      <c r="M181">
        <v>23</v>
      </c>
      <c r="N181">
        <v>0</v>
      </c>
      <c r="O181">
        <v>0</v>
      </c>
      <c r="P181">
        <v>0</v>
      </c>
      <c r="X181" t="str">
        <f>Toss[[#This Row],[服装]]&amp;Toss[[#This Row],[名前]]&amp;Toss[[#This Row],[レアリティ]]</f>
        <v>RPG澤村大地ICONIC</v>
      </c>
    </row>
    <row r="182" spans="1:24" x14ac:dyDescent="0.25">
      <c r="A182">
        <f>VLOOKUP(Toss[[#This Row],[No用]],SetNo[[No.用]:[vlookup 用]],2,FALSE)</f>
        <v>58</v>
      </c>
      <c r="B182">
        <f>IF(ROW()=2,1,IF(A181&lt;&gt;Toss[[#This Row],[No]],1,B181+1))</f>
        <v>1</v>
      </c>
      <c r="C182" s="1" t="s">
        <v>815</v>
      </c>
      <c r="D182" s="1" t="s">
        <v>143</v>
      </c>
      <c r="E182" s="1" t="s">
        <v>73</v>
      </c>
      <c r="F182" s="1" t="s">
        <v>78</v>
      </c>
      <c r="G182" s="1" t="s">
        <v>136</v>
      </c>
      <c r="H182" s="1" t="s">
        <v>71</v>
      </c>
      <c r="I182">
        <v>1</v>
      </c>
      <c r="J182" t="s">
        <v>231</v>
      </c>
      <c r="K182" t="s">
        <v>166</v>
      </c>
      <c r="L182" t="s">
        <v>162</v>
      </c>
      <c r="M182">
        <v>22</v>
      </c>
      <c r="N182">
        <v>0</v>
      </c>
      <c r="O182">
        <v>0</v>
      </c>
      <c r="P182">
        <v>0</v>
      </c>
      <c r="X182" t="str">
        <f>Toss[[#This Row],[服装]]&amp;Toss[[#This Row],[名前]]&amp;Toss[[#This Row],[レアリティ]]</f>
        <v>新年2澤村大地ICONIC</v>
      </c>
    </row>
    <row r="183" spans="1:24" x14ac:dyDescent="0.25">
      <c r="A183">
        <f>VLOOKUP(Toss[[#This Row],[No用]],SetNo[[No.用]:[vlookup 用]],2,FALSE)</f>
        <v>58</v>
      </c>
      <c r="B183">
        <f>IF(ROW()=2,1,IF(A182&lt;&gt;Toss[[#This Row],[No]],1,B182+1))</f>
        <v>2</v>
      </c>
      <c r="C183" s="1" t="s">
        <v>815</v>
      </c>
      <c r="D183" s="1" t="s">
        <v>143</v>
      </c>
      <c r="E183" s="1" t="s">
        <v>73</v>
      </c>
      <c r="F183" s="1" t="s">
        <v>78</v>
      </c>
      <c r="G183" s="1" t="s">
        <v>136</v>
      </c>
      <c r="H183" s="1" t="s">
        <v>71</v>
      </c>
      <c r="I183">
        <v>1</v>
      </c>
      <c r="J183" t="s">
        <v>231</v>
      </c>
      <c r="K183" t="s">
        <v>167</v>
      </c>
      <c r="L183" t="s">
        <v>162</v>
      </c>
      <c r="M183">
        <v>23</v>
      </c>
      <c r="N183">
        <v>0</v>
      </c>
      <c r="O183">
        <v>0</v>
      </c>
      <c r="P183">
        <v>0</v>
      </c>
      <c r="X183" t="str">
        <f>Toss[[#This Row],[服装]]&amp;Toss[[#This Row],[名前]]&amp;Toss[[#This Row],[レアリティ]]</f>
        <v>新年2澤村大地ICONIC</v>
      </c>
    </row>
    <row r="184" spans="1:24" x14ac:dyDescent="0.25">
      <c r="A184">
        <f>VLOOKUP(Toss[[#This Row],[No用]],SetNo[[No.用]:[vlookup 用]],2,FALSE)</f>
        <v>59</v>
      </c>
      <c r="B184">
        <f>IF(ROW()=2,1,IF(A183&lt;&gt;Toss[[#This Row],[No]],1,B183+1))</f>
        <v>1</v>
      </c>
      <c r="C184" s="1" t="s">
        <v>1183</v>
      </c>
      <c r="D184" s="1" t="s">
        <v>143</v>
      </c>
      <c r="E184" s="1" t="s">
        <v>90</v>
      </c>
      <c r="F184" s="1" t="s">
        <v>78</v>
      </c>
      <c r="G184" s="1" t="s">
        <v>136</v>
      </c>
      <c r="H184" s="1" t="s">
        <v>71</v>
      </c>
      <c r="I184">
        <v>1</v>
      </c>
      <c r="J184" t="s">
        <v>231</v>
      </c>
      <c r="K184" t="s">
        <v>166</v>
      </c>
      <c r="L184" t="s">
        <v>162</v>
      </c>
      <c r="M184">
        <v>22</v>
      </c>
      <c r="N184">
        <v>0</v>
      </c>
      <c r="O184">
        <v>0</v>
      </c>
      <c r="P184">
        <v>0</v>
      </c>
      <c r="X184" t="str">
        <f>Toss[[#This Row],[服装]]&amp;Toss[[#This Row],[名前]]&amp;Toss[[#This Row],[レアリティ]]</f>
        <v>Xmas3澤村大地ICONIC</v>
      </c>
    </row>
    <row r="185" spans="1:24" x14ac:dyDescent="0.25">
      <c r="A185">
        <f>VLOOKUP(Toss[[#This Row],[No用]],SetNo[[No.用]:[vlookup 用]],2,FALSE)</f>
        <v>59</v>
      </c>
      <c r="B185">
        <f>IF(ROW()=2,1,IF(A184&lt;&gt;Toss[[#This Row],[No]],1,B184+1))</f>
        <v>2</v>
      </c>
      <c r="C185" s="1" t="s">
        <v>1183</v>
      </c>
      <c r="D185" s="1" t="s">
        <v>143</v>
      </c>
      <c r="E185" s="1" t="s">
        <v>90</v>
      </c>
      <c r="F185" s="1" t="s">
        <v>78</v>
      </c>
      <c r="G185" s="1" t="s">
        <v>136</v>
      </c>
      <c r="H185" s="1" t="s">
        <v>71</v>
      </c>
      <c r="I185">
        <v>1</v>
      </c>
      <c r="J185" t="s">
        <v>231</v>
      </c>
      <c r="K185" t="s">
        <v>167</v>
      </c>
      <c r="L185" t="s">
        <v>162</v>
      </c>
      <c r="M185">
        <v>23</v>
      </c>
      <c r="N185">
        <v>0</v>
      </c>
      <c r="O185">
        <v>0</v>
      </c>
      <c r="P185">
        <v>0</v>
      </c>
      <c r="X185" t="str">
        <f>Toss[[#This Row],[服装]]&amp;Toss[[#This Row],[名前]]&amp;Toss[[#This Row],[レアリティ]]</f>
        <v>Xmas3澤村大地ICONIC</v>
      </c>
    </row>
    <row r="186" spans="1:24" x14ac:dyDescent="0.25">
      <c r="A186">
        <f>VLOOKUP(Toss[[#This Row],[No用]],SetNo[[No.用]:[vlookup 用]],2,FALSE)</f>
        <v>60</v>
      </c>
      <c r="B186">
        <f>IF(ROW()=2,1,IF(A185&lt;&gt;Toss[[#This Row],[No]],1,B185+1))</f>
        <v>1</v>
      </c>
      <c r="C186" t="s">
        <v>205</v>
      </c>
      <c r="D186" t="s">
        <v>144</v>
      </c>
      <c r="E186" t="s">
        <v>24</v>
      </c>
      <c r="F186" t="s">
        <v>31</v>
      </c>
      <c r="G186" t="s">
        <v>136</v>
      </c>
      <c r="H186" t="s">
        <v>71</v>
      </c>
      <c r="I186">
        <v>1</v>
      </c>
      <c r="J186" t="s">
        <v>231</v>
      </c>
      <c r="K186" t="s">
        <v>166</v>
      </c>
      <c r="L186" t="s">
        <v>173</v>
      </c>
      <c r="M186">
        <v>32</v>
      </c>
      <c r="N186">
        <v>0</v>
      </c>
      <c r="O186">
        <v>0</v>
      </c>
      <c r="P186">
        <v>0</v>
      </c>
      <c r="X186" t="str">
        <f>Toss[[#This Row],[服装]]&amp;Toss[[#This Row],[名前]]&amp;Toss[[#This Row],[レアリティ]]</f>
        <v>ユニフォーム菅原考支ICONIC</v>
      </c>
    </row>
    <row r="187" spans="1:24" x14ac:dyDescent="0.25">
      <c r="A187">
        <f>VLOOKUP(Toss[[#This Row],[No用]],SetNo[[No.用]:[vlookup 用]],2,FALSE)</f>
        <v>60</v>
      </c>
      <c r="B187">
        <f>IF(ROW()=2,1,IF(A186&lt;&gt;Toss[[#This Row],[No]],1,B186+1))</f>
        <v>2</v>
      </c>
      <c r="C187" t="s">
        <v>205</v>
      </c>
      <c r="D187" t="s">
        <v>144</v>
      </c>
      <c r="E187" t="s">
        <v>24</v>
      </c>
      <c r="F187" t="s">
        <v>31</v>
      </c>
      <c r="G187" t="s">
        <v>136</v>
      </c>
      <c r="H187" t="s">
        <v>71</v>
      </c>
      <c r="I187">
        <v>1</v>
      </c>
      <c r="J187" t="s">
        <v>231</v>
      </c>
      <c r="K187" t="s">
        <v>169</v>
      </c>
      <c r="L187" t="s">
        <v>162</v>
      </c>
      <c r="M187">
        <v>29</v>
      </c>
      <c r="N187">
        <v>0</v>
      </c>
      <c r="O187">
        <v>0</v>
      </c>
      <c r="P187">
        <v>0</v>
      </c>
      <c r="X187" t="str">
        <f>Toss[[#This Row],[服装]]&amp;Toss[[#This Row],[名前]]&amp;Toss[[#This Row],[レアリティ]]</f>
        <v>ユニフォーム菅原考支ICONIC</v>
      </c>
    </row>
    <row r="188" spans="1:24" x14ac:dyDescent="0.25">
      <c r="A188">
        <f>VLOOKUP(Toss[[#This Row],[No用]],SetNo[[No.用]:[vlookup 用]],2,FALSE)</f>
        <v>60</v>
      </c>
      <c r="B188">
        <f>IF(ROW()=2,1,IF(A187&lt;&gt;Toss[[#This Row],[No]],1,B187+1))</f>
        <v>3</v>
      </c>
      <c r="C188" t="s">
        <v>205</v>
      </c>
      <c r="D188" t="s">
        <v>144</v>
      </c>
      <c r="E188" t="s">
        <v>24</v>
      </c>
      <c r="F188" t="s">
        <v>31</v>
      </c>
      <c r="G188" t="s">
        <v>136</v>
      </c>
      <c r="H188" t="s">
        <v>71</v>
      </c>
      <c r="I188">
        <v>1</v>
      </c>
      <c r="J188" t="s">
        <v>231</v>
      </c>
      <c r="K188" t="s">
        <v>233</v>
      </c>
      <c r="L188" t="s">
        <v>173</v>
      </c>
      <c r="M188">
        <v>35</v>
      </c>
      <c r="N188">
        <v>0</v>
      </c>
      <c r="O188">
        <v>0</v>
      </c>
      <c r="P188">
        <v>0</v>
      </c>
      <c r="X188" t="str">
        <f>Toss[[#This Row],[服装]]&amp;Toss[[#This Row],[名前]]&amp;Toss[[#This Row],[レアリティ]]</f>
        <v>ユニフォーム菅原考支ICONIC</v>
      </c>
    </row>
    <row r="189" spans="1:24" x14ac:dyDescent="0.25">
      <c r="A189">
        <f>VLOOKUP(Toss[[#This Row],[No用]],SetNo[[No.用]:[vlookup 用]],2,FALSE)</f>
        <v>60</v>
      </c>
      <c r="B189">
        <f>IF(ROW()=2,1,IF(A188&lt;&gt;Toss[[#This Row],[No]],1,B188+1))</f>
        <v>4</v>
      </c>
      <c r="C189" t="s">
        <v>205</v>
      </c>
      <c r="D189" t="s">
        <v>144</v>
      </c>
      <c r="E189" t="s">
        <v>24</v>
      </c>
      <c r="F189" t="s">
        <v>31</v>
      </c>
      <c r="G189" t="s">
        <v>136</v>
      </c>
      <c r="H189" t="s">
        <v>71</v>
      </c>
      <c r="I189">
        <v>1</v>
      </c>
      <c r="J189" t="s">
        <v>231</v>
      </c>
      <c r="K189" t="s">
        <v>172</v>
      </c>
      <c r="L189" t="s">
        <v>162</v>
      </c>
      <c r="M189">
        <v>24</v>
      </c>
      <c r="N189">
        <v>0</v>
      </c>
      <c r="O189">
        <v>0</v>
      </c>
      <c r="P189">
        <v>0</v>
      </c>
      <c r="X189" t="str">
        <f>Toss[[#This Row],[服装]]&amp;Toss[[#This Row],[名前]]&amp;Toss[[#This Row],[レアリティ]]</f>
        <v>ユニフォーム菅原考支ICONIC</v>
      </c>
    </row>
    <row r="190" spans="1:24" x14ac:dyDescent="0.25">
      <c r="A190">
        <f>VLOOKUP(Toss[[#This Row],[No用]],SetNo[[No.用]:[vlookup 用]],2,FALSE)</f>
        <v>60</v>
      </c>
      <c r="B190">
        <f>IF(ROW()=2,1,IF(A189&lt;&gt;Toss[[#This Row],[No]],1,B189+1))</f>
        <v>5</v>
      </c>
      <c r="C190" t="s">
        <v>205</v>
      </c>
      <c r="D190" t="s">
        <v>144</v>
      </c>
      <c r="E190" t="s">
        <v>24</v>
      </c>
      <c r="F190" t="s">
        <v>31</v>
      </c>
      <c r="G190" t="s">
        <v>136</v>
      </c>
      <c r="H190" t="s">
        <v>71</v>
      </c>
      <c r="I190">
        <v>1</v>
      </c>
      <c r="J190" t="s">
        <v>231</v>
      </c>
      <c r="K190" t="s">
        <v>232</v>
      </c>
      <c r="L190" t="s">
        <v>162</v>
      </c>
      <c r="M190">
        <v>24</v>
      </c>
      <c r="N190">
        <v>0</v>
      </c>
      <c r="O190">
        <v>0</v>
      </c>
      <c r="P190">
        <v>0</v>
      </c>
      <c r="X190" t="str">
        <f>Toss[[#This Row],[服装]]&amp;Toss[[#This Row],[名前]]&amp;Toss[[#This Row],[レアリティ]]</f>
        <v>ユニフォーム菅原考支ICONIC</v>
      </c>
    </row>
    <row r="191" spans="1:24" x14ac:dyDescent="0.25">
      <c r="A191">
        <f>VLOOKUP(Toss[[#This Row],[No用]],SetNo[[No.用]:[vlookup 用]],2,FALSE)</f>
        <v>60</v>
      </c>
      <c r="B191">
        <f>IF(ROW()=2,1,IF(A190&lt;&gt;Toss[[#This Row],[No]],1,B190+1))</f>
        <v>6</v>
      </c>
      <c r="C191" t="s">
        <v>205</v>
      </c>
      <c r="D191" t="s">
        <v>144</v>
      </c>
      <c r="E191" t="s">
        <v>24</v>
      </c>
      <c r="F191" t="s">
        <v>31</v>
      </c>
      <c r="G191" t="s">
        <v>136</v>
      </c>
      <c r="H191" t="s">
        <v>71</v>
      </c>
      <c r="I191">
        <v>1</v>
      </c>
      <c r="J191" t="s">
        <v>231</v>
      </c>
      <c r="K191" t="s">
        <v>183</v>
      </c>
      <c r="L191" t="s">
        <v>224</v>
      </c>
      <c r="M191">
        <v>37</v>
      </c>
      <c r="N191">
        <v>0</v>
      </c>
      <c r="O191">
        <v>47</v>
      </c>
      <c r="P191">
        <v>0</v>
      </c>
      <c r="X191" t="str">
        <f>Toss[[#This Row],[服装]]&amp;Toss[[#This Row],[名前]]&amp;Toss[[#This Row],[レアリティ]]</f>
        <v>ユニフォーム菅原考支ICONIC</v>
      </c>
    </row>
    <row r="192" spans="1:24" x14ac:dyDescent="0.25">
      <c r="A192">
        <f>VLOOKUP(Toss[[#This Row],[No用]],SetNo[[No.用]:[vlookup 用]],2,FALSE)</f>
        <v>61</v>
      </c>
      <c r="B192">
        <f>IF(ROW()=2,1,IF(A191&lt;&gt;Toss[[#This Row],[No]],1,B191+1))</f>
        <v>1</v>
      </c>
      <c r="C192" t="s">
        <v>117</v>
      </c>
      <c r="D192" t="s">
        <v>144</v>
      </c>
      <c r="E192" t="s">
        <v>28</v>
      </c>
      <c r="F192" t="s">
        <v>31</v>
      </c>
      <c r="G192" t="s">
        <v>136</v>
      </c>
      <c r="H192" t="s">
        <v>71</v>
      </c>
      <c r="I192">
        <v>1</v>
      </c>
      <c r="J192" t="s">
        <v>231</v>
      </c>
      <c r="K192" t="s">
        <v>166</v>
      </c>
      <c r="L192" t="s">
        <v>173</v>
      </c>
      <c r="M192">
        <v>32</v>
      </c>
      <c r="N192">
        <v>0</v>
      </c>
      <c r="O192">
        <v>0</v>
      </c>
      <c r="P192">
        <v>0</v>
      </c>
      <c r="X192" t="str">
        <f>Toss[[#This Row],[服装]]&amp;Toss[[#This Row],[名前]]&amp;Toss[[#This Row],[レアリティ]]</f>
        <v>プール掃除菅原考支ICONIC</v>
      </c>
    </row>
    <row r="193" spans="1:24" x14ac:dyDescent="0.25">
      <c r="A193">
        <f>VLOOKUP(Toss[[#This Row],[No用]],SetNo[[No.用]:[vlookup 用]],2,FALSE)</f>
        <v>61</v>
      </c>
      <c r="B193">
        <f>IF(ROW()=2,1,IF(A192&lt;&gt;Toss[[#This Row],[No]],1,B192+1))</f>
        <v>2</v>
      </c>
      <c r="C193" t="s">
        <v>117</v>
      </c>
      <c r="D193" t="s">
        <v>144</v>
      </c>
      <c r="E193" t="s">
        <v>28</v>
      </c>
      <c r="F193" t="s">
        <v>31</v>
      </c>
      <c r="G193" t="s">
        <v>136</v>
      </c>
      <c r="H193" t="s">
        <v>71</v>
      </c>
      <c r="I193">
        <v>1</v>
      </c>
      <c r="J193" t="s">
        <v>231</v>
      </c>
      <c r="K193" t="s">
        <v>169</v>
      </c>
      <c r="L193" t="s">
        <v>162</v>
      </c>
      <c r="M193">
        <v>29</v>
      </c>
      <c r="N193">
        <v>0</v>
      </c>
      <c r="O193">
        <v>0</v>
      </c>
      <c r="P193">
        <v>0</v>
      </c>
      <c r="X193" t="str">
        <f>Toss[[#This Row],[服装]]&amp;Toss[[#This Row],[名前]]&amp;Toss[[#This Row],[レアリティ]]</f>
        <v>プール掃除菅原考支ICONIC</v>
      </c>
    </row>
    <row r="194" spans="1:24" x14ac:dyDescent="0.25">
      <c r="A194">
        <f>VLOOKUP(Toss[[#This Row],[No用]],SetNo[[No.用]:[vlookup 用]],2,FALSE)</f>
        <v>61</v>
      </c>
      <c r="B194">
        <f>IF(ROW()=2,1,IF(A193&lt;&gt;Toss[[#This Row],[No]],1,B193+1))</f>
        <v>3</v>
      </c>
      <c r="C194" t="s">
        <v>117</v>
      </c>
      <c r="D194" t="s">
        <v>144</v>
      </c>
      <c r="E194" t="s">
        <v>28</v>
      </c>
      <c r="F194" t="s">
        <v>31</v>
      </c>
      <c r="G194" t="s">
        <v>136</v>
      </c>
      <c r="H194" t="s">
        <v>71</v>
      </c>
      <c r="I194">
        <v>1</v>
      </c>
      <c r="J194" t="s">
        <v>231</v>
      </c>
      <c r="K194" t="s">
        <v>233</v>
      </c>
      <c r="L194" t="s">
        <v>173</v>
      </c>
      <c r="M194">
        <v>35</v>
      </c>
      <c r="N194">
        <v>0</v>
      </c>
      <c r="O194">
        <v>0</v>
      </c>
      <c r="P194">
        <v>0</v>
      </c>
      <c r="X194" t="str">
        <f>Toss[[#This Row],[服装]]&amp;Toss[[#This Row],[名前]]&amp;Toss[[#This Row],[レアリティ]]</f>
        <v>プール掃除菅原考支ICONIC</v>
      </c>
    </row>
    <row r="195" spans="1:24" x14ac:dyDescent="0.25">
      <c r="A195">
        <f>VLOOKUP(Toss[[#This Row],[No用]],SetNo[[No.用]:[vlookup 用]],2,FALSE)</f>
        <v>61</v>
      </c>
      <c r="B195">
        <f>IF(ROW()=2,1,IF(A194&lt;&gt;Toss[[#This Row],[No]],1,B194+1))</f>
        <v>4</v>
      </c>
      <c r="C195" t="s">
        <v>117</v>
      </c>
      <c r="D195" t="s">
        <v>144</v>
      </c>
      <c r="E195" t="s">
        <v>28</v>
      </c>
      <c r="F195" t="s">
        <v>31</v>
      </c>
      <c r="G195" t="s">
        <v>136</v>
      </c>
      <c r="H195" t="s">
        <v>71</v>
      </c>
      <c r="I195">
        <v>1</v>
      </c>
      <c r="J195" t="s">
        <v>231</v>
      </c>
      <c r="K195" t="s">
        <v>172</v>
      </c>
      <c r="L195" t="s">
        <v>178</v>
      </c>
      <c r="M195">
        <v>27</v>
      </c>
      <c r="N195">
        <v>0</v>
      </c>
      <c r="O195">
        <v>0</v>
      </c>
      <c r="P195">
        <v>0</v>
      </c>
      <c r="X195" t="str">
        <f>Toss[[#This Row],[服装]]&amp;Toss[[#This Row],[名前]]&amp;Toss[[#This Row],[レアリティ]]</f>
        <v>プール掃除菅原考支ICONIC</v>
      </c>
    </row>
    <row r="196" spans="1:24" x14ac:dyDescent="0.25">
      <c r="A196">
        <f>VLOOKUP(Toss[[#This Row],[No用]],SetNo[[No.用]:[vlookup 用]],2,FALSE)</f>
        <v>61</v>
      </c>
      <c r="B196">
        <f>IF(ROW()=2,1,IF(A195&lt;&gt;Toss[[#This Row],[No]],1,B195+1))</f>
        <v>5</v>
      </c>
      <c r="C196" t="s">
        <v>117</v>
      </c>
      <c r="D196" t="s">
        <v>144</v>
      </c>
      <c r="E196" t="s">
        <v>28</v>
      </c>
      <c r="F196" t="s">
        <v>31</v>
      </c>
      <c r="G196" t="s">
        <v>136</v>
      </c>
      <c r="H196" t="s">
        <v>71</v>
      </c>
      <c r="I196">
        <v>1</v>
      </c>
      <c r="J196" t="s">
        <v>231</v>
      </c>
      <c r="K196" t="s">
        <v>232</v>
      </c>
      <c r="L196" t="s">
        <v>162</v>
      </c>
      <c r="M196">
        <v>24</v>
      </c>
      <c r="N196">
        <v>0</v>
      </c>
      <c r="O196">
        <v>0</v>
      </c>
      <c r="P196">
        <v>0</v>
      </c>
      <c r="X196" t="str">
        <f>Toss[[#This Row],[服装]]&amp;Toss[[#This Row],[名前]]&amp;Toss[[#This Row],[レアリティ]]</f>
        <v>プール掃除菅原考支ICONIC</v>
      </c>
    </row>
    <row r="197" spans="1:24" x14ac:dyDescent="0.25">
      <c r="A197">
        <f>VLOOKUP(Toss[[#This Row],[No用]],SetNo[[No.用]:[vlookup 用]],2,FALSE)</f>
        <v>61</v>
      </c>
      <c r="B197">
        <f>IF(ROW()=2,1,IF(A196&lt;&gt;Toss[[#This Row],[No]],1,B196+1))</f>
        <v>6</v>
      </c>
      <c r="C197" t="s">
        <v>117</v>
      </c>
      <c r="D197" t="s">
        <v>144</v>
      </c>
      <c r="E197" t="s">
        <v>28</v>
      </c>
      <c r="F197" t="s">
        <v>31</v>
      </c>
      <c r="G197" t="s">
        <v>136</v>
      </c>
      <c r="H197" t="s">
        <v>71</v>
      </c>
      <c r="I197">
        <v>1</v>
      </c>
      <c r="J197" t="s">
        <v>231</v>
      </c>
      <c r="K197" t="s">
        <v>183</v>
      </c>
      <c r="L197" t="s">
        <v>224</v>
      </c>
      <c r="M197">
        <v>37</v>
      </c>
      <c r="N197">
        <v>0</v>
      </c>
      <c r="O197">
        <v>47</v>
      </c>
      <c r="P197">
        <v>0</v>
      </c>
      <c r="X197" t="str">
        <f>Toss[[#This Row],[服装]]&amp;Toss[[#This Row],[名前]]&amp;Toss[[#This Row],[レアリティ]]</f>
        <v>プール掃除菅原考支ICONIC</v>
      </c>
    </row>
    <row r="198" spans="1:24" x14ac:dyDescent="0.25">
      <c r="A198">
        <f>VLOOKUP(Toss[[#This Row],[No用]],SetNo[[No.用]:[vlookup 用]],2,FALSE)</f>
        <v>62</v>
      </c>
      <c r="B198">
        <f>IF(ROW()=2,1,IF(A197&lt;&gt;Toss[[#This Row],[No]],1,B197+1))</f>
        <v>1</v>
      </c>
      <c r="C198" s="1" t="s">
        <v>580</v>
      </c>
      <c r="D198" t="s">
        <v>144</v>
      </c>
      <c r="E198" s="1" t="s">
        <v>73</v>
      </c>
      <c r="F198" s="1" t="s">
        <v>74</v>
      </c>
      <c r="G198" t="s">
        <v>136</v>
      </c>
      <c r="H198" t="s">
        <v>71</v>
      </c>
      <c r="I198">
        <v>1</v>
      </c>
      <c r="J198" t="s">
        <v>231</v>
      </c>
      <c r="K198" t="s">
        <v>166</v>
      </c>
      <c r="L198" t="s">
        <v>173</v>
      </c>
      <c r="M198">
        <v>32</v>
      </c>
      <c r="N198">
        <v>0</v>
      </c>
      <c r="O198">
        <v>0</v>
      </c>
      <c r="P198">
        <v>0</v>
      </c>
      <c r="X198" t="str">
        <f>Toss[[#This Row],[服装]]&amp;Toss[[#This Row],[名前]]&amp;Toss[[#This Row],[レアリティ]]</f>
        <v>文化祭菅原考支ICONIC</v>
      </c>
    </row>
    <row r="199" spans="1:24" x14ac:dyDescent="0.25">
      <c r="A199">
        <f>VLOOKUP(Toss[[#This Row],[No用]],SetNo[[No.用]:[vlookup 用]],2,FALSE)</f>
        <v>62</v>
      </c>
      <c r="B199">
        <f>IF(ROW()=2,1,IF(A198&lt;&gt;Toss[[#This Row],[No]],1,B198+1))</f>
        <v>2</v>
      </c>
      <c r="C199" s="1" t="s">
        <v>580</v>
      </c>
      <c r="D199" t="s">
        <v>144</v>
      </c>
      <c r="E199" s="1" t="s">
        <v>73</v>
      </c>
      <c r="F199" s="1" t="s">
        <v>74</v>
      </c>
      <c r="G199" t="s">
        <v>136</v>
      </c>
      <c r="H199" t="s">
        <v>71</v>
      </c>
      <c r="I199">
        <v>1</v>
      </c>
      <c r="J199" t="s">
        <v>231</v>
      </c>
      <c r="K199" t="s">
        <v>169</v>
      </c>
      <c r="L199" t="s">
        <v>162</v>
      </c>
      <c r="M199">
        <v>29</v>
      </c>
      <c r="N199">
        <v>0</v>
      </c>
      <c r="O199">
        <v>0</v>
      </c>
      <c r="P199">
        <v>0</v>
      </c>
      <c r="X199" t="str">
        <f>Toss[[#This Row],[服装]]&amp;Toss[[#This Row],[名前]]&amp;Toss[[#This Row],[レアリティ]]</f>
        <v>文化祭菅原考支ICONIC</v>
      </c>
    </row>
    <row r="200" spans="1:24" x14ac:dyDescent="0.25">
      <c r="A200">
        <f>VLOOKUP(Toss[[#This Row],[No用]],SetNo[[No.用]:[vlookup 用]],2,FALSE)</f>
        <v>62</v>
      </c>
      <c r="B200">
        <f>IF(ROW()=2,1,IF(A199&lt;&gt;Toss[[#This Row],[No]],1,B199+1))</f>
        <v>3</v>
      </c>
      <c r="C200" s="1" t="s">
        <v>580</v>
      </c>
      <c r="D200" t="s">
        <v>144</v>
      </c>
      <c r="E200" s="1" t="s">
        <v>73</v>
      </c>
      <c r="F200" s="1" t="s">
        <v>74</v>
      </c>
      <c r="G200" t="s">
        <v>136</v>
      </c>
      <c r="H200" t="s">
        <v>71</v>
      </c>
      <c r="I200">
        <v>1</v>
      </c>
      <c r="J200" t="s">
        <v>231</v>
      </c>
      <c r="K200" t="s">
        <v>233</v>
      </c>
      <c r="L200" t="s">
        <v>173</v>
      </c>
      <c r="M200">
        <v>35</v>
      </c>
      <c r="N200">
        <v>0</v>
      </c>
      <c r="O200">
        <v>0</v>
      </c>
      <c r="P200">
        <v>0</v>
      </c>
      <c r="X200" t="str">
        <f>Toss[[#This Row],[服装]]&amp;Toss[[#This Row],[名前]]&amp;Toss[[#This Row],[レアリティ]]</f>
        <v>文化祭菅原考支ICONIC</v>
      </c>
    </row>
    <row r="201" spans="1:24" x14ac:dyDescent="0.25">
      <c r="A201">
        <f>VLOOKUP(Toss[[#This Row],[No用]],SetNo[[No.用]:[vlookup 用]],2,FALSE)</f>
        <v>62</v>
      </c>
      <c r="B201">
        <f>IF(ROW()=2,1,IF(A200&lt;&gt;Toss[[#This Row],[No]],1,B200+1))</f>
        <v>4</v>
      </c>
      <c r="C201" s="1" t="s">
        <v>580</v>
      </c>
      <c r="D201" t="s">
        <v>144</v>
      </c>
      <c r="E201" s="1" t="s">
        <v>73</v>
      </c>
      <c r="F201" s="1" t="s">
        <v>74</v>
      </c>
      <c r="G201" t="s">
        <v>136</v>
      </c>
      <c r="H201" t="s">
        <v>71</v>
      </c>
      <c r="I201">
        <v>1</v>
      </c>
      <c r="J201" t="s">
        <v>231</v>
      </c>
      <c r="K201" t="s">
        <v>172</v>
      </c>
      <c r="L201" s="1" t="s">
        <v>162</v>
      </c>
      <c r="M201">
        <v>24</v>
      </c>
      <c r="N201">
        <v>0</v>
      </c>
      <c r="O201">
        <v>0</v>
      </c>
      <c r="P201">
        <v>0</v>
      </c>
      <c r="X201" t="str">
        <f>Toss[[#This Row],[服装]]&amp;Toss[[#This Row],[名前]]&amp;Toss[[#This Row],[レアリティ]]</f>
        <v>文化祭菅原考支ICONIC</v>
      </c>
    </row>
    <row r="202" spans="1:24" x14ac:dyDescent="0.25">
      <c r="A202">
        <f>VLOOKUP(Toss[[#This Row],[No用]],SetNo[[No.用]:[vlookup 用]],2,FALSE)</f>
        <v>62</v>
      </c>
      <c r="B202">
        <f>IF(ROW()=2,1,IF(A201&lt;&gt;Toss[[#This Row],[No]],1,B201+1))</f>
        <v>5</v>
      </c>
      <c r="C202" s="1" t="s">
        <v>580</v>
      </c>
      <c r="D202" t="s">
        <v>144</v>
      </c>
      <c r="E202" s="1" t="s">
        <v>73</v>
      </c>
      <c r="F202" s="1" t="s">
        <v>74</v>
      </c>
      <c r="G202" t="s">
        <v>136</v>
      </c>
      <c r="H202" t="s">
        <v>71</v>
      </c>
      <c r="I202">
        <v>1</v>
      </c>
      <c r="J202" t="s">
        <v>231</v>
      </c>
      <c r="K202" t="s">
        <v>232</v>
      </c>
      <c r="L202" t="s">
        <v>162</v>
      </c>
      <c r="M202">
        <v>24</v>
      </c>
      <c r="N202">
        <v>0</v>
      </c>
      <c r="O202">
        <v>0</v>
      </c>
      <c r="P202">
        <v>0</v>
      </c>
      <c r="X202" t="str">
        <f>Toss[[#This Row],[服装]]&amp;Toss[[#This Row],[名前]]&amp;Toss[[#This Row],[レアリティ]]</f>
        <v>文化祭菅原考支ICONIC</v>
      </c>
    </row>
    <row r="203" spans="1:24" x14ac:dyDescent="0.25">
      <c r="A203">
        <f>VLOOKUP(Toss[[#This Row],[No用]],SetNo[[No.用]:[vlookup 用]],2,FALSE)</f>
        <v>62</v>
      </c>
      <c r="B203">
        <f>IF(ROW()=2,1,IF(A202&lt;&gt;Toss[[#This Row],[No]],1,B202+1))</f>
        <v>6</v>
      </c>
      <c r="C203" s="1" t="s">
        <v>580</v>
      </c>
      <c r="D203" t="s">
        <v>144</v>
      </c>
      <c r="E203" s="1" t="s">
        <v>73</v>
      </c>
      <c r="F203" s="1" t="s">
        <v>74</v>
      </c>
      <c r="G203" t="s">
        <v>136</v>
      </c>
      <c r="H203" t="s">
        <v>71</v>
      </c>
      <c r="I203">
        <v>1</v>
      </c>
      <c r="J203" t="s">
        <v>231</v>
      </c>
      <c r="K203" t="s">
        <v>183</v>
      </c>
      <c r="L203" t="s">
        <v>224</v>
      </c>
      <c r="M203">
        <v>37</v>
      </c>
      <c r="N203">
        <v>0</v>
      </c>
      <c r="O203">
        <v>47</v>
      </c>
      <c r="P203">
        <v>0</v>
      </c>
      <c r="X203" t="str">
        <f>Toss[[#This Row],[服装]]&amp;Toss[[#This Row],[名前]]&amp;Toss[[#This Row],[レアリティ]]</f>
        <v>文化祭菅原考支ICONIC</v>
      </c>
    </row>
    <row r="204" spans="1:24" x14ac:dyDescent="0.25">
      <c r="A204">
        <f>VLOOKUP(Toss[[#This Row],[No用]],SetNo[[No.用]:[vlookup 用]],2,FALSE)</f>
        <v>63</v>
      </c>
      <c r="B204">
        <f>IF(ROW()=2,1,IF(A203&lt;&gt;Toss[[#This Row],[No]],1,B203+1))</f>
        <v>1</v>
      </c>
      <c r="C204" s="1" t="s">
        <v>675</v>
      </c>
      <c r="D204" s="1" t="s">
        <v>144</v>
      </c>
      <c r="E204" s="1" t="s">
        <v>90</v>
      </c>
      <c r="F204" s="1" t="s">
        <v>74</v>
      </c>
      <c r="G204" s="1" t="s">
        <v>136</v>
      </c>
      <c r="H204" s="1" t="s">
        <v>71</v>
      </c>
      <c r="I204">
        <v>1</v>
      </c>
      <c r="J204" t="s">
        <v>231</v>
      </c>
      <c r="K204" s="1" t="s">
        <v>166</v>
      </c>
      <c r="L204" s="1" t="s">
        <v>173</v>
      </c>
      <c r="M204">
        <v>32</v>
      </c>
      <c r="N204">
        <v>0</v>
      </c>
      <c r="O204">
        <v>0</v>
      </c>
      <c r="P204">
        <v>0</v>
      </c>
      <c r="X204" t="str">
        <f>Toss[[#This Row],[服装]]&amp;Toss[[#This Row],[名前]]&amp;Toss[[#This Row],[レアリティ]]</f>
        <v>梅雨菅原考支ICONIC</v>
      </c>
    </row>
    <row r="205" spans="1:24" x14ac:dyDescent="0.25">
      <c r="A205">
        <f>VLOOKUP(Toss[[#This Row],[No用]],SetNo[[No.用]:[vlookup 用]],2,FALSE)</f>
        <v>63</v>
      </c>
      <c r="B205">
        <f>IF(ROW()=2,1,IF(A204&lt;&gt;Toss[[#This Row],[No]],1,B204+1))</f>
        <v>2</v>
      </c>
      <c r="C205" s="1" t="s">
        <v>675</v>
      </c>
      <c r="D205" s="1" t="s">
        <v>144</v>
      </c>
      <c r="E205" s="1" t="s">
        <v>90</v>
      </c>
      <c r="F205" s="1" t="s">
        <v>74</v>
      </c>
      <c r="G205" s="1" t="s">
        <v>136</v>
      </c>
      <c r="H205" s="1" t="s">
        <v>71</v>
      </c>
      <c r="I205">
        <v>1</v>
      </c>
      <c r="J205" t="s">
        <v>231</v>
      </c>
      <c r="K205" s="1" t="s">
        <v>169</v>
      </c>
      <c r="L205" s="1" t="s">
        <v>178</v>
      </c>
      <c r="M205">
        <v>31</v>
      </c>
      <c r="N205">
        <v>0</v>
      </c>
      <c r="O205">
        <v>0</v>
      </c>
      <c r="P205">
        <v>0</v>
      </c>
      <c r="X205" t="str">
        <f>Toss[[#This Row],[服装]]&amp;Toss[[#This Row],[名前]]&amp;Toss[[#This Row],[レアリティ]]</f>
        <v>梅雨菅原考支ICONIC</v>
      </c>
    </row>
    <row r="206" spans="1:24" x14ac:dyDescent="0.25">
      <c r="A206">
        <f>VLOOKUP(Toss[[#This Row],[No用]],SetNo[[No.用]:[vlookup 用]],2,FALSE)</f>
        <v>63</v>
      </c>
      <c r="B206">
        <f>IF(ROW()=2,1,IF(A205&lt;&gt;Toss[[#This Row],[No]],1,B205+1))</f>
        <v>3</v>
      </c>
      <c r="C206" s="1" t="s">
        <v>675</v>
      </c>
      <c r="D206" s="1" t="s">
        <v>144</v>
      </c>
      <c r="E206" s="1" t="s">
        <v>90</v>
      </c>
      <c r="F206" s="1" t="s">
        <v>74</v>
      </c>
      <c r="G206" s="1" t="s">
        <v>136</v>
      </c>
      <c r="H206" s="1" t="s">
        <v>71</v>
      </c>
      <c r="I206">
        <v>1</v>
      </c>
      <c r="J206" t="s">
        <v>231</v>
      </c>
      <c r="K206" s="1" t="s">
        <v>181</v>
      </c>
      <c r="L206" s="1" t="s">
        <v>173</v>
      </c>
      <c r="M206">
        <v>35</v>
      </c>
      <c r="N206">
        <v>0</v>
      </c>
      <c r="O206">
        <v>0</v>
      </c>
      <c r="P206">
        <v>0</v>
      </c>
      <c r="X206" t="str">
        <f>Toss[[#This Row],[服装]]&amp;Toss[[#This Row],[名前]]&amp;Toss[[#This Row],[レアリティ]]</f>
        <v>梅雨菅原考支ICONIC</v>
      </c>
    </row>
    <row r="207" spans="1:24" x14ac:dyDescent="0.25">
      <c r="A207">
        <f>VLOOKUP(Toss[[#This Row],[No用]],SetNo[[No.用]:[vlookup 用]],2,FALSE)</f>
        <v>63</v>
      </c>
      <c r="B207">
        <f>IF(ROW()=2,1,IF(A206&lt;&gt;Toss[[#This Row],[No]],1,B206+1))</f>
        <v>4</v>
      </c>
      <c r="C207" s="1" t="s">
        <v>675</v>
      </c>
      <c r="D207" s="1" t="s">
        <v>144</v>
      </c>
      <c r="E207" s="1" t="s">
        <v>90</v>
      </c>
      <c r="F207" s="1" t="s">
        <v>74</v>
      </c>
      <c r="G207" s="1" t="s">
        <v>136</v>
      </c>
      <c r="H207" s="1" t="s">
        <v>71</v>
      </c>
      <c r="I207">
        <v>1</v>
      </c>
      <c r="J207" t="s">
        <v>231</v>
      </c>
      <c r="K207" s="1" t="s">
        <v>233</v>
      </c>
      <c r="L207" s="1" t="s">
        <v>173</v>
      </c>
      <c r="M207">
        <v>35</v>
      </c>
      <c r="N207">
        <v>0</v>
      </c>
      <c r="O207">
        <v>0</v>
      </c>
      <c r="P207">
        <v>0</v>
      </c>
      <c r="X207" t="str">
        <f>Toss[[#This Row],[服装]]&amp;Toss[[#This Row],[名前]]&amp;Toss[[#This Row],[レアリティ]]</f>
        <v>梅雨菅原考支ICONIC</v>
      </c>
    </row>
    <row r="208" spans="1:24" x14ac:dyDescent="0.25">
      <c r="A208">
        <f>VLOOKUP(Toss[[#This Row],[No用]],SetNo[[No.用]:[vlookup 用]],2,FALSE)</f>
        <v>63</v>
      </c>
      <c r="B208">
        <f>IF(ROW()=2,1,IF(A207&lt;&gt;Toss[[#This Row],[No]],1,B207+1))</f>
        <v>5</v>
      </c>
      <c r="C208" s="1" t="s">
        <v>675</v>
      </c>
      <c r="D208" s="1" t="s">
        <v>144</v>
      </c>
      <c r="E208" s="1" t="s">
        <v>90</v>
      </c>
      <c r="F208" s="1" t="s">
        <v>74</v>
      </c>
      <c r="G208" s="1" t="s">
        <v>136</v>
      </c>
      <c r="H208" s="1" t="s">
        <v>71</v>
      </c>
      <c r="I208">
        <v>1</v>
      </c>
      <c r="J208" t="s">
        <v>231</v>
      </c>
      <c r="K208" s="1" t="s">
        <v>172</v>
      </c>
      <c r="L208" s="1" t="s">
        <v>162</v>
      </c>
      <c r="M208">
        <v>24</v>
      </c>
      <c r="N208">
        <v>0</v>
      </c>
      <c r="O208">
        <v>0</v>
      </c>
      <c r="P208">
        <v>0</v>
      </c>
      <c r="X208" t="str">
        <f>Toss[[#This Row],[服装]]&amp;Toss[[#This Row],[名前]]&amp;Toss[[#This Row],[レアリティ]]</f>
        <v>梅雨菅原考支ICONIC</v>
      </c>
    </row>
    <row r="209" spans="1:24" x14ac:dyDescent="0.25">
      <c r="A209">
        <f>VLOOKUP(Toss[[#This Row],[No用]],SetNo[[No.用]:[vlookup 用]],2,FALSE)</f>
        <v>63</v>
      </c>
      <c r="B209">
        <f>IF(ROW()=2,1,IF(A208&lt;&gt;Toss[[#This Row],[No]],1,B208+1))</f>
        <v>6</v>
      </c>
      <c r="C209" s="1" t="s">
        <v>675</v>
      </c>
      <c r="D209" s="1" t="s">
        <v>144</v>
      </c>
      <c r="E209" s="1" t="s">
        <v>90</v>
      </c>
      <c r="F209" s="1" t="s">
        <v>74</v>
      </c>
      <c r="G209" s="1" t="s">
        <v>136</v>
      </c>
      <c r="H209" s="1" t="s">
        <v>71</v>
      </c>
      <c r="I209">
        <v>1</v>
      </c>
      <c r="J209" t="s">
        <v>231</v>
      </c>
      <c r="K209" s="1" t="s">
        <v>232</v>
      </c>
      <c r="L209" s="1" t="s">
        <v>162</v>
      </c>
      <c r="M209">
        <v>24</v>
      </c>
      <c r="N209">
        <v>0</v>
      </c>
      <c r="O209">
        <v>0</v>
      </c>
      <c r="P209">
        <v>0</v>
      </c>
      <c r="X209" t="str">
        <f>Toss[[#This Row],[服装]]&amp;Toss[[#This Row],[名前]]&amp;Toss[[#This Row],[レアリティ]]</f>
        <v>梅雨菅原考支ICONIC</v>
      </c>
    </row>
    <row r="210" spans="1:24" x14ac:dyDescent="0.25">
      <c r="A210">
        <f>VLOOKUP(Toss[[#This Row],[No用]],SetNo[[No.用]:[vlookup 用]],2,FALSE)</f>
        <v>63</v>
      </c>
      <c r="B210">
        <f>IF(ROW()=2,1,IF(A209&lt;&gt;Toss[[#This Row],[No]],1,B209+1))</f>
        <v>7</v>
      </c>
      <c r="C210" s="1" t="s">
        <v>675</v>
      </c>
      <c r="D210" s="1" t="s">
        <v>144</v>
      </c>
      <c r="E210" s="1" t="s">
        <v>90</v>
      </c>
      <c r="F210" s="1" t="s">
        <v>74</v>
      </c>
      <c r="G210" s="1" t="s">
        <v>136</v>
      </c>
      <c r="H210" s="1" t="s">
        <v>71</v>
      </c>
      <c r="I210">
        <v>1</v>
      </c>
      <c r="J210" t="s">
        <v>231</v>
      </c>
      <c r="K210" s="1" t="s">
        <v>183</v>
      </c>
      <c r="L210" s="1" t="s">
        <v>224</v>
      </c>
      <c r="M210">
        <v>37</v>
      </c>
      <c r="N210">
        <v>0</v>
      </c>
      <c r="O210">
        <v>47</v>
      </c>
      <c r="P210">
        <v>0</v>
      </c>
      <c r="X210" t="str">
        <f>Toss[[#This Row],[服装]]&amp;Toss[[#This Row],[名前]]&amp;Toss[[#This Row],[レアリティ]]</f>
        <v>梅雨菅原考支ICONIC</v>
      </c>
    </row>
    <row r="211" spans="1:24" x14ac:dyDescent="0.25">
      <c r="A211">
        <f>VLOOKUP(Toss[[#This Row],[No用]],SetNo[[No.用]:[vlookup 用]],2,FALSE)</f>
        <v>63</v>
      </c>
      <c r="B211">
        <f>IF(ROW()=2,1,IF(A210&lt;&gt;Toss[[#This Row],[No]],1,B210+1))</f>
        <v>8</v>
      </c>
      <c r="C211" s="1" t="s">
        <v>675</v>
      </c>
      <c r="D211" s="1" t="s">
        <v>144</v>
      </c>
      <c r="E211" s="1" t="s">
        <v>90</v>
      </c>
      <c r="F211" s="1" t="s">
        <v>74</v>
      </c>
      <c r="G211" s="1" t="s">
        <v>136</v>
      </c>
      <c r="H211" s="1" t="s">
        <v>71</v>
      </c>
      <c r="I211">
        <v>1</v>
      </c>
      <c r="J211" t="s">
        <v>231</v>
      </c>
      <c r="K211" s="1" t="s">
        <v>182</v>
      </c>
      <c r="L211" s="1" t="s">
        <v>224</v>
      </c>
      <c r="M211">
        <v>38</v>
      </c>
      <c r="N211">
        <v>0</v>
      </c>
      <c r="O211">
        <v>48</v>
      </c>
      <c r="P211">
        <v>0</v>
      </c>
      <c r="X211" t="str">
        <f>Toss[[#This Row],[服装]]&amp;Toss[[#This Row],[名前]]&amp;Toss[[#This Row],[レアリティ]]</f>
        <v>梅雨菅原考支ICONIC</v>
      </c>
    </row>
    <row r="212" spans="1:24" x14ac:dyDescent="0.25">
      <c r="A212">
        <f>VLOOKUP(Toss[[#This Row],[No用]],SetNo[[No.用]:[vlookup 用]],2,FALSE)</f>
        <v>64</v>
      </c>
      <c r="B212">
        <f>IF(ROW()=2,1,IF(A211&lt;&gt;Toss[[#This Row],[No]],1,B211+1))</f>
        <v>1</v>
      </c>
      <c r="C212" s="1" t="s">
        <v>790</v>
      </c>
      <c r="D212" s="1" t="s">
        <v>144</v>
      </c>
      <c r="E212" s="1" t="s">
        <v>77</v>
      </c>
      <c r="F212" s="1" t="s">
        <v>74</v>
      </c>
      <c r="G212" s="1" t="s">
        <v>136</v>
      </c>
      <c r="H212" s="1" t="s">
        <v>71</v>
      </c>
      <c r="I212">
        <v>1</v>
      </c>
      <c r="J212" t="s">
        <v>231</v>
      </c>
      <c r="K212" s="1" t="s">
        <v>166</v>
      </c>
      <c r="L212" s="1" t="s">
        <v>178</v>
      </c>
      <c r="M212">
        <v>31</v>
      </c>
      <c r="N212">
        <v>0</v>
      </c>
      <c r="O212">
        <v>0</v>
      </c>
      <c r="P212">
        <v>0</v>
      </c>
      <c r="X212" t="str">
        <f>Toss[[#This Row],[服装]]&amp;Toss[[#This Row],[名前]]&amp;Toss[[#This Row],[レアリティ]]</f>
        <v>Xmas2菅原考支ICONIC</v>
      </c>
    </row>
    <row r="213" spans="1:24" x14ac:dyDescent="0.25">
      <c r="A213">
        <f>VLOOKUP(Toss[[#This Row],[No用]],SetNo[[No.用]:[vlookup 用]],2,FALSE)</f>
        <v>64</v>
      </c>
      <c r="B213">
        <f>IF(ROW()=2,1,IF(A212&lt;&gt;Toss[[#This Row],[No]],1,B212+1))</f>
        <v>2</v>
      </c>
      <c r="C213" s="1" t="s">
        <v>790</v>
      </c>
      <c r="D213" s="1" t="s">
        <v>144</v>
      </c>
      <c r="E213" s="1" t="s">
        <v>77</v>
      </c>
      <c r="F213" s="1" t="s">
        <v>74</v>
      </c>
      <c r="G213" s="1" t="s">
        <v>136</v>
      </c>
      <c r="H213" s="1" t="s">
        <v>71</v>
      </c>
      <c r="I213">
        <v>1</v>
      </c>
      <c r="J213" t="s">
        <v>231</v>
      </c>
      <c r="K213" s="1" t="s">
        <v>169</v>
      </c>
      <c r="L213" s="1" t="s">
        <v>178</v>
      </c>
      <c r="M213">
        <v>31</v>
      </c>
      <c r="N213">
        <v>0</v>
      </c>
      <c r="O213">
        <v>0</v>
      </c>
      <c r="P213">
        <v>0</v>
      </c>
      <c r="X213" t="str">
        <f>Toss[[#This Row],[服装]]&amp;Toss[[#This Row],[名前]]&amp;Toss[[#This Row],[レアリティ]]</f>
        <v>Xmas2菅原考支ICONIC</v>
      </c>
    </row>
    <row r="214" spans="1:24" x14ac:dyDescent="0.25">
      <c r="A214">
        <f>VLOOKUP(Toss[[#This Row],[No用]],SetNo[[No.用]:[vlookup 用]],2,FALSE)</f>
        <v>64</v>
      </c>
      <c r="B214">
        <f>IF(ROW()=2,1,IF(A213&lt;&gt;Toss[[#This Row],[No]],1,B213+1))</f>
        <v>3</v>
      </c>
      <c r="C214" s="1" t="s">
        <v>790</v>
      </c>
      <c r="D214" s="1" t="s">
        <v>144</v>
      </c>
      <c r="E214" s="1" t="s">
        <v>77</v>
      </c>
      <c r="F214" s="1" t="s">
        <v>74</v>
      </c>
      <c r="G214" s="1" t="s">
        <v>136</v>
      </c>
      <c r="H214" s="1" t="s">
        <v>71</v>
      </c>
      <c r="I214">
        <v>1</v>
      </c>
      <c r="J214" t="s">
        <v>231</v>
      </c>
      <c r="K214" s="1" t="s">
        <v>233</v>
      </c>
      <c r="L214" s="1" t="s">
        <v>173</v>
      </c>
      <c r="M214">
        <v>36</v>
      </c>
      <c r="N214">
        <v>0</v>
      </c>
      <c r="O214">
        <v>0</v>
      </c>
      <c r="P214">
        <v>0</v>
      </c>
      <c r="X214" t="str">
        <f>Toss[[#This Row],[服装]]&amp;Toss[[#This Row],[名前]]&amp;Toss[[#This Row],[レアリティ]]</f>
        <v>Xmas2菅原考支ICONIC</v>
      </c>
    </row>
    <row r="215" spans="1:24" x14ac:dyDescent="0.25">
      <c r="A215">
        <f>VLOOKUP(Toss[[#This Row],[No用]],SetNo[[No.用]:[vlookup 用]],2,FALSE)</f>
        <v>64</v>
      </c>
      <c r="B215">
        <f>IF(ROW()=2,1,IF(A214&lt;&gt;Toss[[#This Row],[No]],1,B214+1))</f>
        <v>4</v>
      </c>
      <c r="C215" s="1" t="s">
        <v>790</v>
      </c>
      <c r="D215" s="1" t="s">
        <v>144</v>
      </c>
      <c r="E215" s="1" t="s">
        <v>77</v>
      </c>
      <c r="F215" s="1" t="s">
        <v>74</v>
      </c>
      <c r="G215" s="1" t="s">
        <v>136</v>
      </c>
      <c r="H215" s="1" t="s">
        <v>71</v>
      </c>
      <c r="I215">
        <v>1</v>
      </c>
      <c r="J215" t="s">
        <v>231</v>
      </c>
      <c r="K215" s="1" t="s">
        <v>172</v>
      </c>
      <c r="L215" s="1" t="s">
        <v>162</v>
      </c>
      <c r="M215">
        <v>24</v>
      </c>
      <c r="N215">
        <v>0</v>
      </c>
      <c r="O215">
        <v>0</v>
      </c>
      <c r="P215">
        <v>0</v>
      </c>
      <c r="X215" t="str">
        <f>Toss[[#This Row],[服装]]&amp;Toss[[#This Row],[名前]]&amp;Toss[[#This Row],[レアリティ]]</f>
        <v>Xmas2菅原考支ICONIC</v>
      </c>
    </row>
    <row r="216" spans="1:24" x14ac:dyDescent="0.25">
      <c r="A216">
        <f>VLOOKUP(Toss[[#This Row],[No用]],SetNo[[No.用]:[vlookup 用]],2,FALSE)</f>
        <v>64</v>
      </c>
      <c r="B216">
        <f>IF(ROW()=2,1,IF(A215&lt;&gt;Toss[[#This Row],[No]],1,B215+1))</f>
        <v>5</v>
      </c>
      <c r="C216" s="1" t="s">
        <v>790</v>
      </c>
      <c r="D216" s="1" t="s">
        <v>144</v>
      </c>
      <c r="E216" s="1" t="s">
        <v>77</v>
      </c>
      <c r="F216" s="1" t="s">
        <v>74</v>
      </c>
      <c r="G216" s="1" t="s">
        <v>136</v>
      </c>
      <c r="H216" s="1" t="s">
        <v>71</v>
      </c>
      <c r="I216">
        <v>1</v>
      </c>
      <c r="J216" t="s">
        <v>231</v>
      </c>
      <c r="K216" s="1" t="s">
        <v>232</v>
      </c>
      <c r="L216" s="1" t="s">
        <v>162</v>
      </c>
      <c r="M216">
        <v>24</v>
      </c>
      <c r="N216">
        <v>0</v>
      </c>
      <c r="O216">
        <v>0</v>
      </c>
      <c r="P216">
        <v>0</v>
      </c>
      <c r="X216" t="str">
        <f>Toss[[#This Row],[服装]]&amp;Toss[[#This Row],[名前]]&amp;Toss[[#This Row],[レアリティ]]</f>
        <v>Xmas2菅原考支ICONIC</v>
      </c>
    </row>
    <row r="217" spans="1:24" x14ac:dyDescent="0.25">
      <c r="A217">
        <f>VLOOKUP(Toss[[#This Row],[No用]],SetNo[[No.用]:[vlookup 用]],2,FALSE)</f>
        <v>64</v>
      </c>
      <c r="B217">
        <f>IF(ROW()=2,1,IF(A216&lt;&gt;Toss[[#This Row],[No]],1,B216+1))</f>
        <v>6</v>
      </c>
      <c r="C217" s="1" t="s">
        <v>790</v>
      </c>
      <c r="D217" s="1" t="s">
        <v>144</v>
      </c>
      <c r="E217" s="1" t="s">
        <v>77</v>
      </c>
      <c r="F217" s="1" t="s">
        <v>74</v>
      </c>
      <c r="G217" s="1" t="s">
        <v>136</v>
      </c>
      <c r="H217" s="1" t="s">
        <v>71</v>
      </c>
      <c r="I217">
        <v>1</v>
      </c>
      <c r="J217" t="s">
        <v>231</v>
      </c>
      <c r="K217" s="1" t="s">
        <v>233</v>
      </c>
      <c r="L217" s="1" t="s">
        <v>224</v>
      </c>
      <c r="M217">
        <v>38</v>
      </c>
      <c r="N217">
        <v>0</v>
      </c>
      <c r="O217">
        <v>48</v>
      </c>
      <c r="P217">
        <v>0</v>
      </c>
      <c r="X217" t="str">
        <f>Toss[[#This Row],[服装]]&amp;Toss[[#This Row],[名前]]&amp;Toss[[#This Row],[レアリティ]]</f>
        <v>Xmas2菅原考支ICONIC</v>
      </c>
    </row>
    <row r="218" spans="1:24" x14ac:dyDescent="0.25">
      <c r="A218">
        <f>VLOOKUP(Toss[[#This Row],[No用]],SetNo[[No.用]:[vlookup 用]],2,FALSE)</f>
        <v>65</v>
      </c>
      <c r="B218">
        <f>IF(ROW()=2,1,IF(A217&lt;&gt;Toss[[#This Row],[No]],1,B217+1))</f>
        <v>1</v>
      </c>
      <c r="C218" s="1" t="s">
        <v>960</v>
      </c>
      <c r="D218" s="1" t="s">
        <v>144</v>
      </c>
      <c r="E218" s="1" t="s">
        <v>73</v>
      </c>
      <c r="F218" s="1" t="s">
        <v>74</v>
      </c>
      <c r="G218" s="1" t="s">
        <v>136</v>
      </c>
      <c r="H218" s="1" t="s">
        <v>71</v>
      </c>
      <c r="I218">
        <v>1</v>
      </c>
      <c r="J218" t="s">
        <v>231</v>
      </c>
      <c r="K218" s="1" t="s">
        <v>166</v>
      </c>
      <c r="L218" s="1" t="s">
        <v>173</v>
      </c>
      <c r="M218">
        <v>32</v>
      </c>
      <c r="N218">
        <v>0</v>
      </c>
      <c r="O218">
        <v>0</v>
      </c>
      <c r="P218">
        <v>0</v>
      </c>
      <c r="X218" t="str">
        <f>Toss[[#This Row],[服装]]&amp;Toss[[#This Row],[名前]]&amp;Toss[[#This Row],[レアリティ]]</f>
        <v>夏祭り2菅原考支ICONIC</v>
      </c>
    </row>
    <row r="219" spans="1:24" x14ac:dyDescent="0.25">
      <c r="A219">
        <f>VLOOKUP(Toss[[#This Row],[No用]],SetNo[[No.用]:[vlookup 用]],2,FALSE)</f>
        <v>65</v>
      </c>
      <c r="B219">
        <f>IF(ROW()=2,1,IF(A218&lt;&gt;Toss[[#This Row],[No]],1,B218+1))</f>
        <v>2</v>
      </c>
      <c r="C219" s="1" t="s">
        <v>960</v>
      </c>
      <c r="D219" s="1" t="s">
        <v>144</v>
      </c>
      <c r="E219" s="1" t="s">
        <v>73</v>
      </c>
      <c r="F219" s="1" t="s">
        <v>74</v>
      </c>
      <c r="G219" s="1" t="s">
        <v>136</v>
      </c>
      <c r="H219" s="1" t="s">
        <v>71</v>
      </c>
      <c r="I219">
        <v>1</v>
      </c>
      <c r="J219" t="s">
        <v>231</v>
      </c>
      <c r="K219" s="1" t="s">
        <v>169</v>
      </c>
      <c r="L219" s="1" t="s">
        <v>173</v>
      </c>
      <c r="M219">
        <v>32</v>
      </c>
      <c r="N219">
        <v>0</v>
      </c>
      <c r="O219">
        <v>0</v>
      </c>
      <c r="P219">
        <v>0</v>
      </c>
      <c r="X219" t="str">
        <f>Toss[[#This Row],[服装]]&amp;Toss[[#This Row],[名前]]&amp;Toss[[#This Row],[レアリティ]]</f>
        <v>夏祭り2菅原考支ICONIC</v>
      </c>
    </row>
    <row r="220" spans="1:24" x14ac:dyDescent="0.25">
      <c r="A220">
        <f>VLOOKUP(Toss[[#This Row],[No用]],SetNo[[No.用]:[vlookup 用]],2,FALSE)</f>
        <v>65</v>
      </c>
      <c r="B220">
        <f>IF(ROW()=2,1,IF(A219&lt;&gt;Toss[[#This Row],[No]],1,B219+1))</f>
        <v>3</v>
      </c>
      <c r="C220" s="1" t="s">
        <v>960</v>
      </c>
      <c r="D220" s="1" t="s">
        <v>144</v>
      </c>
      <c r="E220" s="1" t="s">
        <v>73</v>
      </c>
      <c r="F220" s="1" t="s">
        <v>74</v>
      </c>
      <c r="G220" s="1" t="s">
        <v>136</v>
      </c>
      <c r="H220" s="1" t="s">
        <v>71</v>
      </c>
      <c r="I220">
        <v>1</v>
      </c>
      <c r="J220" t="s">
        <v>231</v>
      </c>
      <c r="K220" s="1" t="s">
        <v>233</v>
      </c>
      <c r="L220" s="1" t="s">
        <v>173</v>
      </c>
      <c r="M220">
        <v>35</v>
      </c>
      <c r="N220">
        <v>0</v>
      </c>
      <c r="O220">
        <v>0</v>
      </c>
      <c r="P220">
        <v>0</v>
      </c>
      <c r="X220" t="str">
        <f>Toss[[#This Row],[服装]]&amp;Toss[[#This Row],[名前]]&amp;Toss[[#This Row],[レアリティ]]</f>
        <v>夏祭り2菅原考支ICONIC</v>
      </c>
    </row>
    <row r="221" spans="1:24" x14ac:dyDescent="0.25">
      <c r="A221">
        <f>VLOOKUP(Toss[[#This Row],[No用]],SetNo[[No.用]:[vlookup 用]],2,FALSE)</f>
        <v>65</v>
      </c>
      <c r="B221">
        <f>IF(ROW()=2,1,IF(A220&lt;&gt;Toss[[#This Row],[No]],1,B220+1))</f>
        <v>4</v>
      </c>
      <c r="C221" s="1" t="s">
        <v>960</v>
      </c>
      <c r="D221" s="1" t="s">
        <v>144</v>
      </c>
      <c r="E221" s="1" t="s">
        <v>73</v>
      </c>
      <c r="F221" s="1" t="s">
        <v>74</v>
      </c>
      <c r="G221" s="1" t="s">
        <v>136</v>
      </c>
      <c r="H221" s="1" t="s">
        <v>71</v>
      </c>
      <c r="I221">
        <v>1</v>
      </c>
      <c r="J221" t="s">
        <v>231</v>
      </c>
      <c r="K221" s="1" t="s">
        <v>172</v>
      </c>
      <c r="L221" s="1" t="s">
        <v>178</v>
      </c>
      <c r="M221">
        <v>27</v>
      </c>
      <c r="N221">
        <v>0</v>
      </c>
      <c r="O221">
        <v>0</v>
      </c>
      <c r="P221">
        <v>0</v>
      </c>
      <c r="X221" t="str">
        <f>Toss[[#This Row],[服装]]&amp;Toss[[#This Row],[名前]]&amp;Toss[[#This Row],[レアリティ]]</f>
        <v>夏祭り2菅原考支ICONIC</v>
      </c>
    </row>
    <row r="222" spans="1:24" x14ac:dyDescent="0.25">
      <c r="A222">
        <f>VLOOKUP(Toss[[#This Row],[No用]],SetNo[[No.用]:[vlookup 用]],2,FALSE)</f>
        <v>65</v>
      </c>
      <c r="B222">
        <f>IF(ROW()=2,1,IF(A221&lt;&gt;Toss[[#This Row],[No]],1,B221+1))</f>
        <v>5</v>
      </c>
      <c r="C222" s="1" t="s">
        <v>960</v>
      </c>
      <c r="D222" s="1" t="s">
        <v>144</v>
      </c>
      <c r="E222" s="1" t="s">
        <v>73</v>
      </c>
      <c r="F222" s="1" t="s">
        <v>74</v>
      </c>
      <c r="G222" s="1" t="s">
        <v>136</v>
      </c>
      <c r="H222" s="1" t="s">
        <v>71</v>
      </c>
      <c r="I222">
        <v>1</v>
      </c>
      <c r="J222" t="s">
        <v>231</v>
      </c>
      <c r="K222" s="1" t="s">
        <v>232</v>
      </c>
      <c r="L222" s="1" t="s">
        <v>178</v>
      </c>
      <c r="M222">
        <v>27</v>
      </c>
      <c r="N222">
        <v>0</v>
      </c>
      <c r="O222">
        <v>0</v>
      </c>
      <c r="P222">
        <v>0</v>
      </c>
      <c r="X222" t="str">
        <f>Toss[[#This Row],[服装]]&amp;Toss[[#This Row],[名前]]&amp;Toss[[#This Row],[レアリティ]]</f>
        <v>夏祭り2菅原考支ICONIC</v>
      </c>
    </row>
    <row r="223" spans="1:24" x14ac:dyDescent="0.25">
      <c r="A223">
        <f>VLOOKUP(Toss[[#This Row],[No用]],SetNo[[No.用]:[vlookup 用]],2,FALSE)</f>
        <v>65</v>
      </c>
      <c r="B223">
        <f>IF(ROW()=2,1,IF(A222&lt;&gt;Toss[[#This Row],[No]],1,B222+1))</f>
        <v>6</v>
      </c>
      <c r="C223" s="1" t="s">
        <v>960</v>
      </c>
      <c r="D223" s="1" t="s">
        <v>144</v>
      </c>
      <c r="E223" s="1" t="s">
        <v>73</v>
      </c>
      <c r="F223" s="1" t="s">
        <v>74</v>
      </c>
      <c r="G223" s="1" t="s">
        <v>136</v>
      </c>
      <c r="H223" s="1" t="s">
        <v>71</v>
      </c>
      <c r="I223">
        <v>1</v>
      </c>
      <c r="J223" t="s">
        <v>231</v>
      </c>
      <c r="K223" s="1" t="s">
        <v>183</v>
      </c>
      <c r="L223" s="1" t="s">
        <v>224</v>
      </c>
      <c r="M223">
        <v>37</v>
      </c>
      <c r="N223">
        <v>0</v>
      </c>
      <c r="O223">
        <v>47</v>
      </c>
      <c r="P223">
        <v>0</v>
      </c>
      <c r="X223" t="str">
        <f>Toss[[#This Row],[服装]]&amp;Toss[[#This Row],[名前]]&amp;Toss[[#This Row],[レアリティ]]</f>
        <v>夏祭り2菅原考支ICONIC</v>
      </c>
    </row>
    <row r="224" spans="1:24" x14ac:dyDescent="0.25">
      <c r="A224">
        <f>VLOOKUP(Toss[[#This Row],[No用]],SetNo[[No.用]:[vlookup 用]],2,FALSE)</f>
        <v>65</v>
      </c>
      <c r="B224">
        <f>IF(ROW()=2,1,IF(A223&lt;&gt;Toss[[#This Row],[No]],1,B223+1))</f>
        <v>7</v>
      </c>
      <c r="C224" s="1" t="s">
        <v>960</v>
      </c>
      <c r="D224" s="1" t="s">
        <v>144</v>
      </c>
      <c r="E224" s="1" t="s">
        <v>73</v>
      </c>
      <c r="F224" s="1" t="s">
        <v>74</v>
      </c>
      <c r="G224" s="1" t="s">
        <v>136</v>
      </c>
      <c r="H224" s="1" t="s">
        <v>71</v>
      </c>
      <c r="I224">
        <v>1</v>
      </c>
      <c r="J224" t="s">
        <v>231</v>
      </c>
      <c r="K224" s="1" t="s">
        <v>233</v>
      </c>
      <c r="L224" s="1" t="s">
        <v>224</v>
      </c>
      <c r="M224">
        <v>37</v>
      </c>
      <c r="N224">
        <v>0</v>
      </c>
      <c r="O224">
        <v>47</v>
      </c>
      <c r="P224">
        <v>0</v>
      </c>
      <c r="Q224" s="1" t="s">
        <v>1008</v>
      </c>
      <c r="R224" s="1" t="s">
        <v>962</v>
      </c>
      <c r="S224" s="1">
        <v>10</v>
      </c>
      <c r="T224" s="1">
        <v>19.8</v>
      </c>
      <c r="U224" s="1">
        <v>15</v>
      </c>
      <c r="V224" s="1">
        <v>29.7</v>
      </c>
      <c r="W224" s="1"/>
      <c r="X224" t="str">
        <f>Toss[[#This Row],[服装]]&amp;Toss[[#This Row],[名前]]&amp;Toss[[#This Row],[レアリティ]]</f>
        <v>夏祭り2菅原考支ICONIC</v>
      </c>
    </row>
    <row r="225" spans="1:24" x14ac:dyDescent="0.25">
      <c r="A225">
        <f>VLOOKUP(Toss[[#This Row],[No用]],SetNo[[No.用]:[vlookup 用]],2,FALSE)</f>
        <v>65</v>
      </c>
      <c r="B225">
        <f>IF(ROW()=2,1,IF(A224&lt;&gt;Toss[[#This Row],[No]],1,B224+1))</f>
        <v>8</v>
      </c>
      <c r="C225" s="1" t="s">
        <v>960</v>
      </c>
      <c r="D225" s="1" t="s">
        <v>144</v>
      </c>
      <c r="E225" s="1" t="s">
        <v>73</v>
      </c>
      <c r="F225" s="1" t="s">
        <v>74</v>
      </c>
      <c r="G225" s="1" t="s">
        <v>136</v>
      </c>
      <c r="H225" s="1" t="s">
        <v>71</v>
      </c>
      <c r="I225">
        <v>1</v>
      </c>
      <c r="J225" t="s">
        <v>231</v>
      </c>
      <c r="K225" s="1" t="s">
        <v>183</v>
      </c>
      <c r="L225" s="1" t="s">
        <v>224</v>
      </c>
      <c r="M225">
        <v>37</v>
      </c>
      <c r="N225">
        <v>0</v>
      </c>
      <c r="O225">
        <v>47</v>
      </c>
      <c r="P225">
        <v>0</v>
      </c>
      <c r="X225" t="str">
        <f>Toss[[#This Row],[服装]]&amp;Toss[[#This Row],[名前]]&amp;Toss[[#This Row],[レアリティ]]</f>
        <v>夏祭り2菅原考支ICONIC</v>
      </c>
    </row>
    <row r="226" spans="1:24" x14ac:dyDescent="0.25">
      <c r="A226">
        <f>VLOOKUP(Toss[[#This Row],[No用]],SetNo[[No.用]:[vlookup 用]],2,FALSE)</f>
        <v>66</v>
      </c>
      <c r="B226">
        <f>IF(ROW()=2,1,IF(A225&lt;&gt;Toss[[#This Row],[No]],1,B225+1))</f>
        <v>1</v>
      </c>
      <c r="C226" t="s">
        <v>205</v>
      </c>
      <c r="D226" t="s">
        <v>145</v>
      </c>
      <c r="E226" t="s">
        <v>28</v>
      </c>
      <c r="F226" t="s">
        <v>25</v>
      </c>
      <c r="G226" t="s">
        <v>136</v>
      </c>
      <c r="H226" t="s">
        <v>71</v>
      </c>
      <c r="I226">
        <v>1</v>
      </c>
      <c r="J226" t="s">
        <v>231</v>
      </c>
      <c r="K226" t="s">
        <v>166</v>
      </c>
      <c r="L226" t="s">
        <v>162</v>
      </c>
      <c r="M226">
        <v>21</v>
      </c>
      <c r="N226">
        <v>0</v>
      </c>
      <c r="O226">
        <v>0</v>
      </c>
      <c r="P226">
        <v>0</v>
      </c>
      <c r="X226" t="str">
        <f>Toss[[#This Row],[服装]]&amp;Toss[[#This Row],[名前]]&amp;Toss[[#This Row],[レアリティ]]</f>
        <v>ユニフォーム東峰旭ICONIC</v>
      </c>
    </row>
    <row r="227" spans="1:24" x14ac:dyDescent="0.25">
      <c r="A227">
        <f>VLOOKUP(Toss[[#This Row],[No用]],SetNo[[No.用]:[vlookup 用]],2,FALSE)</f>
        <v>66</v>
      </c>
      <c r="B227">
        <f>IF(ROW()=2,1,IF(A226&lt;&gt;Toss[[#This Row],[No]],1,B226+1))</f>
        <v>2</v>
      </c>
      <c r="C227" t="s">
        <v>205</v>
      </c>
      <c r="D227" t="s">
        <v>145</v>
      </c>
      <c r="E227" t="s">
        <v>28</v>
      </c>
      <c r="F227" t="s">
        <v>25</v>
      </c>
      <c r="G227" t="s">
        <v>136</v>
      </c>
      <c r="H227" t="s">
        <v>71</v>
      </c>
      <c r="I227">
        <v>1</v>
      </c>
      <c r="J227" t="s">
        <v>231</v>
      </c>
      <c r="K227" t="s">
        <v>167</v>
      </c>
      <c r="L227" t="s">
        <v>162</v>
      </c>
      <c r="M227">
        <v>21</v>
      </c>
      <c r="N227">
        <v>0</v>
      </c>
      <c r="O227">
        <v>0</v>
      </c>
      <c r="P227">
        <v>0</v>
      </c>
      <c r="X227" t="str">
        <f>Toss[[#This Row],[服装]]&amp;Toss[[#This Row],[名前]]&amp;Toss[[#This Row],[レアリティ]]</f>
        <v>ユニフォーム東峰旭ICONIC</v>
      </c>
    </row>
    <row r="228" spans="1:24" x14ac:dyDescent="0.25">
      <c r="A228">
        <f>VLOOKUP(Toss[[#This Row],[No用]],SetNo[[No.用]:[vlookup 用]],2,FALSE)</f>
        <v>67</v>
      </c>
      <c r="B228">
        <f>IF(ROW()=2,1,IF(A227&lt;&gt;Toss[[#This Row],[No]],1,B227+1))</f>
        <v>1</v>
      </c>
      <c r="C228" t="s">
        <v>117</v>
      </c>
      <c r="D228" t="s">
        <v>145</v>
      </c>
      <c r="E228" t="s">
        <v>23</v>
      </c>
      <c r="F228" t="s">
        <v>25</v>
      </c>
      <c r="G228" t="s">
        <v>136</v>
      </c>
      <c r="H228" t="s">
        <v>71</v>
      </c>
      <c r="I228">
        <v>1</v>
      </c>
      <c r="J228" t="s">
        <v>231</v>
      </c>
      <c r="K228" t="s">
        <v>166</v>
      </c>
      <c r="L228" t="s">
        <v>162</v>
      </c>
      <c r="M228">
        <v>19</v>
      </c>
      <c r="N228">
        <v>0</v>
      </c>
      <c r="O228">
        <v>0</v>
      </c>
      <c r="P228">
        <v>0</v>
      </c>
      <c r="X228" t="str">
        <f>Toss[[#This Row],[服装]]&amp;Toss[[#This Row],[名前]]&amp;Toss[[#This Row],[レアリティ]]</f>
        <v>プール掃除東峰旭ICONIC</v>
      </c>
    </row>
    <row r="229" spans="1:24" x14ac:dyDescent="0.25">
      <c r="A229">
        <f>VLOOKUP(Toss[[#This Row],[No用]],SetNo[[No.用]:[vlookup 用]],2,FALSE)</f>
        <v>67</v>
      </c>
      <c r="B229">
        <f>IF(ROW()=2,1,IF(A228&lt;&gt;Toss[[#This Row],[No]],1,B228+1))</f>
        <v>2</v>
      </c>
      <c r="C229" t="s">
        <v>117</v>
      </c>
      <c r="D229" t="s">
        <v>145</v>
      </c>
      <c r="E229" t="s">
        <v>23</v>
      </c>
      <c r="F229" t="s">
        <v>25</v>
      </c>
      <c r="G229" t="s">
        <v>136</v>
      </c>
      <c r="H229" t="s">
        <v>71</v>
      </c>
      <c r="I229">
        <v>1</v>
      </c>
      <c r="J229" t="s">
        <v>231</v>
      </c>
      <c r="K229" t="s">
        <v>167</v>
      </c>
      <c r="L229" t="s">
        <v>162</v>
      </c>
      <c r="M229">
        <v>19</v>
      </c>
      <c r="N229">
        <v>0</v>
      </c>
      <c r="O229">
        <v>0</v>
      </c>
      <c r="P229">
        <v>0</v>
      </c>
      <c r="X229" t="str">
        <f>Toss[[#This Row],[服装]]&amp;Toss[[#This Row],[名前]]&amp;Toss[[#This Row],[レアリティ]]</f>
        <v>プール掃除東峰旭ICONIC</v>
      </c>
    </row>
    <row r="230" spans="1:24" x14ac:dyDescent="0.25">
      <c r="A230">
        <f>VLOOKUP(Toss[[#This Row],[No用]],SetNo[[No.用]:[vlookup 用]],2,FALSE)</f>
        <v>68</v>
      </c>
      <c r="B230">
        <f>IF(ROW()=2,1,IF(A229&lt;&gt;Toss[[#This Row],[No]],1,B229+1))</f>
        <v>1</v>
      </c>
      <c r="C230" s="1" t="s">
        <v>627</v>
      </c>
      <c r="D230" s="1" t="s">
        <v>145</v>
      </c>
      <c r="E230" s="1" t="s">
        <v>90</v>
      </c>
      <c r="F230" s="1" t="s">
        <v>78</v>
      </c>
      <c r="G230" s="1" t="s">
        <v>136</v>
      </c>
      <c r="H230" s="1" t="s">
        <v>71</v>
      </c>
      <c r="I230">
        <v>1</v>
      </c>
      <c r="J230" t="s">
        <v>231</v>
      </c>
      <c r="K230" t="s">
        <v>166</v>
      </c>
      <c r="L230" t="s">
        <v>162</v>
      </c>
      <c r="M230">
        <v>21</v>
      </c>
      <c r="N230">
        <v>0</v>
      </c>
      <c r="O230">
        <v>0</v>
      </c>
      <c r="P230">
        <v>0</v>
      </c>
      <c r="X230" t="str">
        <f>Toss[[#This Row],[服装]]&amp;Toss[[#This Row],[名前]]&amp;Toss[[#This Row],[レアリティ]]</f>
        <v>サバゲ東峰旭ICONIC</v>
      </c>
    </row>
    <row r="231" spans="1:24" x14ac:dyDescent="0.25">
      <c r="A231">
        <f>VLOOKUP(Toss[[#This Row],[No用]],SetNo[[No.用]:[vlookup 用]],2,FALSE)</f>
        <v>68</v>
      </c>
      <c r="B231">
        <f>IF(ROW()=2,1,IF(A230&lt;&gt;Toss[[#This Row],[No]],1,B230+1))</f>
        <v>2</v>
      </c>
      <c r="C231" s="1" t="s">
        <v>627</v>
      </c>
      <c r="D231" s="1" t="s">
        <v>145</v>
      </c>
      <c r="E231" s="1" t="s">
        <v>90</v>
      </c>
      <c r="F231" s="1" t="s">
        <v>78</v>
      </c>
      <c r="G231" s="1" t="s">
        <v>136</v>
      </c>
      <c r="H231" s="1" t="s">
        <v>71</v>
      </c>
      <c r="I231">
        <v>1</v>
      </c>
      <c r="J231" t="s">
        <v>231</v>
      </c>
      <c r="K231" t="s">
        <v>167</v>
      </c>
      <c r="L231" t="s">
        <v>162</v>
      </c>
      <c r="M231">
        <v>21</v>
      </c>
      <c r="N231">
        <v>0</v>
      </c>
      <c r="O231">
        <v>0</v>
      </c>
      <c r="P231">
        <v>0</v>
      </c>
      <c r="X231" t="str">
        <f>Toss[[#This Row],[服装]]&amp;Toss[[#This Row],[名前]]&amp;Toss[[#This Row],[レアリティ]]</f>
        <v>サバゲ東峰旭ICONIC</v>
      </c>
    </row>
    <row r="232" spans="1:24" x14ac:dyDescent="0.25">
      <c r="A232">
        <f>VLOOKUP(Toss[[#This Row],[No用]],SetNo[[No.用]:[vlookup 用]],2,FALSE)</f>
        <v>69</v>
      </c>
      <c r="B232">
        <f>IF(ROW()=2,1,IF(A231&lt;&gt;Toss[[#This Row],[No]],1,B231+1))</f>
        <v>1</v>
      </c>
      <c r="C232" s="1" t="s">
        <v>992</v>
      </c>
      <c r="D232" s="1" t="s">
        <v>145</v>
      </c>
      <c r="E232" s="1" t="s">
        <v>77</v>
      </c>
      <c r="F232" s="1" t="s">
        <v>78</v>
      </c>
      <c r="G232" s="1" t="s">
        <v>136</v>
      </c>
      <c r="H232" s="1" t="s">
        <v>71</v>
      </c>
      <c r="I232">
        <v>1</v>
      </c>
      <c r="J232" t="s">
        <v>231</v>
      </c>
      <c r="K232" t="s">
        <v>166</v>
      </c>
      <c r="L232" t="s">
        <v>162</v>
      </c>
      <c r="M232">
        <v>23</v>
      </c>
      <c r="N232">
        <v>0</v>
      </c>
      <c r="O232">
        <v>0</v>
      </c>
      <c r="P232">
        <v>0</v>
      </c>
      <c r="X232" t="str">
        <f>Toss[[#This Row],[服装]]&amp;Toss[[#This Row],[名前]]&amp;Toss[[#This Row],[レアリティ]]</f>
        <v>夏祭り2東峰旭ICONIC</v>
      </c>
    </row>
    <row r="233" spans="1:24" x14ac:dyDescent="0.25">
      <c r="A233">
        <f>VLOOKUP(Toss[[#This Row],[No用]],SetNo[[No.用]:[vlookup 用]],2,FALSE)</f>
        <v>69</v>
      </c>
      <c r="B233">
        <f>IF(ROW()=2,1,IF(A232&lt;&gt;Toss[[#This Row],[No]],1,B232+1))</f>
        <v>2</v>
      </c>
      <c r="C233" s="1" t="s">
        <v>992</v>
      </c>
      <c r="D233" s="1" t="s">
        <v>145</v>
      </c>
      <c r="E233" s="1" t="s">
        <v>77</v>
      </c>
      <c r="F233" s="1" t="s">
        <v>78</v>
      </c>
      <c r="G233" s="1" t="s">
        <v>136</v>
      </c>
      <c r="H233" s="1" t="s">
        <v>71</v>
      </c>
      <c r="I233">
        <v>1</v>
      </c>
      <c r="J233" t="s">
        <v>231</v>
      </c>
      <c r="K233" t="s">
        <v>167</v>
      </c>
      <c r="L233" t="s">
        <v>162</v>
      </c>
      <c r="M233">
        <v>22</v>
      </c>
      <c r="N233">
        <v>0</v>
      </c>
      <c r="O233">
        <v>0</v>
      </c>
      <c r="P233">
        <v>0</v>
      </c>
      <c r="X233" t="str">
        <f>Toss[[#This Row],[服装]]&amp;Toss[[#This Row],[名前]]&amp;Toss[[#This Row],[レアリティ]]</f>
        <v>夏祭り2東峰旭ICONIC</v>
      </c>
    </row>
    <row r="234" spans="1:24" x14ac:dyDescent="0.25">
      <c r="A234">
        <f>VLOOKUP(Toss[[#This Row],[No用]],SetNo[[No.用]:[vlookup 用]],2,FALSE)</f>
        <v>70</v>
      </c>
      <c r="B234">
        <f>IF(ROW()=2,1,IF(A233&lt;&gt;Toss[[#This Row],[No]],1,B233+1))</f>
        <v>1</v>
      </c>
      <c r="C234" s="1" t="s">
        <v>1446</v>
      </c>
      <c r="D234" s="1" t="s">
        <v>145</v>
      </c>
      <c r="E234" s="1" t="s">
        <v>73</v>
      </c>
      <c r="F234" s="1" t="s">
        <v>78</v>
      </c>
      <c r="G234" s="1" t="s">
        <v>136</v>
      </c>
      <c r="H234" s="1" t="s">
        <v>71</v>
      </c>
      <c r="I234">
        <v>1</v>
      </c>
      <c r="J234" t="s">
        <v>231</v>
      </c>
      <c r="K234" t="s">
        <v>166</v>
      </c>
      <c r="L234" t="s">
        <v>162</v>
      </c>
      <c r="M234">
        <v>21</v>
      </c>
      <c r="N234">
        <v>0</v>
      </c>
      <c r="O234">
        <v>0</v>
      </c>
      <c r="P234">
        <v>0</v>
      </c>
      <c r="X234" t="str">
        <f>Toss[[#This Row],[服装]]&amp;Toss[[#This Row],[名前]]&amp;Toss[[#This Row],[レアリティ]]</f>
        <v>和装体験東峰旭ICONIC</v>
      </c>
    </row>
    <row r="235" spans="1:24" x14ac:dyDescent="0.25">
      <c r="A235">
        <f>VLOOKUP(Toss[[#This Row],[No用]],SetNo[[No.用]:[vlookup 用]],2,FALSE)</f>
        <v>70</v>
      </c>
      <c r="B235">
        <f>IF(ROW()=2,1,IF(A234&lt;&gt;Toss[[#This Row],[No]],1,B234+1))</f>
        <v>2</v>
      </c>
      <c r="C235" s="1" t="s">
        <v>1446</v>
      </c>
      <c r="D235" s="1" t="s">
        <v>145</v>
      </c>
      <c r="E235" s="1" t="s">
        <v>73</v>
      </c>
      <c r="F235" s="1" t="s">
        <v>78</v>
      </c>
      <c r="G235" s="1" t="s">
        <v>136</v>
      </c>
      <c r="H235" s="1" t="s">
        <v>71</v>
      </c>
      <c r="I235">
        <v>1</v>
      </c>
      <c r="J235" t="s">
        <v>231</v>
      </c>
      <c r="K235" t="s">
        <v>167</v>
      </c>
      <c r="L235" t="s">
        <v>162</v>
      </c>
      <c r="M235">
        <v>21</v>
      </c>
      <c r="N235">
        <v>0</v>
      </c>
      <c r="O235">
        <v>0</v>
      </c>
      <c r="P235">
        <v>0</v>
      </c>
      <c r="X235" t="str">
        <f>Toss[[#This Row],[服装]]&amp;Toss[[#This Row],[名前]]&amp;Toss[[#This Row],[レアリティ]]</f>
        <v>和装体験東峰旭ICONIC</v>
      </c>
    </row>
    <row r="236" spans="1:24" x14ac:dyDescent="0.25">
      <c r="A236">
        <f>VLOOKUP(Toss[[#This Row],[No用]],SetNo[[No.用]:[vlookup 用]],2,FALSE)</f>
        <v>71</v>
      </c>
      <c r="B236">
        <f>IF(ROW()=2,1,IF(A235&lt;&gt;Toss[[#This Row],[No]],1,B235+1))</f>
        <v>1</v>
      </c>
      <c r="C236" t="s">
        <v>205</v>
      </c>
      <c r="D236" t="s">
        <v>145</v>
      </c>
      <c r="E236" t="s">
        <v>28</v>
      </c>
      <c r="F236" t="s">
        <v>25</v>
      </c>
      <c r="G236" t="s">
        <v>136</v>
      </c>
      <c r="H236" t="s">
        <v>218</v>
      </c>
      <c r="I236">
        <v>1</v>
      </c>
      <c r="J236" t="s">
        <v>231</v>
      </c>
      <c r="K236" t="s">
        <v>166</v>
      </c>
      <c r="L236" t="s">
        <v>162</v>
      </c>
      <c r="M236">
        <v>21</v>
      </c>
      <c r="N236">
        <v>0</v>
      </c>
      <c r="O236">
        <v>0</v>
      </c>
      <c r="P236">
        <v>0</v>
      </c>
      <c r="X236" t="str">
        <f>Toss[[#This Row],[服装]]&amp;Toss[[#This Row],[名前]]&amp;Toss[[#This Row],[レアリティ]]</f>
        <v>ユニフォーム東峰旭YELL</v>
      </c>
    </row>
    <row r="237" spans="1:24" x14ac:dyDescent="0.25">
      <c r="A237">
        <f>VLOOKUP(Toss[[#This Row],[No用]],SetNo[[No.用]:[vlookup 用]],2,FALSE)</f>
        <v>71</v>
      </c>
      <c r="B237">
        <f>IF(ROW()=2,1,IF(A236&lt;&gt;Toss[[#This Row],[No]],1,B236+1))</f>
        <v>2</v>
      </c>
      <c r="C237" t="s">
        <v>205</v>
      </c>
      <c r="D237" t="s">
        <v>145</v>
      </c>
      <c r="E237" t="s">
        <v>28</v>
      </c>
      <c r="F237" t="s">
        <v>25</v>
      </c>
      <c r="G237" t="s">
        <v>136</v>
      </c>
      <c r="H237" t="s">
        <v>218</v>
      </c>
      <c r="I237">
        <v>1</v>
      </c>
      <c r="J237" t="s">
        <v>231</v>
      </c>
      <c r="K237" t="s">
        <v>167</v>
      </c>
      <c r="L237" t="s">
        <v>162</v>
      </c>
      <c r="M237">
        <v>21</v>
      </c>
      <c r="N237">
        <v>0</v>
      </c>
      <c r="O237">
        <v>0</v>
      </c>
      <c r="P237">
        <v>0</v>
      </c>
      <c r="X237" t="str">
        <f>Toss[[#This Row],[服装]]&amp;Toss[[#This Row],[名前]]&amp;Toss[[#This Row],[レアリティ]]</f>
        <v>ユニフォーム東峰旭YELL</v>
      </c>
    </row>
    <row r="238" spans="1:24" x14ac:dyDescent="0.25">
      <c r="A238">
        <f>VLOOKUP(Toss[[#This Row],[No用]],SetNo[[No.用]:[vlookup 用]],2,FALSE)</f>
        <v>72</v>
      </c>
      <c r="B238">
        <f>IF(ROW()=2,1,IF(A237&lt;&gt;Toss[[#This Row],[No]],1,B237+1))</f>
        <v>1</v>
      </c>
      <c r="C238" t="s">
        <v>205</v>
      </c>
      <c r="D238" t="s">
        <v>146</v>
      </c>
      <c r="E238" t="s">
        <v>24</v>
      </c>
      <c r="F238" t="s">
        <v>25</v>
      </c>
      <c r="G238" t="s">
        <v>136</v>
      </c>
      <c r="H238" t="s">
        <v>71</v>
      </c>
      <c r="I238">
        <v>1</v>
      </c>
      <c r="J238" t="s">
        <v>231</v>
      </c>
      <c r="K238" t="s">
        <v>166</v>
      </c>
      <c r="L238" t="s">
        <v>162</v>
      </c>
      <c r="M238">
        <v>22</v>
      </c>
      <c r="N238">
        <v>0</v>
      </c>
      <c r="O238">
        <v>0</v>
      </c>
      <c r="P238">
        <v>0</v>
      </c>
      <c r="X238" t="str">
        <f>Toss[[#This Row],[服装]]&amp;Toss[[#This Row],[名前]]&amp;Toss[[#This Row],[レアリティ]]</f>
        <v>ユニフォーム縁下力ICONIC</v>
      </c>
    </row>
    <row r="239" spans="1:24" x14ac:dyDescent="0.25">
      <c r="A239">
        <f>VLOOKUP(Toss[[#This Row],[No用]],SetNo[[No.用]:[vlookup 用]],2,FALSE)</f>
        <v>73</v>
      </c>
      <c r="B239">
        <f>IF(ROW()=2,1,IF(A238&lt;&gt;Toss[[#This Row],[No]],1,B238+1))</f>
        <v>1</v>
      </c>
      <c r="C239" t="s">
        <v>363</v>
      </c>
      <c r="D239" t="s">
        <v>146</v>
      </c>
      <c r="E239" t="s">
        <v>28</v>
      </c>
      <c r="F239" t="s">
        <v>25</v>
      </c>
      <c r="G239" t="s">
        <v>136</v>
      </c>
      <c r="H239" t="s">
        <v>71</v>
      </c>
      <c r="I239">
        <v>1</v>
      </c>
      <c r="J239" t="s">
        <v>231</v>
      </c>
      <c r="K239" t="s">
        <v>166</v>
      </c>
      <c r="L239" t="s">
        <v>162</v>
      </c>
      <c r="M239">
        <v>22</v>
      </c>
      <c r="N239">
        <v>0</v>
      </c>
      <c r="O239">
        <v>0</v>
      </c>
      <c r="P239">
        <v>0</v>
      </c>
      <c r="X239" t="str">
        <f>Toss[[#This Row],[服装]]&amp;Toss[[#This Row],[名前]]&amp;Toss[[#This Row],[レアリティ]]</f>
        <v>探偵縁下力ICONIC</v>
      </c>
    </row>
    <row r="240" spans="1:24" x14ac:dyDescent="0.25">
      <c r="A240">
        <f>VLOOKUP(Toss[[#This Row],[No用]],SetNo[[No.用]:[vlookup 用]],2,FALSE)</f>
        <v>74</v>
      </c>
      <c r="B240">
        <f>IF(ROW()=2,1,IF(A239&lt;&gt;Toss[[#This Row],[No]],1,B239+1))</f>
        <v>1</v>
      </c>
      <c r="C240" s="1" t="s">
        <v>628</v>
      </c>
      <c r="D240" s="1" t="s">
        <v>146</v>
      </c>
      <c r="E240" s="1" t="s">
        <v>73</v>
      </c>
      <c r="F240" s="1" t="s">
        <v>78</v>
      </c>
      <c r="G240" s="1" t="s">
        <v>136</v>
      </c>
      <c r="H240" s="1" t="s">
        <v>71</v>
      </c>
      <c r="I240">
        <v>1</v>
      </c>
      <c r="J240" t="s">
        <v>231</v>
      </c>
      <c r="K240" t="s">
        <v>166</v>
      </c>
      <c r="L240" t="s">
        <v>162</v>
      </c>
      <c r="M240">
        <v>22</v>
      </c>
      <c r="N240">
        <v>0</v>
      </c>
      <c r="O240">
        <v>0</v>
      </c>
      <c r="P240">
        <v>0</v>
      </c>
      <c r="X240" t="str">
        <f>Toss[[#This Row],[服装]]&amp;Toss[[#This Row],[名前]]&amp;Toss[[#This Row],[レアリティ]]</f>
        <v>RPG縁下力ICONIC</v>
      </c>
    </row>
    <row r="241" spans="1:24" x14ac:dyDescent="0.25">
      <c r="A241">
        <f>VLOOKUP(Toss[[#This Row],[No用]],SetNo[[No.用]:[vlookup 用]],2,FALSE)</f>
        <v>75</v>
      </c>
      <c r="B241">
        <f>IF(ROW()=2,1,IF(A240&lt;&gt;Toss[[#This Row],[No]],1,B240+1))</f>
        <v>1</v>
      </c>
      <c r="C241" s="1" t="s">
        <v>701</v>
      </c>
      <c r="D241" s="1" t="s">
        <v>146</v>
      </c>
      <c r="E241" s="1" t="s">
        <v>90</v>
      </c>
      <c r="F241" s="1" t="s">
        <v>78</v>
      </c>
      <c r="G241" s="1" t="s">
        <v>136</v>
      </c>
      <c r="H241" s="1" t="s">
        <v>71</v>
      </c>
      <c r="I241">
        <v>1</v>
      </c>
      <c r="J241" t="s">
        <v>231</v>
      </c>
      <c r="K241" t="s">
        <v>166</v>
      </c>
      <c r="L241" t="s">
        <v>162</v>
      </c>
      <c r="M241">
        <v>22</v>
      </c>
      <c r="N241">
        <v>0</v>
      </c>
      <c r="O241">
        <v>0</v>
      </c>
      <c r="P241">
        <v>0</v>
      </c>
      <c r="X241" t="str">
        <f>Toss[[#This Row],[服装]]&amp;Toss[[#This Row],[名前]]&amp;Toss[[#This Row],[レアリティ]]</f>
        <v>花火縁下力ICONIC</v>
      </c>
    </row>
    <row r="242" spans="1:24" x14ac:dyDescent="0.25">
      <c r="A242">
        <f>VLOOKUP(Toss[[#This Row],[No用]],SetNo[[No.用]:[vlookup 用]],2,FALSE)</f>
        <v>76</v>
      </c>
      <c r="B242">
        <f>IF(ROW()=2,1,IF(A241&lt;&gt;Toss[[#This Row],[No]],1,B241+1))</f>
        <v>1</v>
      </c>
      <c r="C242" t="s">
        <v>205</v>
      </c>
      <c r="D242" t="s">
        <v>147</v>
      </c>
      <c r="E242" t="s">
        <v>24</v>
      </c>
      <c r="F242" t="s">
        <v>25</v>
      </c>
      <c r="G242" t="s">
        <v>136</v>
      </c>
      <c r="H242" t="s">
        <v>71</v>
      </c>
      <c r="I242">
        <v>1</v>
      </c>
      <c r="J242" t="s">
        <v>231</v>
      </c>
      <c r="K242" t="s">
        <v>166</v>
      </c>
      <c r="L242" t="s">
        <v>162</v>
      </c>
      <c r="M242">
        <v>20</v>
      </c>
      <c r="N242">
        <v>0</v>
      </c>
      <c r="O242">
        <v>0</v>
      </c>
      <c r="P242">
        <v>0</v>
      </c>
      <c r="X242" t="str">
        <f>Toss[[#This Row],[服装]]&amp;Toss[[#This Row],[名前]]&amp;Toss[[#This Row],[レアリティ]]</f>
        <v>ユニフォーム木下久志ICONIC</v>
      </c>
    </row>
    <row r="243" spans="1:24" x14ac:dyDescent="0.25">
      <c r="A243">
        <f>VLOOKUP(Toss[[#This Row],[No用]],SetNo[[No.用]:[vlookup 用]],2,FALSE)</f>
        <v>76</v>
      </c>
      <c r="B243">
        <f>IF(ROW()=2,1,IF(A242&lt;&gt;Toss[[#This Row],[No]],1,B242+1))</f>
        <v>2</v>
      </c>
      <c r="C243" t="s">
        <v>205</v>
      </c>
      <c r="D243" t="s">
        <v>147</v>
      </c>
      <c r="E243" t="s">
        <v>24</v>
      </c>
      <c r="F243" t="s">
        <v>25</v>
      </c>
      <c r="G243" t="s">
        <v>136</v>
      </c>
      <c r="H243" t="s">
        <v>71</v>
      </c>
      <c r="I243">
        <v>1</v>
      </c>
      <c r="J243" t="s">
        <v>231</v>
      </c>
      <c r="K243" t="s">
        <v>167</v>
      </c>
      <c r="L243" t="s">
        <v>162</v>
      </c>
      <c r="M243">
        <v>21</v>
      </c>
      <c r="N243">
        <v>0</v>
      </c>
      <c r="O243">
        <v>0</v>
      </c>
      <c r="P243">
        <v>0</v>
      </c>
      <c r="X243" t="str">
        <f>Toss[[#This Row],[服装]]&amp;Toss[[#This Row],[名前]]&amp;Toss[[#This Row],[レアリティ]]</f>
        <v>ユニフォーム木下久志ICONIC</v>
      </c>
    </row>
    <row r="244" spans="1:24" x14ac:dyDescent="0.25">
      <c r="A244">
        <f>VLOOKUP(Toss[[#This Row],[No用]],SetNo[[No.用]:[vlookup 用]],2,FALSE)</f>
        <v>77</v>
      </c>
      <c r="B244">
        <f>IF(ROW()=2,1,IF(A243&lt;&gt;Toss[[#This Row],[No]],1,B243+1))</f>
        <v>1</v>
      </c>
      <c r="C244" s="1" t="s">
        <v>902</v>
      </c>
      <c r="D244" s="1" t="s">
        <v>147</v>
      </c>
      <c r="E244" s="1" t="s">
        <v>77</v>
      </c>
      <c r="F244" s="1" t="s">
        <v>78</v>
      </c>
      <c r="G244" s="1" t="s">
        <v>136</v>
      </c>
      <c r="H244" s="1" t="s">
        <v>71</v>
      </c>
      <c r="I244">
        <v>1</v>
      </c>
      <c r="J244" t="s">
        <v>231</v>
      </c>
      <c r="K244" t="s">
        <v>166</v>
      </c>
      <c r="L244" t="s">
        <v>162</v>
      </c>
      <c r="M244">
        <v>20</v>
      </c>
      <c r="N244">
        <v>0</v>
      </c>
      <c r="O244">
        <v>0</v>
      </c>
      <c r="P244">
        <v>0</v>
      </c>
      <c r="X244" t="str">
        <f>Toss[[#This Row],[服装]]&amp;Toss[[#This Row],[名前]]&amp;Toss[[#This Row],[レアリティ]]</f>
        <v>妖木下久志ICONIC</v>
      </c>
    </row>
    <row r="245" spans="1:24" x14ac:dyDescent="0.25">
      <c r="A245">
        <f>VLOOKUP(Toss[[#This Row],[No用]],SetNo[[No.用]:[vlookup 用]],2,FALSE)</f>
        <v>77</v>
      </c>
      <c r="B245">
        <f>IF(ROW()=2,1,IF(A244&lt;&gt;Toss[[#This Row],[No]],1,B244+1))</f>
        <v>2</v>
      </c>
      <c r="C245" s="1" t="s">
        <v>902</v>
      </c>
      <c r="D245" s="1" t="s">
        <v>147</v>
      </c>
      <c r="E245" s="1" t="s">
        <v>77</v>
      </c>
      <c r="F245" s="1" t="s">
        <v>78</v>
      </c>
      <c r="G245" s="1" t="s">
        <v>136</v>
      </c>
      <c r="H245" s="1" t="s">
        <v>71</v>
      </c>
      <c r="I245">
        <v>1</v>
      </c>
      <c r="J245" t="s">
        <v>231</v>
      </c>
      <c r="K245" t="s">
        <v>167</v>
      </c>
      <c r="L245" t="s">
        <v>162</v>
      </c>
      <c r="M245">
        <v>21</v>
      </c>
      <c r="N245">
        <v>0</v>
      </c>
      <c r="O245">
        <v>0</v>
      </c>
      <c r="P245">
        <v>0</v>
      </c>
      <c r="X245" t="str">
        <f>Toss[[#This Row],[服装]]&amp;Toss[[#This Row],[名前]]&amp;Toss[[#This Row],[レアリティ]]</f>
        <v>妖木下久志ICONIC</v>
      </c>
    </row>
    <row r="246" spans="1:24" x14ac:dyDescent="0.25">
      <c r="A246">
        <f>VLOOKUP(Toss[[#This Row],[No用]],SetNo[[No.用]:[vlookup 用]],2,FALSE)</f>
        <v>78</v>
      </c>
      <c r="B246">
        <f>IF(ROW()=2,1,IF(A245&lt;&gt;Toss[[#This Row],[No]],1,B245+1))</f>
        <v>1</v>
      </c>
      <c r="C246" t="s">
        <v>205</v>
      </c>
      <c r="D246" t="s">
        <v>148</v>
      </c>
      <c r="E246" t="s">
        <v>24</v>
      </c>
      <c r="F246" t="s">
        <v>26</v>
      </c>
      <c r="G246" t="s">
        <v>136</v>
      </c>
      <c r="H246" t="s">
        <v>71</v>
      </c>
      <c r="I246">
        <v>1</v>
      </c>
      <c r="J246" t="s">
        <v>231</v>
      </c>
      <c r="K246" t="s">
        <v>166</v>
      </c>
      <c r="L246" t="s">
        <v>162</v>
      </c>
      <c r="M246">
        <v>21</v>
      </c>
      <c r="N246">
        <v>0</v>
      </c>
      <c r="O246">
        <v>0</v>
      </c>
      <c r="P246">
        <v>0</v>
      </c>
      <c r="X246" t="str">
        <f>Toss[[#This Row],[服装]]&amp;Toss[[#This Row],[名前]]&amp;Toss[[#This Row],[レアリティ]]</f>
        <v>ユニフォーム成田一仁ICONIC</v>
      </c>
    </row>
    <row r="247" spans="1:24" x14ac:dyDescent="0.25">
      <c r="A247">
        <f>VLOOKUP(Toss[[#This Row],[No用]],SetNo[[No.用]:[vlookup 用]],2,FALSE)</f>
        <v>78</v>
      </c>
      <c r="B247">
        <f>IF(ROW()=2,1,IF(A246&lt;&gt;Toss[[#This Row],[No]],1,B246+1))</f>
        <v>2</v>
      </c>
      <c r="C247" t="s">
        <v>205</v>
      </c>
      <c r="D247" t="s">
        <v>148</v>
      </c>
      <c r="E247" t="s">
        <v>24</v>
      </c>
      <c r="F247" t="s">
        <v>26</v>
      </c>
      <c r="G247" t="s">
        <v>136</v>
      </c>
      <c r="H247" t="s">
        <v>71</v>
      </c>
      <c r="I247">
        <v>1</v>
      </c>
      <c r="J247" t="s">
        <v>231</v>
      </c>
      <c r="K247" t="s">
        <v>167</v>
      </c>
      <c r="L247" t="s">
        <v>162</v>
      </c>
      <c r="M247">
        <v>24</v>
      </c>
      <c r="N247">
        <v>0</v>
      </c>
      <c r="O247">
        <v>0</v>
      </c>
      <c r="P247">
        <v>0</v>
      </c>
      <c r="X247" t="str">
        <f>Toss[[#This Row],[服装]]&amp;Toss[[#This Row],[名前]]&amp;Toss[[#This Row],[レアリティ]]</f>
        <v>ユニフォーム成田一仁ICONIC</v>
      </c>
    </row>
    <row r="248" spans="1:24" x14ac:dyDescent="0.25">
      <c r="A248">
        <f>VLOOKUP(Toss[[#This Row],[No用]],SetNo[[No.用]:[vlookup 用]],2,FALSE)</f>
        <v>79</v>
      </c>
      <c r="B248">
        <f>IF(ROW()=2,1,IF(A247&lt;&gt;Toss[[#This Row],[No]],1,B247+1))</f>
        <v>1</v>
      </c>
      <c r="C248" s="1" t="s">
        <v>1559</v>
      </c>
      <c r="D248" s="1" t="s">
        <v>1575</v>
      </c>
      <c r="E248" s="1" t="s">
        <v>73</v>
      </c>
      <c r="F248" s="1" t="s">
        <v>74</v>
      </c>
      <c r="G248" s="1" t="s">
        <v>136</v>
      </c>
      <c r="H248" s="1" t="s">
        <v>71</v>
      </c>
      <c r="I248">
        <v>1</v>
      </c>
      <c r="J248" t="s">
        <v>231</v>
      </c>
      <c r="K248" s="1" t="s">
        <v>166</v>
      </c>
      <c r="L248" s="1" t="s">
        <v>178</v>
      </c>
      <c r="M248">
        <v>33</v>
      </c>
      <c r="N248">
        <v>0</v>
      </c>
      <c r="O248">
        <v>0</v>
      </c>
      <c r="P248">
        <v>0</v>
      </c>
      <c r="X248" t="str">
        <f>Toss[[#This Row],[服装]]&amp;Toss[[#This Row],[名前]]&amp;Toss[[#This Row],[レアリティ]]</f>
        <v>格ゲー清水潔子ICONIC</v>
      </c>
    </row>
    <row r="249" spans="1:24" x14ac:dyDescent="0.25">
      <c r="A249">
        <f>VLOOKUP(Toss[[#This Row],[No用]],SetNo[[No.用]:[vlookup 用]],2,FALSE)</f>
        <v>79</v>
      </c>
      <c r="B249">
        <f>IF(ROW()=2,1,IF(A248&lt;&gt;Toss[[#This Row],[No]],1,B248+1))</f>
        <v>2</v>
      </c>
      <c r="C249" s="1" t="s">
        <v>1559</v>
      </c>
      <c r="D249" s="1" t="s">
        <v>1575</v>
      </c>
      <c r="E249" s="1" t="s">
        <v>73</v>
      </c>
      <c r="F249" s="1" t="s">
        <v>74</v>
      </c>
      <c r="G249" s="1" t="s">
        <v>136</v>
      </c>
      <c r="H249" s="1" t="s">
        <v>71</v>
      </c>
      <c r="I249">
        <v>1</v>
      </c>
      <c r="J249" t="s">
        <v>231</v>
      </c>
      <c r="K249" s="1" t="s">
        <v>169</v>
      </c>
      <c r="L249" s="1" t="s">
        <v>178</v>
      </c>
      <c r="M249">
        <v>33</v>
      </c>
      <c r="N249">
        <v>0</v>
      </c>
      <c r="O249">
        <v>0</v>
      </c>
      <c r="P249">
        <v>0</v>
      </c>
      <c r="X249" t="str">
        <f>Toss[[#This Row],[服装]]&amp;Toss[[#This Row],[名前]]&amp;Toss[[#This Row],[レアリティ]]</f>
        <v>格ゲー清水潔子ICONIC</v>
      </c>
    </row>
    <row r="250" spans="1:24" x14ac:dyDescent="0.25">
      <c r="A250">
        <f>VLOOKUP(Toss[[#This Row],[No用]],SetNo[[No.用]:[vlookup 用]],2,FALSE)</f>
        <v>79</v>
      </c>
      <c r="B250">
        <f>IF(ROW()=2,1,IF(A249&lt;&gt;Toss[[#This Row],[No]],1,B249+1))</f>
        <v>3</v>
      </c>
      <c r="C250" s="1" t="s">
        <v>1559</v>
      </c>
      <c r="D250" s="1" t="s">
        <v>1575</v>
      </c>
      <c r="E250" s="1" t="s">
        <v>73</v>
      </c>
      <c r="F250" s="1" t="s">
        <v>74</v>
      </c>
      <c r="G250" s="1" t="s">
        <v>136</v>
      </c>
      <c r="H250" s="1" t="s">
        <v>71</v>
      </c>
      <c r="I250">
        <v>1</v>
      </c>
      <c r="J250" t="s">
        <v>231</v>
      </c>
      <c r="K250" s="1" t="s">
        <v>181</v>
      </c>
      <c r="L250" s="1" t="s">
        <v>173</v>
      </c>
      <c r="M250">
        <v>39</v>
      </c>
      <c r="N250">
        <v>0</v>
      </c>
      <c r="O250">
        <v>0</v>
      </c>
      <c r="P250">
        <v>0</v>
      </c>
      <c r="X250" t="str">
        <f>Toss[[#This Row],[服装]]&amp;Toss[[#This Row],[名前]]&amp;Toss[[#This Row],[レアリティ]]</f>
        <v>格ゲー清水潔子ICONIC</v>
      </c>
    </row>
    <row r="251" spans="1:24" x14ac:dyDescent="0.25">
      <c r="A251">
        <f>VLOOKUP(Toss[[#This Row],[No用]],SetNo[[No.用]:[vlookup 用]],2,FALSE)</f>
        <v>79</v>
      </c>
      <c r="B251">
        <f>IF(ROW()=2,1,IF(A250&lt;&gt;Toss[[#This Row],[No]],1,B250+1))</f>
        <v>4</v>
      </c>
      <c r="C251" s="1" t="s">
        <v>1559</v>
      </c>
      <c r="D251" s="1" t="s">
        <v>1575</v>
      </c>
      <c r="E251" s="1" t="s">
        <v>73</v>
      </c>
      <c r="F251" s="1" t="s">
        <v>74</v>
      </c>
      <c r="G251" s="1" t="s">
        <v>136</v>
      </c>
      <c r="H251" s="1" t="s">
        <v>71</v>
      </c>
      <c r="I251">
        <v>1</v>
      </c>
      <c r="J251" t="s">
        <v>231</v>
      </c>
      <c r="K251" s="1" t="s">
        <v>172</v>
      </c>
      <c r="L251" s="1" t="s">
        <v>162</v>
      </c>
      <c r="M251">
        <v>33</v>
      </c>
      <c r="N251">
        <v>0</v>
      </c>
      <c r="O251">
        <v>0</v>
      </c>
      <c r="P251">
        <v>0</v>
      </c>
      <c r="X251" t="str">
        <f>Toss[[#This Row],[服装]]&amp;Toss[[#This Row],[名前]]&amp;Toss[[#This Row],[レアリティ]]</f>
        <v>格ゲー清水潔子ICONIC</v>
      </c>
    </row>
    <row r="252" spans="1:24" x14ac:dyDescent="0.25">
      <c r="A252">
        <f>VLOOKUP(Toss[[#This Row],[No用]],SetNo[[No.用]:[vlookup 用]],2,FALSE)</f>
        <v>79</v>
      </c>
      <c r="B252">
        <f>IF(ROW()=2,1,IF(A251&lt;&gt;Toss[[#This Row],[No]],1,B251+1))</f>
        <v>5</v>
      </c>
      <c r="C252" s="1" t="s">
        <v>1559</v>
      </c>
      <c r="D252" s="1" t="s">
        <v>1575</v>
      </c>
      <c r="E252" s="1" t="s">
        <v>73</v>
      </c>
      <c r="F252" s="1" t="s">
        <v>74</v>
      </c>
      <c r="G252" s="1" t="s">
        <v>136</v>
      </c>
      <c r="H252" s="1" t="s">
        <v>71</v>
      </c>
      <c r="I252">
        <v>1</v>
      </c>
      <c r="J252" t="s">
        <v>231</v>
      </c>
      <c r="K252" s="1" t="s">
        <v>362</v>
      </c>
      <c r="L252" s="1" t="s">
        <v>162</v>
      </c>
      <c r="M252">
        <v>36</v>
      </c>
      <c r="N252">
        <v>0</v>
      </c>
      <c r="O252">
        <v>0</v>
      </c>
      <c r="P252">
        <v>0</v>
      </c>
      <c r="X252" t="str">
        <f>Toss[[#This Row],[服装]]&amp;Toss[[#This Row],[名前]]&amp;Toss[[#This Row],[レアリティ]]</f>
        <v>格ゲー清水潔子ICONIC</v>
      </c>
    </row>
    <row r="253" spans="1:24" x14ac:dyDescent="0.25">
      <c r="A253">
        <f>VLOOKUP(Toss[[#This Row],[No用]],SetNo[[No.用]:[vlookup 用]],2,FALSE)</f>
        <v>79</v>
      </c>
      <c r="B253">
        <f>IF(ROW()=2,1,IF(A252&lt;&gt;Toss[[#This Row],[No]],1,B252+1))</f>
        <v>6</v>
      </c>
      <c r="C253" s="1" t="s">
        <v>1559</v>
      </c>
      <c r="D253" s="1" t="s">
        <v>1575</v>
      </c>
      <c r="E253" s="1" t="s">
        <v>73</v>
      </c>
      <c r="F253" s="1" t="s">
        <v>74</v>
      </c>
      <c r="G253" s="1" t="s">
        <v>136</v>
      </c>
      <c r="H253" s="1" t="s">
        <v>71</v>
      </c>
      <c r="I253">
        <v>1</v>
      </c>
      <c r="J253" t="s">
        <v>231</v>
      </c>
      <c r="K253" s="1" t="s">
        <v>232</v>
      </c>
      <c r="L253" s="1" t="s">
        <v>162</v>
      </c>
      <c r="M253">
        <v>33</v>
      </c>
      <c r="N253">
        <v>0</v>
      </c>
      <c r="O253">
        <v>0</v>
      </c>
      <c r="P253">
        <v>0</v>
      </c>
      <c r="X253" t="str">
        <f>Toss[[#This Row],[服装]]&amp;Toss[[#This Row],[名前]]&amp;Toss[[#This Row],[レアリティ]]</f>
        <v>格ゲー清水潔子ICONIC</v>
      </c>
    </row>
    <row r="254" spans="1:24" x14ac:dyDescent="0.25">
      <c r="A254">
        <f>VLOOKUP(Toss[[#This Row],[No用]],SetNo[[No.用]:[vlookup 用]],2,FALSE)</f>
        <v>79</v>
      </c>
      <c r="B254">
        <f>IF(ROW()=2,1,IF(A253&lt;&gt;Toss[[#This Row],[No]],1,B253+1))</f>
        <v>7</v>
      </c>
      <c r="C254" s="1" t="s">
        <v>1559</v>
      </c>
      <c r="D254" s="1" t="s">
        <v>1575</v>
      </c>
      <c r="E254" s="1" t="s">
        <v>73</v>
      </c>
      <c r="F254" s="1" t="s">
        <v>74</v>
      </c>
      <c r="G254" s="1" t="s">
        <v>136</v>
      </c>
      <c r="H254" s="1" t="s">
        <v>71</v>
      </c>
      <c r="I254">
        <v>1</v>
      </c>
      <c r="J254" t="s">
        <v>231</v>
      </c>
      <c r="K254" s="1" t="s">
        <v>167</v>
      </c>
      <c r="L254" s="1" t="s">
        <v>162</v>
      </c>
      <c r="M254">
        <v>26</v>
      </c>
      <c r="N254">
        <v>0</v>
      </c>
      <c r="O254">
        <v>0</v>
      </c>
      <c r="P254">
        <v>0</v>
      </c>
      <c r="X254" t="str">
        <f>Toss[[#This Row],[服装]]&amp;Toss[[#This Row],[名前]]&amp;Toss[[#This Row],[レアリティ]]</f>
        <v>格ゲー清水潔子ICONIC</v>
      </c>
    </row>
    <row r="255" spans="1:24" x14ac:dyDescent="0.25">
      <c r="A255">
        <f>VLOOKUP(Toss[[#This Row],[No用]],SetNo[[No.用]:[vlookup 用]],2,FALSE)</f>
        <v>79</v>
      </c>
      <c r="B255">
        <f>IF(ROW()=2,1,IF(A254&lt;&gt;Toss[[#This Row],[No]],1,B254+1))</f>
        <v>8</v>
      </c>
      <c r="C255" s="1" t="s">
        <v>1559</v>
      </c>
      <c r="D255" s="1" t="s">
        <v>1575</v>
      </c>
      <c r="E255" s="1" t="s">
        <v>73</v>
      </c>
      <c r="F255" s="1" t="s">
        <v>74</v>
      </c>
      <c r="G255" s="1" t="s">
        <v>136</v>
      </c>
      <c r="H255" s="1" t="s">
        <v>71</v>
      </c>
      <c r="I255">
        <v>1</v>
      </c>
      <c r="J255" t="s">
        <v>231</v>
      </c>
      <c r="K255" s="1" t="s">
        <v>183</v>
      </c>
      <c r="L255" s="1" t="s">
        <v>224</v>
      </c>
      <c r="M255">
        <v>46</v>
      </c>
      <c r="N255">
        <v>0</v>
      </c>
      <c r="O255">
        <v>56</v>
      </c>
      <c r="P255">
        <v>0</v>
      </c>
      <c r="W255" s="1" t="s">
        <v>1569</v>
      </c>
      <c r="X255" t="str">
        <f>Toss[[#This Row],[服装]]&amp;Toss[[#This Row],[名前]]&amp;Toss[[#This Row],[レアリティ]]</f>
        <v>格ゲー清水潔子ICONIC</v>
      </c>
    </row>
    <row r="256" spans="1:24" x14ac:dyDescent="0.25">
      <c r="A256">
        <f>VLOOKUP(Toss[[#This Row],[No用]],SetNo[[No.用]:[vlookup 用]],2,FALSE)</f>
        <v>80</v>
      </c>
      <c r="B256">
        <f>IF(ROW()=2,1,IF(A255&lt;&gt;Toss[[#This Row],[No]],1,B255+1))</f>
        <v>1</v>
      </c>
      <c r="C256" s="1" t="s">
        <v>1559</v>
      </c>
      <c r="D256" s="1" t="s">
        <v>1563</v>
      </c>
      <c r="E256" s="1" t="s">
        <v>73</v>
      </c>
      <c r="F256" s="1" t="s">
        <v>82</v>
      </c>
      <c r="G256" s="1" t="s">
        <v>136</v>
      </c>
      <c r="H256" s="1" t="s">
        <v>71</v>
      </c>
      <c r="I256">
        <v>1</v>
      </c>
      <c r="J256" t="s">
        <v>231</v>
      </c>
      <c r="K256" s="1" t="s">
        <v>166</v>
      </c>
      <c r="L256" s="1" t="s">
        <v>162</v>
      </c>
      <c r="M256">
        <v>28</v>
      </c>
      <c r="N256">
        <v>0</v>
      </c>
      <c r="O256">
        <v>0</v>
      </c>
      <c r="P256">
        <v>0</v>
      </c>
      <c r="W256" s="1"/>
      <c r="X256" t="str">
        <f>Toss[[#This Row],[服装]]&amp;Toss[[#This Row],[名前]]&amp;Toss[[#This Row],[レアリティ]]</f>
        <v>格ゲー谷地仁花ICONIC</v>
      </c>
    </row>
    <row r="257" spans="1:24" x14ac:dyDescent="0.25">
      <c r="A257">
        <f>VLOOKUP(Toss[[#This Row],[No用]],SetNo[[No.用]:[vlookup 用]],2,FALSE)</f>
        <v>80</v>
      </c>
      <c r="B257">
        <f>IF(ROW()=2,1,IF(A256&lt;&gt;Toss[[#This Row],[No]],1,B256+1))</f>
        <v>2</v>
      </c>
      <c r="C257" s="1" t="s">
        <v>1559</v>
      </c>
      <c r="D257" s="1" t="s">
        <v>1563</v>
      </c>
      <c r="E257" s="1" t="s">
        <v>73</v>
      </c>
      <c r="F257" s="1" t="s">
        <v>82</v>
      </c>
      <c r="G257" s="1" t="s">
        <v>136</v>
      </c>
      <c r="H257" s="1" t="s">
        <v>71</v>
      </c>
      <c r="I257">
        <v>1</v>
      </c>
      <c r="J257" t="s">
        <v>231</v>
      </c>
      <c r="K257" s="1" t="s">
        <v>167</v>
      </c>
      <c r="L257" s="1" t="s">
        <v>162</v>
      </c>
      <c r="M257">
        <v>28</v>
      </c>
      <c r="N257">
        <v>0</v>
      </c>
      <c r="O257">
        <v>0</v>
      </c>
      <c r="P257">
        <v>0</v>
      </c>
      <c r="W257" s="1"/>
      <c r="X257" t="str">
        <f>Toss[[#This Row],[服装]]&amp;Toss[[#This Row],[名前]]&amp;Toss[[#This Row],[レアリティ]]</f>
        <v>格ゲー谷地仁花ICONIC</v>
      </c>
    </row>
    <row r="258" spans="1:24" x14ac:dyDescent="0.25">
      <c r="A258">
        <f>VLOOKUP(Toss[[#This Row],[No用]],SetNo[[No.用]:[vlookup 用]],2,FALSE)</f>
        <v>81</v>
      </c>
      <c r="B258">
        <f>IF(ROW()=2,1,IF(A247&lt;&gt;Toss[[#This Row],[No]],1,B247+1))</f>
        <v>1</v>
      </c>
      <c r="C258" t="s">
        <v>108</v>
      </c>
      <c r="D258" t="s">
        <v>39</v>
      </c>
      <c r="E258" t="s">
        <v>24</v>
      </c>
      <c r="F258" t="s">
        <v>31</v>
      </c>
      <c r="G258" t="s">
        <v>27</v>
      </c>
      <c r="H258" t="s">
        <v>71</v>
      </c>
      <c r="I258">
        <v>1</v>
      </c>
      <c r="J258" t="s">
        <v>231</v>
      </c>
      <c r="K258" t="s">
        <v>166</v>
      </c>
      <c r="L258" t="s">
        <v>173</v>
      </c>
      <c r="M258">
        <v>30</v>
      </c>
      <c r="N258">
        <v>0</v>
      </c>
      <c r="O258">
        <v>0</v>
      </c>
      <c r="P258">
        <v>0</v>
      </c>
      <c r="X258" t="str">
        <f>Toss[[#This Row],[服装]]&amp;Toss[[#This Row],[名前]]&amp;Toss[[#This Row],[レアリティ]]</f>
        <v>ユニフォーム孤爪研磨ICONIC</v>
      </c>
    </row>
    <row r="259" spans="1:24" x14ac:dyDescent="0.25">
      <c r="A259">
        <f>VLOOKUP(Toss[[#This Row],[No用]],SetNo[[No.用]:[vlookup 用]],2,FALSE)</f>
        <v>81</v>
      </c>
      <c r="B259">
        <f>IF(ROW()=2,1,IF(A258&lt;&gt;Toss[[#This Row],[No]],1,B258+1))</f>
        <v>2</v>
      </c>
      <c r="C259" t="s">
        <v>108</v>
      </c>
      <c r="D259" t="s">
        <v>39</v>
      </c>
      <c r="E259" t="s">
        <v>24</v>
      </c>
      <c r="F259" t="s">
        <v>31</v>
      </c>
      <c r="G259" t="s">
        <v>27</v>
      </c>
      <c r="H259" t="s">
        <v>71</v>
      </c>
      <c r="I259">
        <v>1</v>
      </c>
      <c r="J259" t="s">
        <v>231</v>
      </c>
      <c r="K259" t="s">
        <v>169</v>
      </c>
      <c r="L259" t="s">
        <v>173</v>
      </c>
      <c r="M259">
        <v>31</v>
      </c>
      <c r="N259">
        <v>0</v>
      </c>
      <c r="O259">
        <v>0</v>
      </c>
      <c r="P259">
        <v>0</v>
      </c>
      <c r="X259" t="str">
        <f>Toss[[#This Row],[服装]]&amp;Toss[[#This Row],[名前]]&amp;Toss[[#This Row],[レアリティ]]</f>
        <v>ユニフォーム孤爪研磨ICONIC</v>
      </c>
    </row>
    <row r="260" spans="1:24" x14ac:dyDescent="0.25">
      <c r="A260">
        <f>VLOOKUP(Toss[[#This Row],[No用]],SetNo[[No.用]:[vlookup 用]],2,FALSE)</f>
        <v>81</v>
      </c>
      <c r="B260">
        <f>IF(ROW()=2,1,IF(A259&lt;&gt;Toss[[#This Row],[No]],1,B259+1))</f>
        <v>3</v>
      </c>
      <c r="C260" t="s">
        <v>108</v>
      </c>
      <c r="D260" t="s">
        <v>39</v>
      </c>
      <c r="E260" t="s">
        <v>24</v>
      </c>
      <c r="F260" t="s">
        <v>31</v>
      </c>
      <c r="G260" t="s">
        <v>27</v>
      </c>
      <c r="H260" t="s">
        <v>71</v>
      </c>
      <c r="I260">
        <v>1</v>
      </c>
      <c r="J260" t="s">
        <v>231</v>
      </c>
      <c r="K260" t="s">
        <v>172</v>
      </c>
      <c r="L260" t="s">
        <v>162</v>
      </c>
      <c r="M260">
        <v>31</v>
      </c>
      <c r="N260">
        <v>0</v>
      </c>
      <c r="O260">
        <v>0</v>
      </c>
      <c r="P260">
        <v>0</v>
      </c>
      <c r="X260" t="str">
        <f>Toss[[#This Row],[服装]]&amp;Toss[[#This Row],[名前]]&amp;Toss[[#This Row],[レアリティ]]</f>
        <v>ユニフォーム孤爪研磨ICONIC</v>
      </c>
    </row>
    <row r="261" spans="1:24" x14ac:dyDescent="0.25">
      <c r="A261">
        <f>VLOOKUP(Toss[[#This Row],[No用]],SetNo[[No.用]:[vlookup 用]],2,FALSE)</f>
        <v>81</v>
      </c>
      <c r="B261">
        <f>IF(ROW()=2,1,IF(A260&lt;&gt;Toss[[#This Row],[No]],1,B260+1))</f>
        <v>4</v>
      </c>
      <c r="C261" t="s">
        <v>108</v>
      </c>
      <c r="D261" t="s">
        <v>39</v>
      </c>
      <c r="E261" t="s">
        <v>24</v>
      </c>
      <c r="F261" t="s">
        <v>31</v>
      </c>
      <c r="G261" t="s">
        <v>27</v>
      </c>
      <c r="H261" t="s">
        <v>71</v>
      </c>
      <c r="I261">
        <v>1</v>
      </c>
      <c r="J261" t="s">
        <v>231</v>
      </c>
      <c r="K261" t="s">
        <v>232</v>
      </c>
      <c r="L261" t="s">
        <v>173</v>
      </c>
      <c r="M261">
        <v>33</v>
      </c>
      <c r="N261">
        <v>0</v>
      </c>
      <c r="O261">
        <v>0</v>
      </c>
      <c r="P261">
        <v>0</v>
      </c>
      <c r="X261" t="str">
        <f>Toss[[#This Row],[服装]]&amp;Toss[[#This Row],[名前]]&amp;Toss[[#This Row],[レアリティ]]</f>
        <v>ユニフォーム孤爪研磨ICONIC</v>
      </c>
    </row>
    <row r="262" spans="1:24" x14ac:dyDescent="0.25">
      <c r="A262">
        <f>VLOOKUP(Toss[[#This Row],[No用]],SetNo[[No.用]:[vlookup 用]],2,FALSE)</f>
        <v>81</v>
      </c>
      <c r="B262">
        <f>IF(ROW()=2,1,IF(A261&lt;&gt;Toss[[#This Row],[No]],1,B261+1))</f>
        <v>5</v>
      </c>
      <c r="C262" t="s">
        <v>108</v>
      </c>
      <c r="D262" t="s">
        <v>39</v>
      </c>
      <c r="E262" t="s">
        <v>24</v>
      </c>
      <c r="F262" t="s">
        <v>31</v>
      </c>
      <c r="G262" t="s">
        <v>27</v>
      </c>
      <c r="H262" t="s">
        <v>71</v>
      </c>
      <c r="I262">
        <v>1</v>
      </c>
      <c r="J262" t="s">
        <v>231</v>
      </c>
      <c r="K262" t="s">
        <v>167</v>
      </c>
      <c r="L262" t="s">
        <v>162</v>
      </c>
      <c r="M262">
        <v>24</v>
      </c>
      <c r="N262">
        <v>0</v>
      </c>
      <c r="O262">
        <v>0</v>
      </c>
      <c r="P262">
        <v>0</v>
      </c>
      <c r="X262" t="str">
        <f>Toss[[#This Row],[服装]]&amp;Toss[[#This Row],[名前]]&amp;Toss[[#This Row],[レアリティ]]</f>
        <v>ユニフォーム孤爪研磨ICONIC</v>
      </c>
    </row>
    <row r="263" spans="1:24" x14ac:dyDescent="0.25">
      <c r="A263">
        <f>VLOOKUP(Toss[[#This Row],[No用]],SetNo[[No.用]:[vlookup 用]],2,FALSE)</f>
        <v>81</v>
      </c>
      <c r="B263">
        <f>IF(ROW()=2,1,IF(A262&lt;&gt;Toss[[#This Row],[No]],1,B262+1))</f>
        <v>6</v>
      </c>
      <c r="C263" t="s">
        <v>108</v>
      </c>
      <c r="D263" t="s">
        <v>39</v>
      </c>
      <c r="E263" t="s">
        <v>24</v>
      </c>
      <c r="F263" t="s">
        <v>31</v>
      </c>
      <c r="G263" t="s">
        <v>27</v>
      </c>
      <c r="H263" t="s">
        <v>71</v>
      </c>
      <c r="I263">
        <v>1</v>
      </c>
      <c r="J263" t="s">
        <v>231</v>
      </c>
      <c r="K263" t="s">
        <v>183</v>
      </c>
      <c r="L263" t="s">
        <v>224</v>
      </c>
      <c r="M263">
        <v>42</v>
      </c>
      <c r="N263">
        <v>0</v>
      </c>
      <c r="O263">
        <v>52</v>
      </c>
      <c r="P263">
        <v>0</v>
      </c>
      <c r="W263" s="1" t="s">
        <v>1373</v>
      </c>
      <c r="X263" t="str">
        <f>Toss[[#This Row],[服装]]&amp;Toss[[#This Row],[名前]]&amp;Toss[[#This Row],[レアリティ]]</f>
        <v>ユニフォーム孤爪研磨ICONIC</v>
      </c>
    </row>
    <row r="264" spans="1:24" x14ac:dyDescent="0.25">
      <c r="A264">
        <f>VLOOKUP(Toss[[#This Row],[No用]],SetNo[[No.用]:[vlookup 用]],2,FALSE)</f>
        <v>81</v>
      </c>
      <c r="B264">
        <f>IF(ROW()=2,1,IF(A263&lt;&gt;Toss[[#This Row],[No]],1,B263+1))</f>
        <v>7</v>
      </c>
      <c r="C264" t="s">
        <v>108</v>
      </c>
      <c r="D264" t="s">
        <v>39</v>
      </c>
      <c r="E264" t="s">
        <v>24</v>
      </c>
      <c r="F264" t="s">
        <v>31</v>
      </c>
      <c r="G264" t="s">
        <v>27</v>
      </c>
      <c r="H264" t="s">
        <v>71</v>
      </c>
      <c r="I264">
        <v>1</v>
      </c>
      <c r="J264" t="s">
        <v>231</v>
      </c>
      <c r="K264" t="s">
        <v>183</v>
      </c>
      <c r="L264" t="s">
        <v>224</v>
      </c>
      <c r="M264">
        <v>42</v>
      </c>
      <c r="N264">
        <v>0</v>
      </c>
      <c r="O264">
        <v>52</v>
      </c>
      <c r="P264">
        <v>0</v>
      </c>
      <c r="Q264" s="1" t="s">
        <v>608</v>
      </c>
      <c r="W264" s="1" t="s">
        <v>1368</v>
      </c>
      <c r="X264" t="str">
        <f>Toss[[#This Row],[服装]]&amp;Toss[[#This Row],[名前]]&amp;Toss[[#This Row],[レアリティ]]</f>
        <v>ユニフォーム孤爪研磨ICONIC</v>
      </c>
    </row>
    <row r="265" spans="1:24" x14ac:dyDescent="0.25">
      <c r="A265">
        <f>VLOOKUP(Toss[[#This Row],[No用]],SetNo[[No.用]:[vlookup 用]],2,FALSE)</f>
        <v>81</v>
      </c>
      <c r="B265">
        <f>IF(ROW()=2,1,IF(A264&lt;&gt;Toss[[#This Row],[No]],1,B264+1))</f>
        <v>8</v>
      </c>
      <c r="C265" t="s">
        <v>108</v>
      </c>
      <c r="D265" t="s">
        <v>39</v>
      </c>
      <c r="E265" t="s">
        <v>24</v>
      </c>
      <c r="F265" t="s">
        <v>31</v>
      </c>
      <c r="G265" t="s">
        <v>27</v>
      </c>
      <c r="H265" t="s">
        <v>71</v>
      </c>
      <c r="I265">
        <v>1</v>
      </c>
      <c r="J265" t="s">
        <v>231</v>
      </c>
      <c r="K265" t="s">
        <v>183</v>
      </c>
      <c r="L265" t="s">
        <v>224</v>
      </c>
      <c r="M265">
        <v>42</v>
      </c>
      <c r="N265">
        <v>0</v>
      </c>
      <c r="O265">
        <v>52</v>
      </c>
      <c r="P265">
        <v>0</v>
      </c>
      <c r="Q265" s="1" t="s">
        <v>964</v>
      </c>
      <c r="W265" s="1" t="s">
        <v>1374</v>
      </c>
      <c r="X265" t="str">
        <f>Toss[[#This Row],[服装]]&amp;Toss[[#This Row],[名前]]&amp;Toss[[#This Row],[レアリティ]]</f>
        <v>ユニフォーム孤爪研磨ICONIC</v>
      </c>
    </row>
    <row r="266" spans="1:24" x14ac:dyDescent="0.25">
      <c r="A266">
        <f>VLOOKUP(Toss[[#This Row],[No用]],SetNo[[No.用]:[vlookup 用]],2,FALSE)</f>
        <v>82</v>
      </c>
      <c r="B266">
        <f>IF(ROW()=2,1,IF(A265&lt;&gt;Toss[[#This Row],[No]],1,B265+1))</f>
        <v>1</v>
      </c>
      <c r="C266" t="s">
        <v>149</v>
      </c>
      <c r="D266" t="s">
        <v>39</v>
      </c>
      <c r="E266" t="s">
        <v>90</v>
      </c>
      <c r="F266" t="s">
        <v>31</v>
      </c>
      <c r="G266" t="s">
        <v>27</v>
      </c>
      <c r="H266" t="s">
        <v>71</v>
      </c>
      <c r="I266">
        <v>1</v>
      </c>
      <c r="J266" t="s">
        <v>231</v>
      </c>
      <c r="K266" t="s">
        <v>166</v>
      </c>
      <c r="L266" t="s">
        <v>260</v>
      </c>
      <c r="M266">
        <v>30</v>
      </c>
      <c r="N266">
        <v>0</v>
      </c>
      <c r="O266">
        <v>0</v>
      </c>
      <c r="P266">
        <v>0</v>
      </c>
      <c r="X266" t="str">
        <f>Toss[[#This Row],[服装]]&amp;Toss[[#This Row],[名前]]&amp;Toss[[#This Row],[レアリティ]]</f>
        <v>制服孤爪研磨ICONIC</v>
      </c>
    </row>
    <row r="267" spans="1:24" x14ac:dyDescent="0.25">
      <c r="A267">
        <f>VLOOKUP(Toss[[#This Row],[No用]],SetNo[[No.用]:[vlookup 用]],2,FALSE)</f>
        <v>82</v>
      </c>
      <c r="B267">
        <f>IF(ROW()=2,1,IF(A266&lt;&gt;Toss[[#This Row],[No]],1,B266+1))</f>
        <v>2</v>
      </c>
      <c r="C267" t="s">
        <v>149</v>
      </c>
      <c r="D267" t="s">
        <v>39</v>
      </c>
      <c r="E267" t="s">
        <v>90</v>
      </c>
      <c r="F267" t="s">
        <v>31</v>
      </c>
      <c r="G267" t="s">
        <v>27</v>
      </c>
      <c r="H267" t="s">
        <v>71</v>
      </c>
      <c r="I267">
        <v>1</v>
      </c>
      <c r="J267" t="s">
        <v>231</v>
      </c>
      <c r="K267" t="s">
        <v>169</v>
      </c>
      <c r="L267" t="s">
        <v>260</v>
      </c>
      <c r="M267">
        <v>31</v>
      </c>
      <c r="N267">
        <v>0</v>
      </c>
      <c r="O267">
        <v>0</v>
      </c>
      <c r="P267">
        <v>0</v>
      </c>
      <c r="X267" t="str">
        <f>Toss[[#This Row],[服装]]&amp;Toss[[#This Row],[名前]]&amp;Toss[[#This Row],[レアリティ]]</f>
        <v>制服孤爪研磨ICONIC</v>
      </c>
    </row>
    <row r="268" spans="1:24" x14ac:dyDescent="0.25">
      <c r="A268">
        <f>VLOOKUP(Toss[[#This Row],[No用]],SetNo[[No.用]:[vlookup 用]],2,FALSE)</f>
        <v>82</v>
      </c>
      <c r="B268">
        <f>IF(ROW()=2,1,IF(A267&lt;&gt;Toss[[#This Row],[No]],1,B267+1))</f>
        <v>3</v>
      </c>
      <c r="C268" t="s">
        <v>149</v>
      </c>
      <c r="D268" t="s">
        <v>39</v>
      </c>
      <c r="E268" t="s">
        <v>90</v>
      </c>
      <c r="F268" t="s">
        <v>31</v>
      </c>
      <c r="G268" t="s">
        <v>27</v>
      </c>
      <c r="H268" t="s">
        <v>71</v>
      </c>
      <c r="I268">
        <v>1</v>
      </c>
      <c r="J268" t="s">
        <v>231</v>
      </c>
      <c r="K268" t="s">
        <v>172</v>
      </c>
      <c r="L268" t="s">
        <v>178</v>
      </c>
      <c r="M268">
        <v>32</v>
      </c>
      <c r="N268">
        <v>0</v>
      </c>
      <c r="O268">
        <v>0</v>
      </c>
      <c r="P268">
        <v>0</v>
      </c>
      <c r="X268" t="str">
        <f>Toss[[#This Row],[服装]]&amp;Toss[[#This Row],[名前]]&amp;Toss[[#This Row],[レアリティ]]</f>
        <v>制服孤爪研磨ICONIC</v>
      </c>
    </row>
    <row r="269" spans="1:24" x14ac:dyDescent="0.25">
      <c r="A269">
        <f>VLOOKUP(Toss[[#This Row],[No用]],SetNo[[No.用]:[vlookup 用]],2,FALSE)</f>
        <v>82</v>
      </c>
      <c r="B269">
        <f>IF(ROW()=2,1,IF(A268&lt;&gt;Toss[[#This Row],[No]],1,B268+1))</f>
        <v>4</v>
      </c>
      <c r="C269" t="s">
        <v>149</v>
      </c>
      <c r="D269" t="s">
        <v>39</v>
      </c>
      <c r="E269" t="s">
        <v>90</v>
      </c>
      <c r="F269" t="s">
        <v>31</v>
      </c>
      <c r="G269" t="s">
        <v>27</v>
      </c>
      <c r="H269" t="s">
        <v>71</v>
      </c>
      <c r="I269">
        <v>1</v>
      </c>
      <c r="J269" t="s">
        <v>231</v>
      </c>
      <c r="K269" t="s">
        <v>232</v>
      </c>
      <c r="L269" t="s">
        <v>173</v>
      </c>
      <c r="M269">
        <v>33</v>
      </c>
      <c r="N269">
        <v>0</v>
      </c>
      <c r="O269">
        <v>0</v>
      </c>
      <c r="P269">
        <v>0</v>
      </c>
      <c r="X269" t="str">
        <f>Toss[[#This Row],[服装]]&amp;Toss[[#This Row],[名前]]&amp;Toss[[#This Row],[レアリティ]]</f>
        <v>制服孤爪研磨ICONIC</v>
      </c>
    </row>
    <row r="270" spans="1:24" x14ac:dyDescent="0.25">
      <c r="A270">
        <f>VLOOKUP(Toss[[#This Row],[No用]],SetNo[[No.用]:[vlookup 用]],2,FALSE)</f>
        <v>82</v>
      </c>
      <c r="B270">
        <f>IF(ROW()=2,1,IF(A269&lt;&gt;Toss[[#This Row],[No]],1,B269+1))</f>
        <v>5</v>
      </c>
      <c r="C270" t="s">
        <v>149</v>
      </c>
      <c r="D270" t="s">
        <v>39</v>
      </c>
      <c r="E270" t="s">
        <v>90</v>
      </c>
      <c r="F270" t="s">
        <v>31</v>
      </c>
      <c r="G270" t="s">
        <v>27</v>
      </c>
      <c r="H270" t="s">
        <v>71</v>
      </c>
      <c r="I270">
        <v>1</v>
      </c>
      <c r="J270" t="s">
        <v>231</v>
      </c>
      <c r="K270" t="s">
        <v>167</v>
      </c>
      <c r="L270" t="s">
        <v>162</v>
      </c>
      <c r="M270">
        <v>24</v>
      </c>
      <c r="N270">
        <v>0</v>
      </c>
      <c r="O270">
        <v>0</v>
      </c>
      <c r="P270">
        <v>0</v>
      </c>
      <c r="X270" t="str">
        <f>Toss[[#This Row],[服装]]&amp;Toss[[#This Row],[名前]]&amp;Toss[[#This Row],[レアリティ]]</f>
        <v>制服孤爪研磨ICONIC</v>
      </c>
    </row>
    <row r="271" spans="1:24" x14ac:dyDescent="0.25">
      <c r="A271">
        <f>VLOOKUP(Toss[[#This Row],[No用]],SetNo[[No.用]:[vlookup 用]],2,FALSE)</f>
        <v>82</v>
      </c>
      <c r="B271">
        <f>IF(ROW()=2,1,IF(A270&lt;&gt;Toss[[#This Row],[No]],1,B270+1))</f>
        <v>6</v>
      </c>
      <c r="C271" t="s">
        <v>149</v>
      </c>
      <c r="D271" t="s">
        <v>39</v>
      </c>
      <c r="E271" t="s">
        <v>90</v>
      </c>
      <c r="F271" t="s">
        <v>31</v>
      </c>
      <c r="G271" t="s">
        <v>27</v>
      </c>
      <c r="H271" t="s">
        <v>71</v>
      </c>
      <c r="I271">
        <v>1</v>
      </c>
      <c r="J271" t="s">
        <v>231</v>
      </c>
      <c r="K271" t="s">
        <v>183</v>
      </c>
      <c r="L271" t="s">
        <v>224</v>
      </c>
      <c r="M271">
        <v>42</v>
      </c>
      <c r="N271">
        <v>0</v>
      </c>
      <c r="O271">
        <v>52</v>
      </c>
      <c r="P271">
        <v>0</v>
      </c>
      <c r="W271" s="1" t="s">
        <v>1373</v>
      </c>
      <c r="X271" t="str">
        <f>Toss[[#This Row],[服装]]&amp;Toss[[#This Row],[名前]]&amp;Toss[[#This Row],[レアリティ]]</f>
        <v>制服孤爪研磨ICONIC</v>
      </c>
    </row>
    <row r="272" spans="1:24" x14ac:dyDescent="0.25">
      <c r="A272">
        <f>VLOOKUP(Toss[[#This Row],[No用]],SetNo[[No.用]:[vlookup 用]],2,FALSE)</f>
        <v>83</v>
      </c>
      <c r="B272">
        <f>IF(ROW()=2,1,IF(A271&lt;&gt;Toss[[#This Row],[No]],1,B271+1))</f>
        <v>1</v>
      </c>
      <c r="C272" t="s">
        <v>150</v>
      </c>
      <c r="D272" t="s">
        <v>39</v>
      </c>
      <c r="E272" t="s">
        <v>77</v>
      </c>
      <c r="F272" t="s">
        <v>31</v>
      </c>
      <c r="G272" t="s">
        <v>27</v>
      </c>
      <c r="H272" t="s">
        <v>71</v>
      </c>
      <c r="I272">
        <v>1</v>
      </c>
      <c r="J272" t="s">
        <v>231</v>
      </c>
      <c r="K272" t="s">
        <v>166</v>
      </c>
      <c r="L272" t="s">
        <v>173</v>
      </c>
      <c r="M272">
        <v>31</v>
      </c>
      <c r="N272">
        <v>0</v>
      </c>
      <c r="O272">
        <v>0</v>
      </c>
      <c r="P272">
        <v>0</v>
      </c>
      <c r="X272" t="str">
        <f>Toss[[#This Row],[服装]]&amp;Toss[[#This Row],[名前]]&amp;Toss[[#This Row],[レアリティ]]</f>
        <v>夏祭り孤爪研磨ICONIC</v>
      </c>
    </row>
    <row r="273" spans="1:24" x14ac:dyDescent="0.25">
      <c r="A273">
        <f>VLOOKUP(Toss[[#This Row],[No用]],SetNo[[No.用]:[vlookup 用]],2,FALSE)</f>
        <v>83</v>
      </c>
      <c r="B273">
        <f>IF(ROW()=2,1,IF(A272&lt;&gt;Toss[[#This Row],[No]],1,B272+1))</f>
        <v>2</v>
      </c>
      <c r="C273" t="s">
        <v>150</v>
      </c>
      <c r="D273" t="s">
        <v>39</v>
      </c>
      <c r="E273" t="s">
        <v>77</v>
      </c>
      <c r="F273" t="s">
        <v>31</v>
      </c>
      <c r="G273" t="s">
        <v>27</v>
      </c>
      <c r="H273" t="s">
        <v>71</v>
      </c>
      <c r="I273">
        <v>1</v>
      </c>
      <c r="J273" t="s">
        <v>231</v>
      </c>
      <c r="K273" t="s">
        <v>169</v>
      </c>
      <c r="L273" t="s">
        <v>173</v>
      </c>
      <c r="M273">
        <v>31</v>
      </c>
      <c r="N273">
        <v>0</v>
      </c>
      <c r="O273">
        <v>0</v>
      </c>
      <c r="P273">
        <v>0</v>
      </c>
      <c r="X273" t="str">
        <f>Toss[[#This Row],[服装]]&amp;Toss[[#This Row],[名前]]&amp;Toss[[#This Row],[レアリティ]]</f>
        <v>夏祭り孤爪研磨ICONIC</v>
      </c>
    </row>
    <row r="274" spans="1:24" x14ac:dyDescent="0.25">
      <c r="A274">
        <f>VLOOKUP(Toss[[#This Row],[No用]],SetNo[[No.用]:[vlookup 用]],2,FALSE)</f>
        <v>83</v>
      </c>
      <c r="B274">
        <f>IF(ROW()=2,1,IF(A273&lt;&gt;Toss[[#This Row],[No]],1,B273+1))</f>
        <v>3</v>
      </c>
      <c r="C274" t="s">
        <v>150</v>
      </c>
      <c r="D274" t="s">
        <v>39</v>
      </c>
      <c r="E274" t="s">
        <v>77</v>
      </c>
      <c r="F274" t="s">
        <v>31</v>
      </c>
      <c r="G274" t="s">
        <v>27</v>
      </c>
      <c r="H274" t="s">
        <v>71</v>
      </c>
      <c r="I274">
        <v>1</v>
      </c>
      <c r="J274" t="s">
        <v>231</v>
      </c>
      <c r="K274" t="s">
        <v>172</v>
      </c>
      <c r="L274" t="s">
        <v>162</v>
      </c>
      <c r="M274">
        <v>31</v>
      </c>
      <c r="N274">
        <v>0</v>
      </c>
      <c r="O274">
        <v>0</v>
      </c>
      <c r="P274">
        <v>0</v>
      </c>
      <c r="X274" t="str">
        <f>Toss[[#This Row],[服装]]&amp;Toss[[#This Row],[名前]]&amp;Toss[[#This Row],[レアリティ]]</f>
        <v>夏祭り孤爪研磨ICONIC</v>
      </c>
    </row>
    <row r="275" spans="1:24" x14ac:dyDescent="0.25">
      <c r="A275">
        <f>VLOOKUP(Toss[[#This Row],[No用]],SetNo[[No.用]:[vlookup 用]],2,FALSE)</f>
        <v>83</v>
      </c>
      <c r="B275">
        <f>IF(ROW()=2,1,IF(A274&lt;&gt;Toss[[#This Row],[No]],1,B274+1))</f>
        <v>4</v>
      </c>
      <c r="C275" t="s">
        <v>150</v>
      </c>
      <c r="D275" t="s">
        <v>39</v>
      </c>
      <c r="E275" t="s">
        <v>77</v>
      </c>
      <c r="F275" t="s">
        <v>31</v>
      </c>
      <c r="G275" t="s">
        <v>27</v>
      </c>
      <c r="H275" t="s">
        <v>71</v>
      </c>
      <c r="I275">
        <v>1</v>
      </c>
      <c r="J275" t="s">
        <v>231</v>
      </c>
      <c r="K275" t="s">
        <v>232</v>
      </c>
      <c r="L275" t="s">
        <v>162</v>
      </c>
      <c r="M275">
        <v>30</v>
      </c>
      <c r="N275">
        <v>0</v>
      </c>
      <c r="O275">
        <v>0</v>
      </c>
      <c r="P275">
        <v>0</v>
      </c>
      <c r="X275" t="str">
        <f>Toss[[#This Row],[服装]]&amp;Toss[[#This Row],[名前]]&amp;Toss[[#This Row],[レアリティ]]</f>
        <v>夏祭り孤爪研磨ICONIC</v>
      </c>
    </row>
    <row r="276" spans="1:24" x14ac:dyDescent="0.25">
      <c r="A276">
        <f>VLOOKUP(Toss[[#This Row],[No用]],SetNo[[No.用]:[vlookup 用]],2,FALSE)</f>
        <v>83</v>
      </c>
      <c r="B276">
        <f>IF(ROW()=2,1,IF(A275&lt;&gt;Toss[[#This Row],[No]],1,B275+1))</f>
        <v>5</v>
      </c>
      <c r="C276" t="s">
        <v>150</v>
      </c>
      <c r="D276" t="s">
        <v>39</v>
      </c>
      <c r="E276" t="s">
        <v>77</v>
      </c>
      <c r="F276" t="s">
        <v>31</v>
      </c>
      <c r="G276" t="s">
        <v>27</v>
      </c>
      <c r="H276" t="s">
        <v>71</v>
      </c>
      <c r="I276">
        <v>1</v>
      </c>
      <c r="J276" t="s">
        <v>231</v>
      </c>
      <c r="K276" t="s">
        <v>167</v>
      </c>
      <c r="L276" t="s">
        <v>162</v>
      </c>
      <c r="M276">
        <v>24</v>
      </c>
      <c r="N276">
        <v>0</v>
      </c>
      <c r="O276">
        <v>0</v>
      </c>
      <c r="P276">
        <v>0</v>
      </c>
      <c r="X276" t="str">
        <f>Toss[[#This Row],[服装]]&amp;Toss[[#This Row],[名前]]&amp;Toss[[#This Row],[レアリティ]]</f>
        <v>夏祭り孤爪研磨ICONIC</v>
      </c>
    </row>
    <row r="277" spans="1:24" x14ac:dyDescent="0.25">
      <c r="A277">
        <f>VLOOKUP(Toss[[#This Row],[No用]],SetNo[[No.用]:[vlookup 用]],2,FALSE)</f>
        <v>83</v>
      </c>
      <c r="B277">
        <f>IF(ROW()=2,1,IF(A276&lt;&gt;Toss[[#This Row],[No]],1,B276+1))</f>
        <v>6</v>
      </c>
      <c r="C277" t="s">
        <v>150</v>
      </c>
      <c r="D277" t="s">
        <v>39</v>
      </c>
      <c r="E277" t="s">
        <v>77</v>
      </c>
      <c r="F277" t="s">
        <v>31</v>
      </c>
      <c r="G277" t="s">
        <v>27</v>
      </c>
      <c r="H277" t="s">
        <v>71</v>
      </c>
      <c r="I277">
        <v>1</v>
      </c>
      <c r="J277" t="s">
        <v>231</v>
      </c>
      <c r="K277" t="s">
        <v>232</v>
      </c>
      <c r="L277" t="s">
        <v>224</v>
      </c>
      <c r="M277">
        <v>42</v>
      </c>
      <c r="N277">
        <v>0</v>
      </c>
      <c r="O277">
        <v>52</v>
      </c>
      <c r="P277">
        <v>0</v>
      </c>
      <c r="W277" s="1" t="s">
        <v>1366</v>
      </c>
      <c r="X277" t="str">
        <f>Toss[[#This Row],[服装]]&amp;Toss[[#This Row],[名前]]&amp;Toss[[#This Row],[レアリティ]]</f>
        <v>夏祭り孤爪研磨ICONIC</v>
      </c>
    </row>
    <row r="278" spans="1:24" x14ac:dyDescent="0.25">
      <c r="A278">
        <f>VLOOKUP(Toss[[#This Row],[No用]],SetNo[[No.用]:[vlookup 用]],2,FALSE)</f>
        <v>83</v>
      </c>
      <c r="B278">
        <f>IF(ROW()=2,1,IF(A277&lt;&gt;Toss[[#This Row],[No]],1,B277+1))</f>
        <v>7</v>
      </c>
      <c r="C278" t="s">
        <v>150</v>
      </c>
      <c r="D278" t="s">
        <v>39</v>
      </c>
      <c r="E278" t="s">
        <v>77</v>
      </c>
      <c r="F278" t="s">
        <v>31</v>
      </c>
      <c r="G278" t="s">
        <v>27</v>
      </c>
      <c r="H278" t="s">
        <v>71</v>
      </c>
      <c r="I278">
        <v>1</v>
      </c>
      <c r="J278" t="s">
        <v>231</v>
      </c>
      <c r="K278" t="s">
        <v>183</v>
      </c>
      <c r="L278" t="s">
        <v>224</v>
      </c>
      <c r="M278">
        <v>42</v>
      </c>
      <c r="N278">
        <v>0</v>
      </c>
      <c r="O278">
        <v>52</v>
      </c>
      <c r="P278">
        <v>0</v>
      </c>
      <c r="Q278" s="1" t="s">
        <v>963</v>
      </c>
      <c r="W278" s="1" t="s">
        <v>1368</v>
      </c>
      <c r="X278" t="str">
        <f>Toss[[#This Row],[服装]]&amp;Toss[[#This Row],[名前]]&amp;Toss[[#This Row],[レアリティ]]</f>
        <v>夏祭り孤爪研磨ICONIC</v>
      </c>
    </row>
    <row r="279" spans="1:24" x14ac:dyDescent="0.25">
      <c r="A279">
        <f>VLOOKUP(Toss[[#This Row],[No用]],SetNo[[No.用]:[vlookup 用]],2,FALSE)</f>
        <v>84</v>
      </c>
      <c r="B279">
        <f>IF(ROW()=2,1,IF(A278&lt;&gt;Toss[[#This Row],[No]],1,B278+1))</f>
        <v>1</v>
      </c>
      <c r="C279" s="1" t="s">
        <v>604</v>
      </c>
      <c r="D279" s="1" t="s">
        <v>39</v>
      </c>
      <c r="E279" s="1" t="s">
        <v>73</v>
      </c>
      <c r="F279" s="1" t="s">
        <v>31</v>
      </c>
      <c r="G279" s="1" t="s">
        <v>27</v>
      </c>
      <c r="H279" s="1" t="s">
        <v>71</v>
      </c>
      <c r="I279">
        <v>1</v>
      </c>
      <c r="J279" t="s">
        <v>231</v>
      </c>
      <c r="K279" s="1" t="s">
        <v>166</v>
      </c>
      <c r="L279" s="1" t="s">
        <v>173</v>
      </c>
      <c r="M279">
        <v>30</v>
      </c>
      <c r="N279">
        <v>0</v>
      </c>
      <c r="O279">
        <v>0</v>
      </c>
      <c r="P279">
        <v>0</v>
      </c>
      <c r="Q279" s="1"/>
      <c r="X279" t="str">
        <f>Toss[[#This Row],[服装]]&amp;Toss[[#This Row],[名前]]&amp;Toss[[#This Row],[レアリティ]]</f>
        <v>1周年孤爪研磨ICONIC</v>
      </c>
    </row>
    <row r="280" spans="1:24" x14ac:dyDescent="0.25">
      <c r="A280">
        <f>VLOOKUP(Toss[[#This Row],[No用]],SetNo[[No.用]:[vlookup 用]],2,FALSE)</f>
        <v>84</v>
      </c>
      <c r="B280">
        <f>IF(ROW()=2,1,IF(A279&lt;&gt;Toss[[#This Row],[No]],1,B279+1))</f>
        <v>2</v>
      </c>
      <c r="C280" s="1" t="s">
        <v>604</v>
      </c>
      <c r="D280" s="1" t="s">
        <v>39</v>
      </c>
      <c r="E280" s="1" t="s">
        <v>73</v>
      </c>
      <c r="F280" s="1" t="s">
        <v>31</v>
      </c>
      <c r="G280" s="1" t="s">
        <v>27</v>
      </c>
      <c r="H280" s="1" t="s">
        <v>71</v>
      </c>
      <c r="I280">
        <v>1</v>
      </c>
      <c r="J280" t="s">
        <v>231</v>
      </c>
      <c r="K280" s="1" t="s">
        <v>169</v>
      </c>
      <c r="L280" s="1" t="s">
        <v>173</v>
      </c>
      <c r="M280">
        <v>31</v>
      </c>
      <c r="N280">
        <v>0</v>
      </c>
      <c r="O280">
        <v>0</v>
      </c>
      <c r="P280">
        <v>0</v>
      </c>
      <c r="Q280" s="1"/>
      <c r="X280" t="str">
        <f>Toss[[#This Row],[服装]]&amp;Toss[[#This Row],[名前]]&amp;Toss[[#This Row],[レアリティ]]</f>
        <v>1周年孤爪研磨ICONIC</v>
      </c>
    </row>
    <row r="281" spans="1:24" x14ac:dyDescent="0.25">
      <c r="A281">
        <f>VLOOKUP(Toss[[#This Row],[No用]],SetNo[[No.用]:[vlookup 用]],2,FALSE)</f>
        <v>84</v>
      </c>
      <c r="B281">
        <f>IF(ROW()=2,1,IF(A280&lt;&gt;Toss[[#This Row],[No]],1,B280+1))</f>
        <v>3</v>
      </c>
      <c r="C281" s="1" t="s">
        <v>604</v>
      </c>
      <c r="D281" s="1" t="s">
        <v>39</v>
      </c>
      <c r="E281" s="1" t="s">
        <v>73</v>
      </c>
      <c r="F281" s="1" t="s">
        <v>31</v>
      </c>
      <c r="G281" s="1" t="s">
        <v>27</v>
      </c>
      <c r="H281" s="1" t="s">
        <v>71</v>
      </c>
      <c r="I281">
        <v>1</v>
      </c>
      <c r="J281" t="s">
        <v>231</v>
      </c>
      <c r="K281" s="1" t="s">
        <v>181</v>
      </c>
      <c r="L281" s="1" t="s">
        <v>178</v>
      </c>
      <c r="M281">
        <v>34</v>
      </c>
      <c r="N281">
        <v>0</v>
      </c>
      <c r="O281">
        <v>0</v>
      </c>
      <c r="P281">
        <v>0</v>
      </c>
      <c r="Q281" s="1"/>
      <c r="X281" t="str">
        <f>Toss[[#This Row],[服装]]&amp;Toss[[#This Row],[名前]]&amp;Toss[[#This Row],[レアリティ]]</f>
        <v>1周年孤爪研磨ICONIC</v>
      </c>
    </row>
    <row r="282" spans="1:24" x14ac:dyDescent="0.25">
      <c r="A282">
        <f>VLOOKUP(Toss[[#This Row],[No用]],SetNo[[No.用]:[vlookup 用]],2,FALSE)</f>
        <v>84</v>
      </c>
      <c r="B282">
        <f>IF(ROW()=2,1,IF(A281&lt;&gt;Toss[[#This Row],[No]],1,B281+1))</f>
        <v>4</v>
      </c>
      <c r="C282" s="1" t="s">
        <v>604</v>
      </c>
      <c r="D282" s="1" t="s">
        <v>39</v>
      </c>
      <c r="E282" s="1" t="s">
        <v>73</v>
      </c>
      <c r="F282" s="1" t="s">
        <v>31</v>
      </c>
      <c r="G282" s="1" t="s">
        <v>27</v>
      </c>
      <c r="H282" s="1" t="s">
        <v>71</v>
      </c>
      <c r="I282">
        <v>1</v>
      </c>
      <c r="J282" t="s">
        <v>231</v>
      </c>
      <c r="K282" s="1" t="s">
        <v>172</v>
      </c>
      <c r="L282" s="1" t="s">
        <v>178</v>
      </c>
      <c r="M282">
        <v>34</v>
      </c>
      <c r="N282">
        <v>0</v>
      </c>
      <c r="O282">
        <v>0</v>
      </c>
      <c r="P282">
        <v>0</v>
      </c>
      <c r="Q282" s="1"/>
      <c r="X282" t="str">
        <f>Toss[[#This Row],[服装]]&amp;Toss[[#This Row],[名前]]&amp;Toss[[#This Row],[レアリティ]]</f>
        <v>1周年孤爪研磨ICONIC</v>
      </c>
    </row>
    <row r="283" spans="1:24" x14ac:dyDescent="0.25">
      <c r="A283">
        <f>VLOOKUP(Toss[[#This Row],[No用]],SetNo[[No.用]:[vlookup 用]],2,FALSE)</f>
        <v>84</v>
      </c>
      <c r="B283">
        <f>IF(ROW()=2,1,IF(A282&lt;&gt;Toss[[#This Row],[No]],1,B282+1))</f>
        <v>5</v>
      </c>
      <c r="C283" s="1" t="s">
        <v>604</v>
      </c>
      <c r="D283" s="1" t="s">
        <v>39</v>
      </c>
      <c r="E283" s="1" t="s">
        <v>73</v>
      </c>
      <c r="F283" s="1" t="s">
        <v>31</v>
      </c>
      <c r="G283" s="1" t="s">
        <v>27</v>
      </c>
      <c r="H283" s="1" t="s">
        <v>71</v>
      </c>
      <c r="I283">
        <v>1</v>
      </c>
      <c r="J283" t="s">
        <v>231</v>
      </c>
      <c r="K283" s="1" t="s">
        <v>232</v>
      </c>
      <c r="L283" s="1" t="s">
        <v>173</v>
      </c>
      <c r="M283">
        <v>33</v>
      </c>
      <c r="N283">
        <v>0</v>
      </c>
      <c r="O283">
        <v>0</v>
      </c>
      <c r="P283">
        <v>0</v>
      </c>
      <c r="Q283" s="1"/>
      <c r="X283" t="str">
        <f>Toss[[#This Row],[服装]]&amp;Toss[[#This Row],[名前]]&amp;Toss[[#This Row],[レアリティ]]</f>
        <v>1周年孤爪研磨ICONIC</v>
      </c>
    </row>
    <row r="284" spans="1:24" x14ac:dyDescent="0.25">
      <c r="A284">
        <f>VLOOKUP(Toss[[#This Row],[No用]],SetNo[[No.用]:[vlookup 用]],2,FALSE)</f>
        <v>84</v>
      </c>
      <c r="B284">
        <f>IF(ROW()=2,1,IF(A283&lt;&gt;Toss[[#This Row],[No]],1,B283+1))</f>
        <v>6</v>
      </c>
      <c r="C284" s="1" t="s">
        <v>604</v>
      </c>
      <c r="D284" s="1" t="s">
        <v>39</v>
      </c>
      <c r="E284" s="1" t="s">
        <v>73</v>
      </c>
      <c r="F284" s="1" t="s">
        <v>31</v>
      </c>
      <c r="G284" s="1" t="s">
        <v>27</v>
      </c>
      <c r="H284" s="1" t="s">
        <v>71</v>
      </c>
      <c r="I284">
        <v>1</v>
      </c>
      <c r="J284" t="s">
        <v>231</v>
      </c>
      <c r="K284" s="1" t="s">
        <v>183</v>
      </c>
      <c r="L284" s="1" t="s">
        <v>224</v>
      </c>
      <c r="M284">
        <v>42</v>
      </c>
      <c r="N284">
        <v>0</v>
      </c>
      <c r="O284">
        <v>52</v>
      </c>
      <c r="P284">
        <v>0</v>
      </c>
      <c r="Q284" s="1" t="s">
        <v>963</v>
      </c>
      <c r="W284" s="1" t="s">
        <v>1368</v>
      </c>
      <c r="X284" t="str">
        <f>Toss[[#This Row],[服装]]&amp;Toss[[#This Row],[名前]]&amp;Toss[[#This Row],[レアリティ]]</f>
        <v>1周年孤爪研磨ICONIC</v>
      </c>
    </row>
    <row r="285" spans="1:24" x14ac:dyDescent="0.25">
      <c r="A285">
        <f>VLOOKUP(Toss[[#This Row],[No用]],SetNo[[No.用]:[vlookup 用]],2,FALSE)</f>
        <v>84</v>
      </c>
      <c r="B285">
        <f>IF(ROW()=2,1,IF(A284&lt;&gt;Toss[[#This Row],[No]],1,B284+1))</f>
        <v>7</v>
      </c>
      <c r="C285" s="1" t="s">
        <v>604</v>
      </c>
      <c r="D285" s="1" t="s">
        <v>39</v>
      </c>
      <c r="E285" s="1" t="s">
        <v>73</v>
      </c>
      <c r="F285" s="1" t="s">
        <v>31</v>
      </c>
      <c r="G285" s="1" t="s">
        <v>27</v>
      </c>
      <c r="H285" s="1" t="s">
        <v>71</v>
      </c>
      <c r="I285">
        <v>1</v>
      </c>
      <c r="J285" t="s">
        <v>231</v>
      </c>
      <c r="K285" s="1" t="s">
        <v>183</v>
      </c>
      <c r="L285" s="1" t="s">
        <v>224</v>
      </c>
      <c r="M285">
        <v>42</v>
      </c>
      <c r="N285">
        <v>0</v>
      </c>
      <c r="O285">
        <v>52</v>
      </c>
      <c r="P285">
        <v>0</v>
      </c>
      <c r="Q285" s="1"/>
      <c r="W285" s="1" t="s">
        <v>1367</v>
      </c>
      <c r="X285" t="str">
        <f>Toss[[#This Row],[服装]]&amp;Toss[[#This Row],[名前]]&amp;Toss[[#This Row],[レアリティ]]</f>
        <v>1周年孤爪研磨ICONIC</v>
      </c>
    </row>
    <row r="286" spans="1:24" x14ac:dyDescent="0.25">
      <c r="A286">
        <f>VLOOKUP(Toss[[#This Row],[No用]],SetNo[[No.用]:[vlookup 用]],2,FALSE)</f>
        <v>85</v>
      </c>
      <c r="B286">
        <f>IF(ROW()=2,1,IF(A285&lt;&gt;Toss[[#This Row],[No]],1,B285+1))</f>
        <v>1</v>
      </c>
      <c r="C286" s="1" t="s">
        <v>727</v>
      </c>
      <c r="D286" s="1" t="s">
        <v>39</v>
      </c>
      <c r="E286" s="1" t="s">
        <v>90</v>
      </c>
      <c r="F286" s="1" t="s">
        <v>31</v>
      </c>
      <c r="G286" s="1" t="s">
        <v>27</v>
      </c>
      <c r="H286" s="1" t="s">
        <v>71</v>
      </c>
      <c r="I286">
        <v>1</v>
      </c>
      <c r="J286" t="s">
        <v>231</v>
      </c>
      <c r="K286" s="1" t="s">
        <v>166</v>
      </c>
      <c r="L286" s="1" t="s">
        <v>173</v>
      </c>
      <c r="M286">
        <v>30</v>
      </c>
      <c r="N286" s="6">
        <v>0</v>
      </c>
      <c r="O286">
        <v>0</v>
      </c>
      <c r="P286">
        <v>0</v>
      </c>
      <c r="Q286" s="1"/>
      <c r="X286" t="str">
        <f>Toss[[#This Row],[服装]]&amp;Toss[[#This Row],[名前]]&amp;Toss[[#This Row],[レアリティ]]</f>
        <v>スパイ孤爪研磨ICONIC</v>
      </c>
    </row>
    <row r="287" spans="1:24" x14ac:dyDescent="0.25">
      <c r="A287">
        <f>VLOOKUP(Toss[[#This Row],[No用]],SetNo[[No.用]:[vlookup 用]],2,FALSE)</f>
        <v>85</v>
      </c>
      <c r="B287">
        <f>IF(ROW()=2,1,IF(A286&lt;&gt;Toss[[#This Row],[No]],1,B286+1))</f>
        <v>2</v>
      </c>
      <c r="C287" s="1" t="s">
        <v>727</v>
      </c>
      <c r="D287" s="1" t="s">
        <v>39</v>
      </c>
      <c r="E287" s="1" t="s">
        <v>90</v>
      </c>
      <c r="F287" s="1" t="s">
        <v>31</v>
      </c>
      <c r="G287" s="1" t="s">
        <v>27</v>
      </c>
      <c r="H287" s="1" t="s">
        <v>71</v>
      </c>
      <c r="I287">
        <v>1</v>
      </c>
      <c r="J287" t="s">
        <v>231</v>
      </c>
      <c r="K287" s="1" t="s">
        <v>169</v>
      </c>
      <c r="L287" s="1" t="s">
        <v>173</v>
      </c>
      <c r="M287">
        <v>31</v>
      </c>
      <c r="N287" s="6">
        <v>0</v>
      </c>
      <c r="O287">
        <v>0</v>
      </c>
      <c r="P287">
        <v>0</v>
      </c>
      <c r="Q287" s="1"/>
      <c r="X287" t="str">
        <f>Toss[[#This Row],[服装]]&amp;Toss[[#This Row],[名前]]&amp;Toss[[#This Row],[レアリティ]]</f>
        <v>スパイ孤爪研磨ICONIC</v>
      </c>
    </row>
    <row r="288" spans="1:24" x14ac:dyDescent="0.25">
      <c r="A288">
        <f>VLOOKUP(Toss[[#This Row],[No用]],SetNo[[No.用]:[vlookup 用]],2,FALSE)</f>
        <v>85</v>
      </c>
      <c r="B288">
        <f>IF(ROW()=2,1,IF(A287&lt;&gt;Toss[[#This Row],[No]],1,B287+1))</f>
        <v>3</v>
      </c>
      <c r="C288" s="1" t="s">
        <v>727</v>
      </c>
      <c r="D288" s="1" t="s">
        <v>39</v>
      </c>
      <c r="E288" s="1" t="s">
        <v>90</v>
      </c>
      <c r="F288" s="1" t="s">
        <v>31</v>
      </c>
      <c r="G288" s="1" t="s">
        <v>27</v>
      </c>
      <c r="H288" s="1" t="s">
        <v>71</v>
      </c>
      <c r="I288">
        <v>1</v>
      </c>
      <c r="J288" t="s">
        <v>231</v>
      </c>
      <c r="K288" s="1" t="s">
        <v>172</v>
      </c>
      <c r="L288" s="1" t="s">
        <v>162</v>
      </c>
      <c r="M288">
        <v>29</v>
      </c>
      <c r="N288" s="6">
        <v>0</v>
      </c>
      <c r="O288">
        <v>0</v>
      </c>
      <c r="P288">
        <v>0</v>
      </c>
      <c r="Q288" s="1"/>
      <c r="X288" t="str">
        <f>Toss[[#This Row],[服装]]&amp;Toss[[#This Row],[名前]]&amp;Toss[[#This Row],[レアリティ]]</f>
        <v>スパイ孤爪研磨ICONIC</v>
      </c>
    </row>
    <row r="289" spans="1:24" x14ac:dyDescent="0.25">
      <c r="A289">
        <f>VLOOKUP(Toss[[#This Row],[No用]],SetNo[[No.用]:[vlookup 用]],2,FALSE)</f>
        <v>85</v>
      </c>
      <c r="B289">
        <f>IF(ROW()=2,1,IF(A288&lt;&gt;Toss[[#This Row],[No]],1,B288+1))</f>
        <v>4</v>
      </c>
      <c r="C289" s="1" t="s">
        <v>727</v>
      </c>
      <c r="D289" s="1" t="s">
        <v>39</v>
      </c>
      <c r="E289" s="1" t="s">
        <v>90</v>
      </c>
      <c r="F289" s="1" t="s">
        <v>31</v>
      </c>
      <c r="G289" s="1" t="s">
        <v>27</v>
      </c>
      <c r="H289" s="1" t="s">
        <v>71</v>
      </c>
      <c r="I289">
        <v>1</v>
      </c>
      <c r="J289" t="s">
        <v>231</v>
      </c>
      <c r="K289" s="1" t="s">
        <v>232</v>
      </c>
      <c r="L289" s="1" t="s">
        <v>173</v>
      </c>
      <c r="M289">
        <v>33</v>
      </c>
      <c r="N289" s="6">
        <v>0</v>
      </c>
      <c r="O289">
        <v>0</v>
      </c>
      <c r="P289">
        <v>0</v>
      </c>
      <c r="Q289" s="1"/>
      <c r="X289" t="str">
        <f>Toss[[#This Row],[服装]]&amp;Toss[[#This Row],[名前]]&amp;Toss[[#This Row],[レアリティ]]</f>
        <v>スパイ孤爪研磨ICONIC</v>
      </c>
    </row>
    <row r="290" spans="1:24" x14ac:dyDescent="0.25">
      <c r="A290">
        <f>VLOOKUP(Toss[[#This Row],[No用]],SetNo[[No.用]:[vlookup 用]],2,FALSE)</f>
        <v>85</v>
      </c>
      <c r="B290">
        <f>IF(ROW()=2,1,IF(A289&lt;&gt;Toss[[#This Row],[No]],1,B289+1))</f>
        <v>5</v>
      </c>
      <c r="C290" s="1" t="s">
        <v>727</v>
      </c>
      <c r="D290" s="1" t="s">
        <v>39</v>
      </c>
      <c r="E290" s="1" t="s">
        <v>90</v>
      </c>
      <c r="F290" s="1" t="s">
        <v>31</v>
      </c>
      <c r="G290" s="1" t="s">
        <v>27</v>
      </c>
      <c r="H290" s="1" t="s">
        <v>71</v>
      </c>
      <c r="I290">
        <v>1</v>
      </c>
      <c r="J290" t="s">
        <v>231</v>
      </c>
      <c r="K290" s="1" t="s">
        <v>167</v>
      </c>
      <c r="L290" s="1" t="s">
        <v>162</v>
      </c>
      <c r="M290">
        <v>24</v>
      </c>
      <c r="N290" s="6">
        <v>0</v>
      </c>
      <c r="O290">
        <v>0</v>
      </c>
      <c r="P290">
        <v>0</v>
      </c>
      <c r="Q290" s="1"/>
      <c r="X290" t="str">
        <f>Toss[[#This Row],[服装]]&amp;Toss[[#This Row],[名前]]&amp;Toss[[#This Row],[レアリティ]]</f>
        <v>スパイ孤爪研磨ICONIC</v>
      </c>
    </row>
    <row r="291" spans="1:24" x14ac:dyDescent="0.25">
      <c r="A291">
        <f>VLOOKUP(Toss[[#This Row],[No用]],SetNo[[No.用]:[vlookup 用]],2,FALSE)</f>
        <v>85</v>
      </c>
      <c r="B291">
        <f>IF(ROW()=2,1,IF(A290&lt;&gt;Toss[[#This Row],[No]],1,B290+1))</f>
        <v>6</v>
      </c>
      <c r="C291" s="1" t="s">
        <v>727</v>
      </c>
      <c r="D291" s="1" t="s">
        <v>39</v>
      </c>
      <c r="E291" s="1" t="s">
        <v>90</v>
      </c>
      <c r="F291" s="1" t="s">
        <v>31</v>
      </c>
      <c r="G291" s="1" t="s">
        <v>27</v>
      </c>
      <c r="H291" s="1" t="s">
        <v>71</v>
      </c>
      <c r="I291">
        <v>1</v>
      </c>
      <c r="J291" t="s">
        <v>231</v>
      </c>
      <c r="K291" s="1" t="s">
        <v>183</v>
      </c>
      <c r="L291" s="1" t="s">
        <v>224</v>
      </c>
      <c r="M291">
        <v>42</v>
      </c>
      <c r="N291" s="6">
        <v>0</v>
      </c>
      <c r="O291">
        <v>52</v>
      </c>
      <c r="P291">
        <v>0</v>
      </c>
      <c r="Q291" s="1"/>
      <c r="W291" s="1" t="s">
        <v>1367</v>
      </c>
      <c r="X291" t="str">
        <f>Toss[[#This Row],[服装]]&amp;Toss[[#This Row],[名前]]&amp;Toss[[#This Row],[レアリティ]]</f>
        <v>スパイ孤爪研磨ICONIC</v>
      </c>
    </row>
    <row r="292" spans="1:24" x14ac:dyDescent="0.25">
      <c r="A292">
        <f>VLOOKUP(Toss[[#This Row],[No用]],SetNo[[No.用]:[vlookup 用]],2,FALSE)</f>
        <v>86</v>
      </c>
      <c r="B292">
        <f>IF(ROW()=2,1,IF(A291&lt;&gt;Toss[[#This Row],[No]],1,B291+1))</f>
        <v>1</v>
      </c>
      <c r="C292" s="1" t="s">
        <v>790</v>
      </c>
      <c r="D292" s="1" t="s">
        <v>39</v>
      </c>
      <c r="E292" s="1" t="s">
        <v>77</v>
      </c>
      <c r="F292" s="1" t="s">
        <v>31</v>
      </c>
      <c r="G292" s="1" t="s">
        <v>27</v>
      </c>
      <c r="H292" s="1" t="s">
        <v>71</v>
      </c>
      <c r="I292">
        <v>1</v>
      </c>
      <c r="J292" t="s">
        <v>231</v>
      </c>
      <c r="K292" s="1" t="s">
        <v>166</v>
      </c>
      <c r="L292" s="1" t="s">
        <v>173</v>
      </c>
      <c r="M292">
        <v>32</v>
      </c>
      <c r="N292" s="6">
        <v>0</v>
      </c>
      <c r="O292">
        <v>0</v>
      </c>
      <c r="P292">
        <v>0</v>
      </c>
      <c r="Q292" s="1"/>
      <c r="X292" t="str">
        <f>Toss[[#This Row],[服装]]&amp;Toss[[#This Row],[名前]]&amp;Toss[[#This Row],[レアリティ]]</f>
        <v>Xmas2孤爪研磨ICONIC</v>
      </c>
    </row>
    <row r="293" spans="1:24" x14ac:dyDescent="0.25">
      <c r="A293">
        <f>VLOOKUP(Toss[[#This Row],[No用]],SetNo[[No.用]:[vlookup 用]],2,FALSE)</f>
        <v>86</v>
      </c>
      <c r="B293">
        <f>IF(ROW()=2,1,IF(A292&lt;&gt;Toss[[#This Row],[No]],1,B292+1))</f>
        <v>2</v>
      </c>
      <c r="C293" s="1" t="s">
        <v>790</v>
      </c>
      <c r="D293" s="1" t="s">
        <v>39</v>
      </c>
      <c r="E293" s="1" t="s">
        <v>77</v>
      </c>
      <c r="F293" s="1" t="s">
        <v>31</v>
      </c>
      <c r="G293" s="1" t="s">
        <v>27</v>
      </c>
      <c r="H293" s="1" t="s">
        <v>71</v>
      </c>
      <c r="I293">
        <v>1</v>
      </c>
      <c r="J293" t="s">
        <v>231</v>
      </c>
      <c r="K293" s="1" t="s">
        <v>169</v>
      </c>
      <c r="L293" s="1" t="s">
        <v>173</v>
      </c>
      <c r="M293">
        <v>32</v>
      </c>
      <c r="N293" s="6">
        <v>0</v>
      </c>
      <c r="O293">
        <v>0</v>
      </c>
      <c r="P293">
        <v>0</v>
      </c>
      <c r="Q293" s="1"/>
      <c r="X293" t="str">
        <f>Toss[[#This Row],[服装]]&amp;Toss[[#This Row],[名前]]&amp;Toss[[#This Row],[レアリティ]]</f>
        <v>Xmas2孤爪研磨ICONIC</v>
      </c>
    </row>
    <row r="294" spans="1:24" x14ac:dyDescent="0.25">
      <c r="A294">
        <f>VLOOKUP(Toss[[#This Row],[No用]],SetNo[[No.用]:[vlookup 用]],2,FALSE)</f>
        <v>86</v>
      </c>
      <c r="B294">
        <f>IF(ROW()=2,1,IF(A293&lt;&gt;Toss[[#This Row],[No]],1,B293+1))</f>
        <v>3</v>
      </c>
      <c r="C294" s="1" t="s">
        <v>790</v>
      </c>
      <c r="D294" s="1" t="s">
        <v>39</v>
      </c>
      <c r="E294" s="1" t="s">
        <v>77</v>
      </c>
      <c r="F294" s="1" t="s">
        <v>31</v>
      </c>
      <c r="G294" s="1" t="s">
        <v>27</v>
      </c>
      <c r="H294" s="1" t="s">
        <v>71</v>
      </c>
      <c r="I294">
        <v>1</v>
      </c>
      <c r="J294" t="s">
        <v>231</v>
      </c>
      <c r="K294" s="1" t="s">
        <v>172</v>
      </c>
      <c r="L294" s="1" t="s">
        <v>178</v>
      </c>
      <c r="M294">
        <v>34</v>
      </c>
      <c r="N294" s="6">
        <v>0</v>
      </c>
      <c r="O294">
        <v>0</v>
      </c>
      <c r="P294">
        <v>0</v>
      </c>
      <c r="Q294" s="1"/>
      <c r="X294" t="str">
        <f>Toss[[#This Row],[服装]]&amp;Toss[[#This Row],[名前]]&amp;Toss[[#This Row],[レアリティ]]</f>
        <v>Xmas2孤爪研磨ICONIC</v>
      </c>
    </row>
    <row r="295" spans="1:24" x14ac:dyDescent="0.25">
      <c r="A295">
        <f>VLOOKUP(Toss[[#This Row],[No用]],SetNo[[No.用]:[vlookup 用]],2,FALSE)</f>
        <v>86</v>
      </c>
      <c r="B295">
        <f>IF(ROW()=2,1,IF(A294&lt;&gt;Toss[[#This Row],[No]],1,B294+1))</f>
        <v>4</v>
      </c>
      <c r="C295" s="1" t="s">
        <v>790</v>
      </c>
      <c r="D295" s="1" t="s">
        <v>39</v>
      </c>
      <c r="E295" s="1" t="s">
        <v>77</v>
      </c>
      <c r="F295" s="1" t="s">
        <v>31</v>
      </c>
      <c r="G295" s="1" t="s">
        <v>27</v>
      </c>
      <c r="H295" s="1" t="s">
        <v>71</v>
      </c>
      <c r="I295">
        <v>1</v>
      </c>
      <c r="J295" t="s">
        <v>231</v>
      </c>
      <c r="K295" s="1" t="s">
        <v>232</v>
      </c>
      <c r="L295" s="1" t="s">
        <v>173</v>
      </c>
      <c r="M295">
        <v>34</v>
      </c>
      <c r="N295" s="6">
        <v>0</v>
      </c>
      <c r="O295">
        <v>0</v>
      </c>
      <c r="P295">
        <v>0</v>
      </c>
      <c r="Q295" s="1"/>
      <c r="X295" t="str">
        <f>Toss[[#This Row],[服装]]&amp;Toss[[#This Row],[名前]]&amp;Toss[[#This Row],[レアリティ]]</f>
        <v>Xmas2孤爪研磨ICONIC</v>
      </c>
    </row>
    <row r="296" spans="1:24" x14ac:dyDescent="0.25">
      <c r="A296">
        <f>VLOOKUP(Toss[[#This Row],[No用]],SetNo[[No.用]:[vlookup 用]],2,FALSE)</f>
        <v>86</v>
      </c>
      <c r="B296">
        <f>IF(ROW()=2,1,IF(A295&lt;&gt;Toss[[#This Row],[No]],1,B295+1))</f>
        <v>5</v>
      </c>
      <c r="C296" s="1" t="s">
        <v>790</v>
      </c>
      <c r="D296" s="1" t="s">
        <v>39</v>
      </c>
      <c r="E296" s="1" t="s">
        <v>77</v>
      </c>
      <c r="F296" s="1" t="s">
        <v>31</v>
      </c>
      <c r="G296" s="1" t="s">
        <v>27</v>
      </c>
      <c r="H296" s="1" t="s">
        <v>71</v>
      </c>
      <c r="I296">
        <v>1</v>
      </c>
      <c r="J296" t="s">
        <v>231</v>
      </c>
      <c r="K296" s="1" t="s">
        <v>167</v>
      </c>
      <c r="L296" s="1" t="s">
        <v>162</v>
      </c>
      <c r="M296">
        <v>24</v>
      </c>
      <c r="N296" s="6">
        <v>0</v>
      </c>
      <c r="O296">
        <v>0</v>
      </c>
      <c r="P296">
        <v>0</v>
      </c>
      <c r="Q296" s="1"/>
      <c r="X296" t="str">
        <f>Toss[[#This Row],[服装]]&amp;Toss[[#This Row],[名前]]&amp;Toss[[#This Row],[レアリティ]]</f>
        <v>Xmas2孤爪研磨ICONIC</v>
      </c>
    </row>
    <row r="297" spans="1:24" x14ac:dyDescent="0.25">
      <c r="A297">
        <f>VLOOKUP(Toss[[#This Row],[No用]],SetNo[[No.用]:[vlookup 用]],2,FALSE)</f>
        <v>86</v>
      </c>
      <c r="B297">
        <f>IF(ROW()=2,1,IF(A296&lt;&gt;Toss[[#This Row],[No]],1,B296+1))</f>
        <v>6</v>
      </c>
      <c r="C297" s="1" t="s">
        <v>790</v>
      </c>
      <c r="D297" s="1" t="s">
        <v>39</v>
      </c>
      <c r="E297" s="1" t="s">
        <v>77</v>
      </c>
      <c r="F297" s="1" t="s">
        <v>31</v>
      </c>
      <c r="G297" s="1" t="s">
        <v>27</v>
      </c>
      <c r="H297" s="1" t="s">
        <v>71</v>
      </c>
      <c r="I297">
        <v>1</v>
      </c>
      <c r="J297" t="s">
        <v>231</v>
      </c>
      <c r="K297" s="1" t="s">
        <v>232</v>
      </c>
      <c r="L297" s="1" t="s">
        <v>224</v>
      </c>
      <c r="M297">
        <v>43</v>
      </c>
      <c r="N297" s="6">
        <v>0</v>
      </c>
      <c r="O297">
        <v>53</v>
      </c>
      <c r="P297">
        <v>0</v>
      </c>
      <c r="Q297" s="1"/>
      <c r="W297" s="1" t="s">
        <v>1366</v>
      </c>
      <c r="X297" t="str">
        <f>Toss[[#This Row],[服装]]&amp;Toss[[#This Row],[名前]]&amp;Toss[[#This Row],[レアリティ]]</f>
        <v>Xmas2孤爪研磨ICONIC</v>
      </c>
    </row>
    <row r="298" spans="1:24" x14ac:dyDescent="0.25">
      <c r="A298">
        <f>VLOOKUP(Toss[[#This Row],[No用]],SetNo[[No.用]:[vlookup 用]],2,FALSE)</f>
        <v>86</v>
      </c>
      <c r="B298">
        <f>IF(ROW()=2,1,IF(A297&lt;&gt;Toss[[#This Row],[No]],1,B297+1))</f>
        <v>7</v>
      </c>
      <c r="C298" s="1" t="s">
        <v>790</v>
      </c>
      <c r="D298" s="1" t="s">
        <v>39</v>
      </c>
      <c r="E298" s="1" t="s">
        <v>77</v>
      </c>
      <c r="F298" s="1" t="s">
        <v>31</v>
      </c>
      <c r="G298" s="1" t="s">
        <v>27</v>
      </c>
      <c r="H298" s="1" t="s">
        <v>71</v>
      </c>
      <c r="I298">
        <v>1</v>
      </c>
      <c r="J298" t="s">
        <v>231</v>
      </c>
      <c r="K298" s="1" t="s">
        <v>183</v>
      </c>
      <c r="L298" s="1" t="s">
        <v>224</v>
      </c>
      <c r="M298">
        <v>42</v>
      </c>
      <c r="N298" s="6">
        <v>0</v>
      </c>
      <c r="O298">
        <v>52</v>
      </c>
      <c r="P298">
        <v>0</v>
      </c>
      <c r="Q298" s="1" t="s">
        <v>964</v>
      </c>
      <c r="W298" s="1" t="s">
        <v>1374</v>
      </c>
      <c r="X298" t="str">
        <f>Toss[[#This Row],[服装]]&amp;Toss[[#This Row],[名前]]&amp;Toss[[#This Row],[レアリティ]]</f>
        <v>Xmas2孤爪研磨ICONIC</v>
      </c>
    </row>
    <row r="299" spans="1:24" x14ac:dyDescent="0.25">
      <c r="A299">
        <f>VLOOKUP(Toss[[#This Row],[No用]],SetNo[[No.用]:[vlookup 用]],2,FALSE)</f>
        <v>86</v>
      </c>
      <c r="B299">
        <f>IF(ROW()=2,1,IF(A298&lt;&gt;Toss[[#This Row],[No]],1,B298+1))</f>
        <v>8</v>
      </c>
      <c r="C299" s="1" t="s">
        <v>790</v>
      </c>
      <c r="D299" s="1" t="s">
        <v>39</v>
      </c>
      <c r="E299" s="1" t="s">
        <v>77</v>
      </c>
      <c r="F299" s="1" t="s">
        <v>31</v>
      </c>
      <c r="G299" s="1" t="s">
        <v>27</v>
      </c>
      <c r="H299" s="1" t="s">
        <v>71</v>
      </c>
      <c r="I299">
        <v>1</v>
      </c>
      <c r="J299" t="s">
        <v>231</v>
      </c>
      <c r="K299" s="1" t="s">
        <v>182</v>
      </c>
      <c r="L299" s="1" t="s">
        <v>224</v>
      </c>
      <c r="M299">
        <v>43</v>
      </c>
      <c r="N299" s="6">
        <v>0</v>
      </c>
      <c r="O299">
        <v>53</v>
      </c>
      <c r="P299">
        <v>0</v>
      </c>
      <c r="Q299" s="1"/>
      <c r="W299" s="1" t="s">
        <v>1381</v>
      </c>
      <c r="X299" t="str">
        <f>Toss[[#This Row],[服装]]&amp;Toss[[#This Row],[名前]]&amp;Toss[[#This Row],[レアリティ]]</f>
        <v>Xmas2孤爪研磨ICONIC</v>
      </c>
    </row>
    <row r="300" spans="1:24" x14ac:dyDescent="0.25">
      <c r="A300">
        <f>VLOOKUP(Toss[[#This Row],[No用]],SetNo[[No.用]:[vlookup 用]],2,FALSE)</f>
        <v>87</v>
      </c>
      <c r="B300">
        <f>IF(ROW()=2,1,IF(A299&lt;&gt;Toss[[#This Row],[No]],1,B299+1))</f>
        <v>1</v>
      </c>
      <c r="C300" s="1" t="s">
        <v>911</v>
      </c>
      <c r="D300" s="1" t="s">
        <v>39</v>
      </c>
      <c r="E300" s="1" t="s">
        <v>73</v>
      </c>
      <c r="F300" s="1" t="s">
        <v>31</v>
      </c>
      <c r="G300" s="1" t="s">
        <v>27</v>
      </c>
      <c r="H300" s="1" t="s">
        <v>71</v>
      </c>
      <c r="I300">
        <v>1</v>
      </c>
      <c r="J300" t="s">
        <v>231</v>
      </c>
      <c r="K300" s="1" t="s">
        <v>166</v>
      </c>
      <c r="L300" s="1" t="s">
        <v>173</v>
      </c>
      <c r="M300">
        <v>30</v>
      </c>
      <c r="N300" s="6">
        <v>0</v>
      </c>
      <c r="O300">
        <v>0</v>
      </c>
      <c r="P300">
        <v>0</v>
      </c>
      <c r="Q300" s="1"/>
      <c r="X300" t="str">
        <f>Toss[[#This Row],[服装]]&amp;Toss[[#This Row],[名前]]&amp;Toss[[#This Row],[レアリティ]]</f>
        <v>中学生孤爪研磨ICONIC</v>
      </c>
    </row>
    <row r="301" spans="1:24" x14ac:dyDescent="0.25">
      <c r="A301">
        <f>VLOOKUP(Toss[[#This Row],[No用]],SetNo[[No.用]:[vlookup 用]],2,FALSE)</f>
        <v>87</v>
      </c>
      <c r="B301">
        <f>IF(ROW()=2,1,IF(A300&lt;&gt;Toss[[#This Row],[No]],1,B300+1))</f>
        <v>2</v>
      </c>
      <c r="C301" s="1" t="s">
        <v>911</v>
      </c>
      <c r="D301" s="1" t="s">
        <v>39</v>
      </c>
      <c r="E301" s="1" t="s">
        <v>73</v>
      </c>
      <c r="F301" s="1" t="s">
        <v>31</v>
      </c>
      <c r="G301" s="1" t="s">
        <v>27</v>
      </c>
      <c r="H301" s="1" t="s">
        <v>71</v>
      </c>
      <c r="I301">
        <v>1</v>
      </c>
      <c r="J301" t="s">
        <v>231</v>
      </c>
      <c r="K301" s="1" t="s">
        <v>169</v>
      </c>
      <c r="L301" s="1" t="s">
        <v>173</v>
      </c>
      <c r="M301">
        <v>31</v>
      </c>
      <c r="N301" s="6">
        <v>0</v>
      </c>
      <c r="O301">
        <v>0</v>
      </c>
      <c r="P301">
        <v>0</v>
      </c>
      <c r="Q301" s="1"/>
      <c r="X301" t="str">
        <f>Toss[[#This Row],[服装]]&amp;Toss[[#This Row],[名前]]&amp;Toss[[#This Row],[レアリティ]]</f>
        <v>中学生孤爪研磨ICONIC</v>
      </c>
    </row>
    <row r="302" spans="1:24" x14ac:dyDescent="0.25">
      <c r="A302">
        <f>VLOOKUP(Toss[[#This Row],[No用]],SetNo[[No.用]:[vlookup 用]],2,FALSE)</f>
        <v>87</v>
      </c>
      <c r="B302">
        <f>IF(ROW()=2,1,IF(A301&lt;&gt;Toss[[#This Row],[No]],1,B301+1))</f>
        <v>3</v>
      </c>
      <c r="C302" s="1" t="s">
        <v>911</v>
      </c>
      <c r="D302" s="1" t="s">
        <v>39</v>
      </c>
      <c r="E302" s="1" t="s">
        <v>73</v>
      </c>
      <c r="F302" s="1" t="s">
        <v>31</v>
      </c>
      <c r="G302" s="1" t="s">
        <v>27</v>
      </c>
      <c r="H302" s="1" t="s">
        <v>71</v>
      </c>
      <c r="I302">
        <v>1</v>
      </c>
      <c r="J302" t="s">
        <v>231</v>
      </c>
      <c r="K302" s="1" t="s">
        <v>172</v>
      </c>
      <c r="L302" s="1" t="s">
        <v>162</v>
      </c>
      <c r="M302">
        <v>31</v>
      </c>
      <c r="N302" s="6">
        <v>0</v>
      </c>
      <c r="O302">
        <v>0</v>
      </c>
      <c r="P302">
        <v>0</v>
      </c>
      <c r="Q302" s="1"/>
      <c r="X302" t="str">
        <f>Toss[[#This Row],[服装]]&amp;Toss[[#This Row],[名前]]&amp;Toss[[#This Row],[レアリティ]]</f>
        <v>中学生孤爪研磨ICONIC</v>
      </c>
    </row>
    <row r="303" spans="1:24" x14ac:dyDescent="0.25">
      <c r="A303">
        <f>VLOOKUP(Toss[[#This Row],[No用]],SetNo[[No.用]:[vlookup 用]],2,FALSE)</f>
        <v>87</v>
      </c>
      <c r="B303">
        <f>IF(ROW()=2,1,IF(A302&lt;&gt;Toss[[#This Row],[No]],1,B302+1))</f>
        <v>4</v>
      </c>
      <c r="C303" s="1" t="s">
        <v>911</v>
      </c>
      <c r="D303" s="1" t="s">
        <v>39</v>
      </c>
      <c r="E303" s="1" t="s">
        <v>73</v>
      </c>
      <c r="F303" s="1" t="s">
        <v>31</v>
      </c>
      <c r="G303" s="1" t="s">
        <v>27</v>
      </c>
      <c r="H303" s="1" t="s">
        <v>71</v>
      </c>
      <c r="I303">
        <v>1</v>
      </c>
      <c r="J303" t="s">
        <v>231</v>
      </c>
      <c r="K303" s="1" t="s">
        <v>232</v>
      </c>
      <c r="L303" s="1" t="s">
        <v>173</v>
      </c>
      <c r="M303">
        <v>33</v>
      </c>
      <c r="N303" s="6">
        <v>0</v>
      </c>
      <c r="O303">
        <v>0</v>
      </c>
      <c r="P303">
        <v>0</v>
      </c>
      <c r="Q303" s="1"/>
      <c r="X303" t="str">
        <f>Toss[[#This Row],[服装]]&amp;Toss[[#This Row],[名前]]&amp;Toss[[#This Row],[レアリティ]]</f>
        <v>中学生孤爪研磨ICONIC</v>
      </c>
    </row>
    <row r="304" spans="1:24" x14ac:dyDescent="0.25">
      <c r="A304">
        <f>VLOOKUP(Toss[[#This Row],[No用]],SetNo[[No.用]:[vlookup 用]],2,FALSE)</f>
        <v>87</v>
      </c>
      <c r="B304">
        <f>IF(ROW()=2,1,IF(A303&lt;&gt;Toss[[#This Row],[No]],1,B303+1))</f>
        <v>5</v>
      </c>
      <c r="C304" s="1" t="s">
        <v>911</v>
      </c>
      <c r="D304" s="1" t="s">
        <v>39</v>
      </c>
      <c r="E304" s="1" t="s">
        <v>73</v>
      </c>
      <c r="F304" s="1" t="s">
        <v>31</v>
      </c>
      <c r="G304" s="1" t="s">
        <v>27</v>
      </c>
      <c r="H304" s="1" t="s">
        <v>71</v>
      </c>
      <c r="I304">
        <v>1</v>
      </c>
      <c r="J304" t="s">
        <v>231</v>
      </c>
      <c r="K304" s="1" t="s">
        <v>167</v>
      </c>
      <c r="L304" s="1" t="s">
        <v>162</v>
      </c>
      <c r="M304">
        <v>24</v>
      </c>
      <c r="N304" s="6">
        <v>0</v>
      </c>
      <c r="O304">
        <v>0</v>
      </c>
      <c r="P304">
        <v>0</v>
      </c>
      <c r="Q304" s="1"/>
      <c r="X304" t="str">
        <f>Toss[[#This Row],[服装]]&amp;Toss[[#This Row],[名前]]&amp;Toss[[#This Row],[レアリティ]]</f>
        <v>中学生孤爪研磨ICONIC</v>
      </c>
    </row>
    <row r="305" spans="1:24" x14ac:dyDescent="0.25">
      <c r="A305">
        <f>VLOOKUP(Toss[[#This Row],[No用]],SetNo[[No.用]:[vlookup 用]],2,FALSE)</f>
        <v>87</v>
      </c>
      <c r="B305">
        <f>IF(ROW()=2,1,IF(A304&lt;&gt;Toss[[#This Row],[No]],1,B304+1))</f>
        <v>6</v>
      </c>
      <c r="C305" s="1" t="s">
        <v>911</v>
      </c>
      <c r="D305" s="1" t="s">
        <v>39</v>
      </c>
      <c r="E305" s="1" t="s">
        <v>73</v>
      </c>
      <c r="F305" s="1" t="s">
        <v>31</v>
      </c>
      <c r="G305" s="1" t="s">
        <v>27</v>
      </c>
      <c r="H305" s="1" t="s">
        <v>71</v>
      </c>
      <c r="I305">
        <v>1</v>
      </c>
      <c r="J305" t="s">
        <v>231</v>
      </c>
      <c r="K305" s="1" t="s">
        <v>183</v>
      </c>
      <c r="L305" s="1" t="s">
        <v>224</v>
      </c>
      <c r="M305">
        <v>42</v>
      </c>
      <c r="N305" s="6">
        <v>0</v>
      </c>
      <c r="O305">
        <v>52</v>
      </c>
      <c r="P305">
        <v>0</v>
      </c>
      <c r="Q305" s="1"/>
      <c r="W305" s="1" t="s">
        <v>1367</v>
      </c>
      <c r="X305" t="str">
        <f>Toss[[#This Row],[服装]]&amp;Toss[[#This Row],[名前]]&amp;Toss[[#This Row],[レアリティ]]</f>
        <v>中学生孤爪研磨ICONIC</v>
      </c>
    </row>
    <row r="306" spans="1:24" x14ac:dyDescent="0.25">
      <c r="A306">
        <f>VLOOKUP(Toss[[#This Row],[No用]],SetNo[[No.用]:[vlookup 用]],2,FALSE)</f>
        <v>87</v>
      </c>
      <c r="B306">
        <f>IF(ROW()=2,1,IF(A305&lt;&gt;Toss[[#This Row],[No]],1,B305+1))</f>
        <v>7</v>
      </c>
      <c r="C306" s="1" t="s">
        <v>911</v>
      </c>
      <c r="D306" s="1" t="s">
        <v>39</v>
      </c>
      <c r="E306" s="1" t="s">
        <v>73</v>
      </c>
      <c r="F306" s="1" t="s">
        <v>31</v>
      </c>
      <c r="G306" s="1" t="s">
        <v>27</v>
      </c>
      <c r="H306" s="1" t="s">
        <v>71</v>
      </c>
      <c r="I306">
        <v>1</v>
      </c>
      <c r="J306" t="s">
        <v>231</v>
      </c>
      <c r="K306" s="1" t="s">
        <v>183</v>
      </c>
      <c r="L306" s="1" t="s">
        <v>224</v>
      </c>
      <c r="M306">
        <v>42</v>
      </c>
      <c r="N306" s="6">
        <v>0</v>
      </c>
      <c r="O306">
        <v>52</v>
      </c>
      <c r="P306">
        <v>0</v>
      </c>
      <c r="Q306" s="1" t="s">
        <v>963</v>
      </c>
      <c r="W306" s="1" t="s">
        <v>1368</v>
      </c>
      <c r="X306" t="str">
        <f>Toss[[#This Row],[服装]]&amp;Toss[[#This Row],[名前]]&amp;Toss[[#This Row],[レアリティ]]</f>
        <v>中学生孤爪研磨ICONIC</v>
      </c>
    </row>
    <row r="307" spans="1:24" x14ac:dyDescent="0.25">
      <c r="A307">
        <f>VLOOKUP(Toss[[#This Row],[No用]],SetNo[[No.用]:[vlookup 用]],2,FALSE)</f>
        <v>88</v>
      </c>
      <c r="B307">
        <f>IF(ROW()=2,1,IF(A306&lt;&gt;Toss[[#This Row],[No]],1,B306+1))</f>
        <v>1</v>
      </c>
      <c r="C307" s="1" t="s">
        <v>1031</v>
      </c>
      <c r="D307" s="1" t="s">
        <v>39</v>
      </c>
      <c r="E307" s="1" t="s">
        <v>90</v>
      </c>
      <c r="F307" s="1" t="s">
        <v>31</v>
      </c>
      <c r="G307" s="1" t="s">
        <v>27</v>
      </c>
      <c r="H307" s="1" t="s">
        <v>71</v>
      </c>
      <c r="I307">
        <v>1</v>
      </c>
      <c r="J307" t="s">
        <v>231</v>
      </c>
      <c r="K307" s="1" t="s">
        <v>166</v>
      </c>
      <c r="L307" s="1" t="s">
        <v>173</v>
      </c>
      <c r="M307">
        <v>31</v>
      </c>
      <c r="N307">
        <v>0</v>
      </c>
      <c r="O307">
        <v>0</v>
      </c>
      <c r="P307">
        <v>0</v>
      </c>
      <c r="X307" t="str">
        <f>Toss[[#This Row],[服装]]&amp;Toss[[#This Row],[名前]]&amp;Toss[[#This Row],[レアリティ]]</f>
        <v>ハロウィン孤爪研磨ICONIC</v>
      </c>
    </row>
    <row r="308" spans="1:24" x14ac:dyDescent="0.25">
      <c r="A308">
        <f>VLOOKUP(Toss[[#This Row],[No用]],SetNo[[No.用]:[vlookup 用]],2,FALSE)</f>
        <v>88</v>
      </c>
      <c r="B308">
        <f>IF(ROW()=2,1,IF(A307&lt;&gt;Toss[[#This Row],[No]],1,B307+1))</f>
        <v>2</v>
      </c>
      <c r="C308" s="1" t="s">
        <v>1031</v>
      </c>
      <c r="D308" s="1" t="s">
        <v>39</v>
      </c>
      <c r="E308" s="1" t="s">
        <v>90</v>
      </c>
      <c r="F308" s="1" t="s">
        <v>31</v>
      </c>
      <c r="G308" s="1" t="s">
        <v>27</v>
      </c>
      <c r="H308" s="1" t="s">
        <v>71</v>
      </c>
      <c r="I308">
        <v>1</v>
      </c>
      <c r="J308" t="s">
        <v>231</v>
      </c>
      <c r="K308" s="1" t="s">
        <v>169</v>
      </c>
      <c r="L308" s="1" t="s">
        <v>173</v>
      </c>
      <c r="M308">
        <v>32</v>
      </c>
      <c r="N308">
        <v>0</v>
      </c>
      <c r="O308">
        <v>0</v>
      </c>
      <c r="P308">
        <v>0</v>
      </c>
      <c r="X308" t="str">
        <f>Toss[[#This Row],[服装]]&amp;Toss[[#This Row],[名前]]&amp;Toss[[#This Row],[レアリティ]]</f>
        <v>ハロウィン孤爪研磨ICONIC</v>
      </c>
    </row>
    <row r="309" spans="1:24" ht="14.45" customHeight="1" x14ac:dyDescent="0.25">
      <c r="A309">
        <f>VLOOKUP(Toss[[#This Row],[No用]],SetNo[[No.用]:[vlookup 用]],2,FALSE)</f>
        <v>88</v>
      </c>
      <c r="B309">
        <f>IF(ROW()=2,1,IF(A308&lt;&gt;Toss[[#This Row],[No]],1,B308+1))</f>
        <v>3</v>
      </c>
      <c r="C309" s="1" t="s">
        <v>1031</v>
      </c>
      <c r="D309" s="1" t="s">
        <v>39</v>
      </c>
      <c r="E309" s="1" t="s">
        <v>90</v>
      </c>
      <c r="F309" s="1" t="s">
        <v>31</v>
      </c>
      <c r="G309" s="1" t="s">
        <v>27</v>
      </c>
      <c r="H309" s="1" t="s">
        <v>71</v>
      </c>
      <c r="I309">
        <v>1</v>
      </c>
      <c r="J309" t="s">
        <v>231</v>
      </c>
      <c r="K309" s="1" t="s">
        <v>362</v>
      </c>
      <c r="L309" s="1" t="s">
        <v>173</v>
      </c>
      <c r="M309">
        <v>36</v>
      </c>
      <c r="N309">
        <v>0</v>
      </c>
      <c r="O309">
        <v>0</v>
      </c>
      <c r="P309">
        <v>0</v>
      </c>
      <c r="X309" t="str">
        <f>Toss[[#This Row],[服装]]&amp;Toss[[#This Row],[名前]]&amp;Toss[[#This Row],[レアリティ]]</f>
        <v>ハロウィン孤爪研磨ICONIC</v>
      </c>
    </row>
    <row r="310" spans="1:24" x14ac:dyDescent="0.25">
      <c r="A310">
        <f>VLOOKUP(Toss[[#This Row],[No用]],SetNo[[No.用]:[vlookup 用]],2,FALSE)</f>
        <v>88</v>
      </c>
      <c r="B310">
        <f>IF(ROW()=2,1,IF(A309&lt;&gt;Toss[[#This Row],[No]],1,B309+1))</f>
        <v>4</v>
      </c>
      <c r="C310" s="1" t="s">
        <v>1031</v>
      </c>
      <c r="D310" s="1" t="s">
        <v>39</v>
      </c>
      <c r="E310" s="1" t="s">
        <v>90</v>
      </c>
      <c r="F310" s="1" t="s">
        <v>31</v>
      </c>
      <c r="G310" s="1" t="s">
        <v>27</v>
      </c>
      <c r="H310" s="1" t="s">
        <v>71</v>
      </c>
      <c r="I310">
        <v>1</v>
      </c>
      <c r="J310" t="s">
        <v>231</v>
      </c>
      <c r="K310" s="1" t="s">
        <v>232</v>
      </c>
      <c r="L310" s="1" t="s">
        <v>162</v>
      </c>
      <c r="M310">
        <v>28</v>
      </c>
      <c r="N310">
        <v>0</v>
      </c>
      <c r="O310">
        <v>0</v>
      </c>
      <c r="P310">
        <v>0</v>
      </c>
      <c r="X310" t="str">
        <f>Toss[[#This Row],[服装]]&amp;Toss[[#This Row],[名前]]&amp;Toss[[#This Row],[レアリティ]]</f>
        <v>ハロウィン孤爪研磨ICONIC</v>
      </c>
    </row>
    <row r="311" spans="1:24" x14ac:dyDescent="0.25">
      <c r="A311">
        <f>VLOOKUP(Toss[[#This Row],[No用]],SetNo[[No.用]:[vlookup 用]],2,FALSE)</f>
        <v>88</v>
      </c>
      <c r="B311">
        <f>IF(ROW()=2,1,IF(A310&lt;&gt;Toss[[#This Row],[No]],1,B310+1))</f>
        <v>5</v>
      </c>
      <c r="C311" s="1" t="s">
        <v>1031</v>
      </c>
      <c r="D311" s="1" t="s">
        <v>39</v>
      </c>
      <c r="E311" s="1" t="s">
        <v>90</v>
      </c>
      <c r="F311" s="1" t="s">
        <v>31</v>
      </c>
      <c r="G311" s="1" t="s">
        <v>27</v>
      </c>
      <c r="H311" s="1" t="s">
        <v>71</v>
      </c>
      <c r="I311">
        <v>1</v>
      </c>
      <c r="J311" t="s">
        <v>231</v>
      </c>
      <c r="K311" s="1" t="s">
        <v>167</v>
      </c>
      <c r="L311" s="1" t="s">
        <v>162</v>
      </c>
      <c r="M311">
        <v>25</v>
      </c>
      <c r="N311">
        <v>0</v>
      </c>
      <c r="O311">
        <v>0</v>
      </c>
      <c r="P311">
        <v>0</v>
      </c>
      <c r="X311" t="str">
        <f>Toss[[#This Row],[服装]]&amp;Toss[[#This Row],[名前]]&amp;Toss[[#This Row],[レアリティ]]</f>
        <v>ハロウィン孤爪研磨ICONIC</v>
      </c>
    </row>
    <row r="312" spans="1:24" x14ac:dyDescent="0.25">
      <c r="A312">
        <f>VLOOKUP(Toss[[#This Row],[No用]],SetNo[[No.用]:[vlookup 用]],2,FALSE)</f>
        <v>88</v>
      </c>
      <c r="B312">
        <f>IF(ROW()=2,1,IF(A311&lt;&gt;Toss[[#This Row],[No]],1,B311+1))</f>
        <v>6</v>
      </c>
      <c r="C312" s="1" t="s">
        <v>1031</v>
      </c>
      <c r="D312" s="1" t="s">
        <v>39</v>
      </c>
      <c r="E312" s="1" t="s">
        <v>90</v>
      </c>
      <c r="F312" s="1" t="s">
        <v>31</v>
      </c>
      <c r="G312" s="1" t="s">
        <v>27</v>
      </c>
      <c r="H312" s="1" t="s">
        <v>71</v>
      </c>
      <c r="I312">
        <v>1</v>
      </c>
      <c r="J312" t="s">
        <v>231</v>
      </c>
      <c r="K312" s="1" t="s">
        <v>362</v>
      </c>
      <c r="L312" s="1" t="s">
        <v>224</v>
      </c>
      <c r="M312">
        <v>44</v>
      </c>
      <c r="N312">
        <v>0</v>
      </c>
      <c r="O312">
        <v>54</v>
      </c>
      <c r="P312">
        <v>0</v>
      </c>
      <c r="Q312" s="1" t="s">
        <v>1060</v>
      </c>
      <c r="R312" s="1" t="s">
        <v>1058</v>
      </c>
      <c r="T312" s="1"/>
      <c r="U312" s="1"/>
      <c r="V312" s="1"/>
      <c r="W312" s="1" t="s">
        <v>1055</v>
      </c>
      <c r="X312" t="str">
        <f>Toss[[#This Row],[服装]]&amp;Toss[[#This Row],[名前]]&amp;Toss[[#This Row],[レアリティ]]</f>
        <v>ハロウィン孤爪研磨ICONIC</v>
      </c>
    </row>
    <row r="313" spans="1:24" x14ac:dyDescent="0.25">
      <c r="A313">
        <f>VLOOKUP(Toss[[#This Row],[No用]],SetNo[[No.用]:[vlookup 用]],2,FALSE)</f>
        <v>89</v>
      </c>
      <c r="B313">
        <f>IF(ROW()=2,1,IF(A312&lt;&gt;Toss[[#This Row],[No]],1,B312+1))</f>
        <v>1</v>
      </c>
      <c r="C313" s="1" t="s">
        <v>1364</v>
      </c>
      <c r="D313" s="1" t="s">
        <v>39</v>
      </c>
      <c r="E313" s="1" t="s">
        <v>77</v>
      </c>
      <c r="F313" s="1" t="s">
        <v>31</v>
      </c>
      <c r="G313" s="1" t="s">
        <v>27</v>
      </c>
      <c r="H313" s="1" t="s">
        <v>71</v>
      </c>
      <c r="I313">
        <v>1</v>
      </c>
      <c r="J313" t="s">
        <v>231</v>
      </c>
      <c r="K313" s="1" t="s">
        <v>166</v>
      </c>
      <c r="L313" s="1" t="s">
        <v>173</v>
      </c>
      <c r="M313">
        <v>34</v>
      </c>
      <c r="N313">
        <v>0</v>
      </c>
      <c r="O313">
        <v>0</v>
      </c>
      <c r="P313">
        <v>0</v>
      </c>
      <c r="Q313" s="1"/>
      <c r="R313" s="1"/>
      <c r="T313" s="1"/>
      <c r="U313" s="1"/>
      <c r="V313" s="1"/>
      <c r="X313" t="str">
        <f>Toss[[#This Row],[服装]]&amp;Toss[[#This Row],[名前]]&amp;Toss[[#This Row],[レアリティ]]</f>
        <v>寝正月孤爪研磨ICONIC</v>
      </c>
    </row>
    <row r="314" spans="1:24" x14ac:dyDescent="0.25">
      <c r="A314">
        <f>VLOOKUP(Toss[[#This Row],[No用]],SetNo[[No.用]:[vlookup 用]],2,FALSE)</f>
        <v>89</v>
      </c>
      <c r="B314">
        <f>IF(ROW()=2,1,IF(A313&lt;&gt;Toss[[#This Row],[No]],1,B313+1))</f>
        <v>2</v>
      </c>
      <c r="C314" s="1" t="s">
        <v>1364</v>
      </c>
      <c r="D314" s="1" t="s">
        <v>39</v>
      </c>
      <c r="E314" s="1" t="s">
        <v>77</v>
      </c>
      <c r="F314" s="1" t="s">
        <v>31</v>
      </c>
      <c r="G314" s="1" t="s">
        <v>27</v>
      </c>
      <c r="H314" s="1" t="s">
        <v>71</v>
      </c>
      <c r="I314">
        <v>1</v>
      </c>
      <c r="J314" t="s">
        <v>231</v>
      </c>
      <c r="K314" s="1" t="s">
        <v>169</v>
      </c>
      <c r="L314" s="1" t="s">
        <v>173</v>
      </c>
      <c r="M314">
        <v>34</v>
      </c>
      <c r="N314">
        <v>0</v>
      </c>
      <c r="O314">
        <v>0</v>
      </c>
      <c r="P314">
        <v>0</v>
      </c>
      <c r="Q314" s="1"/>
      <c r="R314" s="1"/>
      <c r="T314" s="1"/>
      <c r="U314" s="1"/>
      <c r="V314" s="1"/>
      <c r="X314" t="str">
        <f>Toss[[#This Row],[服装]]&amp;Toss[[#This Row],[名前]]&amp;Toss[[#This Row],[レアリティ]]</f>
        <v>寝正月孤爪研磨ICONIC</v>
      </c>
    </row>
    <row r="315" spans="1:24" x14ac:dyDescent="0.25">
      <c r="A315">
        <f>VLOOKUP(Toss[[#This Row],[No用]],SetNo[[No.用]:[vlookup 用]],2,FALSE)</f>
        <v>89</v>
      </c>
      <c r="B315">
        <f>IF(ROW()=2,1,IF(A314&lt;&gt;Toss[[#This Row],[No]],1,B314+1))</f>
        <v>3</v>
      </c>
      <c r="C315" s="1" t="s">
        <v>1364</v>
      </c>
      <c r="D315" s="1" t="s">
        <v>39</v>
      </c>
      <c r="E315" s="1" t="s">
        <v>77</v>
      </c>
      <c r="F315" s="1" t="s">
        <v>31</v>
      </c>
      <c r="G315" s="1" t="s">
        <v>27</v>
      </c>
      <c r="H315" s="1" t="s">
        <v>71</v>
      </c>
      <c r="I315">
        <v>1</v>
      </c>
      <c r="J315" t="s">
        <v>231</v>
      </c>
      <c r="K315" s="1" t="s">
        <v>172</v>
      </c>
      <c r="L315" s="1" t="s">
        <v>162</v>
      </c>
      <c r="M315">
        <v>33</v>
      </c>
      <c r="N315">
        <v>0</v>
      </c>
      <c r="O315">
        <v>0</v>
      </c>
      <c r="P315">
        <v>0</v>
      </c>
      <c r="Q315" s="1"/>
      <c r="R315" s="1"/>
      <c r="T315" s="1"/>
      <c r="U315" s="1"/>
      <c r="V315" s="1"/>
      <c r="X315" t="str">
        <f>Toss[[#This Row],[服装]]&amp;Toss[[#This Row],[名前]]&amp;Toss[[#This Row],[レアリティ]]</f>
        <v>寝正月孤爪研磨ICONIC</v>
      </c>
    </row>
    <row r="316" spans="1:24" x14ac:dyDescent="0.25">
      <c r="A316">
        <f>VLOOKUP(Toss[[#This Row],[No用]],SetNo[[No.用]:[vlookup 用]],2,FALSE)</f>
        <v>89</v>
      </c>
      <c r="B316">
        <f>IF(ROW()=2,1,IF(A315&lt;&gt;Toss[[#This Row],[No]],1,B315+1))</f>
        <v>4</v>
      </c>
      <c r="C316" s="1" t="s">
        <v>1364</v>
      </c>
      <c r="D316" s="1" t="s">
        <v>39</v>
      </c>
      <c r="E316" s="1" t="s">
        <v>77</v>
      </c>
      <c r="F316" s="1" t="s">
        <v>31</v>
      </c>
      <c r="G316" s="1" t="s">
        <v>27</v>
      </c>
      <c r="H316" s="1" t="s">
        <v>71</v>
      </c>
      <c r="I316">
        <v>1</v>
      </c>
      <c r="J316" t="s">
        <v>231</v>
      </c>
      <c r="K316" s="1" t="s">
        <v>232</v>
      </c>
      <c r="L316" s="1" t="s">
        <v>173</v>
      </c>
      <c r="M316">
        <v>36</v>
      </c>
      <c r="N316">
        <v>0</v>
      </c>
      <c r="O316">
        <v>0</v>
      </c>
      <c r="P316">
        <v>0</v>
      </c>
      <c r="Q316" s="1"/>
      <c r="R316" s="1"/>
      <c r="T316" s="1"/>
      <c r="U316" s="1"/>
      <c r="V316" s="1"/>
      <c r="X316" t="str">
        <f>Toss[[#This Row],[服装]]&amp;Toss[[#This Row],[名前]]&amp;Toss[[#This Row],[レアリティ]]</f>
        <v>寝正月孤爪研磨ICONIC</v>
      </c>
    </row>
    <row r="317" spans="1:24" x14ac:dyDescent="0.25">
      <c r="A317">
        <f>VLOOKUP(Toss[[#This Row],[No用]],SetNo[[No.用]:[vlookup 用]],2,FALSE)</f>
        <v>89</v>
      </c>
      <c r="B317">
        <f>IF(ROW()=2,1,IF(A316&lt;&gt;Toss[[#This Row],[No]],1,B316+1))</f>
        <v>5</v>
      </c>
      <c r="C317" s="1" t="s">
        <v>1364</v>
      </c>
      <c r="D317" s="1" t="s">
        <v>39</v>
      </c>
      <c r="E317" s="1" t="s">
        <v>77</v>
      </c>
      <c r="F317" s="1" t="s">
        <v>31</v>
      </c>
      <c r="G317" s="1" t="s">
        <v>27</v>
      </c>
      <c r="H317" s="1" t="s">
        <v>71</v>
      </c>
      <c r="I317">
        <v>1</v>
      </c>
      <c r="J317" t="s">
        <v>231</v>
      </c>
      <c r="K317" s="1" t="s">
        <v>167</v>
      </c>
      <c r="L317" s="1" t="s">
        <v>162</v>
      </c>
      <c r="M317">
        <v>26</v>
      </c>
      <c r="N317">
        <v>0</v>
      </c>
      <c r="O317">
        <v>0</v>
      </c>
      <c r="P317">
        <v>0</v>
      </c>
      <c r="Q317" s="1"/>
      <c r="R317" s="1"/>
      <c r="T317" s="1"/>
      <c r="U317" s="1"/>
      <c r="V317" s="1"/>
      <c r="X317" t="str">
        <f>Toss[[#This Row],[服装]]&amp;Toss[[#This Row],[名前]]&amp;Toss[[#This Row],[レアリティ]]</f>
        <v>寝正月孤爪研磨ICONIC</v>
      </c>
    </row>
    <row r="318" spans="1:24" x14ac:dyDescent="0.25">
      <c r="A318">
        <f>VLOOKUP(Toss[[#This Row],[No用]],SetNo[[No.用]:[vlookup 用]],2,FALSE)</f>
        <v>89</v>
      </c>
      <c r="B318">
        <f>IF(ROW()=2,1,IF(A317&lt;&gt;Toss[[#This Row],[No]],1,B317+1))</f>
        <v>6</v>
      </c>
      <c r="C318" s="1" t="s">
        <v>1364</v>
      </c>
      <c r="D318" s="1" t="s">
        <v>39</v>
      </c>
      <c r="E318" s="1" t="s">
        <v>77</v>
      </c>
      <c r="F318" s="1" t="s">
        <v>31</v>
      </c>
      <c r="G318" s="1" t="s">
        <v>27</v>
      </c>
      <c r="H318" s="1" t="s">
        <v>71</v>
      </c>
      <c r="I318">
        <v>1</v>
      </c>
      <c r="J318" t="s">
        <v>231</v>
      </c>
      <c r="K318" s="1" t="s">
        <v>232</v>
      </c>
      <c r="L318" s="1" t="s">
        <v>224</v>
      </c>
      <c r="M318">
        <v>45</v>
      </c>
      <c r="N318">
        <v>0</v>
      </c>
      <c r="O318">
        <v>55</v>
      </c>
      <c r="P318">
        <v>0</v>
      </c>
      <c r="Q318" s="1"/>
      <c r="R318" s="1"/>
      <c r="T318" s="1"/>
      <c r="U318" s="1"/>
      <c r="V318" s="1"/>
      <c r="W318" s="1" t="s">
        <v>1366</v>
      </c>
      <c r="X318" t="str">
        <f>Toss[[#This Row],[服装]]&amp;Toss[[#This Row],[名前]]&amp;Toss[[#This Row],[レアリティ]]</f>
        <v>寝正月孤爪研磨ICONIC</v>
      </c>
    </row>
    <row r="319" spans="1:24" x14ac:dyDescent="0.25">
      <c r="A319">
        <f>VLOOKUP(Toss[[#This Row],[No用]],SetNo[[No.用]:[vlookup 用]],2,FALSE)</f>
        <v>89</v>
      </c>
      <c r="B319">
        <f>IF(ROW()=2,1,IF(A318&lt;&gt;Toss[[#This Row],[No]],1,B318+1))</f>
        <v>7</v>
      </c>
      <c r="C319" s="1" t="s">
        <v>1364</v>
      </c>
      <c r="D319" s="1" t="s">
        <v>39</v>
      </c>
      <c r="E319" s="1" t="s">
        <v>77</v>
      </c>
      <c r="F319" s="1" t="s">
        <v>31</v>
      </c>
      <c r="G319" s="1" t="s">
        <v>27</v>
      </c>
      <c r="H319" s="1" t="s">
        <v>71</v>
      </c>
      <c r="I319">
        <v>1</v>
      </c>
      <c r="J319" t="s">
        <v>231</v>
      </c>
      <c r="K319" s="1" t="s">
        <v>183</v>
      </c>
      <c r="L319" s="1" t="s">
        <v>224</v>
      </c>
      <c r="M319">
        <v>45</v>
      </c>
      <c r="N319">
        <v>0</v>
      </c>
      <c r="O319">
        <v>55</v>
      </c>
      <c r="P319">
        <v>0</v>
      </c>
      <c r="Q319" s="1"/>
      <c r="R319" s="1"/>
      <c r="T319" s="1"/>
      <c r="U319" s="1"/>
      <c r="V319" s="1"/>
      <c r="W319" s="1" t="s">
        <v>1367</v>
      </c>
      <c r="X319" t="str">
        <f>Toss[[#This Row],[服装]]&amp;Toss[[#This Row],[名前]]&amp;Toss[[#This Row],[レアリティ]]</f>
        <v>寝正月孤爪研磨ICONIC</v>
      </c>
    </row>
    <row r="320" spans="1:24" x14ac:dyDescent="0.25">
      <c r="A320">
        <f>VLOOKUP(Toss[[#This Row],[No用]],SetNo[[No.用]:[vlookup 用]],2,FALSE)</f>
        <v>89</v>
      </c>
      <c r="B320">
        <f>IF(ROW()=2,1,IF(A319&lt;&gt;Toss[[#This Row],[No]],1,B319+1))</f>
        <v>8</v>
      </c>
      <c r="C320" s="1" t="s">
        <v>1364</v>
      </c>
      <c r="D320" s="1" t="s">
        <v>39</v>
      </c>
      <c r="E320" s="1" t="s">
        <v>77</v>
      </c>
      <c r="F320" s="1" t="s">
        <v>31</v>
      </c>
      <c r="G320" s="1" t="s">
        <v>27</v>
      </c>
      <c r="H320" s="1" t="s">
        <v>71</v>
      </c>
      <c r="I320">
        <v>1</v>
      </c>
      <c r="J320" t="s">
        <v>231</v>
      </c>
      <c r="K320" s="1" t="s">
        <v>183</v>
      </c>
      <c r="L320" s="1" t="s">
        <v>224</v>
      </c>
      <c r="M320">
        <v>45</v>
      </c>
      <c r="N320">
        <v>0</v>
      </c>
      <c r="O320">
        <v>55</v>
      </c>
      <c r="P320">
        <v>0</v>
      </c>
      <c r="Q320" s="1" t="s">
        <v>963</v>
      </c>
      <c r="R320" s="1"/>
      <c r="T320" s="1"/>
      <c r="U320" s="1"/>
      <c r="V320" s="1"/>
      <c r="W320" s="1" t="s">
        <v>1368</v>
      </c>
      <c r="X320" t="str">
        <f>Toss[[#This Row],[服装]]&amp;Toss[[#This Row],[名前]]&amp;Toss[[#This Row],[レアリティ]]</f>
        <v>寝正月孤爪研磨ICONIC</v>
      </c>
    </row>
    <row r="321" spans="1:24" x14ac:dyDescent="0.25">
      <c r="A321">
        <f>VLOOKUP(Toss[[#This Row],[No用]],SetNo[[No.用]:[vlookup 用]],2,FALSE)</f>
        <v>90</v>
      </c>
      <c r="B321">
        <f>IF(ROW()=2,1,IF(A320&lt;&gt;Toss[[#This Row],[No]],1,B320+1))</f>
        <v>1</v>
      </c>
      <c r="C321" s="1" t="s">
        <v>1674</v>
      </c>
      <c r="D321" s="1" t="s">
        <v>39</v>
      </c>
      <c r="E321" s="1" t="s">
        <v>73</v>
      </c>
      <c r="F321" s="1" t="s">
        <v>31</v>
      </c>
      <c r="G321" s="1" t="s">
        <v>27</v>
      </c>
      <c r="H321" s="1" t="s">
        <v>71</v>
      </c>
      <c r="I321">
        <v>1</v>
      </c>
      <c r="J321" t="s">
        <v>231</v>
      </c>
      <c r="K321" s="1" t="s">
        <v>166</v>
      </c>
      <c r="L321" s="1" t="s">
        <v>173</v>
      </c>
      <c r="M321">
        <v>33</v>
      </c>
      <c r="N321">
        <v>0</v>
      </c>
      <c r="O321">
        <v>0</v>
      </c>
      <c r="P321">
        <v>0</v>
      </c>
      <c r="Q321" s="1"/>
      <c r="R321" s="1"/>
      <c r="T321" s="1"/>
      <c r="U321" s="1"/>
      <c r="V321" s="1"/>
      <c r="W321" s="1"/>
      <c r="X321" t="str">
        <f>Toss[[#This Row],[服装]]&amp;Toss[[#This Row],[名前]]&amp;Toss[[#This Row],[レアリティ]]</f>
        <v>思い出孤爪研磨ICONIC</v>
      </c>
    </row>
    <row r="322" spans="1:24" x14ac:dyDescent="0.25">
      <c r="A322">
        <f>VLOOKUP(Toss[[#This Row],[No用]],SetNo[[No.用]:[vlookup 用]],2,FALSE)</f>
        <v>90</v>
      </c>
      <c r="B322">
        <f>IF(ROW()=2,1,IF(A321&lt;&gt;Toss[[#This Row],[No]],1,B321+1))</f>
        <v>2</v>
      </c>
      <c r="C322" s="1" t="s">
        <v>1674</v>
      </c>
      <c r="D322" s="1" t="s">
        <v>39</v>
      </c>
      <c r="E322" s="1" t="s">
        <v>73</v>
      </c>
      <c r="F322" s="1" t="s">
        <v>31</v>
      </c>
      <c r="G322" s="1" t="s">
        <v>27</v>
      </c>
      <c r="H322" s="1" t="s">
        <v>71</v>
      </c>
      <c r="I322">
        <v>1</v>
      </c>
      <c r="J322" t="s">
        <v>231</v>
      </c>
      <c r="K322" s="1" t="s">
        <v>169</v>
      </c>
      <c r="L322" s="1" t="s">
        <v>178</v>
      </c>
      <c r="M322">
        <v>30</v>
      </c>
      <c r="N322">
        <v>0</v>
      </c>
      <c r="O322">
        <v>0</v>
      </c>
      <c r="P322">
        <v>0</v>
      </c>
      <c r="Q322" s="1"/>
      <c r="R322" s="1"/>
      <c r="T322" s="1"/>
      <c r="U322" s="1"/>
      <c r="V322" s="1"/>
      <c r="W322" s="1"/>
      <c r="X322" t="str">
        <f>Toss[[#This Row],[服装]]&amp;Toss[[#This Row],[名前]]&amp;Toss[[#This Row],[レアリティ]]</f>
        <v>思い出孤爪研磨ICONIC</v>
      </c>
    </row>
    <row r="323" spans="1:24" x14ac:dyDescent="0.25">
      <c r="A323">
        <f>VLOOKUP(Toss[[#This Row],[No用]],SetNo[[No.用]:[vlookup 用]],2,FALSE)</f>
        <v>90</v>
      </c>
      <c r="B323">
        <f>IF(ROW()=2,1,IF(A322&lt;&gt;Toss[[#This Row],[No]],1,B322+1))</f>
        <v>3</v>
      </c>
      <c r="C323" s="1" t="s">
        <v>1674</v>
      </c>
      <c r="D323" s="1" t="s">
        <v>39</v>
      </c>
      <c r="E323" s="1" t="s">
        <v>73</v>
      </c>
      <c r="F323" s="1" t="s">
        <v>31</v>
      </c>
      <c r="G323" s="1" t="s">
        <v>27</v>
      </c>
      <c r="H323" s="1" t="s">
        <v>71</v>
      </c>
      <c r="I323">
        <v>1</v>
      </c>
      <c r="J323" t="s">
        <v>231</v>
      </c>
      <c r="K323" s="1" t="s">
        <v>362</v>
      </c>
      <c r="L323" s="1" t="s">
        <v>162</v>
      </c>
      <c r="M323">
        <v>31</v>
      </c>
      <c r="N323">
        <v>0</v>
      </c>
      <c r="O323">
        <v>0</v>
      </c>
      <c r="P323">
        <v>0</v>
      </c>
      <c r="Q323" s="1"/>
      <c r="R323" s="1"/>
      <c r="T323" s="1"/>
      <c r="U323" s="1"/>
      <c r="V323" s="1"/>
      <c r="W323" s="1"/>
      <c r="X323" t="str">
        <f>Toss[[#This Row],[服装]]&amp;Toss[[#This Row],[名前]]&amp;Toss[[#This Row],[レアリティ]]</f>
        <v>思い出孤爪研磨ICONIC</v>
      </c>
    </row>
    <row r="324" spans="1:24" x14ac:dyDescent="0.25">
      <c r="A324">
        <f>VLOOKUP(Toss[[#This Row],[No用]],SetNo[[No.用]:[vlookup 用]],2,FALSE)</f>
        <v>90</v>
      </c>
      <c r="B324">
        <f>IF(ROW()=2,1,IF(A323&lt;&gt;Toss[[#This Row],[No]],1,B323+1))</f>
        <v>4</v>
      </c>
      <c r="C324" s="1" t="s">
        <v>1674</v>
      </c>
      <c r="D324" s="1" t="s">
        <v>39</v>
      </c>
      <c r="E324" s="1" t="s">
        <v>73</v>
      </c>
      <c r="F324" s="1" t="s">
        <v>31</v>
      </c>
      <c r="G324" s="1" t="s">
        <v>27</v>
      </c>
      <c r="H324" s="1" t="s">
        <v>71</v>
      </c>
      <c r="I324">
        <v>1</v>
      </c>
      <c r="J324" t="s">
        <v>231</v>
      </c>
      <c r="K324" s="1" t="s">
        <v>232</v>
      </c>
      <c r="L324" s="1" t="s">
        <v>162</v>
      </c>
      <c r="M324">
        <v>29</v>
      </c>
      <c r="N324">
        <v>0</v>
      </c>
      <c r="O324">
        <v>0</v>
      </c>
      <c r="P324">
        <v>0</v>
      </c>
      <c r="Q324" s="1"/>
      <c r="R324" s="1"/>
      <c r="T324" s="1"/>
      <c r="U324" s="1"/>
      <c r="V324" s="1"/>
      <c r="W324" s="1"/>
      <c r="X324" t="str">
        <f>Toss[[#This Row],[服装]]&amp;Toss[[#This Row],[名前]]&amp;Toss[[#This Row],[レアリティ]]</f>
        <v>思い出孤爪研磨ICONIC</v>
      </c>
    </row>
    <row r="325" spans="1:24" x14ac:dyDescent="0.25">
      <c r="A325">
        <f>VLOOKUP(Toss[[#This Row],[No用]],SetNo[[No.用]:[vlookup 用]],2,FALSE)</f>
        <v>90</v>
      </c>
      <c r="B325">
        <f>IF(ROW()=2,1,IF(A324&lt;&gt;Toss[[#This Row],[No]],1,B324+1))</f>
        <v>5</v>
      </c>
      <c r="C325" s="1" t="s">
        <v>1674</v>
      </c>
      <c r="D325" s="1" t="s">
        <v>39</v>
      </c>
      <c r="E325" s="1" t="s">
        <v>73</v>
      </c>
      <c r="F325" s="1" t="s">
        <v>31</v>
      </c>
      <c r="G325" s="1" t="s">
        <v>27</v>
      </c>
      <c r="H325" s="1" t="s">
        <v>71</v>
      </c>
      <c r="I325">
        <v>1</v>
      </c>
      <c r="J325" t="s">
        <v>231</v>
      </c>
      <c r="K325" s="1" t="s">
        <v>167</v>
      </c>
      <c r="L325" s="1" t="s">
        <v>162</v>
      </c>
      <c r="M325">
        <v>26</v>
      </c>
      <c r="N325">
        <v>0</v>
      </c>
      <c r="O325">
        <v>0</v>
      </c>
      <c r="P325">
        <v>0</v>
      </c>
      <c r="Q325" s="1"/>
      <c r="R325" s="1"/>
      <c r="T325" s="1"/>
      <c r="U325" s="1"/>
      <c r="V325" s="1"/>
      <c r="W325" s="1"/>
      <c r="X325" t="str">
        <f>Toss[[#This Row],[服装]]&amp;Toss[[#This Row],[名前]]&amp;Toss[[#This Row],[レアリティ]]</f>
        <v>思い出孤爪研磨ICONIC</v>
      </c>
    </row>
    <row r="326" spans="1:24" x14ac:dyDescent="0.25">
      <c r="A326">
        <f>VLOOKUP(Toss[[#This Row],[No用]],SetNo[[No.用]:[vlookup 用]],2,FALSE)</f>
        <v>90</v>
      </c>
      <c r="B326">
        <f>IF(ROW()=2,1,IF(A325&lt;&gt;Toss[[#This Row],[No]],1,B325+1))</f>
        <v>6</v>
      </c>
      <c r="C326" s="1" t="s">
        <v>1674</v>
      </c>
      <c r="D326" s="1" t="s">
        <v>39</v>
      </c>
      <c r="E326" s="1" t="s">
        <v>73</v>
      </c>
      <c r="F326" s="1" t="s">
        <v>31</v>
      </c>
      <c r="G326" s="1" t="s">
        <v>27</v>
      </c>
      <c r="H326" s="1" t="s">
        <v>71</v>
      </c>
      <c r="I326">
        <v>1</v>
      </c>
      <c r="J326" t="s">
        <v>231</v>
      </c>
      <c r="K326" s="1" t="s">
        <v>183</v>
      </c>
      <c r="L326" s="1" t="s">
        <v>224</v>
      </c>
      <c r="M326">
        <v>44</v>
      </c>
      <c r="N326">
        <v>0</v>
      </c>
      <c r="O326">
        <v>54</v>
      </c>
      <c r="P326">
        <v>0</v>
      </c>
      <c r="Q326" s="1"/>
      <c r="R326" s="1" t="s">
        <v>1686</v>
      </c>
      <c r="T326" s="1"/>
      <c r="U326" s="1"/>
      <c r="V326" s="1"/>
      <c r="W326" s="1" t="s">
        <v>1367</v>
      </c>
      <c r="X326" t="str">
        <f>Toss[[#This Row],[服装]]&amp;Toss[[#This Row],[名前]]&amp;Toss[[#This Row],[レアリティ]]</f>
        <v>思い出孤爪研磨ICONIC</v>
      </c>
    </row>
    <row r="327" spans="1:24" x14ac:dyDescent="0.25">
      <c r="A327">
        <f>VLOOKUP(Toss[[#This Row],[No用]],SetNo[[No.用]:[vlookup 用]],2,FALSE)</f>
        <v>91</v>
      </c>
      <c r="B327">
        <f>IF(ROW()=2,1,IF(A320&lt;&gt;Toss[[#This Row],[No]],1,B320+1))</f>
        <v>1</v>
      </c>
      <c r="C327" t="s">
        <v>108</v>
      </c>
      <c r="D327" t="s">
        <v>40</v>
      </c>
      <c r="E327" t="s">
        <v>23</v>
      </c>
      <c r="F327" t="s">
        <v>26</v>
      </c>
      <c r="G327" t="s">
        <v>27</v>
      </c>
      <c r="H327" t="s">
        <v>71</v>
      </c>
      <c r="I327">
        <v>1</v>
      </c>
      <c r="J327" t="s">
        <v>231</v>
      </c>
      <c r="K327" t="s">
        <v>166</v>
      </c>
      <c r="L327" t="s">
        <v>162</v>
      </c>
      <c r="M327">
        <v>21</v>
      </c>
      <c r="N327">
        <v>0</v>
      </c>
      <c r="O327">
        <v>0</v>
      </c>
      <c r="P327">
        <v>0</v>
      </c>
      <c r="X327" t="str">
        <f>Toss[[#This Row],[服装]]&amp;Toss[[#This Row],[名前]]&amp;Toss[[#This Row],[レアリティ]]</f>
        <v>ユニフォーム黒尾鉄朗ICONIC</v>
      </c>
    </row>
    <row r="328" spans="1:24" x14ac:dyDescent="0.25">
      <c r="A328">
        <f>VLOOKUP(Toss[[#This Row],[No用]],SetNo[[No.用]:[vlookup 用]],2,FALSE)</f>
        <v>91</v>
      </c>
      <c r="B328">
        <f>IF(ROW()=2,1,IF(A327&lt;&gt;Toss[[#This Row],[No]],1,B327+1))</f>
        <v>2</v>
      </c>
      <c r="C328" t="s">
        <v>108</v>
      </c>
      <c r="D328" t="s">
        <v>40</v>
      </c>
      <c r="E328" t="s">
        <v>23</v>
      </c>
      <c r="F328" t="s">
        <v>26</v>
      </c>
      <c r="G328" t="s">
        <v>27</v>
      </c>
      <c r="H328" t="s">
        <v>71</v>
      </c>
      <c r="I328">
        <v>1</v>
      </c>
      <c r="J328" t="s">
        <v>231</v>
      </c>
      <c r="K328" t="s">
        <v>167</v>
      </c>
      <c r="L328" t="s">
        <v>162</v>
      </c>
      <c r="M328">
        <v>29</v>
      </c>
      <c r="N328">
        <v>0</v>
      </c>
      <c r="O328">
        <v>0</v>
      </c>
      <c r="P328">
        <v>0</v>
      </c>
      <c r="X328" t="str">
        <f>Toss[[#This Row],[服装]]&amp;Toss[[#This Row],[名前]]&amp;Toss[[#This Row],[レアリティ]]</f>
        <v>ユニフォーム黒尾鉄朗ICONIC</v>
      </c>
    </row>
    <row r="329" spans="1:24" x14ac:dyDescent="0.25">
      <c r="A329">
        <f>VLOOKUP(Toss[[#This Row],[No用]],SetNo[[No.用]:[vlookup 用]],2,FALSE)</f>
        <v>92</v>
      </c>
      <c r="B329">
        <f>IF(ROW()=2,1,IF(A328&lt;&gt;Toss[[#This Row],[No]],1,B328+1))</f>
        <v>1</v>
      </c>
      <c r="C329" t="s">
        <v>149</v>
      </c>
      <c r="D329" t="s">
        <v>40</v>
      </c>
      <c r="E329" t="s">
        <v>73</v>
      </c>
      <c r="F329" t="s">
        <v>26</v>
      </c>
      <c r="G329" t="s">
        <v>27</v>
      </c>
      <c r="H329" t="s">
        <v>71</v>
      </c>
      <c r="I329">
        <v>1</v>
      </c>
      <c r="J329" t="s">
        <v>231</v>
      </c>
      <c r="K329" t="s">
        <v>166</v>
      </c>
      <c r="L329" t="s">
        <v>162</v>
      </c>
      <c r="M329">
        <v>21</v>
      </c>
      <c r="N329">
        <v>0</v>
      </c>
      <c r="O329">
        <v>0</v>
      </c>
      <c r="P329">
        <v>0</v>
      </c>
      <c r="X329" t="str">
        <f>Toss[[#This Row],[服装]]&amp;Toss[[#This Row],[名前]]&amp;Toss[[#This Row],[レアリティ]]</f>
        <v>制服黒尾鉄朗ICONIC</v>
      </c>
    </row>
    <row r="330" spans="1:24" x14ac:dyDescent="0.25">
      <c r="A330">
        <f>VLOOKUP(Toss[[#This Row],[No用]],SetNo[[No.用]:[vlookup 用]],2,FALSE)</f>
        <v>92</v>
      </c>
      <c r="B330">
        <f>IF(ROW()=2,1,IF(A329&lt;&gt;Toss[[#This Row],[No]],1,B329+1))</f>
        <v>2</v>
      </c>
      <c r="C330" t="s">
        <v>149</v>
      </c>
      <c r="D330" t="s">
        <v>40</v>
      </c>
      <c r="E330" t="s">
        <v>73</v>
      </c>
      <c r="F330" t="s">
        <v>26</v>
      </c>
      <c r="G330" t="s">
        <v>27</v>
      </c>
      <c r="H330" t="s">
        <v>71</v>
      </c>
      <c r="I330">
        <v>1</v>
      </c>
      <c r="J330" t="s">
        <v>231</v>
      </c>
      <c r="K330" t="s">
        <v>167</v>
      </c>
      <c r="L330" t="s">
        <v>162</v>
      </c>
      <c r="M330">
        <v>29</v>
      </c>
      <c r="N330">
        <v>0</v>
      </c>
      <c r="O330">
        <v>0</v>
      </c>
      <c r="P330">
        <v>0</v>
      </c>
      <c r="X330" t="str">
        <f>Toss[[#This Row],[服装]]&amp;Toss[[#This Row],[名前]]&amp;Toss[[#This Row],[レアリティ]]</f>
        <v>制服黒尾鉄朗ICONIC</v>
      </c>
    </row>
    <row r="331" spans="1:24" x14ac:dyDescent="0.25">
      <c r="A331">
        <f>VLOOKUP(Toss[[#This Row],[No用]],SetNo[[No.用]:[vlookup 用]],2,FALSE)</f>
        <v>93</v>
      </c>
      <c r="B331">
        <f>IF(ROW()=2,1,IF(A330&lt;&gt;Toss[[#This Row],[No]],1,B330+1))</f>
        <v>1</v>
      </c>
      <c r="C331" t="s">
        <v>150</v>
      </c>
      <c r="D331" t="s">
        <v>40</v>
      </c>
      <c r="E331" t="s">
        <v>90</v>
      </c>
      <c r="F331" t="s">
        <v>26</v>
      </c>
      <c r="G331" t="s">
        <v>27</v>
      </c>
      <c r="H331" t="s">
        <v>71</v>
      </c>
      <c r="I331">
        <v>1</v>
      </c>
      <c r="J331" t="s">
        <v>231</v>
      </c>
      <c r="K331" t="s">
        <v>166</v>
      </c>
      <c r="L331" t="s">
        <v>162</v>
      </c>
      <c r="M331">
        <v>21</v>
      </c>
      <c r="N331">
        <v>0</v>
      </c>
      <c r="O331">
        <v>0</v>
      </c>
      <c r="P331">
        <v>0</v>
      </c>
      <c r="X331" t="str">
        <f>Toss[[#This Row],[服装]]&amp;Toss[[#This Row],[名前]]&amp;Toss[[#This Row],[レアリティ]]</f>
        <v>夏祭り黒尾鉄朗ICONIC</v>
      </c>
    </row>
    <row r="332" spans="1:24" x14ac:dyDescent="0.25">
      <c r="A332">
        <f>VLOOKUP(Toss[[#This Row],[No用]],SetNo[[No.用]:[vlookup 用]],2,FALSE)</f>
        <v>93</v>
      </c>
      <c r="B332">
        <f>IF(ROW()=2,1,IF(A331&lt;&gt;Toss[[#This Row],[No]],1,B331+1))</f>
        <v>2</v>
      </c>
      <c r="C332" t="s">
        <v>150</v>
      </c>
      <c r="D332" t="s">
        <v>40</v>
      </c>
      <c r="E332" t="s">
        <v>90</v>
      </c>
      <c r="F332" t="s">
        <v>26</v>
      </c>
      <c r="G332" t="s">
        <v>27</v>
      </c>
      <c r="H332" t="s">
        <v>71</v>
      </c>
      <c r="I332">
        <v>1</v>
      </c>
      <c r="J332" t="s">
        <v>231</v>
      </c>
      <c r="K332" t="s">
        <v>167</v>
      </c>
      <c r="L332" t="s">
        <v>162</v>
      </c>
      <c r="M332">
        <v>29</v>
      </c>
      <c r="N332">
        <v>0</v>
      </c>
      <c r="O332">
        <v>0</v>
      </c>
      <c r="P332">
        <v>0</v>
      </c>
      <c r="X332" t="str">
        <f>Toss[[#This Row],[服装]]&amp;Toss[[#This Row],[名前]]&amp;Toss[[#This Row],[レアリティ]]</f>
        <v>夏祭り黒尾鉄朗ICONIC</v>
      </c>
    </row>
    <row r="333" spans="1:24" x14ac:dyDescent="0.25">
      <c r="A333">
        <f>VLOOKUP(Toss[[#This Row],[No用]],SetNo[[No.用]:[vlookup 用]],2,FALSE)</f>
        <v>94</v>
      </c>
      <c r="B333">
        <f>IF(ROW()=2,1,IF(A332&lt;&gt;Toss[[#This Row],[No]],1,B332+1))</f>
        <v>1</v>
      </c>
      <c r="C333" s="1" t="s">
        <v>604</v>
      </c>
      <c r="D333" s="1" t="s">
        <v>40</v>
      </c>
      <c r="E333" s="1" t="s">
        <v>77</v>
      </c>
      <c r="F333" s="1" t="s">
        <v>26</v>
      </c>
      <c r="G333" s="1" t="s">
        <v>27</v>
      </c>
      <c r="H333" s="1" t="s">
        <v>71</v>
      </c>
      <c r="I333">
        <v>1</v>
      </c>
      <c r="J333" t="s">
        <v>231</v>
      </c>
      <c r="K333" t="s">
        <v>166</v>
      </c>
      <c r="L333" t="s">
        <v>162</v>
      </c>
      <c r="M333">
        <v>21</v>
      </c>
      <c r="N333">
        <v>0</v>
      </c>
      <c r="O333">
        <v>0</v>
      </c>
      <c r="P333">
        <v>0</v>
      </c>
      <c r="X333" t="str">
        <f>Toss[[#This Row],[服装]]&amp;Toss[[#This Row],[名前]]&amp;Toss[[#This Row],[レアリティ]]</f>
        <v>1周年黒尾鉄朗ICONIC</v>
      </c>
    </row>
    <row r="334" spans="1:24" x14ac:dyDescent="0.25">
      <c r="A334">
        <f>VLOOKUP(Toss[[#This Row],[No用]],SetNo[[No.用]:[vlookup 用]],2,FALSE)</f>
        <v>94</v>
      </c>
      <c r="B334">
        <f>IF(ROW()=2,1,IF(A333&lt;&gt;Toss[[#This Row],[No]],1,B333+1))</f>
        <v>2</v>
      </c>
      <c r="C334" s="1" t="s">
        <v>604</v>
      </c>
      <c r="D334" s="1" t="s">
        <v>40</v>
      </c>
      <c r="E334" s="1" t="s">
        <v>77</v>
      </c>
      <c r="F334" s="1" t="s">
        <v>26</v>
      </c>
      <c r="G334" s="1" t="s">
        <v>27</v>
      </c>
      <c r="H334" s="1" t="s">
        <v>71</v>
      </c>
      <c r="I334">
        <v>1</v>
      </c>
      <c r="J334" t="s">
        <v>231</v>
      </c>
      <c r="K334" t="s">
        <v>167</v>
      </c>
      <c r="L334" t="s">
        <v>162</v>
      </c>
      <c r="M334">
        <v>29</v>
      </c>
      <c r="N334">
        <v>0</v>
      </c>
      <c r="O334">
        <v>0</v>
      </c>
      <c r="P334">
        <v>0</v>
      </c>
      <c r="X334" t="str">
        <f>Toss[[#This Row],[服装]]&amp;Toss[[#This Row],[名前]]&amp;Toss[[#This Row],[レアリティ]]</f>
        <v>1周年黒尾鉄朗ICONIC</v>
      </c>
    </row>
    <row r="335" spans="1:24" x14ac:dyDescent="0.25">
      <c r="A335">
        <f>VLOOKUP(Toss[[#This Row],[No用]],SetNo[[No.用]:[vlookup 用]],2,FALSE)</f>
        <v>95</v>
      </c>
      <c r="B335">
        <f>IF(ROW()=2,1,IF(A334&lt;&gt;Toss[[#This Row],[No]],1,B334+1))</f>
        <v>1</v>
      </c>
      <c r="C335" s="1" t="s">
        <v>677</v>
      </c>
      <c r="D335" s="1" t="s">
        <v>40</v>
      </c>
      <c r="E335" s="1" t="s">
        <v>73</v>
      </c>
      <c r="F335" s="1" t="s">
        <v>26</v>
      </c>
      <c r="G335" s="1" t="s">
        <v>27</v>
      </c>
      <c r="H335" s="1" t="s">
        <v>71</v>
      </c>
      <c r="I335">
        <v>1</v>
      </c>
      <c r="J335" t="s">
        <v>231</v>
      </c>
      <c r="K335" t="s">
        <v>166</v>
      </c>
      <c r="L335" t="s">
        <v>162</v>
      </c>
      <c r="M335">
        <v>21</v>
      </c>
      <c r="N335">
        <v>0</v>
      </c>
      <c r="O335">
        <v>0</v>
      </c>
      <c r="P335">
        <v>0</v>
      </c>
      <c r="X335" t="str">
        <f>Toss[[#This Row],[服装]]&amp;Toss[[#This Row],[名前]]&amp;Toss[[#This Row],[レアリティ]]</f>
        <v>キャンプ黒尾鉄朗ICONIC</v>
      </c>
    </row>
    <row r="336" spans="1:24" x14ac:dyDescent="0.25">
      <c r="A336">
        <f>VLOOKUP(Toss[[#This Row],[No用]],SetNo[[No.用]:[vlookup 用]],2,FALSE)</f>
        <v>95</v>
      </c>
      <c r="B336">
        <f>IF(ROW()=2,1,IF(A335&lt;&gt;Toss[[#This Row],[No]],1,B335+1))</f>
        <v>2</v>
      </c>
      <c r="C336" s="1" t="s">
        <v>677</v>
      </c>
      <c r="D336" s="1" t="s">
        <v>40</v>
      </c>
      <c r="E336" s="1" t="s">
        <v>73</v>
      </c>
      <c r="F336" s="1" t="s">
        <v>26</v>
      </c>
      <c r="G336" s="1" t="s">
        <v>27</v>
      </c>
      <c r="H336" s="1" t="s">
        <v>71</v>
      </c>
      <c r="I336">
        <v>1</v>
      </c>
      <c r="J336" t="s">
        <v>231</v>
      </c>
      <c r="K336" t="s">
        <v>167</v>
      </c>
      <c r="L336" t="s">
        <v>162</v>
      </c>
      <c r="M336">
        <v>29</v>
      </c>
      <c r="N336">
        <v>0</v>
      </c>
      <c r="O336">
        <v>0</v>
      </c>
      <c r="P336">
        <v>0</v>
      </c>
      <c r="X336" t="str">
        <f>Toss[[#This Row],[服装]]&amp;Toss[[#This Row],[名前]]&amp;Toss[[#This Row],[レアリティ]]</f>
        <v>キャンプ黒尾鉄朗ICONIC</v>
      </c>
    </row>
    <row r="337" spans="1:24" x14ac:dyDescent="0.25">
      <c r="A337">
        <f>VLOOKUP(Toss[[#This Row],[No用]],SetNo[[No.用]:[vlookup 用]],2,FALSE)</f>
        <v>96</v>
      </c>
      <c r="B337">
        <f>IF(ROW()=2,1,IF(A336&lt;&gt;Toss[[#This Row],[No]],1,B336+1))</f>
        <v>1</v>
      </c>
      <c r="C337" s="1" t="s">
        <v>759</v>
      </c>
      <c r="D337" s="1" t="s">
        <v>40</v>
      </c>
      <c r="E337" s="1" t="s">
        <v>90</v>
      </c>
      <c r="F337" s="1" t="s">
        <v>26</v>
      </c>
      <c r="G337" s="1" t="s">
        <v>27</v>
      </c>
      <c r="H337" s="1" t="s">
        <v>71</v>
      </c>
      <c r="I337">
        <v>1</v>
      </c>
      <c r="J337" t="s">
        <v>231</v>
      </c>
      <c r="K337" t="s">
        <v>166</v>
      </c>
      <c r="L337" t="s">
        <v>162</v>
      </c>
      <c r="M337">
        <v>21</v>
      </c>
      <c r="N337">
        <v>0</v>
      </c>
      <c r="O337">
        <v>0</v>
      </c>
      <c r="P337">
        <v>0</v>
      </c>
      <c r="X337" t="str">
        <f>Toss[[#This Row],[服装]]&amp;Toss[[#This Row],[名前]]&amp;Toss[[#This Row],[レアリティ]]</f>
        <v>文化祭2黒尾鉄朗ICONIC</v>
      </c>
    </row>
    <row r="338" spans="1:24" x14ac:dyDescent="0.25">
      <c r="A338">
        <f>VLOOKUP(Toss[[#This Row],[No用]],SetNo[[No.用]:[vlookup 用]],2,FALSE)</f>
        <v>96</v>
      </c>
      <c r="B338">
        <f>IF(ROW()=2,1,IF(A337&lt;&gt;Toss[[#This Row],[No]],1,B337+1))</f>
        <v>2</v>
      </c>
      <c r="C338" s="1" t="s">
        <v>759</v>
      </c>
      <c r="D338" s="1" t="s">
        <v>40</v>
      </c>
      <c r="E338" s="1" t="s">
        <v>90</v>
      </c>
      <c r="F338" s="1" t="s">
        <v>26</v>
      </c>
      <c r="G338" s="1" t="s">
        <v>27</v>
      </c>
      <c r="H338" s="1" t="s">
        <v>71</v>
      </c>
      <c r="I338">
        <v>1</v>
      </c>
      <c r="J338" t="s">
        <v>231</v>
      </c>
      <c r="K338" t="s">
        <v>167</v>
      </c>
      <c r="L338" t="s">
        <v>162</v>
      </c>
      <c r="M338">
        <v>29</v>
      </c>
      <c r="N338">
        <v>0</v>
      </c>
      <c r="O338">
        <v>0</v>
      </c>
      <c r="P338">
        <v>0</v>
      </c>
      <c r="X338" t="str">
        <f>Toss[[#This Row],[服装]]&amp;Toss[[#This Row],[名前]]&amp;Toss[[#This Row],[レアリティ]]</f>
        <v>文化祭2黒尾鉄朗ICONIC</v>
      </c>
    </row>
    <row r="339" spans="1:24" x14ac:dyDescent="0.25">
      <c r="A339">
        <f>VLOOKUP(Toss[[#This Row],[No用]],SetNo[[No.用]:[vlookup 用]],2,FALSE)</f>
        <v>97</v>
      </c>
      <c r="B339">
        <f>IF(ROW()=2,1,IF(A338&lt;&gt;Toss[[#This Row],[No]],1,B338+1))</f>
        <v>1</v>
      </c>
      <c r="C339" s="1" t="s">
        <v>911</v>
      </c>
      <c r="D339" s="1" t="s">
        <v>40</v>
      </c>
      <c r="E339" s="1" t="s">
        <v>77</v>
      </c>
      <c r="F339" s="1" t="s">
        <v>26</v>
      </c>
      <c r="G339" s="1" t="s">
        <v>27</v>
      </c>
      <c r="H339" s="1" t="s">
        <v>71</v>
      </c>
      <c r="I339">
        <v>1</v>
      </c>
      <c r="J339" t="s">
        <v>231</v>
      </c>
      <c r="K339" t="s">
        <v>166</v>
      </c>
      <c r="L339" t="s">
        <v>162</v>
      </c>
      <c r="M339">
        <v>21</v>
      </c>
      <c r="N339">
        <v>0</v>
      </c>
      <c r="O339">
        <v>0</v>
      </c>
      <c r="P339">
        <v>0</v>
      </c>
      <c r="X339" t="str">
        <f>Toss[[#This Row],[服装]]&amp;Toss[[#This Row],[名前]]&amp;Toss[[#This Row],[レアリティ]]</f>
        <v>中学生黒尾鉄朗ICONIC</v>
      </c>
    </row>
    <row r="340" spans="1:24" x14ac:dyDescent="0.25">
      <c r="A340">
        <f>VLOOKUP(Toss[[#This Row],[No用]],SetNo[[No.用]:[vlookup 用]],2,FALSE)</f>
        <v>97</v>
      </c>
      <c r="B340">
        <f>IF(ROW()=2,1,IF(A339&lt;&gt;Toss[[#This Row],[No]],1,B339+1))</f>
        <v>2</v>
      </c>
      <c r="C340" s="1" t="s">
        <v>911</v>
      </c>
      <c r="D340" s="1" t="s">
        <v>40</v>
      </c>
      <c r="E340" s="1" t="s">
        <v>77</v>
      </c>
      <c r="F340" s="1" t="s">
        <v>26</v>
      </c>
      <c r="G340" s="1" t="s">
        <v>27</v>
      </c>
      <c r="H340" s="1" t="s">
        <v>71</v>
      </c>
      <c r="I340">
        <v>1</v>
      </c>
      <c r="J340" t="s">
        <v>231</v>
      </c>
      <c r="K340" t="s">
        <v>167</v>
      </c>
      <c r="L340" t="s">
        <v>162</v>
      </c>
      <c r="M340">
        <v>29</v>
      </c>
      <c r="N340">
        <v>0</v>
      </c>
      <c r="O340">
        <v>0</v>
      </c>
      <c r="P340">
        <v>0</v>
      </c>
      <c r="X340" t="str">
        <f>Toss[[#This Row],[服装]]&amp;Toss[[#This Row],[名前]]&amp;Toss[[#This Row],[レアリティ]]</f>
        <v>中学生黒尾鉄朗ICONIC</v>
      </c>
    </row>
    <row r="341" spans="1:24" x14ac:dyDescent="0.25">
      <c r="A341">
        <f>VLOOKUP(Toss[[#This Row],[No用]],SetNo[[No.用]:[vlookup 用]],2,FALSE)</f>
        <v>98</v>
      </c>
      <c r="B341">
        <f>IF(ROW()=2,1,IF(A340&lt;&gt;Toss[[#This Row],[No]],1,B340+1))</f>
        <v>1</v>
      </c>
      <c r="C341" s="1" t="s">
        <v>1031</v>
      </c>
      <c r="D341" s="1" t="s">
        <v>40</v>
      </c>
      <c r="E341" s="1" t="s">
        <v>73</v>
      </c>
      <c r="F341" s="1" t="s">
        <v>26</v>
      </c>
      <c r="G341" s="1" t="s">
        <v>27</v>
      </c>
      <c r="H341" s="1" t="s">
        <v>71</v>
      </c>
      <c r="I341">
        <v>1</v>
      </c>
      <c r="J341" t="s">
        <v>231</v>
      </c>
      <c r="K341" t="s">
        <v>166</v>
      </c>
      <c r="L341" t="s">
        <v>162</v>
      </c>
      <c r="M341">
        <v>21</v>
      </c>
      <c r="N341">
        <v>0</v>
      </c>
      <c r="O341">
        <v>0</v>
      </c>
      <c r="P341">
        <v>0</v>
      </c>
      <c r="X341" t="str">
        <f>Toss[[#This Row],[服装]]&amp;Toss[[#This Row],[名前]]&amp;Toss[[#This Row],[レアリティ]]</f>
        <v>ハロウィン黒尾鉄朗ICONIC</v>
      </c>
    </row>
    <row r="342" spans="1:24" x14ac:dyDescent="0.25">
      <c r="A342">
        <f>VLOOKUP(Toss[[#This Row],[No用]],SetNo[[No.用]:[vlookup 用]],2,FALSE)</f>
        <v>98</v>
      </c>
      <c r="B342">
        <f>IF(ROW()=2,1,IF(A341&lt;&gt;Toss[[#This Row],[No]],1,B341+1))</f>
        <v>2</v>
      </c>
      <c r="C342" s="1" t="s">
        <v>1031</v>
      </c>
      <c r="D342" s="1" t="s">
        <v>40</v>
      </c>
      <c r="E342" s="1" t="s">
        <v>73</v>
      </c>
      <c r="F342" s="1" t="s">
        <v>26</v>
      </c>
      <c r="G342" s="1" t="s">
        <v>27</v>
      </c>
      <c r="H342" s="1" t="s">
        <v>71</v>
      </c>
      <c r="I342">
        <v>1</v>
      </c>
      <c r="J342" t="s">
        <v>231</v>
      </c>
      <c r="K342" t="s">
        <v>167</v>
      </c>
      <c r="L342" t="s">
        <v>162</v>
      </c>
      <c r="M342">
        <v>29</v>
      </c>
      <c r="N342">
        <v>0</v>
      </c>
      <c r="O342">
        <v>0</v>
      </c>
      <c r="P342">
        <v>0</v>
      </c>
      <c r="X342" t="str">
        <f>Toss[[#This Row],[服装]]&amp;Toss[[#This Row],[名前]]&amp;Toss[[#This Row],[レアリティ]]</f>
        <v>ハロウィン黒尾鉄朗ICONIC</v>
      </c>
    </row>
    <row r="343" spans="1:24" x14ac:dyDescent="0.25">
      <c r="A343">
        <f>VLOOKUP(Toss[[#This Row],[No用]],SetNo[[No.用]:[vlookup 用]],2,FALSE)</f>
        <v>99</v>
      </c>
      <c r="B343">
        <f>IF(ROW()=2,1,IF(A342&lt;&gt;Toss[[#This Row],[No]],1,B342+1))</f>
        <v>1</v>
      </c>
      <c r="C343" s="1" t="s">
        <v>1446</v>
      </c>
      <c r="D343" s="1" t="s">
        <v>40</v>
      </c>
      <c r="E343" s="1" t="s">
        <v>90</v>
      </c>
      <c r="F343" s="1" t="s">
        <v>26</v>
      </c>
      <c r="G343" s="1" t="s">
        <v>27</v>
      </c>
      <c r="H343" s="1" t="s">
        <v>71</v>
      </c>
      <c r="I343">
        <v>1</v>
      </c>
      <c r="J343" t="s">
        <v>231</v>
      </c>
      <c r="K343" t="s">
        <v>166</v>
      </c>
      <c r="L343" t="s">
        <v>162</v>
      </c>
      <c r="M343">
        <v>21</v>
      </c>
      <c r="N343">
        <v>0</v>
      </c>
      <c r="O343">
        <v>0</v>
      </c>
      <c r="P343">
        <v>0</v>
      </c>
      <c r="X343" t="str">
        <f>Toss[[#This Row],[服装]]&amp;Toss[[#This Row],[名前]]&amp;Toss[[#This Row],[レアリティ]]</f>
        <v>和装体験黒尾鉄朗ICONIC</v>
      </c>
    </row>
    <row r="344" spans="1:24" x14ac:dyDescent="0.25">
      <c r="A344">
        <f>VLOOKUP(Toss[[#This Row],[No用]],SetNo[[No.用]:[vlookup 用]],2,FALSE)</f>
        <v>99</v>
      </c>
      <c r="B344">
        <f>IF(ROW()=2,1,IF(A343&lt;&gt;Toss[[#This Row],[No]],1,B343+1))</f>
        <v>2</v>
      </c>
      <c r="C344" s="1" t="s">
        <v>1446</v>
      </c>
      <c r="D344" s="1" t="s">
        <v>40</v>
      </c>
      <c r="E344" s="1" t="s">
        <v>90</v>
      </c>
      <c r="F344" s="1" t="s">
        <v>26</v>
      </c>
      <c r="G344" s="1" t="s">
        <v>27</v>
      </c>
      <c r="H344" s="1" t="s">
        <v>71</v>
      </c>
      <c r="I344">
        <v>1</v>
      </c>
      <c r="J344" t="s">
        <v>231</v>
      </c>
      <c r="K344" t="s">
        <v>167</v>
      </c>
      <c r="L344" t="s">
        <v>162</v>
      </c>
      <c r="M344">
        <v>29</v>
      </c>
      <c r="N344">
        <v>0</v>
      </c>
      <c r="O344">
        <v>0</v>
      </c>
      <c r="P344">
        <v>0</v>
      </c>
      <c r="X344" t="str">
        <f>Toss[[#This Row],[服装]]&amp;Toss[[#This Row],[名前]]&amp;Toss[[#This Row],[レアリティ]]</f>
        <v>和装体験黒尾鉄朗ICONIC</v>
      </c>
    </row>
    <row r="345" spans="1:24" x14ac:dyDescent="0.25">
      <c r="A345">
        <f>VLOOKUP(Toss[[#This Row],[No用]],SetNo[[No.用]:[vlookup 用]],2,FALSE)</f>
        <v>100</v>
      </c>
      <c r="B345">
        <f>IF(ROW()=2,1,IF(A344&lt;&gt;Toss[[#This Row],[No]],1,B344+1))</f>
        <v>1</v>
      </c>
      <c r="C345" s="1" t="s">
        <v>1674</v>
      </c>
      <c r="D345" s="1" t="s">
        <v>40</v>
      </c>
      <c r="E345" s="1" t="s">
        <v>77</v>
      </c>
      <c r="F345" s="1" t="s">
        <v>26</v>
      </c>
      <c r="G345" s="1" t="s">
        <v>27</v>
      </c>
      <c r="H345" s="1" t="s">
        <v>71</v>
      </c>
      <c r="I345">
        <v>1</v>
      </c>
      <c r="J345" t="s">
        <v>231</v>
      </c>
      <c r="K345" t="s">
        <v>166</v>
      </c>
      <c r="L345" t="s">
        <v>162</v>
      </c>
      <c r="M345">
        <v>22</v>
      </c>
      <c r="N345">
        <v>0</v>
      </c>
      <c r="O345">
        <v>0</v>
      </c>
      <c r="P345">
        <v>0</v>
      </c>
      <c r="X345" t="str">
        <f>Toss[[#This Row],[服装]]&amp;Toss[[#This Row],[名前]]&amp;Toss[[#This Row],[レアリティ]]</f>
        <v>思い出黒尾鉄朗ICONIC</v>
      </c>
    </row>
    <row r="346" spans="1:24" x14ac:dyDescent="0.25">
      <c r="A346">
        <f>VLOOKUP(Toss[[#This Row],[No用]],SetNo[[No.用]:[vlookup 用]],2,FALSE)</f>
        <v>100</v>
      </c>
      <c r="B346">
        <f>IF(ROW()=2,1,IF(A345&lt;&gt;Toss[[#This Row],[No]],1,B345+1))</f>
        <v>2</v>
      </c>
      <c r="C346" s="1" t="s">
        <v>1674</v>
      </c>
      <c r="D346" s="1" t="s">
        <v>40</v>
      </c>
      <c r="E346" s="1" t="s">
        <v>77</v>
      </c>
      <c r="F346" s="1" t="s">
        <v>26</v>
      </c>
      <c r="G346" s="1" t="s">
        <v>27</v>
      </c>
      <c r="H346" s="1" t="s">
        <v>71</v>
      </c>
      <c r="I346">
        <v>1</v>
      </c>
      <c r="J346" t="s">
        <v>231</v>
      </c>
      <c r="K346" t="s">
        <v>167</v>
      </c>
      <c r="L346" t="s">
        <v>162</v>
      </c>
      <c r="M346">
        <v>30</v>
      </c>
      <c r="N346">
        <v>0</v>
      </c>
      <c r="O346">
        <v>0</v>
      </c>
      <c r="P346">
        <v>0</v>
      </c>
      <c r="X346" t="str">
        <f>Toss[[#This Row],[服装]]&amp;Toss[[#This Row],[名前]]&amp;Toss[[#This Row],[レアリティ]]</f>
        <v>思い出黒尾鉄朗ICONIC</v>
      </c>
    </row>
    <row r="347" spans="1:24" x14ac:dyDescent="0.25">
      <c r="A347">
        <f>VLOOKUP(Toss[[#This Row],[No用]],SetNo[[No.用]:[vlookup 用]],2,FALSE)</f>
        <v>101</v>
      </c>
      <c r="B347">
        <f>IF(ROW()=2,1,IF(A344&lt;&gt;Toss[[#This Row],[No]],1,B344+1))</f>
        <v>1</v>
      </c>
      <c r="C347" t="s">
        <v>108</v>
      </c>
      <c r="D347" t="s">
        <v>41</v>
      </c>
      <c r="E347" t="s">
        <v>23</v>
      </c>
      <c r="F347" t="s">
        <v>26</v>
      </c>
      <c r="G347" t="s">
        <v>27</v>
      </c>
      <c r="H347" t="s">
        <v>71</v>
      </c>
      <c r="I347">
        <v>1</v>
      </c>
      <c r="J347" t="s">
        <v>231</v>
      </c>
      <c r="K347" t="s">
        <v>166</v>
      </c>
      <c r="L347" t="s">
        <v>162</v>
      </c>
      <c r="M347">
        <v>30</v>
      </c>
      <c r="N347">
        <v>0</v>
      </c>
      <c r="O347">
        <v>0</v>
      </c>
      <c r="P347">
        <v>0</v>
      </c>
      <c r="X347" t="str">
        <f>Toss[[#This Row],[服装]]&amp;Toss[[#This Row],[名前]]&amp;Toss[[#This Row],[レアリティ]]</f>
        <v>ユニフォーム灰羽リエーフICONIC</v>
      </c>
    </row>
    <row r="348" spans="1:24" x14ac:dyDescent="0.25">
      <c r="A348">
        <f>VLOOKUP(Toss[[#This Row],[No用]],SetNo[[No.用]:[vlookup 用]],2,FALSE)</f>
        <v>101</v>
      </c>
      <c r="B348">
        <f>IF(ROW()=2,1,IF(A347&lt;&gt;Toss[[#This Row],[No]],1,B347+1))</f>
        <v>2</v>
      </c>
      <c r="C348" t="s">
        <v>108</v>
      </c>
      <c r="D348" t="s">
        <v>41</v>
      </c>
      <c r="E348" t="s">
        <v>23</v>
      </c>
      <c r="F348" t="s">
        <v>26</v>
      </c>
      <c r="G348" t="s">
        <v>27</v>
      </c>
      <c r="H348" t="s">
        <v>71</v>
      </c>
      <c r="I348">
        <v>1</v>
      </c>
      <c r="J348" t="s">
        <v>231</v>
      </c>
      <c r="K348" t="s">
        <v>167</v>
      </c>
      <c r="L348" t="s">
        <v>162</v>
      </c>
      <c r="M348">
        <v>30</v>
      </c>
      <c r="N348">
        <v>0</v>
      </c>
      <c r="O348">
        <v>0</v>
      </c>
      <c r="P348">
        <v>0</v>
      </c>
      <c r="X348" t="str">
        <f>Toss[[#This Row],[服装]]&amp;Toss[[#This Row],[名前]]&amp;Toss[[#This Row],[レアリティ]]</f>
        <v>ユニフォーム灰羽リエーフICONIC</v>
      </c>
    </row>
    <row r="349" spans="1:24" x14ac:dyDescent="0.25">
      <c r="A349">
        <f>VLOOKUP(Toss[[#This Row],[No用]],SetNo[[No.用]:[vlookup 用]],2,FALSE)</f>
        <v>102</v>
      </c>
      <c r="B349">
        <f>IF(ROW()=2,1,IF(A348&lt;&gt;Toss[[#This Row],[No]],1,B348+1))</f>
        <v>1</v>
      </c>
      <c r="C349" t="s">
        <v>363</v>
      </c>
      <c r="D349" t="s">
        <v>41</v>
      </c>
      <c r="E349" t="s">
        <v>24</v>
      </c>
      <c r="F349" t="s">
        <v>26</v>
      </c>
      <c r="G349" t="s">
        <v>27</v>
      </c>
      <c r="H349" t="s">
        <v>71</v>
      </c>
      <c r="I349">
        <v>1</v>
      </c>
      <c r="J349" t="s">
        <v>231</v>
      </c>
      <c r="K349" t="s">
        <v>166</v>
      </c>
      <c r="L349" t="s">
        <v>162</v>
      </c>
      <c r="M349">
        <v>30</v>
      </c>
      <c r="N349">
        <v>0</v>
      </c>
      <c r="O349">
        <v>0</v>
      </c>
      <c r="P349">
        <v>0</v>
      </c>
      <c r="X349" t="str">
        <f>Toss[[#This Row],[服装]]&amp;Toss[[#This Row],[名前]]&amp;Toss[[#This Row],[レアリティ]]</f>
        <v>探偵灰羽リエーフICONIC</v>
      </c>
    </row>
    <row r="350" spans="1:24" x14ac:dyDescent="0.25">
      <c r="A350">
        <f>VLOOKUP(Toss[[#This Row],[No用]],SetNo[[No.用]:[vlookup 用]],2,FALSE)</f>
        <v>102</v>
      </c>
      <c r="B350">
        <f>IF(ROW()=2,1,IF(A349&lt;&gt;Toss[[#This Row],[No]],1,B349+1))</f>
        <v>2</v>
      </c>
      <c r="C350" t="s">
        <v>363</v>
      </c>
      <c r="D350" t="s">
        <v>41</v>
      </c>
      <c r="E350" t="s">
        <v>24</v>
      </c>
      <c r="F350" t="s">
        <v>26</v>
      </c>
      <c r="G350" t="s">
        <v>27</v>
      </c>
      <c r="H350" t="s">
        <v>71</v>
      </c>
      <c r="I350">
        <v>1</v>
      </c>
      <c r="J350" t="s">
        <v>231</v>
      </c>
      <c r="K350" t="s">
        <v>167</v>
      </c>
      <c r="L350" t="s">
        <v>162</v>
      </c>
      <c r="M350">
        <v>30</v>
      </c>
      <c r="N350">
        <v>0</v>
      </c>
      <c r="O350">
        <v>0</v>
      </c>
      <c r="P350">
        <v>0</v>
      </c>
      <c r="X350" t="str">
        <f>Toss[[#This Row],[服装]]&amp;Toss[[#This Row],[名前]]&amp;Toss[[#This Row],[レアリティ]]</f>
        <v>探偵灰羽リエーフICONIC</v>
      </c>
    </row>
    <row r="351" spans="1:24" x14ac:dyDescent="0.25">
      <c r="A351">
        <f>VLOOKUP(Toss[[#This Row],[No用]],SetNo[[No.用]:[vlookup 用]],2,FALSE)</f>
        <v>103</v>
      </c>
      <c r="B351">
        <f>IF(ROW()=2,1,IF(A350&lt;&gt;Toss[[#This Row],[No]],1,B350+1))</f>
        <v>1</v>
      </c>
      <c r="C351" s="1" t="s">
        <v>646</v>
      </c>
      <c r="D351" s="1" t="s">
        <v>41</v>
      </c>
      <c r="E351" s="1" t="s">
        <v>77</v>
      </c>
      <c r="F351" s="1" t="s">
        <v>26</v>
      </c>
      <c r="G351" s="1" t="s">
        <v>27</v>
      </c>
      <c r="H351" s="1" t="s">
        <v>71</v>
      </c>
      <c r="I351">
        <v>1</v>
      </c>
      <c r="J351" t="s">
        <v>231</v>
      </c>
      <c r="K351" t="s">
        <v>166</v>
      </c>
      <c r="L351" t="s">
        <v>162</v>
      </c>
      <c r="M351">
        <v>30</v>
      </c>
      <c r="N351">
        <v>0</v>
      </c>
      <c r="O351">
        <v>0</v>
      </c>
      <c r="P351">
        <v>0</v>
      </c>
      <c r="X351" t="str">
        <f>Toss[[#This Row],[服装]]&amp;Toss[[#This Row],[名前]]&amp;Toss[[#This Row],[レアリティ]]</f>
        <v>路地裏灰羽リエーフICONIC</v>
      </c>
    </row>
    <row r="352" spans="1:24" x14ac:dyDescent="0.25">
      <c r="A352">
        <f>VLOOKUP(Toss[[#This Row],[No用]],SetNo[[No.用]:[vlookup 用]],2,FALSE)</f>
        <v>103</v>
      </c>
      <c r="B352">
        <f>IF(ROW()=2,1,IF(A351&lt;&gt;Toss[[#This Row],[No]],1,B351+1))</f>
        <v>2</v>
      </c>
      <c r="C352" s="1" t="s">
        <v>646</v>
      </c>
      <c r="D352" s="1" t="s">
        <v>41</v>
      </c>
      <c r="E352" s="1" t="s">
        <v>77</v>
      </c>
      <c r="F352" s="1" t="s">
        <v>26</v>
      </c>
      <c r="G352" s="1" t="s">
        <v>27</v>
      </c>
      <c r="H352" s="1" t="s">
        <v>71</v>
      </c>
      <c r="I352">
        <v>1</v>
      </c>
      <c r="J352" t="s">
        <v>231</v>
      </c>
      <c r="K352" t="s">
        <v>167</v>
      </c>
      <c r="L352" t="s">
        <v>162</v>
      </c>
      <c r="M352">
        <v>30</v>
      </c>
      <c r="N352">
        <v>0</v>
      </c>
      <c r="O352">
        <v>0</v>
      </c>
      <c r="P352">
        <v>0</v>
      </c>
      <c r="X352" t="str">
        <f>Toss[[#This Row],[服装]]&amp;Toss[[#This Row],[名前]]&amp;Toss[[#This Row],[レアリティ]]</f>
        <v>路地裏灰羽リエーフICONIC</v>
      </c>
    </row>
    <row r="353" spans="1:24" x14ac:dyDescent="0.25">
      <c r="A353">
        <f>VLOOKUP(Toss[[#This Row],[No用]],SetNo[[No.用]:[vlookup 用]],2,FALSE)</f>
        <v>104</v>
      </c>
      <c r="B353">
        <f>IF(ROW()=2,1,IF(A352&lt;&gt;Toss[[#This Row],[No]],1,B352+1))</f>
        <v>1</v>
      </c>
      <c r="C353" s="1" t="s">
        <v>759</v>
      </c>
      <c r="D353" s="1" t="s">
        <v>41</v>
      </c>
      <c r="E353" s="1" t="s">
        <v>73</v>
      </c>
      <c r="F353" s="1" t="s">
        <v>26</v>
      </c>
      <c r="G353" s="1" t="s">
        <v>27</v>
      </c>
      <c r="H353" s="1" t="s">
        <v>71</v>
      </c>
      <c r="I353">
        <v>1</v>
      </c>
      <c r="J353" t="s">
        <v>231</v>
      </c>
      <c r="K353" t="s">
        <v>166</v>
      </c>
      <c r="L353" t="s">
        <v>162</v>
      </c>
      <c r="M353">
        <v>30</v>
      </c>
      <c r="N353">
        <v>0</v>
      </c>
      <c r="O353">
        <v>0</v>
      </c>
      <c r="P353">
        <v>0</v>
      </c>
      <c r="X353" t="str">
        <f>Toss[[#This Row],[服装]]&amp;Toss[[#This Row],[名前]]&amp;Toss[[#This Row],[レアリティ]]</f>
        <v>文化祭2灰羽リエーフICONIC</v>
      </c>
    </row>
    <row r="354" spans="1:24" x14ac:dyDescent="0.25">
      <c r="A354">
        <f>VLOOKUP(Toss[[#This Row],[No用]],SetNo[[No.用]:[vlookup 用]],2,FALSE)</f>
        <v>104</v>
      </c>
      <c r="B354">
        <f>IF(ROW()=2,1,IF(A353&lt;&gt;Toss[[#This Row],[No]],1,B353+1))</f>
        <v>2</v>
      </c>
      <c r="C354" s="1" t="s">
        <v>759</v>
      </c>
      <c r="D354" s="1" t="s">
        <v>41</v>
      </c>
      <c r="E354" s="1" t="s">
        <v>73</v>
      </c>
      <c r="F354" s="1" t="s">
        <v>26</v>
      </c>
      <c r="G354" s="1" t="s">
        <v>27</v>
      </c>
      <c r="H354" s="1" t="s">
        <v>71</v>
      </c>
      <c r="I354">
        <v>1</v>
      </c>
      <c r="J354" t="s">
        <v>231</v>
      </c>
      <c r="K354" t="s">
        <v>167</v>
      </c>
      <c r="L354" t="s">
        <v>162</v>
      </c>
      <c r="M354">
        <v>30</v>
      </c>
      <c r="N354">
        <v>0</v>
      </c>
      <c r="O354">
        <v>0</v>
      </c>
      <c r="P354">
        <v>0</v>
      </c>
      <c r="X354" t="str">
        <f>Toss[[#This Row],[服装]]&amp;Toss[[#This Row],[名前]]&amp;Toss[[#This Row],[レアリティ]]</f>
        <v>文化祭2灰羽リエーフICONIC</v>
      </c>
    </row>
    <row r="355" spans="1:24" x14ac:dyDescent="0.25">
      <c r="A355">
        <f>VLOOKUP(Toss[[#This Row],[No用]],SetNo[[No.用]:[vlookup 用]],2,FALSE)</f>
        <v>105</v>
      </c>
      <c r="B355">
        <f>IF(ROW()=2,1,IF(A354&lt;&gt;Toss[[#This Row],[No]],1,B354+1))</f>
        <v>1</v>
      </c>
      <c r="C355" s="1" t="s">
        <v>951</v>
      </c>
      <c r="D355" s="1" t="s">
        <v>41</v>
      </c>
      <c r="E355" s="1" t="s">
        <v>90</v>
      </c>
      <c r="F355" s="1" t="s">
        <v>82</v>
      </c>
      <c r="G355" s="1" t="s">
        <v>27</v>
      </c>
      <c r="H355" s="1" t="s">
        <v>71</v>
      </c>
      <c r="I355">
        <v>1</v>
      </c>
      <c r="J355" t="s">
        <v>231</v>
      </c>
      <c r="K355" t="s">
        <v>166</v>
      </c>
      <c r="L355" t="s">
        <v>162</v>
      </c>
      <c r="M355">
        <v>30</v>
      </c>
      <c r="N355">
        <v>0</v>
      </c>
      <c r="O355">
        <v>0</v>
      </c>
      <c r="P355">
        <v>0</v>
      </c>
      <c r="X355" t="str">
        <f>Toss[[#This Row],[服装]]&amp;Toss[[#This Row],[名前]]&amp;Toss[[#This Row],[レアリティ]]</f>
        <v>サバゲ2灰羽リエーフICONIC</v>
      </c>
    </row>
    <row r="356" spans="1:24" x14ac:dyDescent="0.25">
      <c r="A356">
        <f>VLOOKUP(Toss[[#This Row],[No用]],SetNo[[No.用]:[vlookup 用]],2,FALSE)</f>
        <v>105</v>
      </c>
      <c r="B356">
        <f>IF(ROW()=2,1,IF(A355&lt;&gt;Toss[[#This Row],[No]],1,B355+1))</f>
        <v>2</v>
      </c>
      <c r="C356" s="1" t="s">
        <v>951</v>
      </c>
      <c r="D356" s="1" t="s">
        <v>41</v>
      </c>
      <c r="E356" s="1" t="s">
        <v>90</v>
      </c>
      <c r="F356" s="1" t="s">
        <v>82</v>
      </c>
      <c r="G356" s="1" t="s">
        <v>27</v>
      </c>
      <c r="H356" s="1" t="s">
        <v>71</v>
      </c>
      <c r="I356">
        <v>1</v>
      </c>
      <c r="J356" t="s">
        <v>231</v>
      </c>
      <c r="K356" t="s">
        <v>167</v>
      </c>
      <c r="L356" t="s">
        <v>162</v>
      </c>
      <c r="M356">
        <v>30</v>
      </c>
      <c r="N356">
        <v>0</v>
      </c>
      <c r="O356">
        <v>0</v>
      </c>
      <c r="P356">
        <v>0</v>
      </c>
      <c r="X356" t="str">
        <f>Toss[[#This Row],[服装]]&amp;Toss[[#This Row],[名前]]&amp;Toss[[#This Row],[レアリティ]]</f>
        <v>サバゲ2灰羽リエーフICONIC</v>
      </c>
    </row>
    <row r="357" spans="1:24" x14ac:dyDescent="0.25">
      <c r="A357">
        <f>VLOOKUP(Toss[[#This Row],[No用]],SetNo[[No.用]:[vlookup 用]],2,FALSE)</f>
        <v>106</v>
      </c>
      <c r="B357">
        <f>IF(ROW()=2,1,IF(A356&lt;&gt;Toss[[#This Row],[No]],1,B356+1))</f>
        <v>1</v>
      </c>
      <c r="C357" t="s">
        <v>108</v>
      </c>
      <c r="D357" t="s">
        <v>42</v>
      </c>
      <c r="E357" t="s">
        <v>24</v>
      </c>
      <c r="F357" t="s">
        <v>21</v>
      </c>
      <c r="G357" t="s">
        <v>27</v>
      </c>
      <c r="H357" t="s">
        <v>71</v>
      </c>
      <c r="I357">
        <v>1</v>
      </c>
      <c r="J357" t="s">
        <v>231</v>
      </c>
      <c r="K357" t="s">
        <v>166</v>
      </c>
      <c r="L357" t="s">
        <v>162</v>
      </c>
      <c r="M357">
        <v>28</v>
      </c>
      <c r="N357">
        <v>0</v>
      </c>
      <c r="O357">
        <v>0</v>
      </c>
      <c r="P357">
        <v>0</v>
      </c>
      <c r="X357" t="str">
        <f>Toss[[#This Row],[服装]]&amp;Toss[[#This Row],[名前]]&amp;Toss[[#This Row],[レアリティ]]</f>
        <v>ユニフォーム夜久衛輔ICONIC</v>
      </c>
    </row>
    <row r="358" spans="1:24" x14ac:dyDescent="0.25">
      <c r="A358">
        <f>VLOOKUP(Toss[[#This Row],[No用]],SetNo[[No.用]:[vlookup 用]],2,FALSE)</f>
        <v>106</v>
      </c>
      <c r="B358">
        <f>IF(ROW()=2,1,IF(A357&lt;&gt;Toss[[#This Row],[No]],1,B357+1))</f>
        <v>2</v>
      </c>
      <c r="C358" t="s">
        <v>108</v>
      </c>
      <c r="D358" t="s">
        <v>42</v>
      </c>
      <c r="E358" t="s">
        <v>24</v>
      </c>
      <c r="F358" t="s">
        <v>21</v>
      </c>
      <c r="G358" t="s">
        <v>27</v>
      </c>
      <c r="H358" t="s">
        <v>71</v>
      </c>
      <c r="I358">
        <v>1</v>
      </c>
      <c r="J358" t="s">
        <v>231</v>
      </c>
      <c r="K358" t="s">
        <v>169</v>
      </c>
      <c r="L358" t="s">
        <v>162</v>
      </c>
      <c r="M358">
        <v>28</v>
      </c>
      <c r="N358">
        <v>0</v>
      </c>
      <c r="O358">
        <v>0</v>
      </c>
      <c r="P358">
        <v>0</v>
      </c>
      <c r="X358" t="str">
        <f>Toss[[#This Row],[服装]]&amp;Toss[[#This Row],[名前]]&amp;Toss[[#This Row],[レアリティ]]</f>
        <v>ユニフォーム夜久衛輔ICONIC</v>
      </c>
    </row>
    <row r="359" spans="1:24" x14ac:dyDescent="0.25">
      <c r="A359">
        <f>VLOOKUP(Toss[[#This Row],[No用]],SetNo[[No.用]:[vlookup 用]],2,FALSE)</f>
        <v>107</v>
      </c>
      <c r="B359">
        <f>IF(ROW()=2,1,IF(A358&lt;&gt;Toss[[#This Row],[No]],1,B358+1))</f>
        <v>1</v>
      </c>
      <c r="C359" s="1" t="s">
        <v>604</v>
      </c>
      <c r="D359" s="1" t="s">
        <v>42</v>
      </c>
      <c r="E359" s="1" t="s">
        <v>77</v>
      </c>
      <c r="F359" s="1" t="s">
        <v>21</v>
      </c>
      <c r="G359" s="1" t="s">
        <v>27</v>
      </c>
      <c r="H359" s="1" t="s">
        <v>71</v>
      </c>
      <c r="I359">
        <v>1</v>
      </c>
      <c r="J359" t="s">
        <v>231</v>
      </c>
      <c r="K359" t="s">
        <v>166</v>
      </c>
      <c r="L359" s="1" t="s">
        <v>178</v>
      </c>
      <c r="M359">
        <v>31</v>
      </c>
      <c r="N359">
        <v>0</v>
      </c>
      <c r="O359">
        <v>0</v>
      </c>
      <c r="P359">
        <v>0</v>
      </c>
      <c r="X359" t="str">
        <f>Toss[[#This Row],[服装]]&amp;Toss[[#This Row],[名前]]&amp;Toss[[#This Row],[レアリティ]]</f>
        <v>1周年夜久衛輔ICONIC</v>
      </c>
    </row>
    <row r="360" spans="1:24" x14ac:dyDescent="0.25">
      <c r="A360">
        <f>VLOOKUP(Toss[[#This Row],[No用]],SetNo[[No.用]:[vlookup 用]],2,FALSE)</f>
        <v>107</v>
      </c>
      <c r="B360">
        <f>IF(ROW()=2,1,IF(A359&lt;&gt;Toss[[#This Row],[No]],1,B359+1))</f>
        <v>2</v>
      </c>
      <c r="C360" s="1" t="s">
        <v>604</v>
      </c>
      <c r="D360" s="1" t="s">
        <v>42</v>
      </c>
      <c r="E360" s="1" t="s">
        <v>77</v>
      </c>
      <c r="F360" s="1" t="s">
        <v>21</v>
      </c>
      <c r="G360" s="1" t="s">
        <v>27</v>
      </c>
      <c r="H360" s="1" t="s">
        <v>71</v>
      </c>
      <c r="I360">
        <v>1</v>
      </c>
      <c r="J360" t="s">
        <v>231</v>
      </c>
      <c r="K360" t="s">
        <v>169</v>
      </c>
      <c r="L360" t="s">
        <v>162</v>
      </c>
      <c r="M360">
        <v>28</v>
      </c>
      <c r="N360">
        <v>0</v>
      </c>
      <c r="O360">
        <v>0</v>
      </c>
      <c r="P360">
        <v>0</v>
      </c>
      <c r="X360" t="str">
        <f>Toss[[#This Row],[服装]]&amp;Toss[[#This Row],[名前]]&amp;Toss[[#This Row],[レアリティ]]</f>
        <v>1周年夜久衛輔ICONIC</v>
      </c>
    </row>
    <row r="361" spans="1:24" x14ac:dyDescent="0.25">
      <c r="A361">
        <f>VLOOKUP(Toss[[#This Row],[No用]],SetNo[[No.用]:[vlookup 用]],2,FALSE)</f>
        <v>108</v>
      </c>
      <c r="B361">
        <f>IF(ROW()=2,1,IF(A360&lt;&gt;Toss[[#This Row],[No]],1,B360+1))</f>
        <v>1</v>
      </c>
      <c r="C361" s="1" t="s">
        <v>701</v>
      </c>
      <c r="D361" s="1" t="s">
        <v>42</v>
      </c>
      <c r="E361" s="1" t="s">
        <v>73</v>
      </c>
      <c r="F361" s="1" t="s">
        <v>21</v>
      </c>
      <c r="G361" s="1" t="s">
        <v>27</v>
      </c>
      <c r="H361" s="1" t="s">
        <v>71</v>
      </c>
      <c r="I361">
        <v>1</v>
      </c>
      <c r="J361" t="s">
        <v>231</v>
      </c>
      <c r="K361" t="s">
        <v>166</v>
      </c>
      <c r="L361" s="1" t="s">
        <v>178</v>
      </c>
      <c r="M361">
        <v>31</v>
      </c>
      <c r="N361">
        <v>0</v>
      </c>
      <c r="O361">
        <v>0</v>
      </c>
      <c r="P361">
        <v>0</v>
      </c>
      <c r="X361" t="str">
        <f>Toss[[#This Row],[服装]]&amp;Toss[[#This Row],[名前]]&amp;Toss[[#This Row],[レアリティ]]</f>
        <v>花火夜久衛輔ICONIC</v>
      </c>
    </row>
    <row r="362" spans="1:24" x14ac:dyDescent="0.25">
      <c r="A362">
        <f>VLOOKUP(Toss[[#This Row],[No用]],SetNo[[No.用]:[vlookup 用]],2,FALSE)</f>
        <v>108</v>
      </c>
      <c r="B362">
        <f>IF(ROW()=2,1,IF(A361&lt;&gt;Toss[[#This Row],[No]],1,B361+1))</f>
        <v>2</v>
      </c>
      <c r="C362" s="1" t="s">
        <v>701</v>
      </c>
      <c r="D362" s="1" t="s">
        <v>42</v>
      </c>
      <c r="E362" s="1" t="s">
        <v>73</v>
      </c>
      <c r="F362" s="1" t="s">
        <v>21</v>
      </c>
      <c r="G362" s="1" t="s">
        <v>27</v>
      </c>
      <c r="H362" s="1" t="s">
        <v>71</v>
      </c>
      <c r="I362">
        <v>1</v>
      </c>
      <c r="J362" t="s">
        <v>231</v>
      </c>
      <c r="K362" t="s">
        <v>169</v>
      </c>
      <c r="L362" t="s">
        <v>162</v>
      </c>
      <c r="M362">
        <v>28</v>
      </c>
      <c r="N362">
        <v>0</v>
      </c>
      <c r="O362">
        <v>0</v>
      </c>
      <c r="P362">
        <v>0</v>
      </c>
      <c r="X362" t="str">
        <f>Toss[[#This Row],[服装]]&amp;Toss[[#This Row],[名前]]&amp;Toss[[#This Row],[レアリティ]]</f>
        <v>花火夜久衛輔ICONIC</v>
      </c>
    </row>
    <row r="363" spans="1:24" x14ac:dyDescent="0.25">
      <c r="A363">
        <f>VLOOKUP(Toss[[#This Row],[No用]],SetNo[[No.用]:[vlookup 用]],2,FALSE)</f>
        <v>109</v>
      </c>
      <c r="B363">
        <f>IF(ROW()=2,1,IF(A362&lt;&gt;Toss[[#This Row],[No]],1,B362+1))</f>
        <v>1</v>
      </c>
      <c r="C363" s="1" t="s">
        <v>871</v>
      </c>
      <c r="D363" s="1" t="s">
        <v>42</v>
      </c>
      <c r="E363" s="1" t="s">
        <v>90</v>
      </c>
      <c r="F363" s="1" t="s">
        <v>80</v>
      </c>
      <c r="G363" s="1" t="s">
        <v>27</v>
      </c>
      <c r="H363" s="1" t="s">
        <v>71</v>
      </c>
      <c r="I363">
        <v>1</v>
      </c>
      <c r="J363" t="s">
        <v>231</v>
      </c>
      <c r="K363" t="s">
        <v>166</v>
      </c>
      <c r="L363" s="1" t="s">
        <v>173</v>
      </c>
      <c r="M363">
        <v>34</v>
      </c>
      <c r="N363">
        <v>0</v>
      </c>
      <c r="O363">
        <v>0</v>
      </c>
      <c r="P363">
        <v>0</v>
      </c>
      <c r="X363" t="str">
        <f>Toss[[#This Row],[服装]]&amp;Toss[[#This Row],[名前]]&amp;Toss[[#This Row],[レアリティ]]</f>
        <v>2周年夜久衛輔ICONIC</v>
      </c>
    </row>
    <row r="364" spans="1:24" x14ac:dyDescent="0.25">
      <c r="A364">
        <f>VLOOKUP(Toss[[#This Row],[No用]],SetNo[[No.用]:[vlookup 用]],2,FALSE)</f>
        <v>109</v>
      </c>
      <c r="B364">
        <f>IF(ROW()=2,1,IF(A363&lt;&gt;Toss[[#This Row],[No]],1,B363+1))</f>
        <v>2</v>
      </c>
      <c r="C364" s="1" t="s">
        <v>871</v>
      </c>
      <c r="D364" s="1" t="s">
        <v>42</v>
      </c>
      <c r="E364" s="1" t="s">
        <v>90</v>
      </c>
      <c r="F364" s="1" t="s">
        <v>80</v>
      </c>
      <c r="G364" s="1" t="s">
        <v>27</v>
      </c>
      <c r="H364" s="1" t="s">
        <v>71</v>
      </c>
      <c r="I364">
        <v>1</v>
      </c>
      <c r="J364" t="s">
        <v>231</v>
      </c>
      <c r="K364" t="s">
        <v>169</v>
      </c>
      <c r="L364" s="1" t="s">
        <v>178</v>
      </c>
      <c r="M364">
        <v>31</v>
      </c>
      <c r="N364">
        <v>0</v>
      </c>
      <c r="O364">
        <v>0</v>
      </c>
      <c r="P364">
        <v>0</v>
      </c>
      <c r="X364" t="str">
        <f>Toss[[#This Row],[服装]]&amp;Toss[[#This Row],[名前]]&amp;Toss[[#This Row],[レアリティ]]</f>
        <v>2周年夜久衛輔ICONIC</v>
      </c>
    </row>
    <row r="365" spans="1:24" x14ac:dyDescent="0.25">
      <c r="A365">
        <f>VLOOKUP(Toss[[#This Row],[No用]],SetNo[[No.用]:[vlookup 用]],2,FALSE)</f>
        <v>110</v>
      </c>
      <c r="B365">
        <f>IF(ROW()=2,1,IF(A364&lt;&gt;Toss[[#This Row],[No]],1,B364+1))</f>
        <v>1</v>
      </c>
      <c r="C365" s="1" t="s">
        <v>953</v>
      </c>
      <c r="D365" s="1" t="s">
        <v>42</v>
      </c>
      <c r="E365" s="1" t="s">
        <v>77</v>
      </c>
      <c r="F365" s="1" t="s">
        <v>21</v>
      </c>
      <c r="G365" s="1" t="s">
        <v>27</v>
      </c>
      <c r="H365" s="1" t="s">
        <v>71</v>
      </c>
      <c r="I365">
        <v>1</v>
      </c>
      <c r="J365" t="s">
        <v>231</v>
      </c>
      <c r="K365" t="s">
        <v>166</v>
      </c>
      <c r="L365" s="1" t="s">
        <v>178</v>
      </c>
      <c r="M365">
        <v>31</v>
      </c>
      <c r="N365">
        <v>0</v>
      </c>
      <c r="O365">
        <v>0</v>
      </c>
      <c r="P365">
        <v>0</v>
      </c>
      <c r="X365" t="str">
        <f>Toss[[#This Row],[服装]]&amp;Toss[[#This Row],[名前]]&amp;Toss[[#This Row],[レアリティ]]</f>
        <v>水着2夜久衛輔ICONIC</v>
      </c>
    </row>
    <row r="366" spans="1:24" x14ac:dyDescent="0.25">
      <c r="A366">
        <f>VLOOKUP(Toss[[#This Row],[No用]],SetNo[[No.用]:[vlookup 用]],2,FALSE)</f>
        <v>110</v>
      </c>
      <c r="B366">
        <f>IF(ROW()=2,1,IF(A365&lt;&gt;Toss[[#This Row],[No]],1,B365+1))</f>
        <v>2</v>
      </c>
      <c r="C366" s="1" t="s">
        <v>953</v>
      </c>
      <c r="D366" s="1" t="s">
        <v>42</v>
      </c>
      <c r="E366" s="1" t="s">
        <v>77</v>
      </c>
      <c r="F366" s="1" t="s">
        <v>21</v>
      </c>
      <c r="G366" s="1" t="s">
        <v>27</v>
      </c>
      <c r="H366" s="1" t="s">
        <v>71</v>
      </c>
      <c r="I366">
        <v>1</v>
      </c>
      <c r="J366" t="s">
        <v>231</v>
      </c>
      <c r="K366" t="s">
        <v>169</v>
      </c>
      <c r="L366" s="1" t="s">
        <v>178</v>
      </c>
      <c r="M366">
        <v>31</v>
      </c>
      <c r="N366">
        <v>0</v>
      </c>
      <c r="O366">
        <v>0</v>
      </c>
      <c r="P366">
        <v>0</v>
      </c>
      <c r="X366" t="str">
        <f>Toss[[#This Row],[服装]]&amp;Toss[[#This Row],[名前]]&amp;Toss[[#This Row],[レアリティ]]</f>
        <v>水着2夜久衛輔ICONIC</v>
      </c>
    </row>
    <row r="367" spans="1:24" x14ac:dyDescent="0.25">
      <c r="A367">
        <f>VLOOKUP(Toss[[#This Row],[No用]],SetNo[[No.用]:[vlookup 用]],2,FALSE)</f>
        <v>111</v>
      </c>
      <c r="B367">
        <f>IF(ROW()=2,1,IF(A366&lt;&gt;Toss[[#This Row],[No]],1,B366+1))</f>
        <v>1</v>
      </c>
      <c r="C367" s="1" t="s">
        <v>1183</v>
      </c>
      <c r="D367" s="1" t="s">
        <v>42</v>
      </c>
      <c r="E367" s="1" t="s">
        <v>73</v>
      </c>
      <c r="F367" s="1" t="s">
        <v>80</v>
      </c>
      <c r="G367" s="1" t="s">
        <v>27</v>
      </c>
      <c r="H367" s="1" t="s">
        <v>71</v>
      </c>
      <c r="I367">
        <v>1</v>
      </c>
      <c r="J367" t="s">
        <v>231</v>
      </c>
      <c r="K367" t="s">
        <v>166</v>
      </c>
      <c r="L367" s="1" t="s">
        <v>173</v>
      </c>
      <c r="M367">
        <v>34</v>
      </c>
      <c r="N367">
        <v>0</v>
      </c>
      <c r="O367">
        <v>0</v>
      </c>
      <c r="P367">
        <v>0</v>
      </c>
      <c r="X367" t="str">
        <f>Toss[[#This Row],[服装]]&amp;Toss[[#This Row],[名前]]&amp;Toss[[#This Row],[レアリティ]]</f>
        <v>Xmas3夜久衛輔ICONIC</v>
      </c>
    </row>
    <row r="368" spans="1:24" x14ac:dyDescent="0.25">
      <c r="A368">
        <f>VLOOKUP(Toss[[#This Row],[No用]],SetNo[[No.用]:[vlookup 用]],2,FALSE)</f>
        <v>111</v>
      </c>
      <c r="B368">
        <f>IF(ROW()=2,1,IF(A367&lt;&gt;Toss[[#This Row],[No]],1,B367+1))</f>
        <v>2</v>
      </c>
      <c r="C368" s="1" t="s">
        <v>1183</v>
      </c>
      <c r="D368" s="1" t="s">
        <v>42</v>
      </c>
      <c r="E368" s="1" t="s">
        <v>73</v>
      </c>
      <c r="F368" s="1" t="s">
        <v>80</v>
      </c>
      <c r="G368" s="1" t="s">
        <v>27</v>
      </c>
      <c r="H368" s="1" t="s">
        <v>71</v>
      </c>
      <c r="I368">
        <v>1</v>
      </c>
      <c r="J368" t="s">
        <v>231</v>
      </c>
      <c r="K368" t="s">
        <v>169</v>
      </c>
      <c r="L368" s="1" t="s">
        <v>178</v>
      </c>
      <c r="M368">
        <v>31</v>
      </c>
      <c r="N368">
        <v>0</v>
      </c>
      <c r="O368">
        <v>0</v>
      </c>
      <c r="P368">
        <v>0</v>
      </c>
      <c r="X368" t="str">
        <f>Toss[[#This Row],[服装]]&amp;Toss[[#This Row],[名前]]&amp;Toss[[#This Row],[レアリティ]]</f>
        <v>Xmas3夜久衛輔ICONIC</v>
      </c>
    </row>
    <row r="369" spans="1:24" x14ac:dyDescent="0.25">
      <c r="A369">
        <f>VLOOKUP(Toss[[#This Row],[No用]],SetNo[[No.用]:[vlookup 用]],2,FALSE)</f>
        <v>112</v>
      </c>
      <c r="B369">
        <f>IF(ROW()=2,1,IF(A368&lt;&gt;Toss[[#This Row],[No]],1,B368+1))</f>
        <v>1</v>
      </c>
      <c r="C369" t="s">
        <v>108</v>
      </c>
      <c r="D369" t="s">
        <v>43</v>
      </c>
      <c r="E369" t="s">
        <v>24</v>
      </c>
      <c r="F369" t="s">
        <v>25</v>
      </c>
      <c r="G369" t="s">
        <v>27</v>
      </c>
      <c r="H369" t="s">
        <v>71</v>
      </c>
      <c r="I369">
        <v>1</v>
      </c>
      <c r="J369" t="s">
        <v>231</v>
      </c>
      <c r="K369" t="s">
        <v>166</v>
      </c>
      <c r="L369" t="s">
        <v>162</v>
      </c>
      <c r="M369">
        <v>24</v>
      </c>
      <c r="N369">
        <v>0</v>
      </c>
      <c r="O369">
        <v>0</v>
      </c>
      <c r="P369">
        <v>0</v>
      </c>
      <c r="X369" t="str">
        <f>Toss[[#This Row],[服装]]&amp;Toss[[#This Row],[名前]]&amp;Toss[[#This Row],[レアリティ]]</f>
        <v>ユニフォーム福永招平ICONIC</v>
      </c>
    </row>
    <row r="370" spans="1:24" x14ac:dyDescent="0.25">
      <c r="A370">
        <f>VLOOKUP(Toss[[#This Row],[No用]],SetNo[[No.用]:[vlookup 用]],2,FALSE)</f>
        <v>112</v>
      </c>
      <c r="B370">
        <f>IF(ROW()=2,1,IF(A369&lt;&gt;Toss[[#This Row],[No]],1,B369+1))</f>
        <v>2</v>
      </c>
      <c r="C370" t="s">
        <v>108</v>
      </c>
      <c r="D370" t="s">
        <v>43</v>
      </c>
      <c r="E370" t="s">
        <v>24</v>
      </c>
      <c r="F370" t="s">
        <v>25</v>
      </c>
      <c r="G370" t="s">
        <v>27</v>
      </c>
      <c r="H370" t="s">
        <v>71</v>
      </c>
      <c r="I370">
        <v>1</v>
      </c>
      <c r="J370" t="s">
        <v>231</v>
      </c>
      <c r="K370" t="s">
        <v>167</v>
      </c>
      <c r="L370" t="s">
        <v>162</v>
      </c>
      <c r="M370">
        <v>25</v>
      </c>
      <c r="N370">
        <v>0</v>
      </c>
      <c r="O370">
        <v>0</v>
      </c>
      <c r="P370">
        <v>0</v>
      </c>
      <c r="X370" t="str">
        <f>Toss[[#This Row],[服装]]&amp;Toss[[#This Row],[名前]]&amp;Toss[[#This Row],[レアリティ]]</f>
        <v>ユニフォーム福永招平ICONIC</v>
      </c>
    </row>
    <row r="371" spans="1:24" x14ac:dyDescent="0.25">
      <c r="A371">
        <f>VLOOKUP(Toss[[#This Row],[No用]],SetNo[[No.用]:[vlookup 用]],2,FALSE)</f>
        <v>113</v>
      </c>
      <c r="B371">
        <f>IF(ROW()=2,1,IF(A370&lt;&gt;Toss[[#This Row],[No]],1,B370+1))</f>
        <v>1</v>
      </c>
      <c r="C371" s="1" t="s">
        <v>669</v>
      </c>
      <c r="D371" s="1" t="s">
        <v>43</v>
      </c>
      <c r="E371" s="1" t="s">
        <v>77</v>
      </c>
      <c r="F371" s="1" t="s">
        <v>25</v>
      </c>
      <c r="G371" s="1" t="s">
        <v>27</v>
      </c>
      <c r="H371" s="1" t="s">
        <v>71</v>
      </c>
      <c r="I371">
        <v>1</v>
      </c>
      <c r="J371" t="s">
        <v>231</v>
      </c>
      <c r="K371" t="s">
        <v>166</v>
      </c>
      <c r="L371" t="s">
        <v>162</v>
      </c>
      <c r="M371">
        <v>24</v>
      </c>
      <c r="N371">
        <v>0</v>
      </c>
      <c r="O371">
        <v>0</v>
      </c>
      <c r="P371">
        <v>0</v>
      </c>
      <c r="X371" t="str">
        <f>Toss[[#This Row],[服装]]&amp;Toss[[#This Row],[名前]]&amp;Toss[[#This Row],[レアリティ]]</f>
        <v>バーガー福永招平ICONIC</v>
      </c>
    </row>
    <row r="372" spans="1:24" x14ac:dyDescent="0.25">
      <c r="A372">
        <f>VLOOKUP(Toss[[#This Row],[No用]],SetNo[[No.用]:[vlookup 用]],2,FALSE)</f>
        <v>113</v>
      </c>
      <c r="B372">
        <f>IF(ROW()=2,1,IF(A371&lt;&gt;Toss[[#This Row],[No]],1,B371+1))</f>
        <v>2</v>
      </c>
      <c r="C372" s="1" t="s">
        <v>669</v>
      </c>
      <c r="D372" s="1" t="s">
        <v>43</v>
      </c>
      <c r="E372" s="1" t="s">
        <v>77</v>
      </c>
      <c r="F372" s="1" t="s">
        <v>25</v>
      </c>
      <c r="G372" s="1" t="s">
        <v>27</v>
      </c>
      <c r="H372" s="1" t="s">
        <v>71</v>
      </c>
      <c r="I372">
        <v>1</v>
      </c>
      <c r="J372" t="s">
        <v>231</v>
      </c>
      <c r="K372" t="s">
        <v>167</v>
      </c>
      <c r="L372" t="s">
        <v>162</v>
      </c>
      <c r="M372">
        <v>25</v>
      </c>
      <c r="N372">
        <v>0</v>
      </c>
      <c r="O372">
        <v>0</v>
      </c>
      <c r="P372">
        <v>0</v>
      </c>
      <c r="X372" t="str">
        <f>Toss[[#This Row],[服装]]&amp;Toss[[#This Row],[名前]]&amp;Toss[[#This Row],[レアリティ]]</f>
        <v>バーガー福永招平ICONIC</v>
      </c>
    </row>
    <row r="373" spans="1:24" x14ac:dyDescent="0.25">
      <c r="A373">
        <f>VLOOKUP(Toss[[#This Row],[No用]],SetNo[[No.用]:[vlookup 用]],2,FALSE)</f>
        <v>114</v>
      </c>
      <c r="B373">
        <f>IF(ROW()=2,1,IF(A372&lt;&gt;Toss[[#This Row],[No]],1,B372+1))</f>
        <v>1</v>
      </c>
      <c r="C373" s="1" t="s">
        <v>944</v>
      </c>
      <c r="D373" s="1" t="s">
        <v>43</v>
      </c>
      <c r="E373" s="1" t="s">
        <v>73</v>
      </c>
      <c r="F373" s="1" t="s">
        <v>25</v>
      </c>
      <c r="G373" s="1" t="s">
        <v>27</v>
      </c>
      <c r="H373" s="1" t="s">
        <v>71</v>
      </c>
      <c r="I373">
        <v>1</v>
      </c>
      <c r="J373" t="s">
        <v>231</v>
      </c>
      <c r="K373" t="s">
        <v>166</v>
      </c>
      <c r="L373" t="s">
        <v>162</v>
      </c>
      <c r="M373">
        <v>24</v>
      </c>
      <c r="N373">
        <v>0</v>
      </c>
      <c r="O373">
        <v>0</v>
      </c>
      <c r="P373">
        <v>0</v>
      </c>
      <c r="X373" t="str">
        <f>Toss[[#This Row],[服装]]&amp;Toss[[#This Row],[名前]]&amp;Toss[[#This Row],[レアリティ]]</f>
        <v>アート2福永招平ICONIC</v>
      </c>
    </row>
    <row r="374" spans="1:24" x14ac:dyDescent="0.25">
      <c r="A374">
        <f>VLOOKUP(Toss[[#This Row],[No用]],SetNo[[No.用]:[vlookup 用]],2,FALSE)</f>
        <v>114</v>
      </c>
      <c r="B374">
        <f>IF(ROW()=2,1,IF(A373&lt;&gt;Toss[[#This Row],[No]],1,B373+1))</f>
        <v>2</v>
      </c>
      <c r="C374" s="1" t="s">
        <v>944</v>
      </c>
      <c r="D374" s="1" t="s">
        <v>43</v>
      </c>
      <c r="E374" s="1" t="s">
        <v>73</v>
      </c>
      <c r="F374" s="1" t="s">
        <v>25</v>
      </c>
      <c r="G374" s="1" t="s">
        <v>27</v>
      </c>
      <c r="H374" s="1" t="s">
        <v>71</v>
      </c>
      <c r="I374">
        <v>1</v>
      </c>
      <c r="J374" t="s">
        <v>231</v>
      </c>
      <c r="K374" t="s">
        <v>167</v>
      </c>
      <c r="L374" t="s">
        <v>162</v>
      </c>
      <c r="M374">
        <v>25</v>
      </c>
      <c r="N374">
        <v>0</v>
      </c>
      <c r="O374">
        <v>0</v>
      </c>
      <c r="P374">
        <v>0</v>
      </c>
      <c r="X374" t="str">
        <f>Toss[[#This Row],[服装]]&amp;Toss[[#This Row],[名前]]&amp;Toss[[#This Row],[レアリティ]]</f>
        <v>アート2福永招平ICONIC</v>
      </c>
    </row>
    <row r="375" spans="1:24" x14ac:dyDescent="0.25">
      <c r="A375">
        <f>VLOOKUP(Toss[[#This Row],[No用]],SetNo[[No.用]:[vlookup 用]],2,FALSE)</f>
        <v>115</v>
      </c>
      <c r="B375">
        <f>IF(ROW()=2,1,IF(A374&lt;&gt;Toss[[#This Row],[No]],1,B374+1))</f>
        <v>1</v>
      </c>
      <c r="C375" t="s">
        <v>108</v>
      </c>
      <c r="D375" t="s">
        <v>44</v>
      </c>
      <c r="E375" t="s">
        <v>24</v>
      </c>
      <c r="F375" t="s">
        <v>26</v>
      </c>
      <c r="G375" t="s">
        <v>27</v>
      </c>
      <c r="H375" t="s">
        <v>71</v>
      </c>
      <c r="I375">
        <v>1</v>
      </c>
      <c r="J375" t="s">
        <v>231</v>
      </c>
      <c r="K375" t="s">
        <v>166</v>
      </c>
      <c r="L375" t="s">
        <v>162</v>
      </c>
      <c r="M375">
        <v>24</v>
      </c>
      <c r="N375">
        <v>0</v>
      </c>
      <c r="O375">
        <v>0</v>
      </c>
      <c r="P375">
        <v>0</v>
      </c>
      <c r="X375" t="str">
        <f>Toss[[#This Row],[服装]]&amp;Toss[[#This Row],[名前]]&amp;Toss[[#This Row],[レアリティ]]</f>
        <v>ユニフォーム犬岡走ICONIC</v>
      </c>
    </row>
    <row r="376" spans="1:24" x14ac:dyDescent="0.25">
      <c r="A376">
        <f>VLOOKUP(Toss[[#This Row],[No用]],SetNo[[No.用]:[vlookup 用]],2,FALSE)</f>
        <v>115</v>
      </c>
      <c r="B376">
        <f>IF(ROW()=2,1,IF(A375&lt;&gt;Toss[[#This Row],[No]],1,B375+1))</f>
        <v>2</v>
      </c>
      <c r="C376" t="s">
        <v>108</v>
      </c>
      <c r="D376" t="s">
        <v>44</v>
      </c>
      <c r="E376" t="s">
        <v>24</v>
      </c>
      <c r="F376" t="s">
        <v>26</v>
      </c>
      <c r="G376" t="s">
        <v>27</v>
      </c>
      <c r="H376" t="s">
        <v>71</v>
      </c>
      <c r="I376">
        <v>1</v>
      </c>
      <c r="J376" t="s">
        <v>231</v>
      </c>
      <c r="K376" t="s">
        <v>167</v>
      </c>
      <c r="L376" t="s">
        <v>162</v>
      </c>
      <c r="M376">
        <v>25</v>
      </c>
      <c r="N376">
        <v>0</v>
      </c>
      <c r="O376">
        <v>0</v>
      </c>
      <c r="P376">
        <v>0</v>
      </c>
      <c r="X376" t="str">
        <f>Toss[[#This Row],[服装]]&amp;Toss[[#This Row],[名前]]&amp;Toss[[#This Row],[レアリティ]]</f>
        <v>ユニフォーム犬岡走ICONIC</v>
      </c>
    </row>
    <row r="377" spans="1:24" x14ac:dyDescent="0.25">
      <c r="A377">
        <f>VLOOKUP(Toss[[#This Row],[No用]],SetNo[[No.用]:[vlookup 用]],2,FALSE)</f>
        <v>116</v>
      </c>
      <c r="B377">
        <f>IF(ROW()=2,1,IF(A376&lt;&gt;Toss[[#This Row],[No]],1,B376+1))</f>
        <v>1</v>
      </c>
      <c r="C377" s="1" t="s">
        <v>589</v>
      </c>
      <c r="D377" t="s">
        <v>44</v>
      </c>
      <c r="E377" s="1" t="s">
        <v>77</v>
      </c>
      <c r="F377" t="s">
        <v>26</v>
      </c>
      <c r="G377" t="s">
        <v>27</v>
      </c>
      <c r="H377" t="s">
        <v>71</v>
      </c>
      <c r="I377">
        <v>1</v>
      </c>
      <c r="J377" t="s">
        <v>231</v>
      </c>
      <c r="K377" t="s">
        <v>166</v>
      </c>
      <c r="L377" t="s">
        <v>162</v>
      </c>
      <c r="M377">
        <v>24</v>
      </c>
      <c r="N377">
        <v>0</v>
      </c>
      <c r="O377">
        <v>0</v>
      </c>
      <c r="P377">
        <v>0</v>
      </c>
      <c r="X377" t="str">
        <f>Toss[[#This Row],[服装]]&amp;Toss[[#This Row],[名前]]&amp;Toss[[#This Row],[レアリティ]]</f>
        <v>新年犬岡走ICONIC</v>
      </c>
    </row>
    <row r="378" spans="1:24" x14ac:dyDescent="0.25">
      <c r="A378">
        <f>VLOOKUP(Toss[[#This Row],[No用]],SetNo[[No.用]:[vlookup 用]],2,FALSE)</f>
        <v>116</v>
      </c>
      <c r="B378">
        <f>IF(ROW()=2,1,IF(A377&lt;&gt;Toss[[#This Row],[No]],1,B377+1))</f>
        <v>2</v>
      </c>
      <c r="C378" s="1" t="s">
        <v>589</v>
      </c>
      <c r="D378" t="s">
        <v>44</v>
      </c>
      <c r="E378" s="1" t="s">
        <v>77</v>
      </c>
      <c r="F378" t="s">
        <v>26</v>
      </c>
      <c r="G378" t="s">
        <v>27</v>
      </c>
      <c r="H378" t="s">
        <v>71</v>
      </c>
      <c r="I378">
        <v>1</v>
      </c>
      <c r="J378" t="s">
        <v>231</v>
      </c>
      <c r="K378" t="s">
        <v>167</v>
      </c>
      <c r="L378" t="s">
        <v>162</v>
      </c>
      <c r="M378">
        <v>25</v>
      </c>
      <c r="N378">
        <v>0</v>
      </c>
      <c r="O378">
        <v>0</v>
      </c>
      <c r="P378">
        <v>0</v>
      </c>
      <c r="X378" t="str">
        <f>Toss[[#This Row],[服装]]&amp;Toss[[#This Row],[名前]]&amp;Toss[[#This Row],[レアリティ]]</f>
        <v>新年犬岡走ICONIC</v>
      </c>
    </row>
    <row r="379" spans="1:24" x14ac:dyDescent="0.25">
      <c r="A379">
        <f>VLOOKUP(Toss[[#This Row],[No用]],SetNo[[No.用]:[vlookup 用]],2,FALSE)</f>
        <v>117</v>
      </c>
      <c r="B379">
        <f>IF(ROW()=2,1,IF(A378&lt;&gt;Toss[[#This Row],[No]],1,B378+1))</f>
        <v>1</v>
      </c>
      <c r="C379" t="s">
        <v>108</v>
      </c>
      <c r="D379" t="s">
        <v>45</v>
      </c>
      <c r="E379" t="s">
        <v>24</v>
      </c>
      <c r="F379" t="s">
        <v>25</v>
      </c>
      <c r="G379" t="s">
        <v>27</v>
      </c>
      <c r="H379" t="s">
        <v>71</v>
      </c>
      <c r="I379">
        <v>1</v>
      </c>
      <c r="J379" t="s">
        <v>231</v>
      </c>
      <c r="K379" t="s">
        <v>166</v>
      </c>
      <c r="L379" t="s">
        <v>162</v>
      </c>
      <c r="M379">
        <v>24</v>
      </c>
      <c r="N379">
        <v>0</v>
      </c>
      <c r="O379">
        <v>0</v>
      </c>
      <c r="P379">
        <v>0</v>
      </c>
      <c r="X379" t="str">
        <f>Toss[[#This Row],[服装]]&amp;Toss[[#This Row],[名前]]&amp;Toss[[#This Row],[レアリティ]]</f>
        <v>ユニフォーム山本猛虎ICONIC</v>
      </c>
    </row>
    <row r="380" spans="1:24" x14ac:dyDescent="0.25">
      <c r="A380">
        <f>VLOOKUP(Toss[[#This Row],[No用]],SetNo[[No.用]:[vlookup 用]],2,FALSE)</f>
        <v>118</v>
      </c>
      <c r="B380">
        <f>IF(ROW()=2,1,IF(A379&lt;&gt;Toss[[#This Row],[No]],1,B379+1))</f>
        <v>1</v>
      </c>
      <c r="C380" s="1" t="s">
        <v>589</v>
      </c>
      <c r="D380" t="s">
        <v>45</v>
      </c>
      <c r="E380" s="1" t="s">
        <v>77</v>
      </c>
      <c r="F380" t="s">
        <v>25</v>
      </c>
      <c r="G380" t="s">
        <v>27</v>
      </c>
      <c r="H380" t="s">
        <v>71</v>
      </c>
      <c r="I380">
        <v>1</v>
      </c>
      <c r="J380" t="s">
        <v>231</v>
      </c>
      <c r="K380" t="s">
        <v>166</v>
      </c>
      <c r="L380" t="s">
        <v>162</v>
      </c>
      <c r="M380">
        <v>24</v>
      </c>
      <c r="N380">
        <v>0</v>
      </c>
      <c r="O380">
        <v>0</v>
      </c>
      <c r="P380">
        <v>0</v>
      </c>
      <c r="X380" t="str">
        <f>Toss[[#This Row],[服装]]&amp;Toss[[#This Row],[名前]]&amp;Toss[[#This Row],[レアリティ]]</f>
        <v>新年山本猛虎ICONIC</v>
      </c>
    </row>
    <row r="381" spans="1:24" x14ac:dyDescent="0.25">
      <c r="A381">
        <f>VLOOKUP(Toss[[#This Row],[No用]],SetNo[[No.用]:[vlookup 用]],2,FALSE)</f>
        <v>119</v>
      </c>
      <c r="B381">
        <f>IF(ROW()=2,1,IF(A380&lt;&gt;Toss[[#This Row],[No]],1,B380+1))</f>
        <v>1</v>
      </c>
      <c r="C381" s="1" t="s">
        <v>1446</v>
      </c>
      <c r="D381" s="1" t="s">
        <v>45</v>
      </c>
      <c r="E381" s="1" t="s">
        <v>73</v>
      </c>
      <c r="F381" s="1" t="s">
        <v>25</v>
      </c>
      <c r="G381" s="1" t="s">
        <v>27</v>
      </c>
      <c r="H381" s="1" t="s">
        <v>71</v>
      </c>
      <c r="I381">
        <v>1</v>
      </c>
      <c r="J381" t="s">
        <v>231</v>
      </c>
      <c r="K381" t="s">
        <v>166</v>
      </c>
      <c r="L381" t="s">
        <v>162</v>
      </c>
      <c r="M381">
        <v>24</v>
      </c>
      <c r="N381">
        <v>0</v>
      </c>
      <c r="O381">
        <v>0</v>
      </c>
      <c r="P381">
        <v>0</v>
      </c>
      <c r="X381" t="str">
        <f>Toss[[#This Row],[服装]]&amp;Toss[[#This Row],[名前]]&amp;Toss[[#This Row],[レアリティ]]</f>
        <v>和装体験山本猛虎ICONIC</v>
      </c>
    </row>
    <row r="382" spans="1:24" x14ac:dyDescent="0.25">
      <c r="A382">
        <f>VLOOKUP(Toss[[#This Row],[No用]],SetNo[[No.用]:[vlookup 用]],2,FALSE)</f>
        <v>120</v>
      </c>
      <c r="B382">
        <f>IF(ROW()=2,1,IF(A381&lt;&gt;Toss[[#This Row],[No]],1,B381+1))</f>
        <v>1</v>
      </c>
      <c r="C382" t="s">
        <v>108</v>
      </c>
      <c r="D382" t="s">
        <v>46</v>
      </c>
      <c r="E382" t="s">
        <v>24</v>
      </c>
      <c r="F382" t="s">
        <v>21</v>
      </c>
      <c r="G382" t="s">
        <v>27</v>
      </c>
      <c r="H382" t="s">
        <v>71</v>
      </c>
      <c r="I382">
        <v>1</v>
      </c>
      <c r="J382" t="s">
        <v>231</v>
      </c>
      <c r="K382" t="s">
        <v>166</v>
      </c>
      <c r="L382" t="s">
        <v>162</v>
      </c>
      <c r="M382">
        <v>25</v>
      </c>
      <c r="N382">
        <v>0</v>
      </c>
      <c r="O382">
        <v>0</v>
      </c>
      <c r="P382">
        <v>0</v>
      </c>
      <c r="X382" t="str">
        <f>Toss[[#This Row],[服装]]&amp;Toss[[#This Row],[名前]]&amp;Toss[[#This Row],[レアリティ]]</f>
        <v>ユニフォーム芝山優生ICONIC</v>
      </c>
    </row>
    <row r="383" spans="1:24" x14ac:dyDescent="0.25">
      <c r="A383">
        <f>VLOOKUP(Toss[[#This Row],[No用]],SetNo[[No.用]:[vlookup 用]],2,FALSE)</f>
        <v>121</v>
      </c>
      <c r="B383">
        <f>IF(ROW()=2,1,IF(A382&lt;&gt;Toss[[#This Row],[No]],1,B382+1))</f>
        <v>1</v>
      </c>
      <c r="C383" s="1" t="s">
        <v>1016</v>
      </c>
      <c r="D383" s="1" t="s">
        <v>46</v>
      </c>
      <c r="E383" s="1" t="s">
        <v>77</v>
      </c>
      <c r="F383" s="1" t="s">
        <v>21</v>
      </c>
      <c r="G383" s="1" t="s">
        <v>27</v>
      </c>
      <c r="H383" s="1" t="s">
        <v>71</v>
      </c>
      <c r="I383">
        <v>1</v>
      </c>
      <c r="J383" t="s">
        <v>231</v>
      </c>
      <c r="K383" t="s">
        <v>166</v>
      </c>
      <c r="L383" t="s">
        <v>162</v>
      </c>
      <c r="M383">
        <v>25</v>
      </c>
      <c r="N383">
        <v>0</v>
      </c>
      <c r="O383">
        <v>0</v>
      </c>
      <c r="P383">
        <v>0</v>
      </c>
      <c r="X383" t="str">
        <f>Toss[[#This Row],[服装]]&amp;Toss[[#This Row],[名前]]&amp;Toss[[#This Row],[レアリティ]]</f>
        <v>焼き芋芝山優生ICONIC</v>
      </c>
    </row>
    <row r="384" spans="1:24" x14ac:dyDescent="0.25">
      <c r="A384">
        <f>VLOOKUP(Toss[[#This Row],[No用]],SetNo[[No.用]:[vlookup 用]],2,FALSE)</f>
        <v>122</v>
      </c>
      <c r="B384">
        <f>IF(ROW()=2,1,IF(A383&lt;&gt;Toss[[#This Row],[No]],1,B383+1))</f>
        <v>1</v>
      </c>
      <c r="C384" t="s">
        <v>108</v>
      </c>
      <c r="D384" t="s">
        <v>47</v>
      </c>
      <c r="E384" t="s">
        <v>24</v>
      </c>
      <c r="F384" t="s">
        <v>25</v>
      </c>
      <c r="G384" t="s">
        <v>27</v>
      </c>
      <c r="H384" t="s">
        <v>71</v>
      </c>
      <c r="I384">
        <v>1</v>
      </c>
      <c r="J384" t="s">
        <v>231</v>
      </c>
      <c r="K384" t="s">
        <v>166</v>
      </c>
      <c r="L384" t="s">
        <v>162</v>
      </c>
      <c r="M384">
        <v>24</v>
      </c>
      <c r="N384">
        <v>0</v>
      </c>
      <c r="O384">
        <v>0</v>
      </c>
      <c r="P384">
        <v>0</v>
      </c>
      <c r="X384" t="str">
        <f>Toss[[#This Row],[服装]]&amp;Toss[[#This Row],[名前]]&amp;Toss[[#This Row],[レアリティ]]</f>
        <v>ユニフォーム海信之ICONIC</v>
      </c>
    </row>
    <row r="385" spans="1:24" x14ac:dyDescent="0.25">
      <c r="A385">
        <f>VLOOKUP(Toss[[#This Row],[No用]],SetNo[[No.用]:[vlookup 用]],2,FALSE)</f>
        <v>122</v>
      </c>
      <c r="B385">
        <f>IF(ROW()=2,1,IF(A384&lt;&gt;Toss[[#This Row],[No]],1,B384+1))</f>
        <v>2</v>
      </c>
      <c r="C385" t="s">
        <v>108</v>
      </c>
      <c r="D385" t="s">
        <v>47</v>
      </c>
      <c r="E385" t="s">
        <v>24</v>
      </c>
      <c r="F385" t="s">
        <v>25</v>
      </c>
      <c r="G385" t="s">
        <v>27</v>
      </c>
      <c r="H385" t="s">
        <v>71</v>
      </c>
      <c r="I385">
        <v>1</v>
      </c>
      <c r="J385" t="s">
        <v>231</v>
      </c>
      <c r="K385" t="s">
        <v>167</v>
      </c>
      <c r="L385" t="s">
        <v>162</v>
      </c>
      <c r="M385">
        <v>26</v>
      </c>
      <c r="N385">
        <v>0</v>
      </c>
      <c r="O385">
        <v>0</v>
      </c>
      <c r="P385">
        <v>0</v>
      </c>
      <c r="X385" t="str">
        <f>Toss[[#This Row],[服装]]&amp;Toss[[#This Row],[名前]]&amp;Toss[[#This Row],[レアリティ]]</f>
        <v>ユニフォーム海信之ICONIC</v>
      </c>
    </row>
    <row r="386" spans="1:24" x14ac:dyDescent="0.25">
      <c r="A386">
        <f>VLOOKUP(Toss[[#This Row],[No用]],SetNo[[No.用]:[vlookup 用]],2,FALSE)</f>
        <v>123</v>
      </c>
      <c r="B386">
        <f>IF(ROW()=2,1,IF(A385&lt;&gt;Toss[[#This Row],[No]],1,B385+1))</f>
        <v>1</v>
      </c>
      <c r="C386" s="1" t="s">
        <v>893</v>
      </c>
      <c r="D386" s="1" t="s">
        <v>47</v>
      </c>
      <c r="E386" s="1" t="s">
        <v>77</v>
      </c>
      <c r="F386" s="1" t="s">
        <v>25</v>
      </c>
      <c r="G386" s="1" t="s">
        <v>27</v>
      </c>
      <c r="H386" s="1" t="s">
        <v>71</v>
      </c>
      <c r="I386">
        <v>1</v>
      </c>
      <c r="J386" t="s">
        <v>231</v>
      </c>
      <c r="K386" t="s">
        <v>166</v>
      </c>
      <c r="L386" t="s">
        <v>162</v>
      </c>
      <c r="M386">
        <v>24</v>
      </c>
      <c r="N386">
        <v>0</v>
      </c>
      <c r="O386">
        <v>0</v>
      </c>
      <c r="P386">
        <v>0</v>
      </c>
      <c r="X386" t="str">
        <f>Toss[[#This Row],[服装]]&amp;Toss[[#This Row],[名前]]&amp;Toss[[#This Row],[レアリティ]]</f>
        <v>遊園地海信之ICONIC</v>
      </c>
    </row>
    <row r="387" spans="1:24" x14ac:dyDescent="0.25">
      <c r="A387">
        <f>VLOOKUP(Toss[[#This Row],[No用]],SetNo[[No.用]:[vlookup 用]],2,FALSE)</f>
        <v>123</v>
      </c>
      <c r="B387">
        <f>IF(ROW()=2,1,IF(A386&lt;&gt;Toss[[#This Row],[No]],1,B386+1))</f>
        <v>2</v>
      </c>
      <c r="C387" s="1" t="s">
        <v>893</v>
      </c>
      <c r="D387" s="1" t="s">
        <v>47</v>
      </c>
      <c r="E387" s="1" t="s">
        <v>77</v>
      </c>
      <c r="F387" s="1" t="s">
        <v>25</v>
      </c>
      <c r="G387" s="1" t="s">
        <v>27</v>
      </c>
      <c r="H387" s="1" t="s">
        <v>71</v>
      </c>
      <c r="I387">
        <v>1</v>
      </c>
      <c r="J387" t="s">
        <v>231</v>
      </c>
      <c r="K387" t="s">
        <v>167</v>
      </c>
      <c r="L387" t="s">
        <v>162</v>
      </c>
      <c r="M387">
        <v>26</v>
      </c>
      <c r="N387">
        <v>0</v>
      </c>
      <c r="O387">
        <v>0</v>
      </c>
      <c r="P387">
        <v>0</v>
      </c>
      <c r="X387" t="str">
        <f>Toss[[#This Row],[服装]]&amp;Toss[[#This Row],[名前]]&amp;Toss[[#This Row],[レアリティ]]</f>
        <v>遊園地海信之ICONIC</v>
      </c>
    </row>
    <row r="388" spans="1:24" x14ac:dyDescent="0.25">
      <c r="A388">
        <f>VLOOKUP(Toss[[#This Row],[No用]],SetNo[[No.用]:[vlookup 用]],2,FALSE)</f>
        <v>124</v>
      </c>
      <c r="B388">
        <f>IF(ROW()=2,1,IF(A387&lt;&gt;Toss[[#This Row],[No]],1,B387+1))</f>
        <v>1</v>
      </c>
      <c r="C388" t="s">
        <v>108</v>
      </c>
      <c r="D388" t="s">
        <v>47</v>
      </c>
      <c r="E388" t="s">
        <v>90</v>
      </c>
      <c r="F388" t="s">
        <v>78</v>
      </c>
      <c r="G388" t="s">
        <v>27</v>
      </c>
      <c r="H388" t="s">
        <v>151</v>
      </c>
      <c r="I388">
        <v>1</v>
      </c>
      <c r="J388" t="s">
        <v>231</v>
      </c>
      <c r="K388" t="s">
        <v>166</v>
      </c>
      <c r="L388" t="s">
        <v>162</v>
      </c>
      <c r="M388">
        <v>24</v>
      </c>
      <c r="N388">
        <v>0</v>
      </c>
      <c r="O388">
        <v>0</v>
      </c>
      <c r="P388">
        <v>0</v>
      </c>
      <c r="X388" t="str">
        <f>Toss[[#This Row],[服装]]&amp;Toss[[#This Row],[名前]]&amp;Toss[[#This Row],[レアリティ]]</f>
        <v>ユニフォーム海信之YELL</v>
      </c>
    </row>
    <row r="389" spans="1:24" x14ac:dyDescent="0.25">
      <c r="A389">
        <f>VLOOKUP(Toss[[#This Row],[No用]],SetNo[[No.用]:[vlookup 用]],2,FALSE)</f>
        <v>124</v>
      </c>
      <c r="B389">
        <f>IF(ROW()=2,1,IF(A388&lt;&gt;Toss[[#This Row],[No]],1,B388+1))</f>
        <v>2</v>
      </c>
      <c r="C389" t="s">
        <v>108</v>
      </c>
      <c r="D389" t="s">
        <v>47</v>
      </c>
      <c r="E389" t="s">
        <v>90</v>
      </c>
      <c r="F389" t="s">
        <v>78</v>
      </c>
      <c r="G389" t="s">
        <v>27</v>
      </c>
      <c r="H389" t="s">
        <v>151</v>
      </c>
      <c r="I389">
        <v>1</v>
      </c>
      <c r="J389" t="s">
        <v>231</v>
      </c>
      <c r="K389" t="s">
        <v>167</v>
      </c>
      <c r="L389" t="s">
        <v>162</v>
      </c>
      <c r="M389">
        <v>26</v>
      </c>
      <c r="N389">
        <v>0</v>
      </c>
      <c r="O389">
        <v>0</v>
      </c>
      <c r="P389">
        <v>0</v>
      </c>
      <c r="X389" t="str">
        <f>Toss[[#This Row],[服装]]&amp;Toss[[#This Row],[名前]]&amp;Toss[[#This Row],[レアリティ]]</f>
        <v>ユニフォーム海信之YELL</v>
      </c>
    </row>
    <row r="390" spans="1:24" x14ac:dyDescent="0.25">
      <c r="A390">
        <f>VLOOKUP(Toss[[#This Row],[No用]],SetNo[[No.用]:[vlookup 用]],2,FALSE)</f>
        <v>125</v>
      </c>
      <c r="B390">
        <f>IF(ROW()=2,1,IF(A389&lt;&gt;Toss[[#This Row],[No]],1,B389+1))</f>
        <v>1</v>
      </c>
      <c r="C390" s="1" t="s">
        <v>108</v>
      </c>
      <c r="D390" s="1" t="s">
        <v>681</v>
      </c>
      <c r="E390" s="1" t="s">
        <v>90</v>
      </c>
      <c r="F390" s="1" t="s">
        <v>74</v>
      </c>
      <c r="G390" s="1" t="s">
        <v>27</v>
      </c>
      <c r="H390" s="1" t="s">
        <v>543</v>
      </c>
      <c r="I390">
        <v>1</v>
      </c>
      <c r="J390" t="s">
        <v>231</v>
      </c>
      <c r="K390" s="1" t="s">
        <v>166</v>
      </c>
      <c r="L390" s="1" t="s">
        <v>178</v>
      </c>
      <c r="M390">
        <v>35</v>
      </c>
      <c r="N390">
        <v>0</v>
      </c>
      <c r="O390">
        <v>0</v>
      </c>
      <c r="P390">
        <v>0</v>
      </c>
      <c r="X390" t="str">
        <f>Toss[[#This Row],[服装]]&amp;Toss[[#This Row],[名前]]&amp;Toss[[#This Row],[レアリティ]]</f>
        <v>ユニフォーム手白球彦ICONIC</v>
      </c>
    </row>
    <row r="391" spans="1:24" x14ac:dyDescent="0.25">
      <c r="A391">
        <f>VLOOKUP(Toss[[#This Row],[No用]],SetNo[[No.用]:[vlookup 用]],2,FALSE)</f>
        <v>125</v>
      </c>
      <c r="B391">
        <f>IF(ROW()=2,1,IF(A390&lt;&gt;Toss[[#This Row],[No]],1,B390+1))</f>
        <v>2</v>
      </c>
      <c r="C391" s="1" t="s">
        <v>108</v>
      </c>
      <c r="D391" s="1" t="s">
        <v>681</v>
      </c>
      <c r="E391" s="1" t="s">
        <v>90</v>
      </c>
      <c r="F391" s="1" t="s">
        <v>74</v>
      </c>
      <c r="G391" s="1" t="s">
        <v>27</v>
      </c>
      <c r="H391" s="1" t="s">
        <v>543</v>
      </c>
      <c r="I391">
        <v>1</v>
      </c>
      <c r="J391" t="s">
        <v>231</v>
      </c>
      <c r="K391" s="1" t="s">
        <v>169</v>
      </c>
      <c r="L391" s="1" t="s">
        <v>178</v>
      </c>
      <c r="M391">
        <v>35</v>
      </c>
      <c r="N391">
        <v>0</v>
      </c>
      <c r="O391">
        <v>0</v>
      </c>
      <c r="P391">
        <v>0</v>
      </c>
      <c r="X391" t="str">
        <f>Toss[[#This Row],[服装]]&amp;Toss[[#This Row],[名前]]&amp;Toss[[#This Row],[レアリティ]]</f>
        <v>ユニフォーム手白球彦ICONIC</v>
      </c>
    </row>
    <row r="392" spans="1:24" x14ac:dyDescent="0.25">
      <c r="A392">
        <f>VLOOKUP(Toss[[#This Row],[No用]],SetNo[[No.用]:[vlookup 用]],2,FALSE)</f>
        <v>125</v>
      </c>
      <c r="B392">
        <f>IF(ROW()=2,1,IF(A391&lt;&gt;Toss[[#This Row],[No]],1,B391+1))</f>
        <v>3</v>
      </c>
      <c r="C392" s="1" t="s">
        <v>108</v>
      </c>
      <c r="D392" s="1" t="s">
        <v>681</v>
      </c>
      <c r="E392" s="1" t="s">
        <v>90</v>
      </c>
      <c r="F392" s="1" t="s">
        <v>74</v>
      </c>
      <c r="G392" s="1" t="s">
        <v>27</v>
      </c>
      <c r="H392" s="1" t="s">
        <v>543</v>
      </c>
      <c r="I392">
        <v>1</v>
      </c>
      <c r="J392" t="s">
        <v>231</v>
      </c>
      <c r="K392" s="1" t="s">
        <v>172</v>
      </c>
      <c r="L392" s="1" t="s">
        <v>162</v>
      </c>
      <c r="M392">
        <v>32</v>
      </c>
      <c r="N392">
        <v>0</v>
      </c>
      <c r="O392">
        <v>0</v>
      </c>
      <c r="P392">
        <v>0</v>
      </c>
      <c r="X392" t="str">
        <f>Toss[[#This Row],[服装]]&amp;Toss[[#This Row],[名前]]&amp;Toss[[#This Row],[レアリティ]]</f>
        <v>ユニフォーム手白球彦ICONIC</v>
      </c>
    </row>
    <row r="393" spans="1:24" x14ac:dyDescent="0.25">
      <c r="A393">
        <f>VLOOKUP(Toss[[#This Row],[No用]],SetNo[[No.用]:[vlookup 用]],2,FALSE)</f>
        <v>125</v>
      </c>
      <c r="B393">
        <f>IF(ROW()=2,1,IF(A392&lt;&gt;Toss[[#This Row],[No]],1,B392+1))</f>
        <v>4</v>
      </c>
      <c r="C393" s="1" t="s">
        <v>108</v>
      </c>
      <c r="D393" s="1" t="s">
        <v>681</v>
      </c>
      <c r="E393" s="1" t="s">
        <v>90</v>
      </c>
      <c r="F393" s="1" t="s">
        <v>74</v>
      </c>
      <c r="G393" s="1" t="s">
        <v>27</v>
      </c>
      <c r="H393" s="1" t="s">
        <v>543</v>
      </c>
      <c r="I393">
        <v>1</v>
      </c>
      <c r="J393" t="s">
        <v>231</v>
      </c>
      <c r="K393" s="1" t="s">
        <v>232</v>
      </c>
      <c r="L393" s="1" t="s">
        <v>162</v>
      </c>
      <c r="M393">
        <v>32</v>
      </c>
      <c r="N393">
        <v>0</v>
      </c>
      <c r="O393">
        <v>0</v>
      </c>
      <c r="P393">
        <v>0</v>
      </c>
      <c r="X393" t="str">
        <f>Toss[[#This Row],[服装]]&amp;Toss[[#This Row],[名前]]&amp;Toss[[#This Row],[レアリティ]]</f>
        <v>ユニフォーム手白球彦ICONIC</v>
      </c>
    </row>
    <row r="394" spans="1:24" x14ac:dyDescent="0.25">
      <c r="A394">
        <f>VLOOKUP(Toss[[#This Row],[No用]],SetNo[[No.用]:[vlookup 用]],2,FALSE)</f>
        <v>125</v>
      </c>
      <c r="B394">
        <f>IF(ROW()=2,1,IF(A393&lt;&gt;Toss[[#This Row],[No]],1,B393+1))</f>
        <v>5</v>
      </c>
      <c r="C394" s="1" t="s">
        <v>108</v>
      </c>
      <c r="D394" s="1" t="s">
        <v>681</v>
      </c>
      <c r="E394" s="1" t="s">
        <v>90</v>
      </c>
      <c r="F394" s="1" t="s">
        <v>74</v>
      </c>
      <c r="G394" s="1" t="s">
        <v>27</v>
      </c>
      <c r="H394" s="1" t="s">
        <v>543</v>
      </c>
      <c r="I394">
        <v>1</v>
      </c>
      <c r="J394" t="s">
        <v>231</v>
      </c>
      <c r="K394" s="1" t="s">
        <v>167</v>
      </c>
      <c r="L394" s="1" t="s">
        <v>162</v>
      </c>
      <c r="M394">
        <v>26</v>
      </c>
      <c r="N394">
        <v>0</v>
      </c>
      <c r="O394">
        <v>0</v>
      </c>
      <c r="P394">
        <v>0</v>
      </c>
      <c r="X394" t="str">
        <f>Toss[[#This Row],[服装]]&amp;Toss[[#This Row],[名前]]&amp;Toss[[#This Row],[レアリティ]]</f>
        <v>ユニフォーム手白球彦ICONIC</v>
      </c>
    </row>
    <row r="395" spans="1:24" x14ac:dyDescent="0.25">
      <c r="A395">
        <f>VLOOKUP(Toss[[#This Row],[No用]],SetNo[[No.用]:[vlookup 用]],2,FALSE)</f>
        <v>126</v>
      </c>
      <c r="B395">
        <f>IF(ROW()=2,1,IF(A394&lt;&gt;Toss[[#This Row],[No]],1,B394+1))</f>
        <v>1</v>
      </c>
      <c r="C395" t="s">
        <v>205</v>
      </c>
      <c r="D395" t="s">
        <v>48</v>
      </c>
      <c r="E395" t="s">
        <v>23</v>
      </c>
      <c r="F395" t="s">
        <v>26</v>
      </c>
      <c r="G395" t="s">
        <v>49</v>
      </c>
      <c r="H395" t="s">
        <v>71</v>
      </c>
      <c r="I395">
        <v>1</v>
      </c>
      <c r="J395" t="s">
        <v>231</v>
      </c>
      <c r="K395" t="s">
        <v>166</v>
      </c>
      <c r="L395" t="s">
        <v>162</v>
      </c>
      <c r="M395">
        <v>25</v>
      </c>
      <c r="N395">
        <v>0</v>
      </c>
      <c r="O395">
        <v>0</v>
      </c>
      <c r="P395">
        <v>0</v>
      </c>
      <c r="X395" t="str">
        <f>Toss[[#This Row],[服装]]&amp;Toss[[#This Row],[名前]]&amp;Toss[[#This Row],[レアリティ]]</f>
        <v>ユニフォーム青根高伸ICONIC</v>
      </c>
    </row>
    <row r="396" spans="1:24" x14ac:dyDescent="0.25">
      <c r="A396">
        <f>VLOOKUP(Toss[[#This Row],[No用]],SetNo[[No.用]:[vlookup 用]],2,FALSE)</f>
        <v>126</v>
      </c>
      <c r="B396">
        <f>IF(ROW()=2,1,IF(A395&lt;&gt;Toss[[#This Row],[No]],1,B395+1))</f>
        <v>2</v>
      </c>
      <c r="C396" t="s">
        <v>205</v>
      </c>
      <c r="D396" t="s">
        <v>48</v>
      </c>
      <c r="E396" t="s">
        <v>23</v>
      </c>
      <c r="F396" t="s">
        <v>26</v>
      </c>
      <c r="G396" t="s">
        <v>49</v>
      </c>
      <c r="H396" t="s">
        <v>71</v>
      </c>
      <c r="I396">
        <v>1</v>
      </c>
      <c r="J396" t="s">
        <v>231</v>
      </c>
      <c r="K396" t="s">
        <v>167</v>
      </c>
      <c r="L396" t="s">
        <v>162</v>
      </c>
      <c r="M396">
        <v>26</v>
      </c>
      <c r="N396">
        <v>0</v>
      </c>
      <c r="O396">
        <v>0</v>
      </c>
      <c r="P396">
        <v>0</v>
      </c>
      <c r="X396" t="str">
        <f>Toss[[#This Row],[服装]]&amp;Toss[[#This Row],[名前]]&amp;Toss[[#This Row],[レアリティ]]</f>
        <v>ユニフォーム青根高伸ICONIC</v>
      </c>
    </row>
    <row r="397" spans="1:24" x14ac:dyDescent="0.25">
      <c r="A397">
        <f>VLOOKUP(Toss[[#This Row],[No用]],SetNo[[No.用]:[vlookup 用]],2,FALSE)</f>
        <v>127</v>
      </c>
      <c r="B397">
        <f>IF(ROW()=2,1,IF(A396&lt;&gt;Toss[[#This Row],[No]],1,B396+1))</f>
        <v>1</v>
      </c>
      <c r="C397" t="s">
        <v>149</v>
      </c>
      <c r="D397" t="s">
        <v>48</v>
      </c>
      <c r="E397" t="s">
        <v>23</v>
      </c>
      <c r="F397" t="s">
        <v>26</v>
      </c>
      <c r="G397" t="s">
        <v>49</v>
      </c>
      <c r="H397" t="s">
        <v>71</v>
      </c>
      <c r="I397">
        <v>1</v>
      </c>
      <c r="J397" t="s">
        <v>231</v>
      </c>
      <c r="K397" t="s">
        <v>166</v>
      </c>
      <c r="L397" t="s">
        <v>162</v>
      </c>
      <c r="M397">
        <v>25</v>
      </c>
      <c r="N397">
        <v>0</v>
      </c>
      <c r="O397">
        <v>0</v>
      </c>
      <c r="P397">
        <v>0</v>
      </c>
      <c r="X397" t="str">
        <f>Toss[[#This Row],[服装]]&amp;Toss[[#This Row],[名前]]&amp;Toss[[#This Row],[レアリティ]]</f>
        <v>制服青根高伸ICONIC</v>
      </c>
    </row>
    <row r="398" spans="1:24" x14ac:dyDescent="0.25">
      <c r="A398">
        <f>VLOOKUP(Toss[[#This Row],[No用]],SetNo[[No.用]:[vlookup 用]],2,FALSE)</f>
        <v>127</v>
      </c>
      <c r="B398">
        <f>IF(ROW()=2,1,IF(A397&lt;&gt;Toss[[#This Row],[No]],1,B397+1))</f>
        <v>2</v>
      </c>
      <c r="C398" t="s">
        <v>149</v>
      </c>
      <c r="D398" t="s">
        <v>48</v>
      </c>
      <c r="E398" t="s">
        <v>23</v>
      </c>
      <c r="F398" t="s">
        <v>26</v>
      </c>
      <c r="G398" t="s">
        <v>49</v>
      </c>
      <c r="H398" t="s">
        <v>71</v>
      </c>
      <c r="I398">
        <v>1</v>
      </c>
      <c r="J398" t="s">
        <v>231</v>
      </c>
      <c r="K398" t="s">
        <v>167</v>
      </c>
      <c r="L398" t="s">
        <v>162</v>
      </c>
      <c r="M398">
        <v>26</v>
      </c>
      <c r="N398">
        <v>0</v>
      </c>
      <c r="O398">
        <v>0</v>
      </c>
      <c r="P398">
        <v>0</v>
      </c>
      <c r="X398" t="str">
        <f>Toss[[#This Row],[服装]]&amp;Toss[[#This Row],[名前]]&amp;Toss[[#This Row],[レアリティ]]</f>
        <v>制服青根高伸ICONIC</v>
      </c>
    </row>
    <row r="399" spans="1:24" x14ac:dyDescent="0.25">
      <c r="A399">
        <f>VLOOKUP(Toss[[#This Row],[No用]],SetNo[[No.用]:[vlookup 用]],2,FALSE)</f>
        <v>128</v>
      </c>
      <c r="B399">
        <f>IF(ROW()=2,1,IF(A398&lt;&gt;Toss[[#This Row],[No]],1,B398+1))</f>
        <v>1</v>
      </c>
      <c r="C399" t="s">
        <v>117</v>
      </c>
      <c r="D399" t="s">
        <v>48</v>
      </c>
      <c r="E399" t="s">
        <v>24</v>
      </c>
      <c r="F399" t="s">
        <v>26</v>
      </c>
      <c r="G399" t="s">
        <v>49</v>
      </c>
      <c r="H399" t="s">
        <v>71</v>
      </c>
      <c r="I399">
        <v>1</v>
      </c>
      <c r="J399" t="s">
        <v>231</v>
      </c>
      <c r="K399" t="s">
        <v>166</v>
      </c>
      <c r="L399" t="s">
        <v>162</v>
      </c>
      <c r="M399">
        <v>25</v>
      </c>
      <c r="N399">
        <v>0</v>
      </c>
      <c r="O399">
        <v>0</v>
      </c>
      <c r="P399">
        <v>0</v>
      </c>
      <c r="X399" t="str">
        <f>Toss[[#This Row],[服装]]&amp;Toss[[#This Row],[名前]]&amp;Toss[[#This Row],[レアリティ]]</f>
        <v>プール掃除青根高伸ICONIC</v>
      </c>
    </row>
    <row r="400" spans="1:24" x14ac:dyDescent="0.25">
      <c r="A400">
        <f>VLOOKUP(Toss[[#This Row],[No用]],SetNo[[No.用]:[vlookup 用]],2,FALSE)</f>
        <v>128</v>
      </c>
      <c r="B400">
        <f>IF(ROW()=2,1,IF(A399&lt;&gt;Toss[[#This Row],[No]],1,B399+1))</f>
        <v>2</v>
      </c>
      <c r="C400" t="s">
        <v>117</v>
      </c>
      <c r="D400" t="s">
        <v>48</v>
      </c>
      <c r="E400" t="s">
        <v>24</v>
      </c>
      <c r="F400" t="s">
        <v>26</v>
      </c>
      <c r="G400" t="s">
        <v>49</v>
      </c>
      <c r="H400" t="s">
        <v>71</v>
      </c>
      <c r="I400">
        <v>1</v>
      </c>
      <c r="J400" t="s">
        <v>231</v>
      </c>
      <c r="K400" t="s">
        <v>167</v>
      </c>
      <c r="L400" t="s">
        <v>162</v>
      </c>
      <c r="M400">
        <v>26</v>
      </c>
      <c r="N400">
        <v>0</v>
      </c>
      <c r="O400">
        <v>0</v>
      </c>
      <c r="P400">
        <v>0</v>
      </c>
      <c r="X400" t="str">
        <f>Toss[[#This Row],[服装]]&amp;Toss[[#This Row],[名前]]&amp;Toss[[#This Row],[レアリティ]]</f>
        <v>プール掃除青根高伸ICONIC</v>
      </c>
    </row>
    <row r="401" spans="1:24" x14ac:dyDescent="0.25">
      <c r="A401">
        <f>VLOOKUP(Toss[[#This Row],[No用]],SetNo[[No.用]:[vlookup 用]],2,FALSE)</f>
        <v>129</v>
      </c>
      <c r="B401">
        <f>IF(ROW()=2,1,IF(A400&lt;&gt;Toss[[#This Row],[No]],1,B400+1))</f>
        <v>1</v>
      </c>
      <c r="C401" s="1" t="s">
        <v>677</v>
      </c>
      <c r="D401" s="1" t="s">
        <v>48</v>
      </c>
      <c r="E401" s="1" t="s">
        <v>77</v>
      </c>
      <c r="F401" s="1" t="s">
        <v>26</v>
      </c>
      <c r="G401" s="1" t="s">
        <v>49</v>
      </c>
      <c r="H401" s="1" t="s">
        <v>71</v>
      </c>
      <c r="I401">
        <v>1</v>
      </c>
      <c r="J401" t="s">
        <v>231</v>
      </c>
      <c r="K401" t="s">
        <v>166</v>
      </c>
      <c r="L401" t="s">
        <v>162</v>
      </c>
      <c r="M401">
        <v>25</v>
      </c>
      <c r="N401">
        <v>0</v>
      </c>
      <c r="O401">
        <v>0</v>
      </c>
      <c r="P401">
        <v>0</v>
      </c>
      <c r="X401" t="str">
        <f>Toss[[#This Row],[服装]]&amp;Toss[[#This Row],[名前]]&amp;Toss[[#This Row],[レアリティ]]</f>
        <v>キャンプ青根高伸ICONIC</v>
      </c>
    </row>
    <row r="402" spans="1:24" x14ac:dyDescent="0.25">
      <c r="A402">
        <f>VLOOKUP(Toss[[#This Row],[No用]],SetNo[[No.用]:[vlookup 用]],2,FALSE)</f>
        <v>129</v>
      </c>
      <c r="B402">
        <f>IF(ROW()=2,1,IF(A401&lt;&gt;Toss[[#This Row],[No]],1,B401+1))</f>
        <v>2</v>
      </c>
      <c r="C402" s="1" t="s">
        <v>677</v>
      </c>
      <c r="D402" s="1" t="s">
        <v>48</v>
      </c>
      <c r="E402" s="1" t="s">
        <v>77</v>
      </c>
      <c r="F402" s="1" t="s">
        <v>26</v>
      </c>
      <c r="G402" s="1" t="s">
        <v>49</v>
      </c>
      <c r="H402" s="1" t="s">
        <v>71</v>
      </c>
      <c r="I402">
        <v>1</v>
      </c>
      <c r="J402" t="s">
        <v>231</v>
      </c>
      <c r="K402" t="s">
        <v>167</v>
      </c>
      <c r="L402" t="s">
        <v>162</v>
      </c>
      <c r="M402">
        <v>26</v>
      </c>
      <c r="N402">
        <v>0</v>
      </c>
      <c r="O402">
        <v>0</v>
      </c>
      <c r="P402">
        <v>0</v>
      </c>
      <c r="X402" t="str">
        <f>Toss[[#This Row],[服装]]&amp;Toss[[#This Row],[名前]]&amp;Toss[[#This Row],[レアリティ]]</f>
        <v>キャンプ青根高伸ICONIC</v>
      </c>
    </row>
    <row r="403" spans="1:24" x14ac:dyDescent="0.25">
      <c r="A403">
        <f>VLOOKUP(Toss[[#This Row],[No用]],SetNo[[No.用]:[vlookup 用]],2,FALSE)</f>
        <v>130</v>
      </c>
      <c r="B403">
        <f>IF(ROW()=2,1,IF(A402&lt;&gt;Toss[[#This Row],[No]],1,B402+1))</f>
        <v>1</v>
      </c>
      <c r="C403" s="1" t="s">
        <v>755</v>
      </c>
      <c r="D403" s="1" t="s">
        <v>48</v>
      </c>
      <c r="E403" s="1" t="s">
        <v>90</v>
      </c>
      <c r="F403" s="1" t="s">
        <v>26</v>
      </c>
      <c r="G403" s="1" t="s">
        <v>49</v>
      </c>
      <c r="H403" s="1" t="s">
        <v>71</v>
      </c>
      <c r="I403">
        <v>1</v>
      </c>
      <c r="J403" t="s">
        <v>231</v>
      </c>
      <c r="K403" t="s">
        <v>166</v>
      </c>
      <c r="L403" t="s">
        <v>162</v>
      </c>
      <c r="M403">
        <v>25</v>
      </c>
      <c r="N403">
        <v>0</v>
      </c>
      <c r="O403">
        <v>0</v>
      </c>
      <c r="P403">
        <v>0</v>
      </c>
      <c r="X403" t="str">
        <f>Toss[[#This Row],[服装]]&amp;Toss[[#This Row],[名前]]&amp;Toss[[#This Row],[レアリティ]]</f>
        <v>甲冑青根高伸ICONIC</v>
      </c>
    </row>
    <row r="404" spans="1:24" x14ac:dyDescent="0.25">
      <c r="A404">
        <f>VLOOKUP(Toss[[#This Row],[No用]],SetNo[[No.用]:[vlookup 用]],2,FALSE)</f>
        <v>130</v>
      </c>
      <c r="B404">
        <f>IF(ROW()=2,1,IF(A403&lt;&gt;Toss[[#This Row],[No]],1,B403+1))</f>
        <v>2</v>
      </c>
      <c r="C404" s="1" t="s">
        <v>752</v>
      </c>
      <c r="D404" s="1" t="s">
        <v>48</v>
      </c>
      <c r="E404" s="1" t="s">
        <v>90</v>
      </c>
      <c r="F404" s="1" t="s">
        <v>26</v>
      </c>
      <c r="G404" s="1" t="s">
        <v>49</v>
      </c>
      <c r="H404" s="1" t="s">
        <v>71</v>
      </c>
      <c r="I404">
        <v>1</v>
      </c>
      <c r="J404" t="s">
        <v>231</v>
      </c>
      <c r="K404" t="s">
        <v>167</v>
      </c>
      <c r="L404" t="s">
        <v>162</v>
      </c>
      <c r="M404">
        <v>26</v>
      </c>
      <c r="N404">
        <v>0</v>
      </c>
      <c r="O404">
        <v>0</v>
      </c>
      <c r="P404">
        <v>0</v>
      </c>
      <c r="X404" t="str">
        <f>Toss[[#This Row],[服装]]&amp;Toss[[#This Row],[名前]]&amp;Toss[[#This Row],[レアリティ]]</f>
        <v>甲冑青根高伸ICONIC</v>
      </c>
    </row>
    <row r="405" spans="1:24" x14ac:dyDescent="0.25">
      <c r="A405">
        <f>VLOOKUP(Toss[[#This Row],[No用]],SetNo[[No.用]:[vlookup 用]],2,FALSE)</f>
        <v>131</v>
      </c>
      <c r="B405">
        <f>IF(ROW()=2,1,IF(A404&lt;&gt;Toss[[#This Row],[No]],1,B404+1))</f>
        <v>1</v>
      </c>
      <c r="C405" s="1" t="s">
        <v>1183</v>
      </c>
      <c r="D405" s="1" t="s">
        <v>48</v>
      </c>
      <c r="E405" s="1" t="s">
        <v>73</v>
      </c>
      <c r="F405" s="1" t="s">
        <v>82</v>
      </c>
      <c r="G405" s="1" t="s">
        <v>49</v>
      </c>
      <c r="H405" s="1" t="s">
        <v>71</v>
      </c>
      <c r="I405">
        <v>1</v>
      </c>
      <c r="J405" t="s">
        <v>231</v>
      </c>
      <c r="K405" t="s">
        <v>166</v>
      </c>
      <c r="L405" t="s">
        <v>162</v>
      </c>
      <c r="M405">
        <v>25</v>
      </c>
      <c r="N405">
        <v>0</v>
      </c>
      <c r="O405">
        <v>0</v>
      </c>
      <c r="P405">
        <v>0</v>
      </c>
      <c r="X405" t="str">
        <f>Toss[[#This Row],[服装]]&amp;Toss[[#This Row],[名前]]&amp;Toss[[#This Row],[レアリティ]]</f>
        <v>Xmas3青根高伸ICONIC</v>
      </c>
    </row>
    <row r="406" spans="1:24" x14ac:dyDescent="0.25">
      <c r="A406">
        <f>VLOOKUP(Toss[[#This Row],[No用]],SetNo[[No.用]:[vlookup 用]],2,FALSE)</f>
        <v>131</v>
      </c>
      <c r="B406">
        <f>IF(ROW()=2,1,IF(A405&lt;&gt;Toss[[#This Row],[No]],1,B405+1))</f>
        <v>2</v>
      </c>
      <c r="C406" s="1" t="s">
        <v>1183</v>
      </c>
      <c r="D406" s="1" t="s">
        <v>48</v>
      </c>
      <c r="E406" s="1" t="s">
        <v>73</v>
      </c>
      <c r="F406" s="1" t="s">
        <v>82</v>
      </c>
      <c r="G406" s="1" t="s">
        <v>49</v>
      </c>
      <c r="H406" s="1" t="s">
        <v>71</v>
      </c>
      <c r="I406">
        <v>1</v>
      </c>
      <c r="J406" t="s">
        <v>231</v>
      </c>
      <c r="K406" t="s">
        <v>167</v>
      </c>
      <c r="L406" t="s">
        <v>162</v>
      </c>
      <c r="M406">
        <v>26</v>
      </c>
      <c r="N406">
        <v>0</v>
      </c>
      <c r="O406">
        <v>0</v>
      </c>
      <c r="P406">
        <v>0</v>
      </c>
      <c r="X406" t="str">
        <f>Toss[[#This Row],[服装]]&amp;Toss[[#This Row],[名前]]&amp;Toss[[#This Row],[レアリティ]]</f>
        <v>Xmas3青根高伸ICONIC</v>
      </c>
    </row>
    <row r="407" spans="1:24" x14ac:dyDescent="0.25">
      <c r="A407">
        <f>VLOOKUP(Toss[[#This Row],[No用]],SetNo[[No.用]:[vlookup 用]],2,FALSE)</f>
        <v>132</v>
      </c>
      <c r="B407">
        <f>IF(ROW()=2,1,IF(A406&lt;&gt;Toss[[#This Row],[No]],1,B406+1))</f>
        <v>1</v>
      </c>
      <c r="C407" t="s">
        <v>205</v>
      </c>
      <c r="D407" t="s">
        <v>50</v>
      </c>
      <c r="E407" t="s">
        <v>28</v>
      </c>
      <c r="F407" t="s">
        <v>25</v>
      </c>
      <c r="G407" t="s">
        <v>49</v>
      </c>
      <c r="H407" t="s">
        <v>71</v>
      </c>
      <c r="I407">
        <v>1</v>
      </c>
      <c r="J407" t="s">
        <v>231</v>
      </c>
      <c r="K407" t="s">
        <v>166</v>
      </c>
      <c r="L407" t="s">
        <v>162</v>
      </c>
      <c r="M407">
        <v>24</v>
      </c>
      <c r="N407">
        <v>0</v>
      </c>
      <c r="O407">
        <v>0</v>
      </c>
      <c r="P407">
        <v>0</v>
      </c>
      <c r="X407" t="str">
        <f>Toss[[#This Row],[服装]]&amp;Toss[[#This Row],[名前]]&amp;Toss[[#This Row],[レアリティ]]</f>
        <v>ユニフォーム二口堅治ICONIC</v>
      </c>
    </row>
    <row r="408" spans="1:24" x14ac:dyDescent="0.25">
      <c r="A408">
        <f>VLOOKUP(Toss[[#This Row],[No用]],SetNo[[No.用]:[vlookup 用]],2,FALSE)</f>
        <v>132</v>
      </c>
      <c r="B408">
        <f>IF(ROW()=2,1,IF(A407&lt;&gt;Toss[[#This Row],[No]],1,B407+1))</f>
        <v>2</v>
      </c>
      <c r="C408" t="s">
        <v>205</v>
      </c>
      <c r="D408" t="s">
        <v>50</v>
      </c>
      <c r="E408" t="s">
        <v>28</v>
      </c>
      <c r="F408" t="s">
        <v>25</v>
      </c>
      <c r="G408" t="s">
        <v>49</v>
      </c>
      <c r="H408" t="s">
        <v>71</v>
      </c>
      <c r="I408">
        <v>1</v>
      </c>
      <c r="J408" t="s">
        <v>231</v>
      </c>
      <c r="K408" t="s">
        <v>167</v>
      </c>
      <c r="L408" t="s">
        <v>162</v>
      </c>
      <c r="M408">
        <v>32</v>
      </c>
      <c r="N408">
        <v>0</v>
      </c>
      <c r="O408">
        <v>0</v>
      </c>
      <c r="P408">
        <v>0</v>
      </c>
      <c r="X408" t="str">
        <f>Toss[[#This Row],[服装]]&amp;Toss[[#This Row],[名前]]&amp;Toss[[#This Row],[レアリティ]]</f>
        <v>ユニフォーム二口堅治ICONIC</v>
      </c>
    </row>
    <row r="409" spans="1:24" x14ac:dyDescent="0.25">
      <c r="A409">
        <f>VLOOKUP(Toss[[#This Row],[No用]],SetNo[[No.用]:[vlookup 用]],2,FALSE)</f>
        <v>133</v>
      </c>
      <c r="B409">
        <f>IF(ROW()=2,1,IF(A408&lt;&gt;Toss[[#This Row],[No]],1,B408+1))</f>
        <v>1</v>
      </c>
      <c r="C409" t="s">
        <v>149</v>
      </c>
      <c r="D409" t="s">
        <v>50</v>
      </c>
      <c r="E409" t="s">
        <v>28</v>
      </c>
      <c r="F409" t="s">
        <v>25</v>
      </c>
      <c r="G409" t="s">
        <v>49</v>
      </c>
      <c r="H409" t="s">
        <v>71</v>
      </c>
      <c r="I409">
        <v>1</v>
      </c>
      <c r="J409" t="s">
        <v>231</v>
      </c>
      <c r="K409" t="s">
        <v>166</v>
      </c>
      <c r="L409" t="s">
        <v>162</v>
      </c>
      <c r="M409">
        <v>24</v>
      </c>
      <c r="N409">
        <v>0</v>
      </c>
      <c r="O409">
        <v>0</v>
      </c>
      <c r="P409">
        <v>0</v>
      </c>
      <c r="X409" t="str">
        <f>Toss[[#This Row],[服装]]&amp;Toss[[#This Row],[名前]]&amp;Toss[[#This Row],[レアリティ]]</f>
        <v>制服二口堅治ICONIC</v>
      </c>
    </row>
    <row r="410" spans="1:24" x14ac:dyDescent="0.25">
      <c r="A410">
        <f>VLOOKUP(Toss[[#This Row],[No用]],SetNo[[No.用]:[vlookup 用]],2,FALSE)</f>
        <v>133</v>
      </c>
      <c r="B410">
        <f>IF(ROW()=2,1,IF(A409&lt;&gt;Toss[[#This Row],[No]],1,B409+1))</f>
        <v>2</v>
      </c>
      <c r="C410" t="s">
        <v>149</v>
      </c>
      <c r="D410" t="s">
        <v>50</v>
      </c>
      <c r="E410" t="s">
        <v>28</v>
      </c>
      <c r="F410" t="s">
        <v>25</v>
      </c>
      <c r="G410" t="s">
        <v>49</v>
      </c>
      <c r="H410" t="s">
        <v>71</v>
      </c>
      <c r="I410">
        <v>1</v>
      </c>
      <c r="J410" t="s">
        <v>231</v>
      </c>
      <c r="K410" t="s">
        <v>167</v>
      </c>
      <c r="L410" t="s">
        <v>162</v>
      </c>
      <c r="M410">
        <v>32</v>
      </c>
      <c r="N410">
        <v>0</v>
      </c>
      <c r="O410">
        <v>0</v>
      </c>
      <c r="P410">
        <v>0</v>
      </c>
      <c r="X410" t="str">
        <f>Toss[[#This Row],[服装]]&amp;Toss[[#This Row],[名前]]&amp;Toss[[#This Row],[レアリティ]]</f>
        <v>制服二口堅治ICONIC</v>
      </c>
    </row>
    <row r="411" spans="1:24" x14ac:dyDescent="0.25">
      <c r="A411">
        <f>VLOOKUP(Toss[[#This Row],[No用]],SetNo[[No.用]:[vlookup 用]],2,FALSE)</f>
        <v>134</v>
      </c>
      <c r="B411">
        <f>IF(ROW()=2,1,IF(A410&lt;&gt;Toss[[#This Row],[No]],1,B410+1))</f>
        <v>1</v>
      </c>
      <c r="C411" t="s">
        <v>117</v>
      </c>
      <c r="D411" t="s">
        <v>50</v>
      </c>
      <c r="E411" t="s">
        <v>23</v>
      </c>
      <c r="F411" t="s">
        <v>25</v>
      </c>
      <c r="G411" t="s">
        <v>49</v>
      </c>
      <c r="H411" t="s">
        <v>71</v>
      </c>
      <c r="I411">
        <v>1</v>
      </c>
      <c r="J411" t="s">
        <v>231</v>
      </c>
      <c r="K411" t="s">
        <v>166</v>
      </c>
      <c r="L411" t="s">
        <v>162</v>
      </c>
      <c r="M411">
        <v>24</v>
      </c>
      <c r="N411">
        <v>0</v>
      </c>
      <c r="O411">
        <v>0</v>
      </c>
      <c r="P411">
        <v>0</v>
      </c>
      <c r="X411" t="str">
        <f>Toss[[#This Row],[服装]]&amp;Toss[[#This Row],[名前]]&amp;Toss[[#This Row],[レアリティ]]</f>
        <v>プール掃除二口堅治ICONIC</v>
      </c>
    </row>
    <row r="412" spans="1:24" x14ac:dyDescent="0.25">
      <c r="A412">
        <f>VLOOKUP(Toss[[#This Row],[No用]],SetNo[[No.用]:[vlookup 用]],2,FALSE)</f>
        <v>134</v>
      </c>
      <c r="B412">
        <f>IF(ROW()=2,1,IF(A411&lt;&gt;Toss[[#This Row],[No]],1,B411+1))</f>
        <v>2</v>
      </c>
      <c r="C412" t="s">
        <v>117</v>
      </c>
      <c r="D412" t="s">
        <v>50</v>
      </c>
      <c r="E412" t="s">
        <v>23</v>
      </c>
      <c r="F412" t="s">
        <v>25</v>
      </c>
      <c r="G412" t="s">
        <v>49</v>
      </c>
      <c r="H412" t="s">
        <v>71</v>
      </c>
      <c r="I412">
        <v>1</v>
      </c>
      <c r="J412" t="s">
        <v>231</v>
      </c>
      <c r="K412" t="s">
        <v>167</v>
      </c>
      <c r="L412" t="s">
        <v>162</v>
      </c>
      <c r="M412">
        <v>32</v>
      </c>
      <c r="N412">
        <v>0</v>
      </c>
      <c r="O412">
        <v>0</v>
      </c>
      <c r="P412">
        <v>0</v>
      </c>
      <c r="X412" t="str">
        <f>Toss[[#This Row],[服装]]&amp;Toss[[#This Row],[名前]]&amp;Toss[[#This Row],[レアリティ]]</f>
        <v>プール掃除二口堅治ICONIC</v>
      </c>
    </row>
    <row r="413" spans="1:24" x14ac:dyDescent="0.25">
      <c r="A413">
        <f>VLOOKUP(Toss[[#This Row],[No用]],SetNo[[No.用]:[vlookup 用]],2,FALSE)</f>
        <v>135</v>
      </c>
      <c r="B413">
        <f>IF(ROW()=2,1,IF(A412&lt;&gt;Toss[[#This Row],[No]],1,B412+1))</f>
        <v>1</v>
      </c>
      <c r="C413" s="1" t="s">
        <v>646</v>
      </c>
      <c r="D413" s="1" t="s">
        <v>50</v>
      </c>
      <c r="E413" s="1" t="s">
        <v>90</v>
      </c>
      <c r="F413" s="1" t="s">
        <v>25</v>
      </c>
      <c r="G413" s="1" t="s">
        <v>49</v>
      </c>
      <c r="H413" s="1" t="s">
        <v>71</v>
      </c>
      <c r="I413">
        <v>1</v>
      </c>
      <c r="J413" t="s">
        <v>231</v>
      </c>
      <c r="K413" t="s">
        <v>166</v>
      </c>
      <c r="L413" t="s">
        <v>162</v>
      </c>
      <c r="M413">
        <v>24</v>
      </c>
      <c r="N413">
        <v>0</v>
      </c>
      <c r="O413">
        <v>0</v>
      </c>
      <c r="P413">
        <v>0</v>
      </c>
      <c r="X413" t="str">
        <f>Toss[[#This Row],[服装]]&amp;Toss[[#This Row],[名前]]&amp;Toss[[#This Row],[レアリティ]]</f>
        <v>路地裏二口堅治ICONIC</v>
      </c>
    </row>
    <row r="414" spans="1:24" x14ac:dyDescent="0.25">
      <c r="A414">
        <f>VLOOKUP(Toss[[#This Row],[No用]],SetNo[[No.用]:[vlookup 用]],2,FALSE)</f>
        <v>135</v>
      </c>
      <c r="B414">
        <f>IF(ROW()=2,1,IF(A413&lt;&gt;Toss[[#This Row],[No]],1,B413+1))</f>
        <v>2</v>
      </c>
      <c r="C414" s="1" t="s">
        <v>646</v>
      </c>
      <c r="D414" s="1" t="s">
        <v>50</v>
      </c>
      <c r="E414" s="1" t="s">
        <v>90</v>
      </c>
      <c r="F414" s="1" t="s">
        <v>25</v>
      </c>
      <c r="G414" s="1" t="s">
        <v>49</v>
      </c>
      <c r="H414" s="1" t="s">
        <v>71</v>
      </c>
      <c r="I414">
        <v>1</v>
      </c>
      <c r="J414" t="s">
        <v>231</v>
      </c>
      <c r="K414" t="s">
        <v>167</v>
      </c>
      <c r="L414" t="s">
        <v>162</v>
      </c>
      <c r="M414">
        <v>32</v>
      </c>
      <c r="N414">
        <v>0</v>
      </c>
      <c r="O414">
        <v>0</v>
      </c>
      <c r="P414">
        <v>0</v>
      </c>
      <c r="X414" t="str">
        <f>Toss[[#This Row],[服装]]&amp;Toss[[#This Row],[名前]]&amp;Toss[[#This Row],[レアリティ]]</f>
        <v>路地裏二口堅治ICONIC</v>
      </c>
    </row>
    <row r="415" spans="1:24" x14ac:dyDescent="0.25">
      <c r="A415">
        <f>VLOOKUP(Toss[[#This Row],[No用]],SetNo[[No.用]:[vlookup 用]],2,FALSE)</f>
        <v>136</v>
      </c>
      <c r="B415">
        <f>IF(ROW()=2,1,IF(A414&lt;&gt;Toss[[#This Row],[No]],1,B414+1))</f>
        <v>1</v>
      </c>
      <c r="C415" s="1" t="s">
        <v>752</v>
      </c>
      <c r="D415" s="1" t="s">
        <v>50</v>
      </c>
      <c r="E415" s="1" t="s">
        <v>77</v>
      </c>
      <c r="F415" s="1" t="s">
        <v>25</v>
      </c>
      <c r="G415" s="1" t="s">
        <v>49</v>
      </c>
      <c r="H415" s="1" t="s">
        <v>71</v>
      </c>
      <c r="I415">
        <v>1</v>
      </c>
      <c r="J415" t="s">
        <v>231</v>
      </c>
      <c r="K415" t="s">
        <v>166</v>
      </c>
      <c r="L415" t="s">
        <v>162</v>
      </c>
      <c r="M415">
        <v>24</v>
      </c>
      <c r="N415">
        <v>0</v>
      </c>
      <c r="O415">
        <v>0</v>
      </c>
      <c r="P415">
        <v>0</v>
      </c>
      <c r="X415" t="str">
        <f>Toss[[#This Row],[服装]]&amp;Toss[[#This Row],[名前]]&amp;Toss[[#This Row],[レアリティ]]</f>
        <v>甲冑二口堅治ICONIC</v>
      </c>
    </row>
    <row r="416" spans="1:24" x14ac:dyDescent="0.25">
      <c r="A416">
        <f>VLOOKUP(Toss[[#This Row],[No用]],SetNo[[No.用]:[vlookup 用]],2,FALSE)</f>
        <v>136</v>
      </c>
      <c r="B416">
        <f>IF(ROW()=2,1,IF(A415&lt;&gt;Toss[[#This Row],[No]],1,B415+1))</f>
        <v>2</v>
      </c>
      <c r="C416" s="1" t="s">
        <v>752</v>
      </c>
      <c r="D416" s="1" t="s">
        <v>50</v>
      </c>
      <c r="E416" s="1" t="s">
        <v>77</v>
      </c>
      <c r="F416" s="1" t="s">
        <v>25</v>
      </c>
      <c r="G416" s="1" t="s">
        <v>49</v>
      </c>
      <c r="H416" s="1" t="s">
        <v>71</v>
      </c>
      <c r="I416">
        <v>1</v>
      </c>
      <c r="J416" t="s">
        <v>231</v>
      </c>
      <c r="K416" t="s">
        <v>167</v>
      </c>
      <c r="L416" t="s">
        <v>162</v>
      </c>
      <c r="M416">
        <v>32</v>
      </c>
      <c r="N416">
        <v>0</v>
      </c>
      <c r="O416">
        <v>0</v>
      </c>
      <c r="P416">
        <v>0</v>
      </c>
      <c r="X416" t="str">
        <f>Toss[[#This Row],[服装]]&amp;Toss[[#This Row],[名前]]&amp;Toss[[#This Row],[レアリティ]]</f>
        <v>甲冑二口堅治ICONIC</v>
      </c>
    </row>
    <row r="417" spans="1:24" x14ac:dyDescent="0.25">
      <c r="A417">
        <f>VLOOKUP(Toss[[#This Row],[No用]],SetNo[[No.用]:[vlookup 用]],2,FALSE)</f>
        <v>137</v>
      </c>
      <c r="B417">
        <f>IF(ROW()=2,1,IF(A416&lt;&gt;Toss[[#This Row],[No]],1,B416+1))</f>
        <v>1</v>
      </c>
      <c r="C417" s="1" t="s">
        <v>871</v>
      </c>
      <c r="D417" s="1" t="s">
        <v>50</v>
      </c>
      <c r="E417" s="1" t="s">
        <v>73</v>
      </c>
      <c r="F417" s="1" t="s">
        <v>25</v>
      </c>
      <c r="G417" s="1" t="s">
        <v>49</v>
      </c>
      <c r="H417" s="1" t="s">
        <v>71</v>
      </c>
      <c r="I417">
        <v>1</v>
      </c>
      <c r="J417" t="s">
        <v>231</v>
      </c>
      <c r="K417" t="s">
        <v>166</v>
      </c>
      <c r="L417" t="s">
        <v>162</v>
      </c>
      <c r="M417">
        <v>24</v>
      </c>
      <c r="N417">
        <v>0</v>
      </c>
      <c r="O417">
        <v>0</v>
      </c>
      <c r="P417">
        <v>0</v>
      </c>
      <c r="X417" t="str">
        <f>Toss[[#This Row],[服装]]&amp;Toss[[#This Row],[名前]]&amp;Toss[[#This Row],[レアリティ]]</f>
        <v>2周年二口堅治ICONIC</v>
      </c>
    </row>
    <row r="418" spans="1:24" x14ac:dyDescent="0.25">
      <c r="A418">
        <f>VLOOKUP(Toss[[#This Row],[No用]],SetNo[[No.用]:[vlookup 用]],2,FALSE)</f>
        <v>137</v>
      </c>
      <c r="B418">
        <f>IF(ROW()=2,1,IF(A417&lt;&gt;Toss[[#This Row],[No]],1,B417+1))</f>
        <v>2</v>
      </c>
      <c r="C418" s="1" t="s">
        <v>871</v>
      </c>
      <c r="D418" s="1" t="s">
        <v>50</v>
      </c>
      <c r="E418" s="1" t="s">
        <v>73</v>
      </c>
      <c r="F418" s="1" t="s">
        <v>25</v>
      </c>
      <c r="G418" s="1" t="s">
        <v>49</v>
      </c>
      <c r="H418" s="1" t="s">
        <v>71</v>
      </c>
      <c r="I418">
        <v>1</v>
      </c>
      <c r="J418" t="s">
        <v>231</v>
      </c>
      <c r="K418" t="s">
        <v>167</v>
      </c>
      <c r="L418" t="s">
        <v>162</v>
      </c>
      <c r="M418">
        <v>32</v>
      </c>
      <c r="N418">
        <v>0</v>
      </c>
      <c r="O418">
        <v>0</v>
      </c>
      <c r="P418">
        <v>0</v>
      </c>
      <c r="X418" t="str">
        <f>Toss[[#This Row],[服装]]&amp;Toss[[#This Row],[名前]]&amp;Toss[[#This Row],[レアリティ]]</f>
        <v>2周年二口堅治ICONIC</v>
      </c>
    </row>
    <row r="419" spans="1:24" x14ac:dyDescent="0.25">
      <c r="A419">
        <f>VLOOKUP(Toss[[#This Row],[No用]],SetNo[[No.用]:[vlookup 用]],2,FALSE)</f>
        <v>138</v>
      </c>
      <c r="B419">
        <f>IF(ROW()=2,1,IF(A418&lt;&gt;Toss[[#This Row],[No]],1,B418+1))</f>
        <v>1</v>
      </c>
      <c r="C419" s="1" t="s">
        <v>944</v>
      </c>
      <c r="D419" s="1" t="s">
        <v>50</v>
      </c>
      <c r="E419" s="1" t="s">
        <v>90</v>
      </c>
      <c r="F419" s="1" t="s">
        <v>25</v>
      </c>
      <c r="G419" s="1" t="s">
        <v>49</v>
      </c>
      <c r="H419" s="1" t="s">
        <v>71</v>
      </c>
      <c r="I419">
        <v>1</v>
      </c>
      <c r="J419" t="s">
        <v>231</v>
      </c>
      <c r="K419" t="s">
        <v>166</v>
      </c>
      <c r="L419" t="s">
        <v>162</v>
      </c>
      <c r="M419">
        <v>24</v>
      </c>
      <c r="N419">
        <v>0</v>
      </c>
      <c r="O419">
        <v>0</v>
      </c>
      <c r="P419">
        <v>0</v>
      </c>
      <c r="X419" t="str">
        <f>Toss[[#This Row],[服装]]&amp;Toss[[#This Row],[名前]]&amp;Toss[[#This Row],[レアリティ]]</f>
        <v>アート2二口堅治ICONIC</v>
      </c>
    </row>
    <row r="420" spans="1:24" x14ac:dyDescent="0.25">
      <c r="A420">
        <f>VLOOKUP(Toss[[#This Row],[No用]],SetNo[[No.用]:[vlookup 用]],2,FALSE)</f>
        <v>138</v>
      </c>
      <c r="B420">
        <f>IF(ROW()=2,1,IF(A419&lt;&gt;Toss[[#This Row],[No]],1,B419+1))</f>
        <v>2</v>
      </c>
      <c r="C420" s="1" t="s">
        <v>944</v>
      </c>
      <c r="D420" s="1" t="s">
        <v>50</v>
      </c>
      <c r="E420" s="1" t="s">
        <v>90</v>
      </c>
      <c r="F420" s="1" t="s">
        <v>25</v>
      </c>
      <c r="G420" s="1" t="s">
        <v>49</v>
      </c>
      <c r="H420" s="1" t="s">
        <v>71</v>
      </c>
      <c r="I420">
        <v>1</v>
      </c>
      <c r="J420" t="s">
        <v>231</v>
      </c>
      <c r="K420" t="s">
        <v>167</v>
      </c>
      <c r="L420" t="s">
        <v>162</v>
      </c>
      <c r="M420">
        <v>32</v>
      </c>
      <c r="N420">
        <v>0</v>
      </c>
      <c r="O420">
        <v>0</v>
      </c>
      <c r="P420">
        <v>0</v>
      </c>
      <c r="X420" t="str">
        <f>Toss[[#This Row],[服装]]&amp;Toss[[#This Row],[名前]]&amp;Toss[[#This Row],[レアリティ]]</f>
        <v>アート2二口堅治ICONIC</v>
      </c>
    </row>
    <row r="421" spans="1:24" x14ac:dyDescent="0.25">
      <c r="A421">
        <f>VLOOKUP(Toss[[#This Row],[No用]],SetNo[[No.用]:[vlookup 用]],2,FALSE)</f>
        <v>139</v>
      </c>
      <c r="B421">
        <f>IF(ROW()=2,1,IF(A420&lt;&gt;Toss[[#This Row],[No]],1,B420+1))</f>
        <v>1</v>
      </c>
      <c r="C421" s="1" t="s">
        <v>1183</v>
      </c>
      <c r="D421" s="1" t="s">
        <v>50</v>
      </c>
      <c r="E421" s="1" t="s">
        <v>77</v>
      </c>
      <c r="F421" s="1" t="s">
        <v>25</v>
      </c>
      <c r="G421" s="1" t="s">
        <v>49</v>
      </c>
      <c r="H421" s="1" t="s">
        <v>71</v>
      </c>
      <c r="I421">
        <v>1</v>
      </c>
      <c r="J421" t="s">
        <v>231</v>
      </c>
      <c r="K421" t="s">
        <v>166</v>
      </c>
      <c r="L421" t="s">
        <v>162</v>
      </c>
      <c r="M421">
        <v>24</v>
      </c>
      <c r="N421">
        <v>0</v>
      </c>
      <c r="O421">
        <v>0</v>
      </c>
      <c r="P421">
        <v>0</v>
      </c>
      <c r="X421" t="str">
        <f>Toss[[#This Row],[服装]]&amp;Toss[[#This Row],[名前]]&amp;Toss[[#This Row],[レアリティ]]</f>
        <v>Xmas3二口堅治ICONIC</v>
      </c>
    </row>
    <row r="422" spans="1:24" x14ac:dyDescent="0.25">
      <c r="A422">
        <f>VLOOKUP(Toss[[#This Row],[No用]],SetNo[[No.用]:[vlookup 用]],2,FALSE)</f>
        <v>139</v>
      </c>
      <c r="B422">
        <f>IF(ROW()=2,1,IF(A421&lt;&gt;Toss[[#This Row],[No]],1,B421+1))</f>
        <v>2</v>
      </c>
      <c r="C422" s="1" t="s">
        <v>1183</v>
      </c>
      <c r="D422" s="1" t="s">
        <v>50</v>
      </c>
      <c r="E422" s="1" t="s">
        <v>77</v>
      </c>
      <c r="F422" s="1" t="s">
        <v>25</v>
      </c>
      <c r="G422" s="1" t="s">
        <v>49</v>
      </c>
      <c r="H422" s="1" t="s">
        <v>71</v>
      </c>
      <c r="I422">
        <v>1</v>
      </c>
      <c r="J422" t="s">
        <v>231</v>
      </c>
      <c r="K422" t="s">
        <v>167</v>
      </c>
      <c r="L422" t="s">
        <v>162</v>
      </c>
      <c r="M422">
        <v>32</v>
      </c>
      <c r="N422">
        <v>0</v>
      </c>
      <c r="O422">
        <v>0</v>
      </c>
      <c r="P422">
        <v>0</v>
      </c>
      <c r="X422" t="str">
        <f>Toss[[#This Row],[服装]]&amp;Toss[[#This Row],[名前]]&amp;Toss[[#This Row],[レアリティ]]</f>
        <v>Xmas3二口堅治ICONIC</v>
      </c>
    </row>
    <row r="423" spans="1:24" x14ac:dyDescent="0.25">
      <c r="A423">
        <f>VLOOKUP(Toss[[#This Row],[No用]],SetNo[[No.用]:[vlookup 用]],2,FALSE)</f>
        <v>140</v>
      </c>
      <c r="B423">
        <f>IF(ROW()=2,1,IF(A422&lt;&gt;Toss[[#This Row],[No]],1,B422+1))</f>
        <v>1</v>
      </c>
      <c r="C423" t="s">
        <v>205</v>
      </c>
      <c r="D423" t="s">
        <v>361</v>
      </c>
      <c r="E423" t="s">
        <v>23</v>
      </c>
      <c r="F423" t="s">
        <v>31</v>
      </c>
      <c r="G423" t="s">
        <v>49</v>
      </c>
      <c r="H423" t="s">
        <v>71</v>
      </c>
      <c r="I423">
        <v>1</v>
      </c>
      <c r="J423" t="s">
        <v>231</v>
      </c>
      <c r="K423" s="1" t="s">
        <v>166</v>
      </c>
      <c r="L423" s="1" t="s">
        <v>173</v>
      </c>
      <c r="M423">
        <v>34</v>
      </c>
      <c r="N423">
        <v>0</v>
      </c>
      <c r="O423">
        <v>0</v>
      </c>
      <c r="P423">
        <v>0</v>
      </c>
      <c r="X423" t="str">
        <f>Toss[[#This Row],[服装]]&amp;Toss[[#This Row],[名前]]&amp;Toss[[#This Row],[レアリティ]]</f>
        <v>ユニフォーム黄金川貫至ICONIC</v>
      </c>
    </row>
    <row r="424" spans="1:24" x14ac:dyDescent="0.25">
      <c r="A424">
        <f>VLOOKUP(Toss[[#This Row],[No用]],SetNo[[No.用]:[vlookup 用]],2,FALSE)</f>
        <v>140</v>
      </c>
      <c r="B424">
        <f>IF(ROW()=2,1,IF(A423&lt;&gt;Toss[[#This Row],[No]],1,B423+1))</f>
        <v>2</v>
      </c>
      <c r="C424" t="s">
        <v>205</v>
      </c>
      <c r="D424" t="s">
        <v>361</v>
      </c>
      <c r="E424" t="s">
        <v>23</v>
      </c>
      <c r="F424" t="s">
        <v>31</v>
      </c>
      <c r="G424" t="s">
        <v>49</v>
      </c>
      <c r="H424" t="s">
        <v>71</v>
      </c>
      <c r="I424">
        <v>1</v>
      </c>
      <c r="J424" t="s">
        <v>231</v>
      </c>
      <c r="K424" s="1" t="s">
        <v>169</v>
      </c>
      <c r="L424" s="1" t="s">
        <v>173</v>
      </c>
      <c r="M424">
        <v>34</v>
      </c>
      <c r="N424">
        <v>0</v>
      </c>
      <c r="O424">
        <v>0</v>
      </c>
      <c r="P424">
        <v>0</v>
      </c>
      <c r="X424" t="str">
        <f>Toss[[#This Row],[服装]]&amp;Toss[[#This Row],[名前]]&amp;Toss[[#This Row],[レアリティ]]</f>
        <v>ユニフォーム黄金川貫至ICONIC</v>
      </c>
    </row>
    <row r="425" spans="1:24" x14ac:dyDescent="0.25">
      <c r="A425">
        <f>VLOOKUP(Toss[[#This Row],[No用]],SetNo[[No.用]:[vlookup 用]],2,FALSE)</f>
        <v>140</v>
      </c>
      <c r="B425">
        <f>IF(ROW()=2,1,IF(A424&lt;&gt;Toss[[#This Row],[No]],1,B424+1))</f>
        <v>3</v>
      </c>
      <c r="C425" t="s">
        <v>205</v>
      </c>
      <c r="D425" t="s">
        <v>361</v>
      </c>
      <c r="E425" t="s">
        <v>23</v>
      </c>
      <c r="F425" t="s">
        <v>31</v>
      </c>
      <c r="G425" t="s">
        <v>49</v>
      </c>
      <c r="H425" t="s">
        <v>71</v>
      </c>
      <c r="I425">
        <v>1</v>
      </c>
      <c r="J425" t="s">
        <v>231</v>
      </c>
      <c r="K425" s="1" t="s">
        <v>233</v>
      </c>
      <c r="L425" s="1" t="s">
        <v>173</v>
      </c>
      <c r="M425">
        <v>42</v>
      </c>
      <c r="N425">
        <v>0</v>
      </c>
      <c r="O425">
        <v>0</v>
      </c>
      <c r="P425">
        <v>0</v>
      </c>
      <c r="X425" t="str">
        <f>Toss[[#This Row],[服装]]&amp;Toss[[#This Row],[名前]]&amp;Toss[[#This Row],[レアリティ]]</f>
        <v>ユニフォーム黄金川貫至ICONIC</v>
      </c>
    </row>
    <row r="426" spans="1:24" x14ac:dyDescent="0.25">
      <c r="A426">
        <f>VLOOKUP(Toss[[#This Row],[No用]],SetNo[[No.用]:[vlookup 用]],2,FALSE)</f>
        <v>140</v>
      </c>
      <c r="B426">
        <f>IF(ROW()=2,1,IF(A425&lt;&gt;Toss[[#This Row],[No]],1,B425+1))</f>
        <v>4</v>
      </c>
      <c r="C426" t="s">
        <v>205</v>
      </c>
      <c r="D426" t="s">
        <v>361</v>
      </c>
      <c r="E426" t="s">
        <v>23</v>
      </c>
      <c r="F426" t="s">
        <v>31</v>
      </c>
      <c r="G426" t="s">
        <v>49</v>
      </c>
      <c r="H426" t="s">
        <v>71</v>
      </c>
      <c r="I426">
        <v>1</v>
      </c>
      <c r="J426" t="s">
        <v>231</v>
      </c>
      <c r="K426" s="1" t="s">
        <v>172</v>
      </c>
      <c r="L426" s="1" t="s">
        <v>162</v>
      </c>
      <c r="M426">
        <v>32</v>
      </c>
      <c r="N426">
        <v>0</v>
      </c>
      <c r="O426">
        <v>0</v>
      </c>
      <c r="P426">
        <v>0</v>
      </c>
      <c r="X426" t="str">
        <f>Toss[[#This Row],[服装]]&amp;Toss[[#This Row],[名前]]&amp;Toss[[#This Row],[レアリティ]]</f>
        <v>ユニフォーム黄金川貫至ICONIC</v>
      </c>
    </row>
    <row r="427" spans="1:24" x14ac:dyDescent="0.25">
      <c r="A427">
        <f>VLOOKUP(Toss[[#This Row],[No用]],SetNo[[No.用]:[vlookup 用]],2,FALSE)</f>
        <v>140</v>
      </c>
      <c r="B427">
        <f>IF(ROW()=2,1,IF(A426&lt;&gt;Toss[[#This Row],[No]],1,B426+1))</f>
        <v>5</v>
      </c>
      <c r="C427" t="s">
        <v>205</v>
      </c>
      <c r="D427" t="s">
        <v>361</v>
      </c>
      <c r="E427" t="s">
        <v>23</v>
      </c>
      <c r="F427" t="s">
        <v>31</v>
      </c>
      <c r="G427" t="s">
        <v>49</v>
      </c>
      <c r="H427" t="s">
        <v>71</v>
      </c>
      <c r="I427">
        <v>1</v>
      </c>
      <c r="J427" t="s">
        <v>231</v>
      </c>
      <c r="K427" s="1" t="s">
        <v>362</v>
      </c>
      <c r="L427" s="1" t="s">
        <v>173</v>
      </c>
      <c r="M427">
        <v>36</v>
      </c>
      <c r="N427">
        <v>0</v>
      </c>
      <c r="O427">
        <v>0</v>
      </c>
      <c r="P427">
        <v>0</v>
      </c>
      <c r="X427" t="str">
        <f>Toss[[#This Row],[服装]]&amp;Toss[[#This Row],[名前]]&amp;Toss[[#This Row],[レアリティ]]</f>
        <v>ユニフォーム黄金川貫至ICONIC</v>
      </c>
    </row>
    <row r="428" spans="1:24" x14ac:dyDescent="0.25">
      <c r="A428">
        <f>VLOOKUP(Toss[[#This Row],[No用]],SetNo[[No.用]:[vlookup 用]],2,FALSE)</f>
        <v>140</v>
      </c>
      <c r="B428">
        <f>IF(ROW()=2,1,IF(A427&lt;&gt;Toss[[#This Row],[No]],1,B427+1))</f>
        <v>6</v>
      </c>
      <c r="C428" t="s">
        <v>205</v>
      </c>
      <c r="D428" t="s">
        <v>361</v>
      </c>
      <c r="E428" t="s">
        <v>23</v>
      </c>
      <c r="F428" t="s">
        <v>31</v>
      </c>
      <c r="G428" t="s">
        <v>49</v>
      </c>
      <c r="H428" t="s">
        <v>71</v>
      </c>
      <c r="I428">
        <v>1</v>
      </c>
      <c r="J428" t="s">
        <v>231</v>
      </c>
      <c r="K428" s="1" t="s">
        <v>232</v>
      </c>
      <c r="L428" s="1" t="s">
        <v>162</v>
      </c>
      <c r="M428">
        <v>32</v>
      </c>
      <c r="N428">
        <v>0</v>
      </c>
      <c r="O428">
        <v>0</v>
      </c>
      <c r="P428">
        <v>0</v>
      </c>
      <c r="X428" t="str">
        <f>Toss[[#This Row],[服装]]&amp;Toss[[#This Row],[名前]]&amp;Toss[[#This Row],[レアリティ]]</f>
        <v>ユニフォーム黄金川貫至ICONIC</v>
      </c>
    </row>
    <row r="429" spans="1:24" x14ac:dyDescent="0.25">
      <c r="A429">
        <f>VLOOKUP(Toss[[#This Row],[No用]],SetNo[[No.用]:[vlookup 用]],2,FALSE)</f>
        <v>140</v>
      </c>
      <c r="B429">
        <f>IF(ROW()=2,1,IF(A428&lt;&gt;Toss[[#This Row],[No]],1,B428+1))</f>
        <v>7</v>
      </c>
      <c r="C429" t="s">
        <v>205</v>
      </c>
      <c r="D429" t="s">
        <v>361</v>
      </c>
      <c r="E429" t="s">
        <v>23</v>
      </c>
      <c r="F429" t="s">
        <v>31</v>
      </c>
      <c r="G429" t="s">
        <v>49</v>
      </c>
      <c r="H429" t="s">
        <v>71</v>
      </c>
      <c r="I429">
        <v>1</v>
      </c>
      <c r="J429" t="s">
        <v>231</v>
      </c>
      <c r="K429" s="1" t="s">
        <v>167</v>
      </c>
      <c r="L429" s="1" t="s">
        <v>162</v>
      </c>
      <c r="M429">
        <v>27</v>
      </c>
      <c r="N429">
        <v>0</v>
      </c>
      <c r="O429">
        <v>0</v>
      </c>
      <c r="P429">
        <v>0</v>
      </c>
      <c r="X429" t="str">
        <f>Toss[[#This Row],[服装]]&amp;Toss[[#This Row],[名前]]&amp;Toss[[#This Row],[レアリティ]]</f>
        <v>ユニフォーム黄金川貫至ICONIC</v>
      </c>
    </row>
    <row r="430" spans="1:24" x14ac:dyDescent="0.25">
      <c r="A430">
        <f>VLOOKUP(Toss[[#This Row],[No用]],SetNo[[No.用]:[vlookup 用]],2,FALSE)</f>
        <v>141</v>
      </c>
      <c r="B430">
        <f>IF(ROW()=2,1,IF(A429&lt;&gt;Toss[[#This Row],[No]],1,B429+1))</f>
        <v>1</v>
      </c>
      <c r="C430" t="s">
        <v>149</v>
      </c>
      <c r="D430" t="s">
        <v>361</v>
      </c>
      <c r="E430" t="s">
        <v>23</v>
      </c>
      <c r="F430" t="s">
        <v>31</v>
      </c>
      <c r="G430" t="s">
        <v>49</v>
      </c>
      <c r="H430" t="s">
        <v>71</v>
      </c>
      <c r="I430">
        <v>1</v>
      </c>
      <c r="J430" t="s">
        <v>231</v>
      </c>
      <c r="K430" s="1" t="s">
        <v>166</v>
      </c>
      <c r="L430" s="1" t="s">
        <v>173</v>
      </c>
      <c r="M430">
        <v>34</v>
      </c>
      <c r="N430">
        <v>0</v>
      </c>
      <c r="O430">
        <v>0</v>
      </c>
      <c r="P430">
        <v>0</v>
      </c>
      <c r="X430" t="str">
        <f>Toss[[#This Row],[服装]]&amp;Toss[[#This Row],[名前]]&amp;Toss[[#This Row],[レアリティ]]</f>
        <v>制服黄金川貫至ICONIC</v>
      </c>
    </row>
    <row r="431" spans="1:24" x14ac:dyDescent="0.25">
      <c r="A431">
        <f>VLOOKUP(Toss[[#This Row],[No用]],SetNo[[No.用]:[vlookup 用]],2,FALSE)</f>
        <v>141</v>
      </c>
      <c r="B431">
        <f>IF(ROW()=2,1,IF(A430&lt;&gt;Toss[[#This Row],[No]],1,B430+1))</f>
        <v>2</v>
      </c>
      <c r="C431" t="s">
        <v>149</v>
      </c>
      <c r="D431" t="s">
        <v>361</v>
      </c>
      <c r="E431" t="s">
        <v>23</v>
      </c>
      <c r="F431" t="s">
        <v>31</v>
      </c>
      <c r="G431" t="s">
        <v>49</v>
      </c>
      <c r="H431" t="s">
        <v>71</v>
      </c>
      <c r="I431">
        <v>1</v>
      </c>
      <c r="J431" t="s">
        <v>231</v>
      </c>
      <c r="K431" s="1" t="s">
        <v>169</v>
      </c>
      <c r="L431" s="1" t="s">
        <v>173</v>
      </c>
      <c r="M431">
        <v>34</v>
      </c>
      <c r="N431">
        <v>0</v>
      </c>
      <c r="O431">
        <v>0</v>
      </c>
      <c r="P431">
        <v>0</v>
      </c>
      <c r="X431" t="str">
        <f>Toss[[#This Row],[服装]]&amp;Toss[[#This Row],[名前]]&amp;Toss[[#This Row],[レアリティ]]</f>
        <v>制服黄金川貫至ICONIC</v>
      </c>
    </row>
    <row r="432" spans="1:24" x14ac:dyDescent="0.25">
      <c r="A432">
        <f>VLOOKUP(Toss[[#This Row],[No用]],SetNo[[No.用]:[vlookup 用]],2,FALSE)</f>
        <v>141</v>
      </c>
      <c r="B432">
        <f>IF(ROW()=2,1,IF(A431&lt;&gt;Toss[[#This Row],[No]],1,B431+1))</f>
        <v>3</v>
      </c>
      <c r="C432" t="s">
        <v>149</v>
      </c>
      <c r="D432" t="s">
        <v>361</v>
      </c>
      <c r="E432" t="s">
        <v>23</v>
      </c>
      <c r="F432" t="s">
        <v>31</v>
      </c>
      <c r="G432" t="s">
        <v>49</v>
      </c>
      <c r="H432" t="s">
        <v>71</v>
      </c>
      <c r="I432">
        <v>1</v>
      </c>
      <c r="J432" t="s">
        <v>231</v>
      </c>
      <c r="K432" s="1" t="s">
        <v>233</v>
      </c>
      <c r="L432" s="1" t="s">
        <v>173</v>
      </c>
      <c r="M432">
        <v>42</v>
      </c>
      <c r="N432">
        <v>0</v>
      </c>
      <c r="O432">
        <v>0</v>
      </c>
      <c r="P432">
        <v>0</v>
      </c>
      <c r="X432" t="str">
        <f>Toss[[#This Row],[服装]]&amp;Toss[[#This Row],[名前]]&amp;Toss[[#This Row],[レアリティ]]</f>
        <v>制服黄金川貫至ICONIC</v>
      </c>
    </row>
    <row r="433" spans="1:24" x14ac:dyDescent="0.25">
      <c r="A433">
        <f>VLOOKUP(Toss[[#This Row],[No用]],SetNo[[No.用]:[vlookup 用]],2,FALSE)</f>
        <v>141</v>
      </c>
      <c r="B433">
        <f>IF(ROW()=2,1,IF(A432&lt;&gt;Toss[[#This Row],[No]],1,B432+1))</f>
        <v>4</v>
      </c>
      <c r="C433" t="s">
        <v>149</v>
      </c>
      <c r="D433" t="s">
        <v>361</v>
      </c>
      <c r="E433" t="s">
        <v>23</v>
      </c>
      <c r="F433" t="s">
        <v>31</v>
      </c>
      <c r="G433" t="s">
        <v>49</v>
      </c>
      <c r="H433" t="s">
        <v>71</v>
      </c>
      <c r="I433">
        <v>1</v>
      </c>
      <c r="J433" t="s">
        <v>231</v>
      </c>
      <c r="K433" s="1" t="s">
        <v>172</v>
      </c>
      <c r="L433" s="1" t="s">
        <v>162</v>
      </c>
      <c r="M433">
        <v>32</v>
      </c>
      <c r="N433">
        <v>0</v>
      </c>
      <c r="O433">
        <v>0</v>
      </c>
      <c r="P433">
        <v>0</v>
      </c>
      <c r="X433" t="str">
        <f>Toss[[#This Row],[服装]]&amp;Toss[[#This Row],[名前]]&amp;Toss[[#This Row],[レアリティ]]</f>
        <v>制服黄金川貫至ICONIC</v>
      </c>
    </row>
    <row r="434" spans="1:24" x14ac:dyDescent="0.25">
      <c r="A434">
        <f>VLOOKUP(Toss[[#This Row],[No用]],SetNo[[No.用]:[vlookup 用]],2,FALSE)</f>
        <v>141</v>
      </c>
      <c r="B434">
        <f>IF(ROW()=2,1,IF(A433&lt;&gt;Toss[[#This Row],[No]],1,B433+1))</f>
        <v>5</v>
      </c>
      <c r="C434" t="s">
        <v>149</v>
      </c>
      <c r="D434" t="s">
        <v>361</v>
      </c>
      <c r="E434" t="s">
        <v>23</v>
      </c>
      <c r="F434" t="s">
        <v>31</v>
      </c>
      <c r="G434" t="s">
        <v>49</v>
      </c>
      <c r="H434" t="s">
        <v>71</v>
      </c>
      <c r="I434">
        <v>1</v>
      </c>
      <c r="J434" t="s">
        <v>231</v>
      </c>
      <c r="K434" s="1" t="s">
        <v>362</v>
      </c>
      <c r="L434" s="1" t="s">
        <v>173</v>
      </c>
      <c r="M434">
        <v>36</v>
      </c>
      <c r="N434">
        <v>0</v>
      </c>
      <c r="O434">
        <v>0</v>
      </c>
      <c r="P434">
        <v>0</v>
      </c>
      <c r="X434" t="str">
        <f>Toss[[#This Row],[服装]]&amp;Toss[[#This Row],[名前]]&amp;Toss[[#This Row],[レアリティ]]</f>
        <v>制服黄金川貫至ICONIC</v>
      </c>
    </row>
    <row r="435" spans="1:24" x14ac:dyDescent="0.25">
      <c r="A435">
        <f>VLOOKUP(Toss[[#This Row],[No用]],SetNo[[No.用]:[vlookup 用]],2,FALSE)</f>
        <v>141</v>
      </c>
      <c r="B435">
        <f>IF(ROW()=2,1,IF(A434&lt;&gt;Toss[[#This Row],[No]],1,B434+1))</f>
        <v>6</v>
      </c>
      <c r="C435" t="s">
        <v>149</v>
      </c>
      <c r="D435" t="s">
        <v>361</v>
      </c>
      <c r="E435" t="s">
        <v>23</v>
      </c>
      <c r="F435" t="s">
        <v>31</v>
      </c>
      <c r="G435" t="s">
        <v>49</v>
      </c>
      <c r="H435" t="s">
        <v>71</v>
      </c>
      <c r="I435">
        <v>1</v>
      </c>
      <c r="J435" t="s">
        <v>231</v>
      </c>
      <c r="K435" s="1" t="s">
        <v>232</v>
      </c>
      <c r="L435" s="1" t="s">
        <v>162</v>
      </c>
      <c r="M435">
        <v>32</v>
      </c>
      <c r="N435">
        <v>0</v>
      </c>
      <c r="O435">
        <v>0</v>
      </c>
      <c r="P435">
        <v>0</v>
      </c>
      <c r="X435" t="str">
        <f>Toss[[#This Row],[服装]]&amp;Toss[[#This Row],[名前]]&amp;Toss[[#This Row],[レアリティ]]</f>
        <v>制服黄金川貫至ICONIC</v>
      </c>
    </row>
    <row r="436" spans="1:24" x14ac:dyDescent="0.25">
      <c r="A436">
        <f>VLOOKUP(Toss[[#This Row],[No用]],SetNo[[No.用]:[vlookup 用]],2,FALSE)</f>
        <v>141</v>
      </c>
      <c r="B436">
        <f>IF(ROW()=2,1,IF(A435&lt;&gt;Toss[[#This Row],[No]],1,B435+1))</f>
        <v>7</v>
      </c>
      <c r="C436" t="s">
        <v>149</v>
      </c>
      <c r="D436" t="s">
        <v>361</v>
      </c>
      <c r="E436" t="s">
        <v>23</v>
      </c>
      <c r="F436" t="s">
        <v>31</v>
      </c>
      <c r="G436" t="s">
        <v>49</v>
      </c>
      <c r="H436" t="s">
        <v>71</v>
      </c>
      <c r="I436">
        <v>1</v>
      </c>
      <c r="J436" t="s">
        <v>231</v>
      </c>
      <c r="K436" s="1" t="s">
        <v>167</v>
      </c>
      <c r="L436" s="1" t="s">
        <v>162</v>
      </c>
      <c r="M436">
        <v>27</v>
      </c>
      <c r="N436">
        <v>0</v>
      </c>
      <c r="O436">
        <v>0</v>
      </c>
      <c r="P436">
        <v>0</v>
      </c>
      <c r="X436" t="str">
        <f>Toss[[#This Row],[服装]]&amp;Toss[[#This Row],[名前]]&amp;Toss[[#This Row],[レアリティ]]</f>
        <v>制服黄金川貫至ICONIC</v>
      </c>
    </row>
    <row r="437" spans="1:24" x14ac:dyDescent="0.25">
      <c r="A437">
        <f>VLOOKUP(Toss[[#This Row],[No用]],SetNo[[No.用]:[vlookup 用]],2,FALSE)</f>
        <v>141</v>
      </c>
      <c r="B437">
        <f>IF(ROW()=2,1,IF(A436&lt;&gt;Toss[[#This Row],[No]],1,B436+1))</f>
        <v>8</v>
      </c>
      <c r="C437" t="s">
        <v>149</v>
      </c>
      <c r="D437" t="s">
        <v>361</v>
      </c>
      <c r="E437" t="s">
        <v>23</v>
      </c>
      <c r="F437" t="s">
        <v>31</v>
      </c>
      <c r="G437" t="s">
        <v>49</v>
      </c>
      <c r="H437" t="s">
        <v>71</v>
      </c>
      <c r="I437">
        <v>1</v>
      </c>
      <c r="J437" t="s">
        <v>231</v>
      </c>
      <c r="K437" s="1" t="s">
        <v>183</v>
      </c>
      <c r="L437" s="1" t="s">
        <v>224</v>
      </c>
      <c r="M437">
        <v>42</v>
      </c>
      <c r="N437">
        <v>0</v>
      </c>
      <c r="O437">
        <v>52</v>
      </c>
      <c r="P437">
        <v>0</v>
      </c>
      <c r="X437" t="str">
        <f>Toss[[#This Row],[服装]]&amp;Toss[[#This Row],[名前]]&amp;Toss[[#This Row],[レアリティ]]</f>
        <v>制服黄金川貫至ICONIC</v>
      </c>
    </row>
    <row r="438" spans="1:24" x14ac:dyDescent="0.25">
      <c r="A438">
        <f>VLOOKUP(Toss[[#This Row],[No用]],SetNo[[No.用]:[vlookup 用]],2,FALSE)</f>
        <v>142</v>
      </c>
      <c r="B438">
        <f>IF(ROW()=2,1,IF(A437&lt;&gt;Toss[[#This Row],[No]],1,B437+1))</f>
        <v>1</v>
      </c>
      <c r="C438" s="1" t="s">
        <v>552</v>
      </c>
      <c r="D438" t="s">
        <v>361</v>
      </c>
      <c r="E438" s="1" t="s">
        <v>90</v>
      </c>
      <c r="F438" t="s">
        <v>31</v>
      </c>
      <c r="G438" t="s">
        <v>49</v>
      </c>
      <c r="H438" t="s">
        <v>71</v>
      </c>
      <c r="I438">
        <v>1</v>
      </c>
      <c r="J438" t="s">
        <v>231</v>
      </c>
      <c r="K438" s="1" t="s">
        <v>166</v>
      </c>
      <c r="L438" s="1" t="s">
        <v>173</v>
      </c>
      <c r="M438">
        <v>34</v>
      </c>
      <c r="N438">
        <v>0</v>
      </c>
      <c r="O438">
        <v>0</v>
      </c>
      <c r="P438">
        <v>0</v>
      </c>
      <c r="X438" t="str">
        <f>Toss[[#This Row],[服装]]&amp;Toss[[#This Row],[名前]]&amp;Toss[[#This Row],[レアリティ]]</f>
        <v>職業体験黄金川貫至ICONIC</v>
      </c>
    </row>
    <row r="439" spans="1:24" x14ac:dyDescent="0.25">
      <c r="A439">
        <f>VLOOKUP(Toss[[#This Row],[No用]],SetNo[[No.用]:[vlookup 用]],2,FALSE)</f>
        <v>142</v>
      </c>
      <c r="B439">
        <f>IF(ROW()=2,1,IF(A438&lt;&gt;Toss[[#This Row],[No]],1,B438+1))</f>
        <v>2</v>
      </c>
      <c r="C439" s="1" t="s">
        <v>552</v>
      </c>
      <c r="D439" t="s">
        <v>361</v>
      </c>
      <c r="E439" s="1" t="s">
        <v>90</v>
      </c>
      <c r="F439" t="s">
        <v>31</v>
      </c>
      <c r="G439" t="s">
        <v>49</v>
      </c>
      <c r="H439" t="s">
        <v>71</v>
      </c>
      <c r="I439">
        <v>1</v>
      </c>
      <c r="J439" t="s">
        <v>231</v>
      </c>
      <c r="K439" s="1" t="s">
        <v>169</v>
      </c>
      <c r="L439" s="1" t="s">
        <v>173</v>
      </c>
      <c r="M439">
        <v>34</v>
      </c>
      <c r="N439">
        <v>0</v>
      </c>
      <c r="O439">
        <v>0</v>
      </c>
      <c r="P439">
        <v>0</v>
      </c>
      <c r="X439" t="str">
        <f>Toss[[#This Row],[服装]]&amp;Toss[[#This Row],[名前]]&amp;Toss[[#This Row],[レアリティ]]</f>
        <v>職業体験黄金川貫至ICONIC</v>
      </c>
    </row>
    <row r="440" spans="1:24" x14ac:dyDescent="0.25">
      <c r="A440">
        <f>VLOOKUP(Toss[[#This Row],[No用]],SetNo[[No.用]:[vlookup 用]],2,FALSE)</f>
        <v>142</v>
      </c>
      <c r="B440">
        <f>IF(ROW()=2,1,IF(A439&lt;&gt;Toss[[#This Row],[No]],1,B439+1))</f>
        <v>3</v>
      </c>
      <c r="C440" s="1" t="s">
        <v>552</v>
      </c>
      <c r="D440" t="s">
        <v>361</v>
      </c>
      <c r="E440" s="1" t="s">
        <v>90</v>
      </c>
      <c r="F440" t="s">
        <v>31</v>
      </c>
      <c r="G440" t="s">
        <v>49</v>
      </c>
      <c r="H440" t="s">
        <v>71</v>
      </c>
      <c r="I440">
        <v>1</v>
      </c>
      <c r="J440" t="s">
        <v>231</v>
      </c>
      <c r="K440" s="1" t="s">
        <v>233</v>
      </c>
      <c r="L440" s="1" t="s">
        <v>173</v>
      </c>
      <c r="M440">
        <v>42</v>
      </c>
      <c r="N440">
        <v>0</v>
      </c>
      <c r="O440">
        <v>0</v>
      </c>
      <c r="P440">
        <v>0</v>
      </c>
      <c r="X440" t="str">
        <f>Toss[[#This Row],[服装]]&amp;Toss[[#This Row],[名前]]&amp;Toss[[#This Row],[レアリティ]]</f>
        <v>職業体験黄金川貫至ICONIC</v>
      </c>
    </row>
    <row r="441" spans="1:24" x14ac:dyDescent="0.25">
      <c r="A441">
        <f>VLOOKUP(Toss[[#This Row],[No用]],SetNo[[No.用]:[vlookup 用]],2,FALSE)</f>
        <v>142</v>
      </c>
      <c r="B441">
        <f>IF(ROW()=2,1,IF(A440&lt;&gt;Toss[[#This Row],[No]],1,B440+1))</f>
        <v>4</v>
      </c>
      <c r="C441" s="1" t="s">
        <v>552</v>
      </c>
      <c r="D441" t="s">
        <v>361</v>
      </c>
      <c r="E441" s="1" t="s">
        <v>90</v>
      </c>
      <c r="F441" t="s">
        <v>31</v>
      </c>
      <c r="G441" t="s">
        <v>49</v>
      </c>
      <c r="H441" t="s">
        <v>71</v>
      </c>
      <c r="I441">
        <v>1</v>
      </c>
      <c r="J441" t="s">
        <v>231</v>
      </c>
      <c r="K441" s="1" t="s">
        <v>172</v>
      </c>
      <c r="L441" s="1" t="s">
        <v>162</v>
      </c>
      <c r="M441">
        <v>32</v>
      </c>
      <c r="N441">
        <v>0</v>
      </c>
      <c r="O441">
        <v>0</v>
      </c>
      <c r="P441">
        <v>0</v>
      </c>
      <c r="X441" t="str">
        <f>Toss[[#This Row],[服装]]&amp;Toss[[#This Row],[名前]]&amp;Toss[[#This Row],[レアリティ]]</f>
        <v>職業体験黄金川貫至ICONIC</v>
      </c>
    </row>
    <row r="442" spans="1:24" x14ac:dyDescent="0.25">
      <c r="A442">
        <f>VLOOKUP(Toss[[#This Row],[No用]],SetNo[[No.用]:[vlookup 用]],2,FALSE)</f>
        <v>142</v>
      </c>
      <c r="B442">
        <f>IF(ROW()=2,1,IF(A441&lt;&gt;Toss[[#This Row],[No]],1,B441+1))</f>
        <v>5</v>
      </c>
      <c r="C442" s="1" t="s">
        <v>552</v>
      </c>
      <c r="D442" t="s">
        <v>361</v>
      </c>
      <c r="E442" s="1" t="s">
        <v>90</v>
      </c>
      <c r="F442" t="s">
        <v>31</v>
      </c>
      <c r="G442" t="s">
        <v>49</v>
      </c>
      <c r="H442" t="s">
        <v>71</v>
      </c>
      <c r="I442">
        <v>1</v>
      </c>
      <c r="J442" t="s">
        <v>231</v>
      </c>
      <c r="K442" s="1" t="s">
        <v>362</v>
      </c>
      <c r="L442" s="1" t="s">
        <v>173</v>
      </c>
      <c r="M442">
        <v>36</v>
      </c>
      <c r="N442">
        <v>0</v>
      </c>
      <c r="O442">
        <v>0</v>
      </c>
      <c r="P442">
        <v>0</v>
      </c>
      <c r="X442" t="str">
        <f>Toss[[#This Row],[服装]]&amp;Toss[[#This Row],[名前]]&amp;Toss[[#This Row],[レアリティ]]</f>
        <v>職業体験黄金川貫至ICONIC</v>
      </c>
    </row>
    <row r="443" spans="1:24" x14ac:dyDescent="0.25">
      <c r="A443">
        <f>VLOOKUP(Toss[[#This Row],[No用]],SetNo[[No.用]:[vlookup 用]],2,FALSE)</f>
        <v>142</v>
      </c>
      <c r="B443">
        <f>IF(ROW()=2,1,IF(A442&lt;&gt;Toss[[#This Row],[No]],1,B442+1))</f>
        <v>6</v>
      </c>
      <c r="C443" s="1" t="s">
        <v>552</v>
      </c>
      <c r="D443" t="s">
        <v>361</v>
      </c>
      <c r="E443" s="1" t="s">
        <v>90</v>
      </c>
      <c r="F443" t="s">
        <v>31</v>
      </c>
      <c r="G443" t="s">
        <v>49</v>
      </c>
      <c r="H443" t="s">
        <v>71</v>
      </c>
      <c r="I443">
        <v>1</v>
      </c>
      <c r="J443" t="s">
        <v>231</v>
      </c>
      <c r="K443" s="1" t="s">
        <v>232</v>
      </c>
      <c r="L443" s="1" t="s">
        <v>162</v>
      </c>
      <c r="M443">
        <v>32</v>
      </c>
      <c r="N443">
        <v>0</v>
      </c>
      <c r="O443">
        <v>0</v>
      </c>
      <c r="P443">
        <v>0</v>
      </c>
      <c r="X443" t="str">
        <f>Toss[[#This Row],[服装]]&amp;Toss[[#This Row],[名前]]&amp;Toss[[#This Row],[レアリティ]]</f>
        <v>職業体験黄金川貫至ICONIC</v>
      </c>
    </row>
    <row r="444" spans="1:24" x14ac:dyDescent="0.25">
      <c r="A444">
        <f>VLOOKUP(Toss[[#This Row],[No用]],SetNo[[No.用]:[vlookup 用]],2,FALSE)</f>
        <v>142</v>
      </c>
      <c r="B444">
        <f>IF(ROW()=2,1,IF(A443&lt;&gt;Toss[[#This Row],[No]],1,B443+1))</f>
        <v>7</v>
      </c>
      <c r="C444" s="1" t="s">
        <v>552</v>
      </c>
      <c r="D444" t="s">
        <v>361</v>
      </c>
      <c r="E444" s="1" t="s">
        <v>90</v>
      </c>
      <c r="F444" t="s">
        <v>31</v>
      </c>
      <c r="G444" t="s">
        <v>49</v>
      </c>
      <c r="H444" t="s">
        <v>71</v>
      </c>
      <c r="I444">
        <v>1</v>
      </c>
      <c r="J444" t="s">
        <v>231</v>
      </c>
      <c r="K444" s="1" t="s">
        <v>167</v>
      </c>
      <c r="L444" s="1" t="s">
        <v>162</v>
      </c>
      <c r="M444">
        <v>27</v>
      </c>
      <c r="N444">
        <v>0</v>
      </c>
      <c r="O444">
        <v>0</v>
      </c>
      <c r="P444">
        <v>0</v>
      </c>
      <c r="X444" t="str">
        <f>Toss[[#This Row],[服装]]&amp;Toss[[#This Row],[名前]]&amp;Toss[[#This Row],[レアリティ]]</f>
        <v>職業体験黄金川貫至ICONIC</v>
      </c>
    </row>
    <row r="445" spans="1:24" x14ac:dyDescent="0.25">
      <c r="A445">
        <f>VLOOKUP(Toss[[#This Row],[No用]],SetNo[[No.用]:[vlookup 用]],2,FALSE)</f>
        <v>142</v>
      </c>
      <c r="B445">
        <f>IF(ROW()=2,1,IF(A444&lt;&gt;Toss[[#This Row],[No]],1,B444+1))</f>
        <v>8</v>
      </c>
      <c r="C445" s="1" t="s">
        <v>552</v>
      </c>
      <c r="D445" t="s">
        <v>361</v>
      </c>
      <c r="E445" s="1" t="s">
        <v>90</v>
      </c>
      <c r="F445" t="s">
        <v>31</v>
      </c>
      <c r="G445" t="s">
        <v>49</v>
      </c>
      <c r="H445" t="s">
        <v>71</v>
      </c>
      <c r="I445">
        <v>1</v>
      </c>
      <c r="J445" t="s">
        <v>231</v>
      </c>
      <c r="K445" s="1" t="s">
        <v>232</v>
      </c>
      <c r="L445" s="1" t="s">
        <v>224</v>
      </c>
      <c r="M445">
        <v>45</v>
      </c>
      <c r="N445">
        <v>0</v>
      </c>
      <c r="O445">
        <v>55</v>
      </c>
      <c r="P445">
        <v>0</v>
      </c>
      <c r="X445" t="str">
        <f>Toss[[#This Row],[服装]]&amp;Toss[[#This Row],[名前]]&amp;Toss[[#This Row],[レアリティ]]</f>
        <v>職業体験黄金川貫至ICONIC</v>
      </c>
    </row>
    <row r="446" spans="1:24" x14ac:dyDescent="0.25">
      <c r="A446">
        <f>VLOOKUP(Toss[[#This Row],[No用]],SetNo[[No.用]:[vlookup 用]],2,FALSE)</f>
        <v>142</v>
      </c>
      <c r="B446">
        <f>IF(ROW()=2,1,IF(A445&lt;&gt;Toss[[#This Row],[No]],1,B445+1))</f>
        <v>9</v>
      </c>
      <c r="C446" s="1" t="s">
        <v>552</v>
      </c>
      <c r="D446" t="s">
        <v>361</v>
      </c>
      <c r="E446" s="1" t="s">
        <v>90</v>
      </c>
      <c r="F446" t="s">
        <v>31</v>
      </c>
      <c r="G446" t="s">
        <v>49</v>
      </c>
      <c r="H446" t="s">
        <v>71</v>
      </c>
      <c r="I446">
        <v>1</v>
      </c>
      <c r="J446" t="s">
        <v>231</v>
      </c>
      <c r="K446" s="1" t="s">
        <v>183</v>
      </c>
      <c r="L446" s="1" t="s">
        <v>224</v>
      </c>
      <c r="M446">
        <v>42</v>
      </c>
      <c r="N446">
        <v>0</v>
      </c>
      <c r="O446">
        <v>52</v>
      </c>
      <c r="P446">
        <v>0</v>
      </c>
      <c r="X446" t="str">
        <f>Toss[[#This Row],[服装]]&amp;Toss[[#This Row],[名前]]&amp;Toss[[#This Row],[レアリティ]]</f>
        <v>職業体験黄金川貫至ICONIC</v>
      </c>
    </row>
    <row r="447" spans="1:24" x14ac:dyDescent="0.25">
      <c r="A447">
        <f>VLOOKUP(Toss[[#This Row],[No用]],SetNo[[No.用]:[vlookup 用]],2,FALSE)</f>
        <v>143</v>
      </c>
      <c r="B447">
        <f>IF(ROW()=2,1,IF(A446&lt;&gt;Toss[[#This Row],[No]],1,B446+1))</f>
        <v>1</v>
      </c>
      <c r="C447" s="1" t="s">
        <v>727</v>
      </c>
      <c r="D447" s="1" t="s">
        <v>361</v>
      </c>
      <c r="E447" s="1" t="s">
        <v>77</v>
      </c>
      <c r="F447" s="1" t="s">
        <v>31</v>
      </c>
      <c r="G447" s="1" t="s">
        <v>49</v>
      </c>
      <c r="H447" s="1" t="s">
        <v>71</v>
      </c>
      <c r="I447">
        <v>1</v>
      </c>
      <c r="J447" t="s">
        <v>231</v>
      </c>
      <c r="K447" s="1" t="s">
        <v>166</v>
      </c>
      <c r="L447" s="1" t="s">
        <v>173</v>
      </c>
      <c r="M447">
        <v>34</v>
      </c>
      <c r="N447">
        <v>0</v>
      </c>
      <c r="O447">
        <v>0</v>
      </c>
      <c r="P447">
        <v>0</v>
      </c>
      <c r="X447" t="str">
        <f>Toss[[#This Row],[服装]]&amp;Toss[[#This Row],[名前]]&amp;Toss[[#This Row],[レアリティ]]</f>
        <v>スパイ黄金川貫至ICONIC</v>
      </c>
    </row>
    <row r="448" spans="1:24" x14ac:dyDescent="0.25">
      <c r="A448">
        <f>VLOOKUP(Toss[[#This Row],[No用]],SetNo[[No.用]:[vlookup 用]],2,FALSE)</f>
        <v>143</v>
      </c>
      <c r="B448">
        <f>IF(ROW()=2,1,IF(A447&lt;&gt;Toss[[#This Row],[No]],1,B447+1))</f>
        <v>2</v>
      </c>
      <c r="C448" s="1" t="s">
        <v>727</v>
      </c>
      <c r="D448" s="1" t="s">
        <v>361</v>
      </c>
      <c r="E448" s="1" t="s">
        <v>77</v>
      </c>
      <c r="F448" s="1" t="s">
        <v>31</v>
      </c>
      <c r="G448" s="1" t="s">
        <v>49</v>
      </c>
      <c r="H448" s="1" t="s">
        <v>71</v>
      </c>
      <c r="I448">
        <v>1</v>
      </c>
      <c r="J448" t="s">
        <v>231</v>
      </c>
      <c r="K448" s="1" t="s">
        <v>169</v>
      </c>
      <c r="L448" s="1" t="s">
        <v>178</v>
      </c>
      <c r="M448">
        <v>31</v>
      </c>
      <c r="N448">
        <v>0</v>
      </c>
      <c r="O448">
        <v>0</v>
      </c>
      <c r="P448">
        <v>0</v>
      </c>
      <c r="X448" t="str">
        <f>Toss[[#This Row],[服装]]&amp;Toss[[#This Row],[名前]]&amp;Toss[[#This Row],[レアリティ]]</f>
        <v>スパイ黄金川貫至ICONIC</v>
      </c>
    </row>
    <row r="449" spans="1:24" x14ac:dyDescent="0.25">
      <c r="A449">
        <f>VLOOKUP(Toss[[#This Row],[No用]],SetNo[[No.用]:[vlookup 用]],2,FALSE)</f>
        <v>143</v>
      </c>
      <c r="B449">
        <f>IF(ROW()=2,1,IF(A448&lt;&gt;Toss[[#This Row],[No]],1,B448+1))</f>
        <v>3</v>
      </c>
      <c r="C449" s="1" t="s">
        <v>727</v>
      </c>
      <c r="D449" s="1" t="s">
        <v>361</v>
      </c>
      <c r="E449" s="1" t="s">
        <v>77</v>
      </c>
      <c r="F449" s="1" t="s">
        <v>31</v>
      </c>
      <c r="G449" s="1" t="s">
        <v>49</v>
      </c>
      <c r="H449" s="1" t="s">
        <v>71</v>
      </c>
      <c r="I449">
        <v>1</v>
      </c>
      <c r="J449" t="s">
        <v>231</v>
      </c>
      <c r="K449" s="1" t="s">
        <v>233</v>
      </c>
      <c r="L449" s="1" t="s">
        <v>162</v>
      </c>
      <c r="M449">
        <v>36</v>
      </c>
      <c r="N449">
        <v>0</v>
      </c>
      <c r="O449">
        <v>0</v>
      </c>
      <c r="P449">
        <v>0</v>
      </c>
      <c r="X449" t="str">
        <f>Toss[[#This Row],[服装]]&amp;Toss[[#This Row],[名前]]&amp;Toss[[#This Row],[レアリティ]]</f>
        <v>スパイ黄金川貫至ICONIC</v>
      </c>
    </row>
    <row r="450" spans="1:24" x14ac:dyDescent="0.25">
      <c r="A450">
        <f>VLOOKUP(Toss[[#This Row],[No用]],SetNo[[No.用]:[vlookup 用]],2,FALSE)</f>
        <v>143</v>
      </c>
      <c r="B450">
        <f>IF(ROW()=2,1,IF(A449&lt;&gt;Toss[[#This Row],[No]],1,B449+1))</f>
        <v>4</v>
      </c>
      <c r="C450" s="1" t="s">
        <v>727</v>
      </c>
      <c r="D450" s="1" t="s">
        <v>361</v>
      </c>
      <c r="E450" s="1" t="s">
        <v>77</v>
      </c>
      <c r="F450" s="1" t="s">
        <v>31</v>
      </c>
      <c r="G450" s="1" t="s">
        <v>49</v>
      </c>
      <c r="H450" s="1" t="s">
        <v>71</v>
      </c>
      <c r="I450">
        <v>1</v>
      </c>
      <c r="J450" t="s">
        <v>231</v>
      </c>
      <c r="K450" s="1" t="s">
        <v>172</v>
      </c>
      <c r="L450" s="1" t="s">
        <v>162</v>
      </c>
      <c r="M450">
        <v>32</v>
      </c>
      <c r="N450">
        <v>0</v>
      </c>
      <c r="O450">
        <v>0</v>
      </c>
      <c r="P450">
        <v>0</v>
      </c>
      <c r="X450" t="str">
        <f>Toss[[#This Row],[服装]]&amp;Toss[[#This Row],[名前]]&amp;Toss[[#This Row],[レアリティ]]</f>
        <v>スパイ黄金川貫至ICONIC</v>
      </c>
    </row>
    <row r="451" spans="1:24" x14ac:dyDescent="0.25">
      <c r="A451">
        <f>VLOOKUP(Toss[[#This Row],[No用]],SetNo[[No.用]:[vlookup 用]],2,FALSE)</f>
        <v>143</v>
      </c>
      <c r="B451">
        <f>IF(ROW()=2,1,IF(A450&lt;&gt;Toss[[#This Row],[No]],1,B450+1))</f>
        <v>5</v>
      </c>
      <c r="C451" s="1" t="s">
        <v>727</v>
      </c>
      <c r="D451" s="1" t="s">
        <v>361</v>
      </c>
      <c r="E451" s="1" t="s">
        <v>77</v>
      </c>
      <c r="F451" s="1" t="s">
        <v>31</v>
      </c>
      <c r="G451" s="1" t="s">
        <v>49</v>
      </c>
      <c r="H451" s="1" t="s">
        <v>71</v>
      </c>
      <c r="I451">
        <v>1</v>
      </c>
      <c r="J451" t="s">
        <v>231</v>
      </c>
      <c r="K451" s="1" t="s">
        <v>362</v>
      </c>
      <c r="L451" s="1" t="s">
        <v>173</v>
      </c>
      <c r="M451">
        <v>36</v>
      </c>
      <c r="N451">
        <v>0</v>
      </c>
      <c r="O451">
        <v>0</v>
      </c>
      <c r="P451">
        <v>0</v>
      </c>
      <c r="X451" t="str">
        <f>Toss[[#This Row],[服装]]&amp;Toss[[#This Row],[名前]]&amp;Toss[[#This Row],[レアリティ]]</f>
        <v>スパイ黄金川貫至ICONIC</v>
      </c>
    </row>
    <row r="452" spans="1:24" x14ac:dyDescent="0.25">
      <c r="A452">
        <f>VLOOKUP(Toss[[#This Row],[No用]],SetNo[[No.用]:[vlookup 用]],2,FALSE)</f>
        <v>143</v>
      </c>
      <c r="B452">
        <f>IF(ROW()=2,1,IF(A451&lt;&gt;Toss[[#This Row],[No]],1,B451+1))</f>
        <v>6</v>
      </c>
      <c r="C452" s="1" t="s">
        <v>727</v>
      </c>
      <c r="D452" s="1" t="s">
        <v>361</v>
      </c>
      <c r="E452" s="1" t="s">
        <v>77</v>
      </c>
      <c r="F452" s="1" t="s">
        <v>31</v>
      </c>
      <c r="G452" s="1" t="s">
        <v>49</v>
      </c>
      <c r="H452" s="1" t="s">
        <v>71</v>
      </c>
      <c r="I452">
        <v>1</v>
      </c>
      <c r="J452" t="s">
        <v>231</v>
      </c>
      <c r="K452" s="1" t="s">
        <v>232</v>
      </c>
      <c r="L452" s="1" t="s">
        <v>162</v>
      </c>
      <c r="M452">
        <v>32</v>
      </c>
      <c r="N452">
        <v>0</v>
      </c>
      <c r="O452">
        <v>0</v>
      </c>
      <c r="P452">
        <v>0</v>
      </c>
      <c r="X452" t="str">
        <f>Toss[[#This Row],[服装]]&amp;Toss[[#This Row],[名前]]&amp;Toss[[#This Row],[レアリティ]]</f>
        <v>スパイ黄金川貫至ICONIC</v>
      </c>
    </row>
    <row r="453" spans="1:24" x14ac:dyDescent="0.25">
      <c r="A453">
        <f>VLOOKUP(Toss[[#This Row],[No用]],SetNo[[No.用]:[vlookup 用]],2,FALSE)</f>
        <v>143</v>
      </c>
      <c r="B453">
        <f>IF(ROW()=2,1,IF(A452&lt;&gt;Toss[[#This Row],[No]],1,B452+1))</f>
        <v>7</v>
      </c>
      <c r="C453" s="1" t="s">
        <v>727</v>
      </c>
      <c r="D453" s="1" t="s">
        <v>361</v>
      </c>
      <c r="E453" s="1" t="s">
        <v>77</v>
      </c>
      <c r="F453" s="1" t="s">
        <v>31</v>
      </c>
      <c r="G453" s="1" t="s">
        <v>49</v>
      </c>
      <c r="H453" s="1" t="s">
        <v>71</v>
      </c>
      <c r="I453">
        <v>1</v>
      </c>
      <c r="J453" t="s">
        <v>231</v>
      </c>
      <c r="K453" s="1" t="s">
        <v>167</v>
      </c>
      <c r="L453" s="1" t="s">
        <v>162</v>
      </c>
      <c r="M453">
        <v>27</v>
      </c>
      <c r="N453">
        <v>0</v>
      </c>
      <c r="O453">
        <v>0</v>
      </c>
      <c r="P453">
        <v>0</v>
      </c>
      <c r="X453" t="str">
        <f>Toss[[#This Row],[服装]]&amp;Toss[[#This Row],[名前]]&amp;Toss[[#This Row],[レアリティ]]</f>
        <v>スパイ黄金川貫至ICONIC</v>
      </c>
    </row>
    <row r="454" spans="1:24" x14ac:dyDescent="0.25">
      <c r="A454">
        <f>VLOOKUP(Toss[[#This Row],[No用]],SetNo[[No.用]:[vlookup 用]],2,FALSE)</f>
        <v>143</v>
      </c>
      <c r="B454">
        <f>IF(ROW()=2,1,IF(A453&lt;&gt;Toss[[#This Row],[No]],1,B453+1))</f>
        <v>8</v>
      </c>
      <c r="C454" s="1" t="s">
        <v>727</v>
      </c>
      <c r="D454" s="1" t="s">
        <v>361</v>
      </c>
      <c r="E454" s="1" t="s">
        <v>77</v>
      </c>
      <c r="F454" s="1" t="s">
        <v>31</v>
      </c>
      <c r="G454" s="1" t="s">
        <v>49</v>
      </c>
      <c r="H454" s="1" t="s">
        <v>71</v>
      </c>
      <c r="I454">
        <v>1</v>
      </c>
      <c r="J454" t="s">
        <v>231</v>
      </c>
      <c r="K454" s="1" t="s">
        <v>183</v>
      </c>
      <c r="L454" s="1" t="s">
        <v>224</v>
      </c>
      <c r="M454">
        <v>45</v>
      </c>
      <c r="N454">
        <v>0</v>
      </c>
      <c r="O454">
        <v>55</v>
      </c>
      <c r="P454">
        <v>0</v>
      </c>
      <c r="X454" t="str">
        <f>Toss[[#This Row],[服装]]&amp;Toss[[#This Row],[名前]]&amp;Toss[[#This Row],[レアリティ]]</f>
        <v>スパイ黄金川貫至ICONIC</v>
      </c>
    </row>
    <row r="455" spans="1:24" x14ac:dyDescent="0.25">
      <c r="A455">
        <f>VLOOKUP(Toss[[#This Row],[No用]],SetNo[[No.用]:[vlookup 用]],2,FALSE)</f>
        <v>143</v>
      </c>
      <c r="B455">
        <f>IF(ROW()=2,1,IF(A454&lt;&gt;Toss[[#This Row],[No]],1,B454+1))</f>
        <v>9</v>
      </c>
      <c r="C455" s="1" t="s">
        <v>727</v>
      </c>
      <c r="D455" s="1" t="s">
        <v>361</v>
      </c>
      <c r="E455" s="1" t="s">
        <v>77</v>
      </c>
      <c r="F455" s="1" t="s">
        <v>31</v>
      </c>
      <c r="G455" s="1" t="s">
        <v>49</v>
      </c>
      <c r="H455" s="1" t="s">
        <v>71</v>
      </c>
      <c r="I455">
        <v>1</v>
      </c>
      <c r="J455" t="s">
        <v>231</v>
      </c>
      <c r="K455" s="1" t="s">
        <v>183</v>
      </c>
      <c r="L455" s="1" t="s">
        <v>224</v>
      </c>
      <c r="M455">
        <v>45</v>
      </c>
      <c r="N455">
        <v>0</v>
      </c>
      <c r="O455">
        <v>55</v>
      </c>
      <c r="P455">
        <v>0</v>
      </c>
      <c r="Q455" s="1" t="s">
        <v>758</v>
      </c>
      <c r="X455" t="str">
        <f>Toss[[#This Row],[服装]]&amp;Toss[[#This Row],[名前]]&amp;Toss[[#This Row],[レアリティ]]</f>
        <v>スパイ黄金川貫至ICONIC</v>
      </c>
    </row>
    <row r="456" spans="1:24" x14ac:dyDescent="0.25">
      <c r="A456">
        <f>VLOOKUP(Toss[[#This Row],[No用]],SetNo[[No.用]:[vlookup 用]],2,FALSE)</f>
        <v>144</v>
      </c>
      <c r="B456">
        <f>IF(ROW()=2,1,IF(A455&lt;&gt;Toss[[#This Row],[No]],1,B455+1))</f>
        <v>1</v>
      </c>
      <c r="C456" s="1" t="s">
        <v>1016</v>
      </c>
      <c r="D456" s="1" t="s">
        <v>361</v>
      </c>
      <c r="E456" s="1" t="s">
        <v>73</v>
      </c>
      <c r="F456" s="1" t="s">
        <v>31</v>
      </c>
      <c r="G456" s="1" t="s">
        <v>49</v>
      </c>
      <c r="H456" s="1" t="s">
        <v>71</v>
      </c>
      <c r="I456">
        <v>1</v>
      </c>
      <c r="J456" t="s">
        <v>231</v>
      </c>
      <c r="K456" s="1" t="s">
        <v>166</v>
      </c>
      <c r="L456" s="1" t="s">
        <v>178</v>
      </c>
      <c r="M456">
        <v>33</v>
      </c>
      <c r="N456">
        <v>0</v>
      </c>
      <c r="O456">
        <v>0</v>
      </c>
      <c r="P456">
        <v>0</v>
      </c>
      <c r="Q456" s="1"/>
      <c r="X456" t="str">
        <f>Toss[[#This Row],[服装]]&amp;Toss[[#This Row],[名前]]&amp;Toss[[#This Row],[レアリティ]]</f>
        <v>焼き芋黄金川貫至ICONIC</v>
      </c>
    </row>
    <row r="457" spans="1:24" x14ac:dyDescent="0.25">
      <c r="A457">
        <f>VLOOKUP(Toss[[#This Row],[No用]],SetNo[[No.用]:[vlookup 用]],2,FALSE)</f>
        <v>144</v>
      </c>
      <c r="B457">
        <f>IF(ROW()=2,1,IF(A456&lt;&gt;Toss[[#This Row],[No]],1,B456+1))</f>
        <v>2</v>
      </c>
      <c r="C457" s="1" t="s">
        <v>1016</v>
      </c>
      <c r="D457" s="1" t="s">
        <v>361</v>
      </c>
      <c r="E457" s="1" t="s">
        <v>73</v>
      </c>
      <c r="F457" s="1" t="s">
        <v>31</v>
      </c>
      <c r="G457" s="1" t="s">
        <v>49</v>
      </c>
      <c r="H457" s="1" t="s">
        <v>71</v>
      </c>
      <c r="I457">
        <v>1</v>
      </c>
      <c r="J457" t="s">
        <v>231</v>
      </c>
      <c r="K457" s="1" t="s">
        <v>169</v>
      </c>
      <c r="L457" s="1" t="s">
        <v>173</v>
      </c>
      <c r="M457">
        <v>35</v>
      </c>
      <c r="N457">
        <v>0</v>
      </c>
      <c r="O457">
        <v>0</v>
      </c>
      <c r="P457">
        <v>0</v>
      </c>
      <c r="Q457" s="1"/>
      <c r="X457" t="str">
        <f>Toss[[#This Row],[服装]]&amp;Toss[[#This Row],[名前]]&amp;Toss[[#This Row],[レアリティ]]</f>
        <v>焼き芋黄金川貫至ICONIC</v>
      </c>
    </row>
    <row r="458" spans="1:24" x14ac:dyDescent="0.25">
      <c r="A458">
        <f>VLOOKUP(Toss[[#This Row],[No用]],SetNo[[No.用]:[vlookup 用]],2,FALSE)</f>
        <v>144</v>
      </c>
      <c r="B458">
        <f>IF(ROW()=2,1,IF(A457&lt;&gt;Toss[[#This Row],[No]],1,B457+1))</f>
        <v>3</v>
      </c>
      <c r="C458" s="1" t="s">
        <v>1016</v>
      </c>
      <c r="D458" s="1" t="s">
        <v>361</v>
      </c>
      <c r="E458" s="1" t="s">
        <v>73</v>
      </c>
      <c r="F458" s="1" t="s">
        <v>31</v>
      </c>
      <c r="G458" s="1" t="s">
        <v>49</v>
      </c>
      <c r="H458" s="1" t="s">
        <v>71</v>
      </c>
      <c r="I458">
        <v>1</v>
      </c>
      <c r="J458" t="s">
        <v>231</v>
      </c>
      <c r="K458" s="1" t="s">
        <v>233</v>
      </c>
      <c r="L458" s="1" t="s">
        <v>173</v>
      </c>
      <c r="M458">
        <v>43</v>
      </c>
      <c r="N458">
        <v>0</v>
      </c>
      <c r="O458">
        <v>0</v>
      </c>
      <c r="P458">
        <v>0</v>
      </c>
      <c r="Q458" s="1"/>
      <c r="X458" t="str">
        <f>Toss[[#This Row],[服装]]&amp;Toss[[#This Row],[名前]]&amp;Toss[[#This Row],[レアリティ]]</f>
        <v>焼き芋黄金川貫至ICONIC</v>
      </c>
    </row>
    <row r="459" spans="1:24" x14ac:dyDescent="0.25">
      <c r="A459">
        <f>VLOOKUP(Toss[[#This Row],[No用]],SetNo[[No.用]:[vlookup 用]],2,FALSE)</f>
        <v>144</v>
      </c>
      <c r="B459">
        <f>IF(ROW()=2,1,IF(A458&lt;&gt;Toss[[#This Row],[No]],1,B458+1))</f>
        <v>4</v>
      </c>
      <c r="C459" s="1" t="s">
        <v>1016</v>
      </c>
      <c r="D459" s="1" t="s">
        <v>361</v>
      </c>
      <c r="E459" s="1" t="s">
        <v>73</v>
      </c>
      <c r="F459" s="1" t="s">
        <v>31</v>
      </c>
      <c r="G459" s="1" t="s">
        <v>49</v>
      </c>
      <c r="H459" s="1" t="s">
        <v>71</v>
      </c>
      <c r="I459">
        <v>1</v>
      </c>
      <c r="J459" t="s">
        <v>231</v>
      </c>
      <c r="K459" s="1" t="s">
        <v>172</v>
      </c>
      <c r="L459" s="1" t="s">
        <v>162</v>
      </c>
      <c r="M459">
        <v>33</v>
      </c>
      <c r="N459">
        <v>0</v>
      </c>
      <c r="O459">
        <v>0</v>
      </c>
      <c r="P459">
        <v>0</v>
      </c>
      <c r="Q459" s="1"/>
      <c r="X459" t="str">
        <f>Toss[[#This Row],[服装]]&amp;Toss[[#This Row],[名前]]&amp;Toss[[#This Row],[レアリティ]]</f>
        <v>焼き芋黄金川貫至ICONIC</v>
      </c>
    </row>
    <row r="460" spans="1:24" x14ac:dyDescent="0.25">
      <c r="A460">
        <f>VLOOKUP(Toss[[#This Row],[No用]],SetNo[[No.用]:[vlookup 用]],2,FALSE)</f>
        <v>144</v>
      </c>
      <c r="B460">
        <f>IF(ROW()=2,1,IF(A459&lt;&gt;Toss[[#This Row],[No]],1,B459+1))</f>
        <v>5</v>
      </c>
      <c r="C460" s="1" t="s">
        <v>1016</v>
      </c>
      <c r="D460" s="1" t="s">
        <v>361</v>
      </c>
      <c r="E460" s="1" t="s">
        <v>73</v>
      </c>
      <c r="F460" s="1" t="s">
        <v>31</v>
      </c>
      <c r="G460" s="1" t="s">
        <v>49</v>
      </c>
      <c r="H460" s="1" t="s">
        <v>71</v>
      </c>
      <c r="I460">
        <v>1</v>
      </c>
      <c r="J460" t="s">
        <v>231</v>
      </c>
      <c r="K460" s="1" t="s">
        <v>362</v>
      </c>
      <c r="L460" s="1" t="s">
        <v>173</v>
      </c>
      <c r="M460">
        <v>37</v>
      </c>
      <c r="N460">
        <v>0</v>
      </c>
      <c r="O460">
        <v>0</v>
      </c>
      <c r="P460">
        <v>0</v>
      </c>
      <c r="Q460" s="1"/>
      <c r="X460" t="str">
        <f>Toss[[#This Row],[服装]]&amp;Toss[[#This Row],[名前]]&amp;Toss[[#This Row],[レアリティ]]</f>
        <v>焼き芋黄金川貫至ICONIC</v>
      </c>
    </row>
    <row r="461" spans="1:24" x14ac:dyDescent="0.25">
      <c r="A461">
        <f>VLOOKUP(Toss[[#This Row],[No用]],SetNo[[No.用]:[vlookup 用]],2,FALSE)</f>
        <v>144</v>
      </c>
      <c r="B461">
        <f>IF(ROW()=2,1,IF(A460&lt;&gt;Toss[[#This Row],[No]],1,B460+1))</f>
        <v>6</v>
      </c>
      <c r="C461" s="1" t="s">
        <v>1016</v>
      </c>
      <c r="D461" s="1" t="s">
        <v>361</v>
      </c>
      <c r="E461" s="1" t="s">
        <v>73</v>
      </c>
      <c r="F461" s="1" t="s">
        <v>31</v>
      </c>
      <c r="G461" s="1" t="s">
        <v>49</v>
      </c>
      <c r="H461" s="1" t="s">
        <v>71</v>
      </c>
      <c r="I461">
        <v>1</v>
      </c>
      <c r="J461" t="s">
        <v>231</v>
      </c>
      <c r="K461" s="1" t="s">
        <v>232</v>
      </c>
      <c r="L461" s="1" t="s">
        <v>173</v>
      </c>
      <c r="M461">
        <v>39</v>
      </c>
      <c r="N461">
        <v>0</v>
      </c>
      <c r="O461">
        <v>0</v>
      </c>
      <c r="P461">
        <v>0</v>
      </c>
      <c r="Q461" s="1"/>
      <c r="X461" t="str">
        <f>Toss[[#This Row],[服装]]&amp;Toss[[#This Row],[名前]]&amp;Toss[[#This Row],[レアリティ]]</f>
        <v>焼き芋黄金川貫至ICONIC</v>
      </c>
    </row>
    <row r="462" spans="1:24" x14ac:dyDescent="0.25">
      <c r="A462">
        <f>VLOOKUP(Toss[[#This Row],[No用]],SetNo[[No.用]:[vlookup 用]],2,FALSE)</f>
        <v>144</v>
      </c>
      <c r="B462">
        <f>IF(ROW()=2,1,IF(A461&lt;&gt;Toss[[#This Row],[No]],1,B461+1))</f>
        <v>7</v>
      </c>
      <c r="C462" s="1" t="s">
        <v>1016</v>
      </c>
      <c r="D462" s="1" t="s">
        <v>361</v>
      </c>
      <c r="E462" s="1" t="s">
        <v>73</v>
      </c>
      <c r="F462" s="1" t="s">
        <v>31</v>
      </c>
      <c r="G462" s="1" t="s">
        <v>49</v>
      </c>
      <c r="H462" s="1" t="s">
        <v>71</v>
      </c>
      <c r="I462">
        <v>1</v>
      </c>
      <c r="J462" t="s">
        <v>231</v>
      </c>
      <c r="K462" s="1" t="s">
        <v>167</v>
      </c>
      <c r="L462" s="1" t="s">
        <v>162</v>
      </c>
      <c r="M462">
        <v>28</v>
      </c>
      <c r="N462">
        <v>0</v>
      </c>
      <c r="O462">
        <v>0</v>
      </c>
      <c r="P462">
        <v>0</v>
      </c>
      <c r="Q462" s="1"/>
      <c r="X462" t="str">
        <f>Toss[[#This Row],[服装]]&amp;Toss[[#This Row],[名前]]&amp;Toss[[#This Row],[レアリティ]]</f>
        <v>焼き芋黄金川貫至ICONIC</v>
      </c>
    </row>
    <row r="463" spans="1:24" x14ac:dyDescent="0.25">
      <c r="A463">
        <f>VLOOKUP(Toss[[#This Row],[No用]],SetNo[[No.用]:[vlookup 用]],2,FALSE)</f>
        <v>144</v>
      </c>
      <c r="B463">
        <f>IF(ROW()=2,1,IF(A462&lt;&gt;Toss[[#This Row],[No]],1,B462+1))</f>
        <v>8</v>
      </c>
      <c r="C463" s="1" t="s">
        <v>1016</v>
      </c>
      <c r="D463" s="1" t="s">
        <v>361</v>
      </c>
      <c r="E463" s="1" t="s">
        <v>73</v>
      </c>
      <c r="F463" s="1" t="s">
        <v>31</v>
      </c>
      <c r="G463" s="1" t="s">
        <v>49</v>
      </c>
      <c r="H463" s="1" t="s">
        <v>71</v>
      </c>
      <c r="I463">
        <v>1</v>
      </c>
      <c r="J463" t="s">
        <v>231</v>
      </c>
      <c r="K463" s="1" t="s">
        <v>169</v>
      </c>
      <c r="L463" s="1" t="s">
        <v>224</v>
      </c>
      <c r="M463">
        <v>46</v>
      </c>
      <c r="N463">
        <v>0</v>
      </c>
      <c r="O463">
        <v>56</v>
      </c>
      <c r="P463">
        <v>0</v>
      </c>
      <c r="Q463" s="1"/>
      <c r="X463" t="str">
        <f>Toss[[#This Row],[服装]]&amp;Toss[[#This Row],[名前]]&amp;Toss[[#This Row],[レアリティ]]</f>
        <v>焼き芋黄金川貫至ICONIC</v>
      </c>
    </row>
    <row r="464" spans="1:24" x14ac:dyDescent="0.25">
      <c r="A464">
        <f>VLOOKUP(Toss[[#This Row],[No用]],SetNo[[No.用]:[vlookup 用]],2,FALSE)</f>
        <v>144</v>
      </c>
      <c r="B464">
        <f>IF(ROW()=2,1,IF(A463&lt;&gt;Toss[[#This Row],[No]],1,B463+1))</f>
        <v>9</v>
      </c>
      <c r="C464" s="1" t="s">
        <v>1016</v>
      </c>
      <c r="D464" s="1" t="s">
        <v>361</v>
      </c>
      <c r="E464" s="1" t="s">
        <v>73</v>
      </c>
      <c r="F464" s="1" t="s">
        <v>31</v>
      </c>
      <c r="G464" s="1" t="s">
        <v>49</v>
      </c>
      <c r="H464" s="1" t="s">
        <v>71</v>
      </c>
      <c r="I464">
        <v>1</v>
      </c>
      <c r="J464" t="s">
        <v>231</v>
      </c>
      <c r="K464" s="1" t="s">
        <v>183</v>
      </c>
      <c r="L464" s="1" t="s">
        <v>224</v>
      </c>
      <c r="M464">
        <v>46</v>
      </c>
      <c r="N464">
        <v>0</v>
      </c>
      <c r="O464">
        <v>56</v>
      </c>
      <c r="P464">
        <v>0</v>
      </c>
      <c r="Q464" s="1"/>
      <c r="X464" t="str">
        <f>Toss[[#This Row],[服装]]&amp;Toss[[#This Row],[名前]]&amp;Toss[[#This Row],[レアリティ]]</f>
        <v>焼き芋黄金川貫至ICONIC</v>
      </c>
    </row>
    <row r="465" spans="1:24" x14ac:dyDescent="0.25">
      <c r="A465">
        <f>VLOOKUP(Toss[[#This Row],[No用]],SetNo[[No.用]:[vlookup 用]],2,FALSE)</f>
        <v>144</v>
      </c>
      <c r="B465">
        <f>IF(ROW()=2,1,IF(A464&lt;&gt;Toss[[#This Row],[No]],1,B464+1))</f>
        <v>10</v>
      </c>
      <c r="C465" s="1" t="s">
        <v>1016</v>
      </c>
      <c r="D465" s="1" t="s">
        <v>361</v>
      </c>
      <c r="E465" s="1" t="s">
        <v>73</v>
      </c>
      <c r="F465" s="1" t="s">
        <v>31</v>
      </c>
      <c r="G465" s="1" t="s">
        <v>49</v>
      </c>
      <c r="H465" s="1" t="s">
        <v>71</v>
      </c>
      <c r="I465">
        <v>1</v>
      </c>
      <c r="J465" t="s">
        <v>231</v>
      </c>
      <c r="K465" s="1" t="s">
        <v>232</v>
      </c>
      <c r="L465" s="1" t="s">
        <v>224</v>
      </c>
      <c r="M465">
        <v>46</v>
      </c>
      <c r="N465">
        <v>0</v>
      </c>
      <c r="O465">
        <v>56</v>
      </c>
      <c r="P465">
        <v>0</v>
      </c>
      <c r="Q465" s="1"/>
      <c r="X465" t="str">
        <f>Toss[[#This Row],[服装]]&amp;Toss[[#This Row],[名前]]&amp;Toss[[#This Row],[レアリティ]]</f>
        <v>焼き芋黄金川貫至ICONIC</v>
      </c>
    </row>
    <row r="466" spans="1:24" x14ac:dyDescent="0.25">
      <c r="A466">
        <f>VLOOKUP(Toss[[#This Row],[No用]],SetNo[[No.用]:[vlookup 用]],2,FALSE)</f>
        <v>145</v>
      </c>
      <c r="B466">
        <f>IF(ROW()=2,1,IF(A465&lt;&gt;Toss[[#This Row],[No]],1,B465+1))</f>
        <v>1</v>
      </c>
      <c r="C466" s="1" t="s">
        <v>1557</v>
      </c>
      <c r="D466" s="1" t="s">
        <v>361</v>
      </c>
      <c r="E466" s="1" t="s">
        <v>24</v>
      </c>
      <c r="F466" s="1" t="s">
        <v>31</v>
      </c>
      <c r="G466" s="1" t="s">
        <v>49</v>
      </c>
      <c r="H466" s="1" t="s">
        <v>71</v>
      </c>
      <c r="I466">
        <v>1</v>
      </c>
      <c r="J466" t="s">
        <v>231</v>
      </c>
      <c r="K466" s="1" t="s">
        <v>166</v>
      </c>
      <c r="L466" s="1" t="s">
        <v>178</v>
      </c>
      <c r="M466">
        <v>32</v>
      </c>
      <c r="N466">
        <v>0</v>
      </c>
      <c r="O466">
        <v>0</v>
      </c>
      <c r="P466">
        <v>0</v>
      </c>
      <c r="Q466" s="1"/>
      <c r="X466" t="str">
        <f>Toss[[#This Row],[服装]]&amp;Toss[[#This Row],[名前]]&amp;Toss[[#This Row],[レアリティ]]</f>
        <v>格ゲー黄金川貫至ICONIC</v>
      </c>
    </row>
    <row r="467" spans="1:24" x14ac:dyDescent="0.25">
      <c r="A467">
        <f>VLOOKUP(Toss[[#This Row],[No用]],SetNo[[No.用]:[vlookup 用]],2,FALSE)</f>
        <v>145</v>
      </c>
      <c r="B467">
        <f>IF(ROW()=2,1,IF(A466&lt;&gt;Toss[[#This Row],[No]],1,B466+1))</f>
        <v>2</v>
      </c>
      <c r="C467" s="1" t="s">
        <v>1557</v>
      </c>
      <c r="D467" s="1" t="s">
        <v>361</v>
      </c>
      <c r="E467" s="1" t="s">
        <v>24</v>
      </c>
      <c r="F467" s="1" t="s">
        <v>31</v>
      </c>
      <c r="G467" s="1" t="s">
        <v>49</v>
      </c>
      <c r="H467" s="1" t="s">
        <v>71</v>
      </c>
      <c r="I467">
        <v>1</v>
      </c>
      <c r="J467" t="s">
        <v>231</v>
      </c>
      <c r="K467" s="1" t="s">
        <v>169</v>
      </c>
      <c r="L467" s="1" t="s">
        <v>178</v>
      </c>
      <c r="M467">
        <v>32</v>
      </c>
      <c r="N467">
        <v>0</v>
      </c>
      <c r="O467">
        <v>0</v>
      </c>
      <c r="P467">
        <v>0</v>
      </c>
      <c r="Q467" s="1"/>
      <c r="X467" t="str">
        <f>Toss[[#This Row],[服装]]&amp;Toss[[#This Row],[名前]]&amp;Toss[[#This Row],[レアリティ]]</f>
        <v>格ゲー黄金川貫至ICONIC</v>
      </c>
    </row>
    <row r="468" spans="1:24" x14ac:dyDescent="0.25">
      <c r="A468">
        <f>VLOOKUP(Toss[[#This Row],[No用]],SetNo[[No.用]:[vlookup 用]],2,FALSE)</f>
        <v>145</v>
      </c>
      <c r="B468">
        <f>IF(ROW()=2,1,IF(A467&lt;&gt;Toss[[#This Row],[No]],1,B467+1))</f>
        <v>3</v>
      </c>
      <c r="C468" s="1" t="s">
        <v>1557</v>
      </c>
      <c r="D468" s="1" t="s">
        <v>361</v>
      </c>
      <c r="E468" s="1" t="s">
        <v>24</v>
      </c>
      <c r="F468" s="1" t="s">
        <v>31</v>
      </c>
      <c r="G468" s="1" t="s">
        <v>49</v>
      </c>
      <c r="H468" s="1" t="s">
        <v>71</v>
      </c>
      <c r="I468">
        <v>1</v>
      </c>
      <c r="J468" t="s">
        <v>231</v>
      </c>
      <c r="K468" s="1" t="s">
        <v>233</v>
      </c>
      <c r="L468" s="1" t="s">
        <v>162</v>
      </c>
      <c r="M468">
        <v>37</v>
      </c>
      <c r="N468">
        <v>0</v>
      </c>
      <c r="O468">
        <v>0</v>
      </c>
      <c r="P468">
        <v>0</v>
      </c>
      <c r="Q468" s="1"/>
      <c r="X468" t="str">
        <f>Toss[[#This Row],[服装]]&amp;Toss[[#This Row],[名前]]&amp;Toss[[#This Row],[レアリティ]]</f>
        <v>格ゲー黄金川貫至ICONIC</v>
      </c>
    </row>
    <row r="469" spans="1:24" x14ac:dyDescent="0.25">
      <c r="A469">
        <f>VLOOKUP(Toss[[#This Row],[No用]],SetNo[[No.用]:[vlookup 用]],2,FALSE)</f>
        <v>145</v>
      </c>
      <c r="B469">
        <f>IF(ROW()=2,1,IF(A468&lt;&gt;Toss[[#This Row],[No]],1,B468+1))</f>
        <v>4</v>
      </c>
      <c r="C469" s="1" t="s">
        <v>1557</v>
      </c>
      <c r="D469" s="1" t="s">
        <v>361</v>
      </c>
      <c r="E469" s="1" t="s">
        <v>24</v>
      </c>
      <c r="F469" s="1" t="s">
        <v>31</v>
      </c>
      <c r="G469" s="1" t="s">
        <v>49</v>
      </c>
      <c r="H469" s="1" t="s">
        <v>71</v>
      </c>
      <c r="I469">
        <v>1</v>
      </c>
      <c r="J469" t="s">
        <v>231</v>
      </c>
      <c r="K469" s="1" t="s">
        <v>172</v>
      </c>
      <c r="L469" s="1" t="s">
        <v>162</v>
      </c>
      <c r="M469">
        <v>33</v>
      </c>
      <c r="N469">
        <v>0</v>
      </c>
      <c r="O469">
        <v>0</v>
      </c>
      <c r="P469">
        <v>0</v>
      </c>
      <c r="Q469" s="1"/>
      <c r="X469" t="str">
        <f>Toss[[#This Row],[服装]]&amp;Toss[[#This Row],[名前]]&amp;Toss[[#This Row],[レアリティ]]</f>
        <v>格ゲー黄金川貫至ICONIC</v>
      </c>
    </row>
    <row r="470" spans="1:24" x14ac:dyDescent="0.25">
      <c r="A470">
        <f>VLOOKUP(Toss[[#This Row],[No用]],SetNo[[No.用]:[vlookup 用]],2,FALSE)</f>
        <v>145</v>
      </c>
      <c r="B470">
        <f>IF(ROW()=2,1,IF(A469&lt;&gt;Toss[[#This Row],[No]],1,B469+1))</f>
        <v>5</v>
      </c>
      <c r="C470" s="1" t="s">
        <v>1557</v>
      </c>
      <c r="D470" s="1" t="s">
        <v>361</v>
      </c>
      <c r="E470" s="1" t="s">
        <v>24</v>
      </c>
      <c r="F470" s="1" t="s">
        <v>31</v>
      </c>
      <c r="G470" s="1" t="s">
        <v>49</v>
      </c>
      <c r="H470" s="1" t="s">
        <v>71</v>
      </c>
      <c r="I470">
        <v>1</v>
      </c>
      <c r="J470" t="s">
        <v>231</v>
      </c>
      <c r="K470" s="1" t="s">
        <v>362</v>
      </c>
      <c r="L470" s="1" t="s">
        <v>173</v>
      </c>
      <c r="M470">
        <v>37</v>
      </c>
      <c r="N470">
        <v>0</v>
      </c>
      <c r="O470">
        <v>0</v>
      </c>
      <c r="P470">
        <v>0</v>
      </c>
      <c r="Q470" s="1"/>
      <c r="X470" t="str">
        <f>Toss[[#This Row],[服装]]&amp;Toss[[#This Row],[名前]]&amp;Toss[[#This Row],[レアリティ]]</f>
        <v>格ゲー黄金川貫至ICONIC</v>
      </c>
    </row>
    <row r="471" spans="1:24" x14ac:dyDescent="0.25">
      <c r="A471">
        <f>VLOOKUP(Toss[[#This Row],[No用]],SetNo[[No.用]:[vlookup 用]],2,FALSE)</f>
        <v>145</v>
      </c>
      <c r="B471">
        <f>IF(ROW()=2,1,IF(A470&lt;&gt;Toss[[#This Row],[No]],1,B470+1))</f>
        <v>6</v>
      </c>
      <c r="C471" s="1" t="s">
        <v>1557</v>
      </c>
      <c r="D471" s="1" t="s">
        <v>361</v>
      </c>
      <c r="E471" s="1" t="s">
        <v>24</v>
      </c>
      <c r="F471" s="1" t="s">
        <v>31</v>
      </c>
      <c r="G471" s="1" t="s">
        <v>49</v>
      </c>
      <c r="H471" s="1" t="s">
        <v>71</v>
      </c>
      <c r="I471">
        <v>1</v>
      </c>
      <c r="J471" t="s">
        <v>231</v>
      </c>
      <c r="K471" s="1" t="s">
        <v>232</v>
      </c>
      <c r="L471" s="1" t="s">
        <v>162</v>
      </c>
      <c r="M471">
        <v>33</v>
      </c>
      <c r="N471">
        <v>0</v>
      </c>
      <c r="O471">
        <v>0</v>
      </c>
      <c r="P471">
        <v>0</v>
      </c>
      <c r="Q471" s="1"/>
      <c r="X471" t="str">
        <f>Toss[[#This Row],[服装]]&amp;Toss[[#This Row],[名前]]&amp;Toss[[#This Row],[レアリティ]]</f>
        <v>格ゲー黄金川貫至ICONIC</v>
      </c>
    </row>
    <row r="472" spans="1:24" x14ac:dyDescent="0.25">
      <c r="A472">
        <f>VLOOKUP(Toss[[#This Row],[No用]],SetNo[[No.用]:[vlookup 用]],2,FALSE)</f>
        <v>145</v>
      </c>
      <c r="B472">
        <f>IF(ROW()=2,1,IF(A471&lt;&gt;Toss[[#This Row],[No]],1,B471+1))</f>
        <v>7</v>
      </c>
      <c r="C472" s="1" t="s">
        <v>1557</v>
      </c>
      <c r="D472" s="1" t="s">
        <v>361</v>
      </c>
      <c r="E472" s="1" t="s">
        <v>24</v>
      </c>
      <c r="F472" s="1" t="s">
        <v>31</v>
      </c>
      <c r="G472" s="1" t="s">
        <v>49</v>
      </c>
      <c r="H472" s="1" t="s">
        <v>71</v>
      </c>
      <c r="I472">
        <v>1</v>
      </c>
      <c r="J472" t="s">
        <v>231</v>
      </c>
      <c r="K472" s="1" t="s">
        <v>167</v>
      </c>
      <c r="L472" s="1" t="s">
        <v>162</v>
      </c>
      <c r="M472">
        <v>28</v>
      </c>
      <c r="N472">
        <v>0</v>
      </c>
      <c r="O472">
        <v>0</v>
      </c>
      <c r="P472">
        <v>0</v>
      </c>
      <c r="Q472" s="1"/>
      <c r="X472" t="str">
        <f>Toss[[#This Row],[服装]]&amp;Toss[[#This Row],[名前]]&amp;Toss[[#This Row],[レアリティ]]</f>
        <v>格ゲー黄金川貫至ICONIC</v>
      </c>
    </row>
    <row r="473" spans="1:24" x14ac:dyDescent="0.25">
      <c r="A473">
        <f>VLOOKUP(Toss[[#This Row],[No用]],SetNo[[No.用]:[vlookup 用]],2,FALSE)</f>
        <v>145</v>
      </c>
      <c r="B473">
        <f>IF(ROW()=2,1,IF(A472&lt;&gt;Toss[[#This Row],[No]],1,B472+1))</f>
        <v>8</v>
      </c>
      <c r="C473" s="1" t="s">
        <v>1557</v>
      </c>
      <c r="D473" s="1" t="s">
        <v>361</v>
      </c>
      <c r="E473" s="1" t="s">
        <v>24</v>
      </c>
      <c r="F473" s="1" t="s">
        <v>31</v>
      </c>
      <c r="G473" s="1" t="s">
        <v>49</v>
      </c>
      <c r="H473" s="1" t="s">
        <v>71</v>
      </c>
      <c r="I473">
        <v>1</v>
      </c>
      <c r="J473" t="s">
        <v>231</v>
      </c>
      <c r="K473" s="1" t="s">
        <v>169</v>
      </c>
      <c r="L473" s="1" t="s">
        <v>224</v>
      </c>
      <c r="M473">
        <v>47</v>
      </c>
      <c r="N473">
        <v>0</v>
      </c>
      <c r="O473">
        <v>57</v>
      </c>
      <c r="P473">
        <v>0</v>
      </c>
      <c r="Q473" s="1"/>
      <c r="W473" s="1" t="s">
        <v>1643</v>
      </c>
      <c r="X473" t="str">
        <f>Toss[[#This Row],[服装]]&amp;Toss[[#This Row],[名前]]&amp;Toss[[#This Row],[レアリティ]]</f>
        <v>格ゲー黄金川貫至ICONIC</v>
      </c>
    </row>
    <row r="474" spans="1:24" x14ac:dyDescent="0.25">
      <c r="A474">
        <f>VLOOKUP(Toss[[#This Row],[No用]],SetNo[[No.用]:[vlookup 用]],2,FALSE)</f>
        <v>146</v>
      </c>
      <c r="B474">
        <f>IF(ROW()=2,1,IF(A465&lt;&gt;Toss[[#This Row],[No]],1,B465+1))</f>
        <v>1</v>
      </c>
      <c r="C474" t="s">
        <v>205</v>
      </c>
      <c r="D474" t="s">
        <v>51</v>
      </c>
      <c r="E474" t="s">
        <v>23</v>
      </c>
      <c r="F474" t="s">
        <v>25</v>
      </c>
      <c r="G474" t="s">
        <v>49</v>
      </c>
      <c r="H474" t="s">
        <v>71</v>
      </c>
      <c r="I474">
        <v>1</v>
      </c>
      <c r="J474" t="s">
        <v>231</v>
      </c>
      <c r="K474" s="1" t="s">
        <v>166</v>
      </c>
      <c r="L474" s="1" t="s">
        <v>162</v>
      </c>
      <c r="M474">
        <v>26</v>
      </c>
      <c r="N474">
        <v>0</v>
      </c>
      <c r="O474">
        <v>0</v>
      </c>
      <c r="P474">
        <v>0</v>
      </c>
      <c r="X474" t="str">
        <f>Toss[[#This Row],[服装]]&amp;Toss[[#This Row],[名前]]&amp;Toss[[#This Row],[レアリティ]]</f>
        <v>ユニフォーム小原豊ICONIC</v>
      </c>
    </row>
    <row r="475" spans="1:24" x14ac:dyDescent="0.25">
      <c r="A475">
        <f>VLOOKUP(Toss[[#This Row],[No用]],SetNo[[No.用]:[vlookup 用]],2,FALSE)</f>
        <v>146</v>
      </c>
      <c r="B475">
        <f>IF(ROW()=2,1,IF(A474&lt;&gt;Toss[[#This Row],[No]],1,B474+1))</f>
        <v>2</v>
      </c>
      <c r="C475" t="s">
        <v>205</v>
      </c>
      <c r="D475" t="s">
        <v>51</v>
      </c>
      <c r="E475" t="s">
        <v>23</v>
      </c>
      <c r="F475" t="s">
        <v>25</v>
      </c>
      <c r="G475" t="s">
        <v>49</v>
      </c>
      <c r="H475" t="s">
        <v>71</v>
      </c>
      <c r="I475">
        <v>1</v>
      </c>
      <c r="J475" t="s">
        <v>231</v>
      </c>
      <c r="K475" s="1" t="s">
        <v>167</v>
      </c>
      <c r="L475" s="1" t="s">
        <v>162</v>
      </c>
      <c r="M475">
        <v>26</v>
      </c>
      <c r="N475">
        <v>0</v>
      </c>
      <c r="O475">
        <v>0</v>
      </c>
      <c r="P475">
        <v>0</v>
      </c>
      <c r="X475" t="str">
        <f>Toss[[#This Row],[服装]]&amp;Toss[[#This Row],[名前]]&amp;Toss[[#This Row],[レアリティ]]</f>
        <v>ユニフォーム小原豊ICONIC</v>
      </c>
    </row>
    <row r="476" spans="1:24" x14ac:dyDescent="0.25">
      <c r="A476">
        <f>VLOOKUP(Toss[[#This Row],[No用]],SetNo[[No.用]:[vlookup 用]],2,FALSE)</f>
        <v>147</v>
      </c>
      <c r="B476">
        <f>IF(ROW()=2,1,IF(A475&lt;&gt;Toss[[#This Row],[No]],1,B475+1))</f>
        <v>1</v>
      </c>
      <c r="C476" t="s">
        <v>205</v>
      </c>
      <c r="D476" t="s">
        <v>52</v>
      </c>
      <c r="E476" t="s">
        <v>23</v>
      </c>
      <c r="F476" t="s">
        <v>25</v>
      </c>
      <c r="G476" t="s">
        <v>49</v>
      </c>
      <c r="H476" t="s">
        <v>71</v>
      </c>
      <c r="I476">
        <v>1</v>
      </c>
      <c r="J476" t="s">
        <v>231</v>
      </c>
      <c r="K476" s="1" t="s">
        <v>166</v>
      </c>
      <c r="L476" s="1" t="s">
        <v>162</v>
      </c>
      <c r="M476">
        <v>27</v>
      </c>
      <c r="N476">
        <v>0</v>
      </c>
      <c r="O476">
        <v>0</v>
      </c>
      <c r="P476">
        <v>0</v>
      </c>
      <c r="X476" t="str">
        <f>Toss[[#This Row],[服装]]&amp;Toss[[#This Row],[名前]]&amp;Toss[[#This Row],[レアリティ]]</f>
        <v>ユニフォーム女川太郎ICONIC</v>
      </c>
    </row>
    <row r="477" spans="1:24" x14ac:dyDescent="0.25">
      <c r="A477">
        <f>VLOOKUP(Toss[[#This Row],[No用]],SetNo[[No.用]:[vlookup 用]],2,FALSE)</f>
        <v>147</v>
      </c>
      <c r="B477">
        <f>IF(ROW()=2,1,IF(A476&lt;&gt;Toss[[#This Row],[No]],1,B476+1))</f>
        <v>2</v>
      </c>
      <c r="C477" t="s">
        <v>205</v>
      </c>
      <c r="D477" t="s">
        <v>52</v>
      </c>
      <c r="E477" t="s">
        <v>23</v>
      </c>
      <c r="F477" t="s">
        <v>25</v>
      </c>
      <c r="G477" t="s">
        <v>49</v>
      </c>
      <c r="H477" t="s">
        <v>71</v>
      </c>
      <c r="I477">
        <v>1</v>
      </c>
      <c r="J477" t="s">
        <v>231</v>
      </c>
      <c r="K477" s="1" t="s">
        <v>167</v>
      </c>
      <c r="L477" s="1" t="s">
        <v>162</v>
      </c>
      <c r="M477">
        <v>27</v>
      </c>
      <c r="N477">
        <v>0</v>
      </c>
      <c r="O477">
        <v>0</v>
      </c>
      <c r="P477">
        <v>0</v>
      </c>
      <c r="X477" t="str">
        <f>Toss[[#This Row],[服装]]&amp;Toss[[#This Row],[名前]]&amp;Toss[[#This Row],[レアリティ]]</f>
        <v>ユニフォーム女川太郎ICONIC</v>
      </c>
    </row>
    <row r="478" spans="1:24" x14ac:dyDescent="0.25">
      <c r="A478">
        <f>VLOOKUP(Toss[[#This Row],[No用]],SetNo[[No.用]:[vlookup 用]],2,FALSE)</f>
        <v>148</v>
      </c>
      <c r="B478">
        <f>IF(ROW()=2,1,IF(A477&lt;&gt;Toss[[#This Row],[No]],1,B477+1))</f>
        <v>1</v>
      </c>
      <c r="C478" s="1" t="s">
        <v>953</v>
      </c>
      <c r="D478" s="1" t="s">
        <v>52</v>
      </c>
      <c r="E478" s="1" t="s">
        <v>90</v>
      </c>
      <c r="F478" s="1" t="s">
        <v>25</v>
      </c>
      <c r="G478" s="1" t="s">
        <v>49</v>
      </c>
      <c r="H478" s="1" t="s">
        <v>71</v>
      </c>
      <c r="I478">
        <v>1</v>
      </c>
      <c r="J478" t="s">
        <v>231</v>
      </c>
      <c r="K478" s="1" t="s">
        <v>166</v>
      </c>
      <c r="L478" s="1" t="s">
        <v>162</v>
      </c>
      <c r="M478">
        <v>27</v>
      </c>
      <c r="N478">
        <v>0</v>
      </c>
      <c r="O478">
        <v>0</v>
      </c>
      <c r="P478">
        <v>0</v>
      </c>
      <c r="X478" t="str">
        <f>Toss[[#This Row],[服装]]&amp;Toss[[#This Row],[名前]]&amp;Toss[[#This Row],[レアリティ]]</f>
        <v>水着2女川太郎ICONIC</v>
      </c>
    </row>
    <row r="479" spans="1:24" x14ac:dyDescent="0.25">
      <c r="A479">
        <f>VLOOKUP(Toss[[#This Row],[No用]],SetNo[[No.用]:[vlookup 用]],2,FALSE)</f>
        <v>148</v>
      </c>
      <c r="B479">
        <f>IF(ROW()=2,1,IF(A478&lt;&gt;Toss[[#This Row],[No]],1,B478+1))</f>
        <v>2</v>
      </c>
      <c r="C479" s="1" t="s">
        <v>953</v>
      </c>
      <c r="D479" s="1" t="s">
        <v>52</v>
      </c>
      <c r="E479" s="1" t="s">
        <v>90</v>
      </c>
      <c r="F479" s="1" t="s">
        <v>25</v>
      </c>
      <c r="G479" s="1" t="s">
        <v>49</v>
      </c>
      <c r="H479" s="1" t="s">
        <v>71</v>
      </c>
      <c r="I479">
        <v>1</v>
      </c>
      <c r="J479" t="s">
        <v>231</v>
      </c>
      <c r="K479" s="1" t="s">
        <v>167</v>
      </c>
      <c r="L479" s="1" t="s">
        <v>162</v>
      </c>
      <c r="M479">
        <v>27</v>
      </c>
      <c r="N479">
        <v>0</v>
      </c>
      <c r="O479">
        <v>0</v>
      </c>
      <c r="P479">
        <v>0</v>
      </c>
      <c r="X479" t="str">
        <f>Toss[[#This Row],[服装]]&amp;Toss[[#This Row],[名前]]&amp;Toss[[#This Row],[レアリティ]]</f>
        <v>水着2女川太郎ICONIC</v>
      </c>
    </row>
    <row r="480" spans="1:24" x14ac:dyDescent="0.25">
      <c r="A480">
        <f>VLOOKUP(Toss[[#This Row],[No用]],SetNo[[No.用]:[vlookup 用]],2,FALSE)</f>
        <v>149</v>
      </c>
      <c r="B480">
        <f>IF(ROW()=2,1,IF(A479&lt;&gt;Toss[[#This Row],[No]],1,B479+1))</f>
        <v>1</v>
      </c>
      <c r="C480" t="s">
        <v>205</v>
      </c>
      <c r="D480" t="s">
        <v>53</v>
      </c>
      <c r="E480" t="s">
        <v>23</v>
      </c>
      <c r="F480" t="s">
        <v>21</v>
      </c>
      <c r="G480" t="s">
        <v>49</v>
      </c>
      <c r="H480" t="s">
        <v>71</v>
      </c>
      <c r="I480">
        <v>1</v>
      </c>
      <c r="J480" t="s">
        <v>231</v>
      </c>
      <c r="K480" s="1" t="s">
        <v>166</v>
      </c>
      <c r="L480" s="1" t="s">
        <v>162</v>
      </c>
      <c r="M480">
        <v>31</v>
      </c>
      <c r="N480">
        <v>0</v>
      </c>
      <c r="O480">
        <v>0</v>
      </c>
      <c r="P480">
        <v>0</v>
      </c>
      <c r="X480" t="str">
        <f>Toss[[#This Row],[服装]]&amp;Toss[[#This Row],[名前]]&amp;Toss[[#This Row],[レアリティ]]</f>
        <v>ユニフォーム作並浩輔ICONIC</v>
      </c>
    </row>
    <row r="481" spans="1:24" x14ac:dyDescent="0.25">
      <c r="A481">
        <f>VLOOKUP(Toss[[#This Row],[No用]],SetNo[[No.用]:[vlookup 用]],2,FALSE)</f>
        <v>150</v>
      </c>
      <c r="B481">
        <f>IF(ROW()=2,1,IF(A480&lt;&gt;Toss[[#This Row],[No]],1,B480+1))</f>
        <v>1</v>
      </c>
      <c r="C481" s="1" t="s">
        <v>928</v>
      </c>
      <c r="D481" s="1" t="s">
        <v>53</v>
      </c>
      <c r="E481" s="1" t="s">
        <v>90</v>
      </c>
      <c r="F481" s="1" t="s">
        <v>21</v>
      </c>
      <c r="G481" s="1" t="s">
        <v>49</v>
      </c>
      <c r="H481" s="1" t="s">
        <v>71</v>
      </c>
      <c r="I481">
        <v>1</v>
      </c>
      <c r="J481" t="s">
        <v>231</v>
      </c>
      <c r="K481" s="1" t="s">
        <v>166</v>
      </c>
      <c r="L481" s="1" t="s">
        <v>162</v>
      </c>
      <c r="M481">
        <v>31</v>
      </c>
      <c r="N481">
        <v>0</v>
      </c>
      <c r="O481">
        <v>0</v>
      </c>
      <c r="P481">
        <v>0</v>
      </c>
      <c r="X481" t="str">
        <f>Toss[[#This Row],[服装]]&amp;Toss[[#This Row],[名前]]&amp;Toss[[#This Row],[レアリティ]]</f>
        <v>職業体験2作並浩輔ICONIC</v>
      </c>
    </row>
    <row r="482" spans="1:24" x14ac:dyDescent="0.25">
      <c r="A482">
        <f>VLOOKUP(Toss[[#This Row],[No用]],SetNo[[No.用]:[vlookup 用]],2,FALSE)</f>
        <v>151</v>
      </c>
      <c r="B482">
        <f>IF(ROW()=2,1,IF(A481&lt;&gt;Toss[[#This Row],[No]],1,B481+1))</f>
        <v>1</v>
      </c>
      <c r="C482" t="s">
        <v>205</v>
      </c>
      <c r="D482" t="s">
        <v>54</v>
      </c>
      <c r="E482" t="s">
        <v>23</v>
      </c>
      <c r="F482" t="s">
        <v>26</v>
      </c>
      <c r="G482" t="s">
        <v>49</v>
      </c>
      <c r="H482" t="s">
        <v>71</v>
      </c>
      <c r="I482">
        <v>1</v>
      </c>
      <c r="J482" t="s">
        <v>231</v>
      </c>
      <c r="K482" s="1" t="s">
        <v>166</v>
      </c>
      <c r="L482" s="1" t="s">
        <v>162</v>
      </c>
      <c r="M482">
        <v>25</v>
      </c>
      <c r="N482">
        <v>0</v>
      </c>
      <c r="O482">
        <v>0</v>
      </c>
      <c r="P482">
        <v>0</v>
      </c>
      <c r="X482" t="str">
        <f>Toss[[#This Row],[服装]]&amp;Toss[[#This Row],[名前]]&amp;Toss[[#This Row],[レアリティ]]</f>
        <v>ユニフォーム吹上仁悟ICONIC</v>
      </c>
    </row>
    <row r="483" spans="1:24" x14ac:dyDescent="0.25">
      <c r="A483">
        <f>VLOOKUP(Toss[[#This Row],[No用]],SetNo[[No.用]:[vlookup 用]],2,FALSE)</f>
        <v>151</v>
      </c>
      <c r="B483">
        <f>IF(ROW()=2,1,IF(A482&lt;&gt;Toss[[#This Row],[No]],1,B482+1))</f>
        <v>2</v>
      </c>
      <c r="C483" t="s">
        <v>205</v>
      </c>
      <c r="D483" t="s">
        <v>54</v>
      </c>
      <c r="E483" t="s">
        <v>23</v>
      </c>
      <c r="F483" t="s">
        <v>26</v>
      </c>
      <c r="G483" t="s">
        <v>49</v>
      </c>
      <c r="H483" t="s">
        <v>71</v>
      </c>
      <c r="I483">
        <v>1</v>
      </c>
      <c r="J483" t="s">
        <v>231</v>
      </c>
      <c r="K483" s="1" t="s">
        <v>167</v>
      </c>
      <c r="L483" s="1" t="s">
        <v>162</v>
      </c>
      <c r="M483">
        <v>25</v>
      </c>
      <c r="N483">
        <v>0</v>
      </c>
      <c r="O483">
        <v>0</v>
      </c>
      <c r="P483">
        <v>0</v>
      </c>
      <c r="X483" t="str">
        <f>Toss[[#This Row],[服装]]&amp;Toss[[#This Row],[名前]]&amp;Toss[[#This Row],[レアリティ]]</f>
        <v>ユニフォーム吹上仁悟ICONIC</v>
      </c>
    </row>
    <row r="484" spans="1:24" x14ac:dyDescent="0.25">
      <c r="A484">
        <f>VLOOKUP(Toss[[#This Row],[No用]],SetNo[[No.用]:[vlookup 用]],2,FALSE)</f>
        <v>152</v>
      </c>
      <c r="B484">
        <f>IF(ROW()=2,1,IF(A483&lt;&gt;Toss[[#This Row],[No]],1,B483+1))</f>
        <v>1</v>
      </c>
      <c r="C484" s="1" t="s">
        <v>108</v>
      </c>
      <c r="D484" s="1" t="s">
        <v>610</v>
      </c>
      <c r="E484" s="1" t="s">
        <v>23</v>
      </c>
      <c r="F484" s="1" t="s">
        <v>74</v>
      </c>
      <c r="G484" s="1" t="s">
        <v>49</v>
      </c>
      <c r="H484" s="1" t="s">
        <v>71</v>
      </c>
      <c r="I484">
        <v>1</v>
      </c>
      <c r="J484" t="s">
        <v>231</v>
      </c>
      <c r="K484" s="1" t="s">
        <v>166</v>
      </c>
      <c r="L484" s="1" t="s">
        <v>173</v>
      </c>
      <c r="M484">
        <v>36</v>
      </c>
      <c r="N484">
        <v>0</v>
      </c>
      <c r="O484">
        <v>0</v>
      </c>
      <c r="P484">
        <v>0</v>
      </c>
      <c r="X484" t="str">
        <f>Toss[[#This Row],[服装]]&amp;Toss[[#This Row],[名前]]&amp;Toss[[#This Row],[レアリティ]]</f>
        <v>ユニフォーム茂庭要ICONIC</v>
      </c>
    </row>
    <row r="485" spans="1:24" x14ac:dyDescent="0.25">
      <c r="A485">
        <f>VLOOKUP(Toss[[#This Row],[No用]],SetNo[[No.用]:[vlookup 用]],2,FALSE)</f>
        <v>152</v>
      </c>
      <c r="B485">
        <f>IF(ROW()=2,1,IF(A484&lt;&gt;Toss[[#This Row],[No]],1,B484+1))</f>
        <v>2</v>
      </c>
      <c r="C485" s="1" t="s">
        <v>108</v>
      </c>
      <c r="D485" s="1" t="s">
        <v>610</v>
      </c>
      <c r="E485" s="1" t="s">
        <v>23</v>
      </c>
      <c r="F485" s="1" t="s">
        <v>74</v>
      </c>
      <c r="G485" s="1" t="s">
        <v>49</v>
      </c>
      <c r="H485" s="1" t="s">
        <v>71</v>
      </c>
      <c r="I485">
        <v>1</v>
      </c>
      <c r="J485" t="s">
        <v>231</v>
      </c>
      <c r="K485" s="1" t="s">
        <v>169</v>
      </c>
      <c r="L485" s="1" t="s">
        <v>173</v>
      </c>
      <c r="M485">
        <v>36</v>
      </c>
      <c r="N485">
        <v>0</v>
      </c>
      <c r="O485">
        <v>0</v>
      </c>
      <c r="P485">
        <v>0</v>
      </c>
      <c r="X485" t="str">
        <f>Toss[[#This Row],[服装]]&amp;Toss[[#This Row],[名前]]&amp;Toss[[#This Row],[レアリティ]]</f>
        <v>ユニフォーム茂庭要ICONIC</v>
      </c>
    </row>
    <row r="486" spans="1:24" x14ac:dyDescent="0.25">
      <c r="A486">
        <f>VLOOKUP(Toss[[#This Row],[No用]],SetNo[[No.用]:[vlookup 用]],2,FALSE)</f>
        <v>152</v>
      </c>
      <c r="B486">
        <f>IF(ROW()=2,1,IF(A485&lt;&gt;Toss[[#This Row],[No]],1,B485+1))</f>
        <v>3</v>
      </c>
      <c r="C486" s="1" t="s">
        <v>108</v>
      </c>
      <c r="D486" s="1" t="s">
        <v>610</v>
      </c>
      <c r="E486" s="1" t="s">
        <v>23</v>
      </c>
      <c r="F486" s="1" t="s">
        <v>74</v>
      </c>
      <c r="G486" s="1" t="s">
        <v>49</v>
      </c>
      <c r="H486" s="1" t="s">
        <v>71</v>
      </c>
      <c r="I486">
        <v>1</v>
      </c>
      <c r="J486" t="s">
        <v>231</v>
      </c>
      <c r="K486" s="1" t="s">
        <v>181</v>
      </c>
      <c r="L486" s="1" t="s">
        <v>173</v>
      </c>
      <c r="M486">
        <v>39</v>
      </c>
      <c r="N486">
        <v>0</v>
      </c>
      <c r="O486">
        <v>0</v>
      </c>
      <c r="P486">
        <v>0</v>
      </c>
      <c r="X486" t="str">
        <f>Toss[[#This Row],[服装]]&amp;Toss[[#This Row],[名前]]&amp;Toss[[#This Row],[レアリティ]]</f>
        <v>ユニフォーム茂庭要ICONIC</v>
      </c>
    </row>
    <row r="487" spans="1:24" x14ac:dyDescent="0.25">
      <c r="A487">
        <f>VLOOKUP(Toss[[#This Row],[No用]],SetNo[[No.用]:[vlookup 用]],2,FALSE)</f>
        <v>152</v>
      </c>
      <c r="B487">
        <f>IF(ROW()=2,1,IF(A486&lt;&gt;Toss[[#This Row],[No]],1,B486+1))</f>
        <v>4</v>
      </c>
      <c r="C487" s="1" t="s">
        <v>108</v>
      </c>
      <c r="D487" s="1" t="s">
        <v>610</v>
      </c>
      <c r="E487" s="1" t="s">
        <v>23</v>
      </c>
      <c r="F487" s="1" t="s">
        <v>74</v>
      </c>
      <c r="G487" s="1" t="s">
        <v>49</v>
      </c>
      <c r="H487" s="1" t="s">
        <v>71</v>
      </c>
      <c r="I487">
        <v>1</v>
      </c>
      <c r="J487" t="s">
        <v>231</v>
      </c>
      <c r="K487" s="1" t="s">
        <v>172</v>
      </c>
      <c r="L487" s="1" t="s">
        <v>162</v>
      </c>
      <c r="M487">
        <v>33</v>
      </c>
      <c r="N487">
        <v>0</v>
      </c>
      <c r="O487">
        <v>0</v>
      </c>
      <c r="P487">
        <v>0</v>
      </c>
      <c r="X487" t="str">
        <f>Toss[[#This Row],[服装]]&amp;Toss[[#This Row],[名前]]&amp;Toss[[#This Row],[レアリティ]]</f>
        <v>ユニフォーム茂庭要ICONIC</v>
      </c>
    </row>
    <row r="488" spans="1:24" x14ac:dyDescent="0.25">
      <c r="A488">
        <f>VLOOKUP(Toss[[#This Row],[No用]],SetNo[[No.用]:[vlookup 用]],2,FALSE)</f>
        <v>152</v>
      </c>
      <c r="B488">
        <f>IF(ROW()=2,1,IF(A487&lt;&gt;Toss[[#This Row],[No]],1,B487+1))</f>
        <v>5</v>
      </c>
      <c r="C488" s="1" t="s">
        <v>108</v>
      </c>
      <c r="D488" s="1" t="s">
        <v>610</v>
      </c>
      <c r="E488" s="1" t="s">
        <v>23</v>
      </c>
      <c r="F488" s="1" t="s">
        <v>74</v>
      </c>
      <c r="G488" s="1" t="s">
        <v>49</v>
      </c>
      <c r="H488" s="1" t="s">
        <v>71</v>
      </c>
      <c r="I488">
        <v>1</v>
      </c>
      <c r="J488" t="s">
        <v>231</v>
      </c>
      <c r="K488" s="1" t="s">
        <v>232</v>
      </c>
      <c r="L488" s="1" t="s">
        <v>162</v>
      </c>
      <c r="M488">
        <v>33</v>
      </c>
      <c r="N488">
        <v>0</v>
      </c>
      <c r="O488">
        <v>0</v>
      </c>
      <c r="P488">
        <v>0</v>
      </c>
      <c r="X488" t="str">
        <f>Toss[[#This Row],[服装]]&amp;Toss[[#This Row],[名前]]&amp;Toss[[#This Row],[レアリティ]]</f>
        <v>ユニフォーム茂庭要ICONIC</v>
      </c>
    </row>
    <row r="489" spans="1:24" x14ac:dyDescent="0.25">
      <c r="A489">
        <f>VLOOKUP(Toss[[#This Row],[No用]],SetNo[[No.用]:[vlookup 用]],2,FALSE)</f>
        <v>152</v>
      </c>
      <c r="B489">
        <f>IF(ROW()=2,1,IF(A488&lt;&gt;Toss[[#This Row],[No]],1,B488+1))</f>
        <v>6</v>
      </c>
      <c r="C489" s="1" t="s">
        <v>108</v>
      </c>
      <c r="D489" s="1" t="s">
        <v>610</v>
      </c>
      <c r="E489" s="1" t="s">
        <v>23</v>
      </c>
      <c r="F489" s="1" t="s">
        <v>74</v>
      </c>
      <c r="G489" s="1" t="s">
        <v>49</v>
      </c>
      <c r="H489" s="1" t="s">
        <v>71</v>
      </c>
      <c r="I489">
        <v>1</v>
      </c>
      <c r="J489" t="s">
        <v>231</v>
      </c>
      <c r="K489" s="1" t="s">
        <v>167</v>
      </c>
      <c r="L489" s="1" t="s">
        <v>162</v>
      </c>
      <c r="M489">
        <v>26</v>
      </c>
      <c r="N489">
        <v>0</v>
      </c>
      <c r="O489">
        <v>0</v>
      </c>
      <c r="P489">
        <v>0</v>
      </c>
      <c r="X489" t="str">
        <f>Toss[[#This Row],[服装]]&amp;Toss[[#This Row],[名前]]&amp;Toss[[#This Row],[レアリティ]]</f>
        <v>ユニフォーム茂庭要ICONIC</v>
      </c>
    </row>
    <row r="490" spans="1:24" x14ac:dyDescent="0.25">
      <c r="A490">
        <f>VLOOKUP(Toss[[#This Row],[No用]],SetNo[[No.用]:[vlookup 用]],2,FALSE)</f>
        <v>152</v>
      </c>
      <c r="B490">
        <f>IF(ROW()=2,1,IF(A489&lt;&gt;Toss[[#This Row],[No]],1,B489+1))</f>
        <v>7</v>
      </c>
      <c r="C490" s="1" t="s">
        <v>108</v>
      </c>
      <c r="D490" s="1" t="s">
        <v>610</v>
      </c>
      <c r="E490" s="1" t="s">
        <v>23</v>
      </c>
      <c r="F490" s="1" t="s">
        <v>74</v>
      </c>
      <c r="G490" s="1" t="s">
        <v>49</v>
      </c>
      <c r="H490" s="1" t="s">
        <v>71</v>
      </c>
      <c r="I490">
        <v>1</v>
      </c>
      <c r="J490" t="s">
        <v>231</v>
      </c>
      <c r="K490" s="1" t="s">
        <v>183</v>
      </c>
      <c r="L490" s="1" t="s">
        <v>224</v>
      </c>
      <c r="M490">
        <v>46</v>
      </c>
      <c r="N490">
        <v>0</v>
      </c>
      <c r="O490">
        <v>56</v>
      </c>
      <c r="P490">
        <v>0</v>
      </c>
      <c r="W490" s="1" t="s">
        <v>1430</v>
      </c>
      <c r="X490" t="str">
        <f>Toss[[#This Row],[服装]]&amp;Toss[[#This Row],[名前]]&amp;Toss[[#This Row],[レアリティ]]</f>
        <v>ユニフォーム茂庭要ICONIC</v>
      </c>
    </row>
    <row r="491" spans="1:24" x14ac:dyDescent="0.25">
      <c r="A491">
        <f>VLOOKUP(Toss[[#This Row],[No用]],SetNo[[No.用]:[vlookup 用]],2,FALSE)</f>
        <v>153</v>
      </c>
      <c r="B491">
        <f>IF(ROW()=2,1,IF(A490&lt;&gt;Toss[[#This Row],[No]],1,B490+1))</f>
        <v>1</v>
      </c>
      <c r="C491" s="1" t="s">
        <v>1364</v>
      </c>
      <c r="D491" s="1" t="s">
        <v>610</v>
      </c>
      <c r="E491" s="1" t="s">
        <v>90</v>
      </c>
      <c r="F491" s="1" t="s">
        <v>74</v>
      </c>
      <c r="G491" s="1" t="s">
        <v>49</v>
      </c>
      <c r="H491" s="1" t="s">
        <v>71</v>
      </c>
      <c r="I491">
        <v>1</v>
      </c>
      <c r="J491" t="s">
        <v>231</v>
      </c>
      <c r="K491" s="1" t="s">
        <v>166</v>
      </c>
      <c r="L491" s="1" t="s">
        <v>162</v>
      </c>
      <c r="M491">
        <v>30</v>
      </c>
      <c r="N491">
        <v>0</v>
      </c>
      <c r="O491">
        <v>0</v>
      </c>
      <c r="P491">
        <v>0</v>
      </c>
      <c r="X491" t="str">
        <f>Toss[[#This Row],[服装]]&amp;Toss[[#This Row],[名前]]&amp;Toss[[#This Row],[レアリティ]]</f>
        <v>寝正月茂庭要ICONIC</v>
      </c>
    </row>
    <row r="492" spans="1:24" x14ac:dyDescent="0.25">
      <c r="A492">
        <f>VLOOKUP(Toss[[#This Row],[No用]],SetNo[[No.用]:[vlookup 用]],2,FALSE)</f>
        <v>153</v>
      </c>
      <c r="B492">
        <f>IF(ROW()=2,1,IF(A491&lt;&gt;Toss[[#This Row],[No]],1,B491+1))</f>
        <v>2</v>
      </c>
      <c r="C492" s="1" t="s">
        <v>1364</v>
      </c>
      <c r="D492" s="1" t="s">
        <v>610</v>
      </c>
      <c r="E492" s="1" t="s">
        <v>90</v>
      </c>
      <c r="F492" s="1" t="s">
        <v>74</v>
      </c>
      <c r="G492" s="1" t="s">
        <v>49</v>
      </c>
      <c r="H492" s="1" t="s">
        <v>71</v>
      </c>
      <c r="I492">
        <v>1</v>
      </c>
      <c r="J492" t="s">
        <v>231</v>
      </c>
      <c r="K492" s="1" t="s">
        <v>169</v>
      </c>
      <c r="L492" s="1" t="s">
        <v>162</v>
      </c>
      <c r="M492">
        <v>30</v>
      </c>
      <c r="N492">
        <v>0</v>
      </c>
      <c r="O492">
        <v>0</v>
      </c>
      <c r="P492">
        <v>0</v>
      </c>
      <c r="X492" t="str">
        <f>Toss[[#This Row],[服装]]&amp;Toss[[#This Row],[名前]]&amp;Toss[[#This Row],[レアリティ]]</f>
        <v>寝正月茂庭要ICONIC</v>
      </c>
    </row>
    <row r="493" spans="1:24" x14ac:dyDescent="0.25">
      <c r="A493">
        <f>VLOOKUP(Toss[[#This Row],[No用]],SetNo[[No.用]:[vlookup 用]],2,FALSE)</f>
        <v>153</v>
      </c>
      <c r="B493">
        <f>IF(ROW()=2,1,IF(A492&lt;&gt;Toss[[#This Row],[No]],1,B492+1))</f>
        <v>3</v>
      </c>
      <c r="C493" s="1" t="s">
        <v>1364</v>
      </c>
      <c r="D493" s="1" t="s">
        <v>610</v>
      </c>
      <c r="E493" s="1" t="s">
        <v>90</v>
      </c>
      <c r="F493" s="1" t="s">
        <v>74</v>
      </c>
      <c r="G493" s="1" t="s">
        <v>49</v>
      </c>
      <c r="H493" s="1" t="s">
        <v>71</v>
      </c>
      <c r="I493">
        <v>1</v>
      </c>
      <c r="J493" t="s">
        <v>231</v>
      </c>
      <c r="K493" s="1" t="s">
        <v>181</v>
      </c>
      <c r="L493" s="1" t="s">
        <v>173</v>
      </c>
      <c r="M493">
        <v>39</v>
      </c>
      <c r="N493">
        <v>0</v>
      </c>
      <c r="O493">
        <v>0</v>
      </c>
      <c r="P493">
        <v>0</v>
      </c>
      <c r="X493" t="str">
        <f>Toss[[#This Row],[服装]]&amp;Toss[[#This Row],[名前]]&amp;Toss[[#This Row],[レアリティ]]</f>
        <v>寝正月茂庭要ICONIC</v>
      </c>
    </row>
    <row r="494" spans="1:24" x14ac:dyDescent="0.25">
      <c r="A494">
        <f>VLOOKUP(Toss[[#This Row],[No用]],SetNo[[No.用]:[vlookup 用]],2,FALSE)</f>
        <v>153</v>
      </c>
      <c r="B494">
        <f>IF(ROW()=2,1,IF(A493&lt;&gt;Toss[[#This Row],[No]],1,B493+1))</f>
        <v>4</v>
      </c>
      <c r="C494" s="1" t="s">
        <v>1364</v>
      </c>
      <c r="D494" s="1" t="s">
        <v>610</v>
      </c>
      <c r="E494" s="1" t="s">
        <v>90</v>
      </c>
      <c r="F494" s="1" t="s">
        <v>74</v>
      </c>
      <c r="G494" s="1" t="s">
        <v>49</v>
      </c>
      <c r="H494" s="1" t="s">
        <v>71</v>
      </c>
      <c r="I494">
        <v>1</v>
      </c>
      <c r="J494" t="s">
        <v>231</v>
      </c>
      <c r="K494" s="1" t="s">
        <v>233</v>
      </c>
      <c r="L494" s="1" t="s">
        <v>173</v>
      </c>
      <c r="M494">
        <v>36</v>
      </c>
      <c r="N494">
        <v>0</v>
      </c>
      <c r="O494">
        <v>0</v>
      </c>
      <c r="P494">
        <v>0</v>
      </c>
      <c r="X494" t="str">
        <f>Toss[[#This Row],[服装]]&amp;Toss[[#This Row],[名前]]&amp;Toss[[#This Row],[レアリティ]]</f>
        <v>寝正月茂庭要ICONIC</v>
      </c>
    </row>
    <row r="495" spans="1:24" x14ac:dyDescent="0.25">
      <c r="A495">
        <f>VLOOKUP(Toss[[#This Row],[No用]],SetNo[[No.用]:[vlookup 用]],2,FALSE)</f>
        <v>153</v>
      </c>
      <c r="B495">
        <f>IF(ROW()=2,1,IF(A494&lt;&gt;Toss[[#This Row],[No]],1,B494+1))</f>
        <v>5</v>
      </c>
      <c r="C495" s="1" t="s">
        <v>1364</v>
      </c>
      <c r="D495" s="1" t="s">
        <v>610</v>
      </c>
      <c r="E495" s="1" t="s">
        <v>90</v>
      </c>
      <c r="F495" s="1" t="s">
        <v>74</v>
      </c>
      <c r="G495" s="1" t="s">
        <v>49</v>
      </c>
      <c r="H495" s="1" t="s">
        <v>71</v>
      </c>
      <c r="I495">
        <v>1</v>
      </c>
      <c r="J495" t="s">
        <v>231</v>
      </c>
      <c r="K495" s="1" t="s">
        <v>172</v>
      </c>
      <c r="L495" s="1" t="s">
        <v>162</v>
      </c>
      <c r="M495">
        <v>33</v>
      </c>
      <c r="N495">
        <v>0</v>
      </c>
      <c r="O495">
        <v>0</v>
      </c>
      <c r="P495">
        <v>0</v>
      </c>
      <c r="X495" t="str">
        <f>Toss[[#This Row],[服装]]&amp;Toss[[#This Row],[名前]]&amp;Toss[[#This Row],[レアリティ]]</f>
        <v>寝正月茂庭要ICONIC</v>
      </c>
    </row>
    <row r="496" spans="1:24" x14ac:dyDescent="0.25">
      <c r="A496">
        <f>VLOOKUP(Toss[[#This Row],[No用]],SetNo[[No.用]:[vlookup 用]],2,FALSE)</f>
        <v>153</v>
      </c>
      <c r="B496">
        <f>IF(ROW()=2,1,IF(A495&lt;&gt;Toss[[#This Row],[No]],1,B495+1))</f>
        <v>6</v>
      </c>
      <c r="C496" s="1" t="s">
        <v>1364</v>
      </c>
      <c r="D496" s="1" t="s">
        <v>610</v>
      </c>
      <c r="E496" s="1" t="s">
        <v>90</v>
      </c>
      <c r="F496" s="1" t="s">
        <v>74</v>
      </c>
      <c r="G496" s="1" t="s">
        <v>49</v>
      </c>
      <c r="H496" s="1" t="s">
        <v>71</v>
      </c>
      <c r="I496">
        <v>1</v>
      </c>
      <c r="J496" t="s">
        <v>231</v>
      </c>
      <c r="K496" s="1" t="s">
        <v>232</v>
      </c>
      <c r="L496" s="1" t="s">
        <v>162</v>
      </c>
      <c r="M496">
        <v>33</v>
      </c>
      <c r="N496">
        <v>0</v>
      </c>
      <c r="O496">
        <v>0</v>
      </c>
      <c r="P496">
        <v>0</v>
      </c>
      <c r="X496" t="str">
        <f>Toss[[#This Row],[服装]]&amp;Toss[[#This Row],[名前]]&amp;Toss[[#This Row],[レアリティ]]</f>
        <v>寝正月茂庭要ICONIC</v>
      </c>
    </row>
    <row r="497" spans="1:24" x14ac:dyDescent="0.25">
      <c r="A497">
        <f>VLOOKUP(Toss[[#This Row],[No用]],SetNo[[No.用]:[vlookup 用]],2,FALSE)</f>
        <v>153</v>
      </c>
      <c r="B497">
        <f>IF(ROW()=2,1,IF(A496&lt;&gt;Toss[[#This Row],[No]],1,B496+1))</f>
        <v>7</v>
      </c>
      <c r="C497" s="1" t="s">
        <v>1364</v>
      </c>
      <c r="D497" s="1" t="s">
        <v>610</v>
      </c>
      <c r="E497" s="1" t="s">
        <v>90</v>
      </c>
      <c r="F497" s="1" t="s">
        <v>74</v>
      </c>
      <c r="G497" s="1" t="s">
        <v>49</v>
      </c>
      <c r="H497" s="1" t="s">
        <v>71</v>
      </c>
      <c r="I497">
        <v>1</v>
      </c>
      <c r="J497" t="s">
        <v>231</v>
      </c>
      <c r="K497" s="1" t="s">
        <v>167</v>
      </c>
      <c r="L497" s="1" t="s">
        <v>162</v>
      </c>
      <c r="M497">
        <v>26</v>
      </c>
      <c r="N497">
        <v>0</v>
      </c>
      <c r="O497">
        <v>0</v>
      </c>
      <c r="P497">
        <v>0</v>
      </c>
      <c r="X497" t="str">
        <f>Toss[[#This Row],[服装]]&amp;Toss[[#This Row],[名前]]&amp;Toss[[#This Row],[レアリティ]]</f>
        <v>寝正月茂庭要ICONIC</v>
      </c>
    </row>
    <row r="498" spans="1:24" x14ac:dyDescent="0.25">
      <c r="A498">
        <f>VLOOKUP(Toss[[#This Row],[No用]],SetNo[[No.用]:[vlookup 用]],2,FALSE)</f>
        <v>153</v>
      </c>
      <c r="B498">
        <f>IF(ROW()=2,1,IF(A497&lt;&gt;Toss[[#This Row],[No]],1,B497+1))</f>
        <v>8</v>
      </c>
      <c r="C498" s="1" t="s">
        <v>1364</v>
      </c>
      <c r="D498" s="1" t="s">
        <v>610</v>
      </c>
      <c r="E498" s="1" t="s">
        <v>90</v>
      </c>
      <c r="F498" s="1" t="s">
        <v>74</v>
      </c>
      <c r="G498" s="1" t="s">
        <v>49</v>
      </c>
      <c r="H498" s="1" t="s">
        <v>71</v>
      </c>
      <c r="I498">
        <v>1</v>
      </c>
      <c r="J498" t="s">
        <v>231</v>
      </c>
      <c r="K498" s="1" t="s">
        <v>183</v>
      </c>
      <c r="L498" s="1" t="s">
        <v>224</v>
      </c>
      <c r="M498">
        <v>46</v>
      </c>
      <c r="N498">
        <v>0</v>
      </c>
      <c r="O498">
        <v>56</v>
      </c>
      <c r="P498">
        <v>0</v>
      </c>
      <c r="W498" s="1" t="s">
        <v>1430</v>
      </c>
      <c r="X498" t="str">
        <f>Toss[[#This Row],[服装]]&amp;Toss[[#This Row],[名前]]&amp;Toss[[#This Row],[レアリティ]]</f>
        <v>寝正月茂庭要ICONIC</v>
      </c>
    </row>
    <row r="499" spans="1:24" x14ac:dyDescent="0.25">
      <c r="A499">
        <f>VLOOKUP(Toss[[#This Row],[No用]],SetNo[[No.用]:[vlookup 用]],2,FALSE)</f>
        <v>153</v>
      </c>
      <c r="B499">
        <f>IF(ROW()=2,1,IF(A498&lt;&gt;Toss[[#This Row],[No]],1,B498+1))</f>
        <v>9</v>
      </c>
      <c r="C499" s="1" t="s">
        <v>1364</v>
      </c>
      <c r="D499" s="1" t="s">
        <v>610</v>
      </c>
      <c r="E499" s="1" t="s">
        <v>90</v>
      </c>
      <c r="F499" s="1" t="s">
        <v>74</v>
      </c>
      <c r="G499" s="1" t="s">
        <v>49</v>
      </c>
      <c r="H499" s="1" t="s">
        <v>71</v>
      </c>
      <c r="I499">
        <v>1</v>
      </c>
      <c r="J499" t="s">
        <v>231</v>
      </c>
      <c r="K499" s="1" t="s">
        <v>183</v>
      </c>
      <c r="L499" s="1" t="s">
        <v>224</v>
      </c>
      <c r="M499">
        <v>46</v>
      </c>
      <c r="N499">
        <v>0</v>
      </c>
      <c r="O499">
        <v>56</v>
      </c>
      <c r="P499">
        <v>0</v>
      </c>
      <c r="R499" s="1" t="s">
        <v>1686</v>
      </c>
      <c r="T499" s="1"/>
      <c r="U499" s="1"/>
      <c r="V499" s="1"/>
      <c r="W499" s="1" t="s">
        <v>1431</v>
      </c>
      <c r="X499" t="str">
        <f>Toss[[#This Row],[服装]]&amp;Toss[[#This Row],[名前]]&amp;Toss[[#This Row],[レアリティ]]</f>
        <v>寝正月茂庭要ICONIC</v>
      </c>
    </row>
    <row r="500" spans="1:24" x14ac:dyDescent="0.25">
      <c r="A500">
        <f>VLOOKUP(Toss[[#This Row],[No用]],SetNo[[No.用]:[vlookup 用]],2,FALSE)</f>
        <v>154</v>
      </c>
      <c r="B500">
        <f>IF(ROW()=2,1,IF(A499&lt;&gt;Toss[[#This Row],[No]],1,B499+1))</f>
        <v>1</v>
      </c>
      <c r="C500" s="1" t="s">
        <v>108</v>
      </c>
      <c r="D500" s="1" t="s">
        <v>612</v>
      </c>
      <c r="E500" s="1" t="s">
        <v>23</v>
      </c>
      <c r="F500" s="1" t="s">
        <v>82</v>
      </c>
      <c r="G500" s="1" t="s">
        <v>49</v>
      </c>
      <c r="H500" s="1" t="s">
        <v>71</v>
      </c>
      <c r="I500">
        <v>1</v>
      </c>
      <c r="J500" t="s">
        <v>231</v>
      </c>
      <c r="K500" s="1" t="s">
        <v>166</v>
      </c>
      <c r="L500" s="1" t="s">
        <v>162</v>
      </c>
      <c r="M500">
        <v>25</v>
      </c>
      <c r="N500">
        <v>0</v>
      </c>
      <c r="O500">
        <v>0</v>
      </c>
      <c r="P500">
        <v>0</v>
      </c>
      <c r="X500" t="str">
        <f>Toss[[#This Row],[服装]]&amp;Toss[[#This Row],[名前]]&amp;Toss[[#This Row],[レアリティ]]</f>
        <v>ユニフォーム鎌先靖志ICONIC</v>
      </c>
    </row>
    <row r="501" spans="1:24" x14ac:dyDescent="0.25">
      <c r="A501">
        <f>VLOOKUP(Toss[[#This Row],[No用]],SetNo[[No.用]:[vlookup 用]],2,FALSE)</f>
        <v>154</v>
      </c>
      <c r="B501">
        <f>IF(ROW()=2,1,IF(A500&lt;&gt;Toss[[#This Row],[No]],1,B500+1))</f>
        <v>2</v>
      </c>
      <c r="C501" s="1" t="s">
        <v>108</v>
      </c>
      <c r="D501" s="1" t="s">
        <v>612</v>
      </c>
      <c r="E501" s="1" t="s">
        <v>23</v>
      </c>
      <c r="F501" s="1" t="s">
        <v>82</v>
      </c>
      <c r="G501" s="1" t="s">
        <v>49</v>
      </c>
      <c r="H501" s="1" t="s">
        <v>71</v>
      </c>
      <c r="I501">
        <v>1</v>
      </c>
      <c r="J501" t="s">
        <v>231</v>
      </c>
      <c r="K501" s="1" t="s">
        <v>167</v>
      </c>
      <c r="L501" s="1" t="s">
        <v>162</v>
      </c>
      <c r="M501">
        <v>30</v>
      </c>
      <c r="N501">
        <v>0</v>
      </c>
      <c r="O501">
        <v>0</v>
      </c>
      <c r="P501">
        <v>0</v>
      </c>
      <c r="X501" t="str">
        <f>Toss[[#This Row],[服装]]&amp;Toss[[#This Row],[名前]]&amp;Toss[[#This Row],[レアリティ]]</f>
        <v>ユニフォーム鎌先靖志ICONIC</v>
      </c>
    </row>
    <row r="502" spans="1:24" x14ac:dyDescent="0.25">
      <c r="A502">
        <f>VLOOKUP(Toss[[#This Row],[No用]],SetNo[[No.用]:[vlookup 用]],2,FALSE)</f>
        <v>155</v>
      </c>
      <c r="B502">
        <f>IF(ROW()=2,1,IF(A501&lt;&gt;Toss[[#This Row],[No]],1,B501+1))</f>
        <v>1</v>
      </c>
      <c r="C502" s="1" t="s">
        <v>752</v>
      </c>
      <c r="D502" s="1" t="s">
        <v>612</v>
      </c>
      <c r="E502" s="1" t="s">
        <v>90</v>
      </c>
      <c r="F502" s="1" t="s">
        <v>82</v>
      </c>
      <c r="G502" s="1" t="s">
        <v>49</v>
      </c>
      <c r="H502" s="1" t="s">
        <v>71</v>
      </c>
      <c r="I502">
        <v>1</v>
      </c>
      <c r="J502" t="s">
        <v>231</v>
      </c>
      <c r="K502" s="1" t="s">
        <v>166</v>
      </c>
      <c r="L502" s="1" t="s">
        <v>162</v>
      </c>
      <c r="M502">
        <v>25</v>
      </c>
      <c r="N502">
        <v>0</v>
      </c>
      <c r="O502">
        <v>0</v>
      </c>
      <c r="P502">
        <v>0</v>
      </c>
      <c r="X502" t="str">
        <f>Toss[[#This Row],[服装]]&amp;Toss[[#This Row],[名前]]&amp;Toss[[#This Row],[レアリティ]]</f>
        <v>甲冑鎌先靖志ICONIC</v>
      </c>
    </row>
    <row r="503" spans="1:24" x14ac:dyDescent="0.25">
      <c r="A503">
        <f>VLOOKUP(Toss[[#This Row],[No用]],SetNo[[No.用]:[vlookup 用]],2,FALSE)</f>
        <v>155</v>
      </c>
      <c r="B503">
        <f>IF(ROW()=2,1,IF(A502&lt;&gt;Toss[[#This Row],[No]],1,B502+1))</f>
        <v>2</v>
      </c>
      <c r="C503" s="1" t="s">
        <v>752</v>
      </c>
      <c r="D503" s="1" t="s">
        <v>612</v>
      </c>
      <c r="E503" s="1" t="s">
        <v>90</v>
      </c>
      <c r="F503" s="1" t="s">
        <v>82</v>
      </c>
      <c r="G503" s="1" t="s">
        <v>49</v>
      </c>
      <c r="H503" s="1" t="s">
        <v>71</v>
      </c>
      <c r="I503">
        <v>1</v>
      </c>
      <c r="J503" t="s">
        <v>231</v>
      </c>
      <c r="K503" s="1" t="s">
        <v>167</v>
      </c>
      <c r="L503" s="1" t="s">
        <v>162</v>
      </c>
      <c r="M503">
        <v>30</v>
      </c>
      <c r="N503">
        <v>0</v>
      </c>
      <c r="O503">
        <v>0</v>
      </c>
      <c r="P503">
        <v>0</v>
      </c>
      <c r="X503" t="str">
        <f>Toss[[#This Row],[服装]]&amp;Toss[[#This Row],[名前]]&amp;Toss[[#This Row],[レアリティ]]</f>
        <v>甲冑鎌先靖志ICONIC</v>
      </c>
    </row>
    <row r="504" spans="1:24" x14ac:dyDescent="0.25">
      <c r="A504">
        <f>VLOOKUP(Toss[[#This Row],[No用]],SetNo[[No.用]:[vlookup 用]],2,FALSE)</f>
        <v>156</v>
      </c>
      <c r="B504">
        <f>IF(ROW()=2,1,IF(A503&lt;&gt;Toss[[#This Row],[No]],1,B503+1))</f>
        <v>1</v>
      </c>
      <c r="C504" s="1" t="s">
        <v>108</v>
      </c>
      <c r="D504" s="1" t="s">
        <v>614</v>
      </c>
      <c r="E504" s="1" t="s">
        <v>23</v>
      </c>
      <c r="F504" s="1" t="s">
        <v>78</v>
      </c>
      <c r="G504" s="1" t="s">
        <v>49</v>
      </c>
      <c r="H504" s="1" t="s">
        <v>71</v>
      </c>
      <c r="I504">
        <v>1</v>
      </c>
      <c r="J504" t="s">
        <v>231</v>
      </c>
      <c r="K504" s="1" t="s">
        <v>166</v>
      </c>
      <c r="L504" s="1" t="s">
        <v>162</v>
      </c>
      <c r="M504">
        <v>23</v>
      </c>
      <c r="N504">
        <v>0</v>
      </c>
      <c r="O504">
        <v>0</v>
      </c>
      <c r="P504">
        <v>0</v>
      </c>
      <c r="X504" t="str">
        <f>Toss[[#This Row],[服装]]&amp;Toss[[#This Row],[名前]]&amp;Toss[[#This Row],[レアリティ]]</f>
        <v>ユニフォーム笹谷武仁ICONIC</v>
      </c>
    </row>
    <row r="505" spans="1:24" x14ac:dyDescent="0.25">
      <c r="A505">
        <f>VLOOKUP(Toss[[#This Row],[No用]],SetNo[[No.用]:[vlookup 用]],2,FALSE)</f>
        <v>156</v>
      </c>
      <c r="B505">
        <f>IF(ROW()=2,1,IF(A504&lt;&gt;Toss[[#This Row],[No]],1,B504+1))</f>
        <v>2</v>
      </c>
      <c r="C505" s="1" t="s">
        <v>108</v>
      </c>
      <c r="D505" s="1" t="s">
        <v>614</v>
      </c>
      <c r="E505" s="1" t="s">
        <v>23</v>
      </c>
      <c r="F505" s="1" t="s">
        <v>78</v>
      </c>
      <c r="G505" s="1" t="s">
        <v>49</v>
      </c>
      <c r="H505" s="1" t="s">
        <v>71</v>
      </c>
      <c r="I505">
        <v>1</v>
      </c>
      <c r="J505" t="s">
        <v>231</v>
      </c>
      <c r="K505" s="1" t="s">
        <v>169</v>
      </c>
      <c r="L505" s="1" t="s">
        <v>162</v>
      </c>
      <c r="M505">
        <v>23</v>
      </c>
      <c r="N505">
        <v>0</v>
      </c>
      <c r="O505">
        <v>0</v>
      </c>
      <c r="P505">
        <v>0</v>
      </c>
      <c r="X505" t="str">
        <f>Toss[[#This Row],[服装]]&amp;Toss[[#This Row],[名前]]&amp;Toss[[#This Row],[レアリティ]]</f>
        <v>ユニフォーム笹谷武仁ICONIC</v>
      </c>
    </row>
    <row r="506" spans="1:24" x14ac:dyDescent="0.25">
      <c r="A506">
        <f>VLOOKUP(Toss[[#This Row],[No用]],SetNo[[No.用]:[vlookup 用]],2,FALSE)</f>
        <v>156</v>
      </c>
      <c r="B506">
        <f>IF(ROW()=2,1,IF(A505&lt;&gt;Toss[[#This Row],[No]],1,B505+1))</f>
        <v>3</v>
      </c>
      <c r="C506" s="1" t="s">
        <v>108</v>
      </c>
      <c r="D506" s="1" t="s">
        <v>614</v>
      </c>
      <c r="E506" s="1" t="s">
        <v>23</v>
      </c>
      <c r="F506" s="1" t="s">
        <v>78</v>
      </c>
      <c r="G506" s="1" t="s">
        <v>49</v>
      </c>
      <c r="H506" s="1" t="s">
        <v>71</v>
      </c>
      <c r="I506">
        <v>1</v>
      </c>
      <c r="J506" t="s">
        <v>231</v>
      </c>
      <c r="K506" s="1" t="s">
        <v>232</v>
      </c>
      <c r="L506" s="1" t="s">
        <v>162</v>
      </c>
      <c r="M506">
        <v>23</v>
      </c>
      <c r="N506">
        <v>0</v>
      </c>
      <c r="O506">
        <v>0</v>
      </c>
      <c r="P506">
        <v>0</v>
      </c>
      <c r="X506" t="str">
        <f>Toss[[#This Row],[服装]]&amp;Toss[[#This Row],[名前]]&amp;Toss[[#This Row],[レアリティ]]</f>
        <v>ユニフォーム笹谷武仁ICONIC</v>
      </c>
    </row>
    <row r="507" spans="1:24" x14ac:dyDescent="0.25">
      <c r="A507">
        <f>VLOOKUP(Toss[[#This Row],[No用]],SetNo[[No.用]:[vlookup 用]],2,FALSE)</f>
        <v>157</v>
      </c>
      <c r="B507">
        <f>IF(ROW()=2,1,IF(A506&lt;&gt;Toss[[#This Row],[No]],1,B506+1))</f>
        <v>1</v>
      </c>
      <c r="C507" t="s">
        <v>205</v>
      </c>
      <c r="D507" t="s">
        <v>30</v>
      </c>
      <c r="E507" t="s">
        <v>23</v>
      </c>
      <c r="F507" t="s">
        <v>31</v>
      </c>
      <c r="G507" t="s">
        <v>20</v>
      </c>
      <c r="H507" t="s">
        <v>71</v>
      </c>
      <c r="I507">
        <v>1</v>
      </c>
      <c r="J507" t="s">
        <v>231</v>
      </c>
      <c r="K507" s="1" t="s">
        <v>166</v>
      </c>
      <c r="L507" s="1" t="s">
        <v>173</v>
      </c>
      <c r="M507">
        <v>33</v>
      </c>
      <c r="N507">
        <v>0</v>
      </c>
      <c r="O507">
        <v>0</v>
      </c>
      <c r="P507">
        <v>0</v>
      </c>
      <c r="X507" t="str">
        <f>Toss[[#This Row],[服装]]&amp;Toss[[#This Row],[名前]]&amp;Toss[[#This Row],[レアリティ]]</f>
        <v>ユニフォーム及川徹ICONIC</v>
      </c>
    </row>
    <row r="508" spans="1:24" x14ac:dyDescent="0.25">
      <c r="A508">
        <f>VLOOKUP(Toss[[#This Row],[No用]],SetNo[[No.用]:[vlookup 用]],2,FALSE)</f>
        <v>157</v>
      </c>
      <c r="B508">
        <f>IF(ROW()=2,1,IF(A507&lt;&gt;Toss[[#This Row],[No]],1,B507+1))</f>
        <v>2</v>
      </c>
      <c r="C508" t="s">
        <v>205</v>
      </c>
      <c r="D508" t="s">
        <v>30</v>
      </c>
      <c r="E508" t="s">
        <v>23</v>
      </c>
      <c r="F508" t="s">
        <v>31</v>
      </c>
      <c r="G508" t="s">
        <v>20</v>
      </c>
      <c r="H508" t="s">
        <v>71</v>
      </c>
      <c r="I508">
        <v>1</v>
      </c>
      <c r="J508" t="s">
        <v>231</v>
      </c>
      <c r="K508" s="1" t="s">
        <v>169</v>
      </c>
      <c r="L508" s="1" t="s">
        <v>173</v>
      </c>
      <c r="M508">
        <v>33</v>
      </c>
      <c r="N508">
        <v>0</v>
      </c>
      <c r="O508">
        <v>0</v>
      </c>
      <c r="P508">
        <v>0</v>
      </c>
      <c r="X508" t="str">
        <f>Toss[[#This Row],[服装]]&amp;Toss[[#This Row],[名前]]&amp;Toss[[#This Row],[レアリティ]]</f>
        <v>ユニフォーム及川徹ICONIC</v>
      </c>
    </row>
    <row r="509" spans="1:24" x14ac:dyDescent="0.25">
      <c r="A509">
        <f>VLOOKUP(Toss[[#This Row],[No用]],SetNo[[No.用]:[vlookup 用]],2,FALSE)</f>
        <v>157</v>
      </c>
      <c r="B509">
        <f>IF(ROW()=2,1,IF(A508&lt;&gt;Toss[[#This Row],[No]],1,B508+1))</f>
        <v>3</v>
      </c>
      <c r="C509" t="s">
        <v>205</v>
      </c>
      <c r="D509" t="s">
        <v>30</v>
      </c>
      <c r="E509" t="s">
        <v>23</v>
      </c>
      <c r="F509" t="s">
        <v>31</v>
      </c>
      <c r="G509" t="s">
        <v>20</v>
      </c>
      <c r="H509" t="s">
        <v>71</v>
      </c>
      <c r="I509">
        <v>1</v>
      </c>
      <c r="J509" t="s">
        <v>231</v>
      </c>
      <c r="K509" s="1" t="s">
        <v>233</v>
      </c>
      <c r="L509" s="1" t="s">
        <v>162</v>
      </c>
      <c r="M509">
        <v>33</v>
      </c>
      <c r="N509">
        <v>0</v>
      </c>
      <c r="O509">
        <v>0</v>
      </c>
      <c r="P509">
        <v>0</v>
      </c>
      <c r="X509" t="str">
        <f>Toss[[#This Row],[服装]]&amp;Toss[[#This Row],[名前]]&amp;Toss[[#This Row],[レアリティ]]</f>
        <v>ユニフォーム及川徹ICONIC</v>
      </c>
    </row>
    <row r="510" spans="1:24" x14ac:dyDescent="0.25">
      <c r="A510">
        <f>VLOOKUP(Toss[[#This Row],[No用]],SetNo[[No.用]:[vlookup 用]],2,FALSE)</f>
        <v>157</v>
      </c>
      <c r="B510">
        <f>IF(ROW()=2,1,IF(A509&lt;&gt;Toss[[#This Row],[No]],1,B509+1))</f>
        <v>4</v>
      </c>
      <c r="C510" t="s">
        <v>205</v>
      </c>
      <c r="D510" t="s">
        <v>30</v>
      </c>
      <c r="E510" t="s">
        <v>23</v>
      </c>
      <c r="F510" t="s">
        <v>31</v>
      </c>
      <c r="G510" t="s">
        <v>20</v>
      </c>
      <c r="H510" t="s">
        <v>71</v>
      </c>
      <c r="I510">
        <v>1</v>
      </c>
      <c r="J510" t="s">
        <v>231</v>
      </c>
      <c r="K510" s="1" t="s">
        <v>172</v>
      </c>
      <c r="L510" s="1" t="s">
        <v>162</v>
      </c>
      <c r="M510">
        <v>33</v>
      </c>
      <c r="N510">
        <v>0</v>
      </c>
      <c r="O510">
        <v>0</v>
      </c>
      <c r="P510">
        <v>0</v>
      </c>
      <c r="X510" t="str">
        <f>Toss[[#This Row],[服装]]&amp;Toss[[#This Row],[名前]]&amp;Toss[[#This Row],[レアリティ]]</f>
        <v>ユニフォーム及川徹ICONIC</v>
      </c>
    </row>
    <row r="511" spans="1:24" x14ac:dyDescent="0.25">
      <c r="A511">
        <f>VLOOKUP(Toss[[#This Row],[No用]],SetNo[[No.用]:[vlookup 用]],2,FALSE)</f>
        <v>157</v>
      </c>
      <c r="B511">
        <f>IF(ROW()=2,1,IF(A510&lt;&gt;Toss[[#This Row],[No]],1,B510+1))</f>
        <v>5</v>
      </c>
      <c r="C511" t="s">
        <v>205</v>
      </c>
      <c r="D511" t="s">
        <v>30</v>
      </c>
      <c r="E511" t="s">
        <v>23</v>
      </c>
      <c r="F511" t="s">
        <v>31</v>
      </c>
      <c r="G511" t="s">
        <v>20</v>
      </c>
      <c r="H511" t="s">
        <v>71</v>
      </c>
      <c r="I511">
        <v>1</v>
      </c>
      <c r="J511" t="s">
        <v>231</v>
      </c>
      <c r="K511" s="1" t="s">
        <v>232</v>
      </c>
      <c r="L511" s="1" t="s">
        <v>162</v>
      </c>
      <c r="M511">
        <v>33</v>
      </c>
      <c r="N511">
        <v>0</v>
      </c>
      <c r="O511">
        <v>0</v>
      </c>
      <c r="P511">
        <v>0</v>
      </c>
      <c r="X511" t="str">
        <f>Toss[[#This Row],[服装]]&amp;Toss[[#This Row],[名前]]&amp;Toss[[#This Row],[レアリティ]]</f>
        <v>ユニフォーム及川徹ICONIC</v>
      </c>
    </row>
    <row r="512" spans="1:24" x14ac:dyDescent="0.25">
      <c r="A512">
        <f>VLOOKUP(Toss[[#This Row],[No用]],SetNo[[No.用]:[vlookup 用]],2,FALSE)</f>
        <v>157</v>
      </c>
      <c r="B512">
        <f>IF(ROW()=2,1,IF(A511&lt;&gt;Toss[[#This Row],[No]],1,B511+1))</f>
        <v>6</v>
      </c>
      <c r="C512" t="s">
        <v>205</v>
      </c>
      <c r="D512" t="s">
        <v>30</v>
      </c>
      <c r="E512" t="s">
        <v>23</v>
      </c>
      <c r="F512" t="s">
        <v>31</v>
      </c>
      <c r="G512" t="s">
        <v>20</v>
      </c>
      <c r="H512" t="s">
        <v>71</v>
      </c>
      <c r="I512">
        <v>1</v>
      </c>
      <c r="J512" t="s">
        <v>231</v>
      </c>
      <c r="K512" s="1" t="s">
        <v>167</v>
      </c>
      <c r="L512" s="1" t="s">
        <v>173</v>
      </c>
      <c r="M512">
        <v>42</v>
      </c>
      <c r="N512">
        <v>0</v>
      </c>
      <c r="O512">
        <v>0</v>
      </c>
      <c r="P512">
        <v>0</v>
      </c>
      <c r="X512" t="str">
        <f>Toss[[#This Row],[服装]]&amp;Toss[[#This Row],[名前]]&amp;Toss[[#This Row],[レアリティ]]</f>
        <v>ユニフォーム及川徹ICONIC</v>
      </c>
    </row>
    <row r="513" spans="1:24" x14ac:dyDescent="0.25">
      <c r="A513">
        <f>VLOOKUP(Toss[[#This Row],[No用]],SetNo[[No.用]:[vlookup 用]],2,FALSE)</f>
        <v>158</v>
      </c>
      <c r="B513">
        <f>IF(ROW()=2,1,IF(A512&lt;&gt;Toss[[#This Row],[No]],1,B512+1))</f>
        <v>1</v>
      </c>
      <c r="C513" t="s">
        <v>117</v>
      </c>
      <c r="D513" t="s">
        <v>30</v>
      </c>
      <c r="E513" t="s">
        <v>24</v>
      </c>
      <c r="F513" t="s">
        <v>31</v>
      </c>
      <c r="G513" t="s">
        <v>20</v>
      </c>
      <c r="H513" t="s">
        <v>71</v>
      </c>
      <c r="I513">
        <v>1</v>
      </c>
      <c r="J513" t="s">
        <v>231</v>
      </c>
      <c r="K513" s="1" t="s">
        <v>166</v>
      </c>
      <c r="L513" s="1" t="s">
        <v>173</v>
      </c>
      <c r="M513">
        <v>33</v>
      </c>
      <c r="N513">
        <v>0</v>
      </c>
      <c r="O513">
        <v>0</v>
      </c>
      <c r="P513">
        <v>0</v>
      </c>
      <c r="X513" t="str">
        <f>Toss[[#This Row],[服装]]&amp;Toss[[#This Row],[名前]]&amp;Toss[[#This Row],[レアリティ]]</f>
        <v>プール掃除及川徹ICONIC</v>
      </c>
    </row>
    <row r="514" spans="1:24" x14ac:dyDescent="0.25">
      <c r="A514">
        <f>VLOOKUP(Toss[[#This Row],[No用]],SetNo[[No.用]:[vlookup 用]],2,FALSE)</f>
        <v>158</v>
      </c>
      <c r="B514">
        <f>IF(ROW()=2,1,IF(A513&lt;&gt;Toss[[#This Row],[No]],1,B513+1))</f>
        <v>2</v>
      </c>
      <c r="C514" t="s">
        <v>117</v>
      </c>
      <c r="D514" t="s">
        <v>30</v>
      </c>
      <c r="E514" t="s">
        <v>24</v>
      </c>
      <c r="F514" t="s">
        <v>31</v>
      </c>
      <c r="G514" t="s">
        <v>20</v>
      </c>
      <c r="H514" t="s">
        <v>71</v>
      </c>
      <c r="I514">
        <v>1</v>
      </c>
      <c r="J514" t="s">
        <v>231</v>
      </c>
      <c r="K514" s="1" t="s">
        <v>169</v>
      </c>
      <c r="L514" s="1" t="s">
        <v>173</v>
      </c>
      <c r="M514">
        <v>33</v>
      </c>
      <c r="N514">
        <v>0</v>
      </c>
      <c r="O514">
        <v>0</v>
      </c>
      <c r="P514">
        <v>0</v>
      </c>
      <c r="X514" t="str">
        <f>Toss[[#This Row],[服装]]&amp;Toss[[#This Row],[名前]]&amp;Toss[[#This Row],[レアリティ]]</f>
        <v>プール掃除及川徹ICONIC</v>
      </c>
    </row>
    <row r="515" spans="1:24" x14ac:dyDescent="0.25">
      <c r="A515">
        <f>VLOOKUP(Toss[[#This Row],[No用]],SetNo[[No.用]:[vlookup 用]],2,FALSE)</f>
        <v>158</v>
      </c>
      <c r="B515">
        <f>IF(ROW()=2,1,IF(A514&lt;&gt;Toss[[#This Row],[No]],1,B514+1))</f>
        <v>3</v>
      </c>
      <c r="C515" t="s">
        <v>117</v>
      </c>
      <c r="D515" t="s">
        <v>30</v>
      </c>
      <c r="E515" t="s">
        <v>24</v>
      </c>
      <c r="F515" t="s">
        <v>31</v>
      </c>
      <c r="G515" t="s">
        <v>20</v>
      </c>
      <c r="H515" t="s">
        <v>71</v>
      </c>
      <c r="I515">
        <v>1</v>
      </c>
      <c r="J515" t="s">
        <v>231</v>
      </c>
      <c r="K515" s="1" t="s">
        <v>233</v>
      </c>
      <c r="L515" s="1" t="s">
        <v>162</v>
      </c>
      <c r="M515">
        <v>33</v>
      </c>
      <c r="N515">
        <v>0</v>
      </c>
      <c r="O515">
        <v>0</v>
      </c>
      <c r="P515">
        <v>0</v>
      </c>
      <c r="X515" t="str">
        <f>Toss[[#This Row],[服装]]&amp;Toss[[#This Row],[名前]]&amp;Toss[[#This Row],[レアリティ]]</f>
        <v>プール掃除及川徹ICONIC</v>
      </c>
    </row>
    <row r="516" spans="1:24" x14ac:dyDescent="0.25">
      <c r="A516">
        <f>VLOOKUP(Toss[[#This Row],[No用]],SetNo[[No.用]:[vlookup 用]],2,FALSE)</f>
        <v>158</v>
      </c>
      <c r="B516">
        <f>IF(ROW()=2,1,IF(A515&lt;&gt;Toss[[#This Row],[No]],1,B515+1))</f>
        <v>4</v>
      </c>
      <c r="C516" t="s">
        <v>117</v>
      </c>
      <c r="D516" t="s">
        <v>30</v>
      </c>
      <c r="E516" t="s">
        <v>24</v>
      </c>
      <c r="F516" t="s">
        <v>31</v>
      </c>
      <c r="G516" t="s">
        <v>20</v>
      </c>
      <c r="H516" t="s">
        <v>71</v>
      </c>
      <c r="I516">
        <v>1</v>
      </c>
      <c r="J516" t="s">
        <v>231</v>
      </c>
      <c r="K516" s="1" t="s">
        <v>172</v>
      </c>
      <c r="L516" s="1" t="s">
        <v>162</v>
      </c>
      <c r="M516">
        <v>33</v>
      </c>
      <c r="N516">
        <v>0</v>
      </c>
      <c r="O516">
        <v>0</v>
      </c>
      <c r="P516">
        <v>0</v>
      </c>
      <c r="X516" t="str">
        <f>Toss[[#This Row],[服装]]&amp;Toss[[#This Row],[名前]]&amp;Toss[[#This Row],[レアリティ]]</f>
        <v>プール掃除及川徹ICONIC</v>
      </c>
    </row>
    <row r="517" spans="1:24" x14ac:dyDescent="0.25">
      <c r="A517">
        <f>VLOOKUP(Toss[[#This Row],[No用]],SetNo[[No.用]:[vlookup 用]],2,FALSE)</f>
        <v>158</v>
      </c>
      <c r="B517">
        <f>IF(ROW()=2,1,IF(A516&lt;&gt;Toss[[#This Row],[No]],1,B516+1))</f>
        <v>5</v>
      </c>
      <c r="C517" t="s">
        <v>117</v>
      </c>
      <c r="D517" t="s">
        <v>30</v>
      </c>
      <c r="E517" t="s">
        <v>24</v>
      </c>
      <c r="F517" t="s">
        <v>31</v>
      </c>
      <c r="G517" t="s">
        <v>20</v>
      </c>
      <c r="H517" t="s">
        <v>71</v>
      </c>
      <c r="I517">
        <v>1</v>
      </c>
      <c r="J517" t="s">
        <v>231</v>
      </c>
      <c r="K517" s="1" t="s">
        <v>232</v>
      </c>
      <c r="L517" s="1" t="s">
        <v>173</v>
      </c>
      <c r="M517">
        <v>39</v>
      </c>
      <c r="N517">
        <v>0</v>
      </c>
      <c r="O517">
        <v>0</v>
      </c>
      <c r="P517">
        <v>0</v>
      </c>
      <c r="X517" t="str">
        <f>Toss[[#This Row],[服装]]&amp;Toss[[#This Row],[名前]]&amp;Toss[[#This Row],[レアリティ]]</f>
        <v>プール掃除及川徹ICONIC</v>
      </c>
    </row>
    <row r="518" spans="1:24" x14ac:dyDescent="0.25">
      <c r="A518">
        <f>VLOOKUP(Toss[[#This Row],[No用]],SetNo[[No.用]:[vlookup 用]],2,FALSE)</f>
        <v>158</v>
      </c>
      <c r="B518">
        <f>IF(ROW()=2,1,IF(A517&lt;&gt;Toss[[#This Row],[No]],1,B517+1))</f>
        <v>6</v>
      </c>
      <c r="C518" t="s">
        <v>117</v>
      </c>
      <c r="D518" t="s">
        <v>30</v>
      </c>
      <c r="E518" t="s">
        <v>24</v>
      </c>
      <c r="F518" t="s">
        <v>31</v>
      </c>
      <c r="G518" t="s">
        <v>20</v>
      </c>
      <c r="H518" t="s">
        <v>71</v>
      </c>
      <c r="I518">
        <v>1</v>
      </c>
      <c r="J518" t="s">
        <v>231</v>
      </c>
      <c r="K518" s="1" t="s">
        <v>167</v>
      </c>
      <c r="L518" s="1" t="s">
        <v>173</v>
      </c>
      <c r="M518">
        <v>42</v>
      </c>
      <c r="N518">
        <v>0</v>
      </c>
      <c r="O518">
        <v>0</v>
      </c>
      <c r="P518">
        <v>0</v>
      </c>
      <c r="X518" t="str">
        <f>Toss[[#This Row],[服装]]&amp;Toss[[#This Row],[名前]]&amp;Toss[[#This Row],[レアリティ]]</f>
        <v>プール掃除及川徹ICONIC</v>
      </c>
    </row>
    <row r="519" spans="1:24" x14ac:dyDescent="0.25">
      <c r="A519">
        <f>VLOOKUP(Toss[[#This Row],[No用]],SetNo[[No.用]:[vlookup 用]],2,FALSE)</f>
        <v>158</v>
      </c>
      <c r="B519">
        <f>IF(ROW()=2,1,IF(A518&lt;&gt;Toss[[#This Row],[No]],1,B518+1))</f>
        <v>7</v>
      </c>
      <c r="C519" t="s">
        <v>117</v>
      </c>
      <c r="D519" t="s">
        <v>30</v>
      </c>
      <c r="E519" t="s">
        <v>24</v>
      </c>
      <c r="F519" t="s">
        <v>31</v>
      </c>
      <c r="G519" t="s">
        <v>20</v>
      </c>
      <c r="H519" t="s">
        <v>71</v>
      </c>
      <c r="I519">
        <v>1</v>
      </c>
      <c r="J519" t="s">
        <v>231</v>
      </c>
      <c r="K519" s="1" t="s">
        <v>232</v>
      </c>
      <c r="L519" s="1" t="s">
        <v>224</v>
      </c>
      <c r="M519">
        <v>51</v>
      </c>
      <c r="N519">
        <v>0</v>
      </c>
      <c r="O519">
        <v>61</v>
      </c>
      <c r="P519">
        <v>0</v>
      </c>
      <c r="W519" s="1" t="s">
        <v>1281</v>
      </c>
      <c r="X519" t="str">
        <f>Toss[[#This Row],[服装]]&amp;Toss[[#This Row],[名前]]&amp;Toss[[#This Row],[レアリティ]]</f>
        <v>プール掃除及川徹ICONIC</v>
      </c>
    </row>
    <row r="520" spans="1:24" x14ac:dyDescent="0.25">
      <c r="A520">
        <f>VLOOKUP(Toss[[#This Row],[No用]],SetNo[[No.用]:[vlookup 用]],2,FALSE)</f>
        <v>158</v>
      </c>
      <c r="B520">
        <f>IF(ROW()=2,1,IF(A519&lt;&gt;Toss[[#This Row],[No]],1,B519+1))</f>
        <v>8</v>
      </c>
      <c r="C520" t="s">
        <v>117</v>
      </c>
      <c r="D520" t="s">
        <v>30</v>
      </c>
      <c r="E520" t="s">
        <v>24</v>
      </c>
      <c r="F520" t="s">
        <v>31</v>
      </c>
      <c r="G520" t="s">
        <v>20</v>
      </c>
      <c r="H520" t="s">
        <v>71</v>
      </c>
      <c r="I520">
        <v>1</v>
      </c>
      <c r="J520" t="s">
        <v>231</v>
      </c>
      <c r="K520" s="1" t="s">
        <v>183</v>
      </c>
      <c r="L520" s="1" t="s">
        <v>224</v>
      </c>
      <c r="M520">
        <v>51</v>
      </c>
      <c r="N520">
        <v>0</v>
      </c>
      <c r="O520">
        <v>61</v>
      </c>
      <c r="P520">
        <v>0</v>
      </c>
      <c r="Q520" s="1" t="s">
        <v>1283</v>
      </c>
      <c r="W520" s="1" t="s">
        <v>1282</v>
      </c>
      <c r="X520" t="str">
        <f>Toss[[#This Row],[服装]]&amp;Toss[[#This Row],[名前]]&amp;Toss[[#This Row],[レアリティ]]</f>
        <v>プール掃除及川徹ICONIC</v>
      </c>
    </row>
    <row r="521" spans="1:24" x14ac:dyDescent="0.25">
      <c r="A521">
        <f>VLOOKUP(Toss[[#This Row],[No用]],SetNo[[No.用]:[vlookup 用]],2,FALSE)</f>
        <v>159</v>
      </c>
      <c r="B521">
        <f>IF(ROW()=2,1,IF(A520&lt;&gt;Toss[[#This Row],[No]],1,B520+1))</f>
        <v>1</v>
      </c>
      <c r="C521" s="1" t="s">
        <v>585</v>
      </c>
      <c r="D521" t="s">
        <v>30</v>
      </c>
      <c r="E521" s="1" t="s">
        <v>77</v>
      </c>
      <c r="F521" t="s">
        <v>31</v>
      </c>
      <c r="G521" t="s">
        <v>20</v>
      </c>
      <c r="H521" t="s">
        <v>71</v>
      </c>
      <c r="I521">
        <v>1</v>
      </c>
      <c r="J521" t="s">
        <v>231</v>
      </c>
      <c r="K521" s="1" t="s">
        <v>166</v>
      </c>
      <c r="L521" s="1" t="s">
        <v>173</v>
      </c>
      <c r="M521">
        <v>33</v>
      </c>
      <c r="N521">
        <v>0</v>
      </c>
      <c r="O521">
        <v>0</v>
      </c>
      <c r="P521">
        <v>0</v>
      </c>
      <c r="Q521" s="1"/>
      <c r="X521" t="str">
        <f>Toss[[#This Row],[服装]]&amp;Toss[[#This Row],[名前]]&amp;Toss[[#This Row],[レアリティ]]</f>
        <v>Xmas及川徹ICONIC</v>
      </c>
    </row>
    <row r="522" spans="1:24" x14ac:dyDescent="0.25">
      <c r="A522">
        <f>VLOOKUP(Toss[[#This Row],[No用]],SetNo[[No.用]:[vlookup 用]],2,FALSE)</f>
        <v>159</v>
      </c>
      <c r="B522">
        <f>IF(ROW()=2,1,IF(A521&lt;&gt;Toss[[#This Row],[No]],1,B521+1))</f>
        <v>2</v>
      </c>
      <c r="C522" s="1" t="s">
        <v>585</v>
      </c>
      <c r="D522" t="s">
        <v>30</v>
      </c>
      <c r="E522" s="1" t="s">
        <v>77</v>
      </c>
      <c r="F522" t="s">
        <v>31</v>
      </c>
      <c r="G522" t="s">
        <v>20</v>
      </c>
      <c r="H522" t="s">
        <v>71</v>
      </c>
      <c r="I522">
        <v>1</v>
      </c>
      <c r="J522" t="s">
        <v>231</v>
      </c>
      <c r="K522" s="1" t="s">
        <v>169</v>
      </c>
      <c r="L522" s="1" t="s">
        <v>173</v>
      </c>
      <c r="M522">
        <v>33</v>
      </c>
      <c r="N522">
        <v>0</v>
      </c>
      <c r="O522">
        <v>0</v>
      </c>
      <c r="P522">
        <v>0</v>
      </c>
      <c r="Q522" s="1"/>
      <c r="X522" t="str">
        <f>Toss[[#This Row],[服装]]&amp;Toss[[#This Row],[名前]]&amp;Toss[[#This Row],[レアリティ]]</f>
        <v>Xmas及川徹ICONIC</v>
      </c>
    </row>
    <row r="523" spans="1:24" x14ac:dyDescent="0.25">
      <c r="A523">
        <f>VLOOKUP(Toss[[#This Row],[No用]],SetNo[[No.用]:[vlookup 用]],2,FALSE)</f>
        <v>159</v>
      </c>
      <c r="B523">
        <f>IF(ROW()=2,1,IF(A522&lt;&gt;Toss[[#This Row],[No]],1,B522+1))</f>
        <v>3</v>
      </c>
      <c r="C523" s="1" t="s">
        <v>585</v>
      </c>
      <c r="D523" t="s">
        <v>30</v>
      </c>
      <c r="E523" s="1" t="s">
        <v>77</v>
      </c>
      <c r="F523" t="s">
        <v>31</v>
      </c>
      <c r="G523" t="s">
        <v>20</v>
      </c>
      <c r="H523" t="s">
        <v>71</v>
      </c>
      <c r="I523">
        <v>1</v>
      </c>
      <c r="J523" t="s">
        <v>231</v>
      </c>
      <c r="K523" s="1" t="s">
        <v>233</v>
      </c>
      <c r="L523" s="1" t="s">
        <v>162</v>
      </c>
      <c r="M523">
        <v>33</v>
      </c>
      <c r="N523">
        <v>0</v>
      </c>
      <c r="O523">
        <v>0</v>
      </c>
      <c r="P523">
        <v>0</v>
      </c>
      <c r="Q523" s="1"/>
      <c r="X523" t="str">
        <f>Toss[[#This Row],[服装]]&amp;Toss[[#This Row],[名前]]&amp;Toss[[#This Row],[レアリティ]]</f>
        <v>Xmas及川徹ICONIC</v>
      </c>
    </row>
    <row r="524" spans="1:24" x14ac:dyDescent="0.25">
      <c r="A524">
        <f>VLOOKUP(Toss[[#This Row],[No用]],SetNo[[No.用]:[vlookup 用]],2,FALSE)</f>
        <v>159</v>
      </c>
      <c r="B524">
        <f>IF(ROW()=2,1,IF(A523&lt;&gt;Toss[[#This Row],[No]],1,B523+1))</f>
        <v>4</v>
      </c>
      <c r="C524" s="1" t="s">
        <v>585</v>
      </c>
      <c r="D524" t="s">
        <v>30</v>
      </c>
      <c r="E524" s="1" t="s">
        <v>77</v>
      </c>
      <c r="F524" t="s">
        <v>31</v>
      </c>
      <c r="G524" t="s">
        <v>20</v>
      </c>
      <c r="H524" t="s">
        <v>71</v>
      </c>
      <c r="I524">
        <v>1</v>
      </c>
      <c r="J524" t="s">
        <v>231</v>
      </c>
      <c r="K524" s="1" t="s">
        <v>172</v>
      </c>
      <c r="L524" s="1" t="s">
        <v>162</v>
      </c>
      <c r="M524">
        <v>33</v>
      </c>
      <c r="N524">
        <v>0</v>
      </c>
      <c r="O524">
        <v>0</v>
      </c>
      <c r="P524">
        <v>0</v>
      </c>
      <c r="Q524" s="1"/>
      <c r="X524" t="str">
        <f>Toss[[#This Row],[服装]]&amp;Toss[[#This Row],[名前]]&amp;Toss[[#This Row],[レアリティ]]</f>
        <v>Xmas及川徹ICONIC</v>
      </c>
    </row>
    <row r="525" spans="1:24" x14ac:dyDescent="0.25">
      <c r="A525">
        <f>VLOOKUP(Toss[[#This Row],[No用]],SetNo[[No.用]:[vlookup 用]],2,FALSE)</f>
        <v>159</v>
      </c>
      <c r="B525">
        <f>IF(ROW()=2,1,IF(A524&lt;&gt;Toss[[#This Row],[No]],1,B524+1))</f>
        <v>5</v>
      </c>
      <c r="C525" s="1" t="s">
        <v>585</v>
      </c>
      <c r="D525" t="s">
        <v>30</v>
      </c>
      <c r="E525" s="1" t="s">
        <v>77</v>
      </c>
      <c r="F525" t="s">
        <v>31</v>
      </c>
      <c r="G525" t="s">
        <v>20</v>
      </c>
      <c r="H525" t="s">
        <v>71</v>
      </c>
      <c r="I525">
        <v>1</v>
      </c>
      <c r="J525" t="s">
        <v>231</v>
      </c>
      <c r="K525" s="1" t="s">
        <v>232</v>
      </c>
      <c r="L525" s="1" t="s">
        <v>178</v>
      </c>
      <c r="M525">
        <v>36</v>
      </c>
      <c r="N525">
        <v>0</v>
      </c>
      <c r="O525">
        <v>0</v>
      </c>
      <c r="P525">
        <v>0</v>
      </c>
      <c r="Q525" s="1"/>
      <c r="X525" t="str">
        <f>Toss[[#This Row],[服装]]&amp;Toss[[#This Row],[名前]]&amp;Toss[[#This Row],[レアリティ]]</f>
        <v>Xmas及川徹ICONIC</v>
      </c>
    </row>
    <row r="526" spans="1:24" x14ac:dyDescent="0.25">
      <c r="A526">
        <f>VLOOKUP(Toss[[#This Row],[No用]],SetNo[[No.用]:[vlookup 用]],2,FALSE)</f>
        <v>159</v>
      </c>
      <c r="B526">
        <f>IF(ROW()=2,1,IF(A525&lt;&gt;Toss[[#This Row],[No]],1,B525+1))</f>
        <v>6</v>
      </c>
      <c r="C526" s="1" t="s">
        <v>585</v>
      </c>
      <c r="D526" t="s">
        <v>30</v>
      </c>
      <c r="E526" s="1" t="s">
        <v>77</v>
      </c>
      <c r="F526" t="s">
        <v>31</v>
      </c>
      <c r="G526" t="s">
        <v>20</v>
      </c>
      <c r="H526" t="s">
        <v>71</v>
      </c>
      <c r="I526">
        <v>1</v>
      </c>
      <c r="J526" t="s">
        <v>231</v>
      </c>
      <c r="K526" s="1" t="s">
        <v>167</v>
      </c>
      <c r="L526" s="1" t="s">
        <v>173</v>
      </c>
      <c r="M526">
        <v>42</v>
      </c>
      <c r="N526">
        <v>0</v>
      </c>
      <c r="O526">
        <v>0</v>
      </c>
      <c r="P526">
        <v>0</v>
      </c>
      <c r="Q526" s="1"/>
      <c r="X526" t="str">
        <f>Toss[[#This Row],[服装]]&amp;Toss[[#This Row],[名前]]&amp;Toss[[#This Row],[レアリティ]]</f>
        <v>Xmas及川徹ICONIC</v>
      </c>
    </row>
    <row r="527" spans="1:24" x14ac:dyDescent="0.25">
      <c r="A527">
        <f>VLOOKUP(Toss[[#This Row],[No用]],SetNo[[No.用]:[vlookup 用]],2,FALSE)</f>
        <v>159</v>
      </c>
      <c r="B527">
        <f>IF(ROW()=2,1,IF(A526&lt;&gt;Toss[[#This Row],[No]],1,B526+1))</f>
        <v>7</v>
      </c>
      <c r="C527" s="1" t="s">
        <v>585</v>
      </c>
      <c r="D527" t="s">
        <v>30</v>
      </c>
      <c r="E527" s="1" t="s">
        <v>77</v>
      </c>
      <c r="F527" t="s">
        <v>31</v>
      </c>
      <c r="G527" t="s">
        <v>20</v>
      </c>
      <c r="H527" t="s">
        <v>71</v>
      </c>
      <c r="I527">
        <v>1</v>
      </c>
      <c r="J527" t="s">
        <v>231</v>
      </c>
      <c r="K527" s="1" t="s">
        <v>183</v>
      </c>
      <c r="L527" s="1" t="s">
        <v>224</v>
      </c>
      <c r="M527">
        <v>51</v>
      </c>
      <c r="N527">
        <v>0</v>
      </c>
      <c r="O527">
        <v>61</v>
      </c>
      <c r="P527">
        <v>0</v>
      </c>
      <c r="Q527" s="1"/>
      <c r="W527" s="1" t="s">
        <v>1284</v>
      </c>
      <c r="X527" t="str">
        <f>Toss[[#This Row],[服装]]&amp;Toss[[#This Row],[名前]]&amp;Toss[[#This Row],[レアリティ]]</f>
        <v>Xmas及川徹ICONIC</v>
      </c>
    </row>
    <row r="528" spans="1:24" x14ac:dyDescent="0.25">
      <c r="A528">
        <f>VLOOKUP(Toss[[#This Row],[No用]],SetNo[[No.用]:[vlookup 用]],2,FALSE)</f>
        <v>159</v>
      </c>
      <c r="B528">
        <f>IF(ROW()=2,1,IF(A527&lt;&gt;Toss[[#This Row],[No]],1,B527+1))</f>
        <v>8</v>
      </c>
      <c r="C528" s="1" t="s">
        <v>585</v>
      </c>
      <c r="D528" t="s">
        <v>30</v>
      </c>
      <c r="E528" s="1" t="s">
        <v>77</v>
      </c>
      <c r="F528" t="s">
        <v>31</v>
      </c>
      <c r="G528" t="s">
        <v>20</v>
      </c>
      <c r="H528" t="s">
        <v>71</v>
      </c>
      <c r="I528">
        <v>1</v>
      </c>
      <c r="J528" t="s">
        <v>231</v>
      </c>
      <c r="K528" s="1" t="s">
        <v>232</v>
      </c>
      <c r="L528" s="1" t="s">
        <v>224</v>
      </c>
      <c r="M528">
        <v>51</v>
      </c>
      <c r="N528">
        <v>0</v>
      </c>
      <c r="O528">
        <v>61</v>
      </c>
      <c r="P528">
        <v>0</v>
      </c>
      <c r="Q528" s="1"/>
      <c r="W528" s="1" t="s">
        <v>1281</v>
      </c>
      <c r="X528" t="str">
        <f>Toss[[#This Row],[服装]]&amp;Toss[[#This Row],[名前]]&amp;Toss[[#This Row],[レアリティ]]</f>
        <v>Xmas及川徹ICONIC</v>
      </c>
    </row>
    <row r="529" spans="1:24" x14ac:dyDescent="0.25">
      <c r="A529">
        <f>VLOOKUP(Toss[[#This Row],[No用]],SetNo[[No.用]:[vlookup 用]],2,FALSE)</f>
        <v>160</v>
      </c>
      <c r="B529">
        <f>IF(ROW()=2,1,IF(A528&lt;&gt;Toss[[#This Row],[No]],1,B528+1))</f>
        <v>1</v>
      </c>
      <c r="C529" s="1" t="s">
        <v>149</v>
      </c>
      <c r="D529" t="s">
        <v>30</v>
      </c>
      <c r="E529" s="1" t="s">
        <v>73</v>
      </c>
      <c r="F529" t="s">
        <v>31</v>
      </c>
      <c r="G529" t="s">
        <v>20</v>
      </c>
      <c r="H529" t="s">
        <v>71</v>
      </c>
      <c r="I529">
        <v>1</v>
      </c>
      <c r="J529" t="s">
        <v>231</v>
      </c>
      <c r="K529" s="1" t="s">
        <v>166</v>
      </c>
      <c r="L529" s="1" t="s">
        <v>173</v>
      </c>
      <c r="M529">
        <v>33</v>
      </c>
      <c r="N529">
        <v>0</v>
      </c>
      <c r="O529">
        <v>0</v>
      </c>
      <c r="P529">
        <v>0</v>
      </c>
      <c r="Q529" s="1"/>
      <c r="X529" t="str">
        <f>Toss[[#This Row],[服装]]&amp;Toss[[#This Row],[名前]]&amp;Toss[[#This Row],[レアリティ]]</f>
        <v>制服及川徹ICONIC</v>
      </c>
    </row>
    <row r="530" spans="1:24" x14ac:dyDescent="0.25">
      <c r="A530">
        <f>VLOOKUP(Toss[[#This Row],[No用]],SetNo[[No.用]:[vlookup 用]],2,FALSE)</f>
        <v>160</v>
      </c>
      <c r="B530">
        <f>IF(ROW()=2,1,IF(A529&lt;&gt;Toss[[#This Row],[No]],1,B529+1))</f>
        <v>2</v>
      </c>
      <c r="C530" s="1" t="s">
        <v>149</v>
      </c>
      <c r="D530" t="s">
        <v>30</v>
      </c>
      <c r="E530" s="1" t="s">
        <v>73</v>
      </c>
      <c r="F530" t="s">
        <v>31</v>
      </c>
      <c r="G530" t="s">
        <v>20</v>
      </c>
      <c r="H530" t="s">
        <v>71</v>
      </c>
      <c r="I530">
        <v>1</v>
      </c>
      <c r="J530" t="s">
        <v>231</v>
      </c>
      <c r="K530" s="1" t="s">
        <v>169</v>
      </c>
      <c r="L530" s="1" t="s">
        <v>173</v>
      </c>
      <c r="M530">
        <v>33</v>
      </c>
      <c r="N530">
        <v>0</v>
      </c>
      <c r="O530">
        <v>0</v>
      </c>
      <c r="P530">
        <v>0</v>
      </c>
      <c r="Q530" s="1"/>
      <c r="X530" t="str">
        <f>Toss[[#This Row],[服装]]&amp;Toss[[#This Row],[名前]]&amp;Toss[[#This Row],[レアリティ]]</f>
        <v>制服及川徹ICONIC</v>
      </c>
    </row>
    <row r="531" spans="1:24" x14ac:dyDescent="0.25">
      <c r="A531">
        <f>VLOOKUP(Toss[[#This Row],[No用]],SetNo[[No.用]:[vlookup 用]],2,FALSE)</f>
        <v>160</v>
      </c>
      <c r="B531">
        <f>IF(ROW()=2,1,IF(A530&lt;&gt;Toss[[#This Row],[No]],1,B530+1))</f>
        <v>3</v>
      </c>
      <c r="C531" s="1" t="s">
        <v>149</v>
      </c>
      <c r="D531" t="s">
        <v>30</v>
      </c>
      <c r="E531" s="1" t="s">
        <v>73</v>
      </c>
      <c r="F531" t="s">
        <v>31</v>
      </c>
      <c r="G531" t="s">
        <v>20</v>
      </c>
      <c r="H531" t="s">
        <v>71</v>
      </c>
      <c r="I531">
        <v>1</v>
      </c>
      <c r="J531" t="s">
        <v>231</v>
      </c>
      <c r="K531" s="1" t="s">
        <v>233</v>
      </c>
      <c r="L531" s="1" t="s">
        <v>162</v>
      </c>
      <c r="M531">
        <v>33</v>
      </c>
      <c r="N531">
        <v>0</v>
      </c>
      <c r="O531">
        <v>0</v>
      </c>
      <c r="P531">
        <v>0</v>
      </c>
      <c r="Q531" s="1"/>
      <c r="X531" t="str">
        <f>Toss[[#This Row],[服装]]&amp;Toss[[#This Row],[名前]]&amp;Toss[[#This Row],[レアリティ]]</f>
        <v>制服及川徹ICONIC</v>
      </c>
    </row>
    <row r="532" spans="1:24" x14ac:dyDescent="0.25">
      <c r="A532">
        <f>VLOOKUP(Toss[[#This Row],[No用]],SetNo[[No.用]:[vlookup 用]],2,FALSE)</f>
        <v>160</v>
      </c>
      <c r="B532">
        <f>IF(ROW()=2,1,IF(A531&lt;&gt;Toss[[#This Row],[No]],1,B531+1))</f>
        <v>4</v>
      </c>
      <c r="C532" s="1" t="s">
        <v>149</v>
      </c>
      <c r="D532" t="s">
        <v>30</v>
      </c>
      <c r="E532" s="1" t="s">
        <v>73</v>
      </c>
      <c r="F532" t="s">
        <v>31</v>
      </c>
      <c r="G532" t="s">
        <v>20</v>
      </c>
      <c r="H532" t="s">
        <v>71</v>
      </c>
      <c r="I532">
        <v>1</v>
      </c>
      <c r="J532" t="s">
        <v>231</v>
      </c>
      <c r="K532" s="1" t="s">
        <v>172</v>
      </c>
      <c r="L532" s="1" t="s">
        <v>162</v>
      </c>
      <c r="M532">
        <v>33</v>
      </c>
      <c r="N532">
        <v>0</v>
      </c>
      <c r="O532">
        <v>0</v>
      </c>
      <c r="P532">
        <v>0</v>
      </c>
      <c r="Q532" s="1"/>
      <c r="X532" t="str">
        <f>Toss[[#This Row],[服装]]&amp;Toss[[#This Row],[名前]]&amp;Toss[[#This Row],[レアリティ]]</f>
        <v>制服及川徹ICONIC</v>
      </c>
    </row>
    <row r="533" spans="1:24" x14ac:dyDescent="0.25">
      <c r="A533">
        <f>VLOOKUP(Toss[[#This Row],[No用]],SetNo[[No.用]:[vlookup 用]],2,FALSE)</f>
        <v>160</v>
      </c>
      <c r="B533">
        <f>IF(ROW()=2,1,IF(A532&lt;&gt;Toss[[#This Row],[No]],1,B532+1))</f>
        <v>5</v>
      </c>
      <c r="C533" s="1" t="s">
        <v>149</v>
      </c>
      <c r="D533" t="s">
        <v>30</v>
      </c>
      <c r="E533" s="1" t="s">
        <v>73</v>
      </c>
      <c r="F533" t="s">
        <v>31</v>
      </c>
      <c r="G533" t="s">
        <v>20</v>
      </c>
      <c r="H533" t="s">
        <v>71</v>
      </c>
      <c r="I533">
        <v>1</v>
      </c>
      <c r="J533" t="s">
        <v>231</v>
      </c>
      <c r="K533" s="1" t="s">
        <v>232</v>
      </c>
      <c r="L533" s="1" t="s">
        <v>162</v>
      </c>
      <c r="M533">
        <v>33</v>
      </c>
      <c r="N533">
        <v>0</v>
      </c>
      <c r="O533">
        <v>0</v>
      </c>
      <c r="P533">
        <v>0</v>
      </c>
      <c r="Q533" s="1"/>
      <c r="X533" t="str">
        <f>Toss[[#This Row],[服装]]&amp;Toss[[#This Row],[名前]]&amp;Toss[[#This Row],[レアリティ]]</f>
        <v>制服及川徹ICONIC</v>
      </c>
    </row>
    <row r="534" spans="1:24" x14ac:dyDescent="0.25">
      <c r="A534">
        <f>VLOOKUP(Toss[[#This Row],[No用]],SetNo[[No.用]:[vlookup 用]],2,FALSE)</f>
        <v>160</v>
      </c>
      <c r="B534">
        <f>IF(ROW()=2,1,IF(A533&lt;&gt;Toss[[#This Row],[No]],1,B533+1))</f>
        <v>6</v>
      </c>
      <c r="C534" s="1" t="s">
        <v>149</v>
      </c>
      <c r="D534" t="s">
        <v>30</v>
      </c>
      <c r="E534" s="1" t="s">
        <v>73</v>
      </c>
      <c r="F534" t="s">
        <v>31</v>
      </c>
      <c r="G534" t="s">
        <v>20</v>
      </c>
      <c r="H534" t="s">
        <v>71</v>
      </c>
      <c r="I534">
        <v>1</v>
      </c>
      <c r="J534" t="s">
        <v>231</v>
      </c>
      <c r="K534" s="1" t="s">
        <v>167</v>
      </c>
      <c r="L534" s="1" t="s">
        <v>173</v>
      </c>
      <c r="M534">
        <v>42</v>
      </c>
      <c r="N534">
        <v>0</v>
      </c>
      <c r="O534">
        <v>0</v>
      </c>
      <c r="P534">
        <v>0</v>
      </c>
      <c r="Q534" s="1"/>
      <c r="X534" t="str">
        <f>Toss[[#This Row],[服装]]&amp;Toss[[#This Row],[名前]]&amp;Toss[[#This Row],[レアリティ]]</f>
        <v>制服及川徹ICONIC</v>
      </c>
    </row>
    <row r="535" spans="1:24" x14ac:dyDescent="0.25">
      <c r="A535">
        <f>VLOOKUP(Toss[[#This Row],[No用]],SetNo[[No.用]:[vlookup 用]],2,FALSE)</f>
        <v>161</v>
      </c>
      <c r="B535">
        <f>IF(ROW()=2,1,IF(A534&lt;&gt;Toss[[#This Row],[No]],1,B534+1))</f>
        <v>1</v>
      </c>
      <c r="C535" s="1" t="s">
        <v>646</v>
      </c>
      <c r="D535" s="1" t="s">
        <v>30</v>
      </c>
      <c r="E535" s="1" t="s">
        <v>90</v>
      </c>
      <c r="F535" s="1" t="s">
        <v>31</v>
      </c>
      <c r="G535" s="1" t="s">
        <v>20</v>
      </c>
      <c r="H535" s="1" t="s">
        <v>71</v>
      </c>
      <c r="I535">
        <v>1</v>
      </c>
      <c r="J535" t="s">
        <v>231</v>
      </c>
      <c r="K535" s="1" t="s">
        <v>166</v>
      </c>
      <c r="L535" s="1" t="s">
        <v>173</v>
      </c>
      <c r="M535">
        <v>33</v>
      </c>
      <c r="N535">
        <v>0</v>
      </c>
      <c r="O535">
        <v>0</v>
      </c>
      <c r="P535">
        <v>0</v>
      </c>
      <c r="Q535" s="1"/>
      <c r="X535" t="str">
        <f>Toss[[#This Row],[服装]]&amp;Toss[[#This Row],[名前]]&amp;Toss[[#This Row],[レアリティ]]</f>
        <v>路地裏及川徹ICONIC</v>
      </c>
    </row>
    <row r="536" spans="1:24" x14ac:dyDescent="0.25">
      <c r="A536">
        <f>VLOOKUP(Toss[[#This Row],[No用]],SetNo[[No.用]:[vlookup 用]],2,FALSE)</f>
        <v>161</v>
      </c>
      <c r="B536">
        <f>IF(ROW()=2,1,IF(A535&lt;&gt;Toss[[#This Row],[No]],1,B535+1))</f>
        <v>2</v>
      </c>
      <c r="C536" s="1" t="s">
        <v>646</v>
      </c>
      <c r="D536" s="1" t="s">
        <v>30</v>
      </c>
      <c r="E536" s="1" t="s">
        <v>90</v>
      </c>
      <c r="F536" s="1" t="s">
        <v>31</v>
      </c>
      <c r="G536" s="1" t="s">
        <v>20</v>
      </c>
      <c r="H536" s="1" t="s">
        <v>71</v>
      </c>
      <c r="I536">
        <v>1</v>
      </c>
      <c r="J536" t="s">
        <v>231</v>
      </c>
      <c r="K536" s="1" t="s">
        <v>169</v>
      </c>
      <c r="L536" s="1" t="s">
        <v>173</v>
      </c>
      <c r="M536">
        <v>33</v>
      </c>
      <c r="N536">
        <v>0</v>
      </c>
      <c r="O536">
        <v>0</v>
      </c>
      <c r="P536">
        <v>0</v>
      </c>
      <c r="Q536" s="1"/>
      <c r="X536" t="str">
        <f>Toss[[#This Row],[服装]]&amp;Toss[[#This Row],[名前]]&amp;Toss[[#This Row],[レアリティ]]</f>
        <v>路地裏及川徹ICONIC</v>
      </c>
    </row>
    <row r="537" spans="1:24" x14ac:dyDescent="0.25">
      <c r="A537">
        <f>VLOOKUP(Toss[[#This Row],[No用]],SetNo[[No.用]:[vlookup 用]],2,FALSE)</f>
        <v>161</v>
      </c>
      <c r="B537">
        <f>IF(ROW()=2,1,IF(A536&lt;&gt;Toss[[#This Row],[No]],1,B536+1))</f>
        <v>3</v>
      </c>
      <c r="C537" s="1" t="s">
        <v>646</v>
      </c>
      <c r="D537" s="1" t="s">
        <v>30</v>
      </c>
      <c r="E537" s="1" t="s">
        <v>90</v>
      </c>
      <c r="F537" s="1" t="s">
        <v>31</v>
      </c>
      <c r="G537" s="1" t="s">
        <v>20</v>
      </c>
      <c r="H537" s="1" t="s">
        <v>71</v>
      </c>
      <c r="I537">
        <v>1</v>
      </c>
      <c r="J537" t="s">
        <v>231</v>
      </c>
      <c r="K537" s="1" t="s">
        <v>233</v>
      </c>
      <c r="L537" s="1" t="s">
        <v>178</v>
      </c>
      <c r="M537">
        <v>36</v>
      </c>
      <c r="N537">
        <v>0</v>
      </c>
      <c r="O537">
        <v>0</v>
      </c>
      <c r="P537">
        <v>0</v>
      </c>
      <c r="Q537" s="1"/>
      <c r="X537" t="str">
        <f>Toss[[#This Row],[服装]]&amp;Toss[[#This Row],[名前]]&amp;Toss[[#This Row],[レアリティ]]</f>
        <v>路地裏及川徹ICONIC</v>
      </c>
    </row>
    <row r="538" spans="1:24" x14ac:dyDescent="0.25">
      <c r="A538">
        <f>VLOOKUP(Toss[[#This Row],[No用]],SetNo[[No.用]:[vlookup 用]],2,FALSE)</f>
        <v>161</v>
      </c>
      <c r="B538">
        <f>IF(ROW()=2,1,IF(A537&lt;&gt;Toss[[#This Row],[No]],1,B537+1))</f>
        <v>4</v>
      </c>
      <c r="C538" s="1" t="s">
        <v>646</v>
      </c>
      <c r="D538" s="1" t="s">
        <v>30</v>
      </c>
      <c r="E538" s="1" t="s">
        <v>90</v>
      </c>
      <c r="F538" s="1" t="s">
        <v>31</v>
      </c>
      <c r="G538" s="1" t="s">
        <v>20</v>
      </c>
      <c r="H538" s="1" t="s">
        <v>71</v>
      </c>
      <c r="I538">
        <v>1</v>
      </c>
      <c r="J538" t="s">
        <v>231</v>
      </c>
      <c r="K538" s="1" t="s">
        <v>172</v>
      </c>
      <c r="L538" s="1" t="s">
        <v>178</v>
      </c>
      <c r="M538">
        <v>36</v>
      </c>
      <c r="N538">
        <v>0</v>
      </c>
      <c r="O538">
        <v>0</v>
      </c>
      <c r="P538">
        <v>0</v>
      </c>
      <c r="Q538" s="1"/>
      <c r="X538" t="str">
        <f>Toss[[#This Row],[服装]]&amp;Toss[[#This Row],[名前]]&amp;Toss[[#This Row],[レアリティ]]</f>
        <v>路地裏及川徹ICONIC</v>
      </c>
    </row>
    <row r="539" spans="1:24" x14ac:dyDescent="0.25">
      <c r="A539">
        <f>VLOOKUP(Toss[[#This Row],[No用]],SetNo[[No.用]:[vlookup 用]],2,FALSE)</f>
        <v>161</v>
      </c>
      <c r="B539">
        <f>IF(ROW()=2,1,IF(A538&lt;&gt;Toss[[#This Row],[No]],1,B538+1))</f>
        <v>5</v>
      </c>
      <c r="C539" s="1" t="s">
        <v>646</v>
      </c>
      <c r="D539" s="1" t="s">
        <v>30</v>
      </c>
      <c r="E539" s="1" t="s">
        <v>90</v>
      </c>
      <c r="F539" s="1" t="s">
        <v>31</v>
      </c>
      <c r="G539" s="1" t="s">
        <v>20</v>
      </c>
      <c r="H539" s="1" t="s">
        <v>71</v>
      </c>
      <c r="I539">
        <v>1</v>
      </c>
      <c r="J539" t="s">
        <v>231</v>
      </c>
      <c r="K539" s="1" t="s">
        <v>232</v>
      </c>
      <c r="L539" s="1" t="s">
        <v>178</v>
      </c>
      <c r="M539">
        <v>36</v>
      </c>
      <c r="N539">
        <v>0</v>
      </c>
      <c r="O539">
        <v>0</v>
      </c>
      <c r="P539">
        <v>0</v>
      </c>
      <c r="Q539" s="1"/>
      <c r="X539" t="str">
        <f>Toss[[#This Row],[服装]]&amp;Toss[[#This Row],[名前]]&amp;Toss[[#This Row],[レアリティ]]</f>
        <v>路地裏及川徹ICONIC</v>
      </c>
    </row>
    <row r="540" spans="1:24" x14ac:dyDescent="0.25">
      <c r="A540">
        <f>VLOOKUP(Toss[[#This Row],[No用]],SetNo[[No.用]:[vlookup 用]],2,FALSE)</f>
        <v>161</v>
      </c>
      <c r="B540">
        <f>IF(ROW()=2,1,IF(A539&lt;&gt;Toss[[#This Row],[No]],1,B539+1))</f>
        <v>6</v>
      </c>
      <c r="C540" s="1" t="s">
        <v>646</v>
      </c>
      <c r="D540" s="1" t="s">
        <v>30</v>
      </c>
      <c r="E540" s="1" t="s">
        <v>90</v>
      </c>
      <c r="F540" s="1" t="s">
        <v>31</v>
      </c>
      <c r="G540" s="1" t="s">
        <v>20</v>
      </c>
      <c r="H540" s="1" t="s">
        <v>71</v>
      </c>
      <c r="I540">
        <v>1</v>
      </c>
      <c r="J540" t="s">
        <v>231</v>
      </c>
      <c r="K540" s="1" t="s">
        <v>167</v>
      </c>
      <c r="L540" s="1" t="s">
        <v>173</v>
      </c>
      <c r="M540">
        <v>42</v>
      </c>
      <c r="N540">
        <v>0</v>
      </c>
      <c r="O540">
        <v>0</v>
      </c>
      <c r="P540">
        <v>0</v>
      </c>
      <c r="Q540" s="1"/>
      <c r="X540" t="str">
        <f>Toss[[#This Row],[服装]]&amp;Toss[[#This Row],[名前]]&amp;Toss[[#This Row],[レアリティ]]</f>
        <v>路地裏及川徹ICONIC</v>
      </c>
    </row>
    <row r="541" spans="1:24" x14ac:dyDescent="0.25">
      <c r="A541">
        <f>VLOOKUP(Toss[[#This Row],[No用]],SetNo[[No.用]:[vlookup 用]],2,FALSE)</f>
        <v>161</v>
      </c>
      <c r="B541">
        <f>IF(ROW()=2,1,IF(A540&lt;&gt;Toss[[#This Row],[No]],1,B540+1))</f>
        <v>7</v>
      </c>
      <c r="C541" s="1" t="s">
        <v>646</v>
      </c>
      <c r="D541" s="1" t="s">
        <v>30</v>
      </c>
      <c r="E541" s="1" t="s">
        <v>90</v>
      </c>
      <c r="F541" s="1" t="s">
        <v>31</v>
      </c>
      <c r="G541" s="1" t="s">
        <v>20</v>
      </c>
      <c r="H541" s="1" t="s">
        <v>71</v>
      </c>
      <c r="I541">
        <v>1</v>
      </c>
      <c r="J541" t="s">
        <v>231</v>
      </c>
      <c r="K541" s="1" t="s">
        <v>183</v>
      </c>
      <c r="L541" s="1" t="s">
        <v>224</v>
      </c>
      <c r="M541">
        <v>52</v>
      </c>
      <c r="N541">
        <v>0</v>
      </c>
      <c r="O541">
        <v>62</v>
      </c>
      <c r="P541">
        <v>0</v>
      </c>
      <c r="Q541" s="1"/>
      <c r="W541" s="1" t="s">
        <v>1284</v>
      </c>
      <c r="X541" t="str">
        <f>Toss[[#This Row],[服装]]&amp;Toss[[#This Row],[名前]]&amp;Toss[[#This Row],[レアリティ]]</f>
        <v>路地裏及川徹ICONIC</v>
      </c>
    </row>
    <row r="542" spans="1:24" x14ac:dyDescent="0.25">
      <c r="A542">
        <f>VLOOKUP(Toss[[#This Row],[No用]],SetNo[[No.用]:[vlookup 用]],2,FALSE)</f>
        <v>162</v>
      </c>
      <c r="B542">
        <f>IF(ROW()=2,1,IF(A541&lt;&gt;Toss[[#This Row],[No]],1,B541+1))</f>
        <v>1</v>
      </c>
      <c r="C542" s="1" t="s">
        <v>705</v>
      </c>
      <c r="D542" s="1" t="s">
        <v>30</v>
      </c>
      <c r="E542" s="1" t="s">
        <v>77</v>
      </c>
      <c r="F542" s="1" t="s">
        <v>31</v>
      </c>
      <c r="G542" s="1" t="s">
        <v>20</v>
      </c>
      <c r="H542" s="1" t="s">
        <v>71</v>
      </c>
      <c r="I542">
        <v>1</v>
      </c>
      <c r="J542" t="s">
        <v>231</v>
      </c>
      <c r="K542" s="1" t="s">
        <v>166</v>
      </c>
      <c r="L542" s="1" t="s">
        <v>173</v>
      </c>
      <c r="M542">
        <v>34</v>
      </c>
      <c r="N542">
        <v>0</v>
      </c>
      <c r="O542">
        <v>0</v>
      </c>
      <c r="P542">
        <v>0</v>
      </c>
      <c r="Q542" s="1"/>
      <c r="X542" t="str">
        <f>Toss[[#This Row],[服装]]&amp;Toss[[#This Row],[名前]]&amp;Toss[[#This Row],[レアリティ]]</f>
        <v>バカンス及川徹ICONIC</v>
      </c>
    </row>
    <row r="543" spans="1:24" x14ac:dyDescent="0.25">
      <c r="A543">
        <f>VLOOKUP(Toss[[#This Row],[No用]],SetNo[[No.用]:[vlookup 用]],2,FALSE)</f>
        <v>162</v>
      </c>
      <c r="B543">
        <f>IF(ROW()=2,1,IF(A542&lt;&gt;Toss[[#This Row],[No]],1,B542+1))</f>
        <v>2</v>
      </c>
      <c r="C543" s="1" t="s">
        <v>705</v>
      </c>
      <c r="D543" s="1" t="s">
        <v>30</v>
      </c>
      <c r="E543" s="1" t="s">
        <v>77</v>
      </c>
      <c r="F543" s="1" t="s">
        <v>31</v>
      </c>
      <c r="G543" s="1" t="s">
        <v>20</v>
      </c>
      <c r="H543" s="1" t="s">
        <v>71</v>
      </c>
      <c r="I543">
        <v>1</v>
      </c>
      <c r="J543" t="s">
        <v>231</v>
      </c>
      <c r="K543" s="1" t="s">
        <v>169</v>
      </c>
      <c r="L543" s="1" t="s">
        <v>173</v>
      </c>
      <c r="M543">
        <v>34</v>
      </c>
      <c r="N543">
        <v>0</v>
      </c>
      <c r="O543">
        <v>0</v>
      </c>
      <c r="P543">
        <v>0</v>
      </c>
      <c r="Q543" s="1"/>
      <c r="X543" t="str">
        <f>Toss[[#This Row],[服装]]&amp;Toss[[#This Row],[名前]]&amp;Toss[[#This Row],[レアリティ]]</f>
        <v>バカンス及川徹ICONIC</v>
      </c>
    </row>
    <row r="544" spans="1:24" x14ac:dyDescent="0.25">
      <c r="A544">
        <f>VLOOKUP(Toss[[#This Row],[No用]],SetNo[[No.用]:[vlookup 用]],2,FALSE)</f>
        <v>162</v>
      </c>
      <c r="B544">
        <f>IF(ROW()=2,1,IF(A543&lt;&gt;Toss[[#This Row],[No]],1,B543+1))</f>
        <v>3</v>
      </c>
      <c r="C544" s="1" t="s">
        <v>705</v>
      </c>
      <c r="D544" s="1" t="s">
        <v>30</v>
      </c>
      <c r="E544" s="1" t="s">
        <v>77</v>
      </c>
      <c r="F544" s="1" t="s">
        <v>31</v>
      </c>
      <c r="G544" s="1" t="s">
        <v>20</v>
      </c>
      <c r="H544" s="1" t="s">
        <v>71</v>
      </c>
      <c r="I544">
        <v>1</v>
      </c>
      <c r="J544" t="s">
        <v>231</v>
      </c>
      <c r="K544" s="1" t="s">
        <v>233</v>
      </c>
      <c r="L544" s="1" t="s">
        <v>178</v>
      </c>
      <c r="M544">
        <v>36</v>
      </c>
      <c r="N544">
        <v>0</v>
      </c>
      <c r="O544">
        <v>0</v>
      </c>
      <c r="P544">
        <v>0</v>
      </c>
      <c r="Q544" s="1"/>
      <c r="X544" t="str">
        <f>Toss[[#This Row],[服装]]&amp;Toss[[#This Row],[名前]]&amp;Toss[[#This Row],[レアリティ]]</f>
        <v>バカンス及川徹ICONIC</v>
      </c>
    </row>
    <row r="545" spans="1:24" x14ac:dyDescent="0.25">
      <c r="A545">
        <f>VLOOKUP(Toss[[#This Row],[No用]],SetNo[[No.用]:[vlookup 用]],2,FALSE)</f>
        <v>162</v>
      </c>
      <c r="B545">
        <f>IF(ROW()=2,1,IF(A544&lt;&gt;Toss[[#This Row],[No]],1,B544+1))</f>
        <v>4</v>
      </c>
      <c r="C545" s="1" t="s">
        <v>705</v>
      </c>
      <c r="D545" s="1" t="s">
        <v>30</v>
      </c>
      <c r="E545" s="1" t="s">
        <v>77</v>
      </c>
      <c r="F545" s="1" t="s">
        <v>31</v>
      </c>
      <c r="G545" s="1" t="s">
        <v>20</v>
      </c>
      <c r="H545" s="1" t="s">
        <v>71</v>
      </c>
      <c r="I545">
        <v>1</v>
      </c>
      <c r="J545" t="s">
        <v>231</v>
      </c>
      <c r="K545" s="1" t="s">
        <v>172</v>
      </c>
      <c r="L545" s="1" t="s">
        <v>178</v>
      </c>
      <c r="M545">
        <v>36</v>
      </c>
      <c r="N545">
        <v>0</v>
      </c>
      <c r="O545">
        <v>0</v>
      </c>
      <c r="P545">
        <v>0</v>
      </c>
      <c r="Q545" s="1"/>
      <c r="X545" t="str">
        <f>Toss[[#This Row],[服装]]&amp;Toss[[#This Row],[名前]]&amp;Toss[[#This Row],[レアリティ]]</f>
        <v>バカンス及川徹ICONIC</v>
      </c>
    </row>
    <row r="546" spans="1:24" x14ac:dyDescent="0.25">
      <c r="A546">
        <f>VLOOKUP(Toss[[#This Row],[No用]],SetNo[[No.用]:[vlookup 用]],2,FALSE)</f>
        <v>162</v>
      </c>
      <c r="B546">
        <f>IF(ROW()=2,1,IF(A545&lt;&gt;Toss[[#This Row],[No]],1,B545+1))</f>
        <v>5</v>
      </c>
      <c r="C546" s="1" t="s">
        <v>705</v>
      </c>
      <c r="D546" s="1" t="s">
        <v>30</v>
      </c>
      <c r="E546" s="1" t="s">
        <v>77</v>
      </c>
      <c r="F546" s="1" t="s">
        <v>31</v>
      </c>
      <c r="G546" s="1" t="s">
        <v>20</v>
      </c>
      <c r="H546" s="1" t="s">
        <v>71</v>
      </c>
      <c r="I546">
        <v>1</v>
      </c>
      <c r="J546" t="s">
        <v>231</v>
      </c>
      <c r="K546" s="1" t="s">
        <v>232</v>
      </c>
      <c r="L546" s="1" t="s">
        <v>173</v>
      </c>
      <c r="M546">
        <v>39</v>
      </c>
      <c r="N546">
        <v>0</v>
      </c>
      <c r="O546">
        <v>0</v>
      </c>
      <c r="P546">
        <v>0</v>
      </c>
      <c r="Q546" s="1"/>
      <c r="X546" t="str">
        <f>Toss[[#This Row],[服装]]&amp;Toss[[#This Row],[名前]]&amp;Toss[[#This Row],[レアリティ]]</f>
        <v>バカンス及川徹ICONIC</v>
      </c>
    </row>
    <row r="547" spans="1:24" x14ac:dyDescent="0.25">
      <c r="A547">
        <f>VLOOKUP(Toss[[#This Row],[No用]],SetNo[[No.用]:[vlookup 用]],2,FALSE)</f>
        <v>162</v>
      </c>
      <c r="B547">
        <f>IF(ROW()=2,1,IF(A546&lt;&gt;Toss[[#This Row],[No]],1,B546+1))</f>
        <v>6</v>
      </c>
      <c r="C547" s="1" t="s">
        <v>705</v>
      </c>
      <c r="D547" s="1" t="s">
        <v>30</v>
      </c>
      <c r="E547" s="1" t="s">
        <v>77</v>
      </c>
      <c r="F547" s="1" t="s">
        <v>31</v>
      </c>
      <c r="G547" s="1" t="s">
        <v>20</v>
      </c>
      <c r="H547" s="1" t="s">
        <v>71</v>
      </c>
      <c r="I547">
        <v>1</v>
      </c>
      <c r="J547" t="s">
        <v>231</v>
      </c>
      <c r="K547" s="1" t="s">
        <v>167</v>
      </c>
      <c r="L547" s="1" t="s">
        <v>173</v>
      </c>
      <c r="M547">
        <v>42</v>
      </c>
      <c r="N547">
        <v>0</v>
      </c>
      <c r="O547">
        <v>0</v>
      </c>
      <c r="P547">
        <v>0</v>
      </c>
      <c r="Q547" s="1"/>
      <c r="X547" t="str">
        <f>Toss[[#This Row],[服装]]&amp;Toss[[#This Row],[名前]]&amp;Toss[[#This Row],[レアリティ]]</f>
        <v>バカンス及川徹ICONIC</v>
      </c>
    </row>
    <row r="548" spans="1:24" x14ac:dyDescent="0.25">
      <c r="A548">
        <f>VLOOKUP(Toss[[#This Row],[No用]],SetNo[[No.用]:[vlookup 用]],2,FALSE)</f>
        <v>162</v>
      </c>
      <c r="B548">
        <f>IF(ROW()=2,1,IF(A547&lt;&gt;Toss[[#This Row],[No]],1,B547+1))</f>
        <v>7</v>
      </c>
      <c r="C548" s="1" t="s">
        <v>705</v>
      </c>
      <c r="D548" s="1" t="s">
        <v>30</v>
      </c>
      <c r="E548" s="1" t="s">
        <v>77</v>
      </c>
      <c r="F548" s="1" t="s">
        <v>31</v>
      </c>
      <c r="G548" s="1" t="s">
        <v>20</v>
      </c>
      <c r="H548" s="1" t="s">
        <v>71</v>
      </c>
      <c r="I548">
        <v>1</v>
      </c>
      <c r="J548" t="s">
        <v>231</v>
      </c>
      <c r="K548" s="1" t="s">
        <v>183</v>
      </c>
      <c r="L548" s="1" t="s">
        <v>224</v>
      </c>
      <c r="M548">
        <v>51</v>
      </c>
      <c r="N548">
        <v>0</v>
      </c>
      <c r="O548">
        <v>61</v>
      </c>
      <c r="P548">
        <v>0</v>
      </c>
      <c r="Q548" s="1"/>
      <c r="W548" s="1" t="s">
        <v>1284</v>
      </c>
      <c r="X548" t="str">
        <f>Toss[[#This Row],[服装]]&amp;Toss[[#This Row],[名前]]&amp;Toss[[#This Row],[レアリティ]]</f>
        <v>バカンス及川徹ICONIC</v>
      </c>
    </row>
    <row r="549" spans="1:24" x14ac:dyDescent="0.25">
      <c r="A549">
        <f>VLOOKUP(Toss[[#This Row],[No用]],SetNo[[No.用]:[vlookup 用]],2,FALSE)</f>
        <v>162</v>
      </c>
      <c r="B549">
        <f>IF(ROW()=2,1,IF(A548&lt;&gt;Toss[[#This Row],[No]],1,B548+1))</f>
        <v>8</v>
      </c>
      <c r="C549" s="1" t="s">
        <v>705</v>
      </c>
      <c r="D549" s="1" t="s">
        <v>30</v>
      </c>
      <c r="E549" s="1" t="s">
        <v>77</v>
      </c>
      <c r="F549" s="1" t="s">
        <v>31</v>
      </c>
      <c r="G549" s="1" t="s">
        <v>20</v>
      </c>
      <c r="H549" s="1" t="s">
        <v>71</v>
      </c>
      <c r="I549">
        <v>1</v>
      </c>
      <c r="J549" t="s">
        <v>231</v>
      </c>
      <c r="K549" s="1" t="s">
        <v>232</v>
      </c>
      <c r="L549" s="1" t="s">
        <v>224</v>
      </c>
      <c r="M549">
        <v>51</v>
      </c>
      <c r="N549">
        <v>0</v>
      </c>
      <c r="O549">
        <v>61</v>
      </c>
      <c r="P549">
        <v>0</v>
      </c>
      <c r="Q549" s="1"/>
      <c r="W549" s="1" t="s">
        <v>1281</v>
      </c>
      <c r="X549" t="str">
        <f>Toss[[#This Row],[服装]]&amp;Toss[[#This Row],[名前]]&amp;Toss[[#This Row],[レアリティ]]</f>
        <v>バカンス及川徹ICONIC</v>
      </c>
    </row>
    <row r="550" spans="1:24" x14ac:dyDescent="0.25">
      <c r="A550">
        <f>VLOOKUP(Toss[[#This Row],[No用]],SetNo[[No.用]:[vlookup 用]],2,FALSE)</f>
        <v>162</v>
      </c>
      <c r="B550">
        <f>IF(ROW()=2,1,IF(A549&lt;&gt;Toss[[#This Row],[No]],1,B549+1))</f>
        <v>9</v>
      </c>
      <c r="C550" s="1" t="s">
        <v>705</v>
      </c>
      <c r="D550" s="1" t="s">
        <v>30</v>
      </c>
      <c r="E550" s="1" t="s">
        <v>77</v>
      </c>
      <c r="F550" s="1" t="s">
        <v>31</v>
      </c>
      <c r="G550" s="1" t="s">
        <v>20</v>
      </c>
      <c r="H550" s="1" t="s">
        <v>71</v>
      </c>
      <c r="I550">
        <v>1</v>
      </c>
      <c r="J550" t="s">
        <v>231</v>
      </c>
      <c r="K550" s="1" t="s">
        <v>183</v>
      </c>
      <c r="L550" s="1" t="s">
        <v>224</v>
      </c>
      <c r="M550">
        <v>51</v>
      </c>
      <c r="N550">
        <v>0</v>
      </c>
      <c r="O550">
        <v>61</v>
      </c>
      <c r="P550">
        <v>0</v>
      </c>
      <c r="Q550" s="1" t="s">
        <v>1283</v>
      </c>
      <c r="W550" s="1" t="s">
        <v>1282</v>
      </c>
      <c r="X550" t="str">
        <f>Toss[[#This Row],[服装]]&amp;Toss[[#This Row],[名前]]&amp;Toss[[#This Row],[レアリティ]]</f>
        <v>バカンス及川徹ICONIC</v>
      </c>
    </row>
    <row r="551" spans="1:24" x14ac:dyDescent="0.25">
      <c r="A551">
        <f>VLOOKUP(Toss[[#This Row],[No用]],SetNo[[No.用]:[vlookup 用]],2,FALSE)</f>
        <v>163</v>
      </c>
      <c r="B551">
        <f>IF(ROW()=2,1,IF(A550&lt;&gt;Toss[[#This Row],[No]],1,B550+1))</f>
        <v>1</v>
      </c>
      <c r="C551" s="1" t="s">
        <v>871</v>
      </c>
      <c r="D551" s="1" t="s">
        <v>30</v>
      </c>
      <c r="E551" s="1" t="s">
        <v>73</v>
      </c>
      <c r="F551" s="1" t="s">
        <v>31</v>
      </c>
      <c r="G551" s="1" t="s">
        <v>20</v>
      </c>
      <c r="H551" s="1" t="s">
        <v>71</v>
      </c>
      <c r="I551">
        <v>1</v>
      </c>
      <c r="J551" t="s">
        <v>231</v>
      </c>
      <c r="K551" s="1" t="s">
        <v>166</v>
      </c>
      <c r="L551" s="1" t="s">
        <v>173</v>
      </c>
      <c r="M551">
        <v>33</v>
      </c>
      <c r="N551">
        <v>0</v>
      </c>
      <c r="O551">
        <v>0</v>
      </c>
      <c r="P551">
        <v>0</v>
      </c>
      <c r="Q551" s="1"/>
      <c r="X551" t="str">
        <f>Toss[[#This Row],[服装]]&amp;Toss[[#This Row],[名前]]&amp;Toss[[#This Row],[レアリティ]]</f>
        <v>2周年及川徹ICONIC</v>
      </c>
    </row>
    <row r="552" spans="1:24" x14ac:dyDescent="0.25">
      <c r="A552">
        <f>VLOOKUP(Toss[[#This Row],[No用]],SetNo[[No.用]:[vlookup 用]],2,FALSE)</f>
        <v>163</v>
      </c>
      <c r="B552">
        <f>IF(ROW()=2,1,IF(A551&lt;&gt;Toss[[#This Row],[No]],1,B551+1))</f>
        <v>2</v>
      </c>
      <c r="C552" s="1" t="s">
        <v>871</v>
      </c>
      <c r="D552" s="1" t="s">
        <v>30</v>
      </c>
      <c r="E552" s="1" t="s">
        <v>73</v>
      </c>
      <c r="F552" s="1" t="s">
        <v>31</v>
      </c>
      <c r="G552" s="1" t="s">
        <v>20</v>
      </c>
      <c r="H552" s="1" t="s">
        <v>71</v>
      </c>
      <c r="I552">
        <v>1</v>
      </c>
      <c r="J552" t="s">
        <v>231</v>
      </c>
      <c r="K552" s="1" t="s">
        <v>169</v>
      </c>
      <c r="L552" s="1" t="s">
        <v>173</v>
      </c>
      <c r="M552">
        <v>33</v>
      </c>
      <c r="N552">
        <v>0</v>
      </c>
      <c r="O552">
        <v>0</v>
      </c>
      <c r="P552">
        <v>0</v>
      </c>
      <c r="Q552" s="1"/>
      <c r="X552" t="str">
        <f>Toss[[#This Row],[服装]]&amp;Toss[[#This Row],[名前]]&amp;Toss[[#This Row],[レアリティ]]</f>
        <v>2周年及川徹ICONIC</v>
      </c>
    </row>
    <row r="553" spans="1:24" x14ac:dyDescent="0.25">
      <c r="A553">
        <f>VLOOKUP(Toss[[#This Row],[No用]],SetNo[[No.用]:[vlookup 用]],2,FALSE)</f>
        <v>163</v>
      </c>
      <c r="B553">
        <f>IF(ROW()=2,1,IF(A552&lt;&gt;Toss[[#This Row],[No]],1,B552+1))</f>
        <v>3</v>
      </c>
      <c r="C553" s="1" t="s">
        <v>871</v>
      </c>
      <c r="D553" s="1" t="s">
        <v>30</v>
      </c>
      <c r="E553" s="1" t="s">
        <v>73</v>
      </c>
      <c r="F553" s="1" t="s">
        <v>31</v>
      </c>
      <c r="G553" s="1" t="s">
        <v>20</v>
      </c>
      <c r="H553" s="1" t="s">
        <v>71</v>
      </c>
      <c r="I553">
        <v>1</v>
      </c>
      <c r="J553" t="s">
        <v>231</v>
      </c>
      <c r="K553" s="1" t="s">
        <v>233</v>
      </c>
      <c r="L553" s="1" t="s">
        <v>178</v>
      </c>
      <c r="M553">
        <v>36</v>
      </c>
      <c r="N553">
        <v>0</v>
      </c>
      <c r="O553">
        <v>0</v>
      </c>
      <c r="P553">
        <v>0</v>
      </c>
      <c r="Q553" s="1"/>
      <c r="X553" t="str">
        <f>Toss[[#This Row],[服装]]&amp;Toss[[#This Row],[名前]]&amp;Toss[[#This Row],[レアリティ]]</f>
        <v>2周年及川徹ICONIC</v>
      </c>
    </row>
    <row r="554" spans="1:24" x14ac:dyDescent="0.25">
      <c r="A554">
        <f>VLOOKUP(Toss[[#This Row],[No用]],SetNo[[No.用]:[vlookup 用]],2,FALSE)</f>
        <v>163</v>
      </c>
      <c r="B554">
        <f>IF(ROW()=2,1,IF(A553&lt;&gt;Toss[[#This Row],[No]],1,B553+1))</f>
        <v>4</v>
      </c>
      <c r="C554" s="1" t="s">
        <v>871</v>
      </c>
      <c r="D554" s="1" t="s">
        <v>30</v>
      </c>
      <c r="E554" s="1" t="s">
        <v>73</v>
      </c>
      <c r="F554" s="1" t="s">
        <v>31</v>
      </c>
      <c r="G554" s="1" t="s">
        <v>20</v>
      </c>
      <c r="H554" s="1" t="s">
        <v>71</v>
      </c>
      <c r="I554">
        <v>1</v>
      </c>
      <c r="J554" t="s">
        <v>231</v>
      </c>
      <c r="K554" s="1" t="s">
        <v>172</v>
      </c>
      <c r="L554" s="1" t="s">
        <v>162</v>
      </c>
      <c r="M554">
        <v>33</v>
      </c>
      <c r="N554">
        <v>0</v>
      </c>
      <c r="O554">
        <v>0</v>
      </c>
      <c r="P554">
        <v>0</v>
      </c>
      <c r="Q554" s="1"/>
      <c r="X554" t="str">
        <f>Toss[[#This Row],[服装]]&amp;Toss[[#This Row],[名前]]&amp;Toss[[#This Row],[レアリティ]]</f>
        <v>2周年及川徹ICONIC</v>
      </c>
    </row>
    <row r="555" spans="1:24" x14ac:dyDescent="0.25">
      <c r="A555">
        <f>VLOOKUP(Toss[[#This Row],[No用]],SetNo[[No.用]:[vlookup 用]],2,FALSE)</f>
        <v>163</v>
      </c>
      <c r="B555">
        <f>IF(ROW()=2,1,IF(A554&lt;&gt;Toss[[#This Row],[No]],1,B554+1))</f>
        <v>5</v>
      </c>
      <c r="C555" s="1" t="s">
        <v>871</v>
      </c>
      <c r="D555" s="1" t="s">
        <v>30</v>
      </c>
      <c r="E555" s="1" t="s">
        <v>73</v>
      </c>
      <c r="F555" s="1" t="s">
        <v>31</v>
      </c>
      <c r="G555" s="1" t="s">
        <v>20</v>
      </c>
      <c r="H555" s="1" t="s">
        <v>71</v>
      </c>
      <c r="I555">
        <v>1</v>
      </c>
      <c r="J555" t="s">
        <v>231</v>
      </c>
      <c r="K555" s="1" t="s">
        <v>232</v>
      </c>
      <c r="L555" s="1" t="s">
        <v>162</v>
      </c>
      <c r="M555">
        <v>33</v>
      </c>
      <c r="N555">
        <v>0</v>
      </c>
      <c r="O555">
        <v>0</v>
      </c>
      <c r="P555">
        <v>0</v>
      </c>
      <c r="Q555" s="1"/>
      <c r="X555" t="str">
        <f>Toss[[#This Row],[服装]]&amp;Toss[[#This Row],[名前]]&amp;Toss[[#This Row],[レアリティ]]</f>
        <v>2周年及川徹ICONIC</v>
      </c>
    </row>
    <row r="556" spans="1:24" x14ac:dyDescent="0.25">
      <c r="A556">
        <f>VLOOKUP(Toss[[#This Row],[No用]],SetNo[[No.用]:[vlookup 用]],2,FALSE)</f>
        <v>163</v>
      </c>
      <c r="B556">
        <f>IF(ROW()=2,1,IF(A555&lt;&gt;Toss[[#This Row],[No]],1,B555+1))</f>
        <v>6</v>
      </c>
      <c r="C556" s="1" t="s">
        <v>871</v>
      </c>
      <c r="D556" s="1" t="s">
        <v>30</v>
      </c>
      <c r="E556" s="1" t="s">
        <v>73</v>
      </c>
      <c r="F556" s="1" t="s">
        <v>31</v>
      </c>
      <c r="G556" s="1" t="s">
        <v>20</v>
      </c>
      <c r="H556" s="1" t="s">
        <v>71</v>
      </c>
      <c r="I556">
        <v>1</v>
      </c>
      <c r="J556" t="s">
        <v>231</v>
      </c>
      <c r="K556" s="1" t="s">
        <v>167</v>
      </c>
      <c r="L556" s="1" t="s">
        <v>162</v>
      </c>
      <c r="M556">
        <v>36</v>
      </c>
      <c r="N556">
        <v>0</v>
      </c>
      <c r="O556">
        <v>0</v>
      </c>
      <c r="P556">
        <v>0</v>
      </c>
      <c r="Q556" s="1"/>
      <c r="X556" t="str">
        <f>Toss[[#This Row],[服装]]&amp;Toss[[#This Row],[名前]]&amp;Toss[[#This Row],[レアリティ]]</f>
        <v>2周年及川徹ICONIC</v>
      </c>
    </row>
    <row r="557" spans="1:24" x14ac:dyDescent="0.25">
      <c r="A557">
        <f>VLOOKUP(Toss[[#This Row],[No用]],SetNo[[No.用]:[vlookup 用]],2,FALSE)</f>
        <v>164</v>
      </c>
      <c r="B557">
        <f>IF(ROW()=2,1,IF(A556&lt;&gt;Toss[[#This Row],[No]],1,B556+1))</f>
        <v>1</v>
      </c>
      <c r="C557" s="1" t="s">
        <v>992</v>
      </c>
      <c r="D557" s="1" t="s">
        <v>30</v>
      </c>
      <c r="E557" s="1" t="s">
        <v>90</v>
      </c>
      <c r="F557" s="1" t="s">
        <v>31</v>
      </c>
      <c r="G557" s="1" t="s">
        <v>20</v>
      </c>
      <c r="H557" s="1" t="s">
        <v>71</v>
      </c>
      <c r="I557">
        <v>1</v>
      </c>
      <c r="J557" t="s">
        <v>231</v>
      </c>
      <c r="K557" s="1" t="s">
        <v>166</v>
      </c>
      <c r="L557" s="1" t="s">
        <v>173</v>
      </c>
      <c r="M557">
        <v>35</v>
      </c>
      <c r="N557">
        <v>0</v>
      </c>
      <c r="O557">
        <v>0</v>
      </c>
      <c r="P557">
        <v>0</v>
      </c>
      <c r="Q557" s="1"/>
      <c r="X557" t="str">
        <f>Toss[[#This Row],[服装]]&amp;Toss[[#This Row],[名前]]&amp;Toss[[#This Row],[レアリティ]]</f>
        <v>夏祭り2及川徹ICONIC</v>
      </c>
    </row>
    <row r="558" spans="1:24" x14ac:dyDescent="0.25">
      <c r="A558">
        <f>VLOOKUP(Toss[[#This Row],[No用]],SetNo[[No.用]:[vlookup 用]],2,FALSE)</f>
        <v>164</v>
      </c>
      <c r="B558">
        <f>IF(ROW()=2,1,IF(A557&lt;&gt;Toss[[#This Row],[No]],1,B557+1))</f>
        <v>2</v>
      </c>
      <c r="C558" s="1" t="s">
        <v>992</v>
      </c>
      <c r="D558" s="1" t="s">
        <v>30</v>
      </c>
      <c r="E558" s="1" t="s">
        <v>90</v>
      </c>
      <c r="F558" s="1" t="s">
        <v>31</v>
      </c>
      <c r="G558" s="1" t="s">
        <v>20</v>
      </c>
      <c r="H558" s="1" t="s">
        <v>71</v>
      </c>
      <c r="I558">
        <v>1</v>
      </c>
      <c r="J558" t="s">
        <v>231</v>
      </c>
      <c r="K558" s="1" t="s">
        <v>169</v>
      </c>
      <c r="L558" s="1" t="s">
        <v>173</v>
      </c>
      <c r="M558">
        <v>35</v>
      </c>
      <c r="N558">
        <v>0</v>
      </c>
      <c r="O558">
        <v>0</v>
      </c>
      <c r="P558">
        <v>0</v>
      </c>
      <c r="Q558" s="1"/>
      <c r="X558" t="str">
        <f>Toss[[#This Row],[服装]]&amp;Toss[[#This Row],[名前]]&amp;Toss[[#This Row],[レアリティ]]</f>
        <v>夏祭り2及川徹ICONIC</v>
      </c>
    </row>
    <row r="559" spans="1:24" x14ac:dyDescent="0.25">
      <c r="A559">
        <f>VLOOKUP(Toss[[#This Row],[No用]],SetNo[[No.用]:[vlookup 用]],2,FALSE)</f>
        <v>164</v>
      </c>
      <c r="B559">
        <f>IF(ROW()=2,1,IF(A558&lt;&gt;Toss[[#This Row],[No]],1,B558+1))</f>
        <v>3</v>
      </c>
      <c r="C559" s="1" t="s">
        <v>992</v>
      </c>
      <c r="D559" s="1" t="s">
        <v>30</v>
      </c>
      <c r="E559" s="1" t="s">
        <v>90</v>
      </c>
      <c r="F559" s="1" t="s">
        <v>31</v>
      </c>
      <c r="G559" s="1" t="s">
        <v>20</v>
      </c>
      <c r="H559" s="1" t="s">
        <v>71</v>
      </c>
      <c r="I559">
        <v>1</v>
      </c>
      <c r="J559" t="s">
        <v>231</v>
      </c>
      <c r="K559" s="1" t="s">
        <v>233</v>
      </c>
      <c r="L559" s="1" t="s">
        <v>173</v>
      </c>
      <c r="M559">
        <v>40</v>
      </c>
      <c r="N559">
        <v>0</v>
      </c>
      <c r="O559">
        <v>0</v>
      </c>
      <c r="P559">
        <v>0</v>
      </c>
      <c r="Q559" s="1"/>
      <c r="X559" t="str">
        <f>Toss[[#This Row],[服装]]&amp;Toss[[#This Row],[名前]]&amp;Toss[[#This Row],[レアリティ]]</f>
        <v>夏祭り2及川徹ICONIC</v>
      </c>
    </row>
    <row r="560" spans="1:24" x14ac:dyDescent="0.25">
      <c r="A560">
        <f>VLOOKUP(Toss[[#This Row],[No用]],SetNo[[No.用]:[vlookup 用]],2,FALSE)</f>
        <v>164</v>
      </c>
      <c r="B560">
        <f>IF(ROW()=2,1,IF(A559&lt;&gt;Toss[[#This Row],[No]],1,B559+1))</f>
        <v>4</v>
      </c>
      <c r="C560" s="1" t="s">
        <v>992</v>
      </c>
      <c r="D560" s="1" t="s">
        <v>30</v>
      </c>
      <c r="E560" s="1" t="s">
        <v>90</v>
      </c>
      <c r="F560" s="1" t="s">
        <v>31</v>
      </c>
      <c r="G560" s="1" t="s">
        <v>20</v>
      </c>
      <c r="H560" s="1" t="s">
        <v>71</v>
      </c>
      <c r="I560">
        <v>1</v>
      </c>
      <c r="J560" t="s">
        <v>231</v>
      </c>
      <c r="K560" s="1" t="s">
        <v>172</v>
      </c>
      <c r="L560" s="1" t="s">
        <v>173</v>
      </c>
      <c r="M560">
        <v>40</v>
      </c>
      <c r="N560">
        <v>0</v>
      </c>
      <c r="O560">
        <v>0</v>
      </c>
      <c r="P560">
        <v>0</v>
      </c>
      <c r="Q560" s="1"/>
      <c r="X560" t="str">
        <f>Toss[[#This Row],[服装]]&amp;Toss[[#This Row],[名前]]&amp;Toss[[#This Row],[レアリティ]]</f>
        <v>夏祭り2及川徹ICONIC</v>
      </c>
    </row>
    <row r="561" spans="1:24" x14ac:dyDescent="0.25">
      <c r="A561">
        <f>VLOOKUP(Toss[[#This Row],[No用]],SetNo[[No.用]:[vlookup 用]],2,FALSE)</f>
        <v>164</v>
      </c>
      <c r="B561">
        <f>IF(ROW()=2,1,IF(A560&lt;&gt;Toss[[#This Row],[No]],1,B560+1))</f>
        <v>5</v>
      </c>
      <c r="C561" s="1" t="s">
        <v>992</v>
      </c>
      <c r="D561" s="1" t="s">
        <v>30</v>
      </c>
      <c r="E561" s="1" t="s">
        <v>90</v>
      </c>
      <c r="F561" s="1" t="s">
        <v>31</v>
      </c>
      <c r="G561" s="1" t="s">
        <v>20</v>
      </c>
      <c r="H561" s="1" t="s">
        <v>71</v>
      </c>
      <c r="I561">
        <v>1</v>
      </c>
      <c r="J561" t="s">
        <v>231</v>
      </c>
      <c r="K561" s="1" t="s">
        <v>232</v>
      </c>
      <c r="L561" s="1" t="s">
        <v>178</v>
      </c>
      <c r="M561">
        <v>36</v>
      </c>
      <c r="N561">
        <v>0</v>
      </c>
      <c r="O561">
        <v>0</v>
      </c>
      <c r="P561">
        <v>0</v>
      </c>
      <c r="Q561" s="1"/>
      <c r="X561" t="str">
        <f>Toss[[#This Row],[服装]]&amp;Toss[[#This Row],[名前]]&amp;Toss[[#This Row],[レアリティ]]</f>
        <v>夏祭り2及川徹ICONIC</v>
      </c>
    </row>
    <row r="562" spans="1:24" x14ac:dyDescent="0.25">
      <c r="A562">
        <f>VLOOKUP(Toss[[#This Row],[No用]],SetNo[[No.用]:[vlookup 用]],2,FALSE)</f>
        <v>164</v>
      </c>
      <c r="B562">
        <f>IF(ROW()=2,1,IF(A561&lt;&gt;Toss[[#This Row],[No]],1,B561+1))</f>
        <v>6</v>
      </c>
      <c r="C562" s="1" t="s">
        <v>992</v>
      </c>
      <c r="D562" s="1" t="s">
        <v>30</v>
      </c>
      <c r="E562" s="1" t="s">
        <v>90</v>
      </c>
      <c r="F562" s="1" t="s">
        <v>31</v>
      </c>
      <c r="G562" s="1" t="s">
        <v>20</v>
      </c>
      <c r="H562" s="1" t="s">
        <v>71</v>
      </c>
      <c r="I562">
        <v>1</v>
      </c>
      <c r="J562" t="s">
        <v>231</v>
      </c>
      <c r="K562" s="1" t="s">
        <v>167</v>
      </c>
      <c r="L562" s="1" t="s">
        <v>178</v>
      </c>
      <c r="M562">
        <v>39</v>
      </c>
      <c r="N562">
        <v>0</v>
      </c>
      <c r="O562">
        <v>0</v>
      </c>
      <c r="P562">
        <v>0</v>
      </c>
      <c r="Q562" s="1"/>
      <c r="X562" t="str">
        <f>Toss[[#This Row],[服装]]&amp;Toss[[#This Row],[名前]]&amp;Toss[[#This Row],[レアリティ]]</f>
        <v>夏祭り2及川徹ICONIC</v>
      </c>
    </row>
    <row r="563" spans="1:24" x14ac:dyDescent="0.25">
      <c r="A563">
        <f>VLOOKUP(Toss[[#This Row],[No用]],SetNo[[No.用]:[vlookup 用]],2,FALSE)</f>
        <v>164</v>
      </c>
      <c r="B563">
        <f>IF(ROW()=2,1,IF(A562&lt;&gt;Toss[[#This Row],[No]],1,B562+1))</f>
        <v>7</v>
      </c>
      <c r="C563" s="1" t="s">
        <v>992</v>
      </c>
      <c r="D563" s="1" t="s">
        <v>30</v>
      </c>
      <c r="E563" s="1" t="s">
        <v>90</v>
      </c>
      <c r="F563" s="1" t="s">
        <v>31</v>
      </c>
      <c r="G563" s="1" t="s">
        <v>20</v>
      </c>
      <c r="H563" s="1" t="s">
        <v>71</v>
      </c>
      <c r="I563">
        <v>1</v>
      </c>
      <c r="J563" t="s">
        <v>231</v>
      </c>
      <c r="K563" s="1" t="s">
        <v>183</v>
      </c>
      <c r="L563" s="1" t="s">
        <v>224</v>
      </c>
      <c r="M563">
        <v>53</v>
      </c>
      <c r="N563">
        <v>0</v>
      </c>
      <c r="O563">
        <v>63</v>
      </c>
      <c r="P563">
        <v>0</v>
      </c>
      <c r="Q563" s="1"/>
      <c r="W563" s="1" t="s">
        <v>1284</v>
      </c>
      <c r="X563" t="str">
        <f>Toss[[#This Row],[服装]]&amp;Toss[[#This Row],[名前]]&amp;Toss[[#This Row],[レアリティ]]</f>
        <v>夏祭り2及川徹ICONIC</v>
      </c>
    </row>
    <row r="564" spans="1:24" x14ac:dyDescent="0.25">
      <c r="A564">
        <f>VLOOKUP(Toss[[#This Row],[No用]],SetNo[[No.用]:[vlookup 用]],2,FALSE)</f>
        <v>164</v>
      </c>
      <c r="B564">
        <f>IF(ROW()=2,1,IF(A563&lt;&gt;Toss[[#This Row],[No]],1,B563+1))</f>
        <v>8</v>
      </c>
      <c r="C564" s="1" t="s">
        <v>992</v>
      </c>
      <c r="D564" s="1" t="s">
        <v>30</v>
      </c>
      <c r="E564" s="1" t="s">
        <v>90</v>
      </c>
      <c r="F564" s="1" t="s">
        <v>31</v>
      </c>
      <c r="G564" s="1" t="s">
        <v>20</v>
      </c>
      <c r="H564" s="1" t="s">
        <v>71</v>
      </c>
      <c r="I564">
        <v>1</v>
      </c>
      <c r="J564" t="s">
        <v>231</v>
      </c>
      <c r="K564" s="1" t="s">
        <v>183</v>
      </c>
      <c r="L564" s="1" t="s">
        <v>224</v>
      </c>
      <c r="M564">
        <v>53</v>
      </c>
      <c r="N564">
        <v>0</v>
      </c>
      <c r="O564">
        <v>63</v>
      </c>
      <c r="P564">
        <v>0</v>
      </c>
      <c r="Q564" s="1" t="s">
        <v>1283</v>
      </c>
      <c r="W564" s="1" t="s">
        <v>1282</v>
      </c>
      <c r="X564" t="str">
        <f>Toss[[#This Row],[服装]]&amp;Toss[[#This Row],[名前]]&amp;Toss[[#This Row],[レアリティ]]</f>
        <v>夏祭り2及川徹ICONIC</v>
      </c>
    </row>
    <row r="565" spans="1:24" x14ac:dyDescent="0.25">
      <c r="A565">
        <f>VLOOKUP(Toss[[#This Row],[No用]],SetNo[[No.用]:[vlookup 用]],2,FALSE)</f>
        <v>165</v>
      </c>
      <c r="B565">
        <f>IF(ROW()=2,1,IF(A564&lt;&gt;Toss[[#This Row],[No]],1,B564+1))</f>
        <v>1</v>
      </c>
      <c r="C565" s="1" t="s">
        <v>1446</v>
      </c>
      <c r="D565" s="1" t="s">
        <v>30</v>
      </c>
      <c r="E565" s="1" t="s">
        <v>77</v>
      </c>
      <c r="F565" s="1" t="s">
        <v>31</v>
      </c>
      <c r="G565" s="1" t="s">
        <v>20</v>
      </c>
      <c r="H565" s="1" t="s">
        <v>71</v>
      </c>
      <c r="I565">
        <v>1</v>
      </c>
      <c r="J565" t="s">
        <v>231</v>
      </c>
      <c r="K565" s="1" t="s">
        <v>166</v>
      </c>
      <c r="L565" s="1" t="s">
        <v>173</v>
      </c>
      <c r="M565">
        <v>33</v>
      </c>
      <c r="N565">
        <v>0</v>
      </c>
      <c r="O565">
        <v>0</v>
      </c>
      <c r="P565">
        <v>0</v>
      </c>
      <c r="Q565" s="1"/>
      <c r="W565" s="1"/>
      <c r="X565" t="str">
        <f>Toss[[#This Row],[服装]]&amp;Toss[[#This Row],[名前]]&amp;Toss[[#This Row],[レアリティ]]</f>
        <v>和装体験及川徹ICONIC</v>
      </c>
    </row>
    <row r="566" spans="1:24" x14ac:dyDescent="0.25">
      <c r="A566">
        <f>VLOOKUP(Toss[[#This Row],[No用]],SetNo[[No.用]:[vlookup 用]],2,FALSE)</f>
        <v>165</v>
      </c>
      <c r="B566">
        <f>IF(ROW()=2,1,IF(A565&lt;&gt;Toss[[#This Row],[No]],1,B565+1))</f>
        <v>2</v>
      </c>
      <c r="C566" s="1" t="s">
        <v>1446</v>
      </c>
      <c r="D566" s="1" t="s">
        <v>30</v>
      </c>
      <c r="E566" s="1" t="s">
        <v>77</v>
      </c>
      <c r="F566" s="1" t="s">
        <v>31</v>
      </c>
      <c r="G566" s="1" t="s">
        <v>20</v>
      </c>
      <c r="H566" s="1" t="s">
        <v>71</v>
      </c>
      <c r="I566">
        <v>1</v>
      </c>
      <c r="J566" t="s">
        <v>231</v>
      </c>
      <c r="K566" s="1" t="s">
        <v>169</v>
      </c>
      <c r="L566" s="1" t="s">
        <v>178</v>
      </c>
      <c r="M566">
        <v>30</v>
      </c>
      <c r="N566">
        <v>0</v>
      </c>
      <c r="O566">
        <v>0</v>
      </c>
      <c r="P566">
        <v>0</v>
      </c>
      <c r="Q566" s="1"/>
      <c r="W566" s="1"/>
      <c r="X566" t="str">
        <f>Toss[[#This Row],[服装]]&amp;Toss[[#This Row],[名前]]&amp;Toss[[#This Row],[レアリティ]]</f>
        <v>和装体験及川徹ICONIC</v>
      </c>
    </row>
    <row r="567" spans="1:24" x14ac:dyDescent="0.25">
      <c r="A567">
        <f>VLOOKUP(Toss[[#This Row],[No用]],SetNo[[No.用]:[vlookup 用]],2,FALSE)</f>
        <v>165</v>
      </c>
      <c r="B567">
        <f>IF(ROW()=2,1,IF(A566&lt;&gt;Toss[[#This Row],[No]],1,B566+1))</f>
        <v>3</v>
      </c>
      <c r="C567" s="1" t="s">
        <v>1446</v>
      </c>
      <c r="D567" s="1" t="s">
        <v>30</v>
      </c>
      <c r="E567" s="1" t="s">
        <v>77</v>
      </c>
      <c r="F567" s="1" t="s">
        <v>31</v>
      </c>
      <c r="G567" s="1" t="s">
        <v>20</v>
      </c>
      <c r="H567" s="1" t="s">
        <v>71</v>
      </c>
      <c r="I567">
        <v>1</v>
      </c>
      <c r="J567" t="s">
        <v>231</v>
      </c>
      <c r="K567" s="1" t="s">
        <v>233</v>
      </c>
      <c r="L567" s="1" t="s">
        <v>173</v>
      </c>
      <c r="M567">
        <v>39</v>
      </c>
      <c r="N567">
        <v>0</v>
      </c>
      <c r="O567">
        <v>0</v>
      </c>
      <c r="P567">
        <v>0</v>
      </c>
      <c r="Q567" s="1"/>
      <c r="W567" s="1"/>
      <c r="X567" t="str">
        <f>Toss[[#This Row],[服装]]&amp;Toss[[#This Row],[名前]]&amp;Toss[[#This Row],[レアリティ]]</f>
        <v>和装体験及川徹ICONIC</v>
      </c>
    </row>
    <row r="568" spans="1:24" x14ac:dyDescent="0.25">
      <c r="A568">
        <f>VLOOKUP(Toss[[#This Row],[No用]],SetNo[[No.用]:[vlookup 用]],2,FALSE)</f>
        <v>165</v>
      </c>
      <c r="B568">
        <f>IF(ROW()=2,1,IF(A567&lt;&gt;Toss[[#This Row],[No]],1,B567+1))</f>
        <v>4</v>
      </c>
      <c r="C568" s="1" t="s">
        <v>1446</v>
      </c>
      <c r="D568" s="1" t="s">
        <v>30</v>
      </c>
      <c r="E568" s="1" t="s">
        <v>77</v>
      </c>
      <c r="F568" s="1" t="s">
        <v>31</v>
      </c>
      <c r="G568" s="1" t="s">
        <v>20</v>
      </c>
      <c r="H568" s="1" t="s">
        <v>71</v>
      </c>
      <c r="I568">
        <v>1</v>
      </c>
      <c r="J568" t="s">
        <v>231</v>
      </c>
      <c r="K568" s="1" t="s">
        <v>172</v>
      </c>
      <c r="L568" s="1" t="s">
        <v>178</v>
      </c>
      <c r="M568">
        <v>36</v>
      </c>
      <c r="N568">
        <v>0</v>
      </c>
      <c r="O568">
        <v>0</v>
      </c>
      <c r="P568">
        <v>0</v>
      </c>
      <c r="Q568" s="1"/>
      <c r="W568" s="1"/>
      <c r="X568" t="str">
        <f>Toss[[#This Row],[服装]]&amp;Toss[[#This Row],[名前]]&amp;Toss[[#This Row],[レアリティ]]</f>
        <v>和装体験及川徹ICONIC</v>
      </c>
    </row>
    <row r="569" spans="1:24" x14ac:dyDescent="0.25">
      <c r="A569">
        <f>VLOOKUP(Toss[[#This Row],[No用]],SetNo[[No.用]:[vlookup 用]],2,FALSE)</f>
        <v>165</v>
      </c>
      <c r="B569">
        <f>IF(ROW()=2,1,IF(A568&lt;&gt;Toss[[#This Row],[No]],1,B568+1))</f>
        <v>5</v>
      </c>
      <c r="C569" s="1" t="s">
        <v>1446</v>
      </c>
      <c r="D569" s="1" t="s">
        <v>30</v>
      </c>
      <c r="E569" s="1" t="s">
        <v>77</v>
      </c>
      <c r="F569" s="1" t="s">
        <v>31</v>
      </c>
      <c r="G569" s="1" t="s">
        <v>20</v>
      </c>
      <c r="H569" s="1" t="s">
        <v>71</v>
      </c>
      <c r="I569">
        <v>1</v>
      </c>
      <c r="J569" t="s">
        <v>231</v>
      </c>
      <c r="K569" s="1" t="s">
        <v>232</v>
      </c>
      <c r="L569" s="1" t="s">
        <v>178</v>
      </c>
      <c r="M569">
        <v>36</v>
      </c>
      <c r="N569">
        <v>0</v>
      </c>
      <c r="O569">
        <v>0</v>
      </c>
      <c r="P569">
        <v>0</v>
      </c>
      <c r="Q569" s="1"/>
      <c r="W569" s="1"/>
      <c r="X569" t="str">
        <f>Toss[[#This Row],[服装]]&amp;Toss[[#This Row],[名前]]&amp;Toss[[#This Row],[レアリティ]]</f>
        <v>和装体験及川徹ICONIC</v>
      </c>
    </row>
    <row r="570" spans="1:24" x14ac:dyDescent="0.25">
      <c r="A570">
        <f>VLOOKUP(Toss[[#This Row],[No用]],SetNo[[No.用]:[vlookup 用]],2,FALSE)</f>
        <v>165</v>
      </c>
      <c r="B570">
        <f>IF(ROW()=2,1,IF(A569&lt;&gt;Toss[[#This Row],[No]],1,B569+1))</f>
        <v>6</v>
      </c>
      <c r="C570" s="1" t="s">
        <v>1446</v>
      </c>
      <c r="D570" s="1" t="s">
        <v>30</v>
      </c>
      <c r="E570" s="1" t="s">
        <v>77</v>
      </c>
      <c r="F570" s="1" t="s">
        <v>31</v>
      </c>
      <c r="G570" s="1" t="s">
        <v>20</v>
      </c>
      <c r="H570" s="1" t="s">
        <v>71</v>
      </c>
      <c r="I570">
        <v>1</v>
      </c>
      <c r="J570" t="s">
        <v>231</v>
      </c>
      <c r="K570" s="1" t="s">
        <v>167</v>
      </c>
      <c r="L570" s="1" t="s">
        <v>162</v>
      </c>
      <c r="M570">
        <v>36</v>
      </c>
      <c r="N570">
        <v>0</v>
      </c>
      <c r="O570">
        <v>0</v>
      </c>
      <c r="P570">
        <v>0</v>
      </c>
      <c r="Q570" s="1"/>
      <c r="W570" s="1"/>
      <c r="X570" t="str">
        <f>Toss[[#This Row],[服装]]&amp;Toss[[#This Row],[名前]]&amp;Toss[[#This Row],[レアリティ]]</f>
        <v>和装体験及川徹ICONIC</v>
      </c>
    </row>
    <row r="571" spans="1:24" x14ac:dyDescent="0.25">
      <c r="A571">
        <f>VLOOKUP(Toss[[#This Row],[No用]],SetNo[[No.用]:[vlookup 用]],2,FALSE)</f>
        <v>165</v>
      </c>
      <c r="B571">
        <f>IF(ROW()=2,1,IF(A570&lt;&gt;Toss[[#This Row],[No]],1,B570+1))</f>
        <v>7</v>
      </c>
      <c r="C571" s="1" t="s">
        <v>1446</v>
      </c>
      <c r="D571" s="1" t="s">
        <v>30</v>
      </c>
      <c r="E571" s="1" t="s">
        <v>77</v>
      </c>
      <c r="F571" s="1" t="s">
        <v>31</v>
      </c>
      <c r="G571" s="1" t="s">
        <v>20</v>
      </c>
      <c r="H571" s="1" t="s">
        <v>71</v>
      </c>
      <c r="I571">
        <v>1</v>
      </c>
      <c r="J571" t="s">
        <v>231</v>
      </c>
      <c r="K571" s="1" t="s">
        <v>183</v>
      </c>
      <c r="L571" s="1" t="s">
        <v>224</v>
      </c>
      <c r="M571">
        <v>52</v>
      </c>
      <c r="N571">
        <v>0</v>
      </c>
      <c r="O571">
        <v>62</v>
      </c>
      <c r="P571">
        <v>0</v>
      </c>
      <c r="Q571" s="1"/>
      <c r="W571" s="1" t="s">
        <v>1284</v>
      </c>
      <c r="X571" t="str">
        <f>Toss[[#This Row],[服装]]&amp;Toss[[#This Row],[名前]]&amp;Toss[[#This Row],[レアリティ]]</f>
        <v>和装体験及川徹ICONIC</v>
      </c>
    </row>
    <row r="572" spans="1:24" x14ac:dyDescent="0.25">
      <c r="A572">
        <f>VLOOKUP(Toss[[#This Row],[No用]],SetNo[[No.用]:[vlookup 用]],2,FALSE)</f>
        <v>166</v>
      </c>
      <c r="B572">
        <f>IF(ROW()=2,1,IF(A571&lt;&gt;Toss[[#This Row],[No]],1,B571+1))</f>
        <v>1</v>
      </c>
      <c r="C572" s="1" t="s">
        <v>1559</v>
      </c>
      <c r="D572" s="1" t="s">
        <v>30</v>
      </c>
      <c r="E572" s="1" t="s">
        <v>73</v>
      </c>
      <c r="F572" s="1" t="s">
        <v>31</v>
      </c>
      <c r="G572" s="1" t="s">
        <v>20</v>
      </c>
      <c r="H572" s="1" t="s">
        <v>71</v>
      </c>
      <c r="I572">
        <v>1</v>
      </c>
      <c r="J572" t="s">
        <v>231</v>
      </c>
      <c r="K572" s="1" t="s">
        <v>166</v>
      </c>
      <c r="L572" s="1" t="s">
        <v>173</v>
      </c>
      <c r="M572">
        <v>37</v>
      </c>
      <c r="N572">
        <v>0</v>
      </c>
      <c r="O572">
        <v>0</v>
      </c>
      <c r="P572">
        <v>0</v>
      </c>
      <c r="Q572" s="1"/>
      <c r="W572" s="1"/>
      <c r="X572" t="str">
        <f>Toss[[#This Row],[服装]]&amp;Toss[[#This Row],[名前]]&amp;Toss[[#This Row],[レアリティ]]</f>
        <v>格ゲー及川徹ICONIC</v>
      </c>
    </row>
    <row r="573" spans="1:24" x14ac:dyDescent="0.25">
      <c r="A573">
        <f>VLOOKUP(Toss[[#This Row],[No用]],SetNo[[No.用]:[vlookup 用]],2,FALSE)</f>
        <v>166</v>
      </c>
      <c r="B573">
        <f>IF(ROW()=2,1,IF(A572&lt;&gt;Toss[[#This Row],[No]],1,B572+1))</f>
        <v>2</v>
      </c>
      <c r="C573" s="1" t="s">
        <v>1559</v>
      </c>
      <c r="D573" s="1" t="s">
        <v>30</v>
      </c>
      <c r="E573" s="1" t="s">
        <v>73</v>
      </c>
      <c r="F573" s="1" t="s">
        <v>31</v>
      </c>
      <c r="G573" s="1" t="s">
        <v>20</v>
      </c>
      <c r="H573" s="1" t="s">
        <v>71</v>
      </c>
      <c r="I573">
        <v>1</v>
      </c>
      <c r="J573" t="s">
        <v>231</v>
      </c>
      <c r="K573" s="1" t="s">
        <v>169</v>
      </c>
      <c r="L573" s="1" t="s">
        <v>173</v>
      </c>
      <c r="M573">
        <v>37</v>
      </c>
      <c r="N573">
        <v>0</v>
      </c>
      <c r="O573">
        <v>0</v>
      </c>
      <c r="P573">
        <v>0</v>
      </c>
      <c r="Q573" s="1"/>
      <c r="W573" s="1"/>
      <c r="X573" t="str">
        <f>Toss[[#This Row],[服装]]&amp;Toss[[#This Row],[名前]]&amp;Toss[[#This Row],[レアリティ]]</f>
        <v>格ゲー及川徹ICONIC</v>
      </c>
    </row>
    <row r="574" spans="1:24" x14ac:dyDescent="0.25">
      <c r="A574">
        <f>VLOOKUP(Toss[[#This Row],[No用]],SetNo[[No.用]:[vlookup 用]],2,FALSE)</f>
        <v>166</v>
      </c>
      <c r="B574">
        <f>IF(ROW()=2,1,IF(A573&lt;&gt;Toss[[#This Row],[No]],1,B573+1))</f>
        <v>3</v>
      </c>
      <c r="C574" s="1" t="s">
        <v>1559</v>
      </c>
      <c r="D574" s="1" t="s">
        <v>30</v>
      </c>
      <c r="E574" s="1" t="s">
        <v>73</v>
      </c>
      <c r="F574" s="1" t="s">
        <v>31</v>
      </c>
      <c r="G574" s="1" t="s">
        <v>20</v>
      </c>
      <c r="H574" s="1" t="s">
        <v>71</v>
      </c>
      <c r="I574">
        <v>1</v>
      </c>
      <c r="J574" t="s">
        <v>231</v>
      </c>
      <c r="K574" s="1" t="s">
        <v>233</v>
      </c>
      <c r="L574" s="1" t="s">
        <v>173</v>
      </c>
      <c r="M574">
        <v>42</v>
      </c>
      <c r="N574">
        <v>0</v>
      </c>
      <c r="O574">
        <v>0</v>
      </c>
      <c r="P574">
        <v>0</v>
      </c>
      <c r="Q574" s="1"/>
      <c r="W574" s="1"/>
      <c r="X574" t="str">
        <f>Toss[[#This Row],[服装]]&amp;Toss[[#This Row],[名前]]&amp;Toss[[#This Row],[レアリティ]]</f>
        <v>格ゲー及川徹ICONIC</v>
      </c>
    </row>
    <row r="575" spans="1:24" x14ac:dyDescent="0.25">
      <c r="A575">
        <f>VLOOKUP(Toss[[#This Row],[No用]],SetNo[[No.用]:[vlookup 用]],2,FALSE)</f>
        <v>166</v>
      </c>
      <c r="B575">
        <f>IF(ROW()=2,1,IF(A574&lt;&gt;Toss[[#This Row],[No]],1,B574+1))</f>
        <v>4</v>
      </c>
      <c r="C575" s="1" t="s">
        <v>1559</v>
      </c>
      <c r="D575" s="1" t="s">
        <v>30</v>
      </c>
      <c r="E575" s="1" t="s">
        <v>73</v>
      </c>
      <c r="F575" s="1" t="s">
        <v>31</v>
      </c>
      <c r="G575" s="1" t="s">
        <v>20</v>
      </c>
      <c r="H575" s="1" t="s">
        <v>71</v>
      </c>
      <c r="I575">
        <v>1</v>
      </c>
      <c r="J575" t="s">
        <v>231</v>
      </c>
      <c r="K575" s="1" t="s">
        <v>172</v>
      </c>
      <c r="L575" s="1" t="s">
        <v>162</v>
      </c>
      <c r="M575">
        <v>36</v>
      </c>
      <c r="N575">
        <v>0</v>
      </c>
      <c r="O575">
        <v>0</v>
      </c>
      <c r="P575">
        <v>0</v>
      </c>
      <c r="Q575" s="1"/>
      <c r="W575" s="1"/>
      <c r="X575" t="str">
        <f>Toss[[#This Row],[服装]]&amp;Toss[[#This Row],[名前]]&amp;Toss[[#This Row],[レアリティ]]</f>
        <v>格ゲー及川徹ICONIC</v>
      </c>
    </row>
    <row r="576" spans="1:24" x14ac:dyDescent="0.25">
      <c r="A576">
        <f>VLOOKUP(Toss[[#This Row],[No用]],SetNo[[No.用]:[vlookup 用]],2,FALSE)</f>
        <v>166</v>
      </c>
      <c r="B576">
        <f>IF(ROW()=2,1,IF(A575&lt;&gt;Toss[[#This Row],[No]],1,B575+1))</f>
        <v>5</v>
      </c>
      <c r="C576" s="1" t="s">
        <v>1559</v>
      </c>
      <c r="D576" s="1" t="s">
        <v>30</v>
      </c>
      <c r="E576" s="1" t="s">
        <v>73</v>
      </c>
      <c r="F576" s="1" t="s">
        <v>31</v>
      </c>
      <c r="G576" s="1" t="s">
        <v>20</v>
      </c>
      <c r="H576" s="1" t="s">
        <v>71</v>
      </c>
      <c r="I576">
        <v>1</v>
      </c>
      <c r="J576" t="s">
        <v>231</v>
      </c>
      <c r="K576" s="1" t="s">
        <v>232</v>
      </c>
      <c r="L576" s="1" t="s">
        <v>173</v>
      </c>
      <c r="M576">
        <v>41</v>
      </c>
      <c r="N576">
        <v>0</v>
      </c>
      <c r="O576">
        <v>0</v>
      </c>
      <c r="P576">
        <v>0</v>
      </c>
      <c r="Q576" s="1"/>
      <c r="W576" s="1"/>
      <c r="X576" t="str">
        <f>Toss[[#This Row],[服装]]&amp;Toss[[#This Row],[名前]]&amp;Toss[[#This Row],[レアリティ]]</f>
        <v>格ゲー及川徹ICONIC</v>
      </c>
    </row>
    <row r="577" spans="1:24" x14ac:dyDescent="0.25">
      <c r="A577">
        <f>VLOOKUP(Toss[[#This Row],[No用]],SetNo[[No.用]:[vlookup 用]],2,FALSE)</f>
        <v>166</v>
      </c>
      <c r="B577">
        <f>IF(ROW()=2,1,IF(A576&lt;&gt;Toss[[#This Row],[No]],1,B576+1))</f>
        <v>6</v>
      </c>
      <c r="C577" s="1" t="s">
        <v>1559</v>
      </c>
      <c r="D577" s="1" t="s">
        <v>30</v>
      </c>
      <c r="E577" s="1" t="s">
        <v>73</v>
      </c>
      <c r="F577" s="1" t="s">
        <v>31</v>
      </c>
      <c r="G577" s="1" t="s">
        <v>20</v>
      </c>
      <c r="H577" s="1" t="s">
        <v>71</v>
      </c>
      <c r="I577">
        <v>1</v>
      </c>
      <c r="J577" t="s">
        <v>231</v>
      </c>
      <c r="K577" s="1" t="s">
        <v>167</v>
      </c>
      <c r="L577" s="1" t="s">
        <v>178</v>
      </c>
      <c r="M577">
        <v>41</v>
      </c>
      <c r="N577">
        <v>0</v>
      </c>
      <c r="O577">
        <v>0</v>
      </c>
      <c r="P577">
        <v>0</v>
      </c>
      <c r="Q577" s="1"/>
      <c r="W577" s="1"/>
      <c r="X577" t="str">
        <f>Toss[[#This Row],[服装]]&amp;Toss[[#This Row],[名前]]&amp;Toss[[#This Row],[レアリティ]]</f>
        <v>格ゲー及川徹ICONIC</v>
      </c>
    </row>
    <row r="578" spans="1:24" x14ac:dyDescent="0.25">
      <c r="A578">
        <f>VLOOKUP(Toss[[#This Row],[No用]],SetNo[[No.用]:[vlookup 用]],2,FALSE)</f>
        <v>166</v>
      </c>
      <c r="B578">
        <f>IF(ROW()=2,1,IF(A577&lt;&gt;Toss[[#This Row],[No]],1,B577+1))</f>
        <v>7</v>
      </c>
      <c r="C578" s="1" t="s">
        <v>1559</v>
      </c>
      <c r="D578" s="1" t="s">
        <v>30</v>
      </c>
      <c r="E578" s="1" t="s">
        <v>73</v>
      </c>
      <c r="F578" s="1" t="s">
        <v>31</v>
      </c>
      <c r="G578" s="1" t="s">
        <v>20</v>
      </c>
      <c r="H578" s="1" t="s">
        <v>71</v>
      </c>
      <c r="I578">
        <v>1</v>
      </c>
      <c r="J578" t="s">
        <v>231</v>
      </c>
      <c r="K578" s="1" t="s">
        <v>183</v>
      </c>
      <c r="L578" s="1" t="s">
        <v>224</v>
      </c>
      <c r="M578">
        <v>54</v>
      </c>
      <c r="N578">
        <v>0</v>
      </c>
      <c r="O578">
        <v>64</v>
      </c>
      <c r="P578">
        <v>0</v>
      </c>
      <c r="Q578" s="1"/>
      <c r="R578" s="1" t="s">
        <v>1686</v>
      </c>
      <c r="W578" s="1" t="s">
        <v>1670</v>
      </c>
      <c r="X578" t="str">
        <f>Toss[[#This Row],[服装]]&amp;Toss[[#This Row],[名前]]&amp;Toss[[#This Row],[レアリティ]]</f>
        <v>格ゲー及川徹ICONIC</v>
      </c>
    </row>
    <row r="579" spans="1:24" x14ac:dyDescent="0.25">
      <c r="A579">
        <f>VLOOKUP(Toss[[#This Row],[No用]],SetNo[[No.用]:[vlookup 用]],2,FALSE)</f>
        <v>166</v>
      </c>
      <c r="B579">
        <f>IF(ROW()=2,1,IF(A578&lt;&gt;Toss[[#This Row],[No]],1,B578+1))</f>
        <v>8</v>
      </c>
      <c r="C579" s="1" t="s">
        <v>1559</v>
      </c>
      <c r="D579" s="1" t="s">
        <v>30</v>
      </c>
      <c r="E579" s="1" t="s">
        <v>73</v>
      </c>
      <c r="F579" s="1" t="s">
        <v>31</v>
      </c>
      <c r="G579" s="1" t="s">
        <v>20</v>
      </c>
      <c r="H579" s="1" t="s">
        <v>71</v>
      </c>
      <c r="I579">
        <v>1</v>
      </c>
      <c r="J579" t="s">
        <v>231</v>
      </c>
      <c r="K579" s="1" t="s">
        <v>169</v>
      </c>
      <c r="L579" s="1" t="s">
        <v>224</v>
      </c>
      <c r="M579">
        <v>54</v>
      </c>
      <c r="N579">
        <v>0</v>
      </c>
      <c r="O579">
        <v>64</v>
      </c>
      <c r="P579">
        <v>0</v>
      </c>
      <c r="Q579" s="1"/>
      <c r="W579" s="1" t="s">
        <v>1671</v>
      </c>
      <c r="X579" t="str">
        <f>Toss[[#This Row],[服装]]&amp;Toss[[#This Row],[名前]]&amp;Toss[[#This Row],[レアリティ]]</f>
        <v>格ゲー及川徹ICONIC</v>
      </c>
    </row>
    <row r="580" spans="1:24" x14ac:dyDescent="0.25">
      <c r="A580">
        <f>VLOOKUP(Toss[[#This Row],[No用]],SetNo[[No.用]:[vlookup 用]],2,FALSE)</f>
        <v>166</v>
      </c>
      <c r="B580">
        <f>IF(ROW()=2,1,IF(A579&lt;&gt;Toss[[#This Row],[No]],1,B579+1))</f>
        <v>9</v>
      </c>
      <c r="C580" s="1" t="s">
        <v>1559</v>
      </c>
      <c r="D580" s="1" t="s">
        <v>30</v>
      </c>
      <c r="E580" s="1" t="s">
        <v>73</v>
      </c>
      <c r="F580" s="1" t="s">
        <v>31</v>
      </c>
      <c r="G580" s="1" t="s">
        <v>20</v>
      </c>
      <c r="H580" s="1" t="s">
        <v>71</v>
      </c>
      <c r="I580">
        <v>1</v>
      </c>
      <c r="J580" t="s">
        <v>231</v>
      </c>
      <c r="K580" s="1" t="s">
        <v>232</v>
      </c>
      <c r="L580" s="1" t="s">
        <v>224</v>
      </c>
      <c r="M580">
        <v>55</v>
      </c>
      <c r="N580">
        <v>0</v>
      </c>
      <c r="O580">
        <v>65</v>
      </c>
      <c r="P580">
        <v>0</v>
      </c>
      <c r="Q580" s="1"/>
      <c r="W580" s="1" t="s">
        <v>1281</v>
      </c>
      <c r="X580" t="str">
        <f>Toss[[#This Row],[服装]]&amp;Toss[[#This Row],[名前]]&amp;Toss[[#This Row],[レアリティ]]</f>
        <v>格ゲー及川徹ICONIC</v>
      </c>
    </row>
    <row r="581" spans="1:24" x14ac:dyDescent="0.25">
      <c r="A581">
        <f>VLOOKUP(Toss[[#This Row],[No用]],SetNo[[No.用]:[vlookup 用]],2,FALSE)</f>
        <v>167</v>
      </c>
      <c r="B581">
        <f>IF(ROW()=2,1,IF(A571&lt;&gt;Toss[[#This Row],[No]],1,B571+1))</f>
        <v>1</v>
      </c>
      <c r="C581" t="s">
        <v>205</v>
      </c>
      <c r="D581" t="s">
        <v>32</v>
      </c>
      <c r="E581" t="s">
        <v>28</v>
      </c>
      <c r="F581" t="s">
        <v>25</v>
      </c>
      <c r="G581" t="s">
        <v>20</v>
      </c>
      <c r="H581" t="s">
        <v>71</v>
      </c>
      <c r="I581">
        <v>1</v>
      </c>
      <c r="J581" t="s">
        <v>231</v>
      </c>
      <c r="K581" s="1" t="s">
        <v>166</v>
      </c>
      <c r="L581" s="1" t="s">
        <v>162</v>
      </c>
      <c r="M581">
        <v>24</v>
      </c>
      <c r="N581">
        <v>0</v>
      </c>
      <c r="O581">
        <v>0</v>
      </c>
      <c r="P581">
        <v>0</v>
      </c>
      <c r="X581" t="str">
        <f>Toss[[#This Row],[服装]]&amp;Toss[[#This Row],[名前]]&amp;Toss[[#This Row],[レアリティ]]</f>
        <v>ユニフォーム岩泉一ICONIC</v>
      </c>
    </row>
    <row r="582" spans="1:24" x14ac:dyDescent="0.25">
      <c r="A582">
        <f>VLOOKUP(Toss[[#This Row],[No用]],SetNo[[No.用]:[vlookup 用]],2,FALSE)</f>
        <v>167</v>
      </c>
      <c r="B582">
        <f>IF(ROW()=2,1,IF(A581&lt;&gt;Toss[[#This Row],[No]],1,B581+1))</f>
        <v>2</v>
      </c>
      <c r="C582" t="s">
        <v>205</v>
      </c>
      <c r="D582" t="s">
        <v>32</v>
      </c>
      <c r="E582" t="s">
        <v>28</v>
      </c>
      <c r="F582" t="s">
        <v>25</v>
      </c>
      <c r="G582" t="s">
        <v>20</v>
      </c>
      <c r="H582" t="s">
        <v>71</v>
      </c>
      <c r="I582">
        <v>1</v>
      </c>
      <c r="J582" t="s">
        <v>231</v>
      </c>
      <c r="K582" s="1" t="s">
        <v>167</v>
      </c>
      <c r="L582" s="1" t="s">
        <v>162</v>
      </c>
      <c r="M582">
        <v>25</v>
      </c>
      <c r="N582">
        <v>0</v>
      </c>
      <c r="O582">
        <v>0</v>
      </c>
      <c r="P582">
        <v>0</v>
      </c>
      <c r="X582" t="str">
        <f>Toss[[#This Row],[服装]]&amp;Toss[[#This Row],[名前]]&amp;Toss[[#This Row],[レアリティ]]</f>
        <v>ユニフォーム岩泉一ICONIC</v>
      </c>
    </row>
    <row r="583" spans="1:24" x14ac:dyDescent="0.25">
      <c r="A583">
        <f>VLOOKUP(Toss[[#This Row],[No用]],SetNo[[No.用]:[vlookup 用]],2,FALSE)</f>
        <v>168</v>
      </c>
      <c r="B583">
        <f>IF(ROW()=2,1,IF(A582&lt;&gt;Toss[[#This Row],[No]],1,B582+1))</f>
        <v>1</v>
      </c>
      <c r="C583" t="s">
        <v>117</v>
      </c>
      <c r="D583" t="s">
        <v>32</v>
      </c>
      <c r="E583" t="s">
        <v>23</v>
      </c>
      <c r="F583" t="s">
        <v>25</v>
      </c>
      <c r="G583" t="s">
        <v>20</v>
      </c>
      <c r="H583" t="s">
        <v>71</v>
      </c>
      <c r="I583">
        <v>1</v>
      </c>
      <c r="J583" t="s">
        <v>231</v>
      </c>
      <c r="K583" s="1" t="s">
        <v>166</v>
      </c>
      <c r="L583" s="1" t="s">
        <v>162</v>
      </c>
      <c r="M583">
        <v>24</v>
      </c>
      <c r="N583">
        <v>0</v>
      </c>
      <c r="O583">
        <v>0</v>
      </c>
      <c r="P583">
        <v>0</v>
      </c>
      <c r="X583" t="str">
        <f>Toss[[#This Row],[服装]]&amp;Toss[[#This Row],[名前]]&amp;Toss[[#This Row],[レアリティ]]</f>
        <v>プール掃除岩泉一ICONIC</v>
      </c>
    </row>
    <row r="584" spans="1:24" x14ac:dyDescent="0.25">
      <c r="A584">
        <f>VLOOKUP(Toss[[#This Row],[No用]],SetNo[[No.用]:[vlookup 用]],2,FALSE)</f>
        <v>168</v>
      </c>
      <c r="B584">
        <f>IF(ROW()=2,1,IF(A583&lt;&gt;Toss[[#This Row],[No]],1,B583+1))</f>
        <v>2</v>
      </c>
      <c r="C584" t="s">
        <v>117</v>
      </c>
      <c r="D584" t="s">
        <v>32</v>
      </c>
      <c r="E584" t="s">
        <v>23</v>
      </c>
      <c r="F584" t="s">
        <v>25</v>
      </c>
      <c r="G584" t="s">
        <v>20</v>
      </c>
      <c r="H584" t="s">
        <v>71</v>
      </c>
      <c r="I584">
        <v>1</v>
      </c>
      <c r="J584" t="s">
        <v>231</v>
      </c>
      <c r="K584" s="1" t="s">
        <v>167</v>
      </c>
      <c r="L584" s="1" t="s">
        <v>178</v>
      </c>
      <c r="M584">
        <v>28</v>
      </c>
      <c r="N584">
        <v>0</v>
      </c>
      <c r="O584">
        <v>0</v>
      </c>
      <c r="P584">
        <v>0</v>
      </c>
      <c r="X584" t="str">
        <f>Toss[[#This Row],[服装]]&amp;Toss[[#This Row],[名前]]&amp;Toss[[#This Row],[レアリティ]]</f>
        <v>プール掃除岩泉一ICONIC</v>
      </c>
    </row>
    <row r="585" spans="1:24" x14ac:dyDescent="0.25">
      <c r="A585">
        <f>VLOOKUP(Toss[[#This Row],[No用]],SetNo[[No.用]:[vlookup 用]],2,FALSE)</f>
        <v>169</v>
      </c>
      <c r="B585">
        <f>IF(ROW()=2,1,IF(A584&lt;&gt;Toss[[#This Row],[No]],1,B584+1))</f>
        <v>1</v>
      </c>
      <c r="C585" s="1" t="s">
        <v>149</v>
      </c>
      <c r="D585" t="s">
        <v>32</v>
      </c>
      <c r="E585" s="1" t="s">
        <v>90</v>
      </c>
      <c r="F585" t="s">
        <v>25</v>
      </c>
      <c r="G585" t="s">
        <v>20</v>
      </c>
      <c r="H585" t="s">
        <v>71</v>
      </c>
      <c r="I585">
        <v>1</v>
      </c>
      <c r="J585" t="s">
        <v>231</v>
      </c>
      <c r="K585" s="1" t="s">
        <v>166</v>
      </c>
      <c r="L585" s="1" t="s">
        <v>162</v>
      </c>
      <c r="M585">
        <v>24</v>
      </c>
      <c r="N585">
        <v>0</v>
      </c>
      <c r="O585">
        <v>0</v>
      </c>
      <c r="P585">
        <v>0</v>
      </c>
      <c r="X585" t="str">
        <f>Toss[[#This Row],[服装]]&amp;Toss[[#This Row],[名前]]&amp;Toss[[#This Row],[レアリティ]]</f>
        <v>制服岩泉一ICONIC</v>
      </c>
    </row>
    <row r="586" spans="1:24" x14ac:dyDescent="0.25">
      <c r="A586">
        <f>VLOOKUP(Toss[[#This Row],[No用]],SetNo[[No.用]:[vlookup 用]],2,FALSE)</f>
        <v>169</v>
      </c>
      <c r="B586">
        <f>IF(ROW()=2,1,IF(A585&lt;&gt;Toss[[#This Row],[No]],1,B585+1))</f>
        <v>2</v>
      </c>
      <c r="C586" s="1" t="s">
        <v>149</v>
      </c>
      <c r="D586" t="s">
        <v>32</v>
      </c>
      <c r="E586" s="1" t="s">
        <v>90</v>
      </c>
      <c r="F586" t="s">
        <v>25</v>
      </c>
      <c r="G586" t="s">
        <v>20</v>
      </c>
      <c r="H586" t="s">
        <v>71</v>
      </c>
      <c r="I586">
        <v>1</v>
      </c>
      <c r="J586" t="s">
        <v>231</v>
      </c>
      <c r="K586" s="1" t="s">
        <v>167</v>
      </c>
      <c r="L586" s="1" t="s">
        <v>162</v>
      </c>
      <c r="M586">
        <v>25</v>
      </c>
      <c r="N586">
        <v>0</v>
      </c>
      <c r="O586">
        <v>0</v>
      </c>
      <c r="P586">
        <v>0</v>
      </c>
      <c r="X586" t="str">
        <f>Toss[[#This Row],[服装]]&amp;Toss[[#This Row],[名前]]&amp;Toss[[#This Row],[レアリティ]]</f>
        <v>制服岩泉一ICONIC</v>
      </c>
    </row>
    <row r="587" spans="1:24" x14ac:dyDescent="0.25">
      <c r="A587">
        <f>VLOOKUP(Toss[[#This Row],[No用]],SetNo[[No.用]:[vlookup 用]],2,FALSE)</f>
        <v>170</v>
      </c>
      <c r="B587">
        <f>IF(ROW()=2,1,IF(A586&lt;&gt;Toss[[#This Row],[No]],1,B586+1))</f>
        <v>1</v>
      </c>
      <c r="C587" s="1" t="s">
        <v>627</v>
      </c>
      <c r="D587" s="1" t="s">
        <v>32</v>
      </c>
      <c r="E587" s="1" t="s">
        <v>77</v>
      </c>
      <c r="F587" s="1" t="s">
        <v>25</v>
      </c>
      <c r="G587" s="1" t="s">
        <v>20</v>
      </c>
      <c r="H587" s="1" t="s">
        <v>71</v>
      </c>
      <c r="I587">
        <v>1</v>
      </c>
      <c r="J587" t="s">
        <v>231</v>
      </c>
      <c r="K587" s="1" t="s">
        <v>166</v>
      </c>
      <c r="L587" s="1" t="s">
        <v>162</v>
      </c>
      <c r="M587">
        <v>24</v>
      </c>
      <c r="N587">
        <v>0</v>
      </c>
      <c r="O587">
        <v>0</v>
      </c>
      <c r="P587">
        <v>0</v>
      </c>
      <c r="X587" t="str">
        <f>Toss[[#This Row],[服装]]&amp;Toss[[#This Row],[名前]]&amp;Toss[[#This Row],[レアリティ]]</f>
        <v>サバゲ岩泉一ICONIC</v>
      </c>
    </row>
    <row r="588" spans="1:24" x14ac:dyDescent="0.25">
      <c r="A588">
        <f>VLOOKUP(Toss[[#This Row],[No用]],SetNo[[No.用]:[vlookup 用]],2,FALSE)</f>
        <v>170</v>
      </c>
      <c r="B588">
        <f>IF(ROW()=2,1,IF(A587&lt;&gt;Toss[[#This Row],[No]],1,B587+1))</f>
        <v>2</v>
      </c>
      <c r="C588" s="1" t="s">
        <v>627</v>
      </c>
      <c r="D588" s="1" t="s">
        <v>32</v>
      </c>
      <c r="E588" s="1" t="s">
        <v>77</v>
      </c>
      <c r="F588" s="1" t="s">
        <v>25</v>
      </c>
      <c r="G588" s="1" t="s">
        <v>20</v>
      </c>
      <c r="H588" s="1" t="s">
        <v>71</v>
      </c>
      <c r="I588">
        <v>1</v>
      </c>
      <c r="J588" t="s">
        <v>231</v>
      </c>
      <c r="K588" s="1" t="s">
        <v>167</v>
      </c>
      <c r="L588" s="1" t="s">
        <v>162</v>
      </c>
      <c r="M588">
        <v>25</v>
      </c>
      <c r="N588">
        <v>0</v>
      </c>
      <c r="O588">
        <v>0</v>
      </c>
      <c r="P588">
        <v>0</v>
      </c>
      <c r="X588" t="str">
        <f>Toss[[#This Row],[服装]]&amp;Toss[[#This Row],[名前]]&amp;Toss[[#This Row],[レアリティ]]</f>
        <v>サバゲ岩泉一ICONIC</v>
      </c>
    </row>
    <row r="589" spans="1:24" x14ac:dyDescent="0.25">
      <c r="A589">
        <f>VLOOKUP(Toss[[#This Row],[No用]],SetNo[[No.用]:[vlookup 用]],2,FALSE)</f>
        <v>171</v>
      </c>
      <c r="B589">
        <f>IF(ROW()=2,1,IF(A588&lt;&gt;Toss[[#This Row],[No]],1,B588+1))</f>
        <v>1</v>
      </c>
      <c r="C589" s="1" t="s">
        <v>705</v>
      </c>
      <c r="D589" s="1" t="s">
        <v>32</v>
      </c>
      <c r="E589" s="1" t="s">
        <v>73</v>
      </c>
      <c r="F589" s="1" t="s">
        <v>25</v>
      </c>
      <c r="G589" s="1" t="s">
        <v>20</v>
      </c>
      <c r="H589" s="1" t="s">
        <v>71</v>
      </c>
      <c r="I589">
        <v>1</v>
      </c>
      <c r="J589" t="s">
        <v>231</v>
      </c>
      <c r="K589" s="1" t="s">
        <v>166</v>
      </c>
      <c r="L589" s="1" t="s">
        <v>162</v>
      </c>
      <c r="M589">
        <v>24</v>
      </c>
      <c r="N589">
        <v>0</v>
      </c>
      <c r="O589">
        <v>0</v>
      </c>
      <c r="P589">
        <v>0</v>
      </c>
      <c r="X589" t="str">
        <f>Toss[[#This Row],[服装]]&amp;Toss[[#This Row],[名前]]&amp;Toss[[#This Row],[レアリティ]]</f>
        <v>バカンス岩泉一ICONIC</v>
      </c>
    </row>
    <row r="590" spans="1:24" x14ac:dyDescent="0.25">
      <c r="A590">
        <f>VLOOKUP(Toss[[#This Row],[No用]],SetNo[[No.用]:[vlookup 用]],2,FALSE)</f>
        <v>171</v>
      </c>
      <c r="B590">
        <f>IF(ROW()=2,1,IF(A589&lt;&gt;Toss[[#This Row],[No]],1,B589+1))</f>
        <v>2</v>
      </c>
      <c r="C590" s="1" t="s">
        <v>705</v>
      </c>
      <c r="D590" s="1" t="s">
        <v>32</v>
      </c>
      <c r="E590" s="1" t="s">
        <v>73</v>
      </c>
      <c r="F590" s="1" t="s">
        <v>25</v>
      </c>
      <c r="G590" s="1" t="s">
        <v>20</v>
      </c>
      <c r="H590" s="1" t="s">
        <v>71</v>
      </c>
      <c r="I590">
        <v>1</v>
      </c>
      <c r="J590" t="s">
        <v>231</v>
      </c>
      <c r="K590" s="1" t="s">
        <v>167</v>
      </c>
      <c r="L590" s="1" t="s">
        <v>162</v>
      </c>
      <c r="M590">
        <v>25</v>
      </c>
      <c r="N590">
        <v>0</v>
      </c>
      <c r="O590">
        <v>0</v>
      </c>
      <c r="P590">
        <v>0</v>
      </c>
      <c r="X590" t="str">
        <f>Toss[[#This Row],[服装]]&amp;Toss[[#This Row],[名前]]&amp;Toss[[#This Row],[レアリティ]]</f>
        <v>バカンス岩泉一ICONIC</v>
      </c>
    </row>
    <row r="591" spans="1:24" x14ac:dyDescent="0.25">
      <c r="A591">
        <f>VLOOKUP(Toss[[#This Row],[No用]],SetNo[[No.用]:[vlookup 用]],2,FALSE)</f>
        <v>172</v>
      </c>
      <c r="B591">
        <f>IF(ROW()=2,1,IF(A590&lt;&gt;Toss[[#This Row],[No]],1,B590+1))</f>
        <v>1</v>
      </c>
      <c r="C591" s="1" t="s">
        <v>821</v>
      </c>
      <c r="D591" s="1" t="s">
        <v>32</v>
      </c>
      <c r="E591" s="1" t="s">
        <v>24</v>
      </c>
      <c r="F591" s="1" t="s">
        <v>25</v>
      </c>
      <c r="G591" s="1" t="s">
        <v>20</v>
      </c>
      <c r="H591" s="1" t="s">
        <v>71</v>
      </c>
      <c r="I591">
        <v>1</v>
      </c>
      <c r="J591" t="s">
        <v>231</v>
      </c>
      <c r="K591" s="1" t="s">
        <v>166</v>
      </c>
      <c r="L591" s="1" t="s">
        <v>162</v>
      </c>
      <c r="M591">
        <v>24</v>
      </c>
      <c r="N591">
        <v>0</v>
      </c>
      <c r="O591">
        <v>0</v>
      </c>
      <c r="P591">
        <v>0</v>
      </c>
      <c r="X591" t="str">
        <f>Toss[[#This Row],[服装]]&amp;Toss[[#This Row],[名前]]&amp;Toss[[#This Row],[レアリティ]]</f>
        <v>路地裏2岩泉一ICONIC</v>
      </c>
    </row>
    <row r="592" spans="1:24" x14ac:dyDescent="0.25">
      <c r="A592">
        <f>VLOOKUP(Toss[[#This Row],[No用]],SetNo[[No.用]:[vlookup 用]],2,FALSE)</f>
        <v>172</v>
      </c>
      <c r="B592">
        <f>IF(ROW()=2,1,IF(A591&lt;&gt;Toss[[#This Row],[No]],1,B591+1))</f>
        <v>2</v>
      </c>
      <c r="C592" s="1" t="s">
        <v>821</v>
      </c>
      <c r="D592" s="1" t="s">
        <v>32</v>
      </c>
      <c r="E592" s="1" t="s">
        <v>24</v>
      </c>
      <c r="F592" s="1" t="s">
        <v>25</v>
      </c>
      <c r="G592" s="1" t="s">
        <v>20</v>
      </c>
      <c r="H592" s="1" t="s">
        <v>71</v>
      </c>
      <c r="I592">
        <v>1</v>
      </c>
      <c r="J592" t="s">
        <v>231</v>
      </c>
      <c r="K592" s="1" t="s">
        <v>167</v>
      </c>
      <c r="L592" s="1" t="s">
        <v>162</v>
      </c>
      <c r="M592">
        <v>25</v>
      </c>
      <c r="N592">
        <v>0</v>
      </c>
      <c r="O592">
        <v>0</v>
      </c>
      <c r="P592">
        <v>0</v>
      </c>
      <c r="X592" t="str">
        <f>Toss[[#This Row],[服装]]&amp;Toss[[#This Row],[名前]]&amp;Toss[[#This Row],[レアリティ]]</f>
        <v>路地裏2岩泉一ICONIC</v>
      </c>
    </row>
    <row r="593" spans="1:24" x14ac:dyDescent="0.25">
      <c r="A593">
        <f>VLOOKUP(Toss[[#This Row],[No用]],SetNo[[No.用]:[vlookup 用]],2,FALSE)</f>
        <v>173</v>
      </c>
      <c r="B593">
        <f>IF(ROW()=2,1,IF(A592&lt;&gt;Toss[[#This Row],[No]],1,B592+1))</f>
        <v>1</v>
      </c>
      <c r="C593" s="1" t="s">
        <v>992</v>
      </c>
      <c r="D593" s="1" t="s">
        <v>32</v>
      </c>
      <c r="E593" s="1" t="s">
        <v>77</v>
      </c>
      <c r="F593" s="1" t="s">
        <v>25</v>
      </c>
      <c r="G593" s="1" t="s">
        <v>20</v>
      </c>
      <c r="H593" s="1" t="s">
        <v>71</v>
      </c>
      <c r="I593">
        <v>1</v>
      </c>
      <c r="J593" t="s">
        <v>231</v>
      </c>
      <c r="K593" s="1" t="s">
        <v>166</v>
      </c>
      <c r="L593" s="1" t="s">
        <v>162</v>
      </c>
      <c r="M593">
        <v>24</v>
      </c>
      <c r="N593">
        <v>0</v>
      </c>
      <c r="O593">
        <v>0</v>
      </c>
      <c r="P593">
        <v>0</v>
      </c>
      <c r="X593" t="str">
        <f>Toss[[#This Row],[服装]]&amp;Toss[[#This Row],[名前]]&amp;Toss[[#This Row],[レアリティ]]</f>
        <v>夏祭り2岩泉一ICONIC</v>
      </c>
    </row>
    <row r="594" spans="1:24" x14ac:dyDescent="0.25">
      <c r="A594">
        <f>VLOOKUP(Toss[[#This Row],[No用]],SetNo[[No.用]:[vlookup 用]],2,FALSE)</f>
        <v>173</v>
      </c>
      <c r="B594">
        <f>IF(ROW()=2,1,IF(A593&lt;&gt;Toss[[#This Row],[No]],1,B593+1))</f>
        <v>2</v>
      </c>
      <c r="C594" s="1" t="s">
        <v>992</v>
      </c>
      <c r="D594" s="1" t="s">
        <v>32</v>
      </c>
      <c r="E594" s="1" t="s">
        <v>77</v>
      </c>
      <c r="F594" s="1" t="s">
        <v>25</v>
      </c>
      <c r="G594" s="1" t="s">
        <v>20</v>
      </c>
      <c r="H594" s="1" t="s">
        <v>71</v>
      </c>
      <c r="I594">
        <v>1</v>
      </c>
      <c r="J594" t="s">
        <v>231</v>
      </c>
      <c r="K594" s="1" t="s">
        <v>167</v>
      </c>
      <c r="L594" s="1" t="s">
        <v>162</v>
      </c>
      <c r="M594">
        <v>25</v>
      </c>
      <c r="N594">
        <v>0</v>
      </c>
      <c r="O594">
        <v>0</v>
      </c>
      <c r="P594">
        <v>0</v>
      </c>
      <c r="X594" t="str">
        <f>Toss[[#This Row],[服装]]&amp;Toss[[#This Row],[名前]]&amp;Toss[[#This Row],[レアリティ]]</f>
        <v>夏祭り2岩泉一ICONIC</v>
      </c>
    </row>
    <row r="595" spans="1:24" x14ac:dyDescent="0.25">
      <c r="A595">
        <f>VLOOKUP(Toss[[#This Row],[No用]],SetNo[[No.用]:[vlookup 用]],2,FALSE)</f>
        <v>174</v>
      </c>
      <c r="B595">
        <f>IF(ROW()=2,1,IF(A594&lt;&gt;Toss[[#This Row],[No]],1,B594+1))</f>
        <v>1</v>
      </c>
      <c r="C595" s="1" t="s">
        <v>1183</v>
      </c>
      <c r="D595" s="1" t="s">
        <v>32</v>
      </c>
      <c r="E595" s="1" t="s">
        <v>73</v>
      </c>
      <c r="F595" s="1" t="s">
        <v>25</v>
      </c>
      <c r="G595" s="1" t="s">
        <v>20</v>
      </c>
      <c r="H595" s="1" t="s">
        <v>71</v>
      </c>
      <c r="I595">
        <v>1</v>
      </c>
      <c r="J595" t="s">
        <v>231</v>
      </c>
      <c r="K595" s="1" t="s">
        <v>166</v>
      </c>
      <c r="L595" s="1" t="s">
        <v>162</v>
      </c>
      <c r="M595">
        <v>24</v>
      </c>
      <c r="N595">
        <v>0</v>
      </c>
      <c r="O595">
        <v>0</v>
      </c>
      <c r="P595">
        <v>0</v>
      </c>
      <c r="X595" t="str">
        <f>Toss[[#This Row],[服装]]&amp;Toss[[#This Row],[名前]]&amp;Toss[[#This Row],[レアリティ]]</f>
        <v>Xmas3岩泉一ICONIC</v>
      </c>
    </row>
    <row r="596" spans="1:24" x14ac:dyDescent="0.25">
      <c r="A596">
        <f>VLOOKUP(Toss[[#This Row],[No用]],SetNo[[No.用]:[vlookup 用]],2,FALSE)</f>
        <v>174</v>
      </c>
      <c r="B596">
        <f>IF(ROW()=2,1,IF(A595&lt;&gt;Toss[[#This Row],[No]],1,B595+1))</f>
        <v>2</v>
      </c>
      <c r="C596" s="1" t="s">
        <v>1183</v>
      </c>
      <c r="D596" s="1" t="s">
        <v>32</v>
      </c>
      <c r="E596" s="1" t="s">
        <v>73</v>
      </c>
      <c r="F596" s="1" t="s">
        <v>25</v>
      </c>
      <c r="G596" s="1" t="s">
        <v>20</v>
      </c>
      <c r="H596" s="1" t="s">
        <v>71</v>
      </c>
      <c r="I596">
        <v>1</v>
      </c>
      <c r="J596" t="s">
        <v>231</v>
      </c>
      <c r="K596" s="1" t="s">
        <v>167</v>
      </c>
      <c r="L596" s="1" t="s">
        <v>162</v>
      </c>
      <c r="M596">
        <v>25</v>
      </c>
      <c r="N596">
        <v>0</v>
      </c>
      <c r="O596">
        <v>0</v>
      </c>
      <c r="P596">
        <v>0</v>
      </c>
      <c r="X596" t="str">
        <f>Toss[[#This Row],[服装]]&amp;Toss[[#This Row],[名前]]&amp;Toss[[#This Row],[レアリティ]]</f>
        <v>Xmas3岩泉一ICONIC</v>
      </c>
    </row>
    <row r="597" spans="1:24" x14ac:dyDescent="0.25">
      <c r="A597">
        <f>VLOOKUP(Toss[[#This Row],[No用]],SetNo[[No.用]:[vlookup 用]],2,FALSE)</f>
        <v>175</v>
      </c>
      <c r="B597">
        <f>IF(ROW()=2,1,IF(A596&lt;&gt;Toss[[#This Row],[No]],1,B596+1))</f>
        <v>1</v>
      </c>
      <c r="C597" t="s">
        <v>205</v>
      </c>
      <c r="D597" t="s">
        <v>33</v>
      </c>
      <c r="E597" t="s">
        <v>24</v>
      </c>
      <c r="F597" t="s">
        <v>26</v>
      </c>
      <c r="G597" t="s">
        <v>20</v>
      </c>
      <c r="H597" t="s">
        <v>71</v>
      </c>
      <c r="I597">
        <v>1</v>
      </c>
      <c r="J597" t="s">
        <v>231</v>
      </c>
      <c r="K597" s="1" t="s">
        <v>166</v>
      </c>
      <c r="L597" s="1" t="s">
        <v>162</v>
      </c>
      <c r="M597">
        <v>26</v>
      </c>
      <c r="N597">
        <v>0</v>
      </c>
      <c r="O597">
        <v>0</v>
      </c>
      <c r="P597">
        <v>0</v>
      </c>
      <c r="X597" t="str">
        <f>Toss[[#This Row],[服装]]&amp;Toss[[#This Row],[名前]]&amp;Toss[[#This Row],[レアリティ]]</f>
        <v>ユニフォーム金田一勇太郎ICONIC</v>
      </c>
    </row>
    <row r="598" spans="1:24" x14ac:dyDescent="0.25">
      <c r="A598">
        <f>VLOOKUP(Toss[[#This Row],[No用]],SetNo[[No.用]:[vlookup 用]],2,FALSE)</f>
        <v>175</v>
      </c>
      <c r="B598">
        <f>IF(ROW()=2,1,IF(A597&lt;&gt;Toss[[#This Row],[No]],1,B597+1))</f>
        <v>2</v>
      </c>
      <c r="C598" t="s">
        <v>205</v>
      </c>
      <c r="D598" t="s">
        <v>33</v>
      </c>
      <c r="E598" t="s">
        <v>24</v>
      </c>
      <c r="F598" t="s">
        <v>26</v>
      </c>
      <c r="G598" t="s">
        <v>20</v>
      </c>
      <c r="H598" t="s">
        <v>71</v>
      </c>
      <c r="I598">
        <v>1</v>
      </c>
      <c r="J598" t="s">
        <v>231</v>
      </c>
      <c r="K598" s="1" t="s">
        <v>167</v>
      </c>
      <c r="L598" s="1" t="s">
        <v>178</v>
      </c>
      <c r="M598">
        <v>25</v>
      </c>
      <c r="N598">
        <v>0</v>
      </c>
      <c r="O598">
        <v>0</v>
      </c>
      <c r="P598">
        <v>0</v>
      </c>
      <c r="X598" t="str">
        <f>Toss[[#This Row],[服装]]&amp;Toss[[#This Row],[名前]]&amp;Toss[[#This Row],[レアリティ]]</f>
        <v>ユニフォーム金田一勇太郎ICONIC</v>
      </c>
    </row>
    <row r="599" spans="1:24" x14ac:dyDescent="0.25">
      <c r="A599">
        <f>VLOOKUP(Toss[[#This Row],[No用]],SetNo[[No.用]:[vlookup 用]],2,FALSE)</f>
        <v>176</v>
      </c>
      <c r="B599">
        <f>IF(ROW()=2,1,IF(A598&lt;&gt;Toss[[#This Row],[No]],1,B598+1))</f>
        <v>1</v>
      </c>
      <c r="C599" s="1" t="s">
        <v>595</v>
      </c>
      <c r="D599" t="s">
        <v>33</v>
      </c>
      <c r="E599" s="1" t="s">
        <v>77</v>
      </c>
      <c r="F599" t="s">
        <v>26</v>
      </c>
      <c r="G599" t="s">
        <v>20</v>
      </c>
      <c r="H599" t="s">
        <v>71</v>
      </c>
      <c r="I599">
        <v>1</v>
      </c>
      <c r="J599" t="s">
        <v>231</v>
      </c>
      <c r="K599" s="1" t="s">
        <v>166</v>
      </c>
      <c r="L599" s="1" t="s">
        <v>162</v>
      </c>
      <c r="M599">
        <v>26</v>
      </c>
      <c r="N599">
        <v>0</v>
      </c>
      <c r="O599">
        <v>0</v>
      </c>
      <c r="P599">
        <v>0</v>
      </c>
      <c r="X599" t="str">
        <f>Toss[[#This Row],[服装]]&amp;Toss[[#This Row],[名前]]&amp;Toss[[#This Row],[レアリティ]]</f>
        <v>雪遊び金田一勇太郎ICONIC</v>
      </c>
    </row>
    <row r="600" spans="1:24" x14ac:dyDescent="0.25">
      <c r="A600">
        <f>VLOOKUP(Toss[[#This Row],[No用]],SetNo[[No.用]:[vlookup 用]],2,FALSE)</f>
        <v>176</v>
      </c>
      <c r="B600">
        <f>IF(ROW()=2,1,IF(A599&lt;&gt;Toss[[#This Row],[No]],1,B599+1))</f>
        <v>2</v>
      </c>
      <c r="C600" s="1" t="s">
        <v>595</v>
      </c>
      <c r="D600" t="s">
        <v>33</v>
      </c>
      <c r="E600" s="1" t="s">
        <v>77</v>
      </c>
      <c r="F600" t="s">
        <v>26</v>
      </c>
      <c r="G600" t="s">
        <v>20</v>
      </c>
      <c r="H600" t="s">
        <v>71</v>
      </c>
      <c r="I600">
        <v>1</v>
      </c>
      <c r="J600" t="s">
        <v>231</v>
      </c>
      <c r="K600" s="1" t="s">
        <v>167</v>
      </c>
      <c r="L600" s="1" t="s">
        <v>178</v>
      </c>
      <c r="M600">
        <v>25</v>
      </c>
      <c r="N600">
        <v>0</v>
      </c>
      <c r="O600">
        <v>0</v>
      </c>
      <c r="P600">
        <v>0</v>
      </c>
      <c r="X600" t="str">
        <f>Toss[[#This Row],[服装]]&amp;Toss[[#This Row],[名前]]&amp;Toss[[#This Row],[レアリティ]]</f>
        <v>雪遊び金田一勇太郎ICONIC</v>
      </c>
    </row>
    <row r="601" spans="1:24" x14ac:dyDescent="0.25">
      <c r="A601">
        <f>VLOOKUP(Toss[[#This Row],[No用]],SetNo[[No.用]:[vlookup 用]],2,FALSE)</f>
        <v>177</v>
      </c>
      <c r="B601">
        <f>IF(ROW()=2,1,IF(A600&lt;&gt;Toss[[#This Row],[No]],1,B600+1))</f>
        <v>1</v>
      </c>
      <c r="C601" s="1" t="s">
        <v>729</v>
      </c>
      <c r="D601" s="1" t="s">
        <v>33</v>
      </c>
      <c r="E601" s="1" t="s">
        <v>77</v>
      </c>
      <c r="F601" s="1" t="s">
        <v>26</v>
      </c>
      <c r="G601" s="1" t="s">
        <v>20</v>
      </c>
      <c r="H601" s="1" t="s">
        <v>71</v>
      </c>
      <c r="I601">
        <v>1</v>
      </c>
      <c r="J601" t="s">
        <v>231</v>
      </c>
      <c r="K601" s="1" t="s">
        <v>166</v>
      </c>
      <c r="L601" s="1" t="s">
        <v>162</v>
      </c>
      <c r="M601">
        <v>26</v>
      </c>
      <c r="N601">
        <v>0</v>
      </c>
      <c r="O601">
        <v>0</v>
      </c>
      <c r="P601">
        <v>0</v>
      </c>
      <c r="X601" t="str">
        <f>Toss[[#This Row],[服装]]&amp;Toss[[#This Row],[名前]]&amp;Toss[[#This Row],[レアリティ]]</f>
        <v>カンフー金田一勇太郎ICONIC</v>
      </c>
    </row>
    <row r="602" spans="1:24" x14ac:dyDescent="0.25">
      <c r="A602">
        <f>VLOOKUP(Toss[[#This Row],[No用]],SetNo[[No.用]:[vlookup 用]],2,FALSE)</f>
        <v>177</v>
      </c>
      <c r="B602">
        <f>IF(ROW()=2,1,IF(A601&lt;&gt;Toss[[#This Row],[No]],1,B601+1))</f>
        <v>2</v>
      </c>
      <c r="C602" s="1" t="s">
        <v>729</v>
      </c>
      <c r="D602" s="1" t="s">
        <v>33</v>
      </c>
      <c r="E602" s="1" t="s">
        <v>77</v>
      </c>
      <c r="F602" s="1" t="s">
        <v>26</v>
      </c>
      <c r="G602" s="1" t="s">
        <v>20</v>
      </c>
      <c r="H602" s="1" t="s">
        <v>71</v>
      </c>
      <c r="I602">
        <v>1</v>
      </c>
      <c r="J602" t="s">
        <v>231</v>
      </c>
      <c r="K602" s="1" t="s">
        <v>167</v>
      </c>
      <c r="L602" s="1" t="s">
        <v>178</v>
      </c>
      <c r="M602">
        <v>25</v>
      </c>
      <c r="N602">
        <v>0</v>
      </c>
      <c r="O602">
        <v>0</v>
      </c>
      <c r="P602">
        <v>0</v>
      </c>
      <c r="X602" t="str">
        <f>Toss[[#This Row],[服装]]&amp;Toss[[#This Row],[名前]]&amp;Toss[[#This Row],[レアリティ]]</f>
        <v>カンフー金田一勇太郎ICONIC</v>
      </c>
    </row>
    <row r="603" spans="1:24" x14ac:dyDescent="0.25">
      <c r="A603">
        <f>VLOOKUP(Toss[[#This Row],[No用]],SetNo[[No.用]:[vlookup 用]],2,FALSE)</f>
        <v>178</v>
      </c>
      <c r="B603">
        <f>IF(ROW()=2,1,IF(A602&lt;&gt;Toss[[#This Row],[No]],1,B602+1))</f>
        <v>1</v>
      </c>
      <c r="C603" s="1" t="s">
        <v>911</v>
      </c>
      <c r="D603" s="1" t="s">
        <v>33</v>
      </c>
      <c r="E603" s="1" t="s">
        <v>90</v>
      </c>
      <c r="F603" s="1" t="s">
        <v>26</v>
      </c>
      <c r="G603" s="1" t="s">
        <v>20</v>
      </c>
      <c r="H603" s="1" t="s">
        <v>71</v>
      </c>
      <c r="I603">
        <v>1</v>
      </c>
      <c r="J603" t="s">
        <v>231</v>
      </c>
      <c r="K603" s="1" t="s">
        <v>166</v>
      </c>
      <c r="L603" s="1" t="s">
        <v>162</v>
      </c>
      <c r="M603">
        <v>26</v>
      </c>
      <c r="N603">
        <v>0</v>
      </c>
      <c r="O603">
        <v>0</v>
      </c>
      <c r="P603">
        <v>0</v>
      </c>
      <c r="X603" t="str">
        <f>Toss[[#This Row],[服装]]&amp;Toss[[#This Row],[名前]]&amp;Toss[[#This Row],[レアリティ]]</f>
        <v>中学生金田一勇太郎ICONIC</v>
      </c>
    </row>
    <row r="604" spans="1:24" x14ac:dyDescent="0.25">
      <c r="A604">
        <f>VLOOKUP(Toss[[#This Row],[No用]],SetNo[[No.用]:[vlookup 用]],2,FALSE)</f>
        <v>178</v>
      </c>
      <c r="B604">
        <f>IF(ROW()=2,1,IF(A603&lt;&gt;Toss[[#This Row],[No]],1,B603+1))</f>
        <v>2</v>
      </c>
      <c r="C604" s="1" t="s">
        <v>911</v>
      </c>
      <c r="D604" s="1" t="s">
        <v>33</v>
      </c>
      <c r="E604" s="1" t="s">
        <v>90</v>
      </c>
      <c r="F604" s="1" t="s">
        <v>26</v>
      </c>
      <c r="G604" s="1" t="s">
        <v>20</v>
      </c>
      <c r="H604" s="1" t="s">
        <v>71</v>
      </c>
      <c r="I604">
        <v>1</v>
      </c>
      <c r="J604" t="s">
        <v>231</v>
      </c>
      <c r="K604" s="1" t="s">
        <v>167</v>
      </c>
      <c r="L604" s="1" t="s">
        <v>178</v>
      </c>
      <c r="M604">
        <v>25</v>
      </c>
      <c r="N604">
        <v>0</v>
      </c>
      <c r="O604">
        <v>0</v>
      </c>
      <c r="P604">
        <v>0</v>
      </c>
      <c r="X604" t="str">
        <f>Toss[[#This Row],[服装]]&amp;Toss[[#This Row],[名前]]&amp;Toss[[#This Row],[レアリティ]]</f>
        <v>中学生金田一勇太郎ICONIC</v>
      </c>
    </row>
    <row r="605" spans="1:24" x14ac:dyDescent="0.25">
      <c r="A605">
        <f>VLOOKUP(Toss[[#This Row],[No用]],SetNo[[No.用]:[vlookup 用]],2,FALSE)</f>
        <v>179</v>
      </c>
      <c r="B605">
        <f>IF(ROW()=2,1,IF(A604&lt;&gt;Toss[[#This Row],[No]],1,B604+1))</f>
        <v>1</v>
      </c>
      <c r="C605" t="s">
        <v>205</v>
      </c>
      <c r="D605" t="s">
        <v>34</v>
      </c>
      <c r="E605" t="s">
        <v>28</v>
      </c>
      <c r="F605" t="s">
        <v>25</v>
      </c>
      <c r="G605" t="s">
        <v>20</v>
      </c>
      <c r="H605" t="s">
        <v>71</v>
      </c>
      <c r="I605">
        <v>1</v>
      </c>
      <c r="J605" t="s">
        <v>231</v>
      </c>
      <c r="K605" s="1" t="s">
        <v>166</v>
      </c>
      <c r="L605" s="1" t="s">
        <v>162</v>
      </c>
      <c r="M605">
        <v>24</v>
      </c>
      <c r="N605">
        <v>0</v>
      </c>
      <c r="O605">
        <v>0</v>
      </c>
      <c r="P605">
        <v>0</v>
      </c>
      <c r="X605" t="str">
        <f>Toss[[#This Row],[服装]]&amp;Toss[[#This Row],[名前]]&amp;Toss[[#This Row],[レアリティ]]</f>
        <v>ユニフォーム京谷賢太郎ICONIC</v>
      </c>
    </row>
    <row r="606" spans="1:24" x14ac:dyDescent="0.25">
      <c r="A606">
        <f>VLOOKUP(Toss[[#This Row],[No用]],SetNo[[No.用]:[vlookup 用]],2,FALSE)</f>
        <v>179</v>
      </c>
      <c r="B606">
        <f>IF(ROW()=2,1,IF(A605&lt;&gt;Toss[[#This Row],[No]],1,B605+1))</f>
        <v>2</v>
      </c>
      <c r="C606" t="s">
        <v>205</v>
      </c>
      <c r="D606" t="s">
        <v>34</v>
      </c>
      <c r="E606" t="s">
        <v>28</v>
      </c>
      <c r="F606" t="s">
        <v>25</v>
      </c>
      <c r="G606" t="s">
        <v>20</v>
      </c>
      <c r="H606" t="s">
        <v>71</v>
      </c>
      <c r="I606">
        <v>1</v>
      </c>
      <c r="J606" t="s">
        <v>231</v>
      </c>
      <c r="K606" s="1" t="s">
        <v>167</v>
      </c>
      <c r="L606" s="1" t="s">
        <v>162</v>
      </c>
      <c r="M606">
        <v>28</v>
      </c>
      <c r="N606">
        <v>0</v>
      </c>
      <c r="O606">
        <v>0</v>
      </c>
      <c r="P606">
        <v>0</v>
      </c>
      <c r="X606" t="str">
        <f>Toss[[#This Row],[服装]]&amp;Toss[[#This Row],[名前]]&amp;Toss[[#This Row],[レアリティ]]</f>
        <v>ユニフォーム京谷賢太郎ICONIC</v>
      </c>
    </row>
    <row r="607" spans="1:24" x14ac:dyDescent="0.25">
      <c r="A607">
        <f>VLOOKUP(Toss[[#This Row],[No用]],SetNo[[No.用]:[vlookup 用]],2,FALSE)</f>
        <v>180</v>
      </c>
      <c r="B607">
        <f>IF(ROW()=2,1,IF(A606&lt;&gt;Toss[[#This Row],[No]],1,B606+1))</f>
        <v>1</v>
      </c>
      <c r="C607" s="1" t="s">
        <v>675</v>
      </c>
      <c r="D607" s="1" t="s">
        <v>34</v>
      </c>
      <c r="E607" s="1" t="s">
        <v>73</v>
      </c>
      <c r="F607" s="1" t="s">
        <v>25</v>
      </c>
      <c r="G607" s="1" t="s">
        <v>20</v>
      </c>
      <c r="H607" s="1" t="s">
        <v>71</v>
      </c>
      <c r="I607">
        <v>1</v>
      </c>
      <c r="J607" t="s">
        <v>231</v>
      </c>
      <c r="K607" s="1" t="s">
        <v>166</v>
      </c>
      <c r="L607" s="1" t="s">
        <v>162</v>
      </c>
      <c r="M607">
        <v>24</v>
      </c>
      <c r="N607">
        <v>0</v>
      </c>
      <c r="O607">
        <v>0</v>
      </c>
      <c r="P607">
        <v>0</v>
      </c>
      <c r="X607" t="str">
        <f>Toss[[#This Row],[服装]]&amp;Toss[[#This Row],[名前]]&amp;Toss[[#This Row],[レアリティ]]</f>
        <v>梅雨京谷賢太郎ICONIC</v>
      </c>
    </row>
    <row r="608" spans="1:24" x14ac:dyDescent="0.25">
      <c r="A608">
        <f>VLOOKUP(Toss[[#This Row],[No用]],SetNo[[No.用]:[vlookup 用]],2,FALSE)</f>
        <v>180</v>
      </c>
      <c r="B608">
        <f>IF(ROW()=2,1,IF(A607&lt;&gt;Toss[[#This Row],[No]],1,B607+1))</f>
        <v>2</v>
      </c>
      <c r="C608" s="1" t="s">
        <v>675</v>
      </c>
      <c r="D608" s="1" t="s">
        <v>34</v>
      </c>
      <c r="E608" s="1" t="s">
        <v>73</v>
      </c>
      <c r="F608" s="1" t="s">
        <v>25</v>
      </c>
      <c r="G608" s="1" t="s">
        <v>20</v>
      </c>
      <c r="H608" s="1" t="s">
        <v>71</v>
      </c>
      <c r="I608">
        <v>1</v>
      </c>
      <c r="J608" t="s">
        <v>231</v>
      </c>
      <c r="K608" s="1" t="s">
        <v>167</v>
      </c>
      <c r="L608" s="1" t="s">
        <v>162</v>
      </c>
      <c r="M608">
        <v>28</v>
      </c>
      <c r="N608">
        <v>0</v>
      </c>
      <c r="O608">
        <v>0</v>
      </c>
      <c r="P608">
        <v>0</v>
      </c>
      <c r="X608" t="str">
        <f>Toss[[#This Row],[服装]]&amp;Toss[[#This Row],[名前]]&amp;Toss[[#This Row],[レアリティ]]</f>
        <v>梅雨京谷賢太郎ICONIC</v>
      </c>
    </row>
    <row r="609" spans="1:24" x14ac:dyDescent="0.25">
      <c r="A609">
        <f>VLOOKUP(Toss[[#This Row],[No用]],SetNo[[No.用]:[vlookup 用]],2,FALSE)</f>
        <v>181</v>
      </c>
      <c r="B609">
        <f>IF(ROW()=2,1,IF(A608&lt;&gt;Toss[[#This Row],[No]],1,B608+1))</f>
        <v>1</v>
      </c>
      <c r="C609" s="1" t="s">
        <v>953</v>
      </c>
      <c r="D609" s="1" t="s">
        <v>34</v>
      </c>
      <c r="E609" s="1" t="s">
        <v>90</v>
      </c>
      <c r="F609" s="1" t="s">
        <v>25</v>
      </c>
      <c r="G609" s="1" t="s">
        <v>20</v>
      </c>
      <c r="H609" s="1" t="s">
        <v>71</v>
      </c>
      <c r="I609">
        <v>1</v>
      </c>
      <c r="J609" t="s">
        <v>231</v>
      </c>
      <c r="K609" s="1" t="s">
        <v>166</v>
      </c>
      <c r="L609" s="1" t="s">
        <v>162</v>
      </c>
      <c r="M609">
        <v>24</v>
      </c>
      <c r="N609">
        <v>0</v>
      </c>
      <c r="O609">
        <v>0</v>
      </c>
      <c r="P609">
        <v>0</v>
      </c>
      <c r="X609" t="str">
        <f>Toss[[#This Row],[服装]]&amp;Toss[[#This Row],[名前]]&amp;Toss[[#This Row],[レアリティ]]</f>
        <v>水着2京谷賢太郎ICONIC</v>
      </c>
    </row>
    <row r="610" spans="1:24" x14ac:dyDescent="0.25">
      <c r="A610">
        <f>VLOOKUP(Toss[[#This Row],[No用]],SetNo[[No.用]:[vlookup 用]],2,FALSE)</f>
        <v>181</v>
      </c>
      <c r="B610">
        <f>IF(ROW()=2,1,IF(A609&lt;&gt;Toss[[#This Row],[No]],1,B609+1))</f>
        <v>2</v>
      </c>
      <c r="C610" s="1" t="s">
        <v>953</v>
      </c>
      <c r="D610" s="1" t="s">
        <v>34</v>
      </c>
      <c r="E610" s="1" t="s">
        <v>90</v>
      </c>
      <c r="F610" s="1" t="s">
        <v>25</v>
      </c>
      <c r="G610" s="1" t="s">
        <v>20</v>
      </c>
      <c r="H610" s="1" t="s">
        <v>71</v>
      </c>
      <c r="I610">
        <v>1</v>
      </c>
      <c r="J610" t="s">
        <v>231</v>
      </c>
      <c r="K610" s="1" t="s">
        <v>167</v>
      </c>
      <c r="L610" s="1" t="s">
        <v>162</v>
      </c>
      <c r="M610">
        <v>28</v>
      </c>
      <c r="N610">
        <v>0</v>
      </c>
      <c r="O610">
        <v>0</v>
      </c>
      <c r="P610">
        <v>0</v>
      </c>
      <c r="X610" t="str">
        <f>Toss[[#This Row],[服装]]&amp;Toss[[#This Row],[名前]]&amp;Toss[[#This Row],[レアリティ]]</f>
        <v>水着2京谷賢太郎ICONIC</v>
      </c>
    </row>
    <row r="611" spans="1:24" x14ac:dyDescent="0.25">
      <c r="A611">
        <f>VLOOKUP(Toss[[#This Row],[No用]],SetNo[[No.用]:[vlookup 用]],2,FALSE)</f>
        <v>182</v>
      </c>
      <c r="B611">
        <f>IF(ROW()=2,1,IF(A610&lt;&gt;Toss[[#This Row],[No]],1,B610+1))</f>
        <v>1</v>
      </c>
      <c r="C611" t="s">
        <v>205</v>
      </c>
      <c r="D611" t="s">
        <v>35</v>
      </c>
      <c r="E611" t="s">
        <v>23</v>
      </c>
      <c r="F611" t="s">
        <v>25</v>
      </c>
      <c r="G611" t="s">
        <v>20</v>
      </c>
      <c r="H611" t="s">
        <v>71</v>
      </c>
      <c r="I611">
        <v>1</v>
      </c>
      <c r="J611" t="s">
        <v>231</v>
      </c>
      <c r="K611" s="1" t="s">
        <v>166</v>
      </c>
      <c r="L611" s="1" t="s">
        <v>162</v>
      </c>
      <c r="M611">
        <v>25</v>
      </c>
      <c r="N611">
        <v>0</v>
      </c>
      <c r="O611">
        <v>0</v>
      </c>
      <c r="P611">
        <v>0</v>
      </c>
      <c r="X611" t="str">
        <f>Toss[[#This Row],[服装]]&amp;Toss[[#This Row],[名前]]&amp;Toss[[#This Row],[レアリティ]]</f>
        <v>ユニフォーム国見英ICONIC</v>
      </c>
    </row>
    <row r="612" spans="1:24" x14ac:dyDescent="0.25">
      <c r="A612">
        <f>VLOOKUP(Toss[[#This Row],[No用]],SetNo[[No.用]:[vlookup 用]],2,FALSE)</f>
        <v>182</v>
      </c>
      <c r="B612">
        <f>IF(ROW()=2,1,IF(A611&lt;&gt;Toss[[#This Row],[No]],1,B611+1))</f>
        <v>2</v>
      </c>
      <c r="C612" t="s">
        <v>205</v>
      </c>
      <c r="D612" t="s">
        <v>35</v>
      </c>
      <c r="E612" t="s">
        <v>23</v>
      </c>
      <c r="F612" t="s">
        <v>25</v>
      </c>
      <c r="G612" t="s">
        <v>20</v>
      </c>
      <c r="H612" t="s">
        <v>71</v>
      </c>
      <c r="I612">
        <v>1</v>
      </c>
      <c r="J612" t="s">
        <v>231</v>
      </c>
      <c r="K612" s="1" t="s">
        <v>167</v>
      </c>
      <c r="L612" s="1" t="s">
        <v>162</v>
      </c>
      <c r="M612">
        <v>30</v>
      </c>
      <c r="N612">
        <v>0</v>
      </c>
      <c r="O612">
        <v>0</v>
      </c>
      <c r="P612">
        <v>0</v>
      </c>
      <c r="X612" t="str">
        <f>Toss[[#This Row],[服装]]&amp;Toss[[#This Row],[名前]]&amp;Toss[[#This Row],[レアリティ]]</f>
        <v>ユニフォーム国見英ICONIC</v>
      </c>
    </row>
    <row r="613" spans="1:24" x14ac:dyDescent="0.25">
      <c r="A613">
        <f>VLOOKUP(Toss[[#This Row],[No用]],SetNo[[No.用]:[vlookup 用]],2,FALSE)</f>
        <v>183</v>
      </c>
      <c r="B613">
        <f>IF(ROW()=2,1,IF(A612&lt;&gt;Toss[[#This Row],[No]],1,B612+1))</f>
        <v>1</v>
      </c>
      <c r="C613" s="1" t="s">
        <v>552</v>
      </c>
      <c r="D613" t="s">
        <v>35</v>
      </c>
      <c r="E613" s="1" t="s">
        <v>90</v>
      </c>
      <c r="F613" t="s">
        <v>25</v>
      </c>
      <c r="G613" t="s">
        <v>20</v>
      </c>
      <c r="H613" t="s">
        <v>71</v>
      </c>
      <c r="I613">
        <v>1</v>
      </c>
      <c r="J613" t="s">
        <v>231</v>
      </c>
      <c r="K613" s="1" t="s">
        <v>166</v>
      </c>
      <c r="L613" s="1" t="s">
        <v>162</v>
      </c>
      <c r="M613">
        <v>25</v>
      </c>
      <c r="N613">
        <v>0</v>
      </c>
      <c r="O613">
        <v>0</v>
      </c>
      <c r="P613">
        <v>0</v>
      </c>
      <c r="X613" t="str">
        <f>Toss[[#This Row],[服装]]&amp;Toss[[#This Row],[名前]]&amp;Toss[[#This Row],[レアリティ]]</f>
        <v>職業体験国見英ICONIC</v>
      </c>
    </row>
    <row r="614" spans="1:24" x14ac:dyDescent="0.25">
      <c r="A614">
        <f>VLOOKUP(Toss[[#This Row],[No用]],SetNo[[No.用]:[vlookup 用]],2,FALSE)</f>
        <v>183</v>
      </c>
      <c r="B614">
        <f>IF(ROW()=2,1,IF(A613&lt;&gt;Toss[[#This Row],[No]],1,B613+1))</f>
        <v>2</v>
      </c>
      <c r="C614" s="1" t="s">
        <v>552</v>
      </c>
      <c r="D614" t="s">
        <v>35</v>
      </c>
      <c r="E614" s="1" t="s">
        <v>90</v>
      </c>
      <c r="F614" t="s">
        <v>25</v>
      </c>
      <c r="G614" t="s">
        <v>20</v>
      </c>
      <c r="H614" t="s">
        <v>71</v>
      </c>
      <c r="I614">
        <v>1</v>
      </c>
      <c r="J614" t="s">
        <v>231</v>
      </c>
      <c r="K614" s="1" t="s">
        <v>167</v>
      </c>
      <c r="L614" s="1" t="s">
        <v>162</v>
      </c>
      <c r="M614">
        <v>30</v>
      </c>
      <c r="N614">
        <v>0</v>
      </c>
      <c r="O614">
        <v>0</v>
      </c>
      <c r="P614">
        <v>0</v>
      </c>
      <c r="X614" t="str">
        <f>Toss[[#This Row],[服装]]&amp;Toss[[#This Row],[名前]]&amp;Toss[[#This Row],[レアリティ]]</f>
        <v>職業体験国見英ICONIC</v>
      </c>
    </row>
    <row r="615" spans="1:24" x14ac:dyDescent="0.25">
      <c r="A615">
        <f>VLOOKUP(Toss[[#This Row],[No用]],SetNo[[No.用]:[vlookup 用]],2,FALSE)</f>
        <v>184</v>
      </c>
      <c r="B615">
        <f>IF(ROW()=2,1,IF(A614&lt;&gt;Toss[[#This Row],[No]],1,B614+1))</f>
        <v>1</v>
      </c>
      <c r="C615" s="1" t="s">
        <v>646</v>
      </c>
      <c r="D615" s="1" t="s">
        <v>35</v>
      </c>
      <c r="E615" s="1" t="s">
        <v>77</v>
      </c>
      <c r="F615" s="1" t="s">
        <v>25</v>
      </c>
      <c r="G615" s="1" t="s">
        <v>20</v>
      </c>
      <c r="H615" s="1" t="s">
        <v>71</v>
      </c>
      <c r="I615">
        <v>1</v>
      </c>
      <c r="J615" t="s">
        <v>231</v>
      </c>
      <c r="K615" s="1" t="s">
        <v>166</v>
      </c>
      <c r="L615" s="1" t="s">
        <v>162</v>
      </c>
      <c r="M615">
        <v>25</v>
      </c>
      <c r="N615">
        <v>0</v>
      </c>
      <c r="O615">
        <v>0</v>
      </c>
      <c r="P615">
        <v>0</v>
      </c>
      <c r="X615" t="str">
        <f>Toss[[#This Row],[服装]]&amp;Toss[[#This Row],[名前]]&amp;Toss[[#This Row],[レアリティ]]</f>
        <v>路地裏国見英ICONIC</v>
      </c>
    </row>
    <row r="616" spans="1:24" x14ac:dyDescent="0.25">
      <c r="A616">
        <f>VLOOKUP(Toss[[#This Row],[No用]],SetNo[[No.用]:[vlookup 用]],2,FALSE)</f>
        <v>184</v>
      </c>
      <c r="B616">
        <f>IF(ROW()=2,1,IF(A615&lt;&gt;Toss[[#This Row],[No]],1,B615+1))</f>
        <v>2</v>
      </c>
      <c r="C616" s="1" t="s">
        <v>646</v>
      </c>
      <c r="D616" s="1" t="s">
        <v>35</v>
      </c>
      <c r="E616" s="1" t="s">
        <v>77</v>
      </c>
      <c r="F616" s="1" t="s">
        <v>25</v>
      </c>
      <c r="G616" s="1" t="s">
        <v>20</v>
      </c>
      <c r="H616" s="1" t="s">
        <v>71</v>
      </c>
      <c r="I616">
        <v>1</v>
      </c>
      <c r="J616" t="s">
        <v>231</v>
      </c>
      <c r="K616" s="1" t="s">
        <v>167</v>
      </c>
      <c r="L616" s="1" t="s">
        <v>162</v>
      </c>
      <c r="M616">
        <v>30</v>
      </c>
      <c r="N616">
        <v>0</v>
      </c>
      <c r="O616">
        <v>0</v>
      </c>
      <c r="P616">
        <v>0</v>
      </c>
      <c r="X616" t="str">
        <f>Toss[[#This Row],[服装]]&amp;Toss[[#This Row],[名前]]&amp;Toss[[#This Row],[レアリティ]]</f>
        <v>路地裏国見英ICONIC</v>
      </c>
    </row>
    <row r="617" spans="1:24" x14ac:dyDescent="0.25">
      <c r="A617">
        <f>VLOOKUP(Toss[[#This Row],[No用]],SetNo[[No.用]:[vlookup 用]],2,FALSE)</f>
        <v>185</v>
      </c>
      <c r="B617">
        <f>IF(ROW()=2,1,IF(A616&lt;&gt;Toss[[#This Row],[No]],1,B616+1))</f>
        <v>1</v>
      </c>
      <c r="C617" s="1" t="s">
        <v>729</v>
      </c>
      <c r="D617" s="1" t="s">
        <v>35</v>
      </c>
      <c r="E617" s="1" t="s">
        <v>73</v>
      </c>
      <c r="F617" s="1" t="s">
        <v>25</v>
      </c>
      <c r="G617" s="1" t="s">
        <v>20</v>
      </c>
      <c r="H617" s="1" t="s">
        <v>71</v>
      </c>
      <c r="I617">
        <v>1</v>
      </c>
      <c r="J617" t="s">
        <v>231</v>
      </c>
      <c r="K617" s="1" t="s">
        <v>166</v>
      </c>
      <c r="L617" s="1" t="s">
        <v>162</v>
      </c>
      <c r="M617">
        <v>25</v>
      </c>
      <c r="N617">
        <v>0</v>
      </c>
      <c r="O617">
        <v>0</v>
      </c>
      <c r="P617">
        <v>0</v>
      </c>
      <c r="X617" t="str">
        <f>Toss[[#This Row],[服装]]&amp;Toss[[#This Row],[名前]]&amp;Toss[[#This Row],[レアリティ]]</f>
        <v>カンフー国見英ICONIC</v>
      </c>
    </row>
    <row r="618" spans="1:24" x14ac:dyDescent="0.25">
      <c r="A618">
        <f>VLOOKUP(Toss[[#This Row],[No用]],SetNo[[No.用]:[vlookup 用]],2,FALSE)</f>
        <v>185</v>
      </c>
      <c r="B618">
        <f>IF(ROW()=2,1,IF(A617&lt;&gt;Toss[[#This Row],[No]],1,B617+1))</f>
        <v>2</v>
      </c>
      <c r="C618" s="1" t="s">
        <v>729</v>
      </c>
      <c r="D618" s="1" t="s">
        <v>35</v>
      </c>
      <c r="E618" s="1" t="s">
        <v>73</v>
      </c>
      <c r="F618" s="1" t="s">
        <v>25</v>
      </c>
      <c r="G618" s="1" t="s">
        <v>20</v>
      </c>
      <c r="H618" s="1" t="s">
        <v>71</v>
      </c>
      <c r="I618">
        <v>1</v>
      </c>
      <c r="J618" t="s">
        <v>231</v>
      </c>
      <c r="K618" s="1" t="s">
        <v>167</v>
      </c>
      <c r="L618" s="1" t="s">
        <v>162</v>
      </c>
      <c r="M618">
        <v>30</v>
      </c>
      <c r="N618">
        <v>0</v>
      </c>
      <c r="O618">
        <v>0</v>
      </c>
      <c r="P618">
        <v>0</v>
      </c>
      <c r="X618" t="str">
        <f>Toss[[#This Row],[服装]]&amp;Toss[[#This Row],[名前]]&amp;Toss[[#This Row],[レアリティ]]</f>
        <v>カンフー国見英ICONIC</v>
      </c>
    </row>
    <row r="619" spans="1:24" x14ac:dyDescent="0.25">
      <c r="A619">
        <f>VLOOKUP(Toss[[#This Row],[No用]],SetNo[[No.用]:[vlookup 用]],2,FALSE)</f>
        <v>186</v>
      </c>
      <c r="B619">
        <f>IF(ROW()=2,1,IF(A618&lt;&gt;Toss[[#This Row],[No]],1,B618+1))</f>
        <v>1</v>
      </c>
      <c r="C619" s="1" t="s">
        <v>911</v>
      </c>
      <c r="D619" s="1" t="s">
        <v>35</v>
      </c>
      <c r="E619" s="1" t="s">
        <v>90</v>
      </c>
      <c r="F619" s="1" t="s">
        <v>25</v>
      </c>
      <c r="G619" s="1" t="s">
        <v>20</v>
      </c>
      <c r="H619" s="1" t="s">
        <v>71</v>
      </c>
      <c r="I619">
        <v>1</v>
      </c>
      <c r="J619" t="s">
        <v>231</v>
      </c>
      <c r="K619" s="1" t="s">
        <v>166</v>
      </c>
      <c r="L619" s="1" t="s">
        <v>173</v>
      </c>
      <c r="M619">
        <v>32</v>
      </c>
      <c r="N619">
        <v>0</v>
      </c>
      <c r="O619">
        <v>0</v>
      </c>
      <c r="P619">
        <v>0</v>
      </c>
      <c r="X619" t="str">
        <f>Toss[[#This Row],[服装]]&amp;Toss[[#This Row],[名前]]&amp;Toss[[#This Row],[レアリティ]]</f>
        <v>中学生国見英ICONIC</v>
      </c>
    </row>
    <row r="620" spans="1:24" x14ac:dyDescent="0.25">
      <c r="A620">
        <f>VLOOKUP(Toss[[#This Row],[No用]],SetNo[[No.用]:[vlookup 用]],2,FALSE)</f>
        <v>186</v>
      </c>
      <c r="B620">
        <f>IF(ROW()=2,1,IF(A619&lt;&gt;Toss[[#This Row],[No]],1,B619+1))</f>
        <v>2</v>
      </c>
      <c r="C620" s="1" t="s">
        <v>911</v>
      </c>
      <c r="D620" s="1" t="s">
        <v>35</v>
      </c>
      <c r="E620" s="1" t="s">
        <v>90</v>
      </c>
      <c r="F620" s="1" t="s">
        <v>25</v>
      </c>
      <c r="G620" s="1" t="s">
        <v>20</v>
      </c>
      <c r="H620" s="1" t="s">
        <v>71</v>
      </c>
      <c r="I620">
        <v>1</v>
      </c>
      <c r="J620" t="s">
        <v>231</v>
      </c>
      <c r="K620" s="1" t="s">
        <v>167</v>
      </c>
      <c r="L620" s="1" t="s">
        <v>178</v>
      </c>
      <c r="M620">
        <v>34</v>
      </c>
      <c r="N620">
        <v>0</v>
      </c>
      <c r="O620">
        <v>0</v>
      </c>
      <c r="P620">
        <v>0</v>
      </c>
      <c r="X620" t="str">
        <f>Toss[[#This Row],[服装]]&amp;Toss[[#This Row],[名前]]&amp;Toss[[#This Row],[レアリティ]]</f>
        <v>中学生国見英ICONIC</v>
      </c>
    </row>
    <row r="621" spans="1:24" x14ac:dyDescent="0.25">
      <c r="A621">
        <f>VLOOKUP(Toss[[#This Row],[No用]],SetNo[[No.用]:[vlookup 用]],2,FALSE)</f>
        <v>186</v>
      </c>
      <c r="B621">
        <f>IF(ROW()=2,1,IF(A620&lt;&gt;Toss[[#This Row],[No]],1,B620+1))</f>
        <v>3</v>
      </c>
      <c r="C621" s="1" t="s">
        <v>911</v>
      </c>
      <c r="D621" s="1" t="s">
        <v>35</v>
      </c>
      <c r="E621" s="1" t="s">
        <v>90</v>
      </c>
      <c r="F621" s="1" t="s">
        <v>25</v>
      </c>
      <c r="G621" s="1" t="s">
        <v>20</v>
      </c>
      <c r="H621" s="1" t="s">
        <v>71</v>
      </c>
      <c r="I621">
        <v>1</v>
      </c>
      <c r="J621" t="s">
        <v>231</v>
      </c>
      <c r="K621" s="1" t="s">
        <v>183</v>
      </c>
      <c r="L621" s="1" t="s">
        <v>224</v>
      </c>
      <c r="M621">
        <v>44</v>
      </c>
      <c r="N621">
        <v>0</v>
      </c>
      <c r="O621">
        <v>54</v>
      </c>
      <c r="P621">
        <v>0</v>
      </c>
      <c r="W621" s="1" t="s">
        <v>1404</v>
      </c>
      <c r="X621" t="str">
        <f>Toss[[#This Row],[服装]]&amp;Toss[[#This Row],[名前]]&amp;Toss[[#This Row],[レアリティ]]</f>
        <v>中学生国見英ICONIC</v>
      </c>
    </row>
    <row r="622" spans="1:24" x14ac:dyDescent="0.25">
      <c r="A622">
        <f>VLOOKUP(Toss[[#This Row],[No用]],SetNo[[No.用]:[vlookup 用]],2,FALSE)</f>
        <v>187</v>
      </c>
      <c r="B622">
        <f>IF(ROW()=2,1,IF(A621&lt;&gt;Toss[[#This Row],[No]],1,B621+1))</f>
        <v>1</v>
      </c>
      <c r="C622" s="1" t="s">
        <v>1364</v>
      </c>
      <c r="D622" s="1" t="s">
        <v>35</v>
      </c>
      <c r="E622" s="1" t="s">
        <v>77</v>
      </c>
      <c r="F622" s="1" t="s">
        <v>25</v>
      </c>
      <c r="G622" s="1" t="s">
        <v>20</v>
      </c>
      <c r="H622" s="1" t="s">
        <v>71</v>
      </c>
      <c r="I622">
        <v>1</v>
      </c>
      <c r="J622" t="s">
        <v>231</v>
      </c>
      <c r="K622" s="1" t="s">
        <v>166</v>
      </c>
      <c r="L622" s="1" t="s">
        <v>162</v>
      </c>
      <c r="M622">
        <v>25</v>
      </c>
      <c r="N622">
        <v>0</v>
      </c>
      <c r="O622">
        <v>0</v>
      </c>
      <c r="P622">
        <v>0</v>
      </c>
      <c r="X622" t="str">
        <f>Toss[[#This Row],[服装]]&amp;Toss[[#This Row],[名前]]&amp;Toss[[#This Row],[レアリティ]]</f>
        <v>寝正月国見英ICONIC</v>
      </c>
    </row>
    <row r="623" spans="1:24" x14ac:dyDescent="0.25">
      <c r="A623">
        <f>VLOOKUP(Toss[[#This Row],[No用]],SetNo[[No.用]:[vlookup 用]],2,FALSE)</f>
        <v>187</v>
      </c>
      <c r="B623">
        <f>IF(ROW()=2,1,IF(A622&lt;&gt;Toss[[#This Row],[No]],1,B622+1))</f>
        <v>2</v>
      </c>
      <c r="C623" s="1" t="s">
        <v>1364</v>
      </c>
      <c r="D623" s="1" t="s">
        <v>35</v>
      </c>
      <c r="E623" s="1" t="s">
        <v>77</v>
      </c>
      <c r="F623" s="1" t="s">
        <v>25</v>
      </c>
      <c r="G623" s="1" t="s">
        <v>20</v>
      </c>
      <c r="H623" s="1" t="s">
        <v>71</v>
      </c>
      <c r="I623">
        <v>1</v>
      </c>
      <c r="J623" t="s">
        <v>231</v>
      </c>
      <c r="K623" s="1" t="s">
        <v>167</v>
      </c>
      <c r="L623" s="1" t="s">
        <v>162</v>
      </c>
      <c r="M623">
        <v>30</v>
      </c>
      <c r="N623">
        <v>0</v>
      </c>
      <c r="O623">
        <v>0</v>
      </c>
      <c r="P623">
        <v>0</v>
      </c>
      <c r="X623" t="str">
        <f>Toss[[#This Row],[服装]]&amp;Toss[[#This Row],[名前]]&amp;Toss[[#This Row],[レアリティ]]</f>
        <v>寝正月国見英ICONIC</v>
      </c>
    </row>
    <row r="624" spans="1:24" x14ac:dyDescent="0.25">
      <c r="A624">
        <f>VLOOKUP(Toss[[#This Row],[No用]],SetNo[[No.用]:[vlookup 用]],2,FALSE)</f>
        <v>188</v>
      </c>
      <c r="B624">
        <f>IF(ROW()=2,1,IF(A623&lt;&gt;Toss[[#This Row],[No]],1,B623+1))</f>
        <v>1</v>
      </c>
      <c r="C624" t="s">
        <v>205</v>
      </c>
      <c r="D624" t="s">
        <v>36</v>
      </c>
      <c r="E624" t="s">
        <v>23</v>
      </c>
      <c r="F624" t="s">
        <v>21</v>
      </c>
      <c r="G624" t="s">
        <v>20</v>
      </c>
      <c r="H624" t="s">
        <v>71</v>
      </c>
      <c r="I624">
        <v>1</v>
      </c>
      <c r="J624" t="s">
        <v>231</v>
      </c>
      <c r="K624" s="1" t="s">
        <v>166</v>
      </c>
      <c r="L624" s="1" t="s">
        <v>162</v>
      </c>
      <c r="M624">
        <v>30</v>
      </c>
      <c r="N624">
        <v>0</v>
      </c>
      <c r="O624">
        <v>0</v>
      </c>
      <c r="P624">
        <v>0</v>
      </c>
      <c r="X624" t="str">
        <f>Toss[[#This Row],[服装]]&amp;Toss[[#This Row],[名前]]&amp;Toss[[#This Row],[レアリティ]]</f>
        <v>ユニフォーム渡親治ICONIC</v>
      </c>
    </row>
    <row r="625" spans="1:24" x14ac:dyDescent="0.25">
      <c r="A625">
        <f>VLOOKUP(Toss[[#This Row],[No用]],SetNo[[No.用]:[vlookup 用]],2,FALSE)</f>
        <v>188</v>
      </c>
      <c r="B625">
        <f>IF(ROW()=2,1,IF(A624&lt;&gt;Toss[[#This Row],[No]],1,B624+1))</f>
        <v>2</v>
      </c>
      <c r="C625" t="s">
        <v>205</v>
      </c>
      <c r="D625" t="s">
        <v>36</v>
      </c>
      <c r="E625" t="s">
        <v>23</v>
      </c>
      <c r="F625" t="s">
        <v>21</v>
      </c>
      <c r="G625" t="s">
        <v>20</v>
      </c>
      <c r="H625" t="s">
        <v>71</v>
      </c>
      <c r="I625">
        <v>1</v>
      </c>
      <c r="J625" t="s">
        <v>231</v>
      </c>
      <c r="K625" s="1" t="s">
        <v>183</v>
      </c>
      <c r="L625" s="1" t="s">
        <v>224</v>
      </c>
      <c r="M625">
        <v>50</v>
      </c>
      <c r="N625">
        <v>0</v>
      </c>
      <c r="O625">
        <v>60</v>
      </c>
      <c r="P625">
        <v>0</v>
      </c>
      <c r="X625" t="str">
        <f>Toss[[#This Row],[服装]]&amp;Toss[[#This Row],[名前]]&amp;Toss[[#This Row],[レアリティ]]</f>
        <v>ユニフォーム渡親治ICONIC</v>
      </c>
    </row>
    <row r="626" spans="1:24" x14ac:dyDescent="0.25">
      <c r="A626">
        <f>VLOOKUP(Toss[[#This Row],[No用]],SetNo[[No.用]:[vlookup 用]],2,FALSE)</f>
        <v>189</v>
      </c>
      <c r="B626">
        <f>IF(ROW()=2,1,IF(A625&lt;&gt;Toss[[#This Row],[No]],1,B625+1))</f>
        <v>1</v>
      </c>
      <c r="C626" t="s">
        <v>205</v>
      </c>
      <c r="D626" t="s">
        <v>37</v>
      </c>
      <c r="E626" t="s">
        <v>23</v>
      </c>
      <c r="F626" t="s">
        <v>26</v>
      </c>
      <c r="G626" t="s">
        <v>20</v>
      </c>
      <c r="H626" t="s">
        <v>71</v>
      </c>
      <c r="I626">
        <v>1</v>
      </c>
      <c r="J626" t="s">
        <v>231</v>
      </c>
      <c r="K626" s="1" t="s">
        <v>166</v>
      </c>
      <c r="L626" s="1" t="s">
        <v>162</v>
      </c>
      <c r="M626">
        <v>25</v>
      </c>
      <c r="N626">
        <v>0</v>
      </c>
      <c r="O626">
        <v>0</v>
      </c>
      <c r="P626">
        <v>0</v>
      </c>
      <c r="X626" t="str">
        <f>Toss[[#This Row],[服装]]&amp;Toss[[#This Row],[名前]]&amp;Toss[[#This Row],[レアリティ]]</f>
        <v>ユニフォーム松川一静ICONIC</v>
      </c>
    </row>
    <row r="627" spans="1:24" x14ac:dyDescent="0.25">
      <c r="A627">
        <f>VLOOKUP(Toss[[#This Row],[No用]],SetNo[[No.用]:[vlookup 用]],2,FALSE)</f>
        <v>189</v>
      </c>
      <c r="B627">
        <f>IF(ROW()=2,1,IF(A626&lt;&gt;Toss[[#This Row],[No]],1,B626+1))</f>
        <v>2</v>
      </c>
      <c r="C627" t="s">
        <v>205</v>
      </c>
      <c r="D627" t="s">
        <v>37</v>
      </c>
      <c r="E627" t="s">
        <v>23</v>
      </c>
      <c r="F627" t="s">
        <v>26</v>
      </c>
      <c r="G627" t="s">
        <v>20</v>
      </c>
      <c r="H627" t="s">
        <v>71</v>
      </c>
      <c r="I627">
        <v>1</v>
      </c>
      <c r="J627" t="s">
        <v>231</v>
      </c>
      <c r="K627" s="1" t="s">
        <v>167</v>
      </c>
      <c r="L627" s="1" t="s">
        <v>162</v>
      </c>
      <c r="M627">
        <v>25</v>
      </c>
      <c r="N627">
        <v>0</v>
      </c>
      <c r="O627">
        <v>0</v>
      </c>
      <c r="P627">
        <v>0</v>
      </c>
      <c r="X627" t="str">
        <f>Toss[[#This Row],[服装]]&amp;Toss[[#This Row],[名前]]&amp;Toss[[#This Row],[レアリティ]]</f>
        <v>ユニフォーム松川一静ICONIC</v>
      </c>
    </row>
    <row r="628" spans="1:24" x14ac:dyDescent="0.25">
      <c r="A628">
        <f>VLOOKUP(Toss[[#This Row],[No用]],SetNo[[No.用]:[vlookup 用]],2,FALSE)</f>
        <v>190</v>
      </c>
      <c r="B628">
        <f>IF(ROW()=2,1,IF(A627&lt;&gt;Toss[[#This Row],[No]],1,B627+1))</f>
        <v>1</v>
      </c>
      <c r="C628" s="1" t="s">
        <v>582</v>
      </c>
      <c r="D628" t="s">
        <v>37</v>
      </c>
      <c r="E628" s="1" t="s">
        <v>90</v>
      </c>
      <c r="F628" t="s">
        <v>82</v>
      </c>
      <c r="G628" t="s">
        <v>20</v>
      </c>
      <c r="H628" t="s">
        <v>71</v>
      </c>
      <c r="I628">
        <v>1</v>
      </c>
      <c r="J628" t="s">
        <v>231</v>
      </c>
      <c r="K628" s="1" t="s">
        <v>166</v>
      </c>
      <c r="L628" s="1" t="s">
        <v>162</v>
      </c>
      <c r="M628">
        <v>25</v>
      </c>
      <c r="N628">
        <v>0</v>
      </c>
      <c r="O628">
        <v>0</v>
      </c>
      <c r="P628">
        <v>0</v>
      </c>
      <c r="X628" t="str">
        <f>Toss[[#This Row],[服装]]&amp;Toss[[#This Row],[名前]]&amp;Toss[[#This Row],[レアリティ]]</f>
        <v>アート松川一静ICONIC</v>
      </c>
    </row>
    <row r="629" spans="1:24" x14ac:dyDescent="0.25">
      <c r="A629">
        <f>VLOOKUP(Toss[[#This Row],[No用]],SetNo[[No.用]:[vlookup 用]],2,FALSE)</f>
        <v>190</v>
      </c>
      <c r="B629">
        <f>IF(ROW()=2,1,IF(A628&lt;&gt;Toss[[#This Row],[No]],1,B628+1))</f>
        <v>2</v>
      </c>
      <c r="C629" s="1" t="s">
        <v>582</v>
      </c>
      <c r="D629" t="s">
        <v>37</v>
      </c>
      <c r="E629" s="1" t="s">
        <v>90</v>
      </c>
      <c r="F629" t="s">
        <v>82</v>
      </c>
      <c r="G629" t="s">
        <v>20</v>
      </c>
      <c r="H629" t="s">
        <v>71</v>
      </c>
      <c r="I629">
        <v>1</v>
      </c>
      <c r="J629" t="s">
        <v>231</v>
      </c>
      <c r="K629" s="1" t="s">
        <v>167</v>
      </c>
      <c r="L629" s="1" t="s">
        <v>162</v>
      </c>
      <c r="M629">
        <v>25</v>
      </c>
      <c r="N629">
        <v>0</v>
      </c>
      <c r="O629">
        <v>0</v>
      </c>
      <c r="P629">
        <v>0</v>
      </c>
      <c r="X629" t="str">
        <f>Toss[[#This Row],[服装]]&amp;Toss[[#This Row],[名前]]&amp;Toss[[#This Row],[レアリティ]]</f>
        <v>アート松川一静ICONIC</v>
      </c>
    </row>
    <row r="630" spans="1:24" x14ac:dyDescent="0.25">
      <c r="A630">
        <f>VLOOKUP(Toss[[#This Row],[No用]],SetNo[[No.用]:[vlookup 用]],2,FALSE)</f>
        <v>191</v>
      </c>
      <c r="B630">
        <f>IF(ROW()=2,1,IF(A629&lt;&gt;Toss[[#This Row],[No]],1,B629+1))</f>
        <v>1</v>
      </c>
      <c r="C630" s="1" t="s">
        <v>705</v>
      </c>
      <c r="D630" s="1" t="s">
        <v>37</v>
      </c>
      <c r="E630" s="1" t="s">
        <v>77</v>
      </c>
      <c r="F630" s="1" t="s">
        <v>82</v>
      </c>
      <c r="G630" s="1" t="s">
        <v>20</v>
      </c>
      <c r="H630" s="1" t="s">
        <v>71</v>
      </c>
      <c r="I630">
        <v>1</v>
      </c>
      <c r="J630" t="s">
        <v>231</v>
      </c>
      <c r="K630" s="1" t="s">
        <v>166</v>
      </c>
      <c r="L630" s="1" t="s">
        <v>162</v>
      </c>
      <c r="M630">
        <v>25</v>
      </c>
      <c r="N630">
        <v>0</v>
      </c>
      <c r="O630">
        <v>0</v>
      </c>
      <c r="P630">
        <v>0</v>
      </c>
      <c r="X630" t="str">
        <f>Toss[[#This Row],[服装]]&amp;Toss[[#This Row],[名前]]&amp;Toss[[#This Row],[レアリティ]]</f>
        <v>バカンス松川一静ICONIC</v>
      </c>
    </row>
    <row r="631" spans="1:24" x14ac:dyDescent="0.25">
      <c r="A631">
        <f>VLOOKUP(Toss[[#This Row],[No用]],SetNo[[No.用]:[vlookup 用]],2,FALSE)</f>
        <v>191</v>
      </c>
      <c r="B631">
        <f>IF(ROW()=2,1,IF(A630&lt;&gt;Toss[[#This Row],[No]],1,B630+1))</f>
        <v>2</v>
      </c>
      <c r="C631" s="1" t="s">
        <v>705</v>
      </c>
      <c r="D631" s="1" t="s">
        <v>37</v>
      </c>
      <c r="E631" s="1" t="s">
        <v>77</v>
      </c>
      <c r="F631" s="1" t="s">
        <v>82</v>
      </c>
      <c r="G631" s="1" t="s">
        <v>20</v>
      </c>
      <c r="H631" s="1" t="s">
        <v>71</v>
      </c>
      <c r="I631">
        <v>1</v>
      </c>
      <c r="J631" t="s">
        <v>231</v>
      </c>
      <c r="K631" s="1" t="s">
        <v>167</v>
      </c>
      <c r="L631" s="1" t="s">
        <v>162</v>
      </c>
      <c r="M631">
        <v>25</v>
      </c>
      <c r="N631">
        <v>0</v>
      </c>
      <c r="O631">
        <v>0</v>
      </c>
      <c r="P631">
        <v>0</v>
      </c>
      <c r="X631" t="str">
        <f>Toss[[#This Row],[服装]]&amp;Toss[[#This Row],[名前]]&amp;Toss[[#This Row],[レアリティ]]</f>
        <v>バカンス松川一静ICONIC</v>
      </c>
    </row>
    <row r="632" spans="1:24" x14ac:dyDescent="0.25">
      <c r="A632">
        <f>VLOOKUP(Toss[[#This Row],[No用]],SetNo[[No.用]:[vlookup 用]],2,FALSE)</f>
        <v>192</v>
      </c>
      <c r="B632">
        <f>IF(ROW()=2,1,IF(A631&lt;&gt;Toss[[#This Row],[No]],1,B631+1))</f>
        <v>1</v>
      </c>
      <c r="C632" s="1" t="s">
        <v>1016</v>
      </c>
      <c r="D632" s="1" t="s">
        <v>37</v>
      </c>
      <c r="E632" s="1" t="s">
        <v>73</v>
      </c>
      <c r="F632" s="1" t="s">
        <v>82</v>
      </c>
      <c r="G632" s="1" t="s">
        <v>20</v>
      </c>
      <c r="H632" s="1" t="s">
        <v>71</v>
      </c>
      <c r="I632">
        <v>1</v>
      </c>
      <c r="J632" t="s">
        <v>231</v>
      </c>
      <c r="K632" s="1" t="s">
        <v>166</v>
      </c>
      <c r="L632" s="1" t="s">
        <v>162</v>
      </c>
      <c r="M632">
        <v>25</v>
      </c>
      <c r="N632">
        <v>0</v>
      </c>
      <c r="O632">
        <v>0</v>
      </c>
      <c r="P632">
        <v>0</v>
      </c>
      <c r="X632" t="str">
        <f>Toss[[#This Row],[服装]]&amp;Toss[[#This Row],[名前]]&amp;Toss[[#This Row],[レアリティ]]</f>
        <v>焼き芋松川一静ICONIC</v>
      </c>
    </row>
    <row r="633" spans="1:24" x14ac:dyDescent="0.25">
      <c r="A633">
        <f>VLOOKUP(Toss[[#This Row],[No用]],SetNo[[No.用]:[vlookup 用]],2,FALSE)</f>
        <v>192</v>
      </c>
      <c r="B633">
        <f>IF(ROW()=2,1,IF(A632&lt;&gt;Toss[[#This Row],[No]],1,B632+1))</f>
        <v>2</v>
      </c>
      <c r="C633" s="1" t="s">
        <v>1016</v>
      </c>
      <c r="D633" s="1" t="s">
        <v>37</v>
      </c>
      <c r="E633" s="1" t="s">
        <v>73</v>
      </c>
      <c r="F633" s="1" t="s">
        <v>82</v>
      </c>
      <c r="G633" s="1" t="s">
        <v>20</v>
      </c>
      <c r="H633" s="1" t="s">
        <v>71</v>
      </c>
      <c r="I633">
        <v>1</v>
      </c>
      <c r="J633" t="s">
        <v>231</v>
      </c>
      <c r="K633" s="1" t="s">
        <v>167</v>
      </c>
      <c r="L633" s="1" t="s">
        <v>162</v>
      </c>
      <c r="M633">
        <v>25</v>
      </c>
      <c r="N633">
        <v>0</v>
      </c>
      <c r="O633">
        <v>0</v>
      </c>
      <c r="P633">
        <v>0</v>
      </c>
      <c r="X633" t="str">
        <f>Toss[[#This Row],[服装]]&amp;Toss[[#This Row],[名前]]&amp;Toss[[#This Row],[レアリティ]]</f>
        <v>焼き芋松川一静ICONIC</v>
      </c>
    </row>
    <row r="634" spans="1:24" x14ac:dyDescent="0.25">
      <c r="A634">
        <f>VLOOKUP(Toss[[#This Row],[No用]],SetNo[[No.用]:[vlookup 用]],2,FALSE)</f>
        <v>193</v>
      </c>
      <c r="B634">
        <f>IF(ROW()=2,1,IF(A633&lt;&gt;Toss[[#This Row],[No]],1,B633+1))</f>
        <v>1</v>
      </c>
      <c r="C634" t="s">
        <v>205</v>
      </c>
      <c r="D634" t="s">
        <v>38</v>
      </c>
      <c r="E634" t="s">
        <v>23</v>
      </c>
      <c r="F634" t="s">
        <v>25</v>
      </c>
      <c r="G634" t="s">
        <v>20</v>
      </c>
      <c r="H634" t="s">
        <v>71</v>
      </c>
      <c r="I634">
        <v>1</v>
      </c>
      <c r="J634" t="s">
        <v>231</v>
      </c>
      <c r="K634" s="1" t="s">
        <v>166</v>
      </c>
      <c r="L634" s="1" t="s">
        <v>162</v>
      </c>
      <c r="M634">
        <v>28</v>
      </c>
      <c r="N634">
        <v>0</v>
      </c>
      <c r="O634">
        <v>0</v>
      </c>
      <c r="P634">
        <v>0</v>
      </c>
      <c r="X634" t="str">
        <f>Toss[[#This Row],[服装]]&amp;Toss[[#This Row],[名前]]&amp;Toss[[#This Row],[レアリティ]]</f>
        <v>ユニフォーム花巻貴大ICONIC</v>
      </c>
    </row>
    <row r="635" spans="1:24" x14ac:dyDescent="0.25">
      <c r="A635">
        <f>VLOOKUP(Toss[[#This Row],[No用]],SetNo[[No.用]:[vlookup 用]],2,FALSE)</f>
        <v>193</v>
      </c>
      <c r="B635">
        <f>IF(ROW()=2,1,IF(A634&lt;&gt;Toss[[#This Row],[No]],1,B634+1))</f>
        <v>2</v>
      </c>
      <c r="C635" t="s">
        <v>205</v>
      </c>
      <c r="D635" t="s">
        <v>38</v>
      </c>
      <c r="E635" t="s">
        <v>23</v>
      </c>
      <c r="F635" t="s">
        <v>25</v>
      </c>
      <c r="G635" t="s">
        <v>20</v>
      </c>
      <c r="H635" t="s">
        <v>71</v>
      </c>
      <c r="I635">
        <v>1</v>
      </c>
      <c r="J635" t="s">
        <v>231</v>
      </c>
      <c r="K635" s="1" t="s">
        <v>169</v>
      </c>
      <c r="L635" s="1" t="s">
        <v>162</v>
      </c>
      <c r="M635">
        <v>28</v>
      </c>
      <c r="N635">
        <v>0</v>
      </c>
      <c r="O635">
        <v>0</v>
      </c>
      <c r="P635">
        <v>0</v>
      </c>
      <c r="X635" t="str">
        <f>Toss[[#This Row],[服装]]&amp;Toss[[#This Row],[名前]]&amp;Toss[[#This Row],[レアリティ]]</f>
        <v>ユニフォーム花巻貴大ICONIC</v>
      </c>
    </row>
    <row r="636" spans="1:24" x14ac:dyDescent="0.25">
      <c r="A636">
        <f>VLOOKUP(Toss[[#This Row],[No用]],SetNo[[No.用]:[vlookup 用]],2,FALSE)</f>
        <v>193</v>
      </c>
      <c r="B636">
        <f>IF(ROW()=2,1,IF(A635&lt;&gt;Toss[[#This Row],[No]],1,B635+1))</f>
        <v>3</v>
      </c>
      <c r="C636" t="s">
        <v>205</v>
      </c>
      <c r="D636" t="s">
        <v>38</v>
      </c>
      <c r="E636" t="s">
        <v>23</v>
      </c>
      <c r="F636" t="s">
        <v>25</v>
      </c>
      <c r="G636" t="s">
        <v>20</v>
      </c>
      <c r="H636" t="s">
        <v>71</v>
      </c>
      <c r="I636">
        <v>1</v>
      </c>
      <c r="J636" t="s">
        <v>231</v>
      </c>
      <c r="K636" s="1" t="s">
        <v>167</v>
      </c>
      <c r="L636" s="1" t="s">
        <v>162</v>
      </c>
      <c r="M636">
        <v>30</v>
      </c>
      <c r="N636">
        <v>0</v>
      </c>
      <c r="O636">
        <v>0</v>
      </c>
      <c r="P636">
        <v>0</v>
      </c>
      <c r="X636" t="str">
        <f>Toss[[#This Row],[服装]]&amp;Toss[[#This Row],[名前]]&amp;Toss[[#This Row],[レアリティ]]</f>
        <v>ユニフォーム花巻貴大ICONIC</v>
      </c>
    </row>
    <row r="637" spans="1:24" x14ac:dyDescent="0.25">
      <c r="A637">
        <f>VLOOKUP(Toss[[#This Row],[No用]],SetNo[[No.用]:[vlookup 用]],2,FALSE)</f>
        <v>194</v>
      </c>
      <c r="B637">
        <f>IF(ROW()=2,1,IF(A636&lt;&gt;Toss[[#This Row],[No]],1,B636+1))</f>
        <v>1</v>
      </c>
      <c r="C637" s="1" t="s">
        <v>582</v>
      </c>
      <c r="D637" t="s">
        <v>38</v>
      </c>
      <c r="E637" s="1" t="s">
        <v>90</v>
      </c>
      <c r="F637" t="s">
        <v>25</v>
      </c>
      <c r="G637" t="s">
        <v>20</v>
      </c>
      <c r="H637" t="s">
        <v>71</v>
      </c>
      <c r="I637">
        <v>1</v>
      </c>
      <c r="J637" t="s">
        <v>231</v>
      </c>
      <c r="K637" s="1" t="s">
        <v>166</v>
      </c>
      <c r="L637" s="1" t="s">
        <v>162</v>
      </c>
      <c r="M637">
        <v>28</v>
      </c>
      <c r="N637">
        <v>0</v>
      </c>
      <c r="O637">
        <v>0</v>
      </c>
      <c r="P637">
        <v>0</v>
      </c>
      <c r="X637" t="str">
        <f>Toss[[#This Row],[服装]]&amp;Toss[[#This Row],[名前]]&amp;Toss[[#This Row],[レアリティ]]</f>
        <v>アート花巻貴大ICONIC</v>
      </c>
    </row>
    <row r="638" spans="1:24" x14ac:dyDescent="0.25">
      <c r="A638">
        <f>VLOOKUP(Toss[[#This Row],[No用]],SetNo[[No.用]:[vlookup 用]],2,FALSE)</f>
        <v>194</v>
      </c>
      <c r="B638">
        <f>IF(ROW()=2,1,IF(A637&lt;&gt;Toss[[#This Row],[No]],1,B637+1))</f>
        <v>2</v>
      </c>
      <c r="C638" s="1" t="s">
        <v>582</v>
      </c>
      <c r="D638" t="s">
        <v>38</v>
      </c>
      <c r="E638" s="1" t="s">
        <v>90</v>
      </c>
      <c r="F638" t="s">
        <v>25</v>
      </c>
      <c r="G638" t="s">
        <v>20</v>
      </c>
      <c r="H638" t="s">
        <v>71</v>
      </c>
      <c r="I638">
        <v>1</v>
      </c>
      <c r="J638" t="s">
        <v>231</v>
      </c>
      <c r="K638" s="1" t="s">
        <v>169</v>
      </c>
      <c r="L638" s="1" t="s">
        <v>162</v>
      </c>
      <c r="M638">
        <v>28</v>
      </c>
      <c r="N638">
        <v>0</v>
      </c>
      <c r="O638">
        <v>0</v>
      </c>
      <c r="P638">
        <v>0</v>
      </c>
      <c r="X638" t="str">
        <f>Toss[[#This Row],[服装]]&amp;Toss[[#This Row],[名前]]&amp;Toss[[#This Row],[レアリティ]]</f>
        <v>アート花巻貴大ICONIC</v>
      </c>
    </row>
    <row r="639" spans="1:24" x14ac:dyDescent="0.25">
      <c r="A639">
        <f>VLOOKUP(Toss[[#This Row],[No用]],SetNo[[No.用]:[vlookup 用]],2,FALSE)</f>
        <v>194</v>
      </c>
      <c r="B639">
        <f>IF(ROW()=2,1,IF(A638&lt;&gt;Toss[[#This Row],[No]],1,B638+1))</f>
        <v>3</v>
      </c>
      <c r="C639" s="1" t="s">
        <v>582</v>
      </c>
      <c r="D639" t="s">
        <v>38</v>
      </c>
      <c r="E639" s="1" t="s">
        <v>90</v>
      </c>
      <c r="F639" t="s">
        <v>25</v>
      </c>
      <c r="G639" t="s">
        <v>20</v>
      </c>
      <c r="H639" t="s">
        <v>71</v>
      </c>
      <c r="I639">
        <v>1</v>
      </c>
      <c r="J639" t="s">
        <v>231</v>
      </c>
      <c r="K639" s="1" t="s">
        <v>167</v>
      </c>
      <c r="L639" s="1" t="s">
        <v>162</v>
      </c>
      <c r="M639">
        <v>30</v>
      </c>
      <c r="N639">
        <v>0</v>
      </c>
      <c r="O639">
        <v>0</v>
      </c>
      <c r="P639">
        <v>0</v>
      </c>
      <c r="X639" t="str">
        <f>Toss[[#This Row],[服装]]&amp;Toss[[#This Row],[名前]]&amp;Toss[[#This Row],[レアリティ]]</f>
        <v>アート花巻貴大ICONIC</v>
      </c>
    </row>
    <row r="640" spans="1:24" x14ac:dyDescent="0.25">
      <c r="A640">
        <f>VLOOKUP(Toss[[#This Row],[No用]],SetNo[[No.用]:[vlookup 用]],2,FALSE)</f>
        <v>195</v>
      </c>
      <c r="B640">
        <f>IF(ROW()=2,1,IF(A639&lt;&gt;Toss[[#This Row],[No]],1,B639+1))</f>
        <v>1</v>
      </c>
      <c r="C640" s="1" t="s">
        <v>669</v>
      </c>
      <c r="D640" s="1" t="s">
        <v>38</v>
      </c>
      <c r="E640" s="1" t="s">
        <v>77</v>
      </c>
      <c r="F640" s="1" t="s">
        <v>25</v>
      </c>
      <c r="G640" s="1" t="s">
        <v>20</v>
      </c>
      <c r="H640" s="1" t="s">
        <v>71</v>
      </c>
      <c r="I640">
        <v>1</v>
      </c>
      <c r="J640" t="s">
        <v>231</v>
      </c>
      <c r="K640" s="1" t="s">
        <v>166</v>
      </c>
      <c r="L640" s="1" t="s">
        <v>178</v>
      </c>
      <c r="M640">
        <v>31</v>
      </c>
      <c r="N640">
        <v>0</v>
      </c>
      <c r="O640">
        <v>0</v>
      </c>
      <c r="P640">
        <v>0</v>
      </c>
      <c r="X640" t="str">
        <f>Toss[[#This Row],[服装]]&amp;Toss[[#This Row],[名前]]&amp;Toss[[#This Row],[レアリティ]]</f>
        <v>バーガー花巻貴大ICONIC</v>
      </c>
    </row>
    <row r="641" spans="1:24" x14ac:dyDescent="0.25">
      <c r="A641">
        <f>VLOOKUP(Toss[[#This Row],[No用]],SetNo[[No.用]:[vlookup 用]],2,FALSE)</f>
        <v>195</v>
      </c>
      <c r="B641">
        <f>IF(ROW()=2,1,IF(A640&lt;&gt;Toss[[#This Row],[No]],1,B640+1))</f>
        <v>2</v>
      </c>
      <c r="C641" s="1" t="s">
        <v>669</v>
      </c>
      <c r="D641" s="1" t="s">
        <v>38</v>
      </c>
      <c r="E641" s="1" t="s">
        <v>77</v>
      </c>
      <c r="F641" s="1" t="s">
        <v>25</v>
      </c>
      <c r="G641" s="1" t="s">
        <v>20</v>
      </c>
      <c r="H641" s="1" t="s">
        <v>71</v>
      </c>
      <c r="I641">
        <v>1</v>
      </c>
      <c r="J641" t="s">
        <v>231</v>
      </c>
      <c r="K641" s="1" t="s">
        <v>169</v>
      </c>
      <c r="L641" s="1" t="s">
        <v>178</v>
      </c>
      <c r="M641">
        <v>31</v>
      </c>
      <c r="N641">
        <v>0</v>
      </c>
      <c r="O641">
        <v>0</v>
      </c>
      <c r="P641">
        <v>0</v>
      </c>
      <c r="X641" t="str">
        <f>Toss[[#This Row],[服装]]&amp;Toss[[#This Row],[名前]]&amp;Toss[[#This Row],[レアリティ]]</f>
        <v>バーガー花巻貴大ICONIC</v>
      </c>
    </row>
    <row r="642" spans="1:24" x14ac:dyDescent="0.25">
      <c r="A642">
        <f>VLOOKUP(Toss[[#This Row],[No用]],SetNo[[No.用]:[vlookup 用]],2,FALSE)</f>
        <v>195</v>
      </c>
      <c r="B642">
        <f>IF(ROW()=2,1,IF(A641&lt;&gt;Toss[[#This Row],[No]],1,B641+1))</f>
        <v>3</v>
      </c>
      <c r="C642" s="1" t="s">
        <v>669</v>
      </c>
      <c r="D642" s="1" t="s">
        <v>38</v>
      </c>
      <c r="E642" s="1" t="s">
        <v>77</v>
      </c>
      <c r="F642" s="1" t="s">
        <v>25</v>
      </c>
      <c r="G642" s="1" t="s">
        <v>20</v>
      </c>
      <c r="H642" s="1" t="s">
        <v>71</v>
      </c>
      <c r="I642">
        <v>1</v>
      </c>
      <c r="J642" t="s">
        <v>231</v>
      </c>
      <c r="K642" s="1" t="s">
        <v>167</v>
      </c>
      <c r="L642" s="1" t="s">
        <v>162</v>
      </c>
      <c r="M642">
        <v>30</v>
      </c>
      <c r="N642">
        <v>0</v>
      </c>
      <c r="O642">
        <v>0</v>
      </c>
      <c r="P642">
        <v>0</v>
      </c>
      <c r="X642" t="str">
        <f>Toss[[#This Row],[服装]]&amp;Toss[[#This Row],[名前]]&amp;Toss[[#This Row],[レアリティ]]</f>
        <v>バーガー花巻貴大ICONIC</v>
      </c>
    </row>
    <row r="643" spans="1:24" x14ac:dyDescent="0.25">
      <c r="A643">
        <f>VLOOKUP(Toss[[#This Row],[No用]],SetNo[[No.用]:[vlookup 用]],2,FALSE)</f>
        <v>195</v>
      </c>
      <c r="B643">
        <f>IF(ROW()=2,1,IF(A642&lt;&gt;Toss[[#This Row],[No]],1,B642+1))</f>
        <v>4</v>
      </c>
      <c r="C643" s="1" t="s">
        <v>669</v>
      </c>
      <c r="D643" s="1" t="s">
        <v>38</v>
      </c>
      <c r="E643" s="1" t="s">
        <v>77</v>
      </c>
      <c r="F643" s="1" t="s">
        <v>25</v>
      </c>
      <c r="G643" s="1" t="s">
        <v>20</v>
      </c>
      <c r="H643" s="1" t="s">
        <v>71</v>
      </c>
      <c r="I643">
        <v>1</v>
      </c>
      <c r="J643" t="s">
        <v>231</v>
      </c>
      <c r="K643" s="1" t="s">
        <v>183</v>
      </c>
      <c r="L643" s="1" t="s">
        <v>224</v>
      </c>
      <c r="M643">
        <v>46</v>
      </c>
      <c r="N643">
        <v>0</v>
      </c>
      <c r="O643">
        <v>56</v>
      </c>
      <c r="P643">
        <v>0</v>
      </c>
      <c r="X643" t="str">
        <f>Toss[[#This Row],[服装]]&amp;Toss[[#This Row],[名前]]&amp;Toss[[#This Row],[レアリティ]]</f>
        <v>バーガー花巻貴大ICONIC</v>
      </c>
    </row>
    <row r="644" spans="1:24" x14ac:dyDescent="0.25">
      <c r="A644">
        <f>VLOOKUP(Toss[[#This Row],[No用]],SetNo[[No.用]:[vlookup 用]],2,FALSE)</f>
        <v>196</v>
      </c>
      <c r="B644">
        <f>IF(ROW()=2,1,IF(A643&lt;&gt;Toss[[#This Row],[No]],1,B643+1))</f>
        <v>1</v>
      </c>
      <c r="C644" s="1" t="s">
        <v>902</v>
      </c>
      <c r="D644" s="1" t="s">
        <v>38</v>
      </c>
      <c r="E644" s="1" t="s">
        <v>73</v>
      </c>
      <c r="F644" s="1" t="s">
        <v>25</v>
      </c>
      <c r="G644" s="1" t="s">
        <v>20</v>
      </c>
      <c r="H644" s="1" t="s">
        <v>71</v>
      </c>
      <c r="I644">
        <v>1</v>
      </c>
      <c r="J644" t="s">
        <v>231</v>
      </c>
      <c r="K644" s="1" t="s">
        <v>166</v>
      </c>
      <c r="L644" s="1" t="s">
        <v>162</v>
      </c>
      <c r="M644">
        <v>28</v>
      </c>
      <c r="N644">
        <v>0</v>
      </c>
      <c r="O644">
        <v>0</v>
      </c>
      <c r="P644">
        <v>0</v>
      </c>
      <c r="X644" t="str">
        <f>Toss[[#This Row],[服装]]&amp;Toss[[#This Row],[名前]]&amp;Toss[[#This Row],[レアリティ]]</f>
        <v>妖花巻貴大ICONIC</v>
      </c>
    </row>
    <row r="645" spans="1:24" x14ac:dyDescent="0.25">
      <c r="A645">
        <f>VLOOKUP(Toss[[#This Row],[No用]],SetNo[[No.用]:[vlookup 用]],2,FALSE)</f>
        <v>196</v>
      </c>
      <c r="B645">
        <f>IF(ROW()=2,1,IF(A644&lt;&gt;Toss[[#This Row],[No]],1,B644+1))</f>
        <v>2</v>
      </c>
      <c r="C645" s="1" t="s">
        <v>902</v>
      </c>
      <c r="D645" s="1" t="s">
        <v>38</v>
      </c>
      <c r="E645" s="1" t="s">
        <v>73</v>
      </c>
      <c r="F645" s="1" t="s">
        <v>25</v>
      </c>
      <c r="G645" s="1" t="s">
        <v>20</v>
      </c>
      <c r="H645" s="1" t="s">
        <v>71</v>
      </c>
      <c r="I645">
        <v>1</v>
      </c>
      <c r="J645" t="s">
        <v>231</v>
      </c>
      <c r="K645" s="1" t="s">
        <v>169</v>
      </c>
      <c r="L645" s="1" t="s">
        <v>162</v>
      </c>
      <c r="M645">
        <v>28</v>
      </c>
      <c r="N645">
        <v>0</v>
      </c>
      <c r="O645">
        <v>0</v>
      </c>
      <c r="P645">
        <v>0</v>
      </c>
      <c r="X645" t="str">
        <f>Toss[[#This Row],[服装]]&amp;Toss[[#This Row],[名前]]&amp;Toss[[#This Row],[レアリティ]]</f>
        <v>妖花巻貴大ICONIC</v>
      </c>
    </row>
    <row r="646" spans="1:24" x14ac:dyDescent="0.25">
      <c r="A646">
        <f>VLOOKUP(Toss[[#This Row],[No用]],SetNo[[No.用]:[vlookup 用]],2,FALSE)</f>
        <v>196</v>
      </c>
      <c r="B646">
        <f>IF(ROW()=2,1,IF(A645&lt;&gt;Toss[[#This Row],[No]],1,B645+1))</f>
        <v>3</v>
      </c>
      <c r="C646" s="1" t="s">
        <v>902</v>
      </c>
      <c r="D646" s="1" t="s">
        <v>38</v>
      </c>
      <c r="E646" s="1" t="s">
        <v>73</v>
      </c>
      <c r="F646" s="1" t="s">
        <v>25</v>
      </c>
      <c r="G646" s="1" t="s">
        <v>20</v>
      </c>
      <c r="H646" s="1" t="s">
        <v>71</v>
      </c>
      <c r="I646">
        <v>1</v>
      </c>
      <c r="J646" t="s">
        <v>231</v>
      </c>
      <c r="K646" s="1" t="s">
        <v>167</v>
      </c>
      <c r="L646" s="1" t="s">
        <v>162</v>
      </c>
      <c r="M646">
        <v>30</v>
      </c>
      <c r="N646">
        <v>0</v>
      </c>
      <c r="O646">
        <v>0</v>
      </c>
      <c r="P646">
        <v>0</v>
      </c>
      <c r="X646" t="str">
        <f>Toss[[#This Row],[服装]]&amp;Toss[[#This Row],[名前]]&amp;Toss[[#This Row],[レアリティ]]</f>
        <v>妖花巻貴大ICONIC</v>
      </c>
    </row>
    <row r="647" spans="1:24" x14ac:dyDescent="0.25">
      <c r="A647">
        <f>VLOOKUP(Toss[[#This Row],[No用]],SetNo[[No.用]:[vlookup 用]],2,FALSE)</f>
        <v>197</v>
      </c>
      <c r="B647">
        <f>IF(ROW()=2,1,IF(A646&lt;&gt;Toss[[#This Row],[No]],1,B646+1))</f>
        <v>1</v>
      </c>
      <c r="C647" s="1" t="s">
        <v>1016</v>
      </c>
      <c r="D647" s="1" t="s">
        <v>38</v>
      </c>
      <c r="E647" s="1" t="s">
        <v>90</v>
      </c>
      <c r="F647" s="1" t="s">
        <v>25</v>
      </c>
      <c r="G647" s="1" t="s">
        <v>20</v>
      </c>
      <c r="H647" s="1" t="s">
        <v>71</v>
      </c>
      <c r="I647">
        <v>1</v>
      </c>
      <c r="J647" t="s">
        <v>231</v>
      </c>
      <c r="K647" s="1" t="s">
        <v>166</v>
      </c>
      <c r="L647" s="1" t="s">
        <v>162</v>
      </c>
      <c r="M647">
        <v>28</v>
      </c>
      <c r="N647">
        <v>0</v>
      </c>
      <c r="O647">
        <v>0</v>
      </c>
      <c r="P647">
        <v>0</v>
      </c>
      <c r="X647" t="str">
        <f>Toss[[#This Row],[服装]]&amp;Toss[[#This Row],[名前]]&amp;Toss[[#This Row],[レアリティ]]</f>
        <v>焼き芋花巻貴大ICONIC</v>
      </c>
    </row>
    <row r="648" spans="1:24" x14ac:dyDescent="0.25">
      <c r="A648">
        <f>VLOOKUP(Toss[[#This Row],[No用]],SetNo[[No.用]:[vlookup 用]],2,FALSE)</f>
        <v>197</v>
      </c>
      <c r="B648">
        <f>IF(ROW()=2,1,IF(A647&lt;&gt;Toss[[#This Row],[No]],1,B647+1))</f>
        <v>2</v>
      </c>
      <c r="C648" s="1" t="s">
        <v>1016</v>
      </c>
      <c r="D648" s="1" t="s">
        <v>38</v>
      </c>
      <c r="E648" s="1" t="s">
        <v>90</v>
      </c>
      <c r="F648" s="1" t="s">
        <v>25</v>
      </c>
      <c r="G648" s="1" t="s">
        <v>20</v>
      </c>
      <c r="H648" s="1" t="s">
        <v>71</v>
      </c>
      <c r="I648">
        <v>1</v>
      </c>
      <c r="J648" t="s">
        <v>231</v>
      </c>
      <c r="K648" s="1" t="s">
        <v>169</v>
      </c>
      <c r="L648" s="1" t="s">
        <v>162</v>
      </c>
      <c r="M648">
        <v>28</v>
      </c>
      <c r="N648">
        <v>0</v>
      </c>
      <c r="O648">
        <v>0</v>
      </c>
      <c r="P648">
        <v>0</v>
      </c>
      <c r="X648" t="str">
        <f>Toss[[#This Row],[服装]]&amp;Toss[[#This Row],[名前]]&amp;Toss[[#This Row],[レアリティ]]</f>
        <v>焼き芋花巻貴大ICONIC</v>
      </c>
    </row>
    <row r="649" spans="1:24" x14ac:dyDescent="0.25">
      <c r="A649">
        <f>VLOOKUP(Toss[[#This Row],[No用]],SetNo[[No.用]:[vlookup 用]],2,FALSE)</f>
        <v>197</v>
      </c>
      <c r="B649">
        <f>IF(ROW()=2,1,IF(A648&lt;&gt;Toss[[#This Row],[No]],1,B648+1))</f>
        <v>3</v>
      </c>
      <c r="C649" s="1" t="s">
        <v>1016</v>
      </c>
      <c r="D649" s="1" t="s">
        <v>38</v>
      </c>
      <c r="E649" s="1" t="s">
        <v>90</v>
      </c>
      <c r="F649" s="1" t="s">
        <v>25</v>
      </c>
      <c r="G649" s="1" t="s">
        <v>20</v>
      </c>
      <c r="H649" s="1" t="s">
        <v>71</v>
      </c>
      <c r="I649">
        <v>1</v>
      </c>
      <c r="J649" t="s">
        <v>231</v>
      </c>
      <c r="K649" s="1" t="s">
        <v>167</v>
      </c>
      <c r="L649" s="1" t="s">
        <v>162</v>
      </c>
      <c r="M649">
        <v>30</v>
      </c>
      <c r="N649">
        <v>0</v>
      </c>
      <c r="O649">
        <v>0</v>
      </c>
      <c r="P649">
        <v>0</v>
      </c>
      <c r="X649" t="str">
        <f>Toss[[#This Row],[服装]]&amp;Toss[[#This Row],[名前]]&amp;Toss[[#This Row],[レアリティ]]</f>
        <v>焼き芋花巻貴大ICONIC</v>
      </c>
    </row>
    <row r="650" spans="1:24" x14ac:dyDescent="0.25">
      <c r="A650">
        <f>VLOOKUP(Toss[[#This Row],[No用]],SetNo[[No.用]:[vlookup 用]],2,FALSE)</f>
        <v>198</v>
      </c>
      <c r="B650">
        <f>IF(ROW()=2,1,IF(A649&lt;&gt;Toss[[#This Row],[No]],1,B649+1))</f>
        <v>1</v>
      </c>
      <c r="C650" s="1" t="s">
        <v>108</v>
      </c>
      <c r="D650" s="1" t="s">
        <v>623</v>
      </c>
      <c r="E650" s="1" t="s">
        <v>73</v>
      </c>
      <c r="F650" s="1" t="s">
        <v>74</v>
      </c>
      <c r="G650" s="1" t="s">
        <v>20</v>
      </c>
      <c r="H650" s="1" t="s">
        <v>71</v>
      </c>
      <c r="I650">
        <v>1</v>
      </c>
      <c r="J650" t="s">
        <v>231</v>
      </c>
      <c r="K650" s="1" t="s">
        <v>166</v>
      </c>
      <c r="L650" s="1" t="s">
        <v>173</v>
      </c>
      <c r="M650">
        <v>35</v>
      </c>
      <c r="N650">
        <v>0</v>
      </c>
      <c r="O650">
        <v>0</v>
      </c>
      <c r="P650">
        <v>0</v>
      </c>
      <c r="X650" t="str">
        <f>Toss[[#This Row],[服装]]&amp;Toss[[#This Row],[名前]]&amp;Toss[[#This Row],[レアリティ]]</f>
        <v>ユニフォーム矢巾秀ICONIC</v>
      </c>
    </row>
    <row r="651" spans="1:24" x14ac:dyDescent="0.25">
      <c r="A651">
        <f>VLOOKUP(Toss[[#This Row],[No用]],SetNo[[No.用]:[vlookup 用]],2,FALSE)</f>
        <v>198</v>
      </c>
      <c r="B651">
        <f>IF(ROW()=2,1,IF(A650&lt;&gt;Toss[[#This Row],[No]],1,B650+1))</f>
        <v>2</v>
      </c>
      <c r="C651" s="1" t="s">
        <v>108</v>
      </c>
      <c r="D651" s="1" t="s">
        <v>623</v>
      </c>
      <c r="E651" s="1" t="s">
        <v>73</v>
      </c>
      <c r="F651" s="1" t="s">
        <v>74</v>
      </c>
      <c r="G651" s="1" t="s">
        <v>20</v>
      </c>
      <c r="H651" s="1" t="s">
        <v>71</v>
      </c>
      <c r="I651">
        <v>1</v>
      </c>
      <c r="J651" t="s">
        <v>231</v>
      </c>
      <c r="K651" s="1" t="s">
        <v>169</v>
      </c>
      <c r="L651" s="1" t="s">
        <v>173</v>
      </c>
      <c r="M651">
        <v>35</v>
      </c>
      <c r="N651">
        <v>0</v>
      </c>
      <c r="O651">
        <v>0</v>
      </c>
      <c r="P651">
        <v>0</v>
      </c>
      <c r="X651" t="str">
        <f>Toss[[#This Row],[服装]]&amp;Toss[[#This Row],[名前]]&amp;Toss[[#This Row],[レアリティ]]</f>
        <v>ユニフォーム矢巾秀ICONIC</v>
      </c>
    </row>
    <row r="652" spans="1:24" x14ac:dyDescent="0.25">
      <c r="A652">
        <f>VLOOKUP(Toss[[#This Row],[No用]],SetNo[[No.用]:[vlookup 用]],2,FALSE)</f>
        <v>198</v>
      </c>
      <c r="B652">
        <f>IF(ROW()=2,1,IF(A651&lt;&gt;Toss[[#This Row],[No]],1,B651+1))</f>
        <v>3</v>
      </c>
      <c r="C652" s="1" t="s">
        <v>108</v>
      </c>
      <c r="D652" s="1" t="s">
        <v>623</v>
      </c>
      <c r="E652" s="1" t="s">
        <v>73</v>
      </c>
      <c r="F652" s="1" t="s">
        <v>74</v>
      </c>
      <c r="G652" s="1" t="s">
        <v>20</v>
      </c>
      <c r="H652" s="1" t="s">
        <v>71</v>
      </c>
      <c r="I652">
        <v>1</v>
      </c>
      <c r="J652" t="s">
        <v>231</v>
      </c>
      <c r="K652" s="1" t="s">
        <v>233</v>
      </c>
      <c r="L652" s="1" t="s">
        <v>173</v>
      </c>
      <c r="M652">
        <v>38</v>
      </c>
      <c r="N652">
        <v>0</v>
      </c>
      <c r="O652">
        <v>0</v>
      </c>
      <c r="P652">
        <v>0</v>
      </c>
      <c r="X652" t="str">
        <f>Toss[[#This Row],[服装]]&amp;Toss[[#This Row],[名前]]&amp;Toss[[#This Row],[レアリティ]]</f>
        <v>ユニフォーム矢巾秀ICONIC</v>
      </c>
    </row>
    <row r="653" spans="1:24" x14ac:dyDescent="0.25">
      <c r="A653">
        <f>VLOOKUP(Toss[[#This Row],[No用]],SetNo[[No.用]:[vlookup 用]],2,FALSE)</f>
        <v>198</v>
      </c>
      <c r="B653">
        <f>IF(ROW()=2,1,IF(A652&lt;&gt;Toss[[#This Row],[No]],1,B652+1))</f>
        <v>4</v>
      </c>
      <c r="C653" s="1" t="s">
        <v>108</v>
      </c>
      <c r="D653" s="1" t="s">
        <v>623</v>
      </c>
      <c r="E653" s="1" t="s">
        <v>73</v>
      </c>
      <c r="F653" s="1" t="s">
        <v>74</v>
      </c>
      <c r="G653" s="1" t="s">
        <v>20</v>
      </c>
      <c r="H653" s="1" t="s">
        <v>71</v>
      </c>
      <c r="I653">
        <v>1</v>
      </c>
      <c r="J653" t="s">
        <v>231</v>
      </c>
      <c r="K653" s="1" t="s">
        <v>172</v>
      </c>
      <c r="L653" s="1" t="s">
        <v>178</v>
      </c>
      <c r="M653">
        <v>34</v>
      </c>
      <c r="N653">
        <v>0</v>
      </c>
      <c r="O653">
        <v>0</v>
      </c>
      <c r="P653">
        <v>0</v>
      </c>
      <c r="X653" t="str">
        <f>Toss[[#This Row],[服装]]&amp;Toss[[#This Row],[名前]]&amp;Toss[[#This Row],[レアリティ]]</f>
        <v>ユニフォーム矢巾秀ICONIC</v>
      </c>
    </row>
    <row r="654" spans="1:24" x14ac:dyDescent="0.25">
      <c r="A654">
        <f>VLOOKUP(Toss[[#This Row],[No用]],SetNo[[No.用]:[vlookup 用]],2,FALSE)</f>
        <v>198</v>
      </c>
      <c r="B654">
        <f>IF(ROW()=2,1,IF(A653&lt;&gt;Toss[[#This Row],[No]],1,B653+1))</f>
        <v>5</v>
      </c>
      <c r="C654" s="1" t="s">
        <v>108</v>
      </c>
      <c r="D654" s="1" t="s">
        <v>623</v>
      </c>
      <c r="E654" s="1" t="s">
        <v>73</v>
      </c>
      <c r="F654" s="1" t="s">
        <v>74</v>
      </c>
      <c r="G654" s="1" t="s">
        <v>20</v>
      </c>
      <c r="H654" s="1" t="s">
        <v>71</v>
      </c>
      <c r="I654">
        <v>1</v>
      </c>
      <c r="J654" t="s">
        <v>231</v>
      </c>
      <c r="K654" s="1" t="s">
        <v>232</v>
      </c>
      <c r="L654" s="1" t="s">
        <v>162</v>
      </c>
      <c r="M654">
        <v>33</v>
      </c>
      <c r="N654">
        <v>0</v>
      </c>
      <c r="O654">
        <v>0</v>
      </c>
      <c r="P654">
        <v>0</v>
      </c>
      <c r="X654" t="str">
        <f>Toss[[#This Row],[服装]]&amp;Toss[[#This Row],[名前]]&amp;Toss[[#This Row],[レアリティ]]</f>
        <v>ユニフォーム矢巾秀ICONIC</v>
      </c>
    </row>
    <row r="655" spans="1:24" x14ac:dyDescent="0.25">
      <c r="A655">
        <f>VLOOKUP(Toss[[#This Row],[No用]],SetNo[[No.用]:[vlookup 用]],2,FALSE)</f>
        <v>198</v>
      </c>
      <c r="B655">
        <f>IF(ROW()=2,1,IF(A654&lt;&gt;Toss[[#This Row],[No]],1,B654+1))</f>
        <v>6</v>
      </c>
      <c r="C655" s="1" t="s">
        <v>108</v>
      </c>
      <c r="D655" s="1" t="s">
        <v>623</v>
      </c>
      <c r="E655" s="1" t="s">
        <v>73</v>
      </c>
      <c r="F655" s="1" t="s">
        <v>74</v>
      </c>
      <c r="G655" s="1" t="s">
        <v>20</v>
      </c>
      <c r="H655" s="1" t="s">
        <v>71</v>
      </c>
      <c r="I655">
        <v>1</v>
      </c>
      <c r="J655" t="s">
        <v>231</v>
      </c>
      <c r="K655" s="1" t="s">
        <v>183</v>
      </c>
      <c r="L655" s="1" t="s">
        <v>224</v>
      </c>
      <c r="M655">
        <v>49</v>
      </c>
      <c r="N655">
        <v>0</v>
      </c>
      <c r="O655">
        <v>59</v>
      </c>
      <c r="P655">
        <v>0</v>
      </c>
      <c r="Q655" s="1" t="s">
        <v>966</v>
      </c>
      <c r="X655" t="str">
        <f>Toss[[#This Row],[服装]]&amp;Toss[[#This Row],[名前]]&amp;Toss[[#This Row],[レアリティ]]</f>
        <v>ユニフォーム矢巾秀ICONIC</v>
      </c>
    </row>
    <row r="656" spans="1:24" x14ac:dyDescent="0.25">
      <c r="A656">
        <f>VLOOKUP(Toss[[#This Row],[No用]],SetNo[[No.用]:[vlookup 用]],2,FALSE)</f>
        <v>199</v>
      </c>
      <c r="B656">
        <f>IF(ROW()=2,1,IF(A655&lt;&gt;Toss[[#This Row],[No]],1,B655+1))</f>
        <v>1</v>
      </c>
      <c r="C656" s="1" t="s">
        <v>677</v>
      </c>
      <c r="D656" s="1" t="s">
        <v>623</v>
      </c>
      <c r="E656" s="1" t="s">
        <v>90</v>
      </c>
      <c r="F656" s="1" t="s">
        <v>74</v>
      </c>
      <c r="G656" s="1" t="s">
        <v>20</v>
      </c>
      <c r="H656" s="1" t="s">
        <v>71</v>
      </c>
      <c r="I656">
        <v>1</v>
      </c>
      <c r="J656" t="s">
        <v>231</v>
      </c>
      <c r="K656" s="1" t="s">
        <v>166</v>
      </c>
      <c r="L656" s="1" t="s">
        <v>173</v>
      </c>
      <c r="M656">
        <v>35</v>
      </c>
      <c r="N656">
        <v>0</v>
      </c>
      <c r="O656">
        <v>0</v>
      </c>
      <c r="P656">
        <v>0</v>
      </c>
      <c r="Q656" s="1"/>
      <c r="X656" t="str">
        <f>Toss[[#This Row],[服装]]&amp;Toss[[#This Row],[名前]]&amp;Toss[[#This Row],[レアリティ]]</f>
        <v>キャンプ矢巾秀ICONIC</v>
      </c>
    </row>
    <row r="657" spans="1:24" x14ac:dyDescent="0.25">
      <c r="A657">
        <f>VLOOKUP(Toss[[#This Row],[No用]],SetNo[[No.用]:[vlookup 用]],2,FALSE)</f>
        <v>199</v>
      </c>
      <c r="B657">
        <f>IF(ROW()=2,1,IF(A656&lt;&gt;Toss[[#This Row],[No]],1,B656+1))</f>
        <v>2</v>
      </c>
      <c r="C657" s="1" t="s">
        <v>677</v>
      </c>
      <c r="D657" s="1" t="s">
        <v>623</v>
      </c>
      <c r="E657" s="1" t="s">
        <v>90</v>
      </c>
      <c r="F657" s="1" t="s">
        <v>74</v>
      </c>
      <c r="G657" s="1" t="s">
        <v>20</v>
      </c>
      <c r="H657" s="1" t="s">
        <v>71</v>
      </c>
      <c r="I657">
        <v>1</v>
      </c>
      <c r="J657" t="s">
        <v>231</v>
      </c>
      <c r="K657" s="1" t="s">
        <v>169</v>
      </c>
      <c r="L657" s="1" t="s">
        <v>173</v>
      </c>
      <c r="M657">
        <v>35</v>
      </c>
      <c r="N657">
        <v>0</v>
      </c>
      <c r="O657">
        <v>0</v>
      </c>
      <c r="P657">
        <v>0</v>
      </c>
      <c r="Q657" s="1"/>
      <c r="X657" t="str">
        <f>Toss[[#This Row],[服装]]&amp;Toss[[#This Row],[名前]]&amp;Toss[[#This Row],[レアリティ]]</f>
        <v>キャンプ矢巾秀ICONIC</v>
      </c>
    </row>
    <row r="658" spans="1:24" x14ac:dyDescent="0.25">
      <c r="A658">
        <f>VLOOKUP(Toss[[#This Row],[No用]],SetNo[[No.用]:[vlookup 用]],2,FALSE)</f>
        <v>199</v>
      </c>
      <c r="B658">
        <f>IF(ROW()=2,1,IF(A657&lt;&gt;Toss[[#This Row],[No]],1,B657+1))</f>
        <v>3</v>
      </c>
      <c r="C658" s="1" t="s">
        <v>677</v>
      </c>
      <c r="D658" s="1" t="s">
        <v>623</v>
      </c>
      <c r="E658" s="1" t="s">
        <v>90</v>
      </c>
      <c r="F658" s="1" t="s">
        <v>74</v>
      </c>
      <c r="G658" s="1" t="s">
        <v>20</v>
      </c>
      <c r="H658" s="1" t="s">
        <v>71</v>
      </c>
      <c r="I658">
        <v>1</v>
      </c>
      <c r="J658" t="s">
        <v>231</v>
      </c>
      <c r="K658" s="1" t="s">
        <v>233</v>
      </c>
      <c r="L658" s="1" t="s">
        <v>173</v>
      </c>
      <c r="M658">
        <v>38</v>
      </c>
      <c r="N658">
        <v>0</v>
      </c>
      <c r="O658">
        <v>0</v>
      </c>
      <c r="P658">
        <v>0</v>
      </c>
      <c r="Q658" s="1"/>
      <c r="X658" t="str">
        <f>Toss[[#This Row],[服装]]&amp;Toss[[#This Row],[名前]]&amp;Toss[[#This Row],[レアリティ]]</f>
        <v>キャンプ矢巾秀ICONIC</v>
      </c>
    </row>
    <row r="659" spans="1:24" x14ac:dyDescent="0.25">
      <c r="A659">
        <f>VLOOKUP(Toss[[#This Row],[No用]],SetNo[[No.用]:[vlookup 用]],2,FALSE)</f>
        <v>199</v>
      </c>
      <c r="B659">
        <f>IF(ROW()=2,1,IF(A658&lt;&gt;Toss[[#This Row],[No]],1,B658+1))</f>
        <v>4</v>
      </c>
      <c r="C659" s="1" t="s">
        <v>677</v>
      </c>
      <c r="D659" s="1" t="s">
        <v>623</v>
      </c>
      <c r="E659" s="1" t="s">
        <v>90</v>
      </c>
      <c r="F659" s="1" t="s">
        <v>74</v>
      </c>
      <c r="G659" s="1" t="s">
        <v>20</v>
      </c>
      <c r="H659" s="1" t="s">
        <v>71</v>
      </c>
      <c r="I659">
        <v>1</v>
      </c>
      <c r="J659" t="s">
        <v>231</v>
      </c>
      <c r="K659" s="1" t="s">
        <v>172</v>
      </c>
      <c r="L659" s="1" t="s">
        <v>178</v>
      </c>
      <c r="M659">
        <v>34</v>
      </c>
      <c r="N659">
        <v>0</v>
      </c>
      <c r="O659">
        <v>0</v>
      </c>
      <c r="P659">
        <v>0</v>
      </c>
      <c r="Q659" s="1"/>
      <c r="X659" t="str">
        <f>Toss[[#This Row],[服装]]&amp;Toss[[#This Row],[名前]]&amp;Toss[[#This Row],[レアリティ]]</f>
        <v>キャンプ矢巾秀ICONIC</v>
      </c>
    </row>
    <row r="660" spans="1:24" x14ac:dyDescent="0.25">
      <c r="A660">
        <f>VLOOKUP(Toss[[#This Row],[No用]],SetNo[[No.用]:[vlookup 用]],2,FALSE)</f>
        <v>199</v>
      </c>
      <c r="B660">
        <f>IF(ROW()=2,1,IF(A659&lt;&gt;Toss[[#This Row],[No]],1,B659+1))</f>
        <v>5</v>
      </c>
      <c r="C660" s="1" t="s">
        <v>677</v>
      </c>
      <c r="D660" s="1" t="s">
        <v>623</v>
      </c>
      <c r="E660" s="1" t="s">
        <v>90</v>
      </c>
      <c r="F660" s="1" t="s">
        <v>74</v>
      </c>
      <c r="G660" s="1" t="s">
        <v>20</v>
      </c>
      <c r="H660" s="1" t="s">
        <v>71</v>
      </c>
      <c r="I660">
        <v>1</v>
      </c>
      <c r="J660" t="s">
        <v>231</v>
      </c>
      <c r="K660" s="1" t="s">
        <v>232</v>
      </c>
      <c r="L660" s="1" t="s">
        <v>162</v>
      </c>
      <c r="M660">
        <v>33</v>
      </c>
      <c r="N660">
        <v>0</v>
      </c>
      <c r="O660">
        <v>0</v>
      </c>
      <c r="P660">
        <v>0</v>
      </c>
      <c r="Q660" s="1"/>
      <c r="X660" t="str">
        <f>Toss[[#This Row],[服装]]&amp;Toss[[#This Row],[名前]]&amp;Toss[[#This Row],[レアリティ]]</f>
        <v>キャンプ矢巾秀ICONIC</v>
      </c>
    </row>
    <row r="661" spans="1:24" x14ac:dyDescent="0.25">
      <c r="A661">
        <f>VLOOKUP(Toss[[#This Row],[No用]],SetNo[[No.用]:[vlookup 用]],2,FALSE)</f>
        <v>199</v>
      </c>
      <c r="B661">
        <f>IF(ROW()=2,1,IF(A660&lt;&gt;Toss[[#This Row],[No]],1,B660+1))</f>
        <v>6</v>
      </c>
      <c r="C661" s="1" t="s">
        <v>677</v>
      </c>
      <c r="D661" s="1" t="s">
        <v>623</v>
      </c>
      <c r="E661" s="1" t="s">
        <v>90</v>
      </c>
      <c r="F661" s="1" t="s">
        <v>74</v>
      </c>
      <c r="G661" s="1" t="s">
        <v>20</v>
      </c>
      <c r="H661" s="1" t="s">
        <v>71</v>
      </c>
      <c r="I661">
        <v>1</v>
      </c>
      <c r="J661" t="s">
        <v>231</v>
      </c>
      <c r="K661" s="1" t="s">
        <v>183</v>
      </c>
      <c r="L661" s="1" t="s">
        <v>224</v>
      </c>
      <c r="M661">
        <v>49</v>
      </c>
      <c r="N661">
        <v>0</v>
      </c>
      <c r="O661">
        <v>59</v>
      </c>
      <c r="P661">
        <v>0</v>
      </c>
      <c r="Q661" s="1"/>
      <c r="X661" t="str">
        <f>Toss[[#This Row],[服装]]&amp;Toss[[#This Row],[名前]]&amp;Toss[[#This Row],[レアリティ]]</f>
        <v>キャンプ矢巾秀ICONIC</v>
      </c>
    </row>
    <row r="662" spans="1:24" x14ac:dyDescent="0.25">
      <c r="A662">
        <f>VLOOKUP(Toss[[#This Row],[No用]],SetNo[[No.用]:[vlookup 用]],2,FALSE)</f>
        <v>200</v>
      </c>
      <c r="B662">
        <f>IF(ROW()=2,1,IF(A661&lt;&gt;Toss[[#This Row],[No]],1,B661+1))</f>
        <v>1</v>
      </c>
      <c r="C662" t="s">
        <v>205</v>
      </c>
      <c r="D662" t="s">
        <v>55</v>
      </c>
      <c r="E662" t="s">
        <v>23</v>
      </c>
      <c r="F662" t="s">
        <v>25</v>
      </c>
      <c r="G662" t="s">
        <v>56</v>
      </c>
      <c r="H662" t="s">
        <v>71</v>
      </c>
      <c r="I662">
        <v>1</v>
      </c>
      <c r="J662" t="s">
        <v>231</v>
      </c>
      <c r="K662" s="1" t="s">
        <v>166</v>
      </c>
      <c r="L662" s="1" t="s">
        <v>162</v>
      </c>
      <c r="M662">
        <v>27</v>
      </c>
      <c r="N662">
        <v>0</v>
      </c>
      <c r="O662">
        <v>0</v>
      </c>
      <c r="P662">
        <v>0</v>
      </c>
      <c r="X662" t="str">
        <f>Toss[[#This Row],[服装]]&amp;Toss[[#This Row],[名前]]&amp;Toss[[#This Row],[レアリティ]]</f>
        <v>ユニフォーム駒木輝ICONIC</v>
      </c>
    </row>
    <row r="663" spans="1:24" x14ac:dyDescent="0.25">
      <c r="A663">
        <f>VLOOKUP(Toss[[#This Row],[No用]],SetNo[[No.用]:[vlookup 用]],2,FALSE)</f>
        <v>200</v>
      </c>
      <c r="B663">
        <f>IF(ROW()=2,1,IF(A662&lt;&gt;Toss[[#This Row],[No]],1,B662+1))</f>
        <v>2</v>
      </c>
      <c r="C663" t="s">
        <v>205</v>
      </c>
      <c r="D663" t="s">
        <v>55</v>
      </c>
      <c r="E663" t="s">
        <v>23</v>
      </c>
      <c r="F663" t="s">
        <v>25</v>
      </c>
      <c r="G663" t="s">
        <v>56</v>
      </c>
      <c r="H663" t="s">
        <v>71</v>
      </c>
      <c r="I663">
        <v>1</v>
      </c>
      <c r="J663" t="s">
        <v>231</v>
      </c>
      <c r="K663" s="1" t="s">
        <v>169</v>
      </c>
      <c r="L663" s="1" t="s">
        <v>162</v>
      </c>
      <c r="M663">
        <v>27</v>
      </c>
      <c r="N663">
        <v>0</v>
      </c>
      <c r="O663">
        <v>0</v>
      </c>
      <c r="P663">
        <v>0</v>
      </c>
      <c r="X663" t="str">
        <f>Toss[[#This Row],[服装]]&amp;Toss[[#This Row],[名前]]&amp;Toss[[#This Row],[レアリティ]]</f>
        <v>ユニフォーム駒木輝ICONIC</v>
      </c>
    </row>
    <row r="664" spans="1:24" x14ac:dyDescent="0.25">
      <c r="A664">
        <f>VLOOKUP(Toss[[#This Row],[No用]],SetNo[[No.用]:[vlookup 用]],2,FALSE)</f>
        <v>200</v>
      </c>
      <c r="B664">
        <f>IF(ROW()=2,1,IF(A663&lt;&gt;Toss[[#This Row],[No]],1,B663+1))</f>
        <v>3</v>
      </c>
      <c r="C664" t="s">
        <v>205</v>
      </c>
      <c r="D664" t="s">
        <v>55</v>
      </c>
      <c r="E664" t="s">
        <v>23</v>
      </c>
      <c r="F664" t="s">
        <v>25</v>
      </c>
      <c r="G664" t="s">
        <v>56</v>
      </c>
      <c r="H664" t="s">
        <v>71</v>
      </c>
      <c r="I664">
        <v>1</v>
      </c>
      <c r="J664" t="s">
        <v>231</v>
      </c>
      <c r="K664" s="1" t="s">
        <v>167</v>
      </c>
      <c r="L664" s="1" t="s">
        <v>162</v>
      </c>
      <c r="M664">
        <v>29</v>
      </c>
      <c r="N664">
        <v>0</v>
      </c>
      <c r="O664">
        <v>0</v>
      </c>
      <c r="P664">
        <v>0</v>
      </c>
      <c r="X664" t="str">
        <f>Toss[[#This Row],[服装]]&amp;Toss[[#This Row],[名前]]&amp;Toss[[#This Row],[レアリティ]]</f>
        <v>ユニフォーム駒木輝ICONIC</v>
      </c>
    </row>
    <row r="665" spans="1:24" x14ac:dyDescent="0.25">
      <c r="A665">
        <f>VLOOKUP(Toss[[#This Row],[No用]],SetNo[[No.用]:[vlookup 用]],2,FALSE)</f>
        <v>201</v>
      </c>
      <c r="B665">
        <f>IF(ROW()=2,1,IF(A664&lt;&gt;Toss[[#This Row],[No]],1,B664+1))</f>
        <v>1</v>
      </c>
      <c r="C665" t="s">
        <v>205</v>
      </c>
      <c r="D665" t="s">
        <v>57</v>
      </c>
      <c r="E665" t="s">
        <v>24</v>
      </c>
      <c r="F665" t="s">
        <v>26</v>
      </c>
      <c r="G665" t="s">
        <v>56</v>
      </c>
      <c r="H665" t="s">
        <v>71</v>
      </c>
      <c r="I665">
        <v>1</v>
      </c>
      <c r="J665" t="s">
        <v>231</v>
      </c>
      <c r="K665" s="1" t="s">
        <v>166</v>
      </c>
      <c r="L665" s="1" t="s">
        <v>162</v>
      </c>
      <c r="M665">
        <v>23</v>
      </c>
      <c r="N665">
        <v>0</v>
      </c>
      <c r="O665">
        <v>0</v>
      </c>
      <c r="P665">
        <v>0</v>
      </c>
      <c r="X665" t="str">
        <f>Toss[[#This Row],[服装]]&amp;Toss[[#This Row],[名前]]&amp;Toss[[#This Row],[レアリティ]]</f>
        <v>ユニフォーム茶屋和馬ICONIC</v>
      </c>
    </row>
    <row r="666" spans="1:24" x14ac:dyDescent="0.25">
      <c r="A666">
        <f>VLOOKUP(Toss[[#This Row],[No用]],SetNo[[No.用]:[vlookup 用]],2,FALSE)</f>
        <v>201</v>
      </c>
      <c r="B666">
        <f>IF(ROW()=2,1,IF(A665&lt;&gt;Toss[[#This Row],[No]],1,B665+1))</f>
        <v>2</v>
      </c>
      <c r="C666" t="s">
        <v>205</v>
      </c>
      <c r="D666" t="s">
        <v>57</v>
      </c>
      <c r="E666" t="s">
        <v>24</v>
      </c>
      <c r="F666" t="s">
        <v>26</v>
      </c>
      <c r="G666" t="s">
        <v>56</v>
      </c>
      <c r="H666" t="s">
        <v>71</v>
      </c>
      <c r="I666">
        <v>1</v>
      </c>
      <c r="J666" t="s">
        <v>231</v>
      </c>
      <c r="K666" s="1" t="s">
        <v>167</v>
      </c>
      <c r="L666" s="1" t="s">
        <v>162</v>
      </c>
      <c r="M666">
        <v>23</v>
      </c>
      <c r="N666">
        <v>0</v>
      </c>
      <c r="O666">
        <v>0</v>
      </c>
      <c r="P666">
        <v>0</v>
      </c>
      <c r="X666" t="str">
        <f>Toss[[#This Row],[服装]]&amp;Toss[[#This Row],[名前]]&amp;Toss[[#This Row],[レアリティ]]</f>
        <v>ユニフォーム茶屋和馬ICONIC</v>
      </c>
    </row>
    <row r="667" spans="1:24" x14ac:dyDescent="0.25">
      <c r="A667">
        <f>VLOOKUP(Toss[[#This Row],[No用]],SetNo[[No.用]:[vlookup 用]],2,FALSE)</f>
        <v>202</v>
      </c>
      <c r="B667">
        <f>IF(ROW()=2,1,IF(A666&lt;&gt;Toss[[#This Row],[No]],1,B666+1))</f>
        <v>1</v>
      </c>
      <c r="C667" t="s">
        <v>205</v>
      </c>
      <c r="D667" t="s">
        <v>58</v>
      </c>
      <c r="E667" t="s">
        <v>24</v>
      </c>
      <c r="F667" t="s">
        <v>25</v>
      </c>
      <c r="G667" t="s">
        <v>56</v>
      </c>
      <c r="H667" t="s">
        <v>71</v>
      </c>
      <c r="I667">
        <v>1</v>
      </c>
      <c r="J667" t="s">
        <v>231</v>
      </c>
      <c r="K667" s="1" t="s">
        <v>166</v>
      </c>
      <c r="L667" s="1" t="s">
        <v>162</v>
      </c>
      <c r="M667">
        <v>24</v>
      </c>
      <c r="N667">
        <v>0</v>
      </c>
      <c r="O667">
        <v>0</v>
      </c>
      <c r="P667">
        <v>0</v>
      </c>
      <c r="X667" t="str">
        <f>Toss[[#This Row],[服装]]&amp;Toss[[#This Row],[名前]]&amp;Toss[[#This Row],[レアリティ]]</f>
        <v>ユニフォーム玉川弘樹ICONIC</v>
      </c>
    </row>
    <row r="668" spans="1:24" x14ac:dyDescent="0.25">
      <c r="A668">
        <f>VLOOKUP(Toss[[#This Row],[No用]],SetNo[[No.用]:[vlookup 用]],2,FALSE)</f>
        <v>202</v>
      </c>
      <c r="B668">
        <f>IF(ROW()=2,1,IF(A667&lt;&gt;Toss[[#This Row],[No]],1,B667+1))</f>
        <v>2</v>
      </c>
      <c r="C668" t="s">
        <v>205</v>
      </c>
      <c r="D668" t="s">
        <v>58</v>
      </c>
      <c r="E668" t="s">
        <v>24</v>
      </c>
      <c r="F668" t="s">
        <v>25</v>
      </c>
      <c r="G668" t="s">
        <v>56</v>
      </c>
      <c r="H668" t="s">
        <v>71</v>
      </c>
      <c r="I668">
        <v>1</v>
      </c>
      <c r="J668" t="s">
        <v>231</v>
      </c>
      <c r="K668" s="1" t="s">
        <v>167</v>
      </c>
      <c r="L668" s="1" t="s">
        <v>162</v>
      </c>
      <c r="M668">
        <v>29</v>
      </c>
      <c r="N668">
        <v>0</v>
      </c>
      <c r="O668">
        <v>0</v>
      </c>
      <c r="P668">
        <v>0</v>
      </c>
      <c r="X668" t="str">
        <f>Toss[[#This Row],[服装]]&amp;Toss[[#This Row],[名前]]&amp;Toss[[#This Row],[レアリティ]]</f>
        <v>ユニフォーム玉川弘樹ICONIC</v>
      </c>
    </row>
    <row r="669" spans="1:24" x14ac:dyDescent="0.25">
      <c r="A669">
        <f>VLOOKUP(Toss[[#This Row],[No用]],SetNo[[No.用]:[vlookup 用]],2,FALSE)</f>
        <v>203</v>
      </c>
      <c r="B669">
        <f>IF(ROW()=2,1,IF(A668&lt;&gt;Toss[[#This Row],[No]],1,B668+1))</f>
        <v>1</v>
      </c>
      <c r="C669" t="s">
        <v>205</v>
      </c>
      <c r="D669" t="s">
        <v>59</v>
      </c>
      <c r="E669" t="s">
        <v>24</v>
      </c>
      <c r="F669" t="s">
        <v>21</v>
      </c>
      <c r="G669" t="s">
        <v>56</v>
      </c>
      <c r="H669" t="s">
        <v>71</v>
      </c>
      <c r="I669">
        <v>1</v>
      </c>
      <c r="J669" t="s">
        <v>231</v>
      </c>
      <c r="K669" s="1" t="s">
        <v>166</v>
      </c>
      <c r="L669" s="1" t="s">
        <v>162</v>
      </c>
      <c r="M669">
        <v>28</v>
      </c>
      <c r="N669">
        <v>0</v>
      </c>
      <c r="O669">
        <v>0</v>
      </c>
      <c r="P669">
        <v>0</v>
      </c>
      <c r="X669" t="str">
        <f>Toss[[#This Row],[服装]]&amp;Toss[[#This Row],[名前]]&amp;Toss[[#This Row],[レアリティ]]</f>
        <v>ユニフォーム桜井大河ICONIC</v>
      </c>
    </row>
    <row r="670" spans="1:24" x14ac:dyDescent="0.25">
      <c r="A670">
        <f>VLOOKUP(Toss[[#This Row],[No用]],SetNo[[No.用]:[vlookup 用]],2,FALSE)</f>
        <v>204</v>
      </c>
      <c r="B670">
        <f>IF(ROW()=2,1,IF(A669&lt;&gt;Toss[[#This Row],[No]],1,B669+1))</f>
        <v>1</v>
      </c>
      <c r="C670" t="s">
        <v>205</v>
      </c>
      <c r="D670" t="s">
        <v>60</v>
      </c>
      <c r="E670" t="s">
        <v>24</v>
      </c>
      <c r="F670" t="s">
        <v>31</v>
      </c>
      <c r="G670" t="s">
        <v>56</v>
      </c>
      <c r="H670" t="s">
        <v>71</v>
      </c>
      <c r="I670">
        <v>1</v>
      </c>
      <c r="J670" t="s">
        <v>231</v>
      </c>
      <c r="K670" s="1" t="s">
        <v>166</v>
      </c>
      <c r="L670" s="1" t="s">
        <v>173</v>
      </c>
      <c r="M670">
        <v>31</v>
      </c>
      <c r="N670">
        <v>0</v>
      </c>
      <c r="O670">
        <v>0</v>
      </c>
      <c r="P670">
        <v>0</v>
      </c>
      <c r="X670" t="str">
        <f>Toss[[#This Row],[服装]]&amp;Toss[[#This Row],[名前]]&amp;Toss[[#This Row],[レアリティ]]</f>
        <v>ユニフォーム芳賀良治ICONIC</v>
      </c>
    </row>
    <row r="671" spans="1:24" x14ac:dyDescent="0.25">
      <c r="A671">
        <f>VLOOKUP(Toss[[#This Row],[No用]],SetNo[[No.用]:[vlookup 用]],2,FALSE)</f>
        <v>204</v>
      </c>
      <c r="B671">
        <f>IF(ROW()=2,1,IF(A670&lt;&gt;Toss[[#This Row],[No]],1,B670+1))</f>
        <v>2</v>
      </c>
      <c r="C671" t="s">
        <v>205</v>
      </c>
      <c r="D671" t="s">
        <v>60</v>
      </c>
      <c r="E671" t="s">
        <v>24</v>
      </c>
      <c r="F671" t="s">
        <v>31</v>
      </c>
      <c r="G671" t="s">
        <v>56</v>
      </c>
      <c r="H671" t="s">
        <v>71</v>
      </c>
      <c r="I671">
        <v>1</v>
      </c>
      <c r="J671" t="s">
        <v>231</v>
      </c>
      <c r="K671" s="1" t="s">
        <v>169</v>
      </c>
      <c r="L671" s="1" t="s">
        <v>173</v>
      </c>
      <c r="M671">
        <v>31</v>
      </c>
      <c r="N671">
        <v>0</v>
      </c>
      <c r="O671">
        <v>0</v>
      </c>
      <c r="P671">
        <v>0</v>
      </c>
      <c r="X671" t="str">
        <f>Toss[[#This Row],[服装]]&amp;Toss[[#This Row],[名前]]&amp;Toss[[#This Row],[レアリティ]]</f>
        <v>ユニフォーム芳賀良治ICONIC</v>
      </c>
    </row>
    <row r="672" spans="1:24" x14ac:dyDescent="0.25">
      <c r="A672">
        <f>VLOOKUP(Toss[[#This Row],[No用]],SetNo[[No.用]:[vlookup 用]],2,FALSE)</f>
        <v>204</v>
      </c>
      <c r="B672">
        <f>IF(ROW()=2,1,IF(A671&lt;&gt;Toss[[#This Row],[No]],1,B671+1))</f>
        <v>3</v>
      </c>
      <c r="C672" t="s">
        <v>205</v>
      </c>
      <c r="D672" t="s">
        <v>60</v>
      </c>
      <c r="E672" t="s">
        <v>24</v>
      </c>
      <c r="F672" t="s">
        <v>31</v>
      </c>
      <c r="G672" t="s">
        <v>56</v>
      </c>
      <c r="H672" t="s">
        <v>71</v>
      </c>
      <c r="I672">
        <v>1</v>
      </c>
      <c r="J672" t="s">
        <v>231</v>
      </c>
      <c r="K672" s="1" t="s">
        <v>362</v>
      </c>
      <c r="L672" s="1" t="s">
        <v>173</v>
      </c>
      <c r="M672">
        <v>42</v>
      </c>
      <c r="N672">
        <v>0</v>
      </c>
      <c r="O672">
        <v>0</v>
      </c>
      <c r="P672">
        <v>0</v>
      </c>
      <c r="X672" t="str">
        <f>Toss[[#This Row],[服装]]&amp;Toss[[#This Row],[名前]]&amp;Toss[[#This Row],[レアリティ]]</f>
        <v>ユニフォーム芳賀良治ICONIC</v>
      </c>
    </row>
    <row r="673" spans="1:24" x14ac:dyDescent="0.25">
      <c r="A673">
        <f>VLOOKUP(Toss[[#This Row],[No用]],SetNo[[No.用]:[vlookup 用]],2,FALSE)</f>
        <v>204</v>
      </c>
      <c r="B673">
        <f>IF(ROW()=2,1,IF(A672&lt;&gt;Toss[[#This Row],[No]],1,B672+1))</f>
        <v>4</v>
      </c>
      <c r="C673" t="s">
        <v>205</v>
      </c>
      <c r="D673" t="s">
        <v>60</v>
      </c>
      <c r="E673" t="s">
        <v>24</v>
      </c>
      <c r="F673" t="s">
        <v>31</v>
      </c>
      <c r="G673" t="s">
        <v>56</v>
      </c>
      <c r="H673" t="s">
        <v>71</v>
      </c>
      <c r="I673">
        <v>1</v>
      </c>
      <c r="J673" t="s">
        <v>231</v>
      </c>
      <c r="K673" s="1" t="s">
        <v>232</v>
      </c>
      <c r="L673" s="1" t="s">
        <v>162</v>
      </c>
      <c r="M673">
        <v>33</v>
      </c>
      <c r="N673">
        <v>0</v>
      </c>
      <c r="O673">
        <v>0</v>
      </c>
      <c r="P673">
        <v>0</v>
      </c>
      <c r="X673" t="str">
        <f>Toss[[#This Row],[服装]]&amp;Toss[[#This Row],[名前]]&amp;Toss[[#This Row],[レアリティ]]</f>
        <v>ユニフォーム芳賀良治ICONIC</v>
      </c>
    </row>
    <row r="674" spans="1:24" x14ac:dyDescent="0.25">
      <c r="A674">
        <f>VLOOKUP(Toss[[#This Row],[No用]],SetNo[[No.用]:[vlookup 用]],2,FALSE)</f>
        <v>204</v>
      </c>
      <c r="B674">
        <f>IF(ROW()=2,1,IF(A673&lt;&gt;Toss[[#This Row],[No]],1,B673+1))</f>
        <v>5</v>
      </c>
      <c r="C674" t="s">
        <v>205</v>
      </c>
      <c r="D674" t="s">
        <v>60</v>
      </c>
      <c r="E674" t="s">
        <v>24</v>
      </c>
      <c r="F674" t="s">
        <v>31</v>
      </c>
      <c r="G674" t="s">
        <v>56</v>
      </c>
      <c r="H674" t="s">
        <v>71</v>
      </c>
      <c r="I674">
        <v>1</v>
      </c>
      <c r="J674" t="s">
        <v>231</v>
      </c>
      <c r="K674" s="1" t="s">
        <v>183</v>
      </c>
      <c r="L674" s="1" t="s">
        <v>224</v>
      </c>
      <c r="M674">
        <v>44</v>
      </c>
      <c r="N674">
        <v>0</v>
      </c>
      <c r="O674">
        <v>54</v>
      </c>
      <c r="P674">
        <v>0</v>
      </c>
      <c r="X674" t="str">
        <f>Toss[[#This Row],[服装]]&amp;Toss[[#This Row],[名前]]&amp;Toss[[#This Row],[レアリティ]]</f>
        <v>ユニフォーム芳賀良治ICONIC</v>
      </c>
    </row>
    <row r="675" spans="1:24" x14ac:dyDescent="0.25">
      <c r="A675">
        <f>VLOOKUP(Toss[[#This Row],[No用]],SetNo[[No.用]:[vlookup 用]],2,FALSE)</f>
        <v>205</v>
      </c>
      <c r="B675">
        <f>IF(ROW()=2,1,IF(A674&lt;&gt;Toss[[#This Row],[No]],1,B674+1))</f>
        <v>1</v>
      </c>
      <c r="C675" t="s">
        <v>205</v>
      </c>
      <c r="D675" t="s">
        <v>61</v>
      </c>
      <c r="E675" t="s">
        <v>24</v>
      </c>
      <c r="F675" t="s">
        <v>26</v>
      </c>
      <c r="G675" t="s">
        <v>56</v>
      </c>
      <c r="H675" t="s">
        <v>71</v>
      </c>
      <c r="I675">
        <v>1</v>
      </c>
      <c r="J675" t="s">
        <v>231</v>
      </c>
      <c r="K675" s="1" t="s">
        <v>166</v>
      </c>
      <c r="L675" s="1" t="s">
        <v>162</v>
      </c>
      <c r="M675">
        <v>24</v>
      </c>
      <c r="N675">
        <v>0</v>
      </c>
      <c r="O675">
        <v>0</v>
      </c>
      <c r="P675">
        <v>0</v>
      </c>
      <c r="X675" t="str">
        <f>Toss[[#This Row],[服装]]&amp;Toss[[#This Row],[名前]]&amp;Toss[[#This Row],[レアリティ]]</f>
        <v>ユニフォーム渋谷陸斗ICONIC</v>
      </c>
    </row>
    <row r="676" spans="1:24" x14ac:dyDescent="0.25">
      <c r="A676">
        <f>VLOOKUP(Toss[[#This Row],[No用]],SetNo[[No.用]:[vlookup 用]],2,FALSE)</f>
        <v>205</v>
      </c>
      <c r="B676">
        <f>IF(ROW()=2,1,IF(A675&lt;&gt;Toss[[#This Row],[No]],1,B675+1))</f>
        <v>2</v>
      </c>
      <c r="C676" t="s">
        <v>205</v>
      </c>
      <c r="D676" t="s">
        <v>61</v>
      </c>
      <c r="E676" t="s">
        <v>24</v>
      </c>
      <c r="F676" t="s">
        <v>26</v>
      </c>
      <c r="G676" t="s">
        <v>56</v>
      </c>
      <c r="H676" t="s">
        <v>71</v>
      </c>
      <c r="I676">
        <v>1</v>
      </c>
      <c r="J676" t="s">
        <v>231</v>
      </c>
      <c r="K676" s="1" t="s">
        <v>167</v>
      </c>
      <c r="L676" s="1" t="s">
        <v>162</v>
      </c>
      <c r="M676">
        <v>24</v>
      </c>
      <c r="N676">
        <v>0</v>
      </c>
      <c r="O676">
        <v>0</v>
      </c>
      <c r="P676">
        <v>0</v>
      </c>
      <c r="X676" t="str">
        <f>Toss[[#This Row],[服装]]&amp;Toss[[#This Row],[名前]]&amp;Toss[[#This Row],[レアリティ]]</f>
        <v>ユニフォーム渋谷陸斗ICONIC</v>
      </c>
    </row>
    <row r="677" spans="1:24" x14ac:dyDescent="0.25">
      <c r="A677">
        <f>VLOOKUP(Toss[[#This Row],[No用]],SetNo[[No.用]:[vlookup 用]],2,FALSE)</f>
        <v>206</v>
      </c>
      <c r="B677">
        <f>IF(ROW()=2,1,IF(A676&lt;&gt;Toss[[#This Row],[No]],1,B676+1))</f>
        <v>1</v>
      </c>
      <c r="C677" t="s">
        <v>205</v>
      </c>
      <c r="D677" t="s">
        <v>62</v>
      </c>
      <c r="E677" t="s">
        <v>24</v>
      </c>
      <c r="F677" t="s">
        <v>25</v>
      </c>
      <c r="G677" t="s">
        <v>56</v>
      </c>
      <c r="H677" t="s">
        <v>71</v>
      </c>
      <c r="I677">
        <v>1</v>
      </c>
      <c r="J677" t="s">
        <v>231</v>
      </c>
      <c r="K677" s="1" t="s">
        <v>166</v>
      </c>
      <c r="L677" s="1" t="s">
        <v>162</v>
      </c>
      <c r="M677">
        <v>25</v>
      </c>
      <c r="N677">
        <v>0</v>
      </c>
      <c r="O677">
        <v>0</v>
      </c>
      <c r="P677">
        <v>0</v>
      </c>
      <c r="X677" t="str">
        <f>Toss[[#This Row],[服装]]&amp;Toss[[#This Row],[名前]]&amp;Toss[[#This Row],[レアリティ]]</f>
        <v>ユニフォーム池尻隼人ICONIC</v>
      </c>
    </row>
    <row r="678" spans="1:24" x14ac:dyDescent="0.25">
      <c r="A678">
        <f>VLOOKUP(Toss[[#This Row],[No用]],SetNo[[No.用]:[vlookup 用]],2,FALSE)</f>
        <v>206</v>
      </c>
      <c r="B678">
        <f>IF(ROW()=2,1,IF(A677&lt;&gt;Toss[[#This Row],[No]],1,B677+1))</f>
        <v>2</v>
      </c>
      <c r="C678" t="s">
        <v>205</v>
      </c>
      <c r="D678" t="s">
        <v>62</v>
      </c>
      <c r="E678" t="s">
        <v>24</v>
      </c>
      <c r="F678" t="s">
        <v>25</v>
      </c>
      <c r="G678" t="s">
        <v>56</v>
      </c>
      <c r="H678" t="s">
        <v>71</v>
      </c>
      <c r="I678">
        <v>1</v>
      </c>
      <c r="J678" t="s">
        <v>231</v>
      </c>
      <c r="K678" s="1" t="s">
        <v>167</v>
      </c>
      <c r="L678" s="1" t="s">
        <v>162</v>
      </c>
      <c r="M678">
        <v>30</v>
      </c>
      <c r="N678">
        <v>0</v>
      </c>
      <c r="O678">
        <v>0</v>
      </c>
      <c r="P678">
        <v>0</v>
      </c>
      <c r="X678" t="str">
        <f>Toss[[#This Row],[服装]]&amp;Toss[[#This Row],[名前]]&amp;Toss[[#This Row],[レアリティ]]</f>
        <v>ユニフォーム池尻隼人ICONIC</v>
      </c>
    </row>
    <row r="679" spans="1:24" x14ac:dyDescent="0.25">
      <c r="A679">
        <f>VLOOKUP(Toss[[#This Row],[No用]],SetNo[[No.用]:[vlookup 用]],2,FALSE)</f>
        <v>207</v>
      </c>
      <c r="B679">
        <f>IF(ROW()=2,1,IF(A678&lt;&gt;Toss[[#This Row],[No]],1,B678+1))</f>
        <v>1</v>
      </c>
      <c r="C679" s="1" t="s">
        <v>759</v>
      </c>
      <c r="D679" s="1" t="s">
        <v>62</v>
      </c>
      <c r="E679" s="1" t="s">
        <v>77</v>
      </c>
      <c r="F679" s="1" t="s">
        <v>25</v>
      </c>
      <c r="G679" s="1" t="s">
        <v>56</v>
      </c>
      <c r="H679" s="1" t="s">
        <v>71</v>
      </c>
      <c r="I679">
        <v>1</v>
      </c>
      <c r="J679" t="s">
        <v>231</v>
      </c>
      <c r="K679" s="1" t="s">
        <v>166</v>
      </c>
      <c r="L679" s="1" t="s">
        <v>162</v>
      </c>
      <c r="M679">
        <v>25</v>
      </c>
      <c r="N679">
        <v>0</v>
      </c>
      <c r="O679">
        <v>0</v>
      </c>
      <c r="P679">
        <v>0</v>
      </c>
      <c r="X679" t="str">
        <f>Toss[[#This Row],[服装]]&amp;Toss[[#This Row],[名前]]&amp;Toss[[#This Row],[レアリティ]]</f>
        <v>文化祭2池尻隼人ICONIC</v>
      </c>
    </row>
    <row r="680" spans="1:24" x14ac:dyDescent="0.25">
      <c r="A680">
        <f>VLOOKUP(Toss[[#This Row],[No用]],SetNo[[No.用]:[vlookup 用]],2,FALSE)</f>
        <v>207</v>
      </c>
      <c r="B680">
        <f>IF(ROW()=2,1,IF(A679&lt;&gt;Toss[[#This Row],[No]],1,B679+1))</f>
        <v>2</v>
      </c>
      <c r="C680" s="1" t="s">
        <v>759</v>
      </c>
      <c r="D680" s="1" t="s">
        <v>62</v>
      </c>
      <c r="E680" s="1" t="s">
        <v>77</v>
      </c>
      <c r="F680" s="1" t="s">
        <v>25</v>
      </c>
      <c r="G680" s="1" t="s">
        <v>56</v>
      </c>
      <c r="H680" s="1" t="s">
        <v>71</v>
      </c>
      <c r="I680">
        <v>1</v>
      </c>
      <c r="J680" t="s">
        <v>231</v>
      </c>
      <c r="K680" s="1" t="s">
        <v>167</v>
      </c>
      <c r="L680" s="1" t="s">
        <v>162</v>
      </c>
      <c r="M680">
        <v>30</v>
      </c>
      <c r="N680">
        <v>0</v>
      </c>
      <c r="O680">
        <v>0</v>
      </c>
      <c r="P680">
        <v>0</v>
      </c>
      <c r="X680" t="str">
        <f>Toss[[#This Row],[服装]]&amp;Toss[[#This Row],[名前]]&amp;Toss[[#This Row],[レアリティ]]</f>
        <v>文化祭2池尻隼人ICONIC</v>
      </c>
    </row>
    <row r="681" spans="1:24" x14ac:dyDescent="0.25">
      <c r="A681">
        <f>VLOOKUP(Toss[[#This Row],[No用]],SetNo[[No.用]:[vlookup 用]],2,FALSE)</f>
        <v>208</v>
      </c>
      <c r="B681">
        <f>IF(ROW()=2,1,IF(A680&lt;&gt;Toss[[#This Row],[No]],1,B680+1))</f>
        <v>1</v>
      </c>
      <c r="C681" s="1" t="s">
        <v>893</v>
      </c>
      <c r="D681" s="1" t="s">
        <v>62</v>
      </c>
      <c r="E681" s="1" t="s">
        <v>73</v>
      </c>
      <c r="F681" s="1" t="s">
        <v>25</v>
      </c>
      <c r="G681" s="1" t="s">
        <v>56</v>
      </c>
      <c r="H681" s="1" t="s">
        <v>71</v>
      </c>
      <c r="I681">
        <v>1</v>
      </c>
      <c r="J681" t="s">
        <v>231</v>
      </c>
      <c r="K681" s="1" t="s">
        <v>166</v>
      </c>
      <c r="L681" s="1" t="s">
        <v>162</v>
      </c>
      <c r="M681">
        <v>25</v>
      </c>
      <c r="N681">
        <v>0</v>
      </c>
      <c r="O681">
        <v>0</v>
      </c>
      <c r="P681">
        <v>0</v>
      </c>
      <c r="X681" t="str">
        <f>Toss[[#This Row],[服装]]&amp;Toss[[#This Row],[名前]]&amp;Toss[[#This Row],[レアリティ]]</f>
        <v>遊園地池尻隼人ICONIC</v>
      </c>
    </row>
    <row r="682" spans="1:24" x14ac:dyDescent="0.25">
      <c r="A682">
        <f>VLOOKUP(Toss[[#This Row],[No用]],SetNo[[No.用]:[vlookup 用]],2,FALSE)</f>
        <v>208</v>
      </c>
      <c r="B682">
        <f>IF(ROW()=2,1,IF(A681&lt;&gt;Toss[[#This Row],[No]],1,B681+1))</f>
        <v>2</v>
      </c>
      <c r="C682" s="1" t="s">
        <v>893</v>
      </c>
      <c r="D682" s="1" t="s">
        <v>62</v>
      </c>
      <c r="E682" s="1" t="s">
        <v>73</v>
      </c>
      <c r="F682" s="1" t="s">
        <v>25</v>
      </c>
      <c r="G682" s="1" t="s">
        <v>56</v>
      </c>
      <c r="H682" s="1" t="s">
        <v>71</v>
      </c>
      <c r="I682">
        <v>1</v>
      </c>
      <c r="J682" t="s">
        <v>231</v>
      </c>
      <c r="K682" s="1" t="s">
        <v>167</v>
      </c>
      <c r="L682" s="1" t="s">
        <v>162</v>
      </c>
      <c r="M682">
        <v>30</v>
      </c>
      <c r="N682">
        <v>0</v>
      </c>
      <c r="O682">
        <v>0</v>
      </c>
      <c r="P682">
        <v>0</v>
      </c>
      <c r="X682" t="str">
        <f>Toss[[#This Row],[服装]]&amp;Toss[[#This Row],[名前]]&amp;Toss[[#This Row],[レアリティ]]</f>
        <v>遊園地池尻隼人ICONIC</v>
      </c>
    </row>
    <row r="683" spans="1:24" x14ac:dyDescent="0.25">
      <c r="A683">
        <f>VLOOKUP(Toss[[#This Row],[No用]],SetNo[[No.用]:[vlookup 用]],2,FALSE)</f>
        <v>209</v>
      </c>
      <c r="B683">
        <f>IF(ROW()=2,1,IF(A682&lt;&gt;Toss[[#This Row],[No]],1,B682+1))</f>
        <v>1</v>
      </c>
      <c r="C683" t="s">
        <v>205</v>
      </c>
      <c r="D683" t="s">
        <v>63</v>
      </c>
      <c r="E683" t="s">
        <v>28</v>
      </c>
      <c r="F683" t="s">
        <v>25</v>
      </c>
      <c r="G683" t="s">
        <v>64</v>
      </c>
      <c r="H683" t="s">
        <v>71</v>
      </c>
      <c r="I683">
        <v>1</v>
      </c>
      <c r="J683" t="s">
        <v>231</v>
      </c>
      <c r="K683" s="1" t="s">
        <v>166</v>
      </c>
      <c r="L683" s="1" t="s">
        <v>162</v>
      </c>
      <c r="M683">
        <v>25</v>
      </c>
      <c r="N683">
        <v>0</v>
      </c>
      <c r="O683">
        <v>0</v>
      </c>
      <c r="P683">
        <v>0</v>
      </c>
      <c r="X683" t="str">
        <f>Toss[[#This Row],[服装]]&amp;Toss[[#This Row],[名前]]&amp;Toss[[#This Row],[レアリティ]]</f>
        <v>ユニフォーム十和田良樹ICONIC</v>
      </c>
    </row>
    <row r="684" spans="1:24" x14ac:dyDescent="0.25">
      <c r="A684">
        <f>VLOOKUP(Toss[[#This Row],[No用]],SetNo[[No.用]:[vlookup 用]],2,FALSE)</f>
        <v>209</v>
      </c>
      <c r="B684">
        <f>IF(ROW()=2,1,IF(A683&lt;&gt;Toss[[#This Row],[No]],1,B683+1))</f>
        <v>2</v>
      </c>
      <c r="C684" t="s">
        <v>205</v>
      </c>
      <c r="D684" t="s">
        <v>63</v>
      </c>
      <c r="E684" t="s">
        <v>28</v>
      </c>
      <c r="F684" t="s">
        <v>25</v>
      </c>
      <c r="G684" t="s">
        <v>64</v>
      </c>
      <c r="H684" t="s">
        <v>71</v>
      </c>
      <c r="I684">
        <v>1</v>
      </c>
      <c r="J684" t="s">
        <v>231</v>
      </c>
      <c r="K684" s="1" t="s">
        <v>167</v>
      </c>
      <c r="L684" s="1" t="s">
        <v>162</v>
      </c>
      <c r="M684">
        <v>30</v>
      </c>
      <c r="N684">
        <v>0</v>
      </c>
      <c r="O684">
        <v>0</v>
      </c>
      <c r="P684">
        <v>0</v>
      </c>
      <c r="X684" t="str">
        <f>Toss[[#This Row],[服装]]&amp;Toss[[#This Row],[名前]]&amp;Toss[[#This Row],[レアリティ]]</f>
        <v>ユニフォーム十和田良樹ICONIC</v>
      </c>
    </row>
    <row r="685" spans="1:24" x14ac:dyDescent="0.25">
      <c r="A685">
        <f>VLOOKUP(Toss[[#This Row],[No用]],SetNo[[No.用]:[vlookup 用]],2,FALSE)</f>
        <v>210</v>
      </c>
      <c r="B685">
        <f>IF(ROW()=2,1,IF(A684&lt;&gt;Toss[[#This Row],[No]],1,B684+1))</f>
        <v>1</v>
      </c>
      <c r="C685" t="s">
        <v>205</v>
      </c>
      <c r="D685" t="s">
        <v>65</v>
      </c>
      <c r="E685" t="s">
        <v>28</v>
      </c>
      <c r="F685" t="s">
        <v>26</v>
      </c>
      <c r="G685" t="s">
        <v>64</v>
      </c>
      <c r="H685" t="s">
        <v>71</v>
      </c>
      <c r="I685">
        <v>1</v>
      </c>
      <c r="J685" t="s">
        <v>231</v>
      </c>
      <c r="K685" s="1" t="s">
        <v>166</v>
      </c>
      <c r="L685" s="1" t="s">
        <v>162</v>
      </c>
      <c r="M685" s="1">
        <v>24</v>
      </c>
      <c r="N685">
        <v>0</v>
      </c>
      <c r="O685">
        <v>0</v>
      </c>
      <c r="P685">
        <v>0</v>
      </c>
      <c r="X685" t="str">
        <f>Toss[[#This Row],[服装]]&amp;Toss[[#This Row],[名前]]&amp;Toss[[#This Row],[レアリティ]]</f>
        <v>ユニフォーム森岳歩ICONIC</v>
      </c>
    </row>
    <row r="686" spans="1:24" x14ac:dyDescent="0.25">
      <c r="A686">
        <f>VLOOKUP(Toss[[#This Row],[No用]],SetNo[[No.用]:[vlookup 用]],2,FALSE)</f>
        <v>210</v>
      </c>
      <c r="B686">
        <f>IF(ROW()=2,1,IF(A685&lt;&gt;Toss[[#This Row],[No]],1,B685+1))</f>
        <v>2</v>
      </c>
      <c r="C686" t="s">
        <v>205</v>
      </c>
      <c r="D686" t="s">
        <v>65</v>
      </c>
      <c r="E686" t="s">
        <v>28</v>
      </c>
      <c r="F686" t="s">
        <v>26</v>
      </c>
      <c r="G686" t="s">
        <v>64</v>
      </c>
      <c r="H686" t="s">
        <v>71</v>
      </c>
      <c r="I686">
        <v>1</v>
      </c>
      <c r="J686" t="s">
        <v>231</v>
      </c>
      <c r="K686" s="1" t="s">
        <v>167</v>
      </c>
      <c r="L686" s="1" t="s">
        <v>162</v>
      </c>
      <c r="M686">
        <v>24</v>
      </c>
      <c r="N686">
        <v>0</v>
      </c>
      <c r="O686">
        <v>0</v>
      </c>
      <c r="P686">
        <v>0</v>
      </c>
      <c r="X686" t="str">
        <f>Toss[[#This Row],[服装]]&amp;Toss[[#This Row],[名前]]&amp;Toss[[#This Row],[レアリティ]]</f>
        <v>ユニフォーム森岳歩ICONIC</v>
      </c>
    </row>
    <row r="687" spans="1:24" x14ac:dyDescent="0.25">
      <c r="A687">
        <f>VLOOKUP(Toss[[#This Row],[No用]],SetNo[[No.用]:[vlookup 用]],2,FALSE)</f>
        <v>211</v>
      </c>
      <c r="B687">
        <f>IF(ROW()=2,1,IF(A686&lt;&gt;Toss[[#This Row],[No]],1,B686+1))</f>
        <v>1</v>
      </c>
      <c r="C687" t="s">
        <v>205</v>
      </c>
      <c r="D687" t="s">
        <v>66</v>
      </c>
      <c r="E687" t="s">
        <v>24</v>
      </c>
      <c r="F687" t="s">
        <v>25</v>
      </c>
      <c r="G687" t="s">
        <v>64</v>
      </c>
      <c r="H687" t="s">
        <v>71</v>
      </c>
      <c r="I687">
        <v>1</v>
      </c>
      <c r="J687" t="s">
        <v>231</v>
      </c>
      <c r="K687" s="1" t="s">
        <v>166</v>
      </c>
      <c r="L687" s="1" t="s">
        <v>162</v>
      </c>
      <c r="M687">
        <v>25</v>
      </c>
      <c r="N687">
        <v>0</v>
      </c>
      <c r="O687">
        <v>0</v>
      </c>
      <c r="P687">
        <v>0</v>
      </c>
      <c r="X687" t="str">
        <f>Toss[[#This Row],[服装]]&amp;Toss[[#This Row],[名前]]&amp;Toss[[#This Row],[レアリティ]]</f>
        <v>ユニフォーム唐松拓巳ICONIC</v>
      </c>
    </row>
    <row r="688" spans="1:24" x14ac:dyDescent="0.25">
      <c r="A688">
        <f>VLOOKUP(Toss[[#This Row],[No用]],SetNo[[No.用]:[vlookup 用]],2,FALSE)</f>
        <v>211</v>
      </c>
      <c r="B688">
        <f>IF(ROW()=2,1,IF(A687&lt;&gt;Toss[[#This Row],[No]],1,B687+1))</f>
        <v>2</v>
      </c>
      <c r="C688" t="s">
        <v>205</v>
      </c>
      <c r="D688" t="s">
        <v>66</v>
      </c>
      <c r="E688" t="s">
        <v>24</v>
      </c>
      <c r="F688" t="s">
        <v>25</v>
      </c>
      <c r="G688" t="s">
        <v>64</v>
      </c>
      <c r="H688" t="s">
        <v>71</v>
      </c>
      <c r="I688">
        <v>1</v>
      </c>
      <c r="J688" t="s">
        <v>231</v>
      </c>
      <c r="K688" s="1" t="s">
        <v>167</v>
      </c>
      <c r="L688" s="1" t="s">
        <v>162</v>
      </c>
      <c r="M688">
        <v>30</v>
      </c>
      <c r="N688">
        <v>0</v>
      </c>
      <c r="O688">
        <v>0</v>
      </c>
      <c r="P688">
        <v>0</v>
      </c>
      <c r="X688" t="str">
        <f>Toss[[#This Row],[服装]]&amp;Toss[[#This Row],[名前]]&amp;Toss[[#This Row],[レアリティ]]</f>
        <v>ユニフォーム唐松拓巳ICONIC</v>
      </c>
    </row>
    <row r="689" spans="1:24" x14ac:dyDescent="0.25">
      <c r="A689">
        <f>VLOOKUP(Toss[[#This Row],[No用]],SetNo[[No.用]:[vlookup 用]],2,FALSE)</f>
        <v>212</v>
      </c>
      <c r="B689">
        <f>IF(ROW()=2,1,IF(A688&lt;&gt;Toss[[#This Row],[No]],1,B688+1))</f>
        <v>1</v>
      </c>
      <c r="C689" t="s">
        <v>205</v>
      </c>
      <c r="D689" t="s">
        <v>67</v>
      </c>
      <c r="E689" t="s">
        <v>28</v>
      </c>
      <c r="F689" t="s">
        <v>25</v>
      </c>
      <c r="G689" t="s">
        <v>64</v>
      </c>
      <c r="H689" t="s">
        <v>71</v>
      </c>
      <c r="I689">
        <v>1</v>
      </c>
      <c r="J689" t="s">
        <v>231</v>
      </c>
      <c r="K689" s="1" t="s">
        <v>166</v>
      </c>
      <c r="L689" s="1" t="s">
        <v>162</v>
      </c>
      <c r="M689">
        <v>25</v>
      </c>
      <c r="N689">
        <v>0</v>
      </c>
      <c r="O689">
        <v>0</v>
      </c>
      <c r="P689">
        <v>0</v>
      </c>
      <c r="X689" t="str">
        <f>Toss[[#This Row],[服装]]&amp;Toss[[#This Row],[名前]]&amp;Toss[[#This Row],[レアリティ]]</f>
        <v>ユニフォーム田沢裕樹ICONIC</v>
      </c>
    </row>
    <row r="690" spans="1:24" x14ac:dyDescent="0.25">
      <c r="A690">
        <f>VLOOKUP(Toss[[#This Row],[No用]],SetNo[[No.用]:[vlookup 用]],2,FALSE)</f>
        <v>212</v>
      </c>
      <c r="B690">
        <f>IF(ROW()=2,1,IF(A689&lt;&gt;Toss[[#This Row],[No]],1,B689+1))</f>
        <v>2</v>
      </c>
      <c r="C690" t="s">
        <v>205</v>
      </c>
      <c r="D690" t="s">
        <v>67</v>
      </c>
      <c r="E690" t="s">
        <v>28</v>
      </c>
      <c r="F690" t="s">
        <v>25</v>
      </c>
      <c r="G690" t="s">
        <v>64</v>
      </c>
      <c r="H690" t="s">
        <v>71</v>
      </c>
      <c r="I690">
        <v>1</v>
      </c>
      <c r="J690" t="s">
        <v>231</v>
      </c>
      <c r="K690" s="1" t="s">
        <v>167</v>
      </c>
      <c r="L690" s="1" t="s">
        <v>162</v>
      </c>
      <c r="M690">
        <v>30</v>
      </c>
      <c r="N690">
        <v>0</v>
      </c>
      <c r="O690">
        <v>0</v>
      </c>
      <c r="P690">
        <v>0</v>
      </c>
      <c r="X690" t="str">
        <f>Toss[[#This Row],[服装]]&amp;Toss[[#This Row],[名前]]&amp;Toss[[#This Row],[レアリティ]]</f>
        <v>ユニフォーム田沢裕樹ICONIC</v>
      </c>
    </row>
    <row r="691" spans="1:24" x14ac:dyDescent="0.25">
      <c r="A691">
        <f>VLOOKUP(Toss[[#This Row],[No用]],SetNo[[No.用]:[vlookup 用]],2,FALSE)</f>
        <v>213</v>
      </c>
      <c r="B691">
        <f>IF(ROW()=2,1,IF(A690&lt;&gt;Toss[[#This Row],[No]],1,B690+1))</f>
        <v>1</v>
      </c>
      <c r="C691" t="s">
        <v>205</v>
      </c>
      <c r="D691" t="s">
        <v>68</v>
      </c>
      <c r="E691" t="s">
        <v>28</v>
      </c>
      <c r="F691" t="s">
        <v>26</v>
      </c>
      <c r="G691" t="s">
        <v>64</v>
      </c>
      <c r="H691" t="s">
        <v>71</v>
      </c>
      <c r="I691">
        <v>1</v>
      </c>
      <c r="J691" t="s">
        <v>231</v>
      </c>
      <c r="K691" s="1" t="s">
        <v>166</v>
      </c>
      <c r="L691" s="1" t="s">
        <v>162</v>
      </c>
      <c r="M691">
        <v>25</v>
      </c>
      <c r="N691">
        <v>0</v>
      </c>
      <c r="O691">
        <v>0</v>
      </c>
      <c r="P691">
        <v>0</v>
      </c>
      <c r="X691" t="str">
        <f>Toss[[#This Row],[服装]]&amp;Toss[[#This Row],[名前]]&amp;Toss[[#This Row],[レアリティ]]</f>
        <v>ユニフォーム子安颯真ICONIC</v>
      </c>
    </row>
    <row r="692" spans="1:24" x14ac:dyDescent="0.25">
      <c r="A692">
        <f>VLOOKUP(Toss[[#This Row],[No用]],SetNo[[No.用]:[vlookup 用]],2,FALSE)</f>
        <v>213</v>
      </c>
      <c r="B692">
        <f>IF(ROW()=2,1,IF(A691&lt;&gt;Toss[[#This Row],[No]],1,B691+1))</f>
        <v>2</v>
      </c>
      <c r="C692" t="s">
        <v>205</v>
      </c>
      <c r="D692" t="s">
        <v>68</v>
      </c>
      <c r="E692" t="s">
        <v>28</v>
      </c>
      <c r="F692" t="s">
        <v>26</v>
      </c>
      <c r="G692" t="s">
        <v>64</v>
      </c>
      <c r="H692" t="s">
        <v>71</v>
      </c>
      <c r="I692">
        <v>1</v>
      </c>
      <c r="J692" t="s">
        <v>231</v>
      </c>
      <c r="K692" s="1" t="s">
        <v>167</v>
      </c>
      <c r="L692" s="1" t="s">
        <v>162</v>
      </c>
      <c r="M692">
        <v>25</v>
      </c>
      <c r="N692">
        <v>0</v>
      </c>
      <c r="O692">
        <v>0</v>
      </c>
      <c r="P692">
        <v>0</v>
      </c>
      <c r="X692" t="str">
        <f>Toss[[#This Row],[服装]]&amp;Toss[[#This Row],[名前]]&amp;Toss[[#This Row],[レアリティ]]</f>
        <v>ユニフォーム子安颯真ICONIC</v>
      </c>
    </row>
    <row r="693" spans="1:24" x14ac:dyDescent="0.25">
      <c r="A693">
        <f>VLOOKUP(Toss[[#This Row],[No用]],SetNo[[No.用]:[vlookup 用]],2,FALSE)</f>
        <v>214</v>
      </c>
      <c r="B693">
        <f>IF(ROW()=2,1,IF(A692&lt;&gt;Toss[[#This Row],[No]],1,B692+1))</f>
        <v>1</v>
      </c>
      <c r="C693" s="1" t="s">
        <v>951</v>
      </c>
      <c r="D693" s="1" t="s">
        <v>68</v>
      </c>
      <c r="E693" s="1" t="s">
        <v>73</v>
      </c>
      <c r="F693" s="1" t="s">
        <v>26</v>
      </c>
      <c r="G693" s="1" t="s">
        <v>64</v>
      </c>
      <c r="H693" s="1" t="s">
        <v>71</v>
      </c>
      <c r="I693">
        <v>1</v>
      </c>
      <c r="J693" t="s">
        <v>231</v>
      </c>
      <c r="K693" s="1" t="s">
        <v>166</v>
      </c>
      <c r="L693" s="1" t="s">
        <v>162</v>
      </c>
      <c r="M693">
        <v>25</v>
      </c>
      <c r="N693">
        <v>0</v>
      </c>
      <c r="O693">
        <v>0</v>
      </c>
      <c r="P693">
        <v>0</v>
      </c>
      <c r="X693" t="str">
        <f>Toss[[#This Row],[服装]]&amp;Toss[[#This Row],[名前]]&amp;Toss[[#This Row],[レアリティ]]</f>
        <v>サバゲ2子安颯真ICONIC</v>
      </c>
    </row>
    <row r="694" spans="1:24" x14ac:dyDescent="0.25">
      <c r="A694">
        <f>VLOOKUP(Toss[[#This Row],[No用]],SetNo[[No.用]:[vlookup 用]],2,FALSE)</f>
        <v>214</v>
      </c>
      <c r="B694">
        <f>IF(ROW()=2,1,IF(A693&lt;&gt;Toss[[#This Row],[No]],1,B693+1))</f>
        <v>2</v>
      </c>
      <c r="C694" s="1" t="s">
        <v>951</v>
      </c>
      <c r="D694" s="1" t="s">
        <v>68</v>
      </c>
      <c r="E694" s="1" t="s">
        <v>73</v>
      </c>
      <c r="F694" s="1" t="s">
        <v>26</v>
      </c>
      <c r="G694" s="1" t="s">
        <v>64</v>
      </c>
      <c r="H694" s="1" t="s">
        <v>71</v>
      </c>
      <c r="I694">
        <v>1</v>
      </c>
      <c r="J694" t="s">
        <v>231</v>
      </c>
      <c r="K694" s="1" t="s">
        <v>167</v>
      </c>
      <c r="L694" s="1" t="s">
        <v>162</v>
      </c>
      <c r="M694">
        <v>25</v>
      </c>
      <c r="N694">
        <v>0</v>
      </c>
      <c r="O694">
        <v>0</v>
      </c>
      <c r="P694">
        <v>0</v>
      </c>
      <c r="X694" t="str">
        <f>Toss[[#This Row],[服装]]&amp;Toss[[#This Row],[名前]]&amp;Toss[[#This Row],[レアリティ]]</f>
        <v>サバゲ2子安颯真ICONIC</v>
      </c>
    </row>
    <row r="695" spans="1:24" x14ac:dyDescent="0.25">
      <c r="A695">
        <f>VLOOKUP(Toss[[#This Row],[No用]],SetNo[[No.用]:[vlookup 用]],2,FALSE)</f>
        <v>215</v>
      </c>
      <c r="B695">
        <f>IF(ROW()=2,1,IF(A694&lt;&gt;Toss[[#This Row],[No]],1,B694+1))</f>
        <v>1</v>
      </c>
      <c r="C695" t="s">
        <v>205</v>
      </c>
      <c r="D695" t="s">
        <v>69</v>
      </c>
      <c r="E695" t="s">
        <v>28</v>
      </c>
      <c r="F695" t="s">
        <v>21</v>
      </c>
      <c r="G695" t="s">
        <v>64</v>
      </c>
      <c r="H695" t="s">
        <v>71</v>
      </c>
      <c r="I695">
        <v>1</v>
      </c>
      <c r="J695" t="s">
        <v>231</v>
      </c>
      <c r="K695" s="1" t="s">
        <v>166</v>
      </c>
      <c r="L695" s="1" t="s">
        <v>162</v>
      </c>
      <c r="M695">
        <v>25</v>
      </c>
      <c r="N695">
        <v>0</v>
      </c>
      <c r="O695">
        <v>0</v>
      </c>
      <c r="P695">
        <v>0</v>
      </c>
      <c r="X695" t="str">
        <f>Toss[[#This Row],[服装]]&amp;Toss[[#This Row],[名前]]&amp;Toss[[#This Row],[レアリティ]]</f>
        <v>ユニフォーム横手駿ICONIC</v>
      </c>
    </row>
    <row r="696" spans="1:24" x14ac:dyDescent="0.25">
      <c r="A696">
        <f>VLOOKUP(Toss[[#This Row],[No用]],SetNo[[No.用]:[vlookup 用]],2,FALSE)</f>
        <v>216</v>
      </c>
      <c r="B696">
        <f>IF(ROW()=2,1,IF(A695&lt;&gt;Toss[[#This Row],[No]],1,B695+1))</f>
        <v>1</v>
      </c>
      <c r="C696" t="s">
        <v>205</v>
      </c>
      <c r="D696" t="s">
        <v>70</v>
      </c>
      <c r="E696" t="s">
        <v>28</v>
      </c>
      <c r="F696" t="s">
        <v>31</v>
      </c>
      <c r="G696" t="s">
        <v>64</v>
      </c>
      <c r="H696" t="s">
        <v>71</v>
      </c>
      <c r="I696">
        <v>1</v>
      </c>
      <c r="J696" t="s">
        <v>231</v>
      </c>
      <c r="K696" s="1" t="s">
        <v>166</v>
      </c>
      <c r="L696" s="1" t="s">
        <v>173</v>
      </c>
      <c r="M696">
        <v>32</v>
      </c>
      <c r="N696">
        <v>0</v>
      </c>
      <c r="O696">
        <v>0</v>
      </c>
      <c r="P696">
        <v>0</v>
      </c>
      <c r="X696" t="str">
        <f>Toss[[#This Row],[服装]]&amp;Toss[[#This Row],[名前]]&amp;Toss[[#This Row],[レアリティ]]</f>
        <v>ユニフォーム夏瀬伊吹ICONIC</v>
      </c>
    </row>
    <row r="697" spans="1:24" x14ac:dyDescent="0.25">
      <c r="A697">
        <f>VLOOKUP(Toss[[#This Row],[No用]],SetNo[[No.用]:[vlookup 用]],2,FALSE)</f>
        <v>216</v>
      </c>
      <c r="B697">
        <f>IF(ROW()=2,1,IF(A696&lt;&gt;Toss[[#This Row],[No]],1,B696+1))</f>
        <v>2</v>
      </c>
      <c r="C697" t="s">
        <v>205</v>
      </c>
      <c r="D697" t="s">
        <v>70</v>
      </c>
      <c r="E697" t="s">
        <v>28</v>
      </c>
      <c r="F697" t="s">
        <v>31</v>
      </c>
      <c r="G697" t="s">
        <v>64</v>
      </c>
      <c r="H697" t="s">
        <v>71</v>
      </c>
      <c r="I697">
        <v>1</v>
      </c>
      <c r="J697" t="s">
        <v>231</v>
      </c>
      <c r="K697" s="1" t="s">
        <v>169</v>
      </c>
      <c r="L697" s="1" t="s">
        <v>173</v>
      </c>
      <c r="M697">
        <v>32</v>
      </c>
      <c r="N697">
        <v>0</v>
      </c>
      <c r="O697">
        <v>0</v>
      </c>
      <c r="P697">
        <v>0</v>
      </c>
      <c r="X697" t="str">
        <f>Toss[[#This Row],[服装]]&amp;Toss[[#This Row],[名前]]&amp;Toss[[#This Row],[レアリティ]]</f>
        <v>ユニフォーム夏瀬伊吹ICONIC</v>
      </c>
    </row>
    <row r="698" spans="1:24" x14ac:dyDescent="0.25">
      <c r="A698">
        <f>VLOOKUP(Toss[[#This Row],[No用]],SetNo[[No.用]:[vlookup 用]],2,FALSE)</f>
        <v>216</v>
      </c>
      <c r="B698">
        <f>IF(ROW()=2,1,IF(A697&lt;&gt;Toss[[#This Row],[No]],1,B697+1))</f>
        <v>3</v>
      </c>
      <c r="C698" t="s">
        <v>205</v>
      </c>
      <c r="D698" t="s">
        <v>70</v>
      </c>
      <c r="E698" t="s">
        <v>28</v>
      </c>
      <c r="F698" t="s">
        <v>31</v>
      </c>
      <c r="G698" t="s">
        <v>64</v>
      </c>
      <c r="H698" t="s">
        <v>71</v>
      </c>
      <c r="I698">
        <v>1</v>
      </c>
      <c r="J698" t="s">
        <v>231</v>
      </c>
      <c r="K698" s="1" t="s">
        <v>233</v>
      </c>
      <c r="L698" s="1" t="s">
        <v>173</v>
      </c>
      <c r="M698">
        <v>14</v>
      </c>
      <c r="N698">
        <v>0</v>
      </c>
      <c r="O698">
        <v>0</v>
      </c>
      <c r="P698">
        <v>0</v>
      </c>
      <c r="X698" t="str">
        <f>Toss[[#This Row],[服装]]&amp;Toss[[#This Row],[名前]]&amp;Toss[[#This Row],[レアリティ]]</f>
        <v>ユニフォーム夏瀬伊吹ICONIC</v>
      </c>
    </row>
    <row r="699" spans="1:24" x14ac:dyDescent="0.25">
      <c r="A699">
        <f>VLOOKUP(Toss[[#This Row],[No用]],SetNo[[No.用]:[vlookup 用]],2,FALSE)</f>
        <v>216</v>
      </c>
      <c r="B699">
        <f>IF(ROW()=2,1,IF(A698&lt;&gt;Toss[[#This Row],[No]],1,B698+1))</f>
        <v>4</v>
      </c>
      <c r="C699" t="s">
        <v>205</v>
      </c>
      <c r="D699" t="s">
        <v>70</v>
      </c>
      <c r="E699" t="s">
        <v>28</v>
      </c>
      <c r="F699" t="s">
        <v>31</v>
      </c>
      <c r="G699" t="s">
        <v>64</v>
      </c>
      <c r="H699" t="s">
        <v>71</v>
      </c>
      <c r="I699">
        <v>1</v>
      </c>
      <c r="J699" t="s">
        <v>231</v>
      </c>
      <c r="K699" s="1" t="s">
        <v>232</v>
      </c>
      <c r="L699" s="1" t="s">
        <v>162</v>
      </c>
      <c r="M699">
        <v>34</v>
      </c>
      <c r="N699">
        <v>0</v>
      </c>
      <c r="O699">
        <v>0</v>
      </c>
      <c r="P699">
        <v>0</v>
      </c>
      <c r="X699" t="str">
        <f>Toss[[#This Row],[服装]]&amp;Toss[[#This Row],[名前]]&amp;Toss[[#This Row],[レアリティ]]</f>
        <v>ユニフォーム夏瀬伊吹ICONIC</v>
      </c>
    </row>
    <row r="700" spans="1:24" x14ac:dyDescent="0.25">
      <c r="A700">
        <f>VLOOKUP(Toss[[#This Row],[No用]],SetNo[[No.用]:[vlookup 用]],2,FALSE)</f>
        <v>216</v>
      </c>
      <c r="B700">
        <f>IF(ROW()=2,1,IF(A699&lt;&gt;Toss[[#This Row],[No]],1,B699+1))</f>
        <v>5</v>
      </c>
      <c r="C700" t="s">
        <v>205</v>
      </c>
      <c r="D700" t="s">
        <v>70</v>
      </c>
      <c r="E700" t="s">
        <v>28</v>
      </c>
      <c r="F700" t="s">
        <v>31</v>
      </c>
      <c r="G700" t="s">
        <v>64</v>
      </c>
      <c r="H700" t="s">
        <v>71</v>
      </c>
      <c r="I700">
        <v>1</v>
      </c>
      <c r="J700" t="s">
        <v>231</v>
      </c>
      <c r="K700" s="1" t="s">
        <v>183</v>
      </c>
      <c r="L700" s="1" t="s">
        <v>224</v>
      </c>
      <c r="M700">
        <v>44</v>
      </c>
      <c r="N700">
        <v>0</v>
      </c>
      <c r="O700">
        <v>54</v>
      </c>
      <c r="P700">
        <v>0</v>
      </c>
      <c r="X700" t="str">
        <f>Toss[[#This Row],[服装]]&amp;Toss[[#This Row],[名前]]&amp;Toss[[#This Row],[レアリティ]]</f>
        <v>ユニフォーム夏瀬伊吹ICONIC</v>
      </c>
    </row>
    <row r="701" spans="1:24" x14ac:dyDescent="0.25">
      <c r="A701">
        <f>VLOOKUP(Toss[[#This Row],[No用]],SetNo[[No.用]:[vlookup 用]],2,FALSE)</f>
        <v>217</v>
      </c>
      <c r="B701">
        <f>IF(ROW()=2,1,IF(A700&lt;&gt;Toss[[#This Row],[No]],1,B700+1))</f>
        <v>1</v>
      </c>
      <c r="C701" s="1" t="s">
        <v>108</v>
      </c>
      <c r="D701" s="1" t="s">
        <v>665</v>
      </c>
      <c r="E701" s="1" t="s">
        <v>28</v>
      </c>
      <c r="F701" s="1" t="s">
        <v>31</v>
      </c>
      <c r="G701" s="1" t="s">
        <v>64</v>
      </c>
      <c r="H701" s="1" t="s">
        <v>71</v>
      </c>
      <c r="I701">
        <v>1</v>
      </c>
      <c r="J701" t="s">
        <v>231</v>
      </c>
      <c r="K701" s="1" t="s">
        <v>166</v>
      </c>
      <c r="L701" s="1" t="s">
        <v>173</v>
      </c>
      <c r="M701">
        <v>37</v>
      </c>
      <c r="N701">
        <v>0</v>
      </c>
      <c r="O701">
        <v>0</v>
      </c>
      <c r="P701">
        <v>0</v>
      </c>
      <c r="X701" t="str">
        <f>Toss[[#This Row],[服装]]&amp;Toss[[#This Row],[名前]]&amp;Toss[[#This Row],[レアリティ]]</f>
        <v>ユニフォーム秋宮昇ICONIC</v>
      </c>
    </row>
    <row r="702" spans="1:24" x14ac:dyDescent="0.25">
      <c r="A702">
        <f>VLOOKUP(Toss[[#This Row],[No用]],SetNo[[No.用]:[vlookup 用]],2,FALSE)</f>
        <v>217</v>
      </c>
      <c r="B702">
        <f>IF(ROW()=2,1,IF(A701&lt;&gt;Toss[[#This Row],[No]],1,B701+1))</f>
        <v>2</v>
      </c>
      <c r="C702" s="1" t="s">
        <v>108</v>
      </c>
      <c r="D702" s="1" t="s">
        <v>665</v>
      </c>
      <c r="E702" s="1" t="s">
        <v>28</v>
      </c>
      <c r="F702" s="1" t="s">
        <v>31</v>
      </c>
      <c r="G702" s="1" t="s">
        <v>64</v>
      </c>
      <c r="H702" s="1" t="s">
        <v>71</v>
      </c>
      <c r="I702">
        <v>1</v>
      </c>
      <c r="J702" t="s">
        <v>231</v>
      </c>
      <c r="K702" s="1" t="s">
        <v>169</v>
      </c>
      <c r="L702" s="1" t="s">
        <v>173</v>
      </c>
      <c r="M702">
        <v>37</v>
      </c>
      <c r="N702">
        <v>0</v>
      </c>
      <c r="O702">
        <v>0</v>
      </c>
      <c r="P702">
        <v>0</v>
      </c>
      <c r="X702" t="str">
        <f>Toss[[#This Row],[服装]]&amp;Toss[[#This Row],[名前]]&amp;Toss[[#This Row],[レアリティ]]</f>
        <v>ユニフォーム秋宮昇ICONIC</v>
      </c>
    </row>
    <row r="703" spans="1:24" x14ac:dyDescent="0.25">
      <c r="A703">
        <f>VLOOKUP(Toss[[#This Row],[No用]],SetNo[[No.用]:[vlookup 用]],2,FALSE)</f>
        <v>217</v>
      </c>
      <c r="B703">
        <f>IF(ROW()=2,1,IF(A702&lt;&gt;Toss[[#This Row],[No]],1,B702+1))</f>
        <v>3</v>
      </c>
      <c r="C703" s="1" t="s">
        <v>108</v>
      </c>
      <c r="D703" s="1" t="s">
        <v>665</v>
      </c>
      <c r="E703" s="1" t="s">
        <v>28</v>
      </c>
      <c r="F703" s="1" t="s">
        <v>31</v>
      </c>
      <c r="G703" s="1" t="s">
        <v>64</v>
      </c>
      <c r="H703" s="1" t="s">
        <v>71</v>
      </c>
      <c r="I703">
        <v>1</v>
      </c>
      <c r="J703" t="s">
        <v>231</v>
      </c>
      <c r="K703" s="1" t="s">
        <v>181</v>
      </c>
      <c r="L703" s="1" t="s">
        <v>173</v>
      </c>
      <c r="M703">
        <v>40</v>
      </c>
      <c r="N703">
        <v>0</v>
      </c>
      <c r="O703">
        <v>0</v>
      </c>
      <c r="P703">
        <v>0</v>
      </c>
      <c r="X703" t="str">
        <f>Toss[[#This Row],[服装]]&amp;Toss[[#This Row],[名前]]&amp;Toss[[#This Row],[レアリティ]]</f>
        <v>ユニフォーム秋宮昇ICONIC</v>
      </c>
    </row>
    <row r="704" spans="1:24" x14ac:dyDescent="0.25">
      <c r="A704">
        <f>VLOOKUP(Toss[[#This Row],[No用]],SetNo[[No.用]:[vlookup 用]],2,FALSE)</f>
        <v>217</v>
      </c>
      <c r="B704">
        <f>IF(ROW()=2,1,IF(A703&lt;&gt;Toss[[#This Row],[No]],1,B703+1))</f>
        <v>4</v>
      </c>
      <c r="C704" s="1" t="s">
        <v>108</v>
      </c>
      <c r="D704" s="1" t="s">
        <v>665</v>
      </c>
      <c r="E704" s="1" t="s">
        <v>28</v>
      </c>
      <c r="F704" s="1" t="s">
        <v>31</v>
      </c>
      <c r="G704" s="1" t="s">
        <v>64</v>
      </c>
      <c r="H704" s="1" t="s">
        <v>71</v>
      </c>
      <c r="I704">
        <v>1</v>
      </c>
      <c r="J704" t="s">
        <v>231</v>
      </c>
      <c r="K704" s="1" t="s">
        <v>172</v>
      </c>
      <c r="L704" s="1" t="s">
        <v>162</v>
      </c>
      <c r="M704">
        <v>34</v>
      </c>
      <c r="N704">
        <v>0</v>
      </c>
      <c r="O704">
        <v>0</v>
      </c>
      <c r="P704">
        <v>0</v>
      </c>
      <c r="X704" t="str">
        <f>Toss[[#This Row],[服装]]&amp;Toss[[#This Row],[名前]]&amp;Toss[[#This Row],[レアリティ]]</f>
        <v>ユニフォーム秋宮昇ICONIC</v>
      </c>
    </row>
    <row r="705" spans="1:24" x14ac:dyDescent="0.25">
      <c r="A705">
        <f>VLOOKUP(Toss[[#This Row],[No用]],SetNo[[No.用]:[vlookup 用]],2,FALSE)</f>
        <v>217</v>
      </c>
      <c r="B705">
        <f>IF(ROW()=2,1,IF(A704&lt;&gt;Toss[[#This Row],[No]],1,B704+1))</f>
        <v>5</v>
      </c>
      <c r="C705" s="1" t="s">
        <v>108</v>
      </c>
      <c r="D705" s="1" t="s">
        <v>665</v>
      </c>
      <c r="E705" s="1" t="s">
        <v>28</v>
      </c>
      <c r="F705" s="1" t="s">
        <v>31</v>
      </c>
      <c r="G705" s="1" t="s">
        <v>64</v>
      </c>
      <c r="H705" s="1" t="s">
        <v>71</v>
      </c>
      <c r="I705">
        <v>1</v>
      </c>
      <c r="J705" t="s">
        <v>231</v>
      </c>
      <c r="K705" s="1" t="s">
        <v>232</v>
      </c>
      <c r="L705" s="1" t="s">
        <v>162</v>
      </c>
      <c r="M705">
        <v>34</v>
      </c>
      <c r="N705">
        <v>0</v>
      </c>
      <c r="O705">
        <v>0</v>
      </c>
      <c r="P705">
        <v>0</v>
      </c>
      <c r="X705" t="str">
        <f>Toss[[#This Row],[服装]]&amp;Toss[[#This Row],[名前]]&amp;Toss[[#This Row],[レアリティ]]</f>
        <v>ユニフォーム秋宮昇ICONIC</v>
      </c>
    </row>
    <row r="706" spans="1:24" x14ac:dyDescent="0.25">
      <c r="A706">
        <f>VLOOKUP(Toss[[#This Row],[No用]],SetNo[[No.用]:[vlookup 用]],2,FALSE)</f>
        <v>217</v>
      </c>
      <c r="B706">
        <f>IF(ROW()=2,1,IF(A705&lt;&gt;Toss[[#This Row],[No]],1,B705+1))</f>
        <v>6</v>
      </c>
      <c r="C706" s="1" t="s">
        <v>108</v>
      </c>
      <c r="D706" s="1" t="s">
        <v>665</v>
      </c>
      <c r="E706" s="1" t="s">
        <v>28</v>
      </c>
      <c r="F706" s="1" t="s">
        <v>31</v>
      </c>
      <c r="G706" s="1" t="s">
        <v>64</v>
      </c>
      <c r="H706" s="1" t="s">
        <v>71</v>
      </c>
      <c r="I706">
        <v>1</v>
      </c>
      <c r="J706" t="s">
        <v>231</v>
      </c>
      <c r="K706" s="1" t="s">
        <v>167</v>
      </c>
      <c r="L706" s="1" t="s">
        <v>162</v>
      </c>
      <c r="M706">
        <v>26</v>
      </c>
      <c r="N706">
        <v>0</v>
      </c>
      <c r="O706">
        <v>0</v>
      </c>
      <c r="P706">
        <v>0</v>
      </c>
      <c r="X706" t="str">
        <f>Toss[[#This Row],[服装]]&amp;Toss[[#This Row],[名前]]&amp;Toss[[#This Row],[レアリティ]]</f>
        <v>ユニフォーム秋宮昇ICONIC</v>
      </c>
    </row>
    <row r="707" spans="1:24" x14ac:dyDescent="0.25">
      <c r="A707">
        <f>VLOOKUP(Toss[[#This Row],[No用]],SetNo[[No.用]:[vlookup 用]],2,FALSE)</f>
        <v>218</v>
      </c>
      <c r="B707">
        <f>IF(ROW()=2,1,IF(A706&lt;&gt;Toss[[#This Row],[No]],1,B706+1))</f>
        <v>1</v>
      </c>
      <c r="C707" t="s">
        <v>205</v>
      </c>
      <c r="D707" t="s">
        <v>72</v>
      </c>
      <c r="E707" t="s">
        <v>23</v>
      </c>
      <c r="F707" t="s">
        <v>31</v>
      </c>
      <c r="G707" t="s">
        <v>75</v>
      </c>
      <c r="H707" t="s">
        <v>71</v>
      </c>
      <c r="I707">
        <v>1</v>
      </c>
      <c r="J707" t="s">
        <v>231</v>
      </c>
      <c r="K707" s="1" t="s">
        <v>166</v>
      </c>
      <c r="L707" s="1" t="s">
        <v>173</v>
      </c>
      <c r="M707">
        <v>36</v>
      </c>
      <c r="N707">
        <v>0</v>
      </c>
      <c r="O707">
        <v>0</v>
      </c>
      <c r="P707">
        <v>0</v>
      </c>
      <c r="X707" t="str">
        <f>Toss[[#This Row],[服装]]&amp;Toss[[#This Row],[名前]]&amp;Toss[[#This Row],[レアリティ]]</f>
        <v>ユニフォーム古牧譲ICONIC</v>
      </c>
    </row>
    <row r="708" spans="1:24" x14ac:dyDescent="0.25">
      <c r="A708">
        <f>VLOOKUP(Toss[[#This Row],[No用]],SetNo[[No.用]:[vlookup 用]],2,FALSE)</f>
        <v>218</v>
      </c>
      <c r="B708">
        <f>IF(ROW()=2,1,IF(A707&lt;&gt;Toss[[#This Row],[No]],1,B707+1))</f>
        <v>2</v>
      </c>
      <c r="C708" t="s">
        <v>205</v>
      </c>
      <c r="D708" t="s">
        <v>72</v>
      </c>
      <c r="E708" t="s">
        <v>23</v>
      </c>
      <c r="F708" t="s">
        <v>31</v>
      </c>
      <c r="G708" t="s">
        <v>75</v>
      </c>
      <c r="H708" t="s">
        <v>71</v>
      </c>
      <c r="I708">
        <v>1</v>
      </c>
      <c r="J708" t="s">
        <v>231</v>
      </c>
      <c r="K708" s="1" t="s">
        <v>169</v>
      </c>
      <c r="L708" s="1" t="s">
        <v>173</v>
      </c>
      <c r="M708">
        <v>36</v>
      </c>
      <c r="N708">
        <v>0</v>
      </c>
      <c r="O708">
        <v>0</v>
      </c>
      <c r="P708">
        <v>0</v>
      </c>
      <c r="X708" t="str">
        <f>Toss[[#This Row],[服装]]&amp;Toss[[#This Row],[名前]]&amp;Toss[[#This Row],[レアリティ]]</f>
        <v>ユニフォーム古牧譲ICONIC</v>
      </c>
    </row>
    <row r="709" spans="1:24" x14ac:dyDescent="0.25">
      <c r="A709">
        <f>VLOOKUP(Toss[[#This Row],[No用]],SetNo[[No.用]:[vlookup 用]],2,FALSE)</f>
        <v>218</v>
      </c>
      <c r="B709">
        <f>IF(ROW()=2,1,IF(A708&lt;&gt;Toss[[#This Row],[No]],1,B708+1))</f>
        <v>3</v>
      </c>
      <c r="C709" t="s">
        <v>205</v>
      </c>
      <c r="D709" t="s">
        <v>72</v>
      </c>
      <c r="E709" t="s">
        <v>23</v>
      </c>
      <c r="F709" t="s">
        <v>31</v>
      </c>
      <c r="G709" t="s">
        <v>75</v>
      </c>
      <c r="H709" t="s">
        <v>71</v>
      </c>
      <c r="I709">
        <v>1</v>
      </c>
      <c r="J709" t="s">
        <v>231</v>
      </c>
      <c r="K709" s="1" t="s">
        <v>172</v>
      </c>
      <c r="L709" s="1" t="s">
        <v>173</v>
      </c>
      <c r="M709">
        <v>35</v>
      </c>
      <c r="N709">
        <v>0</v>
      </c>
      <c r="O709">
        <v>0</v>
      </c>
      <c r="P709">
        <v>0</v>
      </c>
      <c r="X709" t="str">
        <f>Toss[[#This Row],[服装]]&amp;Toss[[#This Row],[名前]]&amp;Toss[[#This Row],[レアリティ]]</f>
        <v>ユニフォーム古牧譲ICONIC</v>
      </c>
    </row>
    <row r="710" spans="1:24" x14ac:dyDescent="0.25">
      <c r="A710">
        <f>VLOOKUP(Toss[[#This Row],[No用]],SetNo[[No.用]:[vlookup 用]],2,FALSE)</f>
        <v>218</v>
      </c>
      <c r="B710">
        <f>IF(ROW()=2,1,IF(A709&lt;&gt;Toss[[#This Row],[No]],1,B709+1))</f>
        <v>4</v>
      </c>
      <c r="C710" t="s">
        <v>205</v>
      </c>
      <c r="D710" t="s">
        <v>72</v>
      </c>
      <c r="E710" t="s">
        <v>23</v>
      </c>
      <c r="F710" t="s">
        <v>31</v>
      </c>
      <c r="G710" t="s">
        <v>75</v>
      </c>
      <c r="H710" t="s">
        <v>71</v>
      </c>
      <c r="I710">
        <v>1</v>
      </c>
      <c r="J710" t="s">
        <v>231</v>
      </c>
      <c r="K710" s="1" t="s">
        <v>232</v>
      </c>
      <c r="L710" s="1" t="s">
        <v>162</v>
      </c>
      <c r="M710">
        <v>34</v>
      </c>
      <c r="N710">
        <v>0</v>
      </c>
      <c r="O710">
        <v>0</v>
      </c>
      <c r="P710">
        <v>0</v>
      </c>
      <c r="X710" t="str">
        <f>Toss[[#This Row],[服装]]&amp;Toss[[#This Row],[名前]]&amp;Toss[[#This Row],[レアリティ]]</f>
        <v>ユニフォーム古牧譲ICONIC</v>
      </c>
    </row>
    <row r="711" spans="1:24" x14ac:dyDescent="0.25">
      <c r="A711">
        <f>VLOOKUP(Toss[[#This Row],[No用]],SetNo[[No.用]:[vlookup 用]],2,FALSE)</f>
        <v>218</v>
      </c>
      <c r="B711">
        <f>IF(ROW()=2,1,IF(A710&lt;&gt;Toss[[#This Row],[No]],1,B710+1))</f>
        <v>5</v>
      </c>
      <c r="C711" t="s">
        <v>205</v>
      </c>
      <c r="D711" t="s">
        <v>72</v>
      </c>
      <c r="E711" t="s">
        <v>23</v>
      </c>
      <c r="F711" t="s">
        <v>31</v>
      </c>
      <c r="G711" t="s">
        <v>75</v>
      </c>
      <c r="H711" t="s">
        <v>71</v>
      </c>
      <c r="I711">
        <v>1</v>
      </c>
      <c r="J711" t="s">
        <v>231</v>
      </c>
      <c r="K711" s="1" t="s">
        <v>183</v>
      </c>
      <c r="L711" s="1" t="s">
        <v>224</v>
      </c>
      <c r="M711">
        <v>49</v>
      </c>
      <c r="N711">
        <v>0</v>
      </c>
      <c r="O711">
        <v>59</v>
      </c>
      <c r="P711">
        <v>0</v>
      </c>
      <c r="X711" t="str">
        <f>Toss[[#This Row],[服装]]&amp;Toss[[#This Row],[名前]]&amp;Toss[[#This Row],[レアリティ]]</f>
        <v>ユニフォーム古牧譲ICONIC</v>
      </c>
    </row>
    <row r="712" spans="1:24" x14ac:dyDescent="0.25">
      <c r="A712">
        <f>VLOOKUP(Toss[[#This Row],[No用]],SetNo[[No.用]:[vlookup 用]],2,FALSE)</f>
        <v>219</v>
      </c>
      <c r="B712">
        <f>IF(ROW()=2,1,IF(A711&lt;&gt;Toss[[#This Row],[No]],1,B711+1))</f>
        <v>1</v>
      </c>
      <c r="C712" s="1" t="s">
        <v>595</v>
      </c>
      <c r="D712" t="s">
        <v>72</v>
      </c>
      <c r="E712" s="1" t="s">
        <v>90</v>
      </c>
      <c r="F712" t="s">
        <v>74</v>
      </c>
      <c r="G712" t="s">
        <v>75</v>
      </c>
      <c r="H712" t="s">
        <v>71</v>
      </c>
      <c r="I712">
        <v>1</v>
      </c>
      <c r="J712" t="s">
        <v>231</v>
      </c>
      <c r="K712" s="1" t="s">
        <v>166</v>
      </c>
      <c r="L712" s="1" t="s">
        <v>173</v>
      </c>
      <c r="M712">
        <v>36</v>
      </c>
      <c r="N712">
        <v>0</v>
      </c>
      <c r="O712">
        <v>0</v>
      </c>
      <c r="P712">
        <v>0</v>
      </c>
      <c r="X712" t="str">
        <f>Toss[[#This Row],[服装]]&amp;Toss[[#This Row],[名前]]&amp;Toss[[#This Row],[レアリティ]]</f>
        <v>雪遊び古牧譲ICONIC</v>
      </c>
    </row>
    <row r="713" spans="1:24" x14ac:dyDescent="0.25">
      <c r="A713">
        <f>VLOOKUP(Toss[[#This Row],[No用]],SetNo[[No.用]:[vlookup 用]],2,FALSE)</f>
        <v>219</v>
      </c>
      <c r="B713">
        <f>IF(ROW()=2,1,IF(A712&lt;&gt;Toss[[#This Row],[No]],1,B712+1))</f>
        <v>2</v>
      </c>
      <c r="C713" s="1" t="s">
        <v>595</v>
      </c>
      <c r="D713" t="s">
        <v>72</v>
      </c>
      <c r="E713" s="1" t="s">
        <v>90</v>
      </c>
      <c r="F713" t="s">
        <v>74</v>
      </c>
      <c r="G713" t="s">
        <v>75</v>
      </c>
      <c r="H713" t="s">
        <v>71</v>
      </c>
      <c r="I713">
        <v>1</v>
      </c>
      <c r="J713" t="s">
        <v>231</v>
      </c>
      <c r="K713" s="1" t="s">
        <v>169</v>
      </c>
      <c r="L713" s="1" t="s">
        <v>173</v>
      </c>
      <c r="M713">
        <v>36</v>
      </c>
      <c r="N713">
        <v>0</v>
      </c>
      <c r="O713">
        <v>0</v>
      </c>
      <c r="P713">
        <v>0</v>
      </c>
      <c r="X713" t="str">
        <f>Toss[[#This Row],[服装]]&amp;Toss[[#This Row],[名前]]&amp;Toss[[#This Row],[レアリティ]]</f>
        <v>雪遊び古牧譲ICONIC</v>
      </c>
    </row>
    <row r="714" spans="1:24" x14ac:dyDescent="0.25">
      <c r="A714">
        <f>VLOOKUP(Toss[[#This Row],[No用]],SetNo[[No.用]:[vlookup 用]],2,FALSE)</f>
        <v>219</v>
      </c>
      <c r="B714">
        <f>IF(ROW()=2,1,IF(A713&lt;&gt;Toss[[#This Row],[No]],1,B713+1))</f>
        <v>3</v>
      </c>
      <c r="C714" s="1" t="s">
        <v>595</v>
      </c>
      <c r="D714" t="s">
        <v>72</v>
      </c>
      <c r="E714" s="1" t="s">
        <v>90</v>
      </c>
      <c r="F714" t="s">
        <v>74</v>
      </c>
      <c r="G714" t="s">
        <v>75</v>
      </c>
      <c r="H714" t="s">
        <v>71</v>
      </c>
      <c r="I714">
        <v>1</v>
      </c>
      <c r="J714" t="s">
        <v>231</v>
      </c>
      <c r="K714" s="1" t="s">
        <v>172</v>
      </c>
      <c r="L714" s="1" t="s">
        <v>173</v>
      </c>
      <c r="M714">
        <v>35</v>
      </c>
      <c r="N714">
        <v>0</v>
      </c>
      <c r="O714">
        <v>0</v>
      </c>
      <c r="P714">
        <v>0</v>
      </c>
      <c r="X714" t="str">
        <f>Toss[[#This Row],[服装]]&amp;Toss[[#This Row],[名前]]&amp;Toss[[#This Row],[レアリティ]]</f>
        <v>雪遊び古牧譲ICONIC</v>
      </c>
    </row>
    <row r="715" spans="1:24" x14ac:dyDescent="0.25">
      <c r="A715">
        <f>VLOOKUP(Toss[[#This Row],[No用]],SetNo[[No.用]:[vlookup 用]],2,FALSE)</f>
        <v>219</v>
      </c>
      <c r="B715">
        <f>IF(ROW()=2,1,IF(A714&lt;&gt;Toss[[#This Row],[No]],1,B714+1))</f>
        <v>4</v>
      </c>
      <c r="C715" s="1" t="s">
        <v>595</v>
      </c>
      <c r="D715" t="s">
        <v>72</v>
      </c>
      <c r="E715" s="1" t="s">
        <v>90</v>
      </c>
      <c r="F715" t="s">
        <v>74</v>
      </c>
      <c r="G715" t="s">
        <v>75</v>
      </c>
      <c r="H715" t="s">
        <v>71</v>
      </c>
      <c r="I715">
        <v>1</v>
      </c>
      <c r="J715" t="s">
        <v>231</v>
      </c>
      <c r="K715" s="1" t="s">
        <v>232</v>
      </c>
      <c r="L715" s="1" t="s">
        <v>178</v>
      </c>
      <c r="M715">
        <v>37</v>
      </c>
      <c r="N715">
        <v>0</v>
      </c>
      <c r="O715">
        <v>0</v>
      </c>
      <c r="P715">
        <v>0</v>
      </c>
      <c r="X715" t="str">
        <f>Toss[[#This Row],[服装]]&amp;Toss[[#This Row],[名前]]&amp;Toss[[#This Row],[レアリティ]]</f>
        <v>雪遊び古牧譲ICONIC</v>
      </c>
    </row>
    <row r="716" spans="1:24" x14ac:dyDescent="0.25">
      <c r="A716">
        <f>VLOOKUP(Toss[[#This Row],[No用]],SetNo[[No.用]:[vlookup 用]],2,FALSE)</f>
        <v>219</v>
      </c>
      <c r="B716">
        <f>IF(ROW()=2,1,IF(A715&lt;&gt;Toss[[#This Row],[No]],1,B715+1))</f>
        <v>5</v>
      </c>
      <c r="C716" s="1" t="s">
        <v>595</v>
      </c>
      <c r="D716" t="s">
        <v>72</v>
      </c>
      <c r="E716" s="1" t="s">
        <v>90</v>
      </c>
      <c r="F716" t="s">
        <v>74</v>
      </c>
      <c r="G716" t="s">
        <v>75</v>
      </c>
      <c r="H716" t="s">
        <v>71</v>
      </c>
      <c r="I716">
        <v>1</v>
      </c>
      <c r="J716" t="s">
        <v>231</v>
      </c>
      <c r="K716" s="1" t="s">
        <v>183</v>
      </c>
      <c r="L716" s="1" t="s">
        <v>224</v>
      </c>
      <c r="M716">
        <v>49</v>
      </c>
      <c r="N716">
        <v>0</v>
      </c>
      <c r="O716">
        <v>59</v>
      </c>
      <c r="P716">
        <v>0</v>
      </c>
      <c r="X716" t="str">
        <f>Toss[[#This Row],[服装]]&amp;Toss[[#This Row],[名前]]&amp;Toss[[#This Row],[レアリティ]]</f>
        <v>雪遊び古牧譲ICONIC</v>
      </c>
    </row>
    <row r="717" spans="1:24" x14ac:dyDescent="0.25">
      <c r="A717">
        <f>VLOOKUP(Toss[[#This Row],[No用]],SetNo[[No.用]:[vlookup 用]],2,FALSE)</f>
        <v>220</v>
      </c>
      <c r="B717">
        <f>IF(ROW()=2,1,IF(A716&lt;&gt;Toss[[#This Row],[No]],1,B716+1))</f>
        <v>1</v>
      </c>
      <c r="C717" t="s">
        <v>205</v>
      </c>
      <c r="D717" t="s">
        <v>76</v>
      </c>
      <c r="E717" t="s">
        <v>28</v>
      </c>
      <c r="F717" t="s">
        <v>25</v>
      </c>
      <c r="G717" t="s">
        <v>75</v>
      </c>
      <c r="H717" t="s">
        <v>71</v>
      </c>
      <c r="I717">
        <v>1</v>
      </c>
      <c r="J717" t="s">
        <v>231</v>
      </c>
      <c r="K717" s="1" t="s">
        <v>166</v>
      </c>
      <c r="L717" s="1" t="s">
        <v>162</v>
      </c>
      <c r="M717">
        <v>26</v>
      </c>
      <c r="N717">
        <v>0</v>
      </c>
      <c r="O717">
        <v>0</v>
      </c>
      <c r="P717">
        <v>0</v>
      </c>
      <c r="X717" t="str">
        <f>Toss[[#This Row],[服装]]&amp;Toss[[#This Row],[名前]]&amp;Toss[[#This Row],[レアリティ]]</f>
        <v>ユニフォーム浅虫快人ICONIC</v>
      </c>
    </row>
    <row r="718" spans="1:24" x14ac:dyDescent="0.25">
      <c r="A718">
        <f>VLOOKUP(Toss[[#This Row],[No用]],SetNo[[No.用]:[vlookup 用]],2,FALSE)</f>
        <v>220</v>
      </c>
      <c r="B718">
        <f>IF(ROW()=2,1,IF(A717&lt;&gt;Toss[[#This Row],[No]],1,B717+1))</f>
        <v>2</v>
      </c>
      <c r="C718" t="s">
        <v>205</v>
      </c>
      <c r="D718" t="s">
        <v>76</v>
      </c>
      <c r="E718" t="s">
        <v>28</v>
      </c>
      <c r="F718" t="s">
        <v>25</v>
      </c>
      <c r="G718" t="s">
        <v>75</v>
      </c>
      <c r="H718" t="s">
        <v>71</v>
      </c>
      <c r="I718">
        <v>1</v>
      </c>
      <c r="J718" t="s">
        <v>231</v>
      </c>
      <c r="K718" s="1" t="s">
        <v>167</v>
      </c>
      <c r="L718" s="1" t="s">
        <v>162</v>
      </c>
      <c r="M718">
        <v>31</v>
      </c>
      <c r="N718">
        <v>0</v>
      </c>
      <c r="O718">
        <v>0</v>
      </c>
      <c r="P718">
        <v>0</v>
      </c>
      <c r="X718" t="str">
        <f>Toss[[#This Row],[服装]]&amp;Toss[[#This Row],[名前]]&amp;Toss[[#This Row],[レアリティ]]</f>
        <v>ユニフォーム浅虫快人ICONIC</v>
      </c>
    </row>
    <row r="719" spans="1:24" x14ac:dyDescent="0.25">
      <c r="A719">
        <f>VLOOKUP(Toss[[#This Row],[No用]],SetNo[[No.用]:[vlookup 用]],2,FALSE)</f>
        <v>221</v>
      </c>
      <c r="B719">
        <f>IF(ROW()=2,1,IF(A718&lt;&gt;Toss[[#This Row],[No]],1,B718+1))</f>
        <v>1</v>
      </c>
      <c r="C719" t="s">
        <v>205</v>
      </c>
      <c r="D719" t="s">
        <v>79</v>
      </c>
      <c r="E719" t="s">
        <v>23</v>
      </c>
      <c r="F719" t="s">
        <v>21</v>
      </c>
      <c r="G719" t="s">
        <v>75</v>
      </c>
      <c r="H719" t="s">
        <v>71</v>
      </c>
      <c r="I719">
        <v>1</v>
      </c>
      <c r="J719" t="s">
        <v>231</v>
      </c>
      <c r="K719" s="1" t="s">
        <v>166</v>
      </c>
      <c r="L719" s="1" t="s">
        <v>162</v>
      </c>
      <c r="M719">
        <v>27</v>
      </c>
      <c r="N719">
        <v>0</v>
      </c>
      <c r="O719">
        <v>0</v>
      </c>
      <c r="P719">
        <v>0</v>
      </c>
      <c r="X719" t="str">
        <f>Toss[[#This Row],[服装]]&amp;Toss[[#This Row],[名前]]&amp;Toss[[#This Row],[レアリティ]]</f>
        <v>ユニフォーム南田大志ICONIC</v>
      </c>
    </row>
    <row r="720" spans="1:24" x14ac:dyDescent="0.25">
      <c r="A720">
        <f>VLOOKUP(Toss[[#This Row],[No用]],SetNo[[No.用]:[vlookup 用]],2,FALSE)</f>
        <v>222</v>
      </c>
      <c r="B720">
        <f>IF(ROW()=2,1,IF(A719&lt;&gt;Toss[[#This Row],[No]],1,B719+1))</f>
        <v>1</v>
      </c>
      <c r="C720" t="s">
        <v>205</v>
      </c>
      <c r="D720" t="s">
        <v>81</v>
      </c>
      <c r="E720" t="s">
        <v>23</v>
      </c>
      <c r="F720" t="s">
        <v>26</v>
      </c>
      <c r="G720" t="s">
        <v>75</v>
      </c>
      <c r="H720" t="s">
        <v>71</v>
      </c>
      <c r="I720">
        <v>1</v>
      </c>
      <c r="J720" t="s">
        <v>231</v>
      </c>
      <c r="K720" s="1" t="s">
        <v>166</v>
      </c>
      <c r="L720" s="1" t="s">
        <v>162</v>
      </c>
      <c r="M720" s="1">
        <v>25</v>
      </c>
      <c r="N720">
        <v>0</v>
      </c>
      <c r="O720">
        <v>0</v>
      </c>
      <c r="P720">
        <v>0</v>
      </c>
      <c r="X720" t="str">
        <f>Toss[[#This Row],[服装]]&amp;Toss[[#This Row],[名前]]&amp;Toss[[#This Row],[レアリティ]]</f>
        <v>ユニフォーム湯川良明ICONIC</v>
      </c>
    </row>
    <row r="721" spans="1:24" x14ac:dyDescent="0.25">
      <c r="A721">
        <f>VLOOKUP(Toss[[#This Row],[No用]],SetNo[[No.用]:[vlookup 用]],2,FALSE)</f>
        <v>222</v>
      </c>
      <c r="B721">
        <f>IF(ROW()=2,1,IF(A720&lt;&gt;Toss[[#This Row],[No]],1,B720+1))</f>
        <v>2</v>
      </c>
      <c r="C721" t="s">
        <v>205</v>
      </c>
      <c r="D721" t="s">
        <v>81</v>
      </c>
      <c r="E721" t="s">
        <v>23</v>
      </c>
      <c r="F721" t="s">
        <v>26</v>
      </c>
      <c r="G721" t="s">
        <v>75</v>
      </c>
      <c r="H721" t="s">
        <v>71</v>
      </c>
      <c r="I721">
        <v>1</v>
      </c>
      <c r="J721" t="s">
        <v>231</v>
      </c>
      <c r="K721" s="1" t="s">
        <v>167</v>
      </c>
      <c r="L721" s="1" t="s">
        <v>162</v>
      </c>
      <c r="M721">
        <v>25</v>
      </c>
      <c r="N721">
        <v>0</v>
      </c>
      <c r="O721">
        <v>0</v>
      </c>
      <c r="P721">
        <v>0</v>
      </c>
      <c r="X721" t="str">
        <f>Toss[[#This Row],[服装]]&amp;Toss[[#This Row],[名前]]&amp;Toss[[#This Row],[レアリティ]]</f>
        <v>ユニフォーム湯川良明ICONIC</v>
      </c>
    </row>
    <row r="722" spans="1:24" x14ac:dyDescent="0.25">
      <c r="A722">
        <f>VLOOKUP(Toss[[#This Row],[No用]],SetNo[[No.用]:[vlookup 用]],2,FALSE)</f>
        <v>223</v>
      </c>
      <c r="B722">
        <f>IF(ROW()=2,1,IF(A721&lt;&gt;Toss[[#This Row],[No]],1,B721+1))</f>
        <v>1</v>
      </c>
      <c r="C722" t="s">
        <v>205</v>
      </c>
      <c r="D722" t="s">
        <v>83</v>
      </c>
      <c r="E722" t="s">
        <v>23</v>
      </c>
      <c r="F722" t="s">
        <v>25</v>
      </c>
      <c r="G722" t="s">
        <v>75</v>
      </c>
      <c r="H722" t="s">
        <v>71</v>
      </c>
      <c r="I722">
        <v>1</v>
      </c>
      <c r="J722" t="s">
        <v>231</v>
      </c>
      <c r="K722" s="1" t="s">
        <v>166</v>
      </c>
      <c r="L722" s="1" t="s">
        <v>162</v>
      </c>
      <c r="M722">
        <v>26</v>
      </c>
      <c r="N722">
        <v>0</v>
      </c>
      <c r="O722">
        <v>0</v>
      </c>
      <c r="P722">
        <v>0</v>
      </c>
      <c r="X722" t="str">
        <f>Toss[[#This Row],[服装]]&amp;Toss[[#This Row],[名前]]&amp;Toss[[#This Row],[レアリティ]]</f>
        <v>ユニフォーム稲垣功ICONIC</v>
      </c>
    </row>
    <row r="723" spans="1:24" x14ac:dyDescent="0.25">
      <c r="A723">
        <f>VLOOKUP(Toss[[#This Row],[No用]],SetNo[[No.用]:[vlookup 用]],2,FALSE)</f>
        <v>223</v>
      </c>
      <c r="B723">
        <f>IF(ROW()=2,1,IF(A722&lt;&gt;Toss[[#This Row],[No]],1,B722+1))</f>
        <v>2</v>
      </c>
      <c r="C723" t="s">
        <v>205</v>
      </c>
      <c r="D723" t="s">
        <v>83</v>
      </c>
      <c r="E723" t="s">
        <v>23</v>
      </c>
      <c r="F723" t="s">
        <v>25</v>
      </c>
      <c r="G723" t="s">
        <v>75</v>
      </c>
      <c r="H723" t="s">
        <v>71</v>
      </c>
      <c r="I723">
        <v>1</v>
      </c>
      <c r="J723" t="s">
        <v>231</v>
      </c>
      <c r="K723" s="1" t="s">
        <v>167</v>
      </c>
      <c r="L723" s="1" t="s">
        <v>162</v>
      </c>
      <c r="M723">
        <v>31</v>
      </c>
      <c r="N723">
        <v>0</v>
      </c>
      <c r="O723">
        <v>0</v>
      </c>
      <c r="P723">
        <v>0</v>
      </c>
      <c r="X723" t="str">
        <f>Toss[[#This Row],[服装]]&amp;Toss[[#This Row],[名前]]&amp;Toss[[#This Row],[レアリティ]]</f>
        <v>ユニフォーム稲垣功ICONIC</v>
      </c>
    </row>
    <row r="724" spans="1:24" x14ac:dyDescent="0.25">
      <c r="A724">
        <f>VLOOKUP(Toss[[#This Row],[No用]],SetNo[[No.用]:[vlookup 用]],2,FALSE)</f>
        <v>224</v>
      </c>
      <c r="B724">
        <f>IF(ROW()=2,1,IF(A723&lt;&gt;Toss[[#This Row],[No]],1,B723+1))</f>
        <v>1</v>
      </c>
      <c r="C724" t="s">
        <v>205</v>
      </c>
      <c r="D724" t="s">
        <v>86</v>
      </c>
      <c r="E724" t="s">
        <v>23</v>
      </c>
      <c r="F724" t="s">
        <v>26</v>
      </c>
      <c r="G724" t="s">
        <v>75</v>
      </c>
      <c r="H724" t="s">
        <v>71</v>
      </c>
      <c r="I724">
        <v>1</v>
      </c>
      <c r="J724" t="s">
        <v>231</v>
      </c>
      <c r="K724" s="1" t="s">
        <v>166</v>
      </c>
      <c r="L724" s="1" t="s">
        <v>162</v>
      </c>
      <c r="M724">
        <v>25</v>
      </c>
      <c r="N724">
        <v>0</v>
      </c>
      <c r="O724">
        <v>0</v>
      </c>
      <c r="P724">
        <v>0</v>
      </c>
      <c r="X724" t="str">
        <f>Toss[[#This Row],[服装]]&amp;Toss[[#This Row],[名前]]&amp;Toss[[#This Row],[レアリティ]]</f>
        <v>ユニフォーム馬門英治ICONIC</v>
      </c>
    </row>
    <row r="725" spans="1:24" x14ac:dyDescent="0.25">
      <c r="A725">
        <f>VLOOKUP(Toss[[#This Row],[No用]],SetNo[[No.用]:[vlookup 用]],2,FALSE)</f>
        <v>224</v>
      </c>
      <c r="B725">
        <f>IF(ROW()=2,1,IF(A724&lt;&gt;Toss[[#This Row],[No]],1,B724+1))</f>
        <v>2</v>
      </c>
      <c r="C725" t="s">
        <v>205</v>
      </c>
      <c r="D725" t="s">
        <v>86</v>
      </c>
      <c r="E725" t="s">
        <v>23</v>
      </c>
      <c r="F725" t="s">
        <v>26</v>
      </c>
      <c r="G725" t="s">
        <v>75</v>
      </c>
      <c r="H725" t="s">
        <v>71</v>
      </c>
      <c r="I725">
        <v>1</v>
      </c>
      <c r="J725" t="s">
        <v>231</v>
      </c>
      <c r="K725" s="1" t="s">
        <v>167</v>
      </c>
      <c r="L725" s="1" t="s">
        <v>162</v>
      </c>
      <c r="M725">
        <v>25</v>
      </c>
      <c r="N725">
        <v>0</v>
      </c>
      <c r="O725">
        <v>0</v>
      </c>
      <c r="P725">
        <v>0</v>
      </c>
      <c r="X725" t="str">
        <f>Toss[[#This Row],[服装]]&amp;Toss[[#This Row],[名前]]&amp;Toss[[#This Row],[レアリティ]]</f>
        <v>ユニフォーム馬門英治ICONIC</v>
      </c>
    </row>
    <row r="726" spans="1:24" x14ac:dyDescent="0.25">
      <c r="A726">
        <f>VLOOKUP(Toss[[#This Row],[No用]],SetNo[[No.用]:[vlookup 用]],2,FALSE)</f>
        <v>225</v>
      </c>
      <c r="B726">
        <f>IF(ROW()=2,1,IF(A725&lt;&gt;Toss[[#This Row],[No]],1,B725+1))</f>
        <v>1</v>
      </c>
      <c r="C726" t="s">
        <v>205</v>
      </c>
      <c r="D726" t="s">
        <v>88</v>
      </c>
      <c r="E726" t="s">
        <v>23</v>
      </c>
      <c r="F726" t="s">
        <v>25</v>
      </c>
      <c r="G726" t="s">
        <v>75</v>
      </c>
      <c r="H726" t="s">
        <v>71</v>
      </c>
      <c r="I726">
        <v>1</v>
      </c>
      <c r="J726" t="s">
        <v>231</v>
      </c>
      <c r="K726" s="1" t="s">
        <v>166</v>
      </c>
      <c r="L726" s="1" t="s">
        <v>162</v>
      </c>
      <c r="M726">
        <v>24</v>
      </c>
      <c r="N726">
        <v>0</v>
      </c>
      <c r="O726">
        <v>0</v>
      </c>
      <c r="P726">
        <v>0</v>
      </c>
      <c r="X726" t="str">
        <f>Toss[[#This Row],[服装]]&amp;Toss[[#This Row],[名前]]&amp;Toss[[#This Row],[レアリティ]]</f>
        <v>ユニフォーム百沢雄大ICONIC</v>
      </c>
    </row>
    <row r="727" spans="1:24" x14ac:dyDescent="0.25">
      <c r="A727">
        <f>VLOOKUP(Toss[[#This Row],[No用]],SetNo[[No.用]:[vlookup 用]],2,FALSE)</f>
        <v>225</v>
      </c>
      <c r="B727">
        <f>IF(ROW()=2,1,IF(A726&lt;&gt;Toss[[#This Row],[No]],1,B726+1))</f>
        <v>2</v>
      </c>
      <c r="C727" t="s">
        <v>205</v>
      </c>
      <c r="D727" t="s">
        <v>88</v>
      </c>
      <c r="E727" t="s">
        <v>23</v>
      </c>
      <c r="F727" t="s">
        <v>25</v>
      </c>
      <c r="G727" t="s">
        <v>75</v>
      </c>
      <c r="H727" t="s">
        <v>71</v>
      </c>
      <c r="I727">
        <v>1</v>
      </c>
      <c r="J727" t="s">
        <v>231</v>
      </c>
      <c r="K727" s="1" t="s">
        <v>167</v>
      </c>
      <c r="L727" s="1" t="s">
        <v>162</v>
      </c>
      <c r="M727">
        <v>29</v>
      </c>
      <c r="N727">
        <v>0</v>
      </c>
      <c r="O727">
        <v>0</v>
      </c>
      <c r="P727">
        <v>0</v>
      </c>
      <c r="X727" t="str">
        <f>Toss[[#This Row],[服装]]&amp;Toss[[#This Row],[名前]]&amp;Toss[[#This Row],[レアリティ]]</f>
        <v>ユニフォーム百沢雄大ICONIC</v>
      </c>
    </row>
    <row r="728" spans="1:24" x14ac:dyDescent="0.25">
      <c r="A728">
        <f>VLOOKUP(Toss[[#This Row],[No用]],SetNo[[No.用]:[vlookup 用]],2,FALSE)</f>
        <v>226</v>
      </c>
      <c r="B728">
        <f>IF(ROW()=2,1,IF(A727&lt;&gt;Toss[[#This Row],[No]],1,B727+1))</f>
        <v>1</v>
      </c>
      <c r="C728" s="1" t="s">
        <v>552</v>
      </c>
      <c r="D728" t="s">
        <v>88</v>
      </c>
      <c r="E728" s="1" t="s">
        <v>90</v>
      </c>
      <c r="F728" t="s">
        <v>78</v>
      </c>
      <c r="G728" t="s">
        <v>75</v>
      </c>
      <c r="H728" t="s">
        <v>71</v>
      </c>
      <c r="I728">
        <v>1</v>
      </c>
      <c r="J728" t="s">
        <v>231</v>
      </c>
      <c r="K728" s="1" t="s">
        <v>166</v>
      </c>
      <c r="L728" s="1" t="s">
        <v>162</v>
      </c>
      <c r="M728">
        <v>24</v>
      </c>
      <c r="N728">
        <v>0</v>
      </c>
      <c r="O728">
        <v>0</v>
      </c>
      <c r="P728">
        <v>0</v>
      </c>
      <c r="X728" t="str">
        <f>Toss[[#This Row],[服装]]&amp;Toss[[#This Row],[名前]]&amp;Toss[[#This Row],[レアリティ]]</f>
        <v>職業体験百沢雄大ICONIC</v>
      </c>
    </row>
    <row r="729" spans="1:24" x14ac:dyDescent="0.25">
      <c r="A729">
        <f>VLOOKUP(Toss[[#This Row],[No用]],SetNo[[No.用]:[vlookup 用]],2,FALSE)</f>
        <v>226</v>
      </c>
      <c r="B729">
        <f>IF(ROW()=2,1,IF(A728&lt;&gt;Toss[[#This Row],[No]],1,B728+1))</f>
        <v>2</v>
      </c>
      <c r="C729" s="1" t="s">
        <v>552</v>
      </c>
      <c r="D729" t="s">
        <v>88</v>
      </c>
      <c r="E729" s="1" t="s">
        <v>90</v>
      </c>
      <c r="F729" t="s">
        <v>78</v>
      </c>
      <c r="G729" t="s">
        <v>75</v>
      </c>
      <c r="H729" t="s">
        <v>71</v>
      </c>
      <c r="I729">
        <v>1</v>
      </c>
      <c r="J729" t="s">
        <v>231</v>
      </c>
      <c r="K729" s="1" t="s">
        <v>167</v>
      </c>
      <c r="L729" s="1" t="s">
        <v>162</v>
      </c>
      <c r="M729">
        <v>29</v>
      </c>
      <c r="N729">
        <v>0</v>
      </c>
      <c r="O729">
        <v>0</v>
      </c>
      <c r="P729">
        <v>0</v>
      </c>
      <c r="X729" t="str">
        <f>Toss[[#This Row],[服装]]&amp;Toss[[#This Row],[名前]]&amp;Toss[[#This Row],[レアリティ]]</f>
        <v>職業体験百沢雄大ICONIC</v>
      </c>
    </row>
    <row r="730" spans="1:24" x14ac:dyDescent="0.25">
      <c r="A730">
        <f>VLOOKUP(Toss[[#This Row],[No用]],SetNo[[No.用]:[vlookup 用]],2,FALSE)</f>
        <v>227</v>
      </c>
      <c r="B730">
        <f>IF(ROW()=2,1,IF(A729&lt;&gt;Toss[[#This Row],[No]],1,B729+1))</f>
        <v>1</v>
      </c>
      <c r="C730" t="s">
        <v>108</v>
      </c>
      <c r="D730" t="s">
        <v>89</v>
      </c>
      <c r="E730" t="s">
        <v>90</v>
      </c>
      <c r="F730" t="s">
        <v>78</v>
      </c>
      <c r="G730" t="s">
        <v>91</v>
      </c>
      <c r="H730" t="s">
        <v>71</v>
      </c>
      <c r="I730">
        <v>1</v>
      </c>
      <c r="J730" t="s">
        <v>231</v>
      </c>
      <c r="K730" s="1" t="s">
        <v>166</v>
      </c>
      <c r="L730" s="1" t="s">
        <v>162</v>
      </c>
      <c r="M730">
        <v>25</v>
      </c>
      <c r="N730">
        <v>0</v>
      </c>
      <c r="O730">
        <v>0</v>
      </c>
      <c r="P730">
        <v>0</v>
      </c>
      <c r="X730" t="str">
        <f>Toss[[#This Row],[服装]]&amp;Toss[[#This Row],[名前]]&amp;Toss[[#This Row],[レアリティ]]</f>
        <v>ユニフォーム照島游児ICONIC</v>
      </c>
    </row>
    <row r="731" spans="1:24" x14ac:dyDescent="0.25">
      <c r="A731">
        <f>VLOOKUP(Toss[[#This Row],[No用]],SetNo[[No.用]:[vlookup 用]],2,FALSE)</f>
        <v>227</v>
      </c>
      <c r="B731">
        <f>IF(ROW()=2,1,IF(A730&lt;&gt;Toss[[#This Row],[No]],1,B730+1))</f>
        <v>2</v>
      </c>
      <c r="C731" t="s">
        <v>108</v>
      </c>
      <c r="D731" t="s">
        <v>89</v>
      </c>
      <c r="E731" t="s">
        <v>90</v>
      </c>
      <c r="F731" t="s">
        <v>78</v>
      </c>
      <c r="G731" t="s">
        <v>91</v>
      </c>
      <c r="H731" t="s">
        <v>71</v>
      </c>
      <c r="I731">
        <v>1</v>
      </c>
      <c r="J731" t="s">
        <v>231</v>
      </c>
      <c r="K731" s="1" t="s">
        <v>167</v>
      </c>
      <c r="L731" s="1" t="s">
        <v>162</v>
      </c>
      <c r="M731">
        <v>33</v>
      </c>
      <c r="N731">
        <v>0</v>
      </c>
      <c r="O731">
        <v>0</v>
      </c>
      <c r="P731">
        <v>0</v>
      </c>
      <c r="X731" t="str">
        <f>Toss[[#This Row],[服装]]&amp;Toss[[#This Row],[名前]]&amp;Toss[[#This Row],[レアリティ]]</f>
        <v>ユニフォーム照島游児ICONIC</v>
      </c>
    </row>
    <row r="732" spans="1:24" x14ac:dyDescent="0.25">
      <c r="A732">
        <f>VLOOKUP(Toss[[#This Row],[No用]],SetNo[[No.用]:[vlookup 用]],2,FALSE)</f>
        <v>228</v>
      </c>
      <c r="B732">
        <f>IF(ROW()=2,1,IF(A731&lt;&gt;Toss[[#This Row],[No]],1,B731+1))</f>
        <v>1</v>
      </c>
      <c r="C732" t="s">
        <v>149</v>
      </c>
      <c r="D732" t="s">
        <v>89</v>
      </c>
      <c r="E732" t="s">
        <v>77</v>
      </c>
      <c r="F732" t="s">
        <v>78</v>
      </c>
      <c r="G732" t="s">
        <v>91</v>
      </c>
      <c r="H732" t="s">
        <v>71</v>
      </c>
      <c r="I732">
        <v>1</v>
      </c>
      <c r="J732" t="s">
        <v>231</v>
      </c>
      <c r="K732" s="1" t="s">
        <v>166</v>
      </c>
      <c r="L732" s="1" t="s">
        <v>162</v>
      </c>
      <c r="M732">
        <v>25</v>
      </c>
      <c r="N732">
        <v>0</v>
      </c>
      <c r="O732">
        <v>0</v>
      </c>
      <c r="P732">
        <v>0</v>
      </c>
      <c r="X732" t="str">
        <f>Toss[[#This Row],[服装]]&amp;Toss[[#This Row],[名前]]&amp;Toss[[#This Row],[レアリティ]]</f>
        <v>制服照島游児ICONIC</v>
      </c>
    </row>
    <row r="733" spans="1:24" x14ac:dyDescent="0.25">
      <c r="A733">
        <f>VLOOKUP(Toss[[#This Row],[No用]],SetNo[[No.用]:[vlookup 用]],2,FALSE)</f>
        <v>228</v>
      </c>
      <c r="B733">
        <f>IF(ROW()=2,1,IF(A732&lt;&gt;Toss[[#This Row],[No]],1,B732+1))</f>
        <v>2</v>
      </c>
      <c r="C733" t="s">
        <v>149</v>
      </c>
      <c r="D733" t="s">
        <v>89</v>
      </c>
      <c r="E733" t="s">
        <v>77</v>
      </c>
      <c r="F733" t="s">
        <v>78</v>
      </c>
      <c r="G733" t="s">
        <v>91</v>
      </c>
      <c r="H733" t="s">
        <v>71</v>
      </c>
      <c r="I733">
        <v>1</v>
      </c>
      <c r="J733" t="s">
        <v>231</v>
      </c>
      <c r="K733" s="1" t="s">
        <v>167</v>
      </c>
      <c r="L733" s="1" t="s">
        <v>162</v>
      </c>
      <c r="M733">
        <v>33</v>
      </c>
      <c r="N733">
        <v>0</v>
      </c>
      <c r="O733">
        <v>0</v>
      </c>
      <c r="P733">
        <v>0</v>
      </c>
      <c r="X733" t="str">
        <f>Toss[[#This Row],[服装]]&amp;Toss[[#This Row],[名前]]&amp;Toss[[#This Row],[レアリティ]]</f>
        <v>制服照島游児ICONIC</v>
      </c>
    </row>
    <row r="734" spans="1:24" x14ac:dyDescent="0.25">
      <c r="A734">
        <f>VLOOKUP(Toss[[#This Row],[No用]],SetNo[[No.用]:[vlookup 用]],2,FALSE)</f>
        <v>229</v>
      </c>
      <c r="B734">
        <f>IF(ROW()=2,1,IF(A733&lt;&gt;Toss[[#This Row],[No]],1,B733+1))</f>
        <v>1</v>
      </c>
      <c r="C734" s="1" t="s">
        <v>595</v>
      </c>
      <c r="D734" t="s">
        <v>89</v>
      </c>
      <c r="E734" s="1" t="s">
        <v>596</v>
      </c>
      <c r="F734" t="s">
        <v>78</v>
      </c>
      <c r="G734" t="s">
        <v>91</v>
      </c>
      <c r="H734" t="s">
        <v>71</v>
      </c>
      <c r="I734">
        <v>1</v>
      </c>
      <c r="J734" t="s">
        <v>231</v>
      </c>
      <c r="K734" s="1" t="s">
        <v>166</v>
      </c>
      <c r="L734" s="1" t="s">
        <v>162</v>
      </c>
      <c r="M734">
        <v>25</v>
      </c>
      <c r="N734">
        <v>0</v>
      </c>
      <c r="O734">
        <v>0</v>
      </c>
      <c r="P734">
        <v>0</v>
      </c>
      <c r="X734" t="str">
        <f>Toss[[#This Row],[服装]]&amp;Toss[[#This Row],[名前]]&amp;Toss[[#This Row],[レアリティ]]</f>
        <v>雪遊び照島游児ICONIC</v>
      </c>
    </row>
    <row r="735" spans="1:24" x14ac:dyDescent="0.25">
      <c r="A735">
        <f>VLOOKUP(Toss[[#This Row],[No用]],SetNo[[No.用]:[vlookup 用]],2,FALSE)</f>
        <v>229</v>
      </c>
      <c r="B735">
        <f>IF(ROW()=2,1,IF(A734&lt;&gt;Toss[[#This Row],[No]],1,B734+1))</f>
        <v>2</v>
      </c>
      <c r="C735" s="1" t="s">
        <v>595</v>
      </c>
      <c r="D735" t="s">
        <v>89</v>
      </c>
      <c r="E735" s="1" t="s">
        <v>596</v>
      </c>
      <c r="F735" t="s">
        <v>78</v>
      </c>
      <c r="G735" t="s">
        <v>91</v>
      </c>
      <c r="H735" t="s">
        <v>71</v>
      </c>
      <c r="I735">
        <v>1</v>
      </c>
      <c r="J735" t="s">
        <v>231</v>
      </c>
      <c r="K735" s="1" t="s">
        <v>167</v>
      </c>
      <c r="L735" s="1" t="s">
        <v>162</v>
      </c>
      <c r="M735">
        <v>33</v>
      </c>
      <c r="N735">
        <v>0</v>
      </c>
      <c r="O735">
        <v>0</v>
      </c>
      <c r="P735">
        <v>0</v>
      </c>
      <c r="X735" t="str">
        <f>Toss[[#This Row],[服装]]&amp;Toss[[#This Row],[名前]]&amp;Toss[[#This Row],[レアリティ]]</f>
        <v>雪遊び照島游児ICONIC</v>
      </c>
    </row>
    <row r="736" spans="1:24" x14ac:dyDescent="0.25">
      <c r="A736">
        <f>VLOOKUP(Toss[[#This Row],[No用]],SetNo[[No.用]:[vlookup 用]],2,FALSE)</f>
        <v>230</v>
      </c>
      <c r="B736">
        <f>IF(ROW()=2,1,IF(A735&lt;&gt;Toss[[#This Row],[No]],1,B735+1))</f>
        <v>1</v>
      </c>
      <c r="C736" s="1" t="s">
        <v>727</v>
      </c>
      <c r="D736" s="1" t="s">
        <v>89</v>
      </c>
      <c r="E736" s="1" t="s">
        <v>90</v>
      </c>
      <c r="F736" s="1" t="s">
        <v>78</v>
      </c>
      <c r="G736" s="1" t="s">
        <v>91</v>
      </c>
      <c r="H736" s="1" t="s">
        <v>71</v>
      </c>
      <c r="I736">
        <v>1</v>
      </c>
      <c r="J736" t="s">
        <v>231</v>
      </c>
      <c r="K736" s="1" t="s">
        <v>166</v>
      </c>
      <c r="L736" s="1" t="s">
        <v>162</v>
      </c>
      <c r="M736">
        <v>25</v>
      </c>
      <c r="N736">
        <v>0</v>
      </c>
      <c r="O736">
        <v>0</v>
      </c>
      <c r="P736">
        <v>0</v>
      </c>
      <c r="X736" t="str">
        <f>Toss[[#This Row],[服装]]&amp;Toss[[#This Row],[名前]]&amp;Toss[[#This Row],[レアリティ]]</f>
        <v>スパイ照島游児ICONIC</v>
      </c>
    </row>
    <row r="737" spans="1:24" x14ac:dyDescent="0.25">
      <c r="A737">
        <f>VLOOKUP(Toss[[#This Row],[No用]],SetNo[[No.用]:[vlookup 用]],2,FALSE)</f>
        <v>230</v>
      </c>
      <c r="B737">
        <f>IF(ROW()=2,1,IF(A736&lt;&gt;Toss[[#This Row],[No]],1,B736+1))</f>
        <v>2</v>
      </c>
      <c r="C737" s="1" t="s">
        <v>727</v>
      </c>
      <c r="D737" s="1" t="s">
        <v>89</v>
      </c>
      <c r="E737" s="1" t="s">
        <v>90</v>
      </c>
      <c r="F737" s="1" t="s">
        <v>78</v>
      </c>
      <c r="G737" s="1" t="s">
        <v>91</v>
      </c>
      <c r="H737" s="1" t="s">
        <v>71</v>
      </c>
      <c r="I737">
        <v>1</v>
      </c>
      <c r="J737" t="s">
        <v>231</v>
      </c>
      <c r="K737" s="1" t="s">
        <v>167</v>
      </c>
      <c r="L737" s="1" t="s">
        <v>162</v>
      </c>
      <c r="M737">
        <v>33</v>
      </c>
      <c r="N737">
        <v>0</v>
      </c>
      <c r="O737">
        <v>0</v>
      </c>
      <c r="P737">
        <v>0</v>
      </c>
      <c r="X737" t="str">
        <f>Toss[[#This Row],[服装]]&amp;Toss[[#This Row],[名前]]&amp;Toss[[#This Row],[レアリティ]]</f>
        <v>スパイ照島游児ICONIC</v>
      </c>
    </row>
    <row r="738" spans="1:24" x14ac:dyDescent="0.25">
      <c r="A738">
        <f>VLOOKUP(Toss[[#This Row],[No用]],SetNo[[No.用]:[vlookup 用]],2,FALSE)</f>
        <v>231</v>
      </c>
      <c r="B738">
        <f>IF(ROW()=2,1,IF(A737&lt;&gt;Toss[[#This Row],[No]],1,B737+1))</f>
        <v>1</v>
      </c>
      <c r="C738" s="1" t="s">
        <v>902</v>
      </c>
      <c r="D738" s="1" t="s">
        <v>89</v>
      </c>
      <c r="E738" s="1" t="s">
        <v>77</v>
      </c>
      <c r="F738" s="1" t="s">
        <v>78</v>
      </c>
      <c r="G738" s="1" t="s">
        <v>91</v>
      </c>
      <c r="H738" s="1" t="s">
        <v>71</v>
      </c>
      <c r="I738">
        <v>1</v>
      </c>
      <c r="J738" t="s">
        <v>231</v>
      </c>
      <c r="K738" s="1" t="s">
        <v>166</v>
      </c>
      <c r="L738" s="1" t="s">
        <v>162</v>
      </c>
      <c r="M738">
        <v>25</v>
      </c>
      <c r="N738">
        <v>0</v>
      </c>
      <c r="O738">
        <v>0</v>
      </c>
      <c r="P738">
        <v>0</v>
      </c>
      <c r="X738" t="str">
        <f>Toss[[#This Row],[服装]]&amp;Toss[[#This Row],[名前]]&amp;Toss[[#This Row],[レアリティ]]</f>
        <v>妖照島游児ICONIC</v>
      </c>
    </row>
    <row r="739" spans="1:24" x14ac:dyDescent="0.25">
      <c r="A739">
        <f>VLOOKUP(Toss[[#This Row],[No用]],SetNo[[No.用]:[vlookup 用]],2,FALSE)</f>
        <v>231</v>
      </c>
      <c r="B739">
        <f>IF(ROW()=2,1,IF(A738&lt;&gt;Toss[[#This Row],[No]],1,B738+1))</f>
        <v>2</v>
      </c>
      <c r="C739" s="1" t="s">
        <v>902</v>
      </c>
      <c r="D739" s="1" t="s">
        <v>89</v>
      </c>
      <c r="E739" s="1" t="s">
        <v>77</v>
      </c>
      <c r="F739" s="1" t="s">
        <v>78</v>
      </c>
      <c r="G739" s="1" t="s">
        <v>91</v>
      </c>
      <c r="H739" s="1" t="s">
        <v>71</v>
      </c>
      <c r="I739">
        <v>1</v>
      </c>
      <c r="J739" t="s">
        <v>231</v>
      </c>
      <c r="K739" s="1" t="s">
        <v>167</v>
      </c>
      <c r="L739" s="1" t="s">
        <v>162</v>
      </c>
      <c r="M739">
        <v>33</v>
      </c>
      <c r="N739">
        <v>0</v>
      </c>
      <c r="O739">
        <v>0</v>
      </c>
      <c r="P739">
        <v>0</v>
      </c>
      <c r="X739" t="str">
        <f>Toss[[#This Row],[服装]]&amp;Toss[[#This Row],[名前]]&amp;Toss[[#This Row],[レアリティ]]</f>
        <v>妖照島游児ICONIC</v>
      </c>
    </row>
    <row r="740" spans="1:24" x14ac:dyDescent="0.25">
      <c r="A740">
        <f>VLOOKUP(Toss[[#This Row],[No用]],SetNo[[No.用]:[vlookup 用]],2,FALSE)</f>
        <v>232</v>
      </c>
      <c r="B740">
        <f>IF(ROW()=2,1,IF(A739&lt;&gt;Toss[[#This Row],[No]],1,B739+1))</f>
        <v>1</v>
      </c>
      <c r="C740" s="1" t="s">
        <v>1559</v>
      </c>
      <c r="D740" s="1" t="s">
        <v>89</v>
      </c>
      <c r="E740" s="1" t="s">
        <v>73</v>
      </c>
      <c r="F740" s="1" t="s">
        <v>78</v>
      </c>
      <c r="G740" s="1" t="s">
        <v>91</v>
      </c>
      <c r="H740" s="1" t="s">
        <v>71</v>
      </c>
      <c r="I740">
        <v>1</v>
      </c>
      <c r="J740" t="s">
        <v>231</v>
      </c>
      <c r="K740" s="1" t="s">
        <v>166</v>
      </c>
      <c r="L740" s="1" t="s">
        <v>162</v>
      </c>
      <c r="M740">
        <v>25</v>
      </c>
      <c r="N740">
        <v>0</v>
      </c>
      <c r="O740">
        <v>0</v>
      </c>
      <c r="P740">
        <v>0</v>
      </c>
      <c r="X740" t="str">
        <f>Toss[[#This Row],[服装]]&amp;Toss[[#This Row],[名前]]&amp;Toss[[#This Row],[レアリティ]]</f>
        <v>格ゲー照島游児ICONIC</v>
      </c>
    </row>
    <row r="741" spans="1:24" x14ac:dyDescent="0.25">
      <c r="A741">
        <f>VLOOKUP(Toss[[#This Row],[No用]],SetNo[[No.用]:[vlookup 用]],2,FALSE)</f>
        <v>232</v>
      </c>
      <c r="B741">
        <f>IF(ROW()=2,1,IF(A740&lt;&gt;Toss[[#This Row],[No]],1,B740+1))</f>
        <v>2</v>
      </c>
      <c r="C741" s="1" t="s">
        <v>1559</v>
      </c>
      <c r="D741" s="1" t="s">
        <v>89</v>
      </c>
      <c r="E741" s="1" t="s">
        <v>73</v>
      </c>
      <c r="F741" s="1" t="s">
        <v>78</v>
      </c>
      <c r="G741" s="1" t="s">
        <v>91</v>
      </c>
      <c r="H741" s="1" t="s">
        <v>71</v>
      </c>
      <c r="I741">
        <v>1</v>
      </c>
      <c r="J741" t="s">
        <v>231</v>
      </c>
      <c r="K741" s="1" t="s">
        <v>167</v>
      </c>
      <c r="L741" s="1" t="s">
        <v>162</v>
      </c>
      <c r="M741">
        <v>33</v>
      </c>
      <c r="N741">
        <v>0</v>
      </c>
      <c r="O741">
        <v>0</v>
      </c>
      <c r="P741">
        <v>0</v>
      </c>
      <c r="X741" t="str">
        <f>Toss[[#This Row],[服装]]&amp;Toss[[#This Row],[名前]]&amp;Toss[[#This Row],[レアリティ]]</f>
        <v>格ゲー照島游児ICONIC</v>
      </c>
    </row>
    <row r="742" spans="1:24" x14ac:dyDescent="0.25">
      <c r="A742">
        <f>VLOOKUP(Toss[[#This Row],[No用]],SetNo[[No.用]:[vlookup 用]],2,FALSE)</f>
        <v>233</v>
      </c>
      <c r="B742">
        <f>IF(ROW()=2,1,IF(A739&lt;&gt;Toss[[#This Row],[No]],1,B739+1))</f>
        <v>1</v>
      </c>
      <c r="C742" t="s">
        <v>108</v>
      </c>
      <c r="D742" t="s">
        <v>92</v>
      </c>
      <c r="E742" t="s">
        <v>90</v>
      </c>
      <c r="F742" t="s">
        <v>82</v>
      </c>
      <c r="G742" t="s">
        <v>91</v>
      </c>
      <c r="H742" t="s">
        <v>71</v>
      </c>
      <c r="I742">
        <v>1</v>
      </c>
      <c r="J742" t="s">
        <v>231</v>
      </c>
      <c r="K742" s="1" t="s">
        <v>166</v>
      </c>
      <c r="L742" s="1" t="s">
        <v>162</v>
      </c>
      <c r="M742">
        <v>25</v>
      </c>
      <c r="N742">
        <v>0</v>
      </c>
      <c r="O742">
        <v>0</v>
      </c>
      <c r="P742">
        <v>0</v>
      </c>
      <c r="X742" t="str">
        <f>Toss[[#This Row],[服装]]&amp;Toss[[#This Row],[名前]]&amp;Toss[[#This Row],[レアリティ]]</f>
        <v>ユニフォーム母畑和馬ICONIC</v>
      </c>
    </row>
    <row r="743" spans="1:24" x14ac:dyDescent="0.25">
      <c r="A743">
        <f>VLOOKUP(Toss[[#This Row],[No用]],SetNo[[No.用]:[vlookup 用]],2,FALSE)</f>
        <v>233</v>
      </c>
      <c r="B743">
        <f>IF(ROW()=2,1,IF(A742&lt;&gt;Toss[[#This Row],[No]],1,B742+1))</f>
        <v>2</v>
      </c>
      <c r="C743" t="s">
        <v>108</v>
      </c>
      <c r="D743" t="s">
        <v>92</v>
      </c>
      <c r="E743" t="s">
        <v>90</v>
      </c>
      <c r="F743" t="s">
        <v>82</v>
      </c>
      <c r="G743" t="s">
        <v>91</v>
      </c>
      <c r="H743" t="s">
        <v>71</v>
      </c>
      <c r="I743">
        <v>1</v>
      </c>
      <c r="J743" t="s">
        <v>231</v>
      </c>
      <c r="K743" s="1" t="s">
        <v>167</v>
      </c>
      <c r="L743" s="1" t="s">
        <v>162</v>
      </c>
      <c r="M743">
        <v>25</v>
      </c>
      <c r="N743">
        <v>0</v>
      </c>
      <c r="O743">
        <v>0</v>
      </c>
      <c r="P743">
        <v>0</v>
      </c>
      <c r="X743" t="str">
        <f>Toss[[#This Row],[服装]]&amp;Toss[[#This Row],[名前]]&amp;Toss[[#This Row],[レアリティ]]</f>
        <v>ユニフォーム母畑和馬ICONIC</v>
      </c>
    </row>
    <row r="744" spans="1:24" x14ac:dyDescent="0.25">
      <c r="A744">
        <f>VLOOKUP(Toss[[#This Row],[No用]],SetNo[[No.用]:[vlookup 用]],2,FALSE)</f>
        <v>234</v>
      </c>
      <c r="B744">
        <f>IF(ROW()=2,1,IF(A743&lt;&gt;Toss[[#This Row],[No]],1,B743+1))</f>
        <v>1</v>
      </c>
      <c r="C744" s="1" t="s">
        <v>944</v>
      </c>
      <c r="D744" s="1" t="s">
        <v>92</v>
      </c>
      <c r="E744" s="1" t="s">
        <v>77</v>
      </c>
      <c r="F744" s="1" t="s">
        <v>82</v>
      </c>
      <c r="G744" s="1" t="s">
        <v>91</v>
      </c>
      <c r="H744" s="1" t="s">
        <v>71</v>
      </c>
      <c r="I744">
        <v>1</v>
      </c>
      <c r="J744" t="s">
        <v>231</v>
      </c>
      <c r="K744" s="1" t="s">
        <v>166</v>
      </c>
      <c r="L744" s="1" t="s">
        <v>162</v>
      </c>
      <c r="M744">
        <v>25</v>
      </c>
      <c r="N744">
        <v>0</v>
      </c>
      <c r="O744">
        <v>0</v>
      </c>
      <c r="P744">
        <v>0</v>
      </c>
      <c r="X744" t="str">
        <f>Toss[[#This Row],[服装]]&amp;Toss[[#This Row],[名前]]&amp;Toss[[#This Row],[レアリティ]]</f>
        <v>アート2母畑和馬ICONIC</v>
      </c>
    </row>
    <row r="745" spans="1:24" x14ac:dyDescent="0.25">
      <c r="A745">
        <f>VLOOKUP(Toss[[#This Row],[No用]],SetNo[[No.用]:[vlookup 用]],2,FALSE)</f>
        <v>234</v>
      </c>
      <c r="B745">
        <f>IF(ROW()=2,1,IF(A744&lt;&gt;Toss[[#This Row],[No]],1,B744+1))</f>
        <v>2</v>
      </c>
      <c r="C745" s="1" t="s">
        <v>944</v>
      </c>
      <c r="D745" s="1" t="s">
        <v>92</v>
      </c>
      <c r="E745" s="1" t="s">
        <v>77</v>
      </c>
      <c r="F745" s="1" t="s">
        <v>82</v>
      </c>
      <c r="G745" s="1" t="s">
        <v>91</v>
      </c>
      <c r="H745" s="1" t="s">
        <v>71</v>
      </c>
      <c r="I745">
        <v>1</v>
      </c>
      <c r="J745" t="s">
        <v>231</v>
      </c>
      <c r="K745" s="1" t="s">
        <v>167</v>
      </c>
      <c r="L745" s="1" t="s">
        <v>162</v>
      </c>
      <c r="M745">
        <v>25</v>
      </c>
      <c r="N745">
        <v>0</v>
      </c>
      <c r="O745">
        <v>0</v>
      </c>
      <c r="P745">
        <v>0</v>
      </c>
      <c r="X745" t="str">
        <f>Toss[[#This Row],[服装]]&amp;Toss[[#This Row],[名前]]&amp;Toss[[#This Row],[レアリティ]]</f>
        <v>アート2母畑和馬ICONIC</v>
      </c>
    </row>
    <row r="746" spans="1:24" x14ac:dyDescent="0.25">
      <c r="A746">
        <f>VLOOKUP(Toss[[#This Row],[No用]],SetNo[[No.用]:[vlookup 用]],2,FALSE)</f>
        <v>235</v>
      </c>
      <c r="B746">
        <f>IF(ROW()=2,1,IF(A745&lt;&gt;Toss[[#This Row],[No]],1,B745+1))</f>
        <v>1</v>
      </c>
      <c r="C746" t="s">
        <v>108</v>
      </c>
      <c r="D746" t="s">
        <v>93</v>
      </c>
      <c r="E746" t="s">
        <v>73</v>
      </c>
      <c r="F746" t="s">
        <v>74</v>
      </c>
      <c r="G746" t="s">
        <v>91</v>
      </c>
      <c r="H746" t="s">
        <v>71</v>
      </c>
      <c r="I746">
        <v>1</v>
      </c>
      <c r="J746" t="s">
        <v>231</v>
      </c>
      <c r="K746" s="1" t="s">
        <v>166</v>
      </c>
      <c r="L746" s="1" t="s">
        <v>173</v>
      </c>
      <c r="M746">
        <v>35</v>
      </c>
      <c r="N746">
        <v>0</v>
      </c>
      <c r="O746">
        <v>0</v>
      </c>
      <c r="P746">
        <v>0</v>
      </c>
      <c r="X746" t="str">
        <f>Toss[[#This Row],[服装]]&amp;Toss[[#This Row],[名前]]&amp;Toss[[#This Row],[レアリティ]]</f>
        <v>ユニフォーム二岐丈晴ICONIC</v>
      </c>
    </row>
    <row r="747" spans="1:24" x14ac:dyDescent="0.25">
      <c r="A747">
        <f>VLOOKUP(Toss[[#This Row],[No用]],SetNo[[No.用]:[vlookup 用]],2,FALSE)</f>
        <v>235</v>
      </c>
      <c r="B747">
        <f>IF(ROW()=2,1,IF(A746&lt;&gt;Toss[[#This Row],[No]],1,B746+1))</f>
        <v>2</v>
      </c>
      <c r="C747" t="s">
        <v>108</v>
      </c>
      <c r="D747" t="s">
        <v>93</v>
      </c>
      <c r="E747" t="s">
        <v>73</v>
      </c>
      <c r="F747" t="s">
        <v>74</v>
      </c>
      <c r="G747" t="s">
        <v>91</v>
      </c>
      <c r="H747" t="s">
        <v>71</v>
      </c>
      <c r="I747">
        <v>1</v>
      </c>
      <c r="J747" t="s">
        <v>231</v>
      </c>
      <c r="K747" s="1" t="s">
        <v>169</v>
      </c>
      <c r="L747" s="1" t="s">
        <v>173</v>
      </c>
      <c r="M747">
        <v>35</v>
      </c>
      <c r="N747">
        <v>0</v>
      </c>
      <c r="O747">
        <v>0</v>
      </c>
      <c r="P747">
        <v>0</v>
      </c>
      <c r="X747" t="str">
        <f>Toss[[#This Row],[服装]]&amp;Toss[[#This Row],[名前]]&amp;Toss[[#This Row],[レアリティ]]</f>
        <v>ユニフォーム二岐丈晴ICONIC</v>
      </c>
    </row>
    <row r="748" spans="1:24" x14ac:dyDescent="0.25">
      <c r="A748">
        <f>VLOOKUP(Toss[[#This Row],[No用]],SetNo[[No.用]:[vlookup 用]],2,FALSE)</f>
        <v>235</v>
      </c>
      <c r="B748">
        <f>IF(ROW()=2,1,IF(A747&lt;&gt;Toss[[#This Row],[No]],1,B747+1))</f>
        <v>3</v>
      </c>
      <c r="C748" t="s">
        <v>108</v>
      </c>
      <c r="D748" t="s">
        <v>93</v>
      </c>
      <c r="E748" t="s">
        <v>73</v>
      </c>
      <c r="F748" t="s">
        <v>74</v>
      </c>
      <c r="G748" t="s">
        <v>91</v>
      </c>
      <c r="H748" t="s">
        <v>71</v>
      </c>
      <c r="I748">
        <v>1</v>
      </c>
      <c r="J748" t="s">
        <v>231</v>
      </c>
      <c r="K748" s="1" t="s">
        <v>181</v>
      </c>
      <c r="L748" s="1" t="s">
        <v>162</v>
      </c>
      <c r="M748">
        <v>31</v>
      </c>
      <c r="N748">
        <v>0</v>
      </c>
      <c r="O748">
        <v>0</v>
      </c>
      <c r="P748">
        <v>0</v>
      </c>
      <c r="X748" t="str">
        <f>Toss[[#This Row],[服装]]&amp;Toss[[#This Row],[名前]]&amp;Toss[[#This Row],[レアリティ]]</f>
        <v>ユニフォーム二岐丈晴ICONIC</v>
      </c>
    </row>
    <row r="749" spans="1:24" x14ac:dyDescent="0.25">
      <c r="A749">
        <f>VLOOKUP(Toss[[#This Row],[No用]],SetNo[[No.用]:[vlookup 用]],2,FALSE)</f>
        <v>235</v>
      </c>
      <c r="B749">
        <f>IF(ROW()=2,1,IF(A748&lt;&gt;Toss[[#This Row],[No]],1,B748+1))</f>
        <v>4</v>
      </c>
      <c r="C749" t="s">
        <v>108</v>
      </c>
      <c r="D749" t="s">
        <v>93</v>
      </c>
      <c r="E749" t="s">
        <v>73</v>
      </c>
      <c r="F749" t="s">
        <v>74</v>
      </c>
      <c r="G749" t="s">
        <v>91</v>
      </c>
      <c r="H749" t="s">
        <v>71</v>
      </c>
      <c r="I749">
        <v>1</v>
      </c>
      <c r="J749" t="s">
        <v>231</v>
      </c>
      <c r="K749" s="1" t="s">
        <v>362</v>
      </c>
      <c r="L749" s="1" t="s">
        <v>173</v>
      </c>
      <c r="M749">
        <v>43</v>
      </c>
      <c r="N749">
        <v>0</v>
      </c>
      <c r="O749">
        <v>0</v>
      </c>
      <c r="P749">
        <v>0</v>
      </c>
      <c r="X749" t="str">
        <f>Toss[[#This Row],[服装]]&amp;Toss[[#This Row],[名前]]&amp;Toss[[#This Row],[レアリティ]]</f>
        <v>ユニフォーム二岐丈晴ICONIC</v>
      </c>
    </row>
    <row r="750" spans="1:24" x14ac:dyDescent="0.25">
      <c r="A750">
        <f>VLOOKUP(Toss[[#This Row],[No用]],SetNo[[No.用]:[vlookup 用]],2,FALSE)</f>
        <v>235</v>
      </c>
      <c r="B750">
        <f>IF(ROW()=2,1,IF(A749&lt;&gt;Toss[[#This Row],[No]],1,B749+1))</f>
        <v>5</v>
      </c>
      <c r="C750" t="s">
        <v>108</v>
      </c>
      <c r="D750" t="s">
        <v>93</v>
      </c>
      <c r="E750" t="s">
        <v>73</v>
      </c>
      <c r="F750" t="s">
        <v>74</v>
      </c>
      <c r="G750" t="s">
        <v>91</v>
      </c>
      <c r="H750" t="s">
        <v>71</v>
      </c>
      <c r="I750">
        <v>1</v>
      </c>
      <c r="J750" t="s">
        <v>231</v>
      </c>
      <c r="K750" s="1" t="s">
        <v>232</v>
      </c>
      <c r="L750" s="1" t="s">
        <v>162</v>
      </c>
      <c r="M750">
        <v>34</v>
      </c>
      <c r="N750">
        <v>0</v>
      </c>
      <c r="O750">
        <v>0</v>
      </c>
      <c r="P750">
        <v>0</v>
      </c>
      <c r="X750" t="str">
        <f>Toss[[#This Row],[服装]]&amp;Toss[[#This Row],[名前]]&amp;Toss[[#This Row],[レアリティ]]</f>
        <v>ユニフォーム二岐丈晴ICONIC</v>
      </c>
    </row>
    <row r="751" spans="1:24" x14ac:dyDescent="0.25">
      <c r="A751">
        <f>VLOOKUP(Toss[[#This Row],[No用]],SetNo[[No.用]:[vlookup 用]],2,FALSE)</f>
        <v>235</v>
      </c>
      <c r="B751">
        <f>IF(ROW()=2,1,IF(A750&lt;&gt;Toss[[#This Row],[No]],1,B750+1))</f>
        <v>6</v>
      </c>
      <c r="C751" t="s">
        <v>108</v>
      </c>
      <c r="D751" t="s">
        <v>93</v>
      </c>
      <c r="E751" t="s">
        <v>73</v>
      </c>
      <c r="F751" t="s">
        <v>74</v>
      </c>
      <c r="G751" t="s">
        <v>91</v>
      </c>
      <c r="H751" t="s">
        <v>71</v>
      </c>
      <c r="I751">
        <v>1</v>
      </c>
      <c r="J751" t="s">
        <v>231</v>
      </c>
      <c r="K751" s="1" t="s">
        <v>167</v>
      </c>
      <c r="L751" s="1" t="s">
        <v>162</v>
      </c>
      <c r="M751">
        <v>34</v>
      </c>
      <c r="N751">
        <v>0</v>
      </c>
      <c r="O751">
        <v>0</v>
      </c>
      <c r="P751">
        <v>0</v>
      </c>
      <c r="X751" t="str">
        <f>Toss[[#This Row],[服装]]&amp;Toss[[#This Row],[名前]]&amp;Toss[[#This Row],[レアリティ]]</f>
        <v>ユニフォーム二岐丈晴ICONIC</v>
      </c>
    </row>
    <row r="752" spans="1:24" x14ac:dyDescent="0.25">
      <c r="A752">
        <f>VLOOKUP(Toss[[#This Row],[No用]],SetNo[[No.用]:[vlookup 用]],2,FALSE)</f>
        <v>235</v>
      </c>
      <c r="B752">
        <f>IF(ROW()=2,1,IF(A751&lt;&gt;Toss[[#This Row],[No]],1,B751+1))</f>
        <v>7</v>
      </c>
      <c r="C752" t="s">
        <v>108</v>
      </c>
      <c r="D752" t="s">
        <v>93</v>
      </c>
      <c r="E752" t="s">
        <v>73</v>
      </c>
      <c r="F752" t="s">
        <v>74</v>
      </c>
      <c r="G752" t="s">
        <v>91</v>
      </c>
      <c r="H752" t="s">
        <v>71</v>
      </c>
      <c r="I752">
        <v>1</v>
      </c>
      <c r="J752" t="s">
        <v>231</v>
      </c>
      <c r="K752" s="1" t="s">
        <v>182</v>
      </c>
      <c r="L752" s="1" t="s">
        <v>224</v>
      </c>
      <c r="M752">
        <v>47</v>
      </c>
      <c r="N752">
        <v>0</v>
      </c>
      <c r="O752">
        <v>57</v>
      </c>
      <c r="P752">
        <v>0</v>
      </c>
      <c r="X752" t="str">
        <f>Toss[[#This Row],[服装]]&amp;Toss[[#This Row],[名前]]&amp;Toss[[#This Row],[レアリティ]]</f>
        <v>ユニフォーム二岐丈晴ICONIC</v>
      </c>
    </row>
    <row r="753" spans="1:24" x14ac:dyDescent="0.25">
      <c r="A753">
        <f>VLOOKUP(Toss[[#This Row],[No用]],SetNo[[No.用]:[vlookup 用]],2,FALSE)</f>
        <v>236</v>
      </c>
      <c r="B753">
        <f>IF(ROW()=2,1,IF(A752&lt;&gt;Toss[[#This Row],[No]],1,B752+1))</f>
        <v>1</v>
      </c>
      <c r="C753" t="s">
        <v>149</v>
      </c>
      <c r="D753" t="s">
        <v>93</v>
      </c>
      <c r="E753" t="s">
        <v>90</v>
      </c>
      <c r="F753" t="s">
        <v>74</v>
      </c>
      <c r="G753" t="s">
        <v>91</v>
      </c>
      <c r="H753" t="s">
        <v>71</v>
      </c>
      <c r="I753">
        <v>1</v>
      </c>
      <c r="J753" t="s">
        <v>231</v>
      </c>
      <c r="K753" s="1" t="s">
        <v>166</v>
      </c>
      <c r="L753" s="1" t="s">
        <v>173</v>
      </c>
      <c r="M753">
        <v>35</v>
      </c>
      <c r="N753">
        <v>0</v>
      </c>
      <c r="O753">
        <v>0</v>
      </c>
      <c r="P753">
        <v>0</v>
      </c>
      <c r="X753" t="str">
        <f>Toss[[#This Row],[服装]]&amp;Toss[[#This Row],[名前]]&amp;Toss[[#This Row],[レアリティ]]</f>
        <v>制服二岐丈晴ICONIC</v>
      </c>
    </row>
    <row r="754" spans="1:24" x14ac:dyDescent="0.25">
      <c r="A754">
        <f>VLOOKUP(Toss[[#This Row],[No用]],SetNo[[No.用]:[vlookup 用]],2,FALSE)</f>
        <v>236</v>
      </c>
      <c r="B754">
        <f>IF(ROW()=2,1,IF(A753&lt;&gt;Toss[[#This Row],[No]],1,B753+1))</f>
        <v>2</v>
      </c>
      <c r="C754" t="s">
        <v>149</v>
      </c>
      <c r="D754" t="s">
        <v>93</v>
      </c>
      <c r="E754" t="s">
        <v>90</v>
      </c>
      <c r="F754" t="s">
        <v>74</v>
      </c>
      <c r="G754" t="s">
        <v>91</v>
      </c>
      <c r="H754" t="s">
        <v>71</v>
      </c>
      <c r="I754">
        <v>1</v>
      </c>
      <c r="J754" t="s">
        <v>231</v>
      </c>
      <c r="K754" s="1" t="s">
        <v>169</v>
      </c>
      <c r="L754" s="1" t="s">
        <v>173</v>
      </c>
      <c r="M754">
        <v>35</v>
      </c>
      <c r="N754">
        <v>0</v>
      </c>
      <c r="O754">
        <v>0</v>
      </c>
      <c r="P754">
        <v>0</v>
      </c>
      <c r="X754" t="str">
        <f>Toss[[#This Row],[服装]]&amp;Toss[[#This Row],[名前]]&amp;Toss[[#This Row],[レアリティ]]</f>
        <v>制服二岐丈晴ICONIC</v>
      </c>
    </row>
    <row r="755" spans="1:24" x14ac:dyDescent="0.25">
      <c r="A755">
        <f>VLOOKUP(Toss[[#This Row],[No用]],SetNo[[No.用]:[vlookup 用]],2,FALSE)</f>
        <v>236</v>
      </c>
      <c r="B755">
        <f>IF(ROW()=2,1,IF(A754&lt;&gt;Toss[[#This Row],[No]],1,B754+1))</f>
        <v>3</v>
      </c>
      <c r="C755" t="s">
        <v>149</v>
      </c>
      <c r="D755" t="s">
        <v>93</v>
      </c>
      <c r="E755" t="s">
        <v>90</v>
      </c>
      <c r="F755" t="s">
        <v>74</v>
      </c>
      <c r="G755" t="s">
        <v>91</v>
      </c>
      <c r="H755" t="s">
        <v>71</v>
      </c>
      <c r="I755">
        <v>1</v>
      </c>
      <c r="J755" t="s">
        <v>231</v>
      </c>
      <c r="K755" s="1" t="s">
        <v>181</v>
      </c>
      <c r="L755" s="1" t="s">
        <v>162</v>
      </c>
      <c r="M755">
        <v>32</v>
      </c>
      <c r="N755">
        <v>0</v>
      </c>
      <c r="O755">
        <v>0</v>
      </c>
      <c r="P755">
        <v>0</v>
      </c>
      <c r="X755" t="str">
        <f>Toss[[#This Row],[服装]]&amp;Toss[[#This Row],[名前]]&amp;Toss[[#This Row],[レアリティ]]</f>
        <v>制服二岐丈晴ICONIC</v>
      </c>
    </row>
    <row r="756" spans="1:24" x14ac:dyDescent="0.25">
      <c r="A756">
        <f>VLOOKUP(Toss[[#This Row],[No用]],SetNo[[No.用]:[vlookup 用]],2,FALSE)</f>
        <v>236</v>
      </c>
      <c r="B756">
        <f>IF(ROW()=2,1,IF(A755&lt;&gt;Toss[[#This Row],[No]],1,B755+1))</f>
        <v>4</v>
      </c>
      <c r="C756" t="s">
        <v>149</v>
      </c>
      <c r="D756" t="s">
        <v>93</v>
      </c>
      <c r="E756" t="s">
        <v>90</v>
      </c>
      <c r="F756" t="s">
        <v>74</v>
      </c>
      <c r="G756" t="s">
        <v>91</v>
      </c>
      <c r="H756" t="s">
        <v>71</v>
      </c>
      <c r="I756">
        <v>1</v>
      </c>
      <c r="J756" t="s">
        <v>231</v>
      </c>
      <c r="K756" s="1" t="s">
        <v>362</v>
      </c>
      <c r="L756" s="1" t="s">
        <v>173</v>
      </c>
      <c r="M756">
        <v>43</v>
      </c>
      <c r="N756">
        <v>0</v>
      </c>
      <c r="O756">
        <v>0</v>
      </c>
      <c r="P756">
        <v>0</v>
      </c>
      <c r="X756" t="str">
        <f>Toss[[#This Row],[服装]]&amp;Toss[[#This Row],[名前]]&amp;Toss[[#This Row],[レアリティ]]</f>
        <v>制服二岐丈晴ICONIC</v>
      </c>
    </row>
    <row r="757" spans="1:24" x14ac:dyDescent="0.25">
      <c r="A757">
        <f>VLOOKUP(Toss[[#This Row],[No用]],SetNo[[No.用]:[vlookup 用]],2,FALSE)</f>
        <v>236</v>
      </c>
      <c r="B757">
        <f>IF(ROW()=2,1,IF(A756&lt;&gt;Toss[[#This Row],[No]],1,B756+1))</f>
        <v>5</v>
      </c>
      <c r="C757" t="s">
        <v>149</v>
      </c>
      <c r="D757" t="s">
        <v>93</v>
      </c>
      <c r="E757" t="s">
        <v>90</v>
      </c>
      <c r="F757" t="s">
        <v>74</v>
      </c>
      <c r="G757" t="s">
        <v>91</v>
      </c>
      <c r="H757" t="s">
        <v>71</v>
      </c>
      <c r="I757">
        <v>1</v>
      </c>
      <c r="J757" t="s">
        <v>231</v>
      </c>
      <c r="K757" s="1" t="s">
        <v>232</v>
      </c>
      <c r="L757" s="1" t="s">
        <v>178</v>
      </c>
      <c r="M757">
        <v>37</v>
      </c>
      <c r="N757">
        <v>0</v>
      </c>
      <c r="O757">
        <v>0</v>
      </c>
      <c r="P757">
        <v>0</v>
      </c>
      <c r="X757" t="str">
        <f>Toss[[#This Row],[服装]]&amp;Toss[[#This Row],[名前]]&amp;Toss[[#This Row],[レアリティ]]</f>
        <v>制服二岐丈晴ICONIC</v>
      </c>
    </row>
    <row r="758" spans="1:24" x14ac:dyDescent="0.25">
      <c r="A758">
        <f>VLOOKUP(Toss[[#This Row],[No用]],SetNo[[No.用]:[vlookup 用]],2,FALSE)</f>
        <v>236</v>
      </c>
      <c r="B758">
        <f>IF(ROW()=2,1,IF(A757&lt;&gt;Toss[[#This Row],[No]],1,B757+1))</f>
        <v>6</v>
      </c>
      <c r="C758" t="s">
        <v>149</v>
      </c>
      <c r="D758" t="s">
        <v>93</v>
      </c>
      <c r="E758" t="s">
        <v>90</v>
      </c>
      <c r="F758" t="s">
        <v>74</v>
      </c>
      <c r="G758" t="s">
        <v>91</v>
      </c>
      <c r="H758" t="s">
        <v>71</v>
      </c>
      <c r="I758">
        <v>1</v>
      </c>
      <c r="J758" t="s">
        <v>231</v>
      </c>
      <c r="K758" s="1" t="s">
        <v>362</v>
      </c>
      <c r="L758" s="1" t="s">
        <v>224</v>
      </c>
      <c r="M758">
        <v>47</v>
      </c>
      <c r="N758">
        <v>0</v>
      </c>
      <c r="O758">
        <v>57</v>
      </c>
      <c r="P758">
        <v>0</v>
      </c>
      <c r="X758" t="str">
        <f>Toss[[#This Row],[服装]]&amp;Toss[[#This Row],[名前]]&amp;Toss[[#This Row],[レアリティ]]</f>
        <v>制服二岐丈晴ICONIC</v>
      </c>
    </row>
    <row r="759" spans="1:24" x14ac:dyDescent="0.25">
      <c r="A759">
        <f>VLOOKUP(Toss[[#This Row],[No用]],SetNo[[No.用]:[vlookup 用]],2,FALSE)</f>
        <v>236</v>
      </c>
      <c r="B759">
        <f>IF(ROW()=2,1,IF(A758&lt;&gt;Toss[[#This Row],[No]],1,B758+1))</f>
        <v>7</v>
      </c>
      <c r="C759" t="s">
        <v>149</v>
      </c>
      <c r="D759" t="s">
        <v>93</v>
      </c>
      <c r="E759" t="s">
        <v>90</v>
      </c>
      <c r="F759" t="s">
        <v>74</v>
      </c>
      <c r="G759" t="s">
        <v>91</v>
      </c>
      <c r="H759" t="s">
        <v>71</v>
      </c>
      <c r="I759">
        <v>1</v>
      </c>
      <c r="J759" t="s">
        <v>231</v>
      </c>
      <c r="K759" s="1" t="s">
        <v>232</v>
      </c>
      <c r="L759" s="1" t="s">
        <v>224</v>
      </c>
      <c r="M759">
        <v>47</v>
      </c>
      <c r="N759">
        <v>0</v>
      </c>
      <c r="O759">
        <v>57</v>
      </c>
      <c r="P759">
        <v>0</v>
      </c>
      <c r="X759" t="str">
        <f>Toss[[#This Row],[服装]]&amp;Toss[[#This Row],[名前]]&amp;Toss[[#This Row],[レアリティ]]</f>
        <v>制服二岐丈晴ICONIC</v>
      </c>
    </row>
    <row r="760" spans="1:24" x14ac:dyDescent="0.25">
      <c r="A760">
        <f>VLOOKUP(Toss[[#This Row],[No用]],SetNo[[No.用]:[vlookup 用]],2,FALSE)</f>
        <v>237</v>
      </c>
      <c r="B760">
        <f>IF(ROW()=2,1,IF(A759&lt;&gt;Toss[[#This Row],[No]],1,B759+1))</f>
        <v>1</v>
      </c>
      <c r="C760" t="s">
        <v>108</v>
      </c>
      <c r="D760" t="s">
        <v>99</v>
      </c>
      <c r="E760" t="s">
        <v>73</v>
      </c>
      <c r="F760" t="s">
        <v>78</v>
      </c>
      <c r="G760" t="s">
        <v>91</v>
      </c>
      <c r="H760" t="s">
        <v>71</v>
      </c>
      <c r="I760">
        <v>1</v>
      </c>
      <c r="J760" t="s">
        <v>231</v>
      </c>
      <c r="K760" s="1" t="s">
        <v>166</v>
      </c>
      <c r="L760" s="1" t="s">
        <v>162</v>
      </c>
      <c r="M760">
        <v>26</v>
      </c>
      <c r="N760">
        <v>0</v>
      </c>
      <c r="O760">
        <v>0</v>
      </c>
      <c r="P760">
        <v>0</v>
      </c>
      <c r="X760" t="str">
        <f>Toss[[#This Row],[服装]]&amp;Toss[[#This Row],[名前]]&amp;Toss[[#This Row],[レアリティ]]</f>
        <v>ユニフォーム沼尻凛太郎ICONIC</v>
      </c>
    </row>
    <row r="761" spans="1:24" x14ac:dyDescent="0.25">
      <c r="A761">
        <f>VLOOKUP(Toss[[#This Row],[No用]],SetNo[[No.用]:[vlookup 用]],2,FALSE)</f>
        <v>237</v>
      </c>
      <c r="B761">
        <f>IF(ROW()=2,1,IF(A760&lt;&gt;Toss[[#This Row],[No]],1,B760+1))</f>
        <v>2</v>
      </c>
      <c r="C761" t="s">
        <v>108</v>
      </c>
      <c r="D761" t="s">
        <v>99</v>
      </c>
      <c r="E761" t="s">
        <v>73</v>
      </c>
      <c r="F761" t="s">
        <v>78</v>
      </c>
      <c r="G761" t="s">
        <v>91</v>
      </c>
      <c r="H761" t="s">
        <v>71</v>
      </c>
      <c r="I761">
        <v>1</v>
      </c>
      <c r="J761" t="s">
        <v>231</v>
      </c>
      <c r="K761" s="1" t="s">
        <v>167</v>
      </c>
      <c r="L761" s="1" t="s">
        <v>162</v>
      </c>
      <c r="M761">
        <v>31</v>
      </c>
      <c r="N761">
        <v>0</v>
      </c>
      <c r="O761">
        <v>0</v>
      </c>
      <c r="P761">
        <v>0</v>
      </c>
      <c r="X761" t="str">
        <f>Toss[[#This Row],[服装]]&amp;Toss[[#This Row],[名前]]&amp;Toss[[#This Row],[レアリティ]]</f>
        <v>ユニフォーム沼尻凛太郎ICONIC</v>
      </c>
    </row>
    <row r="762" spans="1:24" x14ac:dyDescent="0.25">
      <c r="A762">
        <f>VLOOKUP(Toss[[#This Row],[No用]],SetNo[[No.用]:[vlookup 用]],2,FALSE)</f>
        <v>238</v>
      </c>
      <c r="B762">
        <f>IF(ROW()=2,1,IF(A761&lt;&gt;Toss[[#This Row],[No]],1,B761+1))</f>
        <v>1</v>
      </c>
      <c r="C762" t="s">
        <v>108</v>
      </c>
      <c r="D762" t="s">
        <v>94</v>
      </c>
      <c r="E762" t="s">
        <v>90</v>
      </c>
      <c r="F762" t="s">
        <v>82</v>
      </c>
      <c r="G762" t="s">
        <v>91</v>
      </c>
      <c r="H762" t="s">
        <v>71</v>
      </c>
      <c r="I762">
        <v>1</v>
      </c>
      <c r="J762" t="s">
        <v>231</v>
      </c>
      <c r="K762" s="1" t="s">
        <v>166</v>
      </c>
      <c r="L762" s="1" t="s">
        <v>162</v>
      </c>
      <c r="M762">
        <v>25</v>
      </c>
      <c r="N762">
        <v>0</v>
      </c>
      <c r="O762">
        <v>0</v>
      </c>
      <c r="P762">
        <v>0</v>
      </c>
      <c r="X762" t="str">
        <f>Toss[[#This Row],[服装]]&amp;Toss[[#This Row],[名前]]&amp;Toss[[#This Row],[レアリティ]]</f>
        <v>ユニフォーム飯坂信義ICONIC</v>
      </c>
    </row>
    <row r="763" spans="1:24" x14ac:dyDescent="0.25">
      <c r="A763">
        <f>VLOOKUP(Toss[[#This Row],[No用]],SetNo[[No.用]:[vlookup 用]],2,FALSE)</f>
        <v>238</v>
      </c>
      <c r="B763">
        <f>IF(ROW()=2,1,IF(A762&lt;&gt;Toss[[#This Row],[No]],1,B762+1))</f>
        <v>2</v>
      </c>
      <c r="C763" t="s">
        <v>108</v>
      </c>
      <c r="D763" t="s">
        <v>94</v>
      </c>
      <c r="E763" t="s">
        <v>90</v>
      </c>
      <c r="F763" t="s">
        <v>82</v>
      </c>
      <c r="G763" t="s">
        <v>91</v>
      </c>
      <c r="H763" t="s">
        <v>71</v>
      </c>
      <c r="I763">
        <v>1</v>
      </c>
      <c r="J763" t="s">
        <v>231</v>
      </c>
      <c r="K763" s="1" t="s">
        <v>167</v>
      </c>
      <c r="L763" s="1" t="s">
        <v>162</v>
      </c>
      <c r="M763">
        <v>25</v>
      </c>
      <c r="N763">
        <v>0</v>
      </c>
      <c r="O763">
        <v>0</v>
      </c>
      <c r="P763">
        <v>0</v>
      </c>
      <c r="X763" t="str">
        <f>Toss[[#This Row],[服装]]&amp;Toss[[#This Row],[名前]]&amp;Toss[[#This Row],[レアリティ]]</f>
        <v>ユニフォーム飯坂信義ICONIC</v>
      </c>
    </row>
    <row r="764" spans="1:24" x14ac:dyDescent="0.25">
      <c r="A764">
        <f>VLOOKUP(Toss[[#This Row],[No用]],SetNo[[No.用]:[vlookup 用]],2,FALSE)</f>
        <v>239</v>
      </c>
      <c r="B764">
        <f>IF(ROW()=2,1,IF(A763&lt;&gt;Toss[[#This Row],[No]],1,B763+1))</f>
        <v>1</v>
      </c>
      <c r="C764" t="s">
        <v>108</v>
      </c>
      <c r="D764" t="s">
        <v>95</v>
      </c>
      <c r="E764" t="s">
        <v>90</v>
      </c>
      <c r="F764" t="s">
        <v>78</v>
      </c>
      <c r="G764" t="s">
        <v>91</v>
      </c>
      <c r="H764" t="s">
        <v>71</v>
      </c>
      <c r="I764">
        <v>1</v>
      </c>
      <c r="J764" t="s">
        <v>231</v>
      </c>
      <c r="K764" s="1" t="s">
        <v>166</v>
      </c>
      <c r="L764" s="1" t="s">
        <v>162</v>
      </c>
      <c r="M764">
        <v>26</v>
      </c>
      <c r="N764">
        <v>0</v>
      </c>
      <c r="O764">
        <v>0</v>
      </c>
      <c r="P764">
        <v>0</v>
      </c>
      <c r="X764" t="str">
        <f>Toss[[#This Row],[服装]]&amp;Toss[[#This Row],[名前]]&amp;Toss[[#This Row],[レアリティ]]</f>
        <v>ユニフォーム東山勝道ICONIC</v>
      </c>
    </row>
    <row r="765" spans="1:24" x14ac:dyDescent="0.25">
      <c r="A765">
        <f>VLOOKUP(Toss[[#This Row],[No用]],SetNo[[No.用]:[vlookup 用]],2,FALSE)</f>
        <v>239</v>
      </c>
      <c r="B765">
        <f>IF(ROW()=2,1,IF(A764&lt;&gt;Toss[[#This Row],[No]],1,B764+1))</f>
        <v>2</v>
      </c>
      <c r="C765" t="s">
        <v>108</v>
      </c>
      <c r="D765" t="s">
        <v>95</v>
      </c>
      <c r="E765" t="s">
        <v>90</v>
      </c>
      <c r="F765" t="s">
        <v>78</v>
      </c>
      <c r="G765" t="s">
        <v>91</v>
      </c>
      <c r="H765" t="s">
        <v>71</v>
      </c>
      <c r="I765">
        <v>1</v>
      </c>
      <c r="J765" t="s">
        <v>231</v>
      </c>
      <c r="K765" s="1" t="s">
        <v>167</v>
      </c>
      <c r="L765" s="1" t="s">
        <v>162</v>
      </c>
      <c r="M765">
        <v>31</v>
      </c>
      <c r="N765">
        <v>0</v>
      </c>
      <c r="O765">
        <v>0</v>
      </c>
      <c r="P765">
        <v>0</v>
      </c>
      <c r="X765" t="str">
        <f>Toss[[#This Row],[服装]]&amp;Toss[[#This Row],[名前]]&amp;Toss[[#This Row],[レアリティ]]</f>
        <v>ユニフォーム東山勝道ICONIC</v>
      </c>
    </row>
    <row r="766" spans="1:24" x14ac:dyDescent="0.25">
      <c r="A766">
        <f>VLOOKUP(Toss[[#This Row],[No用]],SetNo[[No.用]:[vlookup 用]],2,FALSE)</f>
        <v>240</v>
      </c>
      <c r="B766">
        <f>IF(ROW()=2,1,IF(A765&lt;&gt;Toss[[#This Row],[No]],1,B765+1))</f>
        <v>1</v>
      </c>
      <c r="C766" t="s">
        <v>108</v>
      </c>
      <c r="D766" t="s">
        <v>96</v>
      </c>
      <c r="E766" t="s">
        <v>90</v>
      </c>
      <c r="F766" t="s">
        <v>80</v>
      </c>
      <c r="G766" t="s">
        <v>91</v>
      </c>
      <c r="H766" t="s">
        <v>71</v>
      </c>
      <c r="I766">
        <v>1</v>
      </c>
      <c r="J766" t="s">
        <v>231</v>
      </c>
      <c r="K766" s="1" t="s">
        <v>166</v>
      </c>
      <c r="L766" s="1" t="s">
        <v>162</v>
      </c>
      <c r="M766">
        <v>27</v>
      </c>
      <c r="N766">
        <v>0</v>
      </c>
      <c r="O766">
        <v>0</v>
      </c>
      <c r="P766">
        <v>0</v>
      </c>
      <c r="X766" t="str">
        <f>Toss[[#This Row],[服装]]&amp;Toss[[#This Row],[名前]]&amp;Toss[[#This Row],[レアリティ]]</f>
        <v>ユニフォーム土湯新ICONIC</v>
      </c>
    </row>
    <row r="767" spans="1:24" x14ac:dyDescent="0.25">
      <c r="A767">
        <f>VLOOKUP(Toss[[#This Row],[No用]],SetNo[[No.用]:[vlookup 用]],2,FALSE)</f>
        <v>241</v>
      </c>
      <c r="B767">
        <f>IF(ROW()=2,1,IF(A766&lt;&gt;Toss[[#This Row],[No]],1,B766+1))</f>
        <v>1</v>
      </c>
      <c r="C767" t="s">
        <v>205</v>
      </c>
      <c r="D767" t="s">
        <v>462</v>
      </c>
      <c r="E767" t="s">
        <v>28</v>
      </c>
      <c r="F767" t="s">
        <v>25</v>
      </c>
      <c r="G767" t="s">
        <v>156</v>
      </c>
      <c r="H767" t="s">
        <v>71</v>
      </c>
      <c r="I767">
        <v>1</v>
      </c>
      <c r="J767" t="s">
        <v>231</v>
      </c>
      <c r="K767" s="1" t="s">
        <v>166</v>
      </c>
      <c r="L767" s="1" t="s">
        <v>162</v>
      </c>
      <c r="M767">
        <v>31</v>
      </c>
      <c r="N767">
        <v>0</v>
      </c>
      <c r="O767">
        <v>0</v>
      </c>
      <c r="P767">
        <v>0</v>
      </c>
      <c r="X767" t="str">
        <f>Toss[[#This Row],[服装]]&amp;Toss[[#This Row],[名前]]&amp;Toss[[#This Row],[レアリティ]]</f>
        <v>ユニフォーム中島猛ICONIC</v>
      </c>
    </row>
    <row r="768" spans="1:24" x14ac:dyDescent="0.25">
      <c r="A768">
        <f>VLOOKUP(Toss[[#This Row],[No用]],SetNo[[No.用]:[vlookup 用]],2,FALSE)</f>
        <v>241</v>
      </c>
      <c r="B768">
        <f>IF(ROW()=2,1,IF(A767&lt;&gt;Toss[[#This Row],[No]],1,B767+1))</f>
        <v>2</v>
      </c>
      <c r="C768" t="s">
        <v>205</v>
      </c>
      <c r="D768" t="s">
        <v>462</v>
      </c>
      <c r="E768" t="s">
        <v>28</v>
      </c>
      <c r="F768" t="s">
        <v>25</v>
      </c>
      <c r="G768" t="s">
        <v>156</v>
      </c>
      <c r="H768" t="s">
        <v>71</v>
      </c>
      <c r="I768">
        <v>1</v>
      </c>
      <c r="J768" t="s">
        <v>231</v>
      </c>
      <c r="K768" s="1" t="s">
        <v>167</v>
      </c>
      <c r="L768" s="1" t="s">
        <v>162</v>
      </c>
      <c r="M768">
        <v>33</v>
      </c>
      <c r="N768">
        <v>0</v>
      </c>
      <c r="O768">
        <v>0</v>
      </c>
      <c r="P768">
        <v>0</v>
      </c>
      <c r="X768" t="str">
        <f>Toss[[#This Row],[服装]]&amp;Toss[[#This Row],[名前]]&amp;Toss[[#This Row],[レアリティ]]</f>
        <v>ユニフォーム中島猛ICONIC</v>
      </c>
    </row>
    <row r="769" spans="1:24" x14ac:dyDescent="0.25">
      <c r="A769">
        <f>VLOOKUP(Toss[[#This Row],[No用]],SetNo[[No.用]:[vlookup 用]],2,FALSE)</f>
        <v>242</v>
      </c>
      <c r="B769">
        <f>IF(ROW()=2,1,IF(A768&lt;&gt;Toss[[#This Row],[No]],1,B768+1))</f>
        <v>1</v>
      </c>
      <c r="C769" s="1" t="s">
        <v>727</v>
      </c>
      <c r="D769" s="1" t="s">
        <v>100</v>
      </c>
      <c r="E769" s="1" t="s">
        <v>73</v>
      </c>
      <c r="F769" s="1" t="s">
        <v>78</v>
      </c>
      <c r="G769" s="1" t="s">
        <v>130</v>
      </c>
      <c r="H769" s="1" t="s">
        <v>71</v>
      </c>
      <c r="I769">
        <v>1</v>
      </c>
      <c r="J769" t="s">
        <v>231</v>
      </c>
      <c r="K769" s="1" t="s">
        <v>166</v>
      </c>
      <c r="L769" s="1" t="s">
        <v>162</v>
      </c>
      <c r="M769">
        <v>31</v>
      </c>
      <c r="N769">
        <v>0</v>
      </c>
      <c r="O769">
        <v>0</v>
      </c>
      <c r="P769">
        <v>0</v>
      </c>
      <c r="X769" t="str">
        <f>Toss[[#This Row],[服装]]&amp;Toss[[#This Row],[名前]]&amp;Toss[[#This Row],[レアリティ]]</f>
        <v>スパイ中島猛ICONIC</v>
      </c>
    </row>
    <row r="770" spans="1:24" x14ac:dyDescent="0.25">
      <c r="A770">
        <f>VLOOKUP(Toss[[#This Row],[No用]],SetNo[[No.用]:[vlookup 用]],2,FALSE)</f>
        <v>242</v>
      </c>
      <c r="B770">
        <f>IF(ROW()=2,1,IF(A769&lt;&gt;Toss[[#This Row],[No]],1,B769+1))</f>
        <v>2</v>
      </c>
      <c r="C770" s="1" t="s">
        <v>727</v>
      </c>
      <c r="D770" s="1" t="s">
        <v>100</v>
      </c>
      <c r="E770" s="1" t="s">
        <v>73</v>
      </c>
      <c r="F770" s="1" t="s">
        <v>78</v>
      </c>
      <c r="G770" s="1" t="s">
        <v>130</v>
      </c>
      <c r="H770" s="1" t="s">
        <v>71</v>
      </c>
      <c r="I770">
        <v>1</v>
      </c>
      <c r="J770" t="s">
        <v>231</v>
      </c>
      <c r="K770" s="1" t="s">
        <v>167</v>
      </c>
      <c r="L770" s="1" t="s">
        <v>162</v>
      </c>
      <c r="M770">
        <v>33</v>
      </c>
      <c r="N770">
        <v>0</v>
      </c>
      <c r="O770">
        <v>0</v>
      </c>
      <c r="P770">
        <v>0</v>
      </c>
      <c r="X770" t="str">
        <f>Toss[[#This Row],[服装]]&amp;Toss[[#This Row],[名前]]&amp;Toss[[#This Row],[レアリティ]]</f>
        <v>スパイ中島猛ICONIC</v>
      </c>
    </row>
    <row r="771" spans="1:24" x14ac:dyDescent="0.25">
      <c r="A771">
        <f>VLOOKUP(Toss[[#This Row],[No用]],SetNo[[No.用]:[vlookup 用]],2,FALSE)</f>
        <v>243</v>
      </c>
      <c r="B771">
        <f>IF(ROW()=2,1,IF(A770&lt;&gt;Toss[[#This Row],[No]],1,B770+1))</f>
        <v>1</v>
      </c>
      <c r="C771" t="s">
        <v>205</v>
      </c>
      <c r="D771" t="s">
        <v>464</v>
      </c>
      <c r="E771" t="s">
        <v>24</v>
      </c>
      <c r="F771" t="s">
        <v>25</v>
      </c>
      <c r="G771" t="s">
        <v>156</v>
      </c>
      <c r="H771" t="s">
        <v>71</v>
      </c>
      <c r="I771">
        <v>1</v>
      </c>
      <c r="J771" t="s">
        <v>231</v>
      </c>
      <c r="K771" s="1" t="s">
        <v>166</v>
      </c>
      <c r="L771" s="1" t="s">
        <v>162</v>
      </c>
      <c r="M771">
        <v>24</v>
      </c>
      <c r="N771">
        <v>0</v>
      </c>
      <c r="O771">
        <v>0</v>
      </c>
      <c r="P771">
        <v>0</v>
      </c>
      <c r="X771" t="str">
        <f>Toss[[#This Row],[服装]]&amp;Toss[[#This Row],[名前]]&amp;Toss[[#This Row],[レアリティ]]</f>
        <v>ユニフォーム白石優希ICONIC</v>
      </c>
    </row>
    <row r="772" spans="1:24" x14ac:dyDescent="0.25">
      <c r="A772">
        <f>VLOOKUP(Toss[[#This Row],[No用]],SetNo[[No.用]:[vlookup 用]],2,FALSE)</f>
        <v>243</v>
      </c>
      <c r="B772">
        <f>IF(ROW()=2,1,IF(A771&lt;&gt;Toss[[#This Row],[No]],1,B771+1))</f>
        <v>2</v>
      </c>
      <c r="C772" t="s">
        <v>205</v>
      </c>
      <c r="D772" t="s">
        <v>464</v>
      </c>
      <c r="E772" t="s">
        <v>24</v>
      </c>
      <c r="F772" t="s">
        <v>25</v>
      </c>
      <c r="G772" t="s">
        <v>156</v>
      </c>
      <c r="H772" t="s">
        <v>71</v>
      </c>
      <c r="I772">
        <v>1</v>
      </c>
      <c r="J772" t="s">
        <v>231</v>
      </c>
      <c r="K772" s="1" t="s">
        <v>167</v>
      </c>
      <c r="L772" s="1" t="s">
        <v>162</v>
      </c>
      <c r="M772">
        <v>29</v>
      </c>
      <c r="N772">
        <v>0</v>
      </c>
      <c r="O772">
        <v>0</v>
      </c>
      <c r="P772">
        <v>0</v>
      </c>
      <c r="X772" t="str">
        <f>Toss[[#This Row],[服装]]&amp;Toss[[#This Row],[名前]]&amp;Toss[[#This Row],[レアリティ]]</f>
        <v>ユニフォーム白石優希ICONIC</v>
      </c>
    </row>
    <row r="773" spans="1:24" x14ac:dyDescent="0.25">
      <c r="A773">
        <f>VLOOKUP(Toss[[#This Row],[No用]],SetNo[[No.用]:[vlookup 用]],2,FALSE)</f>
        <v>244</v>
      </c>
      <c r="B773">
        <f>IF(ROW()=2,1,IF(A772&lt;&gt;Toss[[#This Row],[No]],1,B772+1))</f>
        <v>1</v>
      </c>
      <c r="C773" t="s">
        <v>205</v>
      </c>
      <c r="D773" t="s">
        <v>466</v>
      </c>
      <c r="E773" t="s">
        <v>28</v>
      </c>
      <c r="F773" t="s">
        <v>31</v>
      </c>
      <c r="G773" t="s">
        <v>156</v>
      </c>
      <c r="H773" t="s">
        <v>71</v>
      </c>
      <c r="I773">
        <v>1</v>
      </c>
      <c r="J773" t="s">
        <v>231</v>
      </c>
      <c r="K773" s="1" t="s">
        <v>166</v>
      </c>
      <c r="L773" s="1" t="s">
        <v>173</v>
      </c>
      <c r="M773">
        <v>37</v>
      </c>
      <c r="N773">
        <v>0</v>
      </c>
      <c r="O773">
        <v>0</v>
      </c>
      <c r="P773">
        <v>0</v>
      </c>
      <c r="X773" t="str">
        <f>Toss[[#This Row],[服装]]&amp;Toss[[#This Row],[名前]]&amp;Toss[[#This Row],[レアリティ]]</f>
        <v>ユニフォーム花山一雅ICONIC</v>
      </c>
    </row>
    <row r="774" spans="1:24" x14ac:dyDescent="0.25">
      <c r="A774">
        <f>VLOOKUP(Toss[[#This Row],[No用]],SetNo[[No.用]:[vlookup 用]],2,FALSE)</f>
        <v>244</v>
      </c>
      <c r="B774">
        <f>IF(ROW()=2,1,IF(A773&lt;&gt;Toss[[#This Row],[No]],1,B773+1))</f>
        <v>2</v>
      </c>
      <c r="C774" t="s">
        <v>205</v>
      </c>
      <c r="D774" t="s">
        <v>466</v>
      </c>
      <c r="E774" t="s">
        <v>28</v>
      </c>
      <c r="F774" t="s">
        <v>31</v>
      </c>
      <c r="G774" t="s">
        <v>156</v>
      </c>
      <c r="H774" t="s">
        <v>71</v>
      </c>
      <c r="I774">
        <v>1</v>
      </c>
      <c r="J774" t="s">
        <v>231</v>
      </c>
      <c r="K774" s="1" t="s">
        <v>169</v>
      </c>
      <c r="L774" s="1" t="s">
        <v>173</v>
      </c>
      <c r="M774">
        <v>37</v>
      </c>
      <c r="N774">
        <v>0</v>
      </c>
      <c r="O774">
        <v>0</v>
      </c>
      <c r="P774">
        <v>0</v>
      </c>
      <c r="X774" t="str">
        <f>Toss[[#This Row],[服装]]&amp;Toss[[#This Row],[名前]]&amp;Toss[[#This Row],[レアリティ]]</f>
        <v>ユニフォーム花山一雅ICONIC</v>
      </c>
    </row>
    <row r="775" spans="1:24" x14ac:dyDescent="0.25">
      <c r="A775">
        <f>VLOOKUP(Toss[[#This Row],[No用]],SetNo[[No.用]:[vlookup 用]],2,FALSE)</f>
        <v>244</v>
      </c>
      <c r="B775">
        <f>IF(ROW()=2,1,IF(A774&lt;&gt;Toss[[#This Row],[No]],1,B774+1))</f>
        <v>3</v>
      </c>
      <c r="C775" t="s">
        <v>205</v>
      </c>
      <c r="D775" t="s">
        <v>466</v>
      </c>
      <c r="E775" t="s">
        <v>28</v>
      </c>
      <c r="F775" t="s">
        <v>31</v>
      </c>
      <c r="G775" t="s">
        <v>156</v>
      </c>
      <c r="H775" t="s">
        <v>71</v>
      </c>
      <c r="I775">
        <v>1</v>
      </c>
      <c r="J775" t="s">
        <v>231</v>
      </c>
      <c r="K775" s="1" t="s">
        <v>172</v>
      </c>
      <c r="L775" s="1" t="s">
        <v>173</v>
      </c>
      <c r="M775">
        <v>42</v>
      </c>
      <c r="N775">
        <v>0</v>
      </c>
      <c r="O775">
        <v>0</v>
      </c>
      <c r="P775">
        <v>0</v>
      </c>
      <c r="X775" t="str">
        <f>Toss[[#This Row],[服装]]&amp;Toss[[#This Row],[名前]]&amp;Toss[[#This Row],[レアリティ]]</f>
        <v>ユニフォーム花山一雅ICONIC</v>
      </c>
    </row>
    <row r="776" spans="1:24" x14ac:dyDescent="0.25">
      <c r="A776">
        <f>VLOOKUP(Toss[[#This Row],[No用]],SetNo[[No.用]:[vlookup 用]],2,FALSE)</f>
        <v>244</v>
      </c>
      <c r="B776">
        <f>IF(ROW()=2,1,IF(A775&lt;&gt;Toss[[#This Row],[No]],1,B775+1))</f>
        <v>4</v>
      </c>
      <c r="C776" t="s">
        <v>205</v>
      </c>
      <c r="D776" t="s">
        <v>466</v>
      </c>
      <c r="E776" t="s">
        <v>28</v>
      </c>
      <c r="F776" t="s">
        <v>31</v>
      </c>
      <c r="G776" t="s">
        <v>156</v>
      </c>
      <c r="H776" t="s">
        <v>71</v>
      </c>
      <c r="I776">
        <v>1</v>
      </c>
      <c r="J776" t="s">
        <v>231</v>
      </c>
      <c r="K776" s="1" t="s">
        <v>232</v>
      </c>
      <c r="L776" s="1" t="s">
        <v>162</v>
      </c>
      <c r="M776">
        <v>35</v>
      </c>
      <c r="N776">
        <v>0</v>
      </c>
      <c r="O776">
        <v>0</v>
      </c>
      <c r="P776">
        <v>0</v>
      </c>
      <c r="X776" t="str">
        <f>Toss[[#This Row],[服装]]&amp;Toss[[#This Row],[名前]]&amp;Toss[[#This Row],[レアリティ]]</f>
        <v>ユニフォーム花山一雅ICONIC</v>
      </c>
    </row>
    <row r="777" spans="1:24" x14ac:dyDescent="0.25">
      <c r="A777">
        <f>VLOOKUP(Toss[[#This Row],[No用]],SetNo[[No.用]:[vlookup 用]],2,FALSE)</f>
        <v>244</v>
      </c>
      <c r="B777">
        <f>IF(ROW()=2,1,IF(A776&lt;&gt;Toss[[#This Row],[No]],1,B776+1))</f>
        <v>5</v>
      </c>
      <c r="C777" t="s">
        <v>205</v>
      </c>
      <c r="D777" t="s">
        <v>466</v>
      </c>
      <c r="E777" t="s">
        <v>28</v>
      </c>
      <c r="F777" t="s">
        <v>31</v>
      </c>
      <c r="G777" t="s">
        <v>156</v>
      </c>
      <c r="H777" t="s">
        <v>71</v>
      </c>
      <c r="I777">
        <v>1</v>
      </c>
      <c r="J777" t="s">
        <v>231</v>
      </c>
      <c r="K777" s="1" t="s">
        <v>183</v>
      </c>
      <c r="L777" s="1" t="s">
        <v>224</v>
      </c>
      <c r="M777">
        <v>49</v>
      </c>
      <c r="N777">
        <v>0</v>
      </c>
      <c r="O777">
        <v>59</v>
      </c>
      <c r="P777">
        <v>0</v>
      </c>
      <c r="X777" t="str">
        <f>Toss[[#This Row],[服装]]&amp;Toss[[#This Row],[名前]]&amp;Toss[[#This Row],[レアリティ]]</f>
        <v>ユニフォーム花山一雅ICONIC</v>
      </c>
    </row>
    <row r="778" spans="1:24" x14ac:dyDescent="0.25">
      <c r="A778">
        <f>VLOOKUP(Toss[[#This Row],[No用]],SetNo[[No.用]:[vlookup 用]],2,FALSE)</f>
        <v>245</v>
      </c>
      <c r="B778">
        <f>IF(ROW()=2,1,IF(A777&lt;&gt;Toss[[#This Row],[No]],1,B777+1))</f>
        <v>1</v>
      </c>
      <c r="C778" t="s">
        <v>205</v>
      </c>
      <c r="D778" t="s">
        <v>468</v>
      </c>
      <c r="E778" t="s">
        <v>28</v>
      </c>
      <c r="F778" t="s">
        <v>26</v>
      </c>
      <c r="G778" t="s">
        <v>156</v>
      </c>
      <c r="H778" t="s">
        <v>71</v>
      </c>
      <c r="I778">
        <v>1</v>
      </c>
      <c r="J778" t="s">
        <v>231</v>
      </c>
      <c r="K778" s="1" t="s">
        <v>166</v>
      </c>
      <c r="L778" s="1" t="s">
        <v>162</v>
      </c>
      <c r="M778">
        <v>24</v>
      </c>
      <c r="N778">
        <v>0</v>
      </c>
      <c r="O778">
        <v>0</v>
      </c>
      <c r="P778">
        <v>0</v>
      </c>
      <c r="X778" t="str">
        <f>Toss[[#This Row],[服装]]&amp;Toss[[#This Row],[名前]]&amp;Toss[[#This Row],[レアリティ]]</f>
        <v>ユニフォーム鳴子哲平ICONIC</v>
      </c>
    </row>
    <row r="779" spans="1:24" x14ac:dyDescent="0.25">
      <c r="A779">
        <f>VLOOKUP(Toss[[#This Row],[No用]],SetNo[[No.用]:[vlookup 用]],2,FALSE)</f>
        <v>245</v>
      </c>
      <c r="B779">
        <f>IF(ROW()=2,1,IF(A778&lt;&gt;Toss[[#This Row],[No]],1,B778+1))</f>
        <v>2</v>
      </c>
      <c r="C779" t="s">
        <v>205</v>
      </c>
      <c r="D779" t="s">
        <v>468</v>
      </c>
      <c r="E779" t="s">
        <v>28</v>
      </c>
      <c r="F779" t="s">
        <v>26</v>
      </c>
      <c r="G779" t="s">
        <v>156</v>
      </c>
      <c r="H779" t="s">
        <v>71</v>
      </c>
      <c r="I779">
        <v>1</v>
      </c>
      <c r="J779" t="s">
        <v>231</v>
      </c>
      <c r="K779" s="1" t="s">
        <v>167</v>
      </c>
      <c r="L779" s="1" t="s">
        <v>162</v>
      </c>
      <c r="M779">
        <v>24</v>
      </c>
      <c r="N779">
        <v>0</v>
      </c>
      <c r="O779">
        <v>0</v>
      </c>
      <c r="P779">
        <v>0</v>
      </c>
      <c r="X779" t="str">
        <f>Toss[[#This Row],[服装]]&amp;Toss[[#This Row],[名前]]&amp;Toss[[#This Row],[レアリティ]]</f>
        <v>ユニフォーム鳴子哲平ICONIC</v>
      </c>
    </row>
    <row r="780" spans="1:24" x14ac:dyDescent="0.25">
      <c r="A780">
        <f>VLOOKUP(Toss[[#This Row],[No用]],SetNo[[No.用]:[vlookup 用]],2,FALSE)</f>
        <v>246</v>
      </c>
      <c r="B780">
        <f>IF(ROW()=2,1,IF(A779&lt;&gt;Toss[[#This Row],[No]],1,B779+1))</f>
        <v>1</v>
      </c>
      <c r="C780" t="s">
        <v>205</v>
      </c>
      <c r="D780" t="s">
        <v>470</v>
      </c>
      <c r="E780" t="s">
        <v>28</v>
      </c>
      <c r="F780" t="s">
        <v>21</v>
      </c>
      <c r="G780" t="s">
        <v>156</v>
      </c>
      <c r="H780" t="s">
        <v>71</v>
      </c>
      <c r="I780">
        <v>1</v>
      </c>
      <c r="J780" t="s">
        <v>231</v>
      </c>
      <c r="K780" s="1" t="s">
        <v>166</v>
      </c>
      <c r="L780" s="1" t="s">
        <v>162</v>
      </c>
      <c r="M780">
        <v>27</v>
      </c>
      <c r="N780">
        <v>0</v>
      </c>
      <c r="O780">
        <v>0</v>
      </c>
      <c r="P780">
        <v>0</v>
      </c>
      <c r="X780" t="str">
        <f>Toss[[#This Row],[服装]]&amp;Toss[[#This Row],[名前]]&amp;Toss[[#This Row],[レアリティ]]</f>
        <v>ユニフォーム秋保和光ICONIC</v>
      </c>
    </row>
    <row r="781" spans="1:24" x14ac:dyDescent="0.25">
      <c r="A781">
        <f>VLOOKUP(Toss[[#This Row],[No用]],SetNo[[No.用]:[vlookup 用]],2,FALSE)</f>
        <v>247</v>
      </c>
      <c r="B781">
        <f>IF(ROW()=2,1,IF(A780&lt;&gt;Toss[[#This Row],[No]],1,B780+1))</f>
        <v>1</v>
      </c>
      <c r="C781" t="s">
        <v>205</v>
      </c>
      <c r="D781" t="s">
        <v>472</v>
      </c>
      <c r="E781" t="s">
        <v>28</v>
      </c>
      <c r="F781" t="s">
        <v>26</v>
      </c>
      <c r="G781" t="s">
        <v>156</v>
      </c>
      <c r="H781" t="s">
        <v>71</v>
      </c>
      <c r="I781">
        <v>1</v>
      </c>
      <c r="J781" t="s">
        <v>231</v>
      </c>
      <c r="K781" s="1" t="s">
        <v>166</v>
      </c>
      <c r="L781" s="1" t="s">
        <v>162</v>
      </c>
      <c r="M781">
        <v>23</v>
      </c>
      <c r="N781">
        <v>0</v>
      </c>
      <c r="O781">
        <v>0</v>
      </c>
      <c r="P781">
        <v>0</v>
      </c>
      <c r="X781" t="str">
        <f>Toss[[#This Row],[服装]]&amp;Toss[[#This Row],[名前]]&amp;Toss[[#This Row],[レアリティ]]</f>
        <v>ユニフォーム松島剛ICONIC</v>
      </c>
    </row>
    <row r="782" spans="1:24" x14ac:dyDescent="0.25">
      <c r="A782">
        <f>VLOOKUP(Toss[[#This Row],[No用]],SetNo[[No.用]:[vlookup 用]],2,FALSE)</f>
        <v>247</v>
      </c>
      <c r="B782">
        <f>IF(ROW()=2,1,IF(A781&lt;&gt;Toss[[#This Row],[No]],1,B781+1))</f>
        <v>2</v>
      </c>
      <c r="C782" t="s">
        <v>205</v>
      </c>
      <c r="D782" t="s">
        <v>472</v>
      </c>
      <c r="E782" t="s">
        <v>28</v>
      </c>
      <c r="F782" t="s">
        <v>26</v>
      </c>
      <c r="G782" t="s">
        <v>156</v>
      </c>
      <c r="H782" t="s">
        <v>71</v>
      </c>
      <c r="I782">
        <v>1</v>
      </c>
      <c r="J782" t="s">
        <v>231</v>
      </c>
      <c r="K782" s="1" t="s">
        <v>167</v>
      </c>
      <c r="L782" s="1" t="s">
        <v>162</v>
      </c>
      <c r="M782">
        <v>23</v>
      </c>
      <c r="N782">
        <v>0</v>
      </c>
      <c r="O782">
        <v>0</v>
      </c>
      <c r="P782">
        <v>0</v>
      </c>
      <c r="X782" t="str">
        <f>Toss[[#This Row],[服装]]&amp;Toss[[#This Row],[名前]]&amp;Toss[[#This Row],[レアリティ]]</f>
        <v>ユニフォーム松島剛ICONIC</v>
      </c>
    </row>
    <row r="783" spans="1:24" x14ac:dyDescent="0.25">
      <c r="A783">
        <f>VLOOKUP(Toss[[#This Row],[No用]],SetNo[[No.用]:[vlookup 用]],2,FALSE)</f>
        <v>248</v>
      </c>
      <c r="B783">
        <f>IF(ROW()=2,1,IF(A782&lt;&gt;Toss[[#This Row],[No]],1,B782+1))</f>
        <v>1</v>
      </c>
      <c r="C783" s="1" t="s">
        <v>902</v>
      </c>
      <c r="D783" s="1" t="s">
        <v>105</v>
      </c>
      <c r="E783" s="1" t="s">
        <v>73</v>
      </c>
      <c r="F783" s="1" t="s">
        <v>82</v>
      </c>
      <c r="G783" s="1" t="s">
        <v>130</v>
      </c>
      <c r="H783" s="1" t="s">
        <v>71</v>
      </c>
      <c r="I783">
        <v>1</v>
      </c>
      <c r="J783" t="s">
        <v>231</v>
      </c>
      <c r="K783" s="1" t="s">
        <v>166</v>
      </c>
      <c r="L783" s="1" t="s">
        <v>162</v>
      </c>
      <c r="M783">
        <v>23</v>
      </c>
      <c r="N783">
        <v>0</v>
      </c>
      <c r="O783">
        <v>0</v>
      </c>
      <c r="P783">
        <v>0</v>
      </c>
      <c r="X783" t="str">
        <f>Toss[[#This Row],[服装]]&amp;Toss[[#This Row],[名前]]&amp;Toss[[#This Row],[レアリティ]]</f>
        <v>妖松島剛ICONIC</v>
      </c>
    </row>
    <row r="784" spans="1:24" x14ac:dyDescent="0.25">
      <c r="A784">
        <f>VLOOKUP(Toss[[#This Row],[No用]],SetNo[[No.用]:[vlookup 用]],2,FALSE)</f>
        <v>248</v>
      </c>
      <c r="B784">
        <f>IF(ROW()=2,1,IF(A783&lt;&gt;Toss[[#This Row],[No]],1,B783+1))</f>
        <v>2</v>
      </c>
      <c r="C784" s="1" t="s">
        <v>902</v>
      </c>
      <c r="D784" s="1" t="s">
        <v>105</v>
      </c>
      <c r="E784" s="1" t="s">
        <v>73</v>
      </c>
      <c r="F784" s="1" t="s">
        <v>82</v>
      </c>
      <c r="G784" s="1" t="s">
        <v>130</v>
      </c>
      <c r="H784" s="1" t="s">
        <v>71</v>
      </c>
      <c r="I784">
        <v>1</v>
      </c>
      <c r="J784" t="s">
        <v>231</v>
      </c>
      <c r="K784" s="1" t="s">
        <v>167</v>
      </c>
      <c r="L784" s="1" t="s">
        <v>162</v>
      </c>
      <c r="M784">
        <v>23</v>
      </c>
      <c r="N784">
        <v>0</v>
      </c>
      <c r="O784">
        <v>0</v>
      </c>
      <c r="P784">
        <v>0</v>
      </c>
      <c r="X784" t="str">
        <f>Toss[[#This Row],[服装]]&amp;Toss[[#This Row],[名前]]&amp;Toss[[#This Row],[レアリティ]]</f>
        <v>妖松島剛ICONIC</v>
      </c>
    </row>
    <row r="785" spans="1:24" x14ac:dyDescent="0.25">
      <c r="A785">
        <f>VLOOKUP(Toss[[#This Row],[No用]],SetNo[[No.用]:[vlookup 用]],2,FALSE)</f>
        <v>249</v>
      </c>
      <c r="B785">
        <f>IF(ROW()=2,1,IF(A784&lt;&gt;Toss[[#This Row],[No]],1,B784+1))</f>
        <v>1</v>
      </c>
      <c r="C785" t="s">
        <v>205</v>
      </c>
      <c r="D785" t="s">
        <v>474</v>
      </c>
      <c r="E785" t="s">
        <v>28</v>
      </c>
      <c r="F785" t="s">
        <v>25</v>
      </c>
      <c r="G785" t="s">
        <v>156</v>
      </c>
      <c r="H785" t="s">
        <v>71</v>
      </c>
      <c r="I785">
        <v>1</v>
      </c>
      <c r="J785" t="s">
        <v>231</v>
      </c>
      <c r="K785" s="1" t="s">
        <v>166</v>
      </c>
      <c r="L785" s="1" t="s">
        <v>162</v>
      </c>
      <c r="M785">
        <v>26</v>
      </c>
      <c r="N785">
        <v>0</v>
      </c>
      <c r="O785">
        <v>0</v>
      </c>
      <c r="P785">
        <v>0</v>
      </c>
      <c r="X785" t="str">
        <f>Toss[[#This Row],[服装]]&amp;Toss[[#This Row],[名前]]&amp;Toss[[#This Row],[レアリティ]]</f>
        <v>ユニフォーム川渡瞬己ICONIC</v>
      </c>
    </row>
    <row r="786" spans="1:24" x14ac:dyDescent="0.25">
      <c r="A786">
        <f>VLOOKUP(Toss[[#This Row],[No用]],SetNo[[No.用]:[vlookup 用]],2,FALSE)</f>
        <v>249</v>
      </c>
      <c r="B786">
        <f>IF(ROW()=2,1,IF(A785&lt;&gt;Toss[[#This Row],[No]],1,B785+1))</f>
        <v>2</v>
      </c>
      <c r="C786" t="s">
        <v>205</v>
      </c>
      <c r="D786" t="s">
        <v>474</v>
      </c>
      <c r="E786" t="s">
        <v>28</v>
      </c>
      <c r="F786" t="s">
        <v>25</v>
      </c>
      <c r="G786" t="s">
        <v>156</v>
      </c>
      <c r="H786" t="s">
        <v>71</v>
      </c>
      <c r="I786">
        <v>1</v>
      </c>
      <c r="J786" t="s">
        <v>231</v>
      </c>
      <c r="K786" s="1" t="s">
        <v>167</v>
      </c>
      <c r="L786" s="1" t="s">
        <v>162</v>
      </c>
      <c r="M786">
        <v>34</v>
      </c>
      <c r="N786">
        <v>0</v>
      </c>
      <c r="O786">
        <v>0</v>
      </c>
      <c r="P786">
        <v>0</v>
      </c>
      <c r="X786" t="str">
        <f>Toss[[#This Row],[服装]]&amp;Toss[[#This Row],[名前]]&amp;Toss[[#This Row],[レアリティ]]</f>
        <v>ユニフォーム川渡瞬己ICONIC</v>
      </c>
    </row>
    <row r="787" spans="1:24" x14ac:dyDescent="0.25">
      <c r="A787">
        <f>VLOOKUP(Toss[[#This Row],[No用]],SetNo[[No.用]:[vlookup 用]],2,FALSE)</f>
        <v>250</v>
      </c>
      <c r="B787">
        <f>IF(ROW()=2,1,IF(A786&lt;&gt;Toss[[#This Row],[No]],1,B786+1))</f>
        <v>1</v>
      </c>
      <c r="C787" s="1" t="s">
        <v>951</v>
      </c>
      <c r="D787" s="1" t="s">
        <v>106</v>
      </c>
      <c r="E787" s="1" t="s">
        <v>73</v>
      </c>
      <c r="F787" s="1" t="s">
        <v>78</v>
      </c>
      <c r="G787" s="1" t="s">
        <v>130</v>
      </c>
      <c r="H787" s="1" t="s">
        <v>71</v>
      </c>
      <c r="I787">
        <v>1</v>
      </c>
      <c r="J787" t="s">
        <v>231</v>
      </c>
      <c r="K787" s="1" t="s">
        <v>166</v>
      </c>
      <c r="L787" s="1" t="s">
        <v>162</v>
      </c>
      <c r="M787">
        <v>26</v>
      </c>
      <c r="N787">
        <v>0</v>
      </c>
      <c r="O787">
        <v>0</v>
      </c>
      <c r="P787">
        <v>0</v>
      </c>
      <c r="X787" t="str">
        <f>Toss[[#This Row],[服装]]&amp;Toss[[#This Row],[名前]]&amp;Toss[[#This Row],[レアリティ]]</f>
        <v>サバゲ2川渡瞬己ICONIC</v>
      </c>
    </row>
    <row r="788" spans="1:24" x14ac:dyDescent="0.25">
      <c r="A788">
        <f>VLOOKUP(Toss[[#This Row],[No用]],SetNo[[No.用]:[vlookup 用]],2,FALSE)</f>
        <v>250</v>
      </c>
      <c r="B788">
        <f>IF(ROW()=2,1,IF(A787&lt;&gt;Toss[[#This Row],[No]],1,B787+1))</f>
        <v>2</v>
      </c>
      <c r="C788" s="1" t="s">
        <v>951</v>
      </c>
      <c r="D788" s="1" t="s">
        <v>106</v>
      </c>
      <c r="E788" s="1" t="s">
        <v>73</v>
      </c>
      <c r="F788" s="1" t="s">
        <v>78</v>
      </c>
      <c r="G788" s="1" t="s">
        <v>130</v>
      </c>
      <c r="H788" s="1" t="s">
        <v>71</v>
      </c>
      <c r="I788">
        <v>1</v>
      </c>
      <c r="J788" t="s">
        <v>231</v>
      </c>
      <c r="K788" s="1" t="s">
        <v>167</v>
      </c>
      <c r="L788" s="1" t="s">
        <v>162</v>
      </c>
      <c r="M788">
        <v>34</v>
      </c>
      <c r="N788">
        <v>0</v>
      </c>
      <c r="O788">
        <v>0</v>
      </c>
      <c r="P788">
        <v>0</v>
      </c>
      <c r="X788" t="str">
        <f>Toss[[#This Row],[服装]]&amp;Toss[[#This Row],[名前]]&amp;Toss[[#This Row],[レアリティ]]</f>
        <v>サバゲ2川渡瞬己ICONIC</v>
      </c>
    </row>
    <row r="789" spans="1:24" x14ac:dyDescent="0.25">
      <c r="A789">
        <f>VLOOKUP(Toss[[#This Row],[No用]],SetNo[[No.用]:[vlookup 用]],2,FALSE)</f>
        <v>251</v>
      </c>
      <c r="B789">
        <f>IF(ROW()=2,1,IF(A788&lt;&gt;Toss[[#This Row],[No]],1,B788+1))</f>
        <v>1</v>
      </c>
      <c r="C789" t="s">
        <v>108</v>
      </c>
      <c r="D789" t="s">
        <v>109</v>
      </c>
      <c r="E789" t="s">
        <v>73</v>
      </c>
      <c r="F789" t="s">
        <v>78</v>
      </c>
      <c r="G789" t="s">
        <v>118</v>
      </c>
      <c r="H789" t="s">
        <v>71</v>
      </c>
      <c r="I789">
        <v>1</v>
      </c>
      <c r="J789" t="s">
        <v>231</v>
      </c>
      <c r="K789" s="1" t="s">
        <v>166</v>
      </c>
      <c r="L789" s="1" t="s">
        <v>162</v>
      </c>
      <c r="M789">
        <v>25</v>
      </c>
      <c r="N789">
        <v>0</v>
      </c>
      <c r="O789">
        <v>0</v>
      </c>
      <c r="P789">
        <v>0</v>
      </c>
      <c r="X789" t="str">
        <f>Toss[[#This Row],[服装]]&amp;Toss[[#This Row],[名前]]&amp;Toss[[#This Row],[レアリティ]]</f>
        <v>ユニフォーム牛島若利ICONIC</v>
      </c>
    </row>
    <row r="790" spans="1:24" x14ac:dyDescent="0.25">
      <c r="A790">
        <f>VLOOKUP(Toss[[#This Row],[No用]],SetNo[[No.用]:[vlookup 用]],2,FALSE)</f>
        <v>251</v>
      </c>
      <c r="B790">
        <f>IF(ROW()=2,1,IF(A789&lt;&gt;Toss[[#This Row],[No]],1,B789+1))</f>
        <v>2</v>
      </c>
      <c r="C790" t="s">
        <v>108</v>
      </c>
      <c r="D790" t="s">
        <v>109</v>
      </c>
      <c r="E790" t="s">
        <v>73</v>
      </c>
      <c r="F790" t="s">
        <v>78</v>
      </c>
      <c r="G790" t="s">
        <v>118</v>
      </c>
      <c r="H790" t="s">
        <v>71</v>
      </c>
      <c r="I790">
        <v>1</v>
      </c>
      <c r="J790" t="s">
        <v>231</v>
      </c>
      <c r="K790" s="1" t="s">
        <v>167</v>
      </c>
      <c r="L790" s="1" t="s">
        <v>162</v>
      </c>
      <c r="M790">
        <v>30</v>
      </c>
      <c r="N790">
        <v>0</v>
      </c>
      <c r="O790">
        <v>0</v>
      </c>
      <c r="P790">
        <v>0</v>
      </c>
      <c r="X790" t="str">
        <f>Toss[[#This Row],[服装]]&amp;Toss[[#This Row],[名前]]&amp;Toss[[#This Row],[レアリティ]]</f>
        <v>ユニフォーム牛島若利ICONIC</v>
      </c>
    </row>
    <row r="791" spans="1:24" x14ac:dyDescent="0.25">
      <c r="A791">
        <f>VLOOKUP(Toss[[#This Row],[No用]],SetNo[[No.用]:[vlookup 用]],2,FALSE)</f>
        <v>252</v>
      </c>
      <c r="B791">
        <f>IF(ROW()=2,1,IF(A790&lt;&gt;Toss[[#This Row],[No]],1,B790+1))</f>
        <v>1</v>
      </c>
      <c r="C791" t="s">
        <v>116</v>
      </c>
      <c r="D791" t="s">
        <v>109</v>
      </c>
      <c r="E791" t="s">
        <v>90</v>
      </c>
      <c r="F791" t="s">
        <v>78</v>
      </c>
      <c r="G791" t="s">
        <v>118</v>
      </c>
      <c r="H791" t="s">
        <v>71</v>
      </c>
      <c r="I791">
        <v>1</v>
      </c>
      <c r="J791" t="s">
        <v>231</v>
      </c>
      <c r="K791" s="1" t="s">
        <v>166</v>
      </c>
      <c r="L791" s="1" t="s">
        <v>162</v>
      </c>
      <c r="M791">
        <v>25</v>
      </c>
      <c r="N791">
        <v>0</v>
      </c>
      <c r="O791">
        <v>0</v>
      </c>
      <c r="P791">
        <v>0</v>
      </c>
      <c r="X791" t="str">
        <f>Toss[[#This Row],[服装]]&amp;Toss[[#This Row],[名前]]&amp;Toss[[#This Row],[レアリティ]]</f>
        <v>水着牛島若利ICONIC</v>
      </c>
    </row>
    <row r="792" spans="1:24" x14ac:dyDescent="0.25">
      <c r="A792">
        <f>VLOOKUP(Toss[[#This Row],[No用]],SetNo[[No.用]:[vlookup 用]],2,FALSE)</f>
        <v>252</v>
      </c>
      <c r="B792">
        <f>IF(ROW()=2,1,IF(A791&lt;&gt;Toss[[#This Row],[No]],1,B791+1))</f>
        <v>2</v>
      </c>
      <c r="C792" t="s">
        <v>116</v>
      </c>
      <c r="D792" t="s">
        <v>109</v>
      </c>
      <c r="E792" t="s">
        <v>90</v>
      </c>
      <c r="F792" t="s">
        <v>78</v>
      </c>
      <c r="G792" t="s">
        <v>118</v>
      </c>
      <c r="H792" t="s">
        <v>71</v>
      </c>
      <c r="I792">
        <v>1</v>
      </c>
      <c r="J792" t="s">
        <v>231</v>
      </c>
      <c r="K792" s="1" t="s">
        <v>167</v>
      </c>
      <c r="L792" s="1" t="s">
        <v>162</v>
      </c>
      <c r="M792">
        <v>30</v>
      </c>
      <c r="N792">
        <v>0</v>
      </c>
      <c r="O792">
        <v>0</v>
      </c>
      <c r="P792">
        <v>0</v>
      </c>
      <c r="X792" t="str">
        <f>Toss[[#This Row],[服装]]&amp;Toss[[#This Row],[名前]]&amp;Toss[[#This Row],[レアリティ]]</f>
        <v>水着牛島若利ICONIC</v>
      </c>
    </row>
    <row r="793" spans="1:24" x14ac:dyDescent="0.25">
      <c r="A793">
        <f>VLOOKUP(Toss[[#This Row],[No用]],SetNo[[No.用]:[vlookup 用]],2,FALSE)</f>
        <v>253</v>
      </c>
      <c r="B793">
        <f>IF(ROW()=2,1,IF(A792&lt;&gt;Toss[[#This Row],[No]],1,B792+1))</f>
        <v>1</v>
      </c>
      <c r="C793" s="1" t="s">
        <v>589</v>
      </c>
      <c r="D793" t="s">
        <v>109</v>
      </c>
      <c r="E793" s="1" t="s">
        <v>77</v>
      </c>
      <c r="F793" t="s">
        <v>78</v>
      </c>
      <c r="G793" t="s">
        <v>118</v>
      </c>
      <c r="H793" t="s">
        <v>71</v>
      </c>
      <c r="I793">
        <v>1</v>
      </c>
      <c r="J793" t="s">
        <v>231</v>
      </c>
      <c r="K793" s="1" t="s">
        <v>166</v>
      </c>
      <c r="L793" s="1" t="s">
        <v>162</v>
      </c>
      <c r="M793">
        <v>25</v>
      </c>
      <c r="N793">
        <v>0</v>
      </c>
      <c r="O793">
        <v>0</v>
      </c>
      <c r="P793">
        <v>0</v>
      </c>
      <c r="X793" t="str">
        <f>Toss[[#This Row],[服装]]&amp;Toss[[#This Row],[名前]]&amp;Toss[[#This Row],[レアリティ]]</f>
        <v>新年牛島若利ICONIC</v>
      </c>
    </row>
    <row r="794" spans="1:24" x14ac:dyDescent="0.25">
      <c r="A794">
        <f>VLOOKUP(Toss[[#This Row],[No用]],SetNo[[No.用]:[vlookup 用]],2,FALSE)</f>
        <v>253</v>
      </c>
      <c r="B794">
        <f>IF(ROW()=2,1,IF(A793&lt;&gt;Toss[[#This Row],[No]],1,B793+1))</f>
        <v>2</v>
      </c>
      <c r="C794" s="1" t="s">
        <v>589</v>
      </c>
      <c r="D794" t="s">
        <v>109</v>
      </c>
      <c r="E794" s="1" t="s">
        <v>77</v>
      </c>
      <c r="F794" t="s">
        <v>78</v>
      </c>
      <c r="G794" t="s">
        <v>118</v>
      </c>
      <c r="H794" t="s">
        <v>71</v>
      </c>
      <c r="I794">
        <v>1</v>
      </c>
      <c r="J794" t="s">
        <v>231</v>
      </c>
      <c r="K794" s="1" t="s">
        <v>167</v>
      </c>
      <c r="L794" s="1" t="s">
        <v>178</v>
      </c>
      <c r="M794">
        <v>33</v>
      </c>
      <c r="N794">
        <v>0</v>
      </c>
      <c r="O794">
        <v>0</v>
      </c>
      <c r="P794">
        <v>0</v>
      </c>
      <c r="X794" t="str">
        <f>Toss[[#This Row],[服装]]&amp;Toss[[#This Row],[名前]]&amp;Toss[[#This Row],[レアリティ]]</f>
        <v>新年牛島若利ICONIC</v>
      </c>
    </row>
    <row r="795" spans="1:24" x14ac:dyDescent="0.25">
      <c r="A795">
        <f>VLOOKUP(Toss[[#This Row],[No用]],SetNo[[No.用]:[vlookup 用]],2,FALSE)</f>
        <v>254</v>
      </c>
      <c r="B795">
        <f>IF(ROW()=2,1,IF(A794&lt;&gt;Toss[[#This Row],[No]],1,B794+1))</f>
        <v>1</v>
      </c>
      <c r="C795" s="1" t="s">
        <v>149</v>
      </c>
      <c r="D795" s="1" t="s">
        <v>109</v>
      </c>
      <c r="E795" s="1" t="s">
        <v>73</v>
      </c>
      <c r="F795" s="1" t="s">
        <v>78</v>
      </c>
      <c r="G795" s="1" t="s">
        <v>118</v>
      </c>
      <c r="H795" s="1" t="s">
        <v>71</v>
      </c>
      <c r="I795">
        <v>1</v>
      </c>
      <c r="J795" t="s">
        <v>231</v>
      </c>
      <c r="K795" s="1" t="s">
        <v>166</v>
      </c>
      <c r="L795" s="1" t="s">
        <v>162</v>
      </c>
      <c r="M795">
        <v>25</v>
      </c>
      <c r="N795">
        <v>0</v>
      </c>
      <c r="O795">
        <v>0</v>
      </c>
      <c r="P795">
        <v>0</v>
      </c>
      <c r="X795" t="str">
        <f>Toss[[#This Row],[服装]]&amp;Toss[[#This Row],[名前]]&amp;Toss[[#This Row],[レアリティ]]</f>
        <v>制服牛島若利ICONIC</v>
      </c>
    </row>
    <row r="796" spans="1:24" x14ac:dyDescent="0.25">
      <c r="A796">
        <f>VLOOKUP(Toss[[#This Row],[No用]],SetNo[[No.用]:[vlookup 用]],2,FALSE)</f>
        <v>254</v>
      </c>
      <c r="B796">
        <f>IF(ROW()=2,1,IF(A795&lt;&gt;Toss[[#This Row],[No]],1,B795+1))</f>
        <v>2</v>
      </c>
      <c r="C796" s="1" t="s">
        <v>149</v>
      </c>
      <c r="D796" s="1" t="s">
        <v>109</v>
      </c>
      <c r="E796" s="1" t="s">
        <v>73</v>
      </c>
      <c r="F796" s="1" t="s">
        <v>78</v>
      </c>
      <c r="G796" s="1" t="s">
        <v>118</v>
      </c>
      <c r="H796" s="1" t="s">
        <v>71</v>
      </c>
      <c r="I796">
        <v>1</v>
      </c>
      <c r="J796" t="s">
        <v>231</v>
      </c>
      <c r="K796" s="1" t="s">
        <v>167</v>
      </c>
      <c r="L796" s="1" t="s">
        <v>178</v>
      </c>
      <c r="M796">
        <v>30</v>
      </c>
      <c r="N796">
        <v>0</v>
      </c>
      <c r="O796">
        <v>0</v>
      </c>
      <c r="P796">
        <v>0</v>
      </c>
      <c r="X796" t="str">
        <f>Toss[[#This Row],[服装]]&amp;Toss[[#This Row],[名前]]&amp;Toss[[#This Row],[レアリティ]]</f>
        <v>制服牛島若利ICONIC</v>
      </c>
    </row>
    <row r="797" spans="1:24" x14ac:dyDescent="0.25">
      <c r="A797">
        <f>VLOOKUP(Toss[[#This Row],[No用]],SetNo[[No.用]:[vlookup 用]],2,FALSE)</f>
        <v>255</v>
      </c>
      <c r="B797">
        <f>IF(ROW()=2,1,IF(A796&lt;&gt;Toss[[#This Row],[No]],1,B796+1))</f>
        <v>1</v>
      </c>
      <c r="C797" s="1" t="s">
        <v>759</v>
      </c>
      <c r="D797" s="1" t="s">
        <v>109</v>
      </c>
      <c r="E797" s="1" t="s">
        <v>90</v>
      </c>
      <c r="F797" s="1" t="s">
        <v>78</v>
      </c>
      <c r="G797" s="1" t="s">
        <v>118</v>
      </c>
      <c r="H797" s="1" t="s">
        <v>71</v>
      </c>
      <c r="I797">
        <v>1</v>
      </c>
      <c r="J797" t="s">
        <v>231</v>
      </c>
      <c r="K797" s="1" t="s">
        <v>166</v>
      </c>
      <c r="L797" s="1" t="s">
        <v>162</v>
      </c>
      <c r="M797">
        <v>25</v>
      </c>
      <c r="N797">
        <v>0</v>
      </c>
      <c r="O797">
        <v>0</v>
      </c>
      <c r="P797">
        <v>0</v>
      </c>
      <c r="X797" t="str">
        <f>Toss[[#This Row],[服装]]&amp;Toss[[#This Row],[名前]]&amp;Toss[[#This Row],[レアリティ]]</f>
        <v>文化祭2牛島若利ICONIC</v>
      </c>
    </row>
    <row r="798" spans="1:24" x14ac:dyDescent="0.25">
      <c r="A798">
        <f>VLOOKUP(Toss[[#This Row],[No用]],SetNo[[No.用]:[vlookup 用]],2,FALSE)</f>
        <v>255</v>
      </c>
      <c r="B798">
        <f>IF(ROW()=2,1,IF(A797&lt;&gt;Toss[[#This Row],[No]],1,B797+1))</f>
        <v>2</v>
      </c>
      <c r="C798" s="1" t="s">
        <v>759</v>
      </c>
      <c r="D798" s="1" t="s">
        <v>109</v>
      </c>
      <c r="E798" s="1" t="s">
        <v>90</v>
      </c>
      <c r="F798" s="1" t="s">
        <v>78</v>
      </c>
      <c r="G798" s="1" t="s">
        <v>118</v>
      </c>
      <c r="H798" s="1" t="s">
        <v>71</v>
      </c>
      <c r="I798">
        <v>1</v>
      </c>
      <c r="J798" t="s">
        <v>231</v>
      </c>
      <c r="K798" s="1" t="s">
        <v>167</v>
      </c>
      <c r="L798" s="1" t="s">
        <v>162</v>
      </c>
      <c r="M798">
        <v>30</v>
      </c>
      <c r="N798">
        <v>0</v>
      </c>
      <c r="O798">
        <v>0</v>
      </c>
      <c r="P798">
        <v>0</v>
      </c>
      <c r="X798" t="str">
        <f>Toss[[#This Row],[服装]]&amp;Toss[[#This Row],[名前]]&amp;Toss[[#This Row],[レアリティ]]</f>
        <v>文化祭2牛島若利ICONIC</v>
      </c>
    </row>
    <row r="799" spans="1:24" x14ac:dyDescent="0.25">
      <c r="A799">
        <f>VLOOKUP(Toss[[#This Row],[No用]],SetNo[[No.用]:[vlookup 用]],2,FALSE)</f>
        <v>256</v>
      </c>
      <c r="B799">
        <f>IF(ROW()=2,1,IF(A798&lt;&gt;Toss[[#This Row],[No]],1,B798+1))</f>
        <v>1</v>
      </c>
      <c r="C799" s="1" t="s">
        <v>902</v>
      </c>
      <c r="D799" s="1" t="s">
        <v>109</v>
      </c>
      <c r="E799" s="1" t="s">
        <v>77</v>
      </c>
      <c r="F799" s="1" t="s">
        <v>78</v>
      </c>
      <c r="G799" s="1" t="s">
        <v>118</v>
      </c>
      <c r="H799" s="1" t="s">
        <v>71</v>
      </c>
      <c r="I799">
        <v>1</v>
      </c>
      <c r="J799" t="s">
        <v>231</v>
      </c>
      <c r="K799" s="1" t="s">
        <v>166</v>
      </c>
      <c r="L799" s="1" t="s">
        <v>162</v>
      </c>
      <c r="M799">
        <v>25</v>
      </c>
      <c r="N799">
        <v>0</v>
      </c>
      <c r="O799">
        <v>0</v>
      </c>
      <c r="P799">
        <v>0</v>
      </c>
      <c r="X799" t="str">
        <f>Toss[[#This Row],[服装]]&amp;Toss[[#This Row],[名前]]&amp;Toss[[#This Row],[レアリティ]]</f>
        <v>妖牛島若利ICONIC</v>
      </c>
    </row>
    <row r="800" spans="1:24" x14ac:dyDescent="0.25">
      <c r="A800">
        <f>VLOOKUP(Toss[[#This Row],[No用]],SetNo[[No.用]:[vlookup 用]],2,FALSE)</f>
        <v>256</v>
      </c>
      <c r="B800">
        <f>IF(ROW()=2,1,IF(A799&lt;&gt;Toss[[#This Row],[No]],1,B799+1))</f>
        <v>2</v>
      </c>
      <c r="C800" s="1" t="s">
        <v>902</v>
      </c>
      <c r="D800" s="1" t="s">
        <v>109</v>
      </c>
      <c r="E800" s="1" t="s">
        <v>77</v>
      </c>
      <c r="F800" s="1" t="s">
        <v>78</v>
      </c>
      <c r="G800" s="1" t="s">
        <v>118</v>
      </c>
      <c r="H800" s="1" t="s">
        <v>71</v>
      </c>
      <c r="I800">
        <v>1</v>
      </c>
      <c r="J800" t="s">
        <v>231</v>
      </c>
      <c r="K800" s="1" t="s">
        <v>167</v>
      </c>
      <c r="L800" s="1" t="s">
        <v>162</v>
      </c>
      <c r="M800">
        <v>30</v>
      </c>
      <c r="N800">
        <v>0</v>
      </c>
      <c r="O800">
        <v>0</v>
      </c>
      <c r="P800">
        <v>0</v>
      </c>
      <c r="X800" t="str">
        <f>Toss[[#This Row],[服装]]&amp;Toss[[#This Row],[名前]]&amp;Toss[[#This Row],[レアリティ]]</f>
        <v>妖牛島若利ICONIC</v>
      </c>
    </row>
    <row r="801" spans="1:24" x14ac:dyDescent="0.25">
      <c r="A801">
        <f>VLOOKUP(Toss[[#This Row],[No用]],SetNo[[No.用]:[vlookup 用]],2,FALSE)</f>
        <v>257</v>
      </c>
      <c r="B801">
        <f>IF(ROW()=2,1,IF(A800&lt;&gt;Toss[[#This Row],[No]],1,B800+1))</f>
        <v>1</v>
      </c>
      <c r="C801" s="1" t="s">
        <v>1031</v>
      </c>
      <c r="D801" s="1" t="s">
        <v>109</v>
      </c>
      <c r="E801" s="1" t="s">
        <v>73</v>
      </c>
      <c r="F801" s="1" t="s">
        <v>78</v>
      </c>
      <c r="G801" s="1" t="s">
        <v>118</v>
      </c>
      <c r="H801" s="1" t="s">
        <v>71</v>
      </c>
      <c r="I801">
        <v>1</v>
      </c>
      <c r="J801" t="s">
        <v>231</v>
      </c>
      <c r="K801" s="1" t="s">
        <v>166</v>
      </c>
      <c r="L801" s="1" t="s">
        <v>162</v>
      </c>
      <c r="M801">
        <v>25</v>
      </c>
      <c r="N801">
        <v>0</v>
      </c>
      <c r="O801">
        <v>0</v>
      </c>
      <c r="P801">
        <v>0</v>
      </c>
      <c r="X801" t="str">
        <f>Toss[[#This Row],[服装]]&amp;Toss[[#This Row],[名前]]&amp;Toss[[#This Row],[レアリティ]]</f>
        <v>ハロウィン牛島若利ICONIC</v>
      </c>
    </row>
    <row r="802" spans="1:24" x14ac:dyDescent="0.25">
      <c r="A802">
        <f>VLOOKUP(Toss[[#This Row],[No用]],SetNo[[No.用]:[vlookup 用]],2,FALSE)</f>
        <v>257</v>
      </c>
      <c r="B802">
        <f>IF(ROW()=2,1,IF(A801&lt;&gt;Toss[[#This Row],[No]],1,B801+1))</f>
        <v>2</v>
      </c>
      <c r="C802" s="1" t="s">
        <v>1031</v>
      </c>
      <c r="D802" s="1" t="s">
        <v>109</v>
      </c>
      <c r="E802" s="1" t="s">
        <v>73</v>
      </c>
      <c r="F802" s="1" t="s">
        <v>78</v>
      </c>
      <c r="G802" s="1" t="s">
        <v>118</v>
      </c>
      <c r="H802" s="1" t="s">
        <v>71</v>
      </c>
      <c r="I802">
        <v>1</v>
      </c>
      <c r="J802" t="s">
        <v>231</v>
      </c>
      <c r="K802" s="1" t="s">
        <v>167</v>
      </c>
      <c r="L802" s="1" t="s">
        <v>162</v>
      </c>
      <c r="M802">
        <v>30</v>
      </c>
      <c r="N802">
        <v>0</v>
      </c>
      <c r="O802">
        <v>0</v>
      </c>
      <c r="P802">
        <v>0</v>
      </c>
      <c r="X802" t="str">
        <f>Toss[[#This Row],[服装]]&amp;Toss[[#This Row],[名前]]&amp;Toss[[#This Row],[レアリティ]]</f>
        <v>ハロウィン牛島若利ICONIC</v>
      </c>
    </row>
    <row r="803" spans="1:24" x14ac:dyDescent="0.25">
      <c r="A803">
        <f>VLOOKUP(Toss[[#This Row],[No用]],SetNo[[No.用]:[vlookup 用]],2,FALSE)</f>
        <v>258</v>
      </c>
      <c r="B803">
        <f>IF(ROW()=2,1,IF(A802&lt;&gt;Toss[[#This Row],[No]],1,B802+1))</f>
        <v>1</v>
      </c>
      <c r="C803" s="1" t="s">
        <v>1183</v>
      </c>
      <c r="D803" s="1" t="s">
        <v>109</v>
      </c>
      <c r="E803" s="1" t="s">
        <v>90</v>
      </c>
      <c r="F803" s="1" t="s">
        <v>78</v>
      </c>
      <c r="G803" s="1" t="s">
        <v>118</v>
      </c>
      <c r="H803" s="1" t="s">
        <v>71</v>
      </c>
      <c r="I803">
        <v>1</v>
      </c>
      <c r="J803" t="s">
        <v>231</v>
      </c>
      <c r="K803" s="1" t="s">
        <v>166</v>
      </c>
      <c r="L803" s="1" t="s">
        <v>162</v>
      </c>
      <c r="M803">
        <v>25</v>
      </c>
      <c r="N803">
        <v>0</v>
      </c>
      <c r="O803">
        <v>0</v>
      </c>
      <c r="P803">
        <v>0</v>
      </c>
      <c r="X803" t="str">
        <f>Toss[[#This Row],[服装]]&amp;Toss[[#This Row],[名前]]&amp;Toss[[#This Row],[レアリティ]]</f>
        <v>Xmas3牛島若利ICONIC</v>
      </c>
    </row>
    <row r="804" spans="1:24" x14ac:dyDescent="0.25">
      <c r="A804">
        <f>VLOOKUP(Toss[[#This Row],[No用]],SetNo[[No.用]:[vlookup 用]],2,FALSE)</f>
        <v>258</v>
      </c>
      <c r="B804">
        <f>IF(ROW()=2,1,IF(A803&lt;&gt;Toss[[#This Row],[No]],1,B803+1))</f>
        <v>2</v>
      </c>
      <c r="C804" s="1" t="s">
        <v>1183</v>
      </c>
      <c r="D804" s="1" t="s">
        <v>109</v>
      </c>
      <c r="E804" s="1" t="s">
        <v>90</v>
      </c>
      <c r="F804" s="1" t="s">
        <v>78</v>
      </c>
      <c r="G804" s="1" t="s">
        <v>118</v>
      </c>
      <c r="H804" s="1" t="s">
        <v>71</v>
      </c>
      <c r="I804">
        <v>1</v>
      </c>
      <c r="J804" t="s">
        <v>231</v>
      </c>
      <c r="K804" s="1" t="s">
        <v>167</v>
      </c>
      <c r="L804" s="1" t="s">
        <v>162</v>
      </c>
      <c r="M804">
        <v>30</v>
      </c>
      <c r="N804">
        <v>0</v>
      </c>
      <c r="O804">
        <v>0</v>
      </c>
      <c r="P804">
        <v>0</v>
      </c>
      <c r="X804" t="str">
        <f>Toss[[#This Row],[服装]]&amp;Toss[[#This Row],[名前]]&amp;Toss[[#This Row],[レアリティ]]</f>
        <v>Xmas3牛島若利ICONIC</v>
      </c>
    </row>
    <row r="805" spans="1:24" x14ac:dyDescent="0.25">
      <c r="A805">
        <f>VLOOKUP(Toss[[#This Row],[No用]],SetNo[[No.用]:[vlookup 用]],2,FALSE)</f>
        <v>259</v>
      </c>
      <c r="B805">
        <f>IF(ROW()=2,1,IF(A804&lt;&gt;Toss[[#This Row],[No]],1,B804+1))</f>
        <v>1</v>
      </c>
      <c r="C805" s="1" t="s">
        <v>1502</v>
      </c>
      <c r="D805" s="1" t="s">
        <v>109</v>
      </c>
      <c r="E805" s="1" t="s">
        <v>77</v>
      </c>
      <c r="F805" s="1" t="s">
        <v>78</v>
      </c>
      <c r="G805" s="1" t="s">
        <v>118</v>
      </c>
      <c r="H805" s="1" t="s">
        <v>71</v>
      </c>
      <c r="I805">
        <v>1</v>
      </c>
      <c r="J805" t="s">
        <v>231</v>
      </c>
      <c r="K805" s="1" t="s">
        <v>166</v>
      </c>
      <c r="L805" s="1" t="s">
        <v>162</v>
      </c>
      <c r="M805">
        <v>26</v>
      </c>
      <c r="N805">
        <v>0</v>
      </c>
      <c r="O805">
        <v>0</v>
      </c>
      <c r="P805">
        <v>0</v>
      </c>
      <c r="X805" t="str">
        <f>Toss[[#This Row],[服装]]&amp;Toss[[#This Row],[名前]]&amp;Toss[[#This Row],[レアリティ]]</f>
        <v>3周年牛島若利ICONIC</v>
      </c>
    </row>
    <row r="806" spans="1:24" x14ac:dyDescent="0.25">
      <c r="A806">
        <f>VLOOKUP(Toss[[#This Row],[No用]],SetNo[[No.用]:[vlookup 用]],2,FALSE)</f>
        <v>259</v>
      </c>
      <c r="B806">
        <f>IF(ROW()=2,1,IF(A805&lt;&gt;Toss[[#This Row],[No]],1,B805+1))</f>
        <v>2</v>
      </c>
      <c r="C806" s="1" t="s">
        <v>1502</v>
      </c>
      <c r="D806" s="1" t="s">
        <v>109</v>
      </c>
      <c r="E806" s="1" t="s">
        <v>77</v>
      </c>
      <c r="F806" s="1" t="s">
        <v>78</v>
      </c>
      <c r="G806" s="1" t="s">
        <v>118</v>
      </c>
      <c r="H806" s="1" t="s">
        <v>71</v>
      </c>
      <c r="I806">
        <v>1</v>
      </c>
      <c r="J806" t="s">
        <v>231</v>
      </c>
      <c r="K806" s="1" t="s">
        <v>167</v>
      </c>
      <c r="L806" s="1" t="s">
        <v>162</v>
      </c>
      <c r="M806">
        <v>31</v>
      </c>
      <c r="N806">
        <v>0</v>
      </c>
      <c r="O806">
        <v>0</v>
      </c>
      <c r="P806">
        <v>0</v>
      </c>
      <c r="X806" t="str">
        <f>Toss[[#This Row],[服装]]&amp;Toss[[#This Row],[名前]]&amp;Toss[[#This Row],[レアリティ]]</f>
        <v>3周年牛島若利ICONIC</v>
      </c>
    </row>
    <row r="807" spans="1:24" x14ac:dyDescent="0.25">
      <c r="A807">
        <f>VLOOKUP(Toss[[#This Row],[No用]],SetNo[[No.用]:[vlookup 用]],2,FALSE)</f>
        <v>260</v>
      </c>
      <c r="B807">
        <f>IF(ROW()=2,1,IF(A806&lt;&gt;Toss[[#This Row],[No]],1,B806+1))</f>
        <v>1</v>
      </c>
      <c r="C807" t="s">
        <v>108</v>
      </c>
      <c r="D807" t="s">
        <v>110</v>
      </c>
      <c r="E807" t="s">
        <v>73</v>
      </c>
      <c r="F807" t="s">
        <v>82</v>
      </c>
      <c r="G807" t="s">
        <v>118</v>
      </c>
      <c r="H807" t="s">
        <v>71</v>
      </c>
      <c r="I807">
        <v>1</v>
      </c>
      <c r="J807" t="s">
        <v>231</v>
      </c>
      <c r="K807" s="1" t="s">
        <v>166</v>
      </c>
      <c r="L807" s="1" t="s">
        <v>162</v>
      </c>
      <c r="M807">
        <v>25</v>
      </c>
      <c r="N807">
        <v>0</v>
      </c>
      <c r="O807">
        <v>0</v>
      </c>
      <c r="P807">
        <v>0</v>
      </c>
      <c r="X807" t="str">
        <f>Toss[[#This Row],[服装]]&amp;Toss[[#This Row],[名前]]&amp;Toss[[#This Row],[レアリティ]]</f>
        <v>ユニフォーム天童覚ICONIC</v>
      </c>
    </row>
    <row r="808" spans="1:24" x14ac:dyDescent="0.25">
      <c r="A808">
        <f>VLOOKUP(Toss[[#This Row],[No用]],SetNo[[No.用]:[vlookup 用]],2,FALSE)</f>
        <v>260</v>
      </c>
      <c r="B808">
        <f>IF(ROW()=2,1,IF(A807&lt;&gt;Toss[[#This Row],[No]],1,B807+1))</f>
        <v>2</v>
      </c>
      <c r="C808" t="s">
        <v>108</v>
      </c>
      <c r="D808" t="s">
        <v>110</v>
      </c>
      <c r="E808" t="s">
        <v>73</v>
      </c>
      <c r="F808" t="s">
        <v>82</v>
      </c>
      <c r="G808" t="s">
        <v>118</v>
      </c>
      <c r="H808" t="s">
        <v>71</v>
      </c>
      <c r="I808">
        <v>1</v>
      </c>
      <c r="J808" t="s">
        <v>231</v>
      </c>
      <c r="K808" s="1" t="s">
        <v>167</v>
      </c>
      <c r="L808" s="1" t="s">
        <v>162</v>
      </c>
      <c r="M808">
        <v>30</v>
      </c>
      <c r="N808">
        <v>0</v>
      </c>
      <c r="O808">
        <v>0</v>
      </c>
      <c r="P808">
        <v>0</v>
      </c>
      <c r="X808" t="str">
        <f>Toss[[#This Row],[服装]]&amp;Toss[[#This Row],[名前]]&amp;Toss[[#This Row],[レアリティ]]</f>
        <v>ユニフォーム天童覚ICONIC</v>
      </c>
    </row>
    <row r="809" spans="1:24" x14ac:dyDescent="0.25">
      <c r="A809">
        <f>VLOOKUP(Toss[[#This Row],[No用]],SetNo[[No.用]:[vlookup 用]],2,FALSE)</f>
        <v>261</v>
      </c>
      <c r="B809">
        <f>IF(ROW()=2,1,IF(A808&lt;&gt;Toss[[#This Row],[No]],1,B808+1))</f>
        <v>1</v>
      </c>
      <c r="C809" t="s">
        <v>116</v>
      </c>
      <c r="D809" t="s">
        <v>110</v>
      </c>
      <c r="E809" t="s">
        <v>90</v>
      </c>
      <c r="F809" t="s">
        <v>82</v>
      </c>
      <c r="G809" t="s">
        <v>118</v>
      </c>
      <c r="H809" t="s">
        <v>71</v>
      </c>
      <c r="I809">
        <v>1</v>
      </c>
      <c r="J809" t="s">
        <v>231</v>
      </c>
      <c r="K809" s="1" t="s">
        <v>166</v>
      </c>
      <c r="L809" s="1" t="s">
        <v>162</v>
      </c>
      <c r="M809">
        <v>25</v>
      </c>
      <c r="N809">
        <v>0</v>
      </c>
      <c r="O809">
        <v>0</v>
      </c>
      <c r="P809">
        <v>0</v>
      </c>
      <c r="X809" t="str">
        <f>Toss[[#This Row],[服装]]&amp;Toss[[#This Row],[名前]]&amp;Toss[[#This Row],[レアリティ]]</f>
        <v>水着天童覚ICONIC</v>
      </c>
    </row>
    <row r="810" spans="1:24" x14ac:dyDescent="0.25">
      <c r="A810">
        <f>VLOOKUP(Toss[[#This Row],[No用]],SetNo[[No.用]:[vlookup 用]],2,FALSE)</f>
        <v>261</v>
      </c>
      <c r="B810">
        <f>IF(ROW()=2,1,IF(A809&lt;&gt;Toss[[#This Row],[No]],1,B809+1))</f>
        <v>2</v>
      </c>
      <c r="C810" t="s">
        <v>116</v>
      </c>
      <c r="D810" t="s">
        <v>110</v>
      </c>
      <c r="E810" t="s">
        <v>90</v>
      </c>
      <c r="F810" t="s">
        <v>82</v>
      </c>
      <c r="G810" t="s">
        <v>118</v>
      </c>
      <c r="H810" t="s">
        <v>71</v>
      </c>
      <c r="I810">
        <v>1</v>
      </c>
      <c r="J810" t="s">
        <v>231</v>
      </c>
      <c r="K810" s="1" t="s">
        <v>167</v>
      </c>
      <c r="L810" s="1" t="s">
        <v>162</v>
      </c>
      <c r="M810">
        <v>30</v>
      </c>
      <c r="N810">
        <v>0</v>
      </c>
      <c r="O810">
        <v>0</v>
      </c>
      <c r="P810">
        <v>0</v>
      </c>
      <c r="X810" t="str">
        <f>Toss[[#This Row],[服装]]&amp;Toss[[#This Row],[名前]]&amp;Toss[[#This Row],[レアリティ]]</f>
        <v>水着天童覚ICONIC</v>
      </c>
    </row>
    <row r="811" spans="1:24" x14ac:dyDescent="0.25">
      <c r="A811">
        <f>VLOOKUP(Toss[[#This Row],[No用]],SetNo[[No.用]:[vlookup 用]],2,FALSE)</f>
        <v>262</v>
      </c>
      <c r="B811">
        <f>IF(ROW()=2,1,IF(A810&lt;&gt;Toss[[#This Row],[No]],1,B810+1))</f>
        <v>1</v>
      </c>
      <c r="C811" s="1" t="s">
        <v>580</v>
      </c>
      <c r="D811" t="s">
        <v>110</v>
      </c>
      <c r="E811" s="1" t="s">
        <v>77</v>
      </c>
      <c r="F811" t="s">
        <v>82</v>
      </c>
      <c r="G811" t="s">
        <v>118</v>
      </c>
      <c r="H811" t="s">
        <v>71</v>
      </c>
      <c r="I811">
        <v>1</v>
      </c>
      <c r="J811" t="s">
        <v>231</v>
      </c>
      <c r="K811" s="1" t="s">
        <v>166</v>
      </c>
      <c r="L811" s="1" t="s">
        <v>162</v>
      </c>
      <c r="M811">
        <v>25</v>
      </c>
      <c r="N811">
        <v>0</v>
      </c>
      <c r="O811">
        <v>0</v>
      </c>
      <c r="P811">
        <v>0</v>
      </c>
      <c r="X811" t="str">
        <f>Toss[[#This Row],[服装]]&amp;Toss[[#This Row],[名前]]&amp;Toss[[#This Row],[レアリティ]]</f>
        <v>文化祭天童覚ICONIC</v>
      </c>
    </row>
    <row r="812" spans="1:24" x14ac:dyDescent="0.25">
      <c r="A812">
        <f>VLOOKUP(Toss[[#This Row],[No用]],SetNo[[No.用]:[vlookup 用]],2,FALSE)</f>
        <v>262</v>
      </c>
      <c r="B812">
        <f>IF(ROW()=2,1,IF(A811&lt;&gt;Toss[[#This Row],[No]],1,B811+1))</f>
        <v>2</v>
      </c>
      <c r="C812" s="1" t="s">
        <v>580</v>
      </c>
      <c r="D812" t="s">
        <v>110</v>
      </c>
      <c r="E812" s="1" t="s">
        <v>77</v>
      </c>
      <c r="F812" t="s">
        <v>82</v>
      </c>
      <c r="G812" t="s">
        <v>118</v>
      </c>
      <c r="H812" t="s">
        <v>71</v>
      </c>
      <c r="I812">
        <v>1</v>
      </c>
      <c r="J812" t="s">
        <v>231</v>
      </c>
      <c r="K812" s="1" t="s">
        <v>167</v>
      </c>
      <c r="L812" s="1" t="s">
        <v>162</v>
      </c>
      <c r="M812">
        <v>30</v>
      </c>
      <c r="N812">
        <v>0</v>
      </c>
      <c r="O812">
        <v>0</v>
      </c>
      <c r="P812">
        <v>0</v>
      </c>
      <c r="X812" t="str">
        <f>Toss[[#This Row],[服装]]&amp;Toss[[#This Row],[名前]]&amp;Toss[[#This Row],[レアリティ]]</f>
        <v>文化祭天童覚ICONIC</v>
      </c>
    </row>
    <row r="813" spans="1:24" x14ac:dyDescent="0.25">
      <c r="A813">
        <f>VLOOKUP(Toss[[#This Row],[No用]],SetNo[[No.用]:[vlookup 用]],2,FALSE)</f>
        <v>263</v>
      </c>
      <c r="B813">
        <f>IF(ROW()=2,1,IF(A812&lt;&gt;Toss[[#This Row],[No]],1,B812+1))</f>
        <v>1</v>
      </c>
      <c r="C813" s="1" t="s">
        <v>149</v>
      </c>
      <c r="D813" s="1" t="s">
        <v>110</v>
      </c>
      <c r="E813" s="1" t="s">
        <v>73</v>
      </c>
      <c r="F813" s="1" t="s">
        <v>82</v>
      </c>
      <c r="G813" s="1" t="s">
        <v>118</v>
      </c>
      <c r="H813" t="s">
        <v>71</v>
      </c>
      <c r="I813">
        <v>1</v>
      </c>
      <c r="J813" t="s">
        <v>231</v>
      </c>
      <c r="K813" s="1" t="s">
        <v>166</v>
      </c>
      <c r="L813" s="1" t="s">
        <v>178</v>
      </c>
      <c r="M813">
        <v>32</v>
      </c>
      <c r="N813">
        <v>0</v>
      </c>
      <c r="O813">
        <v>0</v>
      </c>
      <c r="P813">
        <v>0</v>
      </c>
      <c r="X813" t="str">
        <f>Toss[[#This Row],[服装]]&amp;Toss[[#This Row],[名前]]&amp;Toss[[#This Row],[レアリティ]]</f>
        <v>制服天童覚ICONIC</v>
      </c>
    </row>
    <row r="814" spans="1:24" x14ac:dyDescent="0.25">
      <c r="A814">
        <f>VLOOKUP(Toss[[#This Row],[No用]],SetNo[[No.用]:[vlookup 用]],2,FALSE)</f>
        <v>263</v>
      </c>
      <c r="B814">
        <f>IF(ROW()=2,1,IF(A813&lt;&gt;Toss[[#This Row],[No]],1,B813+1))</f>
        <v>2</v>
      </c>
      <c r="C814" s="1" t="s">
        <v>149</v>
      </c>
      <c r="D814" s="1" t="s">
        <v>110</v>
      </c>
      <c r="E814" s="1" t="s">
        <v>73</v>
      </c>
      <c r="F814" s="1" t="s">
        <v>82</v>
      </c>
      <c r="G814" s="1" t="s">
        <v>118</v>
      </c>
      <c r="H814" t="s">
        <v>71</v>
      </c>
      <c r="I814">
        <v>1</v>
      </c>
      <c r="J814" t="s">
        <v>231</v>
      </c>
      <c r="K814" s="1" t="s">
        <v>167</v>
      </c>
      <c r="L814" s="1" t="s">
        <v>178</v>
      </c>
      <c r="M814">
        <v>33</v>
      </c>
      <c r="N814">
        <v>0</v>
      </c>
      <c r="O814">
        <v>0</v>
      </c>
      <c r="P814">
        <v>0</v>
      </c>
      <c r="X814" t="str">
        <f>Toss[[#This Row],[服装]]&amp;Toss[[#This Row],[名前]]&amp;Toss[[#This Row],[レアリティ]]</f>
        <v>制服天童覚ICONIC</v>
      </c>
    </row>
    <row r="815" spans="1:24" x14ac:dyDescent="0.25">
      <c r="A815">
        <f>VLOOKUP(Toss[[#This Row],[No用]],SetNo[[No.用]:[vlookup 用]],2,FALSE)</f>
        <v>263</v>
      </c>
      <c r="B815">
        <f>IF(ROW()=2,1,IF(A814&lt;&gt;Toss[[#This Row],[No]],1,B814+1))</f>
        <v>3</v>
      </c>
      <c r="C815" s="1" t="s">
        <v>149</v>
      </c>
      <c r="D815" s="1" t="s">
        <v>110</v>
      </c>
      <c r="E815" s="1" t="s">
        <v>73</v>
      </c>
      <c r="F815" s="1" t="s">
        <v>82</v>
      </c>
      <c r="G815" s="1" t="s">
        <v>118</v>
      </c>
      <c r="H815" t="s">
        <v>71</v>
      </c>
      <c r="I815">
        <v>1</v>
      </c>
      <c r="J815" t="s">
        <v>231</v>
      </c>
      <c r="K815" s="1" t="s">
        <v>362</v>
      </c>
      <c r="L815" s="1" t="s">
        <v>224</v>
      </c>
      <c r="M815">
        <v>48</v>
      </c>
      <c r="N815">
        <v>0</v>
      </c>
      <c r="O815">
        <v>58</v>
      </c>
      <c r="P815">
        <v>0</v>
      </c>
      <c r="Q815" s="1" t="s">
        <v>1339</v>
      </c>
      <c r="R815" s="1" t="s">
        <v>1340</v>
      </c>
      <c r="T815" s="1"/>
      <c r="U815" s="1"/>
      <c r="V815" s="1"/>
      <c r="W815" s="1" t="s">
        <v>1327</v>
      </c>
      <c r="X815" t="str">
        <f>Toss[[#This Row],[服装]]&amp;Toss[[#This Row],[名前]]&amp;Toss[[#This Row],[レアリティ]]</f>
        <v>制服天童覚ICONIC</v>
      </c>
    </row>
    <row r="816" spans="1:24" x14ac:dyDescent="0.25">
      <c r="A816">
        <f>VLOOKUP(Toss[[#This Row],[No用]],SetNo[[No.用]:[vlookup 用]],2,FALSE)</f>
        <v>264</v>
      </c>
      <c r="B816">
        <f>IF(ROW()=2,1,IF(A815&lt;&gt;Toss[[#This Row],[No]],1,B815+1))</f>
        <v>1</v>
      </c>
      <c r="C816" s="1" t="s">
        <v>732</v>
      </c>
      <c r="D816" s="1" t="s">
        <v>110</v>
      </c>
      <c r="E816" s="1" t="s">
        <v>90</v>
      </c>
      <c r="F816" s="1" t="s">
        <v>82</v>
      </c>
      <c r="G816" s="1" t="s">
        <v>118</v>
      </c>
      <c r="H816" s="1" t="s">
        <v>71</v>
      </c>
      <c r="I816">
        <v>1</v>
      </c>
      <c r="J816" t="s">
        <v>231</v>
      </c>
      <c r="K816" s="1" t="s">
        <v>166</v>
      </c>
      <c r="L816" s="1" t="s">
        <v>162</v>
      </c>
      <c r="M816">
        <v>25</v>
      </c>
      <c r="N816">
        <v>0</v>
      </c>
      <c r="O816">
        <v>0</v>
      </c>
      <c r="P816">
        <v>0</v>
      </c>
      <c r="Q816" s="1"/>
      <c r="X816" t="str">
        <f>Toss[[#This Row],[服装]]&amp;Toss[[#This Row],[名前]]&amp;Toss[[#This Row],[レアリティ]]</f>
        <v>仮装天童覚ICONIC</v>
      </c>
    </row>
    <row r="817" spans="1:24" x14ac:dyDescent="0.25">
      <c r="A817">
        <f>VLOOKUP(Toss[[#This Row],[No用]],SetNo[[No.用]:[vlookup 用]],2,FALSE)</f>
        <v>264</v>
      </c>
      <c r="B817">
        <f>IF(ROW()=2,1,IF(A816&lt;&gt;Toss[[#This Row],[No]],1,B816+1))</f>
        <v>2</v>
      </c>
      <c r="C817" s="1" t="s">
        <v>732</v>
      </c>
      <c r="D817" s="1" t="s">
        <v>110</v>
      </c>
      <c r="E817" s="1" t="s">
        <v>90</v>
      </c>
      <c r="F817" s="1" t="s">
        <v>82</v>
      </c>
      <c r="G817" s="1" t="s">
        <v>118</v>
      </c>
      <c r="H817" s="1" t="s">
        <v>71</v>
      </c>
      <c r="I817">
        <v>1</v>
      </c>
      <c r="J817" t="s">
        <v>231</v>
      </c>
      <c r="K817" s="1" t="s">
        <v>167</v>
      </c>
      <c r="L817" s="1" t="s">
        <v>162</v>
      </c>
      <c r="M817">
        <v>30</v>
      </c>
      <c r="N817">
        <v>0</v>
      </c>
      <c r="O817">
        <v>0</v>
      </c>
      <c r="P817">
        <v>0</v>
      </c>
      <c r="Q817" s="1"/>
      <c r="X817" t="str">
        <f>Toss[[#This Row],[服装]]&amp;Toss[[#This Row],[名前]]&amp;Toss[[#This Row],[レアリティ]]</f>
        <v>仮装天童覚ICONIC</v>
      </c>
    </row>
    <row r="818" spans="1:24" x14ac:dyDescent="0.25">
      <c r="A818">
        <f>VLOOKUP(Toss[[#This Row],[No用]],SetNo[[No.用]:[vlookup 用]],2,FALSE)</f>
        <v>265</v>
      </c>
      <c r="B818">
        <f>IF(ROW()=2,1,IF(A817&lt;&gt;Toss[[#This Row],[No]],1,B817+1))</f>
        <v>1</v>
      </c>
      <c r="C818" s="1" t="s">
        <v>893</v>
      </c>
      <c r="D818" s="1" t="s">
        <v>110</v>
      </c>
      <c r="E818" s="1" t="s">
        <v>77</v>
      </c>
      <c r="F818" s="1" t="s">
        <v>82</v>
      </c>
      <c r="G818" s="1" t="s">
        <v>118</v>
      </c>
      <c r="H818" s="1" t="s">
        <v>71</v>
      </c>
      <c r="I818">
        <v>1</v>
      </c>
      <c r="J818" t="s">
        <v>231</v>
      </c>
      <c r="K818" s="1" t="s">
        <v>166</v>
      </c>
      <c r="L818" s="1" t="s">
        <v>162</v>
      </c>
      <c r="M818">
        <v>25</v>
      </c>
      <c r="N818">
        <v>0</v>
      </c>
      <c r="O818">
        <v>0</v>
      </c>
      <c r="P818">
        <v>0</v>
      </c>
      <c r="Q818" s="1"/>
      <c r="X818" t="str">
        <f>Toss[[#This Row],[服装]]&amp;Toss[[#This Row],[名前]]&amp;Toss[[#This Row],[レアリティ]]</f>
        <v>遊園地天童覚ICONIC</v>
      </c>
    </row>
    <row r="819" spans="1:24" x14ac:dyDescent="0.25">
      <c r="A819">
        <f>VLOOKUP(Toss[[#This Row],[No用]],SetNo[[No.用]:[vlookup 用]],2,FALSE)</f>
        <v>265</v>
      </c>
      <c r="B819">
        <f>IF(ROW()=2,1,IF(A818&lt;&gt;Toss[[#This Row],[No]],1,B818+1))</f>
        <v>2</v>
      </c>
      <c r="C819" s="1" t="s">
        <v>893</v>
      </c>
      <c r="D819" s="1" t="s">
        <v>110</v>
      </c>
      <c r="E819" s="1" t="s">
        <v>77</v>
      </c>
      <c r="F819" s="1" t="s">
        <v>82</v>
      </c>
      <c r="G819" s="1" t="s">
        <v>118</v>
      </c>
      <c r="H819" s="1" t="s">
        <v>71</v>
      </c>
      <c r="I819">
        <v>1</v>
      </c>
      <c r="J819" t="s">
        <v>231</v>
      </c>
      <c r="K819" s="1" t="s">
        <v>167</v>
      </c>
      <c r="L819" s="1" t="s">
        <v>162</v>
      </c>
      <c r="M819">
        <v>30</v>
      </c>
      <c r="N819">
        <v>0</v>
      </c>
      <c r="O819">
        <v>0</v>
      </c>
      <c r="P819">
        <v>0</v>
      </c>
      <c r="Q819" s="1"/>
      <c r="X819" t="str">
        <f>Toss[[#This Row],[服装]]&amp;Toss[[#This Row],[名前]]&amp;Toss[[#This Row],[レアリティ]]</f>
        <v>遊園地天童覚ICONIC</v>
      </c>
    </row>
    <row r="820" spans="1:24" x14ac:dyDescent="0.25">
      <c r="A820">
        <f>VLOOKUP(Toss[[#This Row],[No用]],SetNo[[No.用]:[vlookup 用]],2,FALSE)</f>
        <v>266</v>
      </c>
      <c r="B820">
        <f>IF(ROW()=2,1,IF(A819&lt;&gt;Toss[[#This Row],[No]],1,B819+1))</f>
        <v>1</v>
      </c>
      <c r="C820" s="1" t="s">
        <v>1183</v>
      </c>
      <c r="D820" s="1" t="s">
        <v>110</v>
      </c>
      <c r="E820" s="1" t="s">
        <v>73</v>
      </c>
      <c r="F820" s="1" t="s">
        <v>82</v>
      </c>
      <c r="G820" s="1" t="s">
        <v>118</v>
      </c>
      <c r="H820" s="1" t="s">
        <v>71</v>
      </c>
      <c r="I820">
        <v>1</v>
      </c>
      <c r="J820" t="s">
        <v>231</v>
      </c>
      <c r="K820" s="1" t="s">
        <v>166</v>
      </c>
      <c r="L820" s="1" t="s">
        <v>162</v>
      </c>
      <c r="M820">
        <v>25</v>
      </c>
      <c r="N820">
        <v>0</v>
      </c>
      <c r="O820">
        <v>0</v>
      </c>
      <c r="P820">
        <v>0</v>
      </c>
      <c r="Q820" s="1"/>
      <c r="X820" t="str">
        <f>Toss[[#This Row],[服装]]&amp;Toss[[#This Row],[名前]]&amp;Toss[[#This Row],[レアリティ]]</f>
        <v>Xmas3天童覚ICONIC</v>
      </c>
    </row>
    <row r="821" spans="1:24" x14ac:dyDescent="0.25">
      <c r="A821">
        <f>VLOOKUP(Toss[[#This Row],[No用]],SetNo[[No.用]:[vlookup 用]],2,FALSE)</f>
        <v>266</v>
      </c>
      <c r="B821">
        <f>IF(ROW()=2,1,IF(A820&lt;&gt;Toss[[#This Row],[No]],1,B820+1))</f>
        <v>2</v>
      </c>
      <c r="C821" s="1" t="s">
        <v>1183</v>
      </c>
      <c r="D821" s="1" t="s">
        <v>110</v>
      </c>
      <c r="E821" s="1" t="s">
        <v>73</v>
      </c>
      <c r="F821" s="1" t="s">
        <v>82</v>
      </c>
      <c r="G821" s="1" t="s">
        <v>118</v>
      </c>
      <c r="H821" s="1" t="s">
        <v>71</v>
      </c>
      <c r="I821">
        <v>1</v>
      </c>
      <c r="J821" t="s">
        <v>231</v>
      </c>
      <c r="K821" s="1" t="s">
        <v>167</v>
      </c>
      <c r="L821" s="1" t="s">
        <v>162</v>
      </c>
      <c r="M821">
        <v>30</v>
      </c>
      <c r="N821">
        <v>0</v>
      </c>
      <c r="O821">
        <v>0</v>
      </c>
      <c r="P821">
        <v>0</v>
      </c>
      <c r="Q821" s="1"/>
      <c r="X821" t="str">
        <f>Toss[[#This Row],[服装]]&amp;Toss[[#This Row],[名前]]&amp;Toss[[#This Row],[レアリティ]]</f>
        <v>Xmas3天童覚ICONIC</v>
      </c>
    </row>
    <row r="822" spans="1:24" x14ac:dyDescent="0.25">
      <c r="A822">
        <f>VLOOKUP(Toss[[#This Row],[No用]],SetNo[[No.用]:[vlookup 用]],2,FALSE)</f>
        <v>266</v>
      </c>
      <c r="B822">
        <f>IF(ROW()=2,1,IF(A821&lt;&gt;Toss[[#This Row],[No]],1,B821+1))</f>
        <v>3</v>
      </c>
      <c r="C822" s="1" t="s">
        <v>1183</v>
      </c>
      <c r="D822" s="1" t="s">
        <v>110</v>
      </c>
      <c r="E822" s="1" t="s">
        <v>73</v>
      </c>
      <c r="F822" s="1" t="s">
        <v>82</v>
      </c>
      <c r="G822" s="1" t="s">
        <v>118</v>
      </c>
      <c r="H822" s="1" t="s">
        <v>71</v>
      </c>
      <c r="I822">
        <v>1</v>
      </c>
      <c r="J822" t="s">
        <v>231</v>
      </c>
      <c r="K822" s="1" t="s">
        <v>362</v>
      </c>
      <c r="L822" s="1" t="s">
        <v>224</v>
      </c>
      <c r="M822">
        <v>48</v>
      </c>
      <c r="N822">
        <v>0</v>
      </c>
      <c r="O822">
        <v>58</v>
      </c>
      <c r="P822">
        <v>0</v>
      </c>
      <c r="Q822" s="1" t="s">
        <v>1339</v>
      </c>
      <c r="R822" s="1" t="s">
        <v>1340</v>
      </c>
      <c r="T822" s="1"/>
      <c r="U822" s="1"/>
      <c r="V822" s="1"/>
      <c r="W822" s="1" t="s">
        <v>1327</v>
      </c>
      <c r="X822" t="str">
        <f>Toss[[#This Row],[服装]]&amp;Toss[[#This Row],[名前]]&amp;Toss[[#This Row],[レアリティ]]</f>
        <v>Xmas3天童覚ICONIC</v>
      </c>
    </row>
    <row r="823" spans="1:24" x14ac:dyDescent="0.25">
      <c r="A823">
        <f>VLOOKUP(Toss[[#This Row],[No用]],SetNo[[No.用]:[vlookup 用]],2,FALSE)</f>
        <v>267</v>
      </c>
      <c r="B823">
        <f>IF(ROW()=2,1,IF(A822&lt;&gt;Toss[[#This Row],[No]],1,B822+1))</f>
        <v>1</v>
      </c>
      <c r="C823" s="1" t="s">
        <v>1674</v>
      </c>
      <c r="D823" s="1" t="s">
        <v>110</v>
      </c>
      <c r="E823" s="1" t="s">
        <v>90</v>
      </c>
      <c r="F823" s="1" t="s">
        <v>82</v>
      </c>
      <c r="G823" s="1" t="s">
        <v>118</v>
      </c>
      <c r="H823" s="1" t="s">
        <v>71</v>
      </c>
      <c r="I823">
        <v>1</v>
      </c>
      <c r="J823" t="s">
        <v>231</v>
      </c>
      <c r="K823" s="1" t="s">
        <v>166</v>
      </c>
      <c r="L823" s="1" t="s">
        <v>162</v>
      </c>
      <c r="M823">
        <v>25</v>
      </c>
      <c r="N823">
        <v>0</v>
      </c>
      <c r="O823">
        <v>0</v>
      </c>
      <c r="P823">
        <v>0</v>
      </c>
      <c r="Q823" s="1"/>
      <c r="R823" s="1"/>
      <c r="T823" s="1"/>
      <c r="U823" s="1"/>
      <c r="V823" s="1"/>
      <c r="W823" s="1"/>
      <c r="X823" t="str">
        <f>Toss[[#This Row],[服装]]&amp;Toss[[#This Row],[名前]]&amp;Toss[[#This Row],[レアリティ]]</f>
        <v>思い出天童覚ICONIC</v>
      </c>
    </row>
    <row r="824" spans="1:24" x14ac:dyDescent="0.25">
      <c r="A824">
        <f>VLOOKUP(Toss[[#This Row],[No用]],SetNo[[No.用]:[vlookup 用]],2,FALSE)</f>
        <v>267</v>
      </c>
      <c r="B824">
        <f>IF(ROW()=2,1,IF(A823&lt;&gt;Toss[[#This Row],[No]],1,B823+1))</f>
        <v>2</v>
      </c>
      <c r="C824" s="1" t="s">
        <v>1674</v>
      </c>
      <c r="D824" s="1" t="s">
        <v>110</v>
      </c>
      <c r="E824" s="1" t="s">
        <v>90</v>
      </c>
      <c r="F824" s="1" t="s">
        <v>82</v>
      </c>
      <c r="G824" s="1" t="s">
        <v>118</v>
      </c>
      <c r="H824" s="1" t="s">
        <v>71</v>
      </c>
      <c r="I824">
        <v>1</v>
      </c>
      <c r="J824" t="s">
        <v>231</v>
      </c>
      <c r="K824" s="1" t="s">
        <v>167</v>
      </c>
      <c r="L824" s="1" t="s">
        <v>162</v>
      </c>
      <c r="M824">
        <v>30</v>
      </c>
      <c r="N824">
        <v>0</v>
      </c>
      <c r="O824">
        <v>0</v>
      </c>
      <c r="P824">
        <v>0</v>
      </c>
      <c r="Q824" s="1"/>
      <c r="R824" s="1"/>
      <c r="T824" s="1"/>
      <c r="U824" s="1"/>
      <c r="V824" s="1"/>
      <c r="W824" s="1"/>
      <c r="X824" t="str">
        <f>Toss[[#This Row],[服装]]&amp;Toss[[#This Row],[名前]]&amp;Toss[[#This Row],[レアリティ]]</f>
        <v>思い出天童覚ICONIC</v>
      </c>
    </row>
    <row r="825" spans="1:24" x14ac:dyDescent="0.25">
      <c r="A825">
        <f>VLOOKUP(Toss[[#This Row],[No用]],SetNo[[No.用]:[vlookup 用]],2,FALSE)</f>
        <v>268</v>
      </c>
      <c r="B825">
        <f>IF(ROW()=2,1,IF(A822&lt;&gt;Toss[[#This Row],[No]],1,B822+1))</f>
        <v>1</v>
      </c>
      <c r="C825" t="s">
        <v>108</v>
      </c>
      <c r="D825" t="s">
        <v>111</v>
      </c>
      <c r="E825" t="s">
        <v>77</v>
      </c>
      <c r="F825" t="s">
        <v>78</v>
      </c>
      <c r="G825" t="s">
        <v>118</v>
      </c>
      <c r="H825" t="s">
        <v>71</v>
      </c>
      <c r="I825">
        <v>1</v>
      </c>
      <c r="J825" t="s">
        <v>231</v>
      </c>
      <c r="K825" s="1" t="s">
        <v>166</v>
      </c>
      <c r="L825" s="1" t="s">
        <v>162</v>
      </c>
      <c r="M825">
        <v>27</v>
      </c>
      <c r="N825">
        <v>0</v>
      </c>
      <c r="O825">
        <v>0</v>
      </c>
      <c r="P825">
        <v>0</v>
      </c>
      <c r="X825" t="str">
        <f>Toss[[#This Row],[服装]]&amp;Toss[[#This Row],[名前]]&amp;Toss[[#This Row],[レアリティ]]</f>
        <v>ユニフォーム五色工ICONIC</v>
      </c>
    </row>
    <row r="826" spans="1:24" x14ac:dyDescent="0.25">
      <c r="A826">
        <f>VLOOKUP(Toss[[#This Row],[No用]],SetNo[[No.用]:[vlookup 用]],2,FALSE)</f>
        <v>268</v>
      </c>
      <c r="B826">
        <f>IF(ROW()=2,1,IF(A825&lt;&gt;Toss[[#This Row],[No]],1,B825+1))</f>
        <v>2</v>
      </c>
      <c r="C826" t="s">
        <v>108</v>
      </c>
      <c r="D826" t="s">
        <v>111</v>
      </c>
      <c r="E826" t="s">
        <v>77</v>
      </c>
      <c r="F826" t="s">
        <v>78</v>
      </c>
      <c r="G826" t="s">
        <v>118</v>
      </c>
      <c r="H826" t="s">
        <v>71</v>
      </c>
      <c r="I826">
        <v>1</v>
      </c>
      <c r="J826" t="s">
        <v>231</v>
      </c>
      <c r="K826" s="1" t="s">
        <v>167</v>
      </c>
      <c r="L826" s="1" t="s">
        <v>162</v>
      </c>
      <c r="M826">
        <v>31</v>
      </c>
      <c r="N826">
        <v>0</v>
      </c>
      <c r="O826">
        <v>0</v>
      </c>
      <c r="P826">
        <v>0</v>
      </c>
      <c r="X826" t="str">
        <f>Toss[[#This Row],[服装]]&amp;Toss[[#This Row],[名前]]&amp;Toss[[#This Row],[レアリティ]]</f>
        <v>ユニフォーム五色工ICONIC</v>
      </c>
    </row>
    <row r="827" spans="1:24" x14ac:dyDescent="0.25">
      <c r="A827">
        <f>VLOOKUP(Toss[[#This Row],[No用]],SetNo[[No.用]:[vlookup 用]],2,FALSE)</f>
        <v>269</v>
      </c>
      <c r="B827">
        <f>IF(ROW()=2,1,IF(A826&lt;&gt;Toss[[#This Row],[No]],1,B826+1))</f>
        <v>1</v>
      </c>
      <c r="C827" s="1" t="s">
        <v>552</v>
      </c>
      <c r="D827" t="s">
        <v>111</v>
      </c>
      <c r="E827" s="1" t="s">
        <v>73</v>
      </c>
      <c r="F827" t="s">
        <v>78</v>
      </c>
      <c r="G827" t="s">
        <v>118</v>
      </c>
      <c r="H827" t="s">
        <v>71</v>
      </c>
      <c r="I827">
        <v>1</v>
      </c>
      <c r="J827" t="s">
        <v>231</v>
      </c>
      <c r="K827" s="1" t="s">
        <v>166</v>
      </c>
      <c r="L827" s="1" t="s">
        <v>162</v>
      </c>
      <c r="M827">
        <v>27</v>
      </c>
      <c r="N827">
        <v>0</v>
      </c>
      <c r="O827">
        <v>0</v>
      </c>
      <c r="P827">
        <v>0</v>
      </c>
      <c r="X827" t="str">
        <f>Toss[[#This Row],[服装]]&amp;Toss[[#This Row],[名前]]&amp;Toss[[#This Row],[レアリティ]]</f>
        <v>職業体験五色工ICONIC</v>
      </c>
    </row>
    <row r="828" spans="1:24" x14ac:dyDescent="0.25">
      <c r="A828">
        <f>VLOOKUP(Toss[[#This Row],[No用]],SetNo[[No.用]:[vlookup 用]],2,FALSE)</f>
        <v>269</v>
      </c>
      <c r="B828">
        <f>IF(ROW()=2,1,IF(A827&lt;&gt;Toss[[#This Row],[No]],1,B827+1))</f>
        <v>2</v>
      </c>
      <c r="C828" s="1" t="s">
        <v>552</v>
      </c>
      <c r="D828" t="s">
        <v>111</v>
      </c>
      <c r="E828" s="1" t="s">
        <v>73</v>
      </c>
      <c r="F828" t="s">
        <v>78</v>
      </c>
      <c r="G828" t="s">
        <v>118</v>
      </c>
      <c r="H828" t="s">
        <v>71</v>
      </c>
      <c r="I828">
        <v>1</v>
      </c>
      <c r="J828" t="s">
        <v>231</v>
      </c>
      <c r="K828" s="1" t="s">
        <v>167</v>
      </c>
      <c r="L828" s="1" t="s">
        <v>162</v>
      </c>
      <c r="M828">
        <v>31</v>
      </c>
      <c r="N828">
        <v>0</v>
      </c>
      <c r="O828">
        <v>0</v>
      </c>
      <c r="P828">
        <v>0</v>
      </c>
      <c r="X828" t="str">
        <f>Toss[[#This Row],[服装]]&amp;Toss[[#This Row],[名前]]&amp;Toss[[#This Row],[レアリティ]]</f>
        <v>職業体験五色工ICONIC</v>
      </c>
    </row>
    <row r="829" spans="1:24" x14ac:dyDescent="0.25">
      <c r="A829">
        <f>VLOOKUP(Toss[[#This Row],[No用]],SetNo[[No.用]:[vlookup 用]],2,FALSE)</f>
        <v>270</v>
      </c>
      <c r="B829">
        <f>IF(ROW()=2,1,IF(A828&lt;&gt;Toss[[#This Row],[No]],1,B828+1))</f>
        <v>1</v>
      </c>
      <c r="C829" s="1" t="s">
        <v>149</v>
      </c>
      <c r="D829" s="1" t="s">
        <v>111</v>
      </c>
      <c r="E829" s="1" t="s">
        <v>90</v>
      </c>
      <c r="F829" s="1" t="s">
        <v>78</v>
      </c>
      <c r="G829" s="1" t="s">
        <v>118</v>
      </c>
      <c r="H829" s="1" t="s">
        <v>71</v>
      </c>
      <c r="I829">
        <v>1</v>
      </c>
      <c r="J829" t="s">
        <v>231</v>
      </c>
      <c r="K829" s="1" t="s">
        <v>166</v>
      </c>
      <c r="L829" s="1" t="s">
        <v>162</v>
      </c>
      <c r="M829">
        <v>27</v>
      </c>
      <c r="N829">
        <v>0</v>
      </c>
      <c r="O829">
        <v>0</v>
      </c>
      <c r="P829">
        <v>0</v>
      </c>
      <c r="X829" t="str">
        <f>Toss[[#This Row],[服装]]&amp;Toss[[#This Row],[名前]]&amp;Toss[[#This Row],[レアリティ]]</f>
        <v>制服五色工ICONIC</v>
      </c>
    </row>
    <row r="830" spans="1:24" x14ac:dyDescent="0.25">
      <c r="A830">
        <f>VLOOKUP(Toss[[#This Row],[No用]],SetNo[[No.用]:[vlookup 用]],2,FALSE)</f>
        <v>270</v>
      </c>
      <c r="B830">
        <f>IF(ROW()=2,1,IF(A829&lt;&gt;Toss[[#This Row],[No]],1,B829+1))</f>
        <v>2</v>
      </c>
      <c r="C830" s="1" t="s">
        <v>149</v>
      </c>
      <c r="D830" s="1" t="s">
        <v>111</v>
      </c>
      <c r="E830" s="1" t="s">
        <v>90</v>
      </c>
      <c r="F830" s="1" t="s">
        <v>78</v>
      </c>
      <c r="G830" s="1" t="s">
        <v>118</v>
      </c>
      <c r="H830" s="1" t="s">
        <v>71</v>
      </c>
      <c r="I830">
        <v>1</v>
      </c>
      <c r="J830" t="s">
        <v>231</v>
      </c>
      <c r="K830" s="1" t="s">
        <v>167</v>
      </c>
      <c r="L830" s="1" t="s">
        <v>162</v>
      </c>
      <c r="M830">
        <v>31</v>
      </c>
      <c r="N830">
        <v>0</v>
      </c>
      <c r="O830">
        <v>0</v>
      </c>
      <c r="P830">
        <v>0</v>
      </c>
      <c r="X830" t="str">
        <f>Toss[[#This Row],[服装]]&amp;Toss[[#This Row],[名前]]&amp;Toss[[#This Row],[レアリティ]]</f>
        <v>制服五色工ICONIC</v>
      </c>
    </row>
    <row r="831" spans="1:24" x14ac:dyDescent="0.25">
      <c r="A831">
        <f>VLOOKUP(Toss[[#This Row],[No用]],SetNo[[No.用]:[vlookup 用]],2,FALSE)</f>
        <v>271</v>
      </c>
      <c r="B831">
        <f>IF(ROW()=2,1,IF(A830&lt;&gt;Toss[[#This Row],[No]],1,B830+1))</f>
        <v>1</v>
      </c>
      <c r="C831" s="1" t="s">
        <v>705</v>
      </c>
      <c r="D831" s="1" t="s">
        <v>111</v>
      </c>
      <c r="E831" s="10" t="s">
        <v>77</v>
      </c>
      <c r="F831" s="1" t="s">
        <v>78</v>
      </c>
      <c r="G831" s="1" t="s">
        <v>118</v>
      </c>
      <c r="H831" s="1" t="s">
        <v>71</v>
      </c>
      <c r="I831">
        <v>1</v>
      </c>
      <c r="J831" t="s">
        <v>231</v>
      </c>
      <c r="K831" s="1" t="s">
        <v>166</v>
      </c>
      <c r="L831" s="1" t="s">
        <v>162</v>
      </c>
      <c r="M831">
        <v>27</v>
      </c>
      <c r="N831">
        <v>0</v>
      </c>
      <c r="O831">
        <v>0</v>
      </c>
      <c r="P831">
        <v>0</v>
      </c>
      <c r="X831" t="str">
        <f>Toss[[#This Row],[服装]]&amp;Toss[[#This Row],[名前]]&amp;Toss[[#This Row],[レアリティ]]</f>
        <v>バカンス五色工ICONIC</v>
      </c>
    </row>
    <row r="832" spans="1:24" x14ac:dyDescent="0.25">
      <c r="A832">
        <f>VLOOKUP(Toss[[#This Row],[No用]],SetNo[[No.用]:[vlookup 用]],2,FALSE)</f>
        <v>271</v>
      </c>
      <c r="B832">
        <f>IF(ROW()=2,1,IF(A831&lt;&gt;Toss[[#This Row],[No]],1,B831+1))</f>
        <v>2</v>
      </c>
      <c r="C832" s="1" t="s">
        <v>705</v>
      </c>
      <c r="D832" s="1" t="s">
        <v>111</v>
      </c>
      <c r="E832" s="10" t="s">
        <v>77</v>
      </c>
      <c r="F832" s="1" t="s">
        <v>78</v>
      </c>
      <c r="G832" s="1" t="s">
        <v>118</v>
      </c>
      <c r="H832" s="1" t="s">
        <v>71</v>
      </c>
      <c r="I832">
        <v>1</v>
      </c>
      <c r="J832" t="s">
        <v>231</v>
      </c>
      <c r="K832" s="1" t="s">
        <v>167</v>
      </c>
      <c r="L832" s="1" t="s">
        <v>162</v>
      </c>
      <c r="M832">
        <v>31</v>
      </c>
      <c r="N832">
        <v>0</v>
      </c>
      <c r="O832">
        <v>0</v>
      </c>
      <c r="P832">
        <v>0</v>
      </c>
      <c r="X832" t="str">
        <f>Toss[[#This Row],[服装]]&amp;Toss[[#This Row],[名前]]&amp;Toss[[#This Row],[レアリティ]]</f>
        <v>バカンス五色工ICONIC</v>
      </c>
    </row>
    <row r="833" spans="1:24" x14ac:dyDescent="0.25">
      <c r="A833">
        <f>VLOOKUP(Toss[[#This Row],[No用]],SetNo[[No.用]:[vlookup 用]],2,FALSE)</f>
        <v>272</v>
      </c>
      <c r="B833">
        <f>IF(ROW()=2,1,IF(A832&lt;&gt;Toss[[#This Row],[No]],1,B832+1))</f>
        <v>1</v>
      </c>
      <c r="C833" s="1" t="s">
        <v>790</v>
      </c>
      <c r="D833" s="1" t="s">
        <v>111</v>
      </c>
      <c r="E833" s="10" t="s">
        <v>73</v>
      </c>
      <c r="F833" s="1" t="s">
        <v>78</v>
      </c>
      <c r="G833" s="1" t="s">
        <v>118</v>
      </c>
      <c r="H833" s="1" t="s">
        <v>71</v>
      </c>
      <c r="I833">
        <v>1</v>
      </c>
      <c r="J833" t="s">
        <v>231</v>
      </c>
      <c r="K833" s="1" t="s">
        <v>166</v>
      </c>
      <c r="L833" s="1" t="s">
        <v>162</v>
      </c>
      <c r="M833">
        <v>27</v>
      </c>
      <c r="N833">
        <v>0</v>
      </c>
      <c r="O833">
        <v>0</v>
      </c>
      <c r="P833">
        <v>0</v>
      </c>
      <c r="X833" t="str">
        <f>Toss[[#This Row],[服装]]&amp;Toss[[#This Row],[名前]]&amp;Toss[[#This Row],[レアリティ]]</f>
        <v>Xmas2五色工ICONIC</v>
      </c>
    </row>
    <row r="834" spans="1:24" x14ac:dyDescent="0.25">
      <c r="A834">
        <f>VLOOKUP(Toss[[#This Row],[No用]],SetNo[[No.用]:[vlookup 用]],2,FALSE)</f>
        <v>272</v>
      </c>
      <c r="B834">
        <f>IF(ROW()=2,1,IF(A833&lt;&gt;Toss[[#This Row],[No]],1,B833+1))</f>
        <v>2</v>
      </c>
      <c r="C834" s="1" t="s">
        <v>790</v>
      </c>
      <c r="D834" s="1" t="s">
        <v>111</v>
      </c>
      <c r="E834" s="10" t="s">
        <v>73</v>
      </c>
      <c r="F834" s="1" t="s">
        <v>78</v>
      </c>
      <c r="G834" s="1" t="s">
        <v>118</v>
      </c>
      <c r="H834" s="1" t="s">
        <v>71</v>
      </c>
      <c r="I834">
        <v>1</v>
      </c>
      <c r="J834" t="s">
        <v>231</v>
      </c>
      <c r="K834" s="1" t="s">
        <v>167</v>
      </c>
      <c r="L834" s="1" t="s">
        <v>162</v>
      </c>
      <c r="M834">
        <v>31</v>
      </c>
      <c r="N834">
        <v>0</v>
      </c>
      <c r="O834">
        <v>0</v>
      </c>
      <c r="P834">
        <v>0</v>
      </c>
      <c r="X834" t="str">
        <f>Toss[[#This Row],[服装]]&amp;Toss[[#This Row],[名前]]&amp;Toss[[#This Row],[レアリティ]]</f>
        <v>Xmas2五色工ICONIC</v>
      </c>
    </row>
    <row r="835" spans="1:24" x14ac:dyDescent="0.25">
      <c r="A835">
        <f>VLOOKUP(Toss[[#This Row],[No用]],SetNo[[No.用]:[vlookup 用]],2,FALSE)</f>
        <v>273</v>
      </c>
      <c r="B835">
        <f>IF(ROW()=2,1,IF(A834&lt;&gt;Toss[[#This Row],[No]],1,B834+1))</f>
        <v>1</v>
      </c>
      <c r="C835" s="1" t="s">
        <v>951</v>
      </c>
      <c r="D835" s="1" t="s">
        <v>111</v>
      </c>
      <c r="E835" s="10" t="s">
        <v>90</v>
      </c>
      <c r="F835" s="1" t="s">
        <v>78</v>
      </c>
      <c r="G835" s="1" t="s">
        <v>118</v>
      </c>
      <c r="H835" s="1" t="s">
        <v>71</v>
      </c>
      <c r="I835">
        <v>1</v>
      </c>
      <c r="J835" t="s">
        <v>231</v>
      </c>
      <c r="K835" s="1" t="s">
        <v>166</v>
      </c>
      <c r="L835" s="1" t="s">
        <v>162</v>
      </c>
      <c r="M835">
        <v>27</v>
      </c>
      <c r="N835">
        <v>0</v>
      </c>
      <c r="O835">
        <v>0</v>
      </c>
      <c r="P835">
        <v>0</v>
      </c>
      <c r="X835" t="str">
        <f>Toss[[#This Row],[服装]]&amp;Toss[[#This Row],[名前]]&amp;Toss[[#This Row],[レアリティ]]</f>
        <v>サバゲ2五色工ICONIC</v>
      </c>
    </row>
    <row r="836" spans="1:24" x14ac:dyDescent="0.25">
      <c r="A836">
        <f>VLOOKUP(Toss[[#This Row],[No用]],SetNo[[No.用]:[vlookup 用]],2,FALSE)</f>
        <v>273</v>
      </c>
      <c r="B836">
        <f>IF(ROW()=2,1,IF(A835&lt;&gt;Toss[[#This Row],[No]],1,B835+1))</f>
        <v>2</v>
      </c>
      <c r="C836" s="1" t="s">
        <v>951</v>
      </c>
      <c r="D836" s="1" t="s">
        <v>111</v>
      </c>
      <c r="E836" s="10" t="s">
        <v>90</v>
      </c>
      <c r="F836" s="1" t="s">
        <v>78</v>
      </c>
      <c r="G836" s="1" t="s">
        <v>118</v>
      </c>
      <c r="H836" s="1" t="s">
        <v>71</v>
      </c>
      <c r="I836">
        <v>1</v>
      </c>
      <c r="J836" t="s">
        <v>231</v>
      </c>
      <c r="K836" s="1" t="s">
        <v>167</v>
      </c>
      <c r="L836" s="1" t="s">
        <v>162</v>
      </c>
      <c r="M836">
        <v>31</v>
      </c>
      <c r="N836">
        <v>0</v>
      </c>
      <c r="O836">
        <v>0</v>
      </c>
      <c r="P836">
        <v>0</v>
      </c>
      <c r="X836" t="str">
        <f>Toss[[#This Row],[服装]]&amp;Toss[[#This Row],[名前]]&amp;Toss[[#This Row],[レアリティ]]</f>
        <v>サバゲ2五色工ICONIC</v>
      </c>
    </row>
    <row r="837" spans="1:24" x14ac:dyDescent="0.25">
      <c r="A837">
        <f>VLOOKUP(Toss[[#This Row],[No用]],SetNo[[No.用]:[vlookup 用]],2,FALSE)</f>
        <v>274</v>
      </c>
      <c r="B837">
        <f>IF(ROW()=2,1,IF(A836&lt;&gt;Toss[[#This Row],[No]],1,B836+1))</f>
        <v>1</v>
      </c>
      <c r="C837" t="s">
        <v>108</v>
      </c>
      <c r="D837" t="s">
        <v>112</v>
      </c>
      <c r="E837" t="s">
        <v>73</v>
      </c>
      <c r="F837" t="s">
        <v>74</v>
      </c>
      <c r="G837" t="s">
        <v>118</v>
      </c>
      <c r="H837" t="s">
        <v>71</v>
      </c>
      <c r="I837">
        <v>1</v>
      </c>
      <c r="J837" t="s">
        <v>231</v>
      </c>
      <c r="K837" t="s">
        <v>369</v>
      </c>
      <c r="L837" t="s">
        <v>260</v>
      </c>
      <c r="M837">
        <v>34</v>
      </c>
      <c r="N837">
        <v>0</v>
      </c>
      <c r="O837">
        <v>0</v>
      </c>
      <c r="P837">
        <v>0</v>
      </c>
      <c r="X837" t="str">
        <f>Toss[[#This Row],[服装]]&amp;Toss[[#This Row],[名前]]&amp;Toss[[#This Row],[レアリティ]]</f>
        <v>ユニフォーム白布賢二郎ICONIC</v>
      </c>
    </row>
    <row r="838" spans="1:24" x14ac:dyDescent="0.25">
      <c r="A838">
        <f>VLOOKUP(Toss[[#This Row],[No用]],SetNo[[No.用]:[vlookup 用]],2,FALSE)</f>
        <v>274</v>
      </c>
      <c r="B838">
        <f>IF(ROW()=2,1,IF(A837&lt;&gt;Toss[[#This Row],[No]],1,B837+1))</f>
        <v>2</v>
      </c>
      <c r="C838" t="s">
        <v>108</v>
      </c>
      <c r="D838" t="s">
        <v>112</v>
      </c>
      <c r="E838" t="s">
        <v>73</v>
      </c>
      <c r="F838" t="s">
        <v>74</v>
      </c>
      <c r="G838" t="s">
        <v>118</v>
      </c>
      <c r="H838" t="s">
        <v>71</v>
      </c>
      <c r="I838">
        <v>1</v>
      </c>
      <c r="J838" t="s">
        <v>231</v>
      </c>
      <c r="K838" t="s">
        <v>370</v>
      </c>
      <c r="L838" t="s">
        <v>260</v>
      </c>
      <c r="M838">
        <v>34</v>
      </c>
      <c r="N838">
        <v>0</v>
      </c>
      <c r="O838">
        <v>0</v>
      </c>
      <c r="P838">
        <v>0</v>
      </c>
      <c r="X838" t="str">
        <f>Toss[[#This Row],[服装]]&amp;Toss[[#This Row],[名前]]&amp;Toss[[#This Row],[レアリティ]]</f>
        <v>ユニフォーム白布賢二郎ICONIC</v>
      </c>
    </row>
    <row r="839" spans="1:24" x14ac:dyDescent="0.25">
      <c r="A839">
        <f>VLOOKUP(Toss[[#This Row],[No用]],SetNo[[No.用]:[vlookup 用]],2,FALSE)</f>
        <v>274</v>
      </c>
      <c r="B839">
        <f>IF(ROW()=2,1,IF(A838&lt;&gt;Toss[[#This Row],[No]],1,B838+1))</f>
        <v>3</v>
      </c>
      <c r="C839" t="s">
        <v>108</v>
      </c>
      <c r="D839" t="s">
        <v>112</v>
      </c>
      <c r="E839" t="s">
        <v>73</v>
      </c>
      <c r="F839" t="s">
        <v>74</v>
      </c>
      <c r="G839" t="s">
        <v>118</v>
      </c>
      <c r="H839" t="s">
        <v>71</v>
      </c>
      <c r="I839">
        <v>1</v>
      </c>
      <c r="J839" t="s">
        <v>231</v>
      </c>
      <c r="K839" t="s">
        <v>373</v>
      </c>
      <c r="L839" t="s">
        <v>260</v>
      </c>
      <c r="M839">
        <v>36</v>
      </c>
      <c r="N839">
        <v>0</v>
      </c>
      <c r="O839">
        <v>0</v>
      </c>
      <c r="P839">
        <v>0</v>
      </c>
      <c r="X839" t="str">
        <f>Toss[[#This Row],[服装]]&amp;Toss[[#This Row],[名前]]&amp;Toss[[#This Row],[レアリティ]]</f>
        <v>ユニフォーム白布賢二郎ICONIC</v>
      </c>
    </row>
    <row r="840" spans="1:24" x14ac:dyDescent="0.25">
      <c r="A840">
        <f>VLOOKUP(Toss[[#This Row],[No用]],SetNo[[No.用]:[vlookup 用]],2,FALSE)</f>
        <v>274</v>
      </c>
      <c r="B840">
        <f>IF(ROW()=2,1,IF(A839&lt;&gt;Toss[[#This Row],[No]],1,B839+1))</f>
        <v>4</v>
      </c>
      <c r="C840" t="s">
        <v>108</v>
      </c>
      <c r="D840" t="s">
        <v>112</v>
      </c>
      <c r="E840" t="s">
        <v>73</v>
      </c>
      <c r="F840" t="s">
        <v>74</v>
      </c>
      <c r="G840" t="s">
        <v>118</v>
      </c>
      <c r="H840" t="s">
        <v>71</v>
      </c>
      <c r="I840">
        <v>1</v>
      </c>
      <c r="J840" t="s">
        <v>231</v>
      </c>
      <c r="K840" t="s">
        <v>374</v>
      </c>
      <c r="L840" s="1" t="s">
        <v>162</v>
      </c>
      <c r="M840">
        <v>34</v>
      </c>
      <c r="N840">
        <v>0</v>
      </c>
      <c r="O840">
        <v>0</v>
      </c>
      <c r="P840">
        <v>0</v>
      </c>
      <c r="X840" t="str">
        <f>Toss[[#This Row],[服装]]&amp;Toss[[#This Row],[名前]]&amp;Toss[[#This Row],[レアリティ]]</f>
        <v>ユニフォーム白布賢二郎ICONIC</v>
      </c>
    </row>
    <row r="841" spans="1:24" x14ac:dyDescent="0.25">
      <c r="A841">
        <f>VLOOKUP(Toss[[#This Row],[No用]],SetNo[[No.用]:[vlookup 用]],2,FALSE)</f>
        <v>274</v>
      </c>
      <c r="B841">
        <f>IF(ROW()=2,1,IF(A840&lt;&gt;Toss[[#This Row],[No]],1,B840+1))</f>
        <v>5</v>
      </c>
      <c r="C841" t="s">
        <v>108</v>
      </c>
      <c r="D841" t="s">
        <v>112</v>
      </c>
      <c r="E841" t="s">
        <v>73</v>
      </c>
      <c r="F841" t="s">
        <v>74</v>
      </c>
      <c r="G841" t="s">
        <v>118</v>
      </c>
      <c r="H841" t="s">
        <v>71</v>
      </c>
      <c r="I841">
        <v>1</v>
      </c>
      <c r="J841" t="s">
        <v>231</v>
      </c>
      <c r="K841" t="s">
        <v>375</v>
      </c>
      <c r="L841" t="s">
        <v>376</v>
      </c>
      <c r="M841">
        <v>49</v>
      </c>
      <c r="N841">
        <v>0</v>
      </c>
      <c r="O841">
        <v>59</v>
      </c>
      <c r="P841">
        <v>0</v>
      </c>
      <c r="W841" s="1" t="s">
        <v>1522</v>
      </c>
      <c r="X841" t="str">
        <f>Toss[[#This Row],[服装]]&amp;Toss[[#This Row],[名前]]&amp;Toss[[#This Row],[レアリティ]]</f>
        <v>ユニフォーム白布賢二郎ICONIC</v>
      </c>
    </row>
    <row r="842" spans="1:24" x14ac:dyDescent="0.25">
      <c r="A842">
        <f>VLOOKUP(Toss[[#This Row],[No用]],SetNo[[No.用]:[vlookup 用]],2,FALSE)</f>
        <v>275</v>
      </c>
      <c r="B842">
        <f>IF(ROW()=2,1,IF(A841&lt;&gt;Toss[[#This Row],[No]],1,B841+1))</f>
        <v>1</v>
      </c>
      <c r="C842" t="s">
        <v>365</v>
      </c>
      <c r="D842" t="s">
        <v>366</v>
      </c>
      <c r="E842" t="s">
        <v>24</v>
      </c>
      <c r="F842" t="s">
        <v>31</v>
      </c>
      <c r="G842" t="s">
        <v>157</v>
      </c>
      <c r="H842" t="s">
        <v>71</v>
      </c>
      <c r="I842">
        <v>1</v>
      </c>
      <c r="J842" t="s">
        <v>231</v>
      </c>
      <c r="K842" t="s">
        <v>369</v>
      </c>
      <c r="L842" t="s">
        <v>260</v>
      </c>
      <c r="M842">
        <v>34</v>
      </c>
      <c r="N842">
        <v>0</v>
      </c>
      <c r="O842">
        <v>0</v>
      </c>
      <c r="P842">
        <v>0</v>
      </c>
      <c r="X842" t="str">
        <f>Toss[[#This Row],[服装]]&amp;Toss[[#This Row],[名前]]&amp;Toss[[#This Row],[レアリティ]]</f>
        <v>探偵白布賢二郎ICONIC</v>
      </c>
    </row>
    <row r="843" spans="1:24" x14ac:dyDescent="0.25">
      <c r="A843">
        <f>VLOOKUP(Toss[[#This Row],[No用]],SetNo[[No.用]:[vlookup 用]],2,FALSE)</f>
        <v>275</v>
      </c>
      <c r="B843">
        <f>IF(ROW()=2,1,IF(A842&lt;&gt;Toss[[#This Row],[No]],1,B842+1))</f>
        <v>2</v>
      </c>
      <c r="C843" t="s">
        <v>365</v>
      </c>
      <c r="D843" t="s">
        <v>366</v>
      </c>
      <c r="E843" t="s">
        <v>24</v>
      </c>
      <c r="F843" t="s">
        <v>31</v>
      </c>
      <c r="G843" t="s">
        <v>157</v>
      </c>
      <c r="H843" t="s">
        <v>71</v>
      </c>
      <c r="I843">
        <v>1</v>
      </c>
      <c r="J843" t="s">
        <v>231</v>
      </c>
      <c r="K843" t="s">
        <v>370</v>
      </c>
      <c r="L843" t="s">
        <v>260</v>
      </c>
      <c r="M843">
        <v>34</v>
      </c>
      <c r="N843">
        <v>0</v>
      </c>
      <c r="O843">
        <v>0</v>
      </c>
      <c r="P843">
        <v>0</v>
      </c>
      <c r="X843" t="str">
        <f>Toss[[#This Row],[服装]]&amp;Toss[[#This Row],[名前]]&amp;Toss[[#This Row],[レアリティ]]</f>
        <v>探偵白布賢二郎ICONIC</v>
      </c>
    </row>
    <row r="844" spans="1:24" x14ac:dyDescent="0.25">
      <c r="A844">
        <f>VLOOKUP(Toss[[#This Row],[No用]],SetNo[[No.用]:[vlookup 用]],2,FALSE)</f>
        <v>275</v>
      </c>
      <c r="B844">
        <f>IF(ROW()=2,1,IF(A843&lt;&gt;Toss[[#This Row],[No]],1,B843+1))</f>
        <v>3</v>
      </c>
      <c r="C844" t="s">
        <v>365</v>
      </c>
      <c r="D844" t="s">
        <v>366</v>
      </c>
      <c r="E844" t="s">
        <v>24</v>
      </c>
      <c r="F844" t="s">
        <v>31</v>
      </c>
      <c r="G844" t="s">
        <v>157</v>
      </c>
      <c r="H844" t="s">
        <v>71</v>
      </c>
      <c r="I844">
        <v>1</v>
      </c>
      <c r="J844" t="s">
        <v>231</v>
      </c>
      <c r="K844" t="s">
        <v>371</v>
      </c>
      <c r="L844" t="s">
        <v>372</v>
      </c>
      <c r="M844">
        <v>31</v>
      </c>
      <c r="N844">
        <v>0</v>
      </c>
      <c r="O844">
        <v>0</v>
      </c>
      <c r="P844">
        <v>0</v>
      </c>
      <c r="X844" t="str">
        <f>Toss[[#This Row],[服装]]&amp;Toss[[#This Row],[名前]]&amp;Toss[[#This Row],[レアリティ]]</f>
        <v>探偵白布賢二郎ICONIC</v>
      </c>
    </row>
    <row r="845" spans="1:24" x14ac:dyDescent="0.25">
      <c r="A845">
        <f>VLOOKUP(Toss[[#This Row],[No用]],SetNo[[No.用]:[vlookup 用]],2,FALSE)</f>
        <v>275</v>
      </c>
      <c r="B845">
        <f>IF(ROW()=2,1,IF(A844&lt;&gt;Toss[[#This Row],[No]],1,B844+1))</f>
        <v>4</v>
      </c>
      <c r="C845" t="s">
        <v>365</v>
      </c>
      <c r="D845" t="s">
        <v>366</v>
      </c>
      <c r="E845" t="s">
        <v>24</v>
      </c>
      <c r="F845" t="s">
        <v>31</v>
      </c>
      <c r="G845" t="s">
        <v>157</v>
      </c>
      <c r="H845" t="s">
        <v>71</v>
      </c>
      <c r="I845">
        <v>1</v>
      </c>
      <c r="J845" t="s">
        <v>368</v>
      </c>
      <c r="K845" t="s">
        <v>373</v>
      </c>
      <c r="L845" t="s">
        <v>260</v>
      </c>
      <c r="M845">
        <v>36</v>
      </c>
      <c r="N845">
        <v>0</v>
      </c>
      <c r="O845">
        <v>0</v>
      </c>
      <c r="P845">
        <v>0</v>
      </c>
      <c r="X845" t="str">
        <f>Toss[[#This Row],[服装]]&amp;Toss[[#This Row],[名前]]&amp;Toss[[#This Row],[レアリティ]]</f>
        <v>探偵白布賢二郎ICONIC</v>
      </c>
    </row>
    <row r="846" spans="1:24" x14ac:dyDescent="0.25">
      <c r="A846">
        <f>VLOOKUP(Toss[[#This Row],[No用]],SetNo[[No.用]:[vlookup 用]],2,FALSE)</f>
        <v>275</v>
      </c>
      <c r="B846">
        <f>IF(ROW()=2,1,IF(A845&lt;&gt;Toss[[#This Row],[No]],1,B845+1))</f>
        <v>5</v>
      </c>
      <c r="C846" t="s">
        <v>365</v>
      </c>
      <c r="D846" t="s">
        <v>366</v>
      </c>
      <c r="E846" t="s">
        <v>24</v>
      </c>
      <c r="F846" t="s">
        <v>31</v>
      </c>
      <c r="G846" t="s">
        <v>157</v>
      </c>
      <c r="H846" t="s">
        <v>71</v>
      </c>
      <c r="I846">
        <v>1</v>
      </c>
      <c r="J846" t="s">
        <v>368</v>
      </c>
      <c r="K846" t="s">
        <v>374</v>
      </c>
      <c r="L846" t="s">
        <v>372</v>
      </c>
      <c r="M846">
        <v>37</v>
      </c>
      <c r="N846">
        <v>0</v>
      </c>
      <c r="O846">
        <v>0</v>
      </c>
      <c r="P846">
        <v>0</v>
      </c>
      <c r="X846" t="str">
        <f>Toss[[#This Row],[服装]]&amp;Toss[[#This Row],[名前]]&amp;Toss[[#This Row],[レアリティ]]</f>
        <v>探偵白布賢二郎ICONIC</v>
      </c>
    </row>
    <row r="847" spans="1:24" x14ac:dyDescent="0.25">
      <c r="A847">
        <f>VLOOKUP(Toss[[#This Row],[No用]],SetNo[[No.用]:[vlookup 用]],2,FALSE)</f>
        <v>275</v>
      </c>
      <c r="B847">
        <f>IF(ROW()=2,1,IF(A846&lt;&gt;Toss[[#This Row],[No]],1,B846+1))</f>
        <v>6</v>
      </c>
      <c r="C847" t="s">
        <v>365</v>
      </c>
      <c r="D847" t="s">
        <v>366</v>
      </c>
      <c r="E847" t="s">
        <v>24</v>
      </c>
      <c r="F847" t="s">
        <v>31</v>
      </c>
      <c r="G847" t="s">
        <v>157</v>
      </c>
      <c r="H847" t="s">
        <v>71</v>
      </c>
      <c r="I847">
        <v>1</v>
      </c>
      <c r="J847" t="s">
        <v>368</v>
      </c>
      <c r="K847" t="s">
        <v>375</v>
      </c>
      <c r="L847" t="s">
        <v>376</v>
      </c>
      <c r="M847">
        <v>49</v>
      </c>
      <c r="N847">
        <v>0</v>
      </c>
      <c r="O847">
        <v>59</v>
      </c>
      <c r="P847">
        <v>0</v>
      </c>
      <c r="R847" s="1" t="s">
        <v>1517</v>
      </c>
      <c r="T847" s="1"/>
      <c r="U847" s="1"/>
      <c r="V847" s="1"/>
      <c r="W847" s="1" t="s">
        <v>1163</v>
      </c>
      <c r="X847" t="str">
        <f>Toss[[#This Row],[服装]]&amp;Toss[[#This Row],[名前]]&amp;Toss[[#This Row],[レアリティ]]</f>
        <v>探偵白布賢二郎ICONIC</v>
      </c>
    </row>
    <row r="848" spans="1:24" x14ac:dyDescent="0.25">
      <c r="A848">
        <f>VLOOKUP(Toss[[#This Row],[No用]],SetNo[[No.用]:[vlookup 用]],2,FALSE)</f>
        <v>276</v>
      </c>
      <c r="B848">
        <f>IF(ROW()=2,1,IF(A847&lt;&gt;Toss[[#This Row],[No]],1,B847+1))</f>
        <v>1</v>
      </c>
      <c r="C848" s="1" t="s">
        <v>149</v>
      </c>
      <c r="D848" s="1" t="s">
        <v>366</v>
      </c>
      <c r="E848" s="1" t="s">
        <v>77</v>
      </c>
      <c r="F848" s="1" t="s">
        <v>31</v>
      </c>
      <c r="G848" s="1" t="s">
        <v>157</v>
      </c>
      <c r="H848" s="1" t="s">
        <v>71</v>
      </c>
      <c r="I848">
        <v>1</v>
      </c>
      <c r="J848" t="s">
        <v>231</v>
      </c>
      <c r="K848" s="1" t="s">
        <v>166</v>
      </c>
      <c r="L848" s="1" t="s">
        <v>173</v>
      </c>
      <c r="M848">
        <v>35</v>
      </c>
      <c r="N848">
        <v>0</v>
      </c>
      <c r="O848">
        <v>0</v>
      </c>
      <c r="P848">
        <v>0</v>
      </c>
      <c r="R848" s="1"/>
      <c r="T848" s="1"/>
      <c r="U848" s="1"/>
      <c r="V848" s="1"/>
      <c r="X848" t="str">
        <f>Toss[[#This Row],[服装]]&amp;Toss[[#This Row],[名前]]&amp;Toss[[#This Row],[レアリティ]]</f>
        <v>制服白布賢二郎ICONIC</v>
      </c>
    </row>
    <row r="849" spans="1:24" x14ac:dyDescent="0.25">
      <c r="A849">
        <f>VLOOKUP(Toss[[#This Row],[No用]],SetNo[[No.用]:[vlookup 用]],2,FALSE)</f>
        <v>276</v>
      </c>
      <c r="B849">
        <f>IF(ROW()=2,1,IF(A848&lt;&gt;Toss[[#This Row],[No]],1,B848+1))</f>
        <v>2</v>
      </c>
      <c r="C849" s="1" t="s">
        <v>149</v>
      </c>
      <c r="D849" s="1" t="s">
        <v>366</v>
      </c>
      <c r="E849" s="1" t="s">
        <v>77</v>
      </c>
      <c r="F849" s="1" t="s">
        <v>31</v>
      </c>
      <c r="G849" s="1" t="s">
        <v>157</v>
      </c>
      <c r="H849" s="1" t="s">
        <v>71</v>
      </c>
      <c r="I849">
        <v>1</v>
      </c>
      <c r="J849" t="s">
        <v>368</v>
      </c>
      <c r="K849" s="1" t="s">
        <v>169</v>
      </c>
      <c r="L849" s="1" t="s">
        <v>173</v>
      </c>
      <c r="M849">
        <v>35</v>
      </c>
      <c r="N849">
        <v>0</v>
      </c>
      <c r="O849">
        <v>0</v>
      </c>
      <c r="P849">
        <v>0</v>
      </c>
      <c r="R849" s="1"/>
      <c r="T849" s="1"/>
      <c r="U849" s="1"/>
      <c r="V849" s="1"/>
      <c r="X849" t="str">
        <f>Toss[[#This Row],[服装]]&amp;Toss[[#This Row],[名前]]&amp;Toss[[#This Row],[レアリティ]]</f>
        <v>制服白布賢二郎ICONIC</v>
      </c>
    </row>
    <row r="850" spans="1:24" x14ac:dyDescent="0.25">
      <c r="A850">
        <f>VLOOKUP(Toss[[#This Row],[No用]],SetNo[[No.用]:[vlookup 用]],2,FALSE)</f>
        <v>276</v>
      </c>
      <c r="B850">
        <f>IF(ROW()=2,1,IF(A849&lt;&gt;Toss[[#This Row],[No]],1,B849+1))</f>
        <v>3</v>
      </c>
      <c r="C850" s="1" t="s">
        <v>149</v>
      </c>
      <c r="D850" s="1" t="s">
        <v>366</v>
      </c>
      <c r="E850" s="1" t="s">
        <v>77</v>
      </c>
      <c r="F850" s="1" t="s">
        <v>31</v>
      </c>
      <c r="G850" s="1" t="s">
        <v>157</v>
      </c>
      <c r="H850" s="1" t="s">
        <v>71</v>
      </c>
      <c r="I850">
        <v>1</v>
      </c>
      <c r="J850" t="s">
        <v>368</v>
      </c>
      <c r="K850" s="1" t="s">
        <v>172</v>
      </c>
      <c r="L850" s="1" t="s">
        <v>173</v>
      </c>
      <c r="M850">
        <v>37</v>
      </c>
      <c r="N850">
        <v>0</v>
      </c>
      <c r="O850">
        <v>0</v>
      </c>
      <c r="P850">
        <v>0</v>
      </c>
      <c r="R850" s="1"/>
      <c r="T850" s="1"/>
      <c r="U850" s="1"/>
      <c r="V850" s="1"/>
      <c r="X850" t="str">
        <f>Toss[[#This Row],[服装]]&amp;Toss[[#This Row],[名前]]&amp;Toss[[#This Row],[レアリティ]]</f>
        <v>制服白布賢二郎ICONIC</v>
      </c>
    </row>
    <row r="851" spans="1:24" x14ac:dyDescent="0.25">
      <c r="A851">
        <f>VLOOKUP(Toss[[#This Row],[No用]],SetNo[[No.用]:[vlookup 用]],2,FALSE)</f>
        <v>276</v>
      </c>
      <c r="B851">
        <f>IF(ROW()=2,1,IF(A850&lt;&gt;Toss[[#This Row],[No]],1,B850+1))</f>
        <v>4</v>
      </c>
      <c r="C851" s="1" t="s">
        <v>149</v>
      </c>
      <c r="D851" s="1" t="s">
        <v>366</v>
      </c>
      <c r="E851" s="1" t="s">
        <v>77</v>
      </c>
      <c r="F851" s="1" t="s">
        <v>31</v>
      </c>
      <c r="G851" s="1" t="s">
        <v>157</v>
      </c>
      <c r="H851" s="1" t="s">
        <v>71</v>
      </c>
      <c r="I851">
        <v>1</v>
      </c>
      <c r="J851" t="s">
        <v>368</v>
      </c>
      <c r="K851" s="1" t="s">
        <v>232</v>
      </c>
      <c r="L851" s="1" t="s">
        <v>162</v>
      </c>
      <c r="M851">
        <v>34</v>
      </c>
      <c r="N851">
        <v>0</v>
      </c>
      <c r="O851">
        <v>0</v>
      </c>
      <c r="P851">
        <v>0</v>
      </c>
      <c r="R851" s="1"/>
      <c r="T851" s="1"/>
      <c r="U851" s="1"/>
      <c r="V851" s="1"/>
      <c r="X851" t="str">
        <f>Toss[[#This Row],[服装]]&amp;Toss[[#This Row],[名前]]&amp;Toss[[#This Row],[レアリティ]]</f>
        <v>制服白布賢二郎ICONIC</v>
      </c>
    </row>
    <row r="852" spans="1:24" x14ac:dyDescent="0.25">
      <c r="A852">
        <f>VLOOKUP(Toss[[#This Row],[No用]],SetNo[[No.用]:[vlookup 用]],2,FALSE)</f>
        <v>276</v>
      </c>
      <c r="B852">
        <f>IF(ROW()=2,1,IF(A851&lt;&gt;Toss[[#This Row],[No]],1,B851+1))</f>
        <v>5</v>
      </c>
      <c r="C852" s="1" t="s">
        <v>149</v>
      </c>
      <c r="D852" s="1" t="s">
        <v>366</v>
      </c>
      <c r="E852" s="1" t="s">
        <v>77</v>
      </c>
      <c r="F852" s="1" t="s">
        <v>31</v>
      </c>
      <c r="G852" s="1" t="s">
        <v>157</v>
      </c>
      <c r="H852" s="1" t="s">
        <v>71</v>
      </c>
      <c r="I852">
        <v>1</v>
      </c>
      <c r="J852" t="s">
        <v>231</v>
      </c>
      <c r="K852" s="1" t="s">
        <v>183</v>
      </c>
      <c r="L852" s="1" t="s">
        <v>224</v>
      </c>
      <c r="M852">
        <v>49</v>
      </c>
      <c r="N852">
        <v>0</v>
      </c>
      <c r="O852">
        <v>59</v>
      </c>
      <c r="P852">
        <v>0</v>
      </c>
      <c r="R852" s="1"/>
      <c r="T852" s="1"/>
      <c r="U852" s="1"/>
      <c r="V852" s="1"/>
      <c r="W852" s="1" t="s">
        <v>1522</v>
      </c>
      <c r="X852" t="str">
        <f>Toss[[#This Row],[服装]]&amp;Toss[[#This Row],[名前]]&amp;Toss[[#This Row],[レアリティ]]</f>
        <v>制服白布賢二郎ICONIC</v>
      </c>
    </row>
    <row r="853" spans="1:24" x14ac:dyDescent="0.25">
      <c r="A853">
        <f>VLOOKUP(Toss[[#This Row],[No用]],SetNo[[No.用]:[vlookup 用]],2,FALSE)</f>
        <v>276</v>
      </c>
      <c r="B853">
        <f>IF(ROW()=2,1,IF(A852&lt;&gt;Toss[[#This Row],[No]],1,B852+1))</f>
        <v>6</v>
      </c>
      <c r="C853" s="1" t="s">
        <v>149</v>
      </c>
      <c r="D853" s="1" t="s">
        <v>366</v>
      </c>
      <c r="E853" s="1" t="s">
        <v>77</v>
      </c>
      <c r="F853" s="1" t="s">
        <v>31</v>
      </c>
      <c r="G853" s="1" t="s">
        <v>157</v>
      </c>
      <c r="H853" s="1" t="s">
        <v>71</v>
      </c>
      <c r="I853">
        <v>1</v>
      </c>
      <c r="J853" t="s">
        <v>368</v>
      </c>
      <c r="K853" s="1" t="s">
        <v>183</v>
      </c>
      <c r="L853" s="1" t="s">
        <v>224</v>
      </c>
      <c r="M853">
        <v>49</v>
      </c>
      <c r="N853">
        <v>0</v>
      </c>
      <c r="O853">
        <v>59</v>
      </c>
      <c r="P853">
        <v>0</v>
      </c>
      <c r="Q853" s="1" t="s">
        <v>1518</v>
      </c>
      <c r="R853" s="1"/>
      <c r="T853" s="1"/>
      <c r="U853" s="1"/>
      <c r="V853" s="1"/>
      <c r="W853" s="1" t="s">
        <v>1336</v>
      </c>
      <c r="X853" t="str">
        <f>Toss[[#This Row],[服装]]&amp;Toss[[#This Row],[名前]]&amp;Toss[[#This Row],[レアリティ]]</f>
        <v>制服白布賢二郎ICONIC</v>
      </c>
    </row>
    <row r="854" spans="1:24" x14ac:dyDescent="0.25">
      <c r="A854">
        <f>VLOOKUP(Toss[[#This Row],[No用]],SetNo[[No.用]:[vlookup 用]],2,FALSE)</f>
        <v>277</v>
      </c>
      <c r="B854">
        <f>IF(ROW()=2,1,IF(A853&lt;&gt;Toss[[#This Row],[No]],1,B853+1))</f>
        <v>1</v>
      </c>
      <c r="C854" s="1" t="s">
        <v>705</v>
      </c>
      <c r="D854" s="1" t="s">
        <v>366</v>
      </c>
      <c r="E854" s="1" t="s">
        <v>73</v>
      </c>
      <c r="F854" s="1" t="s">
        <v>31</v>
      </c>
      <c r="G854" s="1" t="s">
        <v>157</v>
      </c>
      <c r="H854" s="1" t="s">
        <v>71</v>
      </c>
      <c r="I854">
        <v>1</v>
      </c>
      <c r="J854" t="s">
        <v>368</v>
      </c>
      <c r="K854" s="1" t="s">
        <v>166</v>
      </c>
      <c r="L854" s="1" t="s">
        <v>173</v>
      </c>
      <c r="M854">
        <v>35</v>
      </c>
      <c r="N854">
        <v>0</v>
      </c>
      <c r="O854">
        <v>0</v>
      </c>
      <c r="P854">
        <v>0</v>
      </c>
      <c r="Q854" s="1"/>
      <c r="R854" s="1"/>
      <c r="T854" s="1"/>
      <c r="U854" s="1"/>
      <c r="V854" s="1"/>
      <c r="X854" t="str">
        <f>Toss[[#This Row],[服装]]&amp;Toss[[#This Row],[名前]]&amp;Toss[[#This Row],[レアリティ]]</f>
        <v>バカンス白布賢二郎ICONIC</v>
      </c>
    </row>
    <row r="855" spans="1:24" x14ac:dyDescent="0.25">
      <c r="A855">
        <f>VLOOKUP(Toss[[#This Row],[No用]],SetNo[[No.用]:[vlookup 用]],2,FALSE)</f>
        <v>277</v>
      </c>
      <c r="B855">
        <f>IF(ROW()=2,1,IF(A854&lt;&gt;Toss[[#This Row],[No]],1,B854+1))</f>
        <v>2</v>
      </c>
      <c r="C855" s="1" t="s">
        <v>705</v>
      </c>
      <c r="D855" s="1" t="s">
        <v>366</v>
      </c>
      <c r="E855" s="1" t="s">
        <v>73</v>
      </c>
      <c r="F855" s="1" t="s">
        <v>31</v>
      </c>
      <c r="G855" s="1" t="s">
        <v>157</v>
      </c>
      <c r="H855" s="1" t="s">
        <v>71</v>
      </c>
      <c r="I855">
        <v>1</v>
      </c>
      <c r="J855" t="s">
        <v>231</v>
      </c>
      <c r="K855" s="1" t="s">
        <v>169</v>
      </c>
      <c r="L855" s="1" t="s">
        <v>173</v>
      </c>
      <c r="M855">
        <v>35</v>
      </c>
      <c r="N855">
        <v>0</v>
      </c>
      <c r="O855">
        <v>0</v>
      </c>
      <c r="P855">
        <v>0</v>
      </c>
      <c r="Q855" s="1"/>
      <c r="R855" s="1"/>
      <c r="T855" s="1"/>
      <c r="U855" s="1"/>
      <c r="V855" s="1"/>
      <c r="X855" t="str">
        <f>Toss[[#This Row],[服装]]&amp;Toss[[#This Row],[名前]]&amp;Toss[[#This Row],[レアリティ]]</f>
        <v>バカンス白布賢二郎ICONIC</v>
      </c>
    </row>
    <row r="856" spans="1:24" x14ac:dyDescent="0.25">
      <c r="A856">
        <f>VLOOKUP(Toss[[#This Row],[No用]],SetNo[[No.用]:[vlookup 用]],2,FALSE)</f>
        <v>277</v>
      </c>
      <c r="B856">
        <f>IF(ROW()=2,1,IF(A855&lt;&gt;Toss[[#This Row],[No]],1,B855+1))</f>
        <v>3</v>
      </c>
      <c r="C856" s="1" t="s">
        <v>705</v>
      </c>
      <c r="D856" s="1" t="s">
        <v>366</v>
      </c>
      <c r="E856" s="1" t="s">
        <v>73</v>
      </c>
      <c r="F856" s="1" t="s">
        <v>31</v>
      </c>
      <c r="G856" s="1" t="s">
        <v>157</v>
      </c>
      <c r="H856" s="1" t="s">
        <v>71</v>
      </c>
      <c r="I856">
        <v>1</v>
      </c>
      <c r="J856" t="s">
        <v>368</v>
      </c>
      <c r="K856" s="1" t="s">
        <v>181</v>
      </c>
      <c r="L856" s="1" t="s">
        <v>178</v>
      </c>
      <c r="M856">
        <v>31</v>
      </c>
      <c r="N856">
        <v>0</v>
      </c>
      <c r="O856">
        <v>0</v>
      </c>
      <c r="P856">
        <v>0</v>
      </c>
      <c r="Q856" s="1"/>
      <c r="R856" s="1"/>
      <c r="T856" s="1"/>
      <c r="U856" s="1"/>
      <c r="V856" s="1"/>
      <c r="X856" t="str">
        <f>Toss[[#This Row],[服装]]&amp;Toss[[#This Row],[名前]]&amp;Toss[[#This Row],[レアリティ]]</f>
        <v>バカンス白布賢二郎ICONIC</v>
      </c>
    </row>
    <row r="857" spans="1:24" x14ac:dyDescent="0.25">
      <c r="A857">
        <f>VLOOKUP(Toss[[#This Row],[No用]],SetNo[[No.用]:[vlookup 用]],2,FALSE)</f>
        <v>277</v>
      </c>
      <c r="B857">
        <f>IF(ROW()=2,1,IF(A856&lt;&gt;Toss[[#This Row],[No]],1,B856+1))</f>
        <v>4</v>
      </c>
      <c r="C857" s="1" t="s">
        <v>705</v>
      </c>
      <c r="D857" s="1" t="s">
        <v>366</v>
      </c>
      <c r="E857" s="1" t="s">
        <v>73</v>
      </c>
      <c r="F857" s="1" t="s">
        <v>31</v>
      </c>
      <c r="G857" s="1" t="s">
        <v>157</v>
      </c>
      <c r="H857" s="1" t="s">
        <v>71</v>
      </c>
      <c r="I857">
        <v>1</v>
      </c>
      <c r="J857" t="s">
        <v>368</v>
      </c>
      <c r="K857" s="1" t="s">
        <v>172</v>
      </c>
      <c r="L857" s="1" t="s">
        <v>173</v>
      </c>
      <c r="M857">
        <v>36</v>
      </c>
      <c r="N857">
        <v>0</v>
      </c>
      <c r="O857">
        <v>0</v>
      </c>
      <c r="P857">
        <v>0</v>
      </c>
      <c r="Q857" s="1"/>
      <c r="R857" s="1"/>
      <c r="T857" s="1"/>
      <c r="U857" s="1"/>
      <c r="V857" s="1"/>
      <c r="X857" t="str">
        <f>Toss[[#This Row],[服装]]&amp;Toss[[#This Row],[名前]]&amp;Toss[[#This Row],[レアリティ]]</f>
        <v>バカンス白布賢二郎ICONIC</v>
      </c>
    </row>
    <row r="858" spans="1:24" x14ac:dyDescent="0.25">
      <c r="A858">
        <f>VLOOKUP(Toss[[#This Row],[No用]],SetNo[[No.用]:[vlookup 用]],2,FALSE)</f>
        <v>277</v>
      </c>
      <c r="B858">
        <f>IF(ROW()=2,1,IF(A857&lt;&gt;Toss[[#This Row],[No]],1,B857+1))</f>
        <v>5</v>
      </c>
      <c r="C858" s="1" t="s">
        <v>705</v>
      </c>
      <c r="D858" s="1" t="s">
        <v>366</v>
      </c>
      <c r="E858" s="1" t="s">
        <v>73</v>
      </c>
      <c r="F858" s="1" t="s">
        <v>31</v>
      </c>
      <c r="G858" s="1" t="s">
        <v>157</v>
      </c>
      <c r="H858" s="1" t="s">
        <v>71</v>
      </c>
      <c r="I858">
        <v>1</v>
      </c>
      <c r="J858" t="s">
        <v>231</v>
      </c>
      <c r="K858" s="1" t="s">
        <v>232</v>
      </c>
      <c r="L858" s="1" t="s">
        <v>173</v>
      </c>
      <c r="M858">
        <v>40</v>
      </c>
      <c r="N858">
        <v>0</v>
      </c>
      <c r="O858">
        <v>0</v>
      </c>
      <c r="P858">
        <v>0</v>
      </c>
      <c r="Q858" s="1"/>
      <c r="R858" s="1"/>
      <c r="T858" s="1"/>
      <c r="U858" s="1"/>
      <c r="V858" s="1"/>
      <c r="X858" t="str">
        <f>Toss[[#This Row],[服装]]&amp;Toss[[#This Row],[名前]]&amp;Toss[[#This Row],[レアリティ]]</f>
        <v>バカンス白布賢二郎ICONIC</v>
      </c>
    </row>
    <row r="859" spans="1:24" x14ac:dyDescent="0.25">
      <c r="A859">
        <f>VLOOKUP(Toss[[#This Row],[No用]],SetNo[[No.用]:[vlookup 用]],2,FALSE)</f>
        <v>277</v>
      </c>
      <c r="B859">
        <f>IF(ROW()=2,1,IF(A858&lt;&gt;Toss[[#This Row],[No]],1,B858+1))</f>
        <v>6</v>
      </c>
      <c r="C859" s="1" t="s">
        <v>705</v>
      </c>
      <c r="D859" s="1" t="s">
        <v>366</v>
      </c>
      <c r="E859" s="1" t="s">
        <v>73</v>
      </c>
      <c r="F859" s="1" t="s">
        <v>31</v>
      </c>
      <c r="G859" s="1" t="s">
        <v>157</v>
      </c>
      <c r="H859" s="1" t="s">
        <v>71</v>
      </c>
      <c r="I859">
        <v>1</v>
      </c>
      <c r="J859" t="s">
        <v>368</v>
      </c>
      <c r="K859" s="1" t="s">
        <v>183</v>
      </c>
      <c r="L859" s="1" t="s">
        <v>224</v>
      </c>
      <c r="M859">
        <v>49</v>
      </c>
      <c r="N859">
        <v>0</v>
      </c>
      <c r="O859">
        <v>59</v>
      </c>
      <c r="P859">
        <v>0</v>
      </c>
      <c r="Q859" s="1"/>
      <c r="R859" s="1" t="s">
        <v>1517</v>
      </c>
      <c r="T859" s="1"/>
      <c r="U859" s="1"/>
      <c r="V859" s="1"/>
      <c r="W859" s="1" t="s">
        <v>1163</v>
      </c>
      <c r="X859" t="str">
        <f>Toss[[#This Row],[服装]]&amp;Toss[[#This Row],[名前]]&amp;Toss[[#This Row],[レアリティ]]</f>
        <v>バカンス白布賢二郎ICONIC</v>
      </c>
    </row>
    <row r="860" spans="1:24" x14ac:dyDescent="0.25">
      <c r="A860">
        <f>VLOOKUP(Toss[[#This Row],[No用]],SetNo[[No.用]:[vlookup 用]],2,FALSE)</f>
        <v>277</v>
      </c>
      <c r="B860">
        <f>IF(ROW()=2,1,IF(A859&lt;&gt;Toss[[#This Row],[No]],1,B859+1))</f>
        <v>7</v>
      </c>
      <c r="C860" s="1" t="s">
        <v>705</v>
      </c>
      <c r="D860" s="1" t="s">
        <v>366</v>
      </c>
      <c r="E860" s="1" t="s">
        <v>73</v>
      </c>
      <c r="F860" s="1" t="s">
        <v>31</v>
      </c>
      <c r="G860" s="1" t="s">
        <v>157</v>
      </c>
      <c r="H860" s="1" t="s">
        <v>71</v>
      </c>
      <c r="I860">
        <v>1</v>
      </c>
      <c r="J860" t="s">
        <v>368</v>
      </c>
      <c r="K860" s="1" t="s">
        <v>232</v>
      </c>
      <c r="L860" s="1" t="s">
        <v>224</v>
      </c>
      <c r="M860">
        <v>49</v>
      </c>
      <c r="N860">
        <v>0</v>
      </c>
      <c r="O860">
        <v>59</v>
      </c>
      <c r="P860">
        <v>0</v>
      </c>
      <c r="Q860" s="1"/>
      <c r="R860" s="1"/>
      <c r="T860" s="1"/>
      <c r="U860" s="1"/>
      <c r="V860" s="1"/>
      <c r="W860" s="1" t="s">
        <v>1519</v>
      </c>
      <c r="X860" t="str">
        <f>Toss[[#This Row],[服装]]&amp;Toss[[#This Row],[名前]]&amp;Toss[[#This Row],[レアリティ]]</f>
        <v>バカンス白布賢二郎ICONIC</v>
      </c>
    </row>
    <row r="861" spans="1:24" x14ac:dyDescent="0.25">
      <c r="A861">
        <f>VLOOKUP(Toss[[#This Row],[No用]],SetNo[[No.用]:[vlookup 用]],2,FALSE)</f>
        <v>278</v>
      </c>
      <c r="B861">
        <f>IF(ROW()=2,1,IF(A860&lt;&gt;Toss[[#This Row],[No]],1,B860+1))</f>
        <v>1</v>
      </c>
      <c r="C861" s="1" t="s">
        <v>822</v>
      </c>
      <c r="D861" s="1" t="s">
        <v>366</v>
      </c>
      <c r="E861" s="1" t="s">
        <v>90</v>
      </c>
      <c r="F861" s="1" t="s">
        <v>31</v>
      </c>
      <c r="G861" s="1" t="s">
        <v>157</v>
      </c>
      <c r="H861" s="1" t="s">
        <v>71</v>
      </c>
      <c r="I861">
        <v>1</v>
      </c>
      <c r="J861" t="s">
        <v>368</v>
      </c>
      <c r="K861" s="1" t="s">
        <v>166</v>
      </c>
      <c r="L861" s="1" t="s">
        <v>173</v>
      </c>
      <c r="M861">
        <v>36</v>
      </c>
      <c r="N861">
        <v>0</v>
      </c>
      <c r="O861">
        <v>0</v>
      </c>
      <c r="P861">
        <v>0</v>
      </c>
      <c r="Q861" s="1"/>
      <c r="R861" s="1"/>
      <c r="T861" s="1"/>
      <c r="U861" s="1"/>
      <c r="V861" s="1"/>
      <c r="X861" t="str">
        <f>Toss[[#This Row],[服装]]&amp;Toss[[#This Row],[名前]]&amp;Toss[[#This Row],[レアリティ]]</f>
        <v>路地裏2白布賢二郎ICONIC</v>
      </c>
    </row>
    <row r="862" spans="1:24" x14ac:dyDescent="0.25">
      <c r="A862">
        <f>VLOOKUP(Toss[[#This Row],[No用]],SetNo[[No.用]:[vlookup 用]],2,FALSE)</f>
        <v>278</v>
      </c>
      <c r="B862">
        <f>IF(ROW()=2,1,IF(A861&lt;&gt;Toss[[#This Row],[No]],1,B861+1))</f>
        <v>2</v>
      </c>
      <c r="C862" s="1" t="s">
        <v>822</v>
      </c>
      <c r="D862" s="1" t="s">
        <v>366</v>
      </c>
      <c r="E862" s="1" t="s">
        <v>90</v>
      </c>
      <c r="F862" s="1" t="s">
        <v>31</v>
      </c>
      <c r="G862" s="1" t="s">
        <v>157</v>
      </c>
      <c r="H862" s="1" t="s">
        <v>71</v>
      </c>
      <c r="I862">
        <v>1</v>
      </c>
      <c r="J862" t="s">
        <v>368</v>
      </c>
      <c r="K862" s="1" t="s">
        <v>169</v>
      </c>
      <c r="L862" s="1" t="s">
        <v>173</v>
      </c>
      <c r="M862">
        <v>36</v>
      </c>
      <c r="N862">
        <v>0</v>
      </c>
      <c r="O862">
        <v>0</v>
      </c>
      <c r="P862">
        <v>0</v>
      </c>
      <c r="Q862" s="1"/>
      <c r="R862" s="1"/>
      <c r="T862" s="1"/>
      <c r="U862" s="1"/>
      <c r="V862" s="1"/>
      <c r="X862" t="str">
        <f>Toss[[#This Row],[服装]]&amp;Toss[[#This Row],[名前]]&amp;Toss[[#This Row],[レアリティ]]</f>
        <v>路地裏2白布賢二郎ICONIC</v>
      </c>
    </row>
    <row r="863" spans="1:24" x14ac:dyDescent="0.25">
      <c r="A863">
        <f>VLOOKUP(Toss[[#This Row],[No用]],SetNo[[No.用]:[vlookup 用]],2,FALSE)</f>
        <v>278</v>
      </c>
      <c r="B863">
        <f>IF(ROW()=2,1,IF(A862&lt;&gt;Toss[[#This Row],[No]],1,B862+1))</f>
        <v>3</v>
      </c>
      <c r="C863" s="1" t="s">
        <v>822</v>
      </c>
      <c r="D863" s="1" t="s">
        <v>366</v>
      </c>
      <c r="E863" s="1" t="s">
        <v>90</v>
      </c>
      <c r="F863" s="1" t="s">
        <v>31</v>
      </c>
      <c r="G863" s="1" t="s">
        <v>157</v>
      </c>
      <c r="H863" s="1" t="s">
        <v>71</v>
      </c>
      <c r="I863">
        <v>1</v>
      </c>
      <c r="J863" t="s">
        <v>231</v>
      </c>
      <c r="K863" s="1" t="s">
        <v>233</v>
      </c>
      <c r="L863" s="1" t="s">
        <v>178</v>
      </c>
      <c r="M863">
        <v>33</v>
      </c>
      <c r="N863">
        <v>0</v>
      </c>
      <c r="O863">
        <v>0</v>
      </c>
      <c r="P863">
        <v>0</v>
      </c>
      <c r="Q863" s="1"/>
      <c r="R863" s="1"/>
      <c r="T863" s="1"/>
      <c r="U863" s="1"/>
      <c r="V863" s="1"/>
      <c r="X863" t="str">
        <f>Toss[[#This Row],[服装]]&amp;Toss[[#This Row],[名前]]&amp;Toss[[#This Row],[レアリティ]]</f>
        <v>路地裏2白布賢二郎ICONIC</v>
      </c>
    </row>
    <row r="864" spans="1:24" x14ac:dyDescent="0.25">
      <c r="A864">
        <f>VLOOKUP(Toss[[#This Row],[No用]],SetNo[[No.用]:[vlookup 用]],2,FALSE)</f>
        <v>278</v>
      </c>
      <c r="B864">
        <f>IF(ROW()=2,1,IF(A863&lt;&gt;Toss[[#This Row],[No]],1,B863+1))</f>
        <v>4</v>
      </c>
      <c r="C864" s="1" t="s">
        <v>822</v>
      </c>
      <c r="D864" s="1" t="s">
        <v>366</v>
      </c>
      <c r="E864" s="1" t="s">
        <v>90</v>
      </c>
      <c r="F864" s="1" t="s">
        <v>31</v>
      </c>
      <c r="G864" s="1" t="s">
        <v>157</v>
      </c>
      <c r="H864" s="1" t="s">
        <v>71</v>
      </c>
      <c r="I864">
        <v>1</v>
      </c>
      <c r="J864" t="s">
        <v>368</v>
      </c>
      <c r="K864" s="1" t="s">
        <v>172</v>
      </c>
      <c r="L864" s="1" t="s">
        <v>173</v>
      </c>
      <c r="M864">
        <v>38</v>
      </c>
      <c r="N864">
        <v>0</v>
      </c>
      <c r="O864">
        <v>0</v>
      </c>
      <c r="P864">
        <v>0</v>
      </c>
      <c r="Q864" s="1"/>
      <c r="R864" s="1"/>
      <c r="T864" s="1"/>
      <c r="U864" s="1"/>
      <c r="V864" s="1"/>
      <c r="X864" t="str">
        <f>Toss[[#This Row],[服装]]&amp;Toss[[#This Row],[名前]]&amp;Toss[[#This Row],[レアリティ]]</f>
        <v>路地裏2白布賢二郎ICONIC</v>
      </c>
    </row>
    <row r="865" spans="1:24" x14ac:dyDescent="0.25">
      <c r="A865">
        <f>VLOOKUP(Toss[[#This Row],[No用]],SetNo[[No.用]:[vlookup 用]],2,FALSE)</f>
        <v>278</v>
      </c>
      <c r="B865">
        <f>IF(ROW()=2,1,IF(A864&lt;&gt;Toss[[#This Row],[No]],1,B864+1))</f>
        <v>5</v>
      </c>
      <c r="C865" s="1" t="s">
        <v>822</v>
      </c>
      <c r="D865" s="1" t="s">
        <v>366</v>
      </c>
      <c r="E865" s="1" t="s">
        <v>90</v>
      </c>
      <c r="F865" s="1" t="s">
        <v>31</v>
      </c>
      <c r="G865" s="1" t="s">
        <v>157</v>
      </c>
      <c r="H865" s="1" t="s">
        <v>71</v>
      </c>
      <c r="I865">
        <v>1</v>
      </c>
      <c r="J865" t="s">
        <v>368</v>
      </c>
      <c r="K865" s="1" t="s">
        <v>232</v>
      </c>
      <c r="L865" s="1" t="s">
        <v>173</v>
      </c>
      <c r="M865">
        <v>40</v>
      </c>
      <c r="N865">
        <v>0</v>
      </c>
      <c r="O865">
        <v>0</v>
      </c>
      <c r="P865">
        <v>0</v>
      </c>
      <c r="Q865" s="1"/>
      <c r="R865" s="1"/>
      <c r="T865" s="1"/>
      <c r="U865" s="1"/>
      <c r="V865" s="1"/>
      <c r="X865" t="str">
        <f>Toss[[#This Row],[服装]]&amp;Toss[[#This Row],[名前]]&amp;Toss[[#This Row],[レアリティ]]</f>
        <v>路地裏2白布賢二郎ICONIC</v>
      </c>
    </row>
    <row r="866" spans="1:24" x14ac:dyDescent="0.25">
      <c r="A866">
        <f>VLOOKUP(Toss[[#This Row],[No用]],SetNo[[No.用]:[vlookup 用]],2,FALSE)</f>
        <v>278</v>
      </c>
      <c r="B866">
        <f>IF(ROW()=2,1,IF(A865&lt;&gt;Toss[[#This Row],[No]],1,B865+1))</f>
        <v>6</v>
      </c>
      <c r="C866" s="1" t="s">
        <v>822</v>
      </c>
      <c r="D866" s="1" t="s">
        <v>366</v>
      </c>
      <c r="E866" s="1" t="s">
        <v>90</v>
      </c>
      <c r="F866" s="1" t="s">
        <v>31</v>
      </c>
      <c r="G866" s="1" t="s">
        <v>157</v>
      </c>
      <c r="H866" s="1" t="s">
        <v>71</v>
      </c>
      <c r="I866">
        <v>1</v>
      </c>
      <c r="J866" t="s">
        <v>368</v>
      </c>
      <c r="K866" s="1" t="s">
        <v>183</v>
      </c>
      <c r="L866" s="1" t="s">
        <v>224</v>
      </c>
      <c r="M866">
        <v>50</v>
      </c>
      <c r="N866">
        <v>0</v>
      </c>
      <c r="O866">
        <v>60</v>
      </c>
      <c r="P866">
        <v>0</v>
      </c>
      <c r="Q866" s="1"/>
      <c r="R866" s="1" t="s">
        <v>1517</v>
      </c>
      <c r="T866" s="1"/>
      <c r="U866" s="1"/>
      <c r="V866" s="1"/>
      <c r="W866" s="1" t="s">
        <v>1163</v>
      </c>
      <c r="X866" t="str">
        <f>Toss[[#This Row],[服装]]&amp;Toss[[#This Row],[名前]]&amp;Toss[[#This Row],[レアリティ]]</f>
        <v>路地裏2白布賢二郎ICONIC</v>
      </c>
    </row>
    <row r="867" spans="1:24" x14ac:dyDescent="0.25">
      <c r="A867">
        <f>VLOOKUP(Toss[[#This Row],[No用]],SetNo[[No.用]:[vlookup 用]],2,FALSE)</f>
        <v>278</v>
      </c>
      <c r="B867">
        <f>IF(ROW()=2,1,IF(A866&lt;&gt;Toss[[#This Row],[No]],1,B866+1))</f>
        <v>7</v>
      </c>
      <c r="C867" s="1" t="s">
        <v>822</v>
      </c>
      <c r="D867" s="1" t="s">
        <v>366</v>
      </c>
      <c r="E867" s="1" t="s">
        <v>90</v>
      </c>
      <c r="F867" s="1" t="s">
        <v>31</v>
      </c>
      <c r="G867" s="1" t="s">
        <v>157</v>
      </c>
      <c r="H867" s="1" t="s">
        <v>71</v>
      </c>
      <c r="I867">
        <v>1</v>
      </c>
      <c r="J867" t="s">
        <v>368</v>
      </c>
      <c r="K867" s="1" t="s">
        <v>232</v>
      </c>
      <c r="L867" s="1" t="s">
        <v>224</v>
      </c>
      <c r="M867">
        <v>50</v>
      </c>
      <c r="N867">
        <v>0</v>
      </c>
      <c r="O867">
        <v>60</v>
      </c>
      <c r="P867">
        <v>0</v>
      </c>
      <c r="Q867" s="1"/>
      <c r="R867" s="1"/>
      <c r="T867" s="1"/>
      <c r="U867" s="1"/>
      <c r="V867" s="1"/>
      <c r="W867" s="1" t="s">
        <v>1519</v>
      </c>
      <c r="X867" t="str">
        <f>Toss[[#This Row],[服装]]&amp;Toss[[#This Row],[名前]]&amp;Toss[[#This Row],[レアリティ]]</f>
        <v>路地裏2白布賢二郎ICONIC</v>
      </c>
    </row>
    <row r="868" spans="1:24" x14ac:dyDescent="0.25">
      <c r="A868">
        <f>VLOOKUP(Toss[[#This Row],[No用]],SetNo[[No.用]:[vlookup 用]],2,FALSE)</f>
        <v>278</v>
      </c>
      <c r="B868">
        <f>IF(ROW()=2,1,IF(A867&lt;&gt;Toss[[#This Row],[No]],1,B867+1))</f>
        <v>8</v>
      </c>
      <c r="C868" s="1" t="s">
        <v>822</v>
      </c>
      <c r="D868" s="1" t="s">
        <v>366</v>
      </c>
      <c r="E868" s="1" t="s">
        <v>90</v>
      </c>
      <c r="F868" s="1" t="s">
        <v>31</v>
      </c>
      <c r="G868" s="1" t="s">
        <v>157</v>
      </c>
      <c r="H868" s="1" t="s">
        <v>71</v>
      </c>
      <c r="I868">
        <v>1</v>
      </c>
      <c r="J868" t="s">
        <v>231</v>
      </c>
      <c r="K868" s="1" t="s">
        <v>183</v>
      </c>
      <c r="L868" s="1" t="s">
        <v>224</v>
      </c>
      <c r="M868">
        <v>50</v>
      </c>
      <c r="N868">
        <v>0</v>
      </c>
      <c r="O868">
        <v>60</v>
      </c>
      <c r="P868">
        <v>0</v>
      </c>
      <c r="Q868" s="1" t="s">
        <v>1518</v>
      </c>
      <c r="R868" s="1"/>
      <c r="T868" s="1"/>
      <c r="U868" s="1"/>
      <c r="V868" s="1"/>
      <c r="W868" s="1" t="s">
        <v>1336</v>
      </c>
      <c r="X868" t="str">
        <f>Toss[[#This Row],[服装]]&amp;Toss[[#This Row],[名前]]&amp;Toss[[#This Row],[レアリティ]]</f>
        <v>路地裏2白布賢二郎ICONIC</v>
      </c>
    </row>
    <row r="869" spans="1:24" x14ac:dyDescent="0.25">
      <c r="A869">
        <f>VLOOKUP(Toss[[#This Row],[No用]],SetNo[[No.用]:[vlookup 用]],2,FALSE)</f>
        <v>278</v>
      </c>
      <c r="B869">
        <f>IF(ROW()=2,1,IF(A868&lt;&gt;Toss[[#This Row],[No]],1,B868+1))</f>
        <v>9</v>
      </c>
      <c r="C869" s="1" t="s">
        <v>822</v>
      </c>
      <c r="D869" s="1" t="s">
        <v>366</v>
      </c>
      <c r="E869" s="1" t="s">
        <v>90</v>
      </c>
      <c r="F869" s="1" t="s">
        <v>31</v>
      </c>
      <c r="G869" s="1" t="s">
        <v>157</v>
      </c>
      <c r="H869" s="1" t="s">
        <v>71</v>
      </c>
      <c r="I869">
        <v>1</v>
      </c>
      <c r="J869" t="s">
        <v>368</v>
      </c>
      <c r="K869" s="1" t="s">
        <v>183</v>
      </c>
      <c r="L869" s="1" t="s">
        <v>224</v>
      </c>
      <c r="M869">
        <v>50</v>
      </c>
      <c r="N869">
        <v>0</v>
      </c>
      <c r="O869">
        <v>60</v>
      </c>
      <c r="P869">
        <v>0</v>
      </c>
      <c r="Q869" s="1" t="s">
        <v>860</v>
      </c>
      <c r="R869" s="1" t="s">
        <v>926</v>
      </c>
      <c r="S869" s="1">
        <v>3.35</v>
      </c>
      <c r="T869" s="1">
        <v>20.010000000000002</v>
      </c>
      <c r="U869" s="1">
        <v>5</v>
      </c>
      <c r="V869" s="1">
        <v>30.48</v>
      </c>
      <c r="W869" s="1" t="s">
        <v>1525</v>
      </c>
      <c r="X869" t="str">
        <f>Toss[[#This Row],[服装]]&amp;Toss[[#This Row],[名前]]&amp;Toss[[#This Row],[レアリティ]]</f>
        <v>路地裏2白布賢二郎ICONIC</v>
      </c>
    </row>
    <row r="870" spans="1:24" x14ac:dyDescent="0.25">
      <c r="A870">
        <f>VLOOKUP(Toss[[#This Row],[No用]],SetNo[[No.用]:[vlookup 用]],2,FALSE)</f>
        <v>279</v>
      </c>
      <c r="B870">
        <f>IF(ROW()=2,1,IF(A869&lt;&gt;Toss[[#This Row],[No]],1,B869+1))</f>
        <v>1</v>
      </c>
      <c r="C870" s="1" t="s">
        <v>1113</v>
      </c>
      <c r="D870" s="1" t="s">
        <v>366</v>
      </c>
      <c r="E870" s="1" t="s">
        <v>77</v>
      </c>
      <c r="F870" s="1" t="s">
        <v>31</v>
      </c>
      <c r="G870" s="1" t="s">
        <v>157</v>
      </c>
      <c r="H870" s="1" t="s">
        <v>71</v>
      </c>
      <c r="I870">
        <v>1</v>
      </c>
      <c r="J870" t="s">
        <v>231</v>
      </c>
      <c r="K870" s="1" t="s">
        <v>166</v>
      </c>
      <c r="L870" s="1" t="s">
        <v>173</v>
      </c>
      <c r="M870">
        <v>35</v>
      </c>
      <c r="N870">
        <v>0</v>
      </c>
      <c r="O870">
        <v>0</v>
      </c>
      <c r="P870">
        <v>0</v>
      </c>
      <c r="Q870" s="1"/>
      <c r="R870" s="1"/>
      <c r="S870" s="1"/>
      <c r="T870" s="1"/>
      <c r="U870" s="1"/>
      <c r="V870" s="1"/>
      <c r="W870" s="1"/>
      <c r="X870" t="str">
        <f>Toss[[#This Row],[服装]]&amp;Toss[[#This Row],[名前]]&amp;Toss[[#This Row],[レアリティ]]</f>
        <v>文化祭3白布賢二郎ICONIC</v>
      </c>
    </row>
    <row r="871" spans="1:24" x14ac:dyDescent="0.25">
      <c r="A871">
        <f>VLOOKUP(Toss[[#This Row],[No用]],SetNo[[No.用]:[vlookup 用]],2,FALSE)</f>
        <v>279</v>
      </c>
      <c r="B871">
        <f>IF(ROW()=2,1,IF(A870&lt;&gt;Toss[[#This Row],[No]],1,B870+1))</f>
        <v>2</v>
      </c>
      <c r="C871" s="1" t="s">
        <v>1113</v>
      </c>
      <c r="D871" s="1" t="s">
        <v>366</v>
      </c>
      <c r="E871" s="1" t="s">
        <v>77</v>
      </c>
      <c r="F871" s="1" t="s">
        <v>31</v>
      </c>
      <c r="G871" s="1" t="s">
        <v>157</v>
      </c>
      <c r="H871" s="1" t="s">
        <v>71</v>
      </c>
      <c r="I871">
        <v>1</v>
      </c>
      <c r="J871" t="s">
        <v>368</v>
      </c>
      <c r="K871" s="1" t="s">
        <v>169</v>
      </c>
      <c r="L871" s="1" t="s">
        <v>173</v>
      </c>
      <c r="M871">
        <v>35</v>
      </c>
      <c r="N871">
        <v>0</v>
      </c>
      <c r="O871">
        <v>0</v>
      </c>
      <c r="P871">
        <v>0</v>
      </c>
      <c r="Q871" s="1"/>
      <c r="R871" s="1"/>
      <c r="S871" s="1"/>
      <c r="T871" s="1"/>
      <c r="U871" s="1"/>
      <c r="V871" s="1"/>
      <c r="W871" s="1"/>
      <c r="X871" t="str">
        <f>Toss[[#This Row],[服装]]&amp;Toss[[#This Row],[名前]]&amp;Toss[[#This Row],[レアリティ]]</f>
        <v>文化祭3白布賢二郎ICONIC</v>
      </c>
    </row>
    <row r="872" spans="1:24" x14ac:dyDescent="0.25">
      <c r="A872">
        <f>VLOOKUP(Toss[[#This Row],[No用]],SetNo[[No.用]:[vlookup 用]],2,FALSE)</f>
        <v>279</v>
      </c>
      <c r="B872">
        <f>IF(ROW()=2,1,IF(A871&lt;&gt;Toss[[#This Row],[No]],1,B871+1))</f>
        <v>3</v>
      </c>
      <c r="C872" s="1" t="s">
        <v>1113</v>
      </c>
      <c r="D872" s="1" t="s">
        <v>366</v>
      </c>
      <c r="E872" s="1" t="s">
        <v>77</v>
      </c>
      <c r="F872" s="1" t="s">
        <v>31</v>
      </c>
      <c r="G872" s="1" t="s">
        <v>157</v>
      </c>
      <c r="H872" s="1" t="s">
        <v>71</v>
      </c>
      <c r="I872">
        <v>1</v>
      </c>
      <c r="J872" t="s">
        <v>231</v>
      </c>
      <c r="K872" s="1" t="s">
        <v>172</v>
      </c>
      <c r="L872" s="1" t="s">
        <v>173</v>
      </c>
      <c r="M872">
        <v>37</v>
      </c>
      <c r="N872">
        <v>0</v>
      </c>
      <c r="O872">
        <v>0</v>
      </c>
      <c r="P872">
        <v>0</v>
      </c>
      <c r="Q872" s="1"/>
      <c r="R872" s="1"/>
      <c r="S872" s="1"/>
      <c r="T872" s="1"/>
      <c r="U872" s="1"/>
      <c r="V872" s="1"/>
      <c r="W872" s="1"/>
      <c r="X872" t="str">
        <f>Toss[[#This Row],[服装]]&amp;Toss[[#This Row],[名前]]&amp;Toss[[#This Row],[レアリティ]]</f>
        <v>文化祭3白布賢二郎ICONIC</v>
      </c>
    </row>
    <row r="873" spans="1:24" x14ac:dyDescent="0.25">
      <c r="A873">
        <f>VLOOKUP(Toss[[#This Row],[No用]],SetNo[[No.用]:[vlookup 用]],2,FALSE)</f>
        <v>279</v>
      </c>
      <c r="B873">
        <f>IF(ROW()=2,1,IF(A872&lt;&gt;Toss[[#This Row],[No]],1,B872+1))</f>
        <v>4</v>
      </c>
      <c r="C873" s="1" t="s">
        <v>1113</v>
      </c>
      <c r="D873" s="1" t="s">
        <v>366</v>
      </c>
      <c r="E873" s="1" t="s">
        <v>77</v>
      </c>
      <c r="F873" s="1" t="s">
        <v>31</v>
      </c>
      <c r="G873" s="1" t="s">
        <v>157</v>
      </c>
      <c r="H873" s="1" t="s">
        <v>71</v>
      </c>
      <c r="I873">
        <v>1</v>
      </c>
      <c r="J873" t="s">
        <v>368</v>
      </c>
      <c r="K873" s="1" t="s">
        <v>232</v>
      </c>
      <c r="L873" s="1" t="s">
        <v>178</v>
      </c>
      <c r="M873">
        <v>37</v>
      </c>
      <c r="N873">
        <v>0</v>
      </c>
      <c r="O873">
        <v>0</v>
      </c>
      <c r="P873">
        <v>0</v>
      </c>
      <c r="Q873" s="1"/>
      <c r="R873" s="1"/>
      <c r="S873" s="1"/>
      <c r="T873" s="1"/>
      <c r="U873" s="1"/>
      <c r="V873" s="1"/>
      <c r="W873" s="1"/>
      <c r="X873" t="str">
        <f>Toss[[#This Row],[服装]]&amp;Toss[[#This Row],[名前]]&amp;Toss[[#This Row],[レアリティ]]</f>
        <v>文化祭3白布賢二郎ICONIC</v>
      </c>
    </row>
    <row r="874" spans="1:24" x14ac:dyDescent="0.25">
      <c r="A874">
        <f>VLOOKUP(Toss[[#This Row],[No用]],SetNo[[No.用]:[vlookup 用]],2,FALSE)</f>
        <v>279</v>
      </c>
      <c r="B874">
        <f>IF(ROW()=2,1,IF(A873&lt;&gt;Toss[[#This Row],[No]],1,B873+1))</f>
        <v>5</v>
      </c>
      <c r="C874" s="1" t="s">
        <v>1113</v>
      </c>
      <c r="D874" s="1" t="s">
        <v>366</v>
      </c>
      <c r="E874" s="1" t="s">
        <v>77</v>
      </c>
      <c r="F874" s="1" t="s">
        <v>31</v>
      </c>
      <c r="G874" s="1" t="s">
        <v>157</v>
      </c>
      <c r="H874" s="1" t="s">
        <v>71</v>
      </c>
      <c r="I874">
        <v>1</v>
      </c>
      <c r="J874" t="s">
        <v>231</v>
      </c>
      <c r="K874" s="1" t="s">
        <v>183</v>
      </c>
      <c r="L874" s="1" t="s">
        <v>224</v>
      </c>
      <c r="M874">
        <v>50</v>
      </c>
      <c r="N874">
        <v>0</v>
      </c>
      <c r="O874">
        <v>60</v>
      </c>
      <c r="P874">
        <v>0</v>
      </c>
      <c r="Q874" s="1"/>
      <c r="R874" s="1" t="s">
        <v>1517</v>
      </c>
      <c r="S874" s="1"/>
      <c r="T874" s="1"/>
      <c r="U874" s="1"/>
      <c r="V874" s="1"/>
      <c r="W874" s="1" t="s">
        <v>1163</v>
      </c>
      <c r="X874" t="str">
        <f>Toss[[#This Row],[服装]]&amp;Toss[[#This Row],[名前]]&amp;Toss[[#This Row],[レアリティ]]</f>
        <v>文化祭3白布賢二郎ICONIC</v>
      </c>
    </row>
    <row r="875" spans="1:24" x14ac:dyDescent="0.25">
      <c r="A875">
        <f>VLOOKUP(Toss[[#This Row],[No用]],SetNo[[No.用]:[vlookup 用]],2,FALSE)</f>
        <v>280</v>
      </c>
      <c r="B875">
        <f>IF(ROW()=2,1,IF(A874&lt;&gt;Toss[[#This Row],[No]],1,B874+1))</f>
        <v>1</v>
      </c>
      <c r="C875" s="1" t="s">
        <v>1502</v>
      </c>
      <c r="D875" s="1" t="s">
        <v>366</v>
      </c>
      <c r="E875" s="1" t="s">
        <v>73</v>
      </c>
      <c r="F875" s="1" t="s">
        <v>31</v>
      </c>
      <c r="G875" s="1" t="s">
        <v>157</v>
      </c>
      <c r="H875" s="1" t="s">
        <v>71</v>
      </c>
      <c r="I875">
        <v>1</v>
      </c>
      <c r="J875" t="s">
        <v>368</v>
      </c>
      <c r="K875" s="1" t="s">
        <v>166</v>
      </c>
      <c r="L875" s="1" t="s">
        <v>173</v>
      </c>
      <c r="M875">
        <v>37</v>
      </c>
      <c r="N875">
        <v>0</v>
      </c>
      <c r="O875">
        <v>0</v>
      </c>
      <c r="P875">
        <v>0</v>
      </c>
      <c r="Q875" s="1"/>
      <c r="R875" s="1"/>
      <c r="S875" s="1"/>
      <c r="T875" s="1"/>
      <c r="U875" s="1"/>
      <c r="V875" s="1"/>
      <c r="W875" s="1"/>
      <c r="X875" t="str">
        <f>Toss[[#This Row],[服装]]&amp;Toss[[#This Row],[名前]]&amp;Toss[[#This Row],[レアリティ]]</f>
        <v>3周年白布賢二郎ICONIC</v>
      </c>
    </row>
    <row r="876" spans="1:24" x14ac:dyDescent="0.25">
      <c r="A876">
        <f>VLOOKUP(Toss[[#This Row],[No用]],SetNo[[No.用]:[vlookup 用]],2,FALSE)</f>
        <v>280</v>
      </c>
      <c r="B876">
        <f>IF(ROW()=2,1,IF(A875&lt;&gt;Toss[[#This Row],[No]],1,B875+1))</f>
        <v>2</v>
      </c>
      <c r="C876" s="1" t="s">
        <v>1502</v>
      </c>
      <c r="D876" s="1" t="s">
        <v>366</v>
      </c>
      <c r="E876" s="1" t="s">
        <v>73</v>
      </c>
      <c r="F876" s="1" t="s">
        <v>31</v>
      </c>
      <c r="G876" s="1" t="s">
        <v>157</v>
      </c>
      <c r="H876" s="1" t="s">
        <v>71</v>
      </c>
      <c r="I876">
        <v>1</v>
      </c>
      <c r="J876" t="s">
        <v>231</v>
      </c>
      <c r="K876" s="1" t="s">
        <v>169</v>
      </c>
      <c r="L876" s="1" t="s">
        <v>173</v>
      </c>
      <c r="M876">
        <v>37</v>
      </c>
      <c r="N876">
        <v>0</v>
      </c>
      <c r="O876">
        <v>0</v>
      </c>
      <c r="P876">
        <v>0</v>
      </c>
      <c r="Q876" s="1"/>
      <c r="R876" s="1"/>
      <c r="S876" s="1"/>
      <c r="T876" s="1"/>
      <c r="U876" s="1"/>
      <c r="V876" s="1"/>
      <c r="W876" s="1"/>
      <c r="X876" t="str">
        <f>Toss[[#This Row],[服装]]&amp;Toss[[#This Row],[名前]]&amp;Toss[[#This Row],[レアリティ]]</f>
        <v>3周年白布賢二郎ICONIC</v>
      </c>
    </row>
    <row r="877" spans="1:24" x14ac:dyDescent="0.25">
      <c r="A877">
        <f>VLOOKUP(Toss[[#This Row],[No用]],SetNo[[No.用]:[vlookup 用]],2,FALSE)</f>
        <v>280</v>
      </c>
      <c r="B877">
        <f>IF(ROW()=2,1,IF(A876&lt;&gt;Toss[[#This Row],[No]],1,B876+1))</f>
        <v>3</v>
      </c>
      <c r="C877" s="1" t="s">
        <v>1502</v>
      </c>
      <c r="D877" s="1" t="s">
        <v>366</v>
      </c>
      <c r="E877" s="1" t="s">
        <v>73</v>
      </c>
      <c r="F877" s="1" t="s">
        <v>31</v>
      </c>
      <c r="G877" s="1" t="s">
        <v>157</v>
      </c>
      <c r="H877" s="1" t="s">
        <v>71</v>
      </c>
      <c r="I877">
        <v>1</v>
      </c>
      <c r="J877" t="s">
        <v>368</v>
      </c>
      <c r="K877" s="1" t="s">
        <v>233</v>
      </c>
      <c r="L877" s="1" t="s">
        <v>173</v>
      </c>
      <c r="M877">
        <v>34</v>
      </c>
      <c r="N877">
        <v>0</v>
      </c>
      <c r="O877">
        <v>0</v>
      </c>
      <c r="P877">
        <v>0</v>
      </c>
      <c r="Q877" s="1"/>
      <c r="R877" s="1"/>
      <c r="S877" s="1"/>
      <c r="T877" s="1"/>
      <c r="U877" s="1"/>
      <c r="V877" s="1"/>
      <c r="W877" s="1"/>
      <c r="X877" t="str">
        <f>Toss[[#This Row],[服装]]&amp;Toss[[#This Row],[名前]]&amp;Toss[[#This Row],[レアリティ]]</f>
        <v>3周年白布賢二郎ICONIC</v>
      </c>
    </row>
    <row r="878" spans="1:24" x14ac:dyDescent="0.25">
      <c r="A878">
        <f>VLOOKUP(Toss[[#This Row],[No用]],SetNo[[No.用]:[vlookup 用]],2,FALSE)</f>
        <v>280</v>
      </c>
      <c r="B878">
        <f>IF(ROW()=2,1,IF(A877&lt;&gt;Toss[[#This Row],[No]],1,B877+1))</f>
        <v>4</v>
      </c>
      <c r="C878" s="1" t="s">
        <v>1502</v>
      </c>
      <c r="D878" s="1" t="s">
        <v>366</v>
      </c>
      <c r="E878" s="1" t="s">
        <v>73</v>
      </c>
      <c r="F878" s="1" t="s">
        <v>31</v>
      </c>
      <c r="G878" s="1" t="s">
        <v>157</v>
      </c>
      <c r="H878" s="1" t="s">
        <v>71</v>
      </c>
      <c r="I878">
        <v>1</v>
      </c>
      <c r="J878" t="s">
        <v>231</v>
      </c>
      <c r="K878" s="1" t="s">
        <v>172</v>
      </c>
      <c r="L878" s="1" t="s">
        <v>173</v>
      </c>
      <c r="M878">
        <v>39</v>
      </c>
      <c r="N878">
        <v>0</v>
      </c>
      <c r="O878">
        <v>0</v>
      </c>
      <c r="P878">
        <v>0</v>
      </c>
      <c r="Q878" s="1"/>
      <c r="R878" s="1"/>
      <c r="S878" s="1"/>
      <c r="T878" s="1"/>
      <c r="U878" s="1"/>
      <c r="V878" s="1"/>
      <c r="W878" s="1"/>
      <c r="X878" t="str">
        <f>Toss[[#This Row],[服装]]&amp;Toss[[#This Row],[名前]]&amp;Toss[[#This Row],[レアリティ]]</f>
        <v>3周年白布賢二郎ICONIC</v>
      </c>
    </row>
    <row r="879" spans="1:24" x14ac:dyDescent="0.25">
      <c r="A879">
        <f>VLOOKUP(Toss[[#This Row],[No用]],SetNo[[No.用]:[vlookup 用]],2,FALSE)</f>
        <v>280</v>
      </c>
      <c r="B879">
        <f>IF(ROW()=2,1,IF(A878&lt;&gt;Toss[[#This Row],[No]],1,B878+1))</f>
        <v>5</v>
      </c>
      <c r="C879" s="1" t="s">
        <v>1502</v>
      </c>
      <c r="D879" s="1" t="s">
        <v>366</v>
      </c>
      <c r="E879" s="1" t="s">
        <v>73</v>
      </c>
      <c r="F879" s="1" t="s">
        <v>31</v>
      </c>
      <c r="G879" s="1" t="s">
        <v>157</v>
      </c>
      <c r="H879" s="1" t="s">
        <v>71</v>
      </c>
      <c r="I879">
        <v>1</v>
      </c>
      <c r="J879" t="s">
        <v>368</v>
      </c>
      <c r="K879" s="1" t="s">
        <v>232</v>
      </c>
      <c r="L879" s="1" t="s">
        <v>173</v>
      </c>
      <c r="M879">
        <v>41</v>
      </c>
      <c r="N879">
        <v>0</v>
      </c>
      <c r="O879">
        <v>0</v>
      </c>
      <c r="P879">
        <v>0</v>
      </c>
      <c r="Q879" s="1"/>
      <c r="R879" s="1"/>
      <c r="S879" s="1"/>
      <c r="T879" s="1"/>
      <c r="U879" s="1"/>
      <c r="V879" s="1"/>
      <c r="W879" s="1"/>
      <c r="X879" t="str">
        <f>Toss[[#This Row],[服装]]&amp;Toss[[#This Row],[名前]]&amp;Toss[[#This Row],[レアリティ]]</f>
        <v>3周年白布賢二郎ICONIC</v>
      </c>
    </row>
    <row r="880" spans="1:24" x14ac:dyDescent="0.25">
      <c r="A880">
        <f>VLOOKUP(Toss[[#This Row],[No用]],SetNo[[No.用]:[vlookup 用]],2,FALSE)</f>
        <v>280</v>
      </c>
      <c r="B880">
        <f>IF(ROW()=2,1,IF(A879&lt;&gt;Toss[[#This Row],[No]],1,B879+1))</f>
        <v>6</v>
      </c>
      <c r="C880" s="1" t="s">
        <v>1502</v>
      </c>
      <c r="D880" s="1" t="s">
        <v>366</v>
      </c>
      <c r="E880" s="1" t="s">
        <v>73</v>
      </c>
      <c r="F880" s="1" t="s">
        <v>31</v>
      </c>
      <c r="G880" s="1" t="s">
        <v>157</v>
      </c>
      <c r="H880" s="1" t="s">
        <v>71</v>
      </c>
      <c r="I880">
        <v>1</v>
      </c>
      <c r="J880" t="s">
        <v>231</v>
      </c>
      <c r="K880" s="1" t="s">
        <v>183</v>
      </c>
      <c r="L880" s="1" t="s">
        <v>224</v>
      </c>
      <c r="M880">
        <v>51</v>
      </c>
      <c r="N880">
        <v>0</v>
      </c>
      <c r="O880">
        <v>61</v>
      </c>
      <c r="P880">
        <v>0</v>
      </c>
      <c r="Q880" s="1"/>
      <c r="R880" s="1" t="s">
        <v>1517</v>
      </c>
      <c r="S880" s="1"/>
      <c r="T880" s="1"/>
      <c r="U880" s="1"/>
      <c r="V880" s="1"/>
      <c r="W880" s="1" t="s">
        <v>1163</v>
      </c>
      <c r="X880" t="str">
        <f>Toss[[#This Row],[服装]]&amp;Toss[[#This Row],[名前]]&amp;Toss[[#This Row],[レアリティ]]</f>
        <v>3周年白布賢二郎ICONIC</v>
      </c>
    </row>
    <row r="881" spans="1:24" x14ac:dyDescent="0.25">
      <c r="A881">
        <f>VLOOKUP(Toss[[#This Row],[No用]],SetNo[[No.用]:[vlookup 用]],2,FALSE)</f>
        <v>280</v>
      </c>
      <c r="B881">
        <f>IF(ROW()=2,1,IF(A880&lt;&gt;Toss[[#This Row],[No]],1,B880+1))</f>
        <v>7</v>
      </c>
      <c r="C881" s="1" t="s">
        <v>1502</v>
      </c>
      <c r="D881" s="1" t="s">
        <v>366</v>
      </c>
      <c r="E881" s="1" t="s">
        <v>73</v>
      </c>
      <c r="F881" s="1" t="s">
        <v>31</v>
      </c>
      <c r="G881" s="1" t="s">
        <v>157</v>
      </c>
      <c r="H881" s="1" t="s">
        <v>71</v>
      </c>
      <c r="I881">
        <v>1</v>
      </c>
      <c r="J881" t="s">
        <v>368</v>
      </c>
      <c r="K881" s="1" t="s">
        <v>183</v>
      </c>
      <c r="L881" s="1" t="s">
        <v>224</v>
      </c>
      <c r="M881">
        <v>51</v>
      </c>
      <c r="N881">
        <v>0</v>
      </c>
      <c r="O881">
        <v>61</v>
      </c>
      <c r="P881">
        <v>0</v>
      </c>
      <c r="Q881" s="1" t="s">
        <v>1518</v>
      </c>
      <c r="R881" s="1"/>
      <c r="S881" s="1"/>
      <c r="T881" s="1"/>
      <c r="U881" s="1"/>
      <c r="V881" s="1"/>
      <c r="W881" s="1" t="s">
        <v>1336</v>
      </c>
      <c r="X881" t="str">
        <f>Toss[[#This Row],[服装]]&amp;Toss[[#This Row],[名前]]&amp;Toss[[#This Row],[レアリティ]]</f>
        <v>3周年白布賢二郎ICONIC</v>
      </c>
    </row>
    <row r="882" spans="1:24" x14ac:dyDescent="0.25">
      <c r="A882">
        <f>VLOOKUP(Toss[[#This Row],[No用]],SetNo[[No.用]:[vlookup 用]],2,FALSE)</f>
        <v>280</v>
      </c>
      <c r="B882">
        <f>IF(ROW()=2,1,IF(A881&lt;&gt;Toss[[#This Row],[No]],1,B881+1))</f>
        <v>8</v>
      </c>
      <c r="C882" s="1" t="s">
        <v>1502</v>
      </c>
      <c r="D882" s="1" t="s">
        <v>366</v>
      </c>
      <c r="E882" s="1" t="s">
        <v>73</v>
      </c>
      <c r="F882" s="1" t="s">
        <v>31</v>
      </c>
      <c r="G882" s="1" t="s">
        <v>157</v>
      </c>
      <c r="H882" s="1" t="s">
        <v>71</v>
      </c>
      <c r="I882">
        <v>1</v>
      </c>
      <c r="J882" t="s">
        <v>231</v>
      </c>
      <c r="K882" s="1" t="s">
        <v>232</v>
      </c>
      <c r="L882" s="1" t="s">
        <v>224</v>
      </c>
      <c r="M882">
        <v>51</v>
      </c>
      <c r="N882">
        <v>0</v>
      </c>
      <c r="O882">
        <v>61</v>
      </c>
      <c r="P882">
        <v>0</v>
      </c>
      <c r="R882" s="1"/>
      <c r="S882" s="1"/>
      <c r="T882" s="1"/>
      <c r="U882" s="1"/>
      <c r="V882" s="1"/>
      <c r="W882" s="1" t="s">
        <v>1519</v>
      </c>
      <c r="X882" t="str">
        <f>Toss[[#This Row],[服装]]&amp;Toss[[#This Row],[名前]]&amp;Toss[[#This Row],[レアリティ]]</f>
        <v>3周年白布賢二郎ICONIC</v>
      </c>
    </row>
    <row r="883" spans="1:24" x14ac:dyDescent="0.25">
      <c r="A883">
        <f>VLOOKUP(Toss[[#This Row],[No用]],SetNo[[No.用]:[vlookup 用]],2,FALSE)</f>
        <v>280</v>
      </c>
      <c r="B883">
        <f>IF(ROW()=2,1,IF(A882&lt;&gt;Toss[[#This Row],[No]],1,B882+1))</f>
        <v>9</v>
      </c>
      <c r="C883" s="1" t="s">
        <v>1502</v>
      </c>
      <c r="D883" s="1" t="s">
        <v>366</v>
      </c>
      <c r="E883" s="1" t="s">
        <v>73</v>
      </c>
      <c r="F883" s="1" t="s">
        <v>31</v>
      </c>
      <c r="G883" s="1" t="s">
        <v>157</v>
      </c>
      <c r="H883" s="1" t="s">
        <v>71</v>
      </c>
      <c r="I883">
        <v>1</v>
      </c>
      <c r="J883" t="s">
        <v>368</v>
      </c>
      <c r="K883" s="1" t="s">
        <v>183</v>
      </c>
      <c r="L883" s="1" t="s">
        <v>224</v>
      </c>
      <c r="M883">
        <v>51</v>
      </c>
      <c r="N883">
        <v>0</v>
      </c>
      <c r="O883">
        <v>61</v>
      </c>
      <c r="P883">
        <v>0</v>
      </c>
      <c r="Q883" s="1" t="s">
        <v>1520</v>
      </c>
      <c r="R883" s="1"/>
      <c r="S883" s="1"/>
      <c r="T883" s="1"/>
      <c r="U883" s="1"/>
      <c r="V883" s="1"/>
      <c r="W883" s="1" t="s">
        <v>1512</v>
      </c>
      <c r="X883" t="str">
        <f>Toss[[#This Row],[服装]]&amp;Toss[[#This Row],[名前]]&amp;Toss[[#This Row],[レアリティ]]</f>
        <v>3周年白布賢二郎ICONIC</v>
      </c>
    </row>
    <row r="884" spans="1:24" x14ac:dyDescent="0.25">
      <c r="A884">
        <f>VLOOKUP(Toss[[#This Row],[No用]],SetNo[[No.用]:[vlookup 用]],2,FALSE)</f>
        <v>281</v>
      </c>
      <c r="B884">
        <f>IF(ROW()=2,1,IF(A883&lt;&gt;Toss[[#This Row],[No]],1,B883+1))</f>
        <v>1</v>
      </c>
      <c r="C884" t="s">
        <v>108</v>
      </c>
      <c r="D884" t="s">
        <v>113</v>
      </c>
      <c r="E884" t="s">
        <v>73</v>
      </c>
      <c r="F884" t="s">
        <v>78</v>
      </c>
      <c r="G884" t="s">
        <v>118</v>
      </c>
      <c r="H884" t="s">
        <v>71</v>
      </c>
      <c r="I884">
        <v>1</v>
      </c>
      <c r="J884" t="s">
        <v>368</v>
      </c>
      <c r="K884" s="1" t="s">
        <v>166</v>
      </c>
      <c r="L884" s="1" t="s">
        <v>162</v>
      </c>
      <c r="M884">
        <v>26</v>
      </c>
      <c r="N884">
        <v>0</v>
      </c>
      <c r="O884">
        <v>0</v>
      </c>
      <c r="P884">
        <v>0</v>
      </c>
      <c r="X884" t="str">
        <f>Toss[[#This Row],[服装]]&amp;Toss[[#This Row],[名前]]&amp;Toss[[#This Row],[レアリティ]]</f>
        <v>ユニフォーム大平獅音ICONIC</v>
      </c>
    </row>
    <row r="885" spans="1:24" x14ac:dyDescent="0.25">
      <c r="A885">
        <f>VLOOKUP(Toss[[#This Row],[No用]],SetNo[[No.用]:[vlookup 用]],2,FALSE)</f>
        <v>281</v>
      </c>
      <c r="B885">
        <f>IF(ROW()=2,1,IF(A884&lt;&gt;Toss[[#This Row],[No]],1,B884+1))</f>
        <v>2</v>
      </c>
      <c r="C885" t="s">
        <v>108</v>
      </c>
      <c r="D885" t="s">
        <v>113</v>
      </c>
      <c r="E885" t="s">
        <v>73</v>
      </c>
      <c r="F885" t="s">
        <v>78</v>
      </c>
      <c r="G885" t="s">
        <v>118</v>
      </c>
      <c r="H885" t="s">
        <v>71</v>
      </c>
      <c r="I885">
        <v>1</v>
      </c>
      <c r="J885" t="s">
        <v>368</v>
      </c>
      <c r="K885" s="1" t="s">
        <v>167</v>
      </c>
      <c r="L885" s="1" t="s">
        <v>162</v>
      </c>
      <c r="M885">
        <v>31</v>
      </c>
      <c r="N885">
        <v>0</v>
      </c>
      <c r="O885">
        <v>0</v>
      </c>
      <c r="P885">
        <v>0</v>
      </c>
      <c r="X885" t="str">
        <f>Toss[[#This Row],[服装]]&amp;Toss[[#This Row],[名前]]&amp;Toss[[#This Row],[レアリティ]]</f>
        <v>ユニフォーム大平獅音ICONIC</v>
      </c>
    </row>
    <row r="886" spans="1:24" x14ac:dyDescent="0.25">
      <c r="A886">
        <f>VLOOKUP(Toss[[#This Row],[No用]],SetNo[[No.用]:[vlookup 用]],2,FALSE)</f>
        <v>282</v>
      </c>
      <c r="B886">
        <f>IF(ROW()=2,1,IF(A885&lt;&gt;Toss[[#This Row],[No]],1,B885+1))</f>
        <v>1</v>
      </c>
      <c r="C886" s="1" t="s">
        <v>1559</v>
      </c>
      <c r="D886" s="1" t="s">
        <v>113</v>
      </c>
      <c r="E886" s="1" t="s">
        <v>90</v>
      </c>
      <c r="F886" s="1" t="s">
        <v>78</v>
      </c>
      <c r="G886" s="1" t="s">
        <v>118</v>
      </c>
      <c r="H886" s="1" t="s">
        <v>71</v>
      </c>
      <c r="I886">
        <v>1</v>
      </c>
      <c r="J886" t="s">
        <v>368</v>
      </c>
      <c r="K886" s="1" t="s">
        <v>166</v>
      </c>
      <c r="L886" s="1" t="s">
        <v>162</v>
      </c>
      <c r="M886">
        <v>26</v>
      </c>
      <c r="N886">
        <v>0</v>
      </c>
      <c r="O886">
        <v>0</v>
      </c>
      <c r="P886">
        <v>0</v>
      </c>
      <c r="X886" t="str">
        <f>Toss[[#This Row],[服装]]&amp;Toss[[#This Row],[名前]]&amp;Toss[[#This Row],[レアリティ]]</f>
        <v>格ゲー大平獅音ICONIC</v>
      </c>
    </row>
    <row r="887" spans="1:24" x14ac:dyDescent="0.25">
      <c r="A887">
        <f>VLOOKUP(Toss[[#This Row],[No用]],SetNo[[No.用]:[vlookup 用]],2,FALSE)</f>
        <v>282</v>
      </c>
      <c r="B887">
        <f>IF(ROW()=2,1,IF(A886&lt;&gt;Toss[[#This Row],[No]],1,B886+1))</f>
        <v>2</v>
      </c>
      <c r="C887" s="1" t="s">
        <v>1559</v>
      </c>
      <c r="D887" s="1" t="s">
        <v>113</v>
      </c>
      <c r="E887" s="1" t="s">
        <v>90</v>
      </c>
      <c r="F887" s="1" t="s">
        <v>78</v>
      </c>
      <c r="G887" s="1" t="s">
        <v>118</v>
      </c>
      <c r="H887" s="1" t="s">
        <v>71</v>
      </c>
      <c r="I887">
        <v>1</v>
      </c>
      <c r="J887" t="s">
        <v>368</v>
      </c>
      <c r="K887" s="1" t="s">
        <v>167</v>
      </c>
      <c r="L887" s="1" t="s">
        <v>162</v>
      </c>
      <c r="M887">
        <v>31</v>
      </c>
      <c r="N887">
        <v>0</v>
      </c>
      <c r="O887">
        <v>0</v>
      </c>
      <c r="P887">
        <v>0</v>
      </c>
      <c r="X887" t="str">
        <f>Toss[[#This Row],[服装]]&amp;Toss[[#This Row],[名前]]&amp;Toss[[#This Row],[レアリティ]]</f>
        <v>格ゲー大平獅音ICONIC</v>
      </c>
    </row>
    <row r="888" spans="1:24" x14ac:dyDescent="0.25">
      <c r="A888">
        <f>VLOOKUP(Toss[[#This Row],[No用]],SetNo[[No.用]:[vlookup 用]],2,FALSE)</f>
        <v>283</v>
      </c>
      <c r="B888">
        <f>IF(ROW()=2,1,IF(A885&lt;&gt;Toss[[#This Row],[No]],1,B885+1))</f>
        <v>1</v>
      </c>
      <c r="C888" t="s">
        <v>108</v>
      </c>
      <c r="D888" t="s">
        <v>114</v>
      </c>
      <c r="E888" t="s">
        <v>73</v>
      </c>
      <c r="F888" t="s">
        <v>82</v>
      </c>
      <c r="G888" t="s">
        <v>118</v>
      </c>
      <c r="H888" t="s">
        <v>71</v>
      </c>
      <c r="I888">
        <v>1</v>
      </c>
      <c r="J888" t="s">
        <v>368</v>
      </c>
      <c r="K888" s="1" t="s">
        <v>166</v>
      </c>
      <c r="L888" s="1" t="s">
        <v>162</v>
      </c>
      <c r="M888">
        <v>29</v>
      </c>
      <c r="N888">
        <v>0</v>
      </c>
      <c r="O888">
        <v>0</v>
      </c>
      <c r="P888">
        <v>0</v>
      </c>
      <c r="X888" t="str">
        <f>Toss[[#This Row],[服装]]&amp;Toss[[#This Row],[名前]]&amp;Toss[[#This Row],[レアリティ]]</f>
        <v>ユニフォーム川西太一ICONIC</v>
      </c>
    </row>
    <row r="889" spans="1:24" x14ac:dyDescent="0.25">
      <c r="A889">
        <f>VLOOKUP(Toss[[#This Row],[No用]],SetNo[[No.用]:[vlookup 用]],2,FALSE)</f>
        <v>283</v>
      </c>
      <c r="B889">
        <f>IF(ROW()=2,1,IF(A888&lt;&gt;Toss[[#This Row],[No]],1,B888+1))</f>
        <v>2</v>
      </c>
      <c r="C889" t="s">
        <v>108</v>
      </c>
      <c r="D889" t="s">
        <v>114</v>
      </c>
      <c r="E889" t="s">
        <v>73</v>
      </c>
      <c r="F889" t="s">
        <v>82</v>
      </c>
      <c r="G889" t="s">
        <v>118</v>
      </c>
      <c r="H889" t="s">
        <v>71</v>
      </c>
      <c r="I889">
        <v>1</v>
      </c>
      <c r="J889" t="s">
        <v>231</v>
      </c>
      <c r="K889" s="1" t="s">
        <v>167</v>
      </c>
      <c r="L889" s="1" t="s">
        <v>162</v>
      </c>
      <c r="M889">
        <v>31</v>
      </c>
      <c r="N889">
        <v>0</v>
      </c>
      <c r="O889">
        <v>0</v>
      </c>
      <c r="P889">
        <v>0</v>
      </c>
      <c r="X889" t="str">
        <f>Toss[[#This Row],[服装]]&amp;Toss[[#This Row],[名前]]&amp;Toss[[#This Row],[レアリティ]]</f>
        <v>ユニフォーム川西太一ICONIC</v>
      </c>
    </row>
    <row r="890" spans="1:24" x14ac:dyDescent="0.25">
      <c r="A890">
        <f>VLOOKUP(Toss[[#This Row],[No用]],SetNo[[No.用]:[vlookup 用]],2,FALSE)</f>
        <v>284</v>
      </c>
      <c r="B890">
        <f>IF(ROW()=2,1,IF(A889&lt;&gt;Toss[[#This Row],[No]],1,B889+1))</f>
        <v>1</v>
      </c>
      <c r="C890" s="1" t="s">
        <v>646</v>
      </c>
      <c r="D890" s="1" t="s">
        <v>114</v>
      </c>
      <c r="E890" s="1" t="s">
        <v>90</v>
      </c>
      <c r="F890" s="1" t="s">
        <v>82</v>
      </c>
      <c r="G890" s="1" t="s">
        <v>118</v>
      </c>
      <c r="H890" s="1" t="s">
        <v>71</v>
      </c>
      <c r="I890">
        <v>1</v>
      </c>
      <c r="J890" t="s">
        <v>368</v>
      </c>
      <c r="K890" s="1" t="s">
        <v>166</v>
      </c>
      <c r="L890" s="1" t="s">
        <v>162</v>
      </c>
      <c r="M890">
        <v>29</v>
      </c>
      <c r="N890">
        <v>0</v>
      </c>
      <c r="O890">
        <v>0</v>
      </c>
      <c r="P890">
        <v>0</v>
      </c>
      <c r="X890" t="str">
        <f>Toss[[#This Row],[服装]]&amp;Toss[[#This Row],[名前]]&amp;Toss[[#This Row],[レアリティ]]</f>
        <v>路地裏川西太一ICONIC</v>
      </c>
    </row>
    <row r="891" spans="1:24" x14ac:dyDescent="0.25">
      <c r="A891">
        <f>VLOOKUP(Toss[[#This Row],[No用]],SetNo[[No.用]:[vlookup 用]],2,FALSE)</f>
        <v>284</v>
      </c>
      <c r="B891">
        <f>IF(ROW()=2,1,IF(A890&lt;&gt;Toss[[#This Row],[No]],1,B890+1))</f>
        <v>2</v>
      </c>
      <c r="C891" s="1" t="s">
        <v>646</v>
      </c>
      <c r="D891" s="1" t="s">
        <v>114</v>
      </c>
      <c r="E891" s="1" t="s">
        <v>90</v>
      </c>
      <c r="F891" s="1" t="s">
        <v>82</v>
      </c>
      <c r="G891" s="1" t="s">
        <v>118</v>
      </c>
      <c r="H891" s="1" t="s">
        <v>71</v>
      </c>
      <c r="I891">
        <v>1</v>
      </c>
      <c r="J891" t="s">
        <v>231</v>
      </c>
      <c r="K891" s="1" t="s">
        <v>167</v>
      </c>
      <c r="L891" s="1" t="s">
        <v>162</v>
      </c>
      <c r="M891">
        <v>31</v>
      </c>
      <c r="N891">
        <v>0</v>
      </c>
      <c r="O891">
        <v>0</v>
      </c>
      <c r="P891">
        <v>0</v>
      </c>
      <c r="X891" t="str">
        <f>Toss[[#This Row],[服装]]&amp;Toss[[#This Row],[名前]]&amp;Toss[[#This Row],[レアリティ]]</f>
        <v>路地裏川西太一ICONIC</v>
      </c>
    </row>
    <row r="892" spans="1:24" x14ac:dyDescent="0.25">
      <c r="A892">
        <f>VLOOKUP(Toss[[#This Row],[No用]],SetNo[[No.用]:[vlookup 用]],2,FALSE)</f>
        <v>285</v>
      </c>
      <c r="B892">
        <f>IF(ROW()=2,1,IF(A891&lt;&gt;Toss[[#This Row],[No]],1,B891+1))</f>
        <v>1</v>
      </c>
      <c r="C892" s="1" t="s">
        <v>1364</v>
      </c>
      <c r="D892" s="1" t="s">
        <v>114</v>
      </c>
      <c r="E892" s="1" t="s">
        <v>77</v>
      </c>
      <c r="F892" s="1" t="s">
        <v>82</v>
      </c>
      <c r="G892" s="1" t="s">
        <v>118</v>
      </c>
      <c r="H892" s="1" t="s">
        <v>71</v>
      </c>
      <c r="I892">
        <v>1</v>
      </c>
      <c r="J892" t="s">
        <v>368</v>
      </c>
      <c r="K892" s="1" t="s">
        <v>166</v>
      </c>
      <c r="L892" s="1" t="s">
        <v>162</v>
      </c>
      <c r="M892">
        <v>29</v>
      </c>
      <c r="N892">
        <v>0</v>
      </c>
      <c r="O892">
        <v>0</v>
      </c>
      <c r="P892">
        <v>0</v>
      </c>
      <c r="X892" t="str">
        <f>Toss[[#This Row],[服装]]&amp;Toss[[#This Row],[名前]]&amp;Toss[[#This Row],[レアリティ]]</f>
        <v>寝正月川西太一ICONIC</v>
      </c>
    </row>
    <row r="893" spans="1:24" x14ac:dyDescent="0.25">
      <c r="A893">
        <f>VLOOKUP(Toss[[#This Row],[No用]],SetNo[[No.用]:[vlookup 用]],2,FALSE)</f>
        <v>285</v>
      </c>
      <c r="B893">
        <f>IF(ROW()=2,1,IF(A892&lt;&gt;Toss[[#This Row],[No]],1,B892+1))</f>
        <v>2</v>
      </c>
      <c r="C893" s="1" t="s">
        <v>1364</v>
      </c>
      <c r="D893" s="1" t="s">
        <v>114</v>
      </c>
      <c r="E893" s="1" t="s">
        <v>77</v>
      </c>
      <c r="F893" s="1" t="s">
        <v>82</v>
      </c>
      <c r="G893" s="1" t="s">
        <v>118</v>
      </c>
      <c r="H893" s="1" t="s">
        <v>71</v>
      </c>
      <c r="I893">
        <v>1</v>
      </c>
      <c r="J893" t="s">
        <v>231</v>
      </c>
      <c r="K893" s="1" t="s">
        <v>167</v>
      </c>
      <c r="L893" s="1" t="s">
        <v>162</v>
      </c>
      <c r="M893">
        <v>31</v>
      </c>
      <c r="N893">
        <v>0</v>
      </c>
      <c r="O893">
        <v>0</v>
      </c>
      <c r="P893">
        <v>0</v>
      </c>
      <c r="X893" t="str">
        <f>Toss[[#This Row],[服装]]&amp;Toss[[#This Row],[名前]]&amp;Toss[[#This Row],[レアリティ]]</f>
        <v>寝正月川西太一ICONIC</v>
      </c>
    </row>
    <row r="894" spans="1:24" x14ac:dyDescent="0.25">
      <c r="A894">
        <f>VLOOKUP(Toss[[#This Row],[No用]],SetNo[[No.用]:[vlookup 用]],2,FALSE)</f>
        <v>286</v>
      </c>
      <c r="B894">
        <f>IF(ROW()=2,1,IF(A893&lt;&gt;Toss[[#This Row],[No]],1,B893+1))</f>
        <v>1</v>
      </c>
      <c r="C894" t="s">
        <v>108</v>
      </c>
      <c r="D894" s="1" t="s">
        <v>521</v>
      </c>
      <c r="E894" t="s">
        <v>73</v>
      </c>
      <c r="F894" t="s">
        <v>74</v>
      </c>
      <c r="G894" t="s">
        <v>118</v>
      </c>
      <c r="H894" t="s">
        <v>71</v>
      </c>
      <c r="I894">
        <v>1</v>
      </c>
      <c r="J894" t="s">
        <v>231</v>
      </c>
      <c r="K894" s="1" t="s">
        <v>166</v>
      </c>
      <c r="L894" s="1" t="s">
        <v>173</v>
      </c>
      <c r="M894">
        <v>38</v>
      </c>
      <c r="N894">
        <v>0</v>
      </c>
      <c r="O894">
        <v>0</v>
      </c>
      <c r="P894">
        <v>0</v>
      </c>
      <c r="X894" t="str">
        <f>Toss[[#This Row],[服装]]&amp;Toss[[#This Row],[名前]]&amp;Toss[[#This Row],[レアリティ]]</f>
        <v>ユニフォーム瀬見英太ICONIC</v>
      </c>
    </row>
    <row r="895" spans="1:24" x14ac:dyDescent="0.25">
      <c r="A895">
        <f>VLOOKUP(Toss[[#This Row],[No用]],SetNo[[No.用]:[vlookup 用]],2,FALSE)</f>
        <v>286</v>
      </c>
      <c r="B895">
        <f>IF(ROW()=2,1,IF(A894&lt;&gt;Toss[[#This Row],[No]],1,B894+1))</f>
        <v>2</v>
      </c>
      <c r="C895" t="s">
        <v>108</v>
      </c>
      <c r="D895" s="1" t="s">
        <v>521</v>
      </c>
      <c r="E895" t="s">
        <v>73</v>
      </c>
      <c r="F895" t="s">
        <v>74</v>
      </c>
      <c r="G895" t="s">
        <v>118</v>
      </c>
      <c r="H895" t="s">
        <v>71</v>
      </c>
      <c r="I895">
        <v>1</v>
      </c>
      <c r="J895" t="s">
        <v>231</v>
      </c>
      <c r="K895" s="1" t="s">
        <v>169</v>
      </c>
      <c r="L895" s="1" t="s">
        <v>173</v>
      </c>
      <c r="M895">
        <v>38</v>
      </c>
      <c r="N895">
        <v>0</v>
      </c>
      <c r="O895">
        <v>0</v>
      </c>
      <c r="P895">
        <v>0</v>
      </c>
      <c r="X895" t="str">
        <f>Toss[[#This Row],[服装]]&amp;Toss[[#This Row],[名前]]&amp;Toss[[#This Row],[レアリティ]]</f>
        <v>ユニフォーム瀬見英太ICONIC</v>
      </c>
    </row>
    <row r="896" spans="1:24" x14ac:dyDescent="0.25">
      <c r="A896">
        <f>VLOOKUP(Toss[[#This Row],[No用]],SetNo[[No.用]:[vlookup 用]],2,FALSE)</f>
        <v>286</v>
      </c>
      <c r="B896">
        <f>IF(ROW()=2,1,IF(A895&lt;&gt;Toss[[#This Row],[No]],1,B895+1))</f>
        <v>3</v>
      </c>
      <c r="C896" t="s">
        <v>108</v>
      </c>
      <c r="D896" s="1" t="s">
        <v>521</v>
      </c>
      <c r="E896" t="s">
        <v>73</v>
      </c>
      <c r="F896" t="s">
        <v>74</v>
      </c>
      <c r="G896" t="s">
        <v>118</v>
      </c>
      <c r="H896" t="s">
        <v>71</v>
      </c>
      <c r="I896">
        <v>1</v>
      </c>
      <c r="J896" t="s">
        <v>231</v>
      </c>
      <c r="K896" s="1" t="s">
        <v>172</v>
      </c>
      <c r="L896" s="1" t="s">
        <v>173</v>
      </c>
      <c r="M896">
        <v>25</v>
      </c>
      <c r="N896">
        <v>0</v>
      </c>
      <c r="O896">
        <v>0</v>
      </c>
      <c r="P896">
        <v>0</v>
      </c>
      <c r="X896" t="str">
        <f>Toss[[#This Row],[服装]]&amp;Toss[[#This Row],[名前]]&amp;Toss[[#This Row],[レアリティ]]</f>
        <v>ユニフォーム瀬見英太ICONIC</v>
      </c>
    </row>
    <row r="897" spans="1:24" x14ac:dyDescent="0.25">
      <c r="A897">
        <f>VLOOKUP(Toss[[#This Row],[No用]],SetNo[[No.用]:[vlookup 用]],2,FALSE)</f>
        <v>286</v>
      </c>
      <c r="B897">
        <f>IF(ROW()=2,1,IF(A896&lt;&gt;Toss[[#This Row],[No]],1,B896+1))</f>
        <v>4</v>
      </c>
      <c r="C897" t="s">
        <v>108</v>
      </c>
      <c r="D897" s="1" t="s">
        <v>521</v>
      </c>
      <c r="E897" t="s">
        <v>73</v>
      </c>
      <c r="F897" t="s">
        <v>74</v>
      </c>
      <c r="G897" t="s">
        <v>118</v>
      </c>
      <c r="H897" t="s">
        <v>71</v>
      </c>
      <c r="I897">
        <v>1</v>
      </c>
      <c r="J897" t="s">
        <v>231</v>
      </c>
      <c r="K897" s="1" t="s">
        <v>362</v>
      </c>
      <c r="L897" s="1" t="s">
        <v>173</v>
      </c>
      <c r="M897">
        <v>45</v>
      </c>
      <c r="N897">
        <v>0</v>
      </c>
      <c r="O897">
        <v>0</v>
      </c>
      <c r="P897">
        <v>0</v>
      </c>
      <c r="X897" t="str">
        <f>Toss[[#This Row],[服装]]&amp;Toss[[#This Row],[名前]]&amp;Toss[[#This Row],[レアリティ]]</f>
        <v>ユニフォーム瀬見英太ICONIC</v>
      </c>
    </row>
    <row r="898" spans="1:24" x14ac:dyDescent="0.25">
      <c r="A898">
        <f>VLOOKUP(Toss[[#This Row],[No用]],SetNo[[No.用]:[vlookup 用]],2,FALSE)</f>
        <v>286</v>
      </c>
      <c r="B898">
        <f>IF(ROW()=2,1,IF(A897&lt;&gt;Toss[[#This Row],[No]],1,B897+1))</f>
        <v>5</v>
      </c>
      <c r="C898" t="s">
        <v>108</v>
      </c>
      <c r="D898" s="1" t="s">
        <v>521</v>
      </c>
      <c r="E898" t="s">
        <v>73</v>
      </c>
      <c r="F898" t="s">
        <v>74</v>
      </c>
      <c r="G898" t="s">
        <v>118</v>
      </c>
      <c r="H898" t="s">
        <v>71</v>
      </c>
      <c r="I898">
        <v>1</v>
      </c>
      <c r="J898" t="s">
        <v>231</v>
      </c>
      <c r="K898" s="1" t="s">
        <v>232</v>
      </c>
      <c r="L898" s="1" t="s">
        <v>162</v>
      </c>
      <c r="M898">
        <v>35</v>
      </c>
      <c r="N898">
        <v>0</v>
      </c>
      <c r="O898">
        <v>0</v>
      </c>
      <c r="P898">
        <v>0</v>
      </c>
      <c r="X898" t="str">
        <f>Toss[[#This Row],[服装]]&amp;Toss[[#This Row],[名前]]&amp;Toss[[#This Row],[レアリティ]]</f>
        <v>ユニフォーム瀬見英太ICONIC</v>
      </c>
    </row>
    <row r="899" spans="1:24" x14ac:dyDescent="0.25">
      <c r="A899">
        <f>VLOOKUP(Toss[[#This Row],[No用]],SetNo[[No.用]:[vlookup 用]],2,FALSE)</f>
        <v>287</v>
      </c>
      <c r="B899">
        <f>IF(ROW()=2,1,IF(A898&lt;&gt;Toss[[#This Row],[No]],1,B898+1))</f>
        <v>1</v>
      </c>
      <c r="C899" s="1" t="s">
        <v>602</v>
      </c>
      <c r="D899" s="1" t="s">
        <v>521</v>
      </c>
      <c r="E899" s="1" t="s">
        <v>90</v>
      </c>
      <c r="F899" t="s">
        <v>74</v>
      </c>
      <c r="G899" t="s">
        <v>118</v>
      </c>
      <c r="H899" t="s">
        <v>71</v>
      </c>
      <c r="I899">
        <v>1</v>
      </c>
      <c r="J899" t="s">
        <v>231</v>
      </c>
      <c r="K899" s="1" t="s">
        <v>166</v>
      </c>
      <c r="L899" s="1" t="s">
        <v>173</v>
      </c>
      <c r="M899">
        <v>38</v>
      </c>
      <c r="N899">
        <v>0</v>
      </c>
      <c r="O899">
        <v>0</v>
      </c>
      <c r="P899">
        <v>0</v>
      </c>
      <c r="X899" t="str">
        <f>Toss[[#This Row],[服装]]&amp;Toss[[#This Row],[名前]]&amp;Toss[[#This Row],[レアリティ]]</f>
        <v>雪遊び瀬見英太ICONIC</v>
      </c>
    </row>
    <row r="900" spans="1:24" x14ac:dyDescent="0.25">
      <c r="A900">
        <f>VLOOKUP(Toss[[#This Row],[No用]],SetNo[[No.用]:[vlookup 用]],2,FALSE)</f>
        <v>287</v>
      </c>
      <c r="B900">
        <f>IF(ROW()=2,1,IF(A899&lt;&gt;Toss[[#This Row],[No]],1,B899+1))</f>
        <v>2</v>
      </c>
      <c r="C900" s="1" t="s">
        <v>602</v>
      </c>
      <c r="D900" s="1" t="s">
        <v>521</v>
      </c>
      <c r="E900" s="1" t="s">
        <v>90</v>
      </c>
      <c r="F900" t="s">
        <v>74</v>
      </c>
      <c r="G900" t="s">
        <v>118</v>
      </c>
      <c r="H900" t="s">
        <v>71</v>
      </c>
      <c r="I900">
        <v>1</v>
      </c>
      <c r="J900" t="s">
        <v>231</v>
      </c>
      <c r="K900" s="1" t="s">
        <v>169</v>
      </c>
      <c r="L900" s="1" t="s">
        <v>173</v>
      </c>
      <c r="M900">
        <v>38</v>
      </c>
      <c r="N900">
        <v>0</v>
      </c>
      <c r="O900">
        <v>0</v>
      </c>
      <c r="P900">
        <v>0</v>
      </c>
      <c r="X900" t="str">
        <f>Toss[[#This Row],[服装]]&amp;Toss[[#This Row],[名前]]&amp;Toss[[#This Row],[レアリティ]]</f>
        <v>雪遊び瀬見英太ICONIC</v>
      </c>
    </row>
    <row r="901" spans="1:24" x14ac:dyDescent="0.25">
      <c r="A901">
        <f>VLOOKUP(Toss[[#This Row],[No用]],SetNo[[No.用]:[vlookup 用]],2,FALSE)</f>
        <v>287</v>
      </c>
      <c r="B901">
        <f>IF(ROW()=2,1,IF(A900&lt;&gt;Toss[[#This Row],[No]],1,B900+1))</f>
        <v>3</v>
      </c>
      <c r="C901" s="1" t="s">
        <v>602</v>
      </c>
      <c r="D901" s="1" t="s">
        <v>521</v>
      </c>
      <c r="E901" s="1" t="s">
        <v>90</v>
      </c>
      <c r="F901" t="s">
        <v>74</v>
      </c>
      <c r="G901" t="s">
        <v>118</v>
      </c>
      <c r="H901" t="s">
        <v>71</v>
      </c>
      <c r="I901">
        <v>1</v>
      </c>
      <c r="J901" t="s">
        <v>231</v>
      </c>
      <c r="K901" s="1" t="s">
        <v>172</v>
      </c>
      <c r="L901" s="1" t="s">
        <v>173</v>
      </c>
      <c r="M901">
        <v>25</v>
      </c>
      <c r="N901">
        <v>0</v>
      </c>
      <c r="O901">
        <v>0</v>
      </c>
      <c r="P901">
        <v>0</v>
      </c>
      <c r="X901" t="str">
        <f>Toss[[#This Row],[服装]]&amp;Toss[[#This Row],[名前]]&amp;Toss[[#This Row],[レアリティ]]</f>
        <v>雪遊び瀬見英太ICONIC</v>
      </c>
    </row>
    <row r="902" spans="1:24" x14ac:dyDescent="0.25">
      <c r="A902">
        <f>VLOOKUP(Toss[[#This Row],[No用]],SetNo[[No.用]:[vlookup 用]],2,FALSE)</f>
        <v>287</v>
      </c>
      <c r="B902">
        <f>IF(ROW()=2,1,IF(A901&lt;&gt;Toss[[#This Row],[No]],1,B901+1))</f>
        <v>4</v>
      </c>
      <c r="C902" s="1" t="s">
        <v>602</v>
      </c>
      <c r="D902" s="1" t="s">
        <v>521</v>
      </c>
      <c r="E902" s="1" t="s">
        <v>90</v>
      </c>
      <c r="F902" t="s">
        <v>74</v>
      </c>
      <c r="G902" t="s">
        <v>118</v>
      </c>
      <c r="H902" t="s">
        <v>71</v>
      </c>
      <c r="I902">
        <v>1</v>
      </c>
      <c r="J902" t="s">
        <v>231</v>
      </c>
      <c r="K902" s="1" t="s">
        <v>362</v>
      </c>
      <c r="L902" s="1" t="s">
        <v>173</v>
      </c>
      <c r="M902">
        <v>45</v>
      </c>
      <c r="N902">
        <v>0</v>
      </c>
      <c r="O902">
        <v>0</v>
      </c>
      <c r="P902">
        <v>0</v>
      </c>
      <c r="X902" t="str">
        <f>Toss[[#This Row],[服装]]&amp;Toss[[#This Row],[名前]]&amp;Toss[[#This Row],[レアリティ]]</f>
        <v>雪遊び瀬見英太ICONIC</v>
      </c>
    </row>
    <row r="903" spans="1:24" x14ac:dyDescent="0.25">
      <c r="A903">
        <f>VLOOKUP(Toss[[#This Row],[No用]],SetNo[[No.用]:[vlookup 用]],2,FALSE)</f>
        <v>287</v>
      </c>
      <c r="B903">
        <f>IF(ROW()=2,1,IF(A902&lt;&gt;Toss[[#This Row],[No]],1,B902+1))</f>
        <v>5</v>
      </c>
      <c r="C903" s="1" t="s">
        <v>602</v>
      </c>
      <c r="D903" s="1" t="s">
        <v>521</v>
      </c>
      <c r="E903" s="1" t="s">
        <v>90</v>
      </c>
      <c r="F903" t="s">
        <v>74</v>
      </c>
      <c r="G903" t="s">
        <v>118</v>
      </c>
      <c r="H903" t="s">
        <v>71</v>
      </c>
      <c r="I903">
        <v>1</v>
      </c>
      <c r="J903" t="s">
        <v>231</v>
      </c>
      <c r="K903" s="1" t="s">
        <v>232</v>
      </c>
      <c r="L903" s="1" t="s">
        <v>178</v>
      </c>
      <c r="M903">
        <v>38</v>
      </c>
      <c r="N903">
        <v>0</v>
      </c>
      <c r="O903">
        <v>0</v>
      </c>
      <c r="P903">
        <v>0</v>
      </c>
      <c r="X903" t="str">
        <f>Toss[[#This Row],[服装]]&amp;Toss[[#This Row],[名前]]&amp;Toss[[#This Row],[レアリティ]]</f>
        <v>雪遊び瀬見英太ICONIC</v>
      </c>
    </row>
    <row r="904" spans="1:24" x14ac:dyDescent="0.25">
      <c r="A904">
        <f>VLOOKUP(Toss[[#This Row],[No用]],SetNo[[No.用]:[vlookup 用]],2,FALSE)</f>
        <v>287</v>
      </c>
      <c r="B904">
        <f>IF(ROW()=2,1,IF(A903&lt;&gt;Toss[[#This Row],[No]],1,B903+1))</f>
        <v>6</v>
      </c>
      <c r="C904" s="1" t="s">
        <v>602</v>
      </c>
      <c r="D904" s="1" t="s">
        <v>521</v>
      </c>
      <c r="E904" s="1" t="s">
        <v>90</v>
      </c>
      <c r="F904" t="s">
        <v>74</v>
      </c>
      <c r="G904" t="s">
        <v>118</v>
      </c>
      <c r="H904" t="s">
        <v>71</v>
      </c>
      <c r="I904">
        <v>1</v>
      </c>
      <c r="J904" t="s">
        <v>231</v>
      </c>
      <c r="K904" s="1" t="s">
        <v>183</v>
      </c>
      <c r="L904" s="1" t="s">
        <v>224</v>
      </c>
      <c r="M904">
        <v>49</v>
      </c>
      <c r="N904">
        <v>0</v>
      </c>
      <c r="O904">
        <v>59</v>
      </c>
      <c r="P904">
        <v>0</v>
      </c>
      <c r="W904" s="1" t="s">
        <v>1531</v>
      </c>
      <c r="X904" t="str">
        <f>Toss[[#This Row],[服装]]&amp;Toss[[#This Row],[名前]]&amp;Toss[[#This Row],[レアリティ]]</f>
        <v>雪遊び瀬見英太ICONIC</v>
      </c>
    </row>
    <row r="905" spans="1:24" x14ac:dyDescent="0.25">
      <c r="A905">
        <f>VLOOKUP(Toss[[#This Row],[No用]],SetNo[[No.用]:[vlookup 用]],2,FALSE)</f>
        <v>288</v>
      </c>
      <c r="B905">
        <f>IF(ROW()=2,1,IF(A904&lt;&gt;Toss[[#This Row],[No]],1,B904+1))</f>
        <v>1</v>
      </c>
      <c r="C905" s="1" t="s">
        <v>705</v>
      </c>
      <c r="D905" s="1" t="s">
        <v>521</v>
      </c>
      <c r="E905" s="10" t="s">
        <v>77</v>
      </c>
      <c r="F905" s="1" t="s">
        <v>74</v>
      </c>
      <c r="G905" s="1" t="s">
        <v>118</v>
      </c>
      <c r="H905" s="1" t="s">
        <v>71</v>
      </c>
      <c r="I905">
        <v>1</v>
      </c>
      <c r="J905" t="s">
        <v>231</v>
      </c>
      <c r="K905" s="1" t="s">
        <v>166</v>
      </c>
      <c r="L905" s="1" t="s">
        <v>173</v>
      </c>
      <c r="M905">
        <v>38</v>
      </c>
      <c r="N905">
        <v>0</v>
      </c>
      <c r="O905">
        <v>0</v>
      </c>
      <c r="P905">
        <v>0</v>
      </c>
      <c r="X905" t="str">
        <f>Toss[[#This Row],[服装]]&amp;Toss[[#This Row],[名前]]&amp;Toss[[#This Row],[レアリティ]]</f>
        <v>バカンス瀬見英太ICONIC</v>
      </c>
    </row>
    <row r="906" spans="1:24" x14ac:dyDescent="0.25">
      <c r="A906">
        <f>VLOOKUP(Toss[[#This Row],[No用]],SetNo[[No.用]:[vlookup 用]],2,FALSE)</f>
        <v>288</v>
      </c>
      <c r="B906">
        <f>IF(ROW()=2,1,IF(A905&lt;&gt;Toss[[#This Row],[No]],1,B905+1))</f>
        <v>2</v>
      </c>
      <c r="C906" s="1" t="s">
        <v>705</v>
      </c>
      <c r="D906" s="1" t="s">
        <v>521</v>
      </c>
      <c r="E906" s="10" t="s">
        <v>77</v>
      </c>
      <c r="F906" s="1" t="s">
        <v>74</v>
      </c>
      <c r="G906" s="1" t="s">
        <v>118</v>
      </c>
      <c r="H906" s="1" t="s">
        <v>71</v>
      </c>
      <c r="I906">
        <v>1</v>
      </c>
      <c r="J906" t="s">
        <v>231</v>
      </c>
      <c r="K906" s="1" t="s">
        <v>169</v>
      </c>
      <c r="L906" s="1" t="s">
        <v>173</v>
      </c>
      <c r="M906">
        <v>38</v>
      </c>
      <c r="N906">
        <v>0</v>
      </c>
      <c r="O906">
        <v>0</v>
      </c>
      <c r="P906">
        <v>0</v>
      </c>
      <c r="X906" t="str">
        <f>Toss[[#This Row],[服装]]&amp;Toss[[#This Row],[名前]]&amp;Toss[[#This Row],[レアリティ]]</f>
        <v>バカンス瀬見英太ICONIC</v>
      </c>
    </row>
    <row r="907" spans="1:24" x14ac:dyDescent="0.25">
      <c r="A907">
        <f>VLOOKUP(Toss[[#This Row],[No用]],SetNo[[No.用]:[vlookup 用]],2,FALSE)</f>
        <v>288</v>
      </c>
      <c r="B907">
        <f>IF(ROW()=2,1,IF(A906&lt;&gt;Toss[[#This Row],[No]],1,B906+1))</f>
        <v>3</v>
      </c>
      <c r="C907" s="1" t="s">
        <v>705</v>
      </c>
      <c r="D907" s="1" t="s">
        <v>521</v>
      </c>
      <c r="E907" s="10" t="s">
        <v>77</v>
      </c>
      <c r="F907" s="1" t="s">
        <v>74</v>
      </c>
      <c r="G907" s="1" t="s">
        <v>118</v>
      </c>
      <c r="H907" s="1" t="s">
        <v>71</v>
      </c>
      <c r="I907">
        <v>1</v>
      </c>
      <c r="J907" t="s">
        <v>231</v>
      </c>
      <c r="K907" s="1" t="s">
        <v>172</v>
      </c>
      <c r="L907" s="1" t="s">
        <v>178</v>
      </c>
      <c r="M907">
        <v>22</v>
      </c>
      <c r="N907">
        <v>0</v>
      </c>
      <c r="O907">
        <v>0</v>
      </c>
      <c r="P907">
        <v>0</v>
      </c>
      <c r="X907" t="str">
        <f>Toss[[#This Row],[服装]]&amp;Toss[[#This Row],[名前]]&amp;Toss[[#This Row],[レアリティ]]</f>
        <v>バカンス瀬見英太ICONIC</v>
      </c>
    </row>
    <row r="908" spans="1:24" x14ac:dyDescent="0.25">
      <c r="A908">
        <f>VLOOKUP(Toss[[#This Row],[No用]],SetNo[[No.用]:[vlookup 用]],2,FALSE)</f>
        <v>288</v>
      </c>
      <c r="B908">
        <f>IF(ROW()=2,1,IF(A907&lt;&gt;Toss[[#This Row],[No]],1,B907+1))</f>
        <v>4</v>
      </c>
      <c r="C908" s="1" t="s">
        <v>705</v>
      </c>
      <c r="D908" s="1" t="s">
        <v>521</v>
      </c>
      <c r="E908" s="10" t="s">
        <v>77</v>
      </c>
      <c r="F908" s="1" t="s">
        <v>74</v>
      </c>
      <c r="G908" s="1" t="s">
        <v>118</v>
      </c>
      <c r="H908" s="1" t="s">
        <v>71</v>
      </c>
      <c r="I908">
        <v>1</v>
      </c>
      <c r="J908" t="s">
        <v>231</v>
      </c>
      <c r="K908" s="1" t="s">
        <v>362</v>
      </c>
      <c r="L908" s="1" t="s">
        <v>178</v>
      </c>
      <c r="M908">
        <v>42</v>
      </c>
      <c r="N908">
        <v>0</v>
      </c>
      <c r="O908">
        <v>0</v>
      </c>
      <c r="P908">
        <v>0</v>
      </c>
      <c r="X908" t="str">
        <f>Toss[[#This Row],[服装]]&amp;Toss[[#This Row],[名前]]&amp;Toss[[#This Row],[レアリティ]]</f>
        <v>バカンス瀬見英太ICONIC</v>
      </c>
    </row>
    <row r="909" spans="1:24" x14ac:dyDescent="0.25">
      <c r="A909">
        <f>VLOOKUP(Toss[[#This Row],[No用]],SetNo[[No.用]:[vlookup 用]],2,FALSE)</f>
        <v>288</v>
      </c>
      <c r="B909">
        <f>IF(ROW()=2,1,IF(A908&lt;&gt;Toss[[#This Row],[No]],1,B908+1))</f>
        <v>5</v>
      </c>
      <c r="C909" s="1" t="s">
        <v>705</v>
      </c>
      <c r="D909" s="1" t="s">
        <v>521</v>
      </c>
      <c r="E909" s="10" t="s">
        <v>77</v>
      </c>
      <c r="F909" s="1" t="s">
        <v>74</v>
      </c>
      <c r="G909" s="1" t="s">
        <v>118</v>
      </c>
      <c r="H909" s="1" t="s">
        <v>71</v>
      </c>
      <c r="I909">
        <v>1</v>
      </c>
      <c r="J909" t="s">
        <v>231</v>
      </c>
      <c r="K909" s="1" t="s">
        <v>232</v>
      </c>
      <c r="L909" s="1" t="s">
        <v>178</v>
      </c>
      <c r="M909">
        <v>38</v>
      </c>
      <c r="N909">
        <v>0</v>
      </c>
      <c r="O909">
        <v>0</v>
      </c>
      <c r="P909">
        <v>0</v>
      </c>
      <c r="X909" t="str">
        <f>Toss[[#This Row],[服装]]&amp;Toss[[#This Row],[名前]]&amp;Toss[[#This Row],[レアリティ]]</f>
        <v>バカンス瀬見英太ICONIC</v>
      </c>
    </row>
    <row r="910" spans="1:24" x14ac:dyDescent="0.25">
      <c r="A910">
        <f>VLOOKUP(Toss[[#This Row],[No用]],SetNo[[No.用]:[vlookup 用]],2,FALSE)</f>
        <v>289</v>
      </c>
      <c r="B910">
        <f>IF(ROW()=2,1,IF(A909&lt;&gt;Toss[[#This Row],[No]],1,B909+1))</f>
        <v>1</v>
      </c>
      <c r="C910" s="1" t="s">
        <v>944</v>
      </c>
      <c r="D910" s="1" t="s">
        <v>521</v>
      </c>
      <c r="E910" s="10" t="s">
        <v>73</v>
      </c>
      <c r="F910" s="1" t="s">
        <v>74</v>
      </c>
      <c r="G910" s="1" t="s">
        <v>118</v>
      </c>
      <c r="H910" s="1" t="s">
        <v>71</v>
      </c>
      <c r="I910">
        <v>1</v>
      </c>
      <c r="J910" t="s">
        <v>231</v>
      </c>
      <c r="K910" s="1" t="s">
        <v>166</v>
      </c>
      <c r="L910" s="1" t="s">
        <v>173</v>
      </c>
      <c r="M910">
        <v>38</v>
      </c>
      <c r="N910">
        <v>0</v>
      </c>
      <c r="O910">
        <v>0</v>
      </c>
      <c r="P910">
        <v>0</v>
      </c>
      <c r="X910" t="str">
        <f>Toss[[#This Row],[服装]]&amp;Toss[[#This Row],[名前]]&amp;Toss[[#This Row],[レアリティ]]</f>
        <v>アート2瀬見英太ICONIC</v>
      </c>
    </row>
    <row r="911" spans="1:24" x14ac:dyDescent="0.25">
      <c r="A911">
        <f>VLOOKUP(Toss[[#This Row],[No用]],SetNo[[No.用]:[vlookup 用]],2,FALSE)</f>
        <v>289</v>
      </c>
      <c r="B911">
        <f>IF(ROW()=2,1,IF(A910&lt;&gt;Toss[[#This Row],[No]],1,B910+1))</f>
        <v>2</v>
      </c>
      <c r="C911" s="1" t="s">
        <v>944</v>
      </c>
      <c r="D911" s="1" t="s">
        <v>521</v>
      </c>
      <c r="E911" s="10" t="s">
        <v>73</v>
      </c>
      <c r="F911" s="1" t="s">
        <v>74</v>
      </c>
      <c r="G911" s="1" t="s">
        <v>118</v>
      </c>
      <c r="H911" s="1" t="s">
        <v>71</v>
      </c>
      <c r="I911">
        <v>1</v>
      </c>
      <c r="J911" t="s">
        <v>231</v>
      </c>
      <c r="K911" s="1" t="s">
        <v>169</v>
      </c>
      <c r="L911" s="1" t="s">
        <v>173</v>
      </c>
      <c r="M911">
        <v>38</v>
      </c>
      <c r="N911">
        <v>0</v>
      </c>
      <c r="O911">
        <v>0</v>
      </c>
      <c r="P911">
        <v>0</v>
      </c>
      <c r="X911" t="str">
        <f>Toss[[#This Row],[服装]]&amp;Toss[[#This Row],[名前]]&amp;Toss[[#This Row],[レアリティ]]</f>
        <v>アート2瀬見英太ICONIC</v>
      </c>
    </row>
    <row r="912" spans="1:24" x14ac:dyDescent="0.25">
      <c r="A912">
        <f>VLOOKUP(Toss[[#This Row],[No用]],SetNo[[No.用]:[vlookup 用]],2,FALSE)</f>
        <v>289</v>
      </c>
      <c r="B912">
        <f>IF(ROW()=2,1,IF(A911&lt;&gt;Toss[[#This Row],[No]],1,B911+1))</f>
        <v>3</v>
      </c>
      <c r="C912" s="1" t="s">
        <v>944</v>
      </c>
      <c r="D912" s="1" t="s">
        <v>521</v>
      </c>
      <c r="E912" s="10" t="s">
        <v>73</v>
      </c>
      <c r="F912" s="1" t="s">
        <v>74</v>
      </c>
      <c r="G912" s="1" t="s">
        <v>118</v>
      </c>
      <c r="H912" s="1" t="s">
        <v>71</v>
      </c>
      <c r="I912">
        <v>1</v>
      </c>
      <c r="J912" t="s">
        <v>231</v>
      </c>
      <c r="K912" s="1" t="s">
        <v>172</v>
      </c>
      <c r="L912" s="1" t="s">
        <v>173</v>
      </c>
      <c r="M912">
        <v>25</v>
      </c>
      <c r="N912">
        <v>0</v>
      </c>
      <c r="O912">
        <v>0</v>
      </c>
      <c r="P912">
        <v>0</v>
      </c>
      <c r="X912" t="str">
        <f>Toss[[#This Row],[服装]]&amp;Toss[[#This Row],[名前]]&amp;Toss[[#This Row],[レアリティ]]</f>
        <v>アート2瀬見英太ICONIC</v>
      </c>
    </row>
    <row r="913" spans="1:24" x14ac:dyDescent="0.25">
      <c r="A913">
        <f>VLOOKUP(Toss[[#This Row],[No用]],SetNo[[No.用]:[vlookup 用]],2,FALSE)</f>
        <v>289</v>
      </c>
      <c r="B913">
        <f>IF(ROW()=2,1,IF(A912&lt;&gt;Toss[[#This Row],[No]],1,B912+1))</f>
        <v>4</v>
      </c>
      <c r="C913" s="1" t="s">
        <v>944</v>
      </c>
      <c r="D913" s="1" t="s">
        <v>521</v>
      </c>
      <c r="E913" s="10" t="s">
        <v>73</v>
      </c>
      <c r="F913" s="1" t="s">
        <v>74</v>
      </c>
      <c r="G913" s="1" t="s">
        <v>118</v>
      </c>
      <c r="H913" s="1" t="s">
        <v>71</v>
      </c>
      <c r="I913">
        <v>1</v>
      </c>
      <c r="J913" t="s">
        <v>231</v>
      </c>
      <c r="K913" s="1" t="s">
        <v>362</v>
      </c>
      <c r="L913" s="1" t="s">
        <v>173</v>
      </c>
      <c r="M913">
        <v>45</v>
      </c>
      <c r="N913">
        <v>0</v>
      </c>
      <c r="O913">
        <v>0</v>
      </c>
      <c r="P913">
        <v>0</v>
      </c>
      <c r="X913" t="str">
        <f>Toss[[#This Row],[服装]]&amp;Toss[[#This Row],[名前]]&amp;Toss[[#This Row],[レアリティ]]</f>
        <v>アート2瀬見英太ICONIC</v>
      </c>
    </row>
    <row r="914" spans="1:24" x14ac:dyDescent="0.25">
      <c r="A914">
        <f>VLOOKUP(Toss[[#This Row],[No用]],SetNo[[No.用]:[vlookup 用]],2,FALSE)</f>
        <v>289</v>
      </c>
      <c r="B914">
        <f>IF(ROW()=2,1,IF(A913&lt;&gt;Toss[[#This Row],[No]],1,B913+1))</f>
        <v>5</v>
      </c>
      <c r="C914" s="1" t="s">
        <v>944</v>
      </c>
      <c r="D914" s="1" t="s">
        <v>521</v>
      </c>
      <c r="E914" s="10" t="s">
        <v>73</v>
      </c>
      <c r="F914" s="1" t="s">
        <v>74</v>
      </c>
      <c r="G914" s="1" t="s">
        <v>118</v>
      </c>
      <c r="H914" s="1" t="s">
        <v>71</v>
      </c>
      <c r="I914">
        <v>1</v>
      </c>
      <c r="J914" t="s">
        <v>231</v>
      </c>
      <c r="K914" s="1" t="s">
        <v>232</v>
      </c>
      <c r="L914" s="1" t="s">
        <v>178</v>
      </c>
      <c r="M914">
        <v>38</v>
      </c>
      <c r="N914">
        <v>0</v>
      </c>
      <c r="O914">
        <v>0</v>
      </c>
      <c r="P914">
        <v>0</v>
      </c>
      <c r="X914" t="str">
        <f>Toss[[#This Row],[服装]]&amp;Toss[[#This Row],[名前]]&amp;Toss[[#This Row],[レアリティ]]</f>
        <v>アート2瀬見英太ICONIC</v>
      </c>
    </row>
    <row r="915" spans="1:24" x14ac:dyDescent="0.25">
      <c r="A915">
        <f>VLOOKUP(Toss[[#This Row],[No用]],SetNo[[No.用]:[vlookup 用]],2,FALSE)</f>
        <v>289</v>
      </c>
      <c r="B915">
        <f>IF(ROW()=2,1,IF(A914&lt;&gt;Toss[[#This Row],[No]],1,B914+1))</f>
        <v>6</v>
      </c>
      <c r="C915" s="1" t="s">
        <v>944</v>
      </c>
      <c r="D915" s="1" t="s">
        <v>521</v>
      </c>
      <c r="E915" s="10" t="s">
        <v>73</v>
      </c>
      <c r="F915" s="1" t="s">
        <v>74</v>
      </c>
      <c r="G915" s="1" t="s">
        <v>118</v>
      </c>
      <c r="H915" s="1" t="s">
        <v>71</v>
      </c>
      <c r="I915">
        <v>1</v>
      </c>
      <c r="J915" t="s">
        <v>231</v>
      </c>
      <c r="K915" s="1" t="s">
        <v>183</v>
      </c>
      <c r="L915" s="1" t="s">
        <v>224</v>
      </c>
      <c r="M915">
        <v>49</v>
      </c>
      <c r="N915">
        <v>0</v>
      </c>
      <c r="O915">
        <v>59</v>
      </c>
      <c r="P915">
        <v>0</v>
      </c>
      <c r="W915" s="1" t="s">
        <v>1531</v>
      </c>
      <c r="X915" t="str">
        <f>Toss[[#This Row],[服装]]&amp;Toss[[#This Row],[名前]]&amp;Toss[[#This Row],[レアリティ]]</f>
        <v>アート2瀬見英太ICONIC</v>
      </c>
    </row>
    <row r="916" spans="1:24" x14ac:dyDescent="0.25">
      <c r="A916">
        <f>VLOOKUP(Toss[[#This Row],[No用]],SetNo[[No.用]:[vlookup 用]],2,FALSE)</f>
        <v>289</v>
      </c>
      <c r="B916">
        <f>IF(ROW()=2,1,IF(A915&lt;&gt;Toss[[#This Row],[No]],1,B915+1))</f>
        <v>7</v>
      </c>
      <c r="C916" s="1" t="s">
        <v>944</v>
      </c>
      <c r="D916" s="1" t="s">
        <v>521</v>
      </c>
      <c r="E916" s="10" t="s">
        <v>73</v>
      </c>
      <c r="F916" s="1" t="s">
        <v>74</v>
      </c>
      <c r="G916" s="1" t="s">
        <v>118</v>
      </c>
      <c r="H916" s="1" t="s">
        <v>71</v>
      </c>
      <c r="I916">
        <v>1</v>
      </c>
      <c r="J916" t="s">
        <v>231</v>
      </c>
      <c r="K916" s="1" t="s">
        <v>169</v>
      </c>
      <c r="L916" s="1" t="s">
        <v>224</v>
      </c>
      <c r="M916">
        <v>49</v>
      </c>
      <c r="N916">
        <v>0</v>
      </c>
      <c r="O916">
        <v>59</v>
      </c>
      <c r="P916">
        <v>0</v>
      </c>
      <c r="W916" s="1" t="s">
        <v>1532</v>
      </c>
      <c r="X916" t="str">
        <f>Toss[[#This Row],[服装]]&amp;Toss[[#This Row],[名前]]&amp;Toss[[#This Row],[レアリティ]]</f>
        <v>アート2瀬見英太ICONIC</v>
      </c>
    </row>
    <row r="917" spans="1:24" x14ac:dyDescent="0.25">
      <c r="A917">
        <f>VLOOKUP(Toss[[#This Row],[No用]],SetNo[[No.用]:[vlookup 用]],2,FALSE)</f>
        <v>290</v>
      </c>
      <c r="B917">
        <f>IF(ROW()=2,1,IF(A916&lt;&gt;Toss[[#This Row],[No]],1,B916+1))</f>
        <v>1</v>
      </c>
      <c r="C917" s="1" t="s">
        <v>1113</v>
      </c>
      <c r="D917" s="1" t="s">
        <v>521</v>
      </c>
      <c r="E917" s="10" t="s">
        <v>90</v>
      </c>
      <c r="F917" s="1" t="s">
        <v>74</v>
      </c>
      <c r="G917" s="1" t="s">
        <v>118</v>
      </c>
      <c r="H917" s="1" t="s">
        <v>71</v>
      </c>
      <c r="I917">
        <v>1</v>
      </c>
      <c r="J917" t="s">
        <v>231</v>
      </c>
      <c r="K917" s="1" t="s">
        <v>166</v>
      </c>
      <c r="L917" s="1" t="s">
        <v>173</v>
      </c>
      <c r="M917">
        <v>38</v>
      </c>
      <c r="N917">
        <v>0</v>
      </c>
      <c r="O917">
        <v>0</v>
      </c>
      <c r="P917">
        <v>0</v>
      </c>
      <c r="X917" t="str">
        <f>Toss[[#This Row],[服装]]&amp;Toss[[#This Row],[名前]]&amp;Toss[[#This Row],[レアリティ]]</f>
        <v>文化祭3瀬見英太ICONIC</v>
      </c>
    </row>
    <row r="918" spans="1:24" x14ac:dyDescent="0.25">
      <c r="A918">
        <f>VLOOKUP(Toss[[#This Row],[No用]],SetNo[[No.用]:[vlookup 用]],2,FALSE)</f>
        <v>290</v>
      </c>
      <c r="B918">
        <f>IF(ROW()=2,1,IF(A917&lt;&gt;Toss[[#This Row],[No]],1,B917+1))</f>
        <v>2</v>
      </c>
      <c r="C918" s="1" t="s">
        <v>1113</v>
      </c>
      <c r="D918" s="1" t="s">
        <v>521</v>
      </c>
      <c r="E918" s="10" t="s">
        <v>90</v>
      </c>
      <c r="F918" s="1" t="s">
        <v>74</v>
      </c>
      <c r="G918" s="1" t="s">
        <v>118</v>
      </c>
      <c r="H918" s="1" t="s">
        <v>71</v>
      </c>
      <c r="I918">
        <v>1</v>
      </c>
      <c r="J918" t="s">
        <v>231</v>
      </c>
      <c r="K918" s="1" t="s">
        <v>169</v>
      </c>
      <c r="L918" s="1" t="s">
        <v>162</v>
      </c>
      <c r="M918">
        <v>32</v>
      </c>
      <c r="N918">
        <v>0</v>
      </c>
      <c r="O918">
        <v>0</v>
      </c>
      <c r="P918">
        <v>0</v>
      </c>
      <c r="X918" t="str">
        <f>Toss[[#This Row],[服装]]&amp;Toss[[#This Row],[名前]]&amp;Toss[[#This Row],[レアリティ]]</f>
        <v>文化祭3瀬見英太ICONIC</v>
      </c>
    </row>
    <row r="919" spans="1:24" x14ac:dyDescent="0.25">
      <c r="A919">
        <f>VLOOKUP(Toss[[#This Row],[No用]],SetNo[[No.用]:[vlookup 用]],2,FALSE)</f>
        <v>290</v>
      </c>
      <c r="B919">
        <f>IF(ROW()=2,1,IF(A918&lt;&gt;Toss[[#This Row],[No]],1,B918+1))</f>
        <v>3</v>
      </c>
      <c r="C919" s="1" t="s">
        <v>1113</v>
      </c>
      <c r="D919" s="1" t="s">
        <v>521</v>
      </c>
      <c r="E919" s="10" t="s">
        <v>90</v>
      </c>
      <c r="F919" s="1" t="s">
        <v>74</v>
      </c>
      <c r="G919" s="1" t="s">
        <v>118</v>
      </c>
      <c r="H919" s="1" t="s">
        <v>71</v>
      </c>
      <c r="I919">
        <v>1</v>
      </c>
      <c r="J919" t="s">
        <v>231</v>
      </c>
      <c r="K919" s="1" t="s">
        <v>233</v>
      </c>
      <c r="L919" s="1" t="s">
        <v>173</v>
      </c>
      <c r="M919">
        <v>38</v>
      </c>
      <c r="N919">
        <v>0</v>
      </c>
      <c r="O919">
        <v>0</v>
      </c>
      <c r="P919">
        <v>0</v>
      </c>
      <c r="X919" t="str">
        <f>Toss[[#This Row],[服装]]&amp;Toss[[#This Row],[名前]]&amp;Toss[[#This Row],[レアリティ]]</f>
        <v>文化祭3瀬見英太ICONIC</v>
      </c>
    </row>
    <row r="920" spans="1:24" x14ac:dyDescent="0.25">
      <c r="A920">
        <f>VLOOKUP(Toss[[#This Row],[No用]],SetNo[[No.用]:[vlookup 用]],2,FALSE)</f>
        <v>290</v>
      </c>
      <c r="B920">
        <f>IF(ROW()=2,1,IF(A919&lt;&gt;Toss[[#This Row],[No]],1,B919+1))</f>
        <v>4</v>
      </c>
      <c r="C920" s="1" t="s">
        <v>1113</v>
      </c>
      <c r="D920" s="1" t="s">
        <v>521</v>
      </c>
      <c r="E920" s="10" t="s">
        <v>90</v>
      </c>
      <c r="F920" s="1" t="s">
        <v>74</v>
      </c>
      <c r="G920" s="1" t="s">
        <v>118</v>
      </c>
      <c r="H920" s="1" t="s">
        <v>71</v>
      </c>
      <c r="I920">
        <v>1</v>
      </c>
      <c r="J920" t="s">
        <v>231</v>
      </c>
      <c r="K920" s="1" t="s">
        <v>172</v>
      </c>
      <c r="L920" s="1" t="s">
        <v>178</v>
      </c>
      <c r="M920">
        <v>22</v>
      </c>
      <c r="N920">
        <v>0</v>
      </c>
      <c r="O920">
        <v>0</v>
      </c>
      <c r="P920">
        <v>0</v>
      </c>
      <c r="X920" t="str">
        <f>Toss[[#This Row],[服装]]&amp;Toss[[#This Row],[名前]]&amp;Toss[[#This Row],[レアリティ]]</f>
        <v>文化祭3瀬見英太ICONIC</v>
      </c>
    </row>
    <row r="921" spans="1:24" x14ac:dyDescent="0.25">
      <c r="A921">
        <f>VLOOKUP(Toss[[#This Row],[No用]],SetNo[[No.用]:[vlookup 用]],2,FALSE)</f>
        <v>290</v>
      </c>
      <c r="B921">
        <f>IF(ROW()=2,1,IF(A920&lt;&gt;Toss[[#This Row],[No]],1,B920+1))</f>
        <v>5</v>
      </c>
      <c r="C921" s="1" t="s">
        <v>1113</v>
      </c>
      <c r="D921" s="1" t="s">
        <v>521</v>
      </c>
      <c r="E921" s="10" t="s">
        <v>90</v>
      </c>
      <c r="F921" s="1" t="s">
        <v>74</v>
      </c>
      <c r="G921" s="1" t="s">
        <v>118</v>
      </c>
      <c r="H921" s="1" t="s">
        <v>71</v>
      </c>
      <c r="I921">
        <v>1</v>
      </c>
      <c r="J921" t="s">
        <v>231</v>
      </c>
      <c r="K921" s="1" t="s">
        <v>362</v>
      </c>
      <c r="L921" s="1" t="s">
        <v>178</v>
      </c>
      <c r="M921">
        <v>42</v>
      </c>
      <c r="N921">
        <v>0</v>
      </c>
      <c r="O921">
        <v>0</v>
      </c>
      <c r="P921">
        <v>0</v>
      </c>
      <c r="X921" t="str">
        <f>Toss[[#This Row],[服装]]&amp;Toss[[#This Row],[名前]]&amp;Toss[[#This Row],[レアリティ]]</f>
        <v>文化祭3瀬見英太ICONIC</v>
      </c>
    </row>
    <row r="922" spans="1:24" x14ac:dyDescent="0.25">
      <c r="A922">
        <f>VLOOKUP(Toss[[#This Row],[No用]],SetNo[[No.用]:[vlookup 用]],2,FALSE)</f>
        <v>290</v>
      </c>
      <c r="B922">
        <f>IF(ROW()=2,1,IF(A921&lt;&gt;Toss[[#This Row],[No]],1,B921+1))</f>
        <v>6</v>
      </c>
      <c r="C922" s="1" t="s">
        <v>1113</v>
      </c>
      <c r="D922" s="1" t="s">
        <v>521</v>
      </c>
      <c r="E922" s="10" t="s">
        <v>90</v>
      </c>
      <c r="F922" s="1" t="s">
        <v>74</v>
      </c>
      <c r="G922" s="1" t="s">
        <v>118</v>
      </c>
      <c r="H922" s="1" t="s">
        <v>71</v>
      </c>
      <c r="I922">
        <v>1</v>
      </c>
      <c r="J922" t="s">
        <v>231</v>
      </c>
      <c r="K922" s="1" t="s">
        <v>232</v>
      </c>
      <c r="L922" s="1" t="s">
        <v>178</v>
      </c>
      <c r="M922">
        <v>38</v>
      </c>
      <c r="N922">
        <v>0</v>
      </c>
      <c r="O922">
        <v>0</v>
      </c>
      <c r="P922">
        <v>0</v>
      </c>
      <c r="X922" t="str">
        <f>Toss[[#This Row],[服装]]&amp;Toss[[#This Row],[名前]]&amp;Toss[[#This Row],[レアリティ]]</f>
        <v>文化祭3瀬見英太ICONIC</v>
      </c>
    </row>
    <row r="923" spans="1:24" x14ac:dyDescent="0.25">
      <c r="A923">
        <f>VLOOKUP(Toss[[#This Row],[No用]],SetNo[[No.用]:[vlookup 用]],2,FALSE)</f>
        <v>290</v>
      </c>
      <c r="B923">
        <f>IF(ROW()=2,1,IF(A922&lt;&gt;Toss[[#This Row],[No]],1,B922+1))</f>
        <v>7</v>
      </c>
      <c r="C923" s="1" t="s">
        <v>1113</v>
      </c>
      <c r="D923" s="1" t="s">
        <v>521</v>
      </c>
      <c r="E923" s="10" t="s">
        <v>90</v>
      </c>
      <c r="F923" s="1" t="s">
        <v>74</v>
      </c>
      <c r="G923" s="1" t="s">
        <v>118</v>
      </c>
      <c r="H923" s="1" t="s">
        <v>71</v>
      </c>
      <c r="I923">
        <v>1</v>
      </c>
      <c r="J923" t="s">
        <v>231</v>
      </c>
      <c r="K923" s="1" t="s">
        <v>233</v>
      </c>
      <c r="L923" s="1" t="s">
        <v>224</v>
      </c>
      <c r="M923">
        <v>50</v>
      </c>
      <c r="N923">
        <v>0</v>
      </c>
      <c r="O923">
        <v>60</v>
      </c>
      <c r="P923">
        <v>0</v>
      </c>
      <c r="R923" s="1" t="s">
        <v>1115</v>
      </c>
      <c r="S923" s="1">
        <v>3.35</v>
      </c>
      <c r="T923" s="1">
        <v>20.010000000000002</v>
      </c>
      <c r="U923" s="1">
        <v>5</v>
      </c>
      <c r="V923" s="1">
        <v>30.48</v>
      </c>
      <c r="W923" s="1" t="s">
        <v>1116</v>
      </c>
      <c r="X923" t="str">
        <f>Toss[[#This Row],[服装]]&amp;Toss[[#This Row],[名前]]&amp;Toss[[#This Row],[レアリティ]]</f>
        <v>文化祭3瀬見英太ICONIC</v>
      </c>
    </row>
    <row r="924" spans="1:24" x14ac:dyDescent="0.25">
      <c r="A924">
        <f>VLOOKUP(Toss[[#This Row],[No用]],SetNo[[No.用]:[vlookup 用]],2,FALSE)</f>
        <v>291</v>
      </c>
      <c r="B924">
        <f>IF(ROW()=2,1,IF(A923&lt;&gt;Toss[[#This Row],[No]],1,B923+1))</f>
        <v>1</v>
      </c>
      <c r="C924" s="1" t="s">
        <v>1502</v>
      </c>
      <c r="D924" s="1" t="s">
        <v>521</v>
      </c>
      <c r="E924" s="10" t="s">
        <v>77</v>
      </c>
      <c r="F924" s="1" t="s">
        <v>74</v>
      </c>
      <c r="G924" s="1" t="s">
        <v>118</v>
      </c>
      <c r="H924" s="1" t="s">
        <v>71</v>
      </c>
      <c r="I924">
        <v>1</v>
      </c>
      <c r="J924" t="s">
        <v>231</v>
      </c>
      <c r="K924" s="1" t="s">
        <v>166</v>
      </c>
      <c r="L924" s="1" t="s">
        <v>173</v>
      </c>
      <c r="M924">
        <v>38</v>
      </c>
      <c r="N924">
        <v>0</v>
      </c>
      <c r="O924">
        <v>0</v>
      </c>
      <c r="P924">
        <v>0</v>
      </c>
      <c r="R924" s="1"/>
      <c r="S924" s="1"/>
      <c r="T924" s="1"/>
      <c r="U924" s="1"/>
      <c r="V924" s="1"/>
      <c r="W924" s="1"/>
      <c r="X924" t="str">
        <f>Toss[[#This Row],[服装]]&amp;Toss[[#This Row],[名前]]&amp;Toss[[#This Row],[レアリティ]]</f>
        <v>3周年瀬見英太ICONIC</v>
      </c>
    </row>
    <row r="925" spans="1:24" x14ac:dyDescent="0.25">
      <c r="A925">
        <f>VLOOKUP(Toss[[#This Row],[No用]],SetNo[[No.用]:[vlookup 用]],2,FALSE)</f>
        <v>291</v>
      </c>
      <c r="B925">
        <f>IF(ROW()=2,1,IF(A924&lt;&gt;Toss[[#This Row],[No]],1,B924+1))</f>
        <v>2</v>
      </c>
      <c r="C925" s="1" t="s">
        <v>1502</v>
      </c>
      <c r="D925" s="1" t="s">
        <v>521</v>
      </c>
      <c r="E925" s="10" t="s">
        <v>77</v>
      </c>
      <c r="F925" s="1" t="s">
        <v>74</v>
      </c>
      <c r="G925" s="1" t="s">
        <v>118</v>
      </c>
      <c r="H925" s="1" t="s">
        <v>71</v>
      </c>
      <c r="I925">
        <v>1</v>
      </c>
      <c r="J925" t="s">
        <v>231</v>
      </c>
      <c r="K925" s="1" t="s">
        <v>169</v>
      </c>
      <c r="L925" s="1" t="s">
        <v>178</v>
      </c>
      <c r="M925">
        <v>35</v>
      </c>
      <c r="N925">
        <v>0</v>
      </c>
      <c r="O925">
        <v>0</v>
      </c>
      <c r="P925">
        <v>0</v>
      </c>
      <c r="R925" s="1"/>
      <c r="S925" s="1"/>
      <c r="T925" s="1"/>
      <c r="U925" s="1"/>
      <c r="V925" s="1"/>
      <c r="W925" s="1"/>
      <c r="X925" t="str">
        <f>Toss[[#This Row],[服装]]&amp;Toss[[#This Row],[名前]]&amp;Toss[[#This Row],[レアリティ]]</f>
        <v>3周年瀬見英太ICONIC</v>
      </c>
    </row>
    <row r="926" spans="1:24" x14ac:dyDescent="0.25">
      <c r="A926">
        <f>VLOOKUP(Toss[[#This Row],[No用]],SetNo[[No.用]:[vlookup 用]],2,FALSE)</f>
        <v>291</v>
      </c>
      <c r="B926">
        <f>IF(ROW()=2,1,IF(A925&lt;&gt;Toss[[#This Row],[No]],1,B925+1))</f>
        <v>3</v>
      </c>
      <c r="C926" s="1" t="s">
        <v>1502</v>
      </c>
      <c r="D926" s="1" t="s">
        <v>521</v>
      </c>
      <c r="E926" s="10" t="s">
        <v>77</v>
      </c>
      <c r="F926" s="1" t="s">
        <v>74</v>
      </c>
      <c r="G926" s="1" t="s">
        <v>118</v>
      </c>
      <c r="H926" s="1" t="s">
        <v>71</v>
      </c>
      <c r="I926">
        <v>1</v>
      </c>
      <c r="J926" t="s">
        <v>231</v>
      </c>
      <c r="K926" s="1" t="s">
        <v>233</v>
      </c>
      <c r="L926" s="1" t="s">
        <v>173</v>
      </c>
      <c r="M926">
        <v>38</v>
      </c>
      <c r="N926">
        <v>0</v>
      </c>
      <c r="O926">
        <v>0</v>
      </c>
      <c r="P926">
        <v>0</v>
      </c>
      <c r="R926" s="1"/>
      <c r="S926" s="1"/>
      <c r="T926" s="1"/>
      <c r="U926" s="1"/>
      <c r="V926" s="1"/>
      <c r="W926" s="1"/>
      <c r="X926" t="str">
        <f>Toss[[#This Row],[服装]]&amp;Toss[[#This Row],[名前]]&amp;Toss[[#This Row],[レアリティ]]</f>
        <v>3周年瀬見英太ICONIC</v>
      </c>
    </row>
    <row r="927" spans="1:24" x14ac:dyDescent="0.25">
      <c r="A927">
        <f>VLOOKUP(Toss[[#This Row],[No用]],SetNo[[No.用]:[vlookup 用]],2,FALSE)</f>
        <v>291</v>
      </c>
      <c r="B927">
        <f>IF(ROW()=2,1,IF(A926&lt;&gt;Toss[[#This Row],[No]],1,B926+1))</f>
        <v>4</v>
      </c>
      <c r="C927" s="1" t="s">
        <v>1502</v>
      </c>
      <c r="D927" s="1" t="s">
        <v>521</v>
      </c>
      <c r="E927" s="10" t="s">
        <v>77</v>
      </c>
      <c r="F927" s="1" t="s">
        <v>74</v>
      </c>
      <c r="G927" s="1" t="s">
        <v>118</v>
      </c>
      <c r="H927" s="1" t="s">
        <v>71</v>
      </c>
      <c r="I927">
        <v>1</v>
      </c>
      <c r="J927" t="s">
        <v>231</v>
      </c>
      <c r="K927" s="1" t="s">
        <v>362</v>
      </c>
      <c r="L927" s="1" t="s">
        <v>178</v>
      </c>
      <c r="M927">
        <v>42</v>
      </c>
      <c r="N927">
        <v>0</v>
      </c>
      <c r="O927">
        <v>0</v>
      </c>
      <c r="P927">
        <v>0</v>
      </c>
      <c r="R927" s="1"/>
      <c r="S927" s="1"/>
      <c r="T927" s="1"/>
      <c r="U927" s="1"/>
      <c r="V927" s="1"/>
      <c r="W927" s="1"/>
      <c r="X927" t="str">
        <f>Toss[[#This Row],[服装]]&amp;Toss[[#This Row],[名前]]&amp;Toss[[#This Row],[レアリティ]]</f>
        <v>3周年瀬見英太ICONIC</v>
      </c>
    </row>
    <row r="928" spans="1:24" x14ac:dyDescent="0.25">
      <c r="A928">
        <f>VLOOKUP(Toss[[#This Row],[No用]],SetNo[[No.用]:[vlookup 用]],2,FALSE)</f>
        <v>291</v>
      </c>
      <c r="B928">
        <f>IF(ROW()=2,1,IF(A927&lt;&gt;Toss[[#This Row],[No]],1,B927+1))</f>
        <v>5</v>
      </c>
      <c r="C928" s="1" t="s">
        <v>1502</v>
      </c>
      <c r="D928" s="1" t="s">
        <v>521</v>
      </c>
      <c r="E928" s="10" t="s">
        <v>77</v>
      </c>
      <c r="F928" s="1" t="s">
        <v>74</v>
      </c>
      <c r="G928" s="1" t="s">
        <v>118</v>
      </c>
      <c r="H928" s="1" t="s">
        <v>71</v>
      </c>
      <c r="I928">
        <v>1</v>
      </c>
      <c r="J928" t="s">
        <v>231</v>
      </c>
      <c r="K928" s="1" t="s">
        <v>232</v>
      </c>
      <c r="L928" s="1" t="s">
        <v>178</v>
      </c>
      <c r="M928">
        <v>38</v>
      </c>
      <c r="N928">
        <v>0</v>
      </c>
      <c r="O928">
        <v>0</v>
      </c>
      <c r="P928">
        <v>0</v>
      </c>
      <c r="R928" s="1"/>
      <c r="S928" s="1"/>
      <c r="T928" s="1"/>
      <c r="U928" s="1"/>
      <c r="V928" s="1"/>
      <c r="W928" s="1"/>
      <c r="X928" t="str">
        <f>Toss[[#This Row],[服装]]&amp;Toss[[#This Row],[名前]]&amp;Toss[[#This Row],[レアリティ]]</f>
        <v>3周年瀬見英太ICONIC</v>
      </c>
    </row>
    <row r="929" spans="1:24" x14ac:dyDescent="0.25">
      <c r="A929">
        <f>VLOOKUP(Toss[[#This Row],[No用]],SetNo[[No.用]:[vlookup 用]],2,FALSE)</f>
        <v>292</v>
      </c>
      <c r="B929">
        <f>IF(ROW()=2,1,IF(A928&lt;&gt;Toss[[#This Row],[No]],1,B928+1))</f>
        <v>1</v>
      </c>
      <c r="C929" t="s">
        <v>108</v>
      </c>
      <c r="D929" t="s">
        <v>115</v>
      </c>
      <c r="E929" t="s">
        <v>73</v>
      </c>
      <c r="F929" t="s">
        <v>80</v>
      </c>
      <c r="G929" t="s">
        <v>118</v>
      </c>
      <c r="H929" t="s">
        <v>71</v>
      </c>
      <c r="I929">
        <v>1</v>
      </c>
      <c r="J929" t="s">
        <v>231</v>
      </c>
      <c r="K929" s="1" t="s">
        <v>166</v>
      </c>
      <c r="L929" s="1" t="s">
        <v>162</v>
      </c>
      <c r="M929">
        <v>27</v>
      </c>
      <c r="N929">
        <v>0</v>
      </c>
      <c r="O929">
        <v>0</v>
      </c>
      <c r="P929">
        <v>0</v>
      </c>
      <c r="X929" t="str">
        <f>Toss[[#This Row],[服装]]&amp;Toss[[#This Row],[名前]]&amp;Toss[[#This Row],[レアリティ]]</f>
        <v>ユニフォーム山形隼人ICONIC</v>
      </c>
    </row>
    <row r="930" spans="1:24" x14ac:dyDescent="0.25">
      <c r="A930">
        <f>VLOOKUP(Toss[[#This Row],[No用]],SetNo[[No.用]:[vlookup 用]],2,FALSE)</f>
        <v>293</v>
      </c>
      <c r="B930">
        <f>IF(ROW()=2,1,IF(A929&lt;&gt;Toss[[#This Row],[No]],1,B929+1))</f>
        <v>1</v>
      </c>
      <c r="C930" s="1" t="s">
        <v>108</v>
      </c>
      <c r="D930" s="1" t="s">
        <v>707</v>
      </c>
      <c r="E930" s="1" t="s">
        <v>73</v>
      </c>
      <c r="F930" s="1" t="s">
        <v>78</v>
      </c>
      <c r="G930" s="1" t="s">
        <v>708</v>
      </c>
      <c r="H930" s="1" t="s">
        <v>71</v>
      </c>
      <c r="I930">
        <v>1</v>
      </c>
      <c r="J930" t="s">
        <v>231</v>
      </c>
      <c r="K930" s="1" t="s">
        <v>166</v>
      </c>
      <c r="L930" s="1" t="s">
        <v>162</v>
      </c>
      <c r="M930">
        <v>26</v>
      </c>
      <c r="N930">
        <v>0</v>
      </c>
      <c r="O930">
        <v>0</v>
      </c>
      <c r="P930">
        <v>0</v>
      </c>
      <c r="X930" t="str">
        <f>Toss[[#This Row],[服装]]&amp;Toss[[#This Row],[名前]]&amp;Toss[[#This Row],[レアリティ]]</f>
        <v>ユニフォーム強羅昌己ICONIC</v>
      </c>
    </row>
    <row r="931" spans="1:24" x14ac:dyDescent="0.25">
      <c r="A931">
        <f>VLOOKUP(Toss[[#This Row],[No用]],SetNo[[No.用]:[vlookup 用]],2,FALSE)</f>
        <v>293</v>
      </c>
      <c r="B931">
        <f>IF(ROW()=2,1,IF(A930&lt;&gt;Toss[[#This Row],[No]],1,B930+1))</f>
        <v>2</v>
      </c>
      <c r="C931" s="1" t="s">
        <v>108</v>
      </c>
      <c r="D931" s="1" t="s">
        <v>707</v>
      </c>
      <c r="E931" s="1" t="s">
        <v>73</v>
      </c>
      <c r="F931" s="1" t="s">
        <v>78</v>
      </c>
      <c r="G931" s="1" t="s">
        <v>708</v>
      </c>
      <c r="H931" s="1" t="s">
        <v>71</v>
      </c>
      <c r="I931">
        <v>1</v>
      </c>
      <c r="J931" t="s">
        <v>231</v>
      </c>
      <c r="K931" s="1" t="s">
        <v>167</v>
      </c>
      <c r="L931" s="1" t="s">
        <v>162</v>
      </c>
      <c r="M931">
        <v>29</v>
      </c>
      <c r="N931">
        <v>0</v>
      </c>
      <c r="O931">
        <v>0</v>
      </c>
      <c r="P931">
        <v>0</v>
      </c>
      <c r="X931" t="str">
        <f>Toss[[#This Row],[服装]]&amp;Toss[[#This Row],[名前]]&amp;Toss[[#This Row],[レアリティ]]</f>
        <v>ユニフォーム強羅昌己ICONIC</v>
      </c>
    </row>
    <row r="932" spans="1:24" x14ac:dyDescent="0.25">
      <c r="A932">
        <f>VLOOKUP(Toss[[#This Row],[No用]],SetNo[[No.用]:[vlookup 用]],2,FALSE)</f>
        <v>294</v>
      </c>
      <c r="B932">
        <f>IF(ROW()=2,1,IF(A931&lt;&gt;Toss[[#This Row],[No]],1,B931+1))</f>
        <v>1</v>
      </c>
      <c r="C932" s="1" t="s">
        <v>108</v>
      </c>
      <c r="D932" s="1" t="s">
        <v>719</v>
      </c>
      <c r="E932" s="1" t="s">
        <v>77</v>
      </c>
      <c r="F932" s="1" t="s">
        <v>78</v>
      </c>
      <c r="G932" s="1" t="s">
        <v>708</v>
      </c>
      <c r="H932" s="1" t="s">
        <v>71</v>
      </c>
      <c r="I932">
        <v>1</v>
      </c>
      <c r="J932" t="s">
        <v>231</v>
      </c>
      <c r="K932" s="1" t="s">
        <v>166</v>
      </c>
      <c r="L932" s="1" t="s">
        <v>178</v>
      </c>
      <c r="M932">
        <v>32</v>
      </c>
      <c r="N932">
        <v>0</v>
      </c>
      <c r="O932">
        <v>0</v>
      </c>
      <c r="P932">
        <v>0</v>
      </c>
      <c r="X932" t="str">
        <f>Toss[[#This Row],[服装]]&amp;Toss[[#This Row],[名前]]&amp;Toss[[#This Row],[レアリティ]]</f>
        <v>ユニフォーム芦谷洋平ICONIC</v>
      </c>
    </row>
    <row r="933" spans="1:24" x14ac:dyDescent="0.25">
      <c r="A933">
        <f>VLOOKUP(Toss[[#This Row],[No用]],SetNo[[No.用]:[vlookup 用]],2,FALSE)</f>
        <v>294</v>
      </c>
      <c r="B933">
        <f>IF(ROW()=2,1,IF(A932&lt;&gt;Toss[[#This Row],[No]],1,B932+1))</f>
        <v>2</v>
      </c>
      <c r="C933" s="1" t="s">
        <v>108</v>
      </c>
      <c r="D933" s="1" t="s">
        <v>719</v>
      </c>
      <c r="E933" s="1" t="s">
        <v>77</v>
      </c>
      <c r="F933" s="1" t="s">
        <v>78</v>
      </c>
      <c r="G933" s="1" t="s">
        <v>708</v>
      </c>
      <c r="H933" s="1" t="s">
        <v>71</v>
      </c>
      <c r="I933">
        <v>1</v>
      </c>
      <c r="J933" t="s">
        <v>231</v>
      </c>
      <c r="K933" s="1" t="s">
        <v>167</v>
      </c>
      <c r="L933" s="1" t="s">
        <v>162</v>
      </c>
      <c r="M933">
        <v>31</v>
      </c>
      <c r="N933">
        <v>0</v>
      </c>
      <c r="O933">
        <v>0</v>
      </c>
      <c r="P933">
        <v>0</v>
      </c>
      <c r="X933" t="str">
        <f>Toss[[#This Row],[服装]]&amp;Toss[[#This Row],[名前]]&amp;Toss[[#This Row],[レアリティ]]</f>
        <v>ユニフォーム芦谷洋平ICONIC</v>
      </c>
    </row>
    <row r="934" spans="1:24" x14ac:dyDescent="0.25">
      <c r="A934">
        <f>VLOOKUP(Toss[[#This Row],[No用]],SetNo[[No.用]:[vlookup 用]],2,FALSE)</f>
        <v>295</v>
      </c>
      <c r="B934">
        <f>IF(ROW()=2,1,IF(A933&lt;&gt;Toss[[#This Row],[No]],1,B933+1))</f>
        <v>1</v>
      </c>
      <c r="C934" s="1" t="s">
        <v>108</v>
      </c>
      <c r="D934" s="1" t="s">
        <v>723</v>
      </c>
      <c r="E934" s="1" t="s">
        <v>73</v>
      </c>
      <c r="F934" s="1" t="s">
        <v>82</v>
      </c>
      <c r="G934" s="1" t="s">
        <v>708</v>
      </c>
      <c r="H934" s="1" t="s">
        <v>71</v>
      </c>
      <c r="I934">
        <v>1</v>
      </c>
      <c r="J934" t="s">
        <v>231</v>
      </c>
      <c r="K934" s="1" t="s">
        <v>166</v>
      </c>
      <c r="L934" s="1" t="s">
        <v>162</v>
      </c>
      <c r="M934">
        <v>24</v>
      </c>
      <c r="N934">
        <v>0</v>
      </c>
      <c r="O934">
        <v>0</v>
      </c>
      <c r="P934">
        <v>0</v>
      </c>
      <c r="X934" t="str">
        <f>Toss[[#This Row],[服装]]&amp;Toss[[#This Row],[名前]]&amp;Toss[[#This Row],[レアリティ]]</f>
        <v>ユニフォーム仙石伸吾ICONIC</v>
      </c>
    </row>
    <row r="935" spans="1:24" x14ac:dyDescent="0.25">
      <c r="A935">
        <f>VLOOKUP(Toss[[#This Row],[No用]],SetNo[[No.用]:[vlookup 用]],2,FALSE)</f>
        <v>295</v>
      </c>
      <c r="B935">
        <f>IF(ROW()=2,1,IF(A934&lt;&gt;Toss[[#This Row],[No]],1,B934+1))</f>
        <v>2</v>
      </c>
      <c r="C935" s="1" t="s">
        <v>108</v>
      </c>
      <c r="D935" s="1" t="s">
        <v>723</v>
      </c>
      <c r="E935" s="1" t="s">
        <v>73</v>
      </c>
      <c r="F935" s="1" t="s">
        <v>82</v>
      </c>
      <c r="G935" s="1" t="s">
        <v>708</v>
      </c>
      <c r="H935" s="1" t="s">
        <v>71</v>
      </c>
      <c r="I935">
        <v>1</v>
      </c>
      <c r="J935" t="s">
        <v>231</v>
      </c>
      <c r="K935" s="1" t="s">
        <v>167</v>
      </c>
      <c r="L935" s="1" t="s">
        <v>162</v>
      </c>
      <c r="M935">
        <v>24</v>
      </c>
      <c r="N935">
        <v>0</v>
      </c>
      <c r="O935">
        <v>0</v>
      </c>
      <c r="P935">
        <v>0</v>
      </c>
      <c r="X935" t="str">
        <f>Toss[[#This Row],[服装]]&amp;Toss[[#This Row],[名前]]&amp;Toss[[#This Row],[レアリティ]]</f>
        <v>ユニフォーム仙石伸吾ICONIC</v>
      </c>
    </row>
    <row r="936" spans="1:24" x14ac:dyDescent="0.25">
      <c r="A936">
        <f>VLOOKUP(Toss[[#This Row],[No用]],SetNo[[No.用]:[vlookup 用]],2,FALSE)</f>
        <v>296</v>
      </c>
      <c r="B936">
        <f>IF(ROW()=2,1,IF(A935&lt;&gt;Toss[[#This Row],[No]],1,B935+1))</f>
        <v>1</v>
      </c>
      <c r="C936" s="1" t="s">
        <v>108</v>
      </c>
      <c r="D936" s="1" t="s">
        <v>734</v>
      </c>
      <c r="E936" s="1" t="s">
        <v>73</v>
      </c>
      <c r="F936" s="1" t="s">
        <v>80</v>
      </c>
      <c r="G936" s="1" t="s">
        <v>708</v>
      </c>
      <c r="H936" s="1" t="s">
        <v>71</v>
      </c>
      <c r="I936">
        <v>1</v>
      </c>
      <c r="J936" t="s">
        <v>231</v>
      </c>
      <c r="K936" s="1" t="s">
        <v>166</v>
      </c>
      <c r="L936" s="1" t="s">
        <v>162</v>
      </c>
      <c r="M936">
        <v>27</v>
      </c>
      <c r="N936">
        <v>0</v>
      </c>
      <c r="O936">
        <v>0</v>
      </c>
      <c r="P936">
        <v>0</v>
      </c>
      <c r="X936" t="str">
        <f>Toss[[#This Row],[服装]]&amp;Toss[[#This Row],[名前]]&amp;Toss[[#This Row],[レアリティ]]</f>
        <v>ユニフォーム中川俊美ICONIC</v>
      </c>
    </row>
    <row r="937" spans="1:24" x14ac:dyDescent="0.25">
      <c r="A937">
        <f>VLOOKUP(Toss[[#This Row],[No用]],SetNo[[No.用]:[vlookup 用]],2,FALSE)</f>
        <v>297</v>
      </c>
      <c r="B937">
        <f>IF(ROW()=2,1,IF(A936&lt;&gt;Toss[[#This Row],[No]],1,B936+1))</f>
        <v>1</v>
      </c>
      <c r="C937" s="1" t="s">
        <v>108</v>
      </c>
      <c r="D937" s="1" t="s">
        <v>738</v>
      </c>
      <c r="E937" s="1" t="s">
        <v>73</v>
      </c>
      <c r="F937" s="1" t="s">
        <v>74</v>
      </c>
      <c r="G937" s="1" t="s">
        <v>708</v>
      </c>
      <c r="H937" s="1" t="s">
        <v>71</v>
      </c>
      <c r="I937">
        <v>1</v>
      </c>
      <c r="J937" t="s">
        <v>231</v>
      </c>
      <c r="K937" s="1" t="s">
        <v>166</v>
      </c>
      <c r="L937" s="1" t="s">
        <v>173</v>
      </c>
      <c r="M937">
        <v>34</v>
      </c>
      <c r="N937">
        <v>0</v>
      </c>
      <c r="O937">
        <v>0</v>
      </c>
      <c r="P937">
        <v>0</v>
      </c>
      <c r="X937" t="str">
        <f>Toss[[#This Row],[服装]]&amp;Toss[[#This Row],[名前]]&amp;Toss[[#This Row],[レアリティ]]</f>
        <v>ユニフォーム七沢健吾ICONIC</v>
      </c>
    </row>
    <row r="938" spans="1:24" x14ac:dyDescent="0.25">
      <c r="A938">
        <f>VLOOKUP(Toss[[#This Row],[No用]],SetNo[[No.用]:[vlookup 用]],2,FALSE)</f>
        <v>297</v>
      </c>
      <c r="B938">
        <f>IF(ROW()=2,1,IF(A937&lt;&gt;Toss[[#This Row],[No]],1,B937+1))</f>
        <v>2</v>
      </c>
      <c r="C938" s="1" t="s">
        <v>108</v>
      </c>
      <c r="D938" s="1" t="s">
        <v>738</v>
      </c>
      <c r="E938" s="1" t="s">
        <v>73</v>
      </c>
      <c r="F938" s="1" t="s">
        <v>74</v>
      </c>
      <c r="G938" s="1" t="s">
        <v>708</v>
      </c>
      <c r="H938" s="1" t="s">
        <v>71</v>
      </c>
      <c r="I938">
        <v>1</v>
      </c>
      <c r="J938" t="s">
        <v>231</v>
      </c>
      <c r="K938" s="1" t="s">
        <v>169</v>
      </c>
      <c r="L938" s="1" t="s">
        <v>173</v>
      </c>
      <c r="M938">
        <v>34</v>
      </c>
      <c r="N938">
        <v>0</v>
      </c>
      <c r="O938">
        <v>0</v>
      </c>
      <c r="P938">
        <v>0</v>
      </c>
      <c r="X938" t="str">
        <f>Toss[[#This Row],[服装]]&amp;Toss[[#This Row],[名前]]&amp;Toss[[#This Row],[レアリティ]]</f>
        <v>ユニフォーム七沢健吾ICONIC</v>
      </c>
    </row>
    <row r="939" spans="1:24" x14ac:dyDescent="0.25">
      <c r="A939">
        <f>VLOOKUP(Toss[[#This Row],[No用]],SetNo[[No.用]:[vlookup 用]],2,FALSE)</f>
        <v>297</v>
      </c>
      <c r="B939">
        <f>IF(ROW()=2,1,IF(A938&lt;&gt;Toss[[#This Row],[No]],1,B938+1))</f>
        <v>3</v>
      </c>
      <c r="C939" s="1" t="s">
        <v>108</v>
      </c>
      <c r="D939" s="1" t="s">
        <v>738</v>
      </c>
      <c r="E939" s="1" t="s">
        <v>73</v>
      </c>
      <c r="F939" s="1" t="s">
        <v>74</v>
      </c>
      <c r="G939" s="1" t="s">
        <v>708</v>
      </c>
      <c r="H939" s="1" t="s">
        <v>71</v>
      </c>
      <c r="I939">
        <v>1</v>
      </c>
      <c r="J939" t="s">
        <v>231</v>
      </c>
      <c r="K939" s="1" t="s">
        <v>181</v>
      </c>
      <c r="L939" s="1" t="s">
        <v>162</v>
      </c>
      <c r="M939">
        <v>31</v>
      </c>
      <c r="N939">
        <v>0</v>
      </c>
      <c r="O939">
        <v>0</v>
      </c>
      <c r="P939">
        <v>0</v>
      </c>
      <c r="X939" t="str">
        <f>Toss[[#This Row],[服装]]&amp;Toss[[#This Row],[名前]]&amp;Toss[[#This Row],[レアリティ]]</f>
        <v>ユニフォーム七沢健吾ICONIC</v>
      </c>
    </row>
    <row r="940" spans="1:24" x14ac:dyDescent="0.25">
      <c r="A940">
        <f>VLOOKUP(Toss[[#This Row],[No用]],SetNo[[No.用]:[vlookup 用]],2,FALSE)</f>
        <v>297</v>
      </c>
      <c r="B940">
        <f>IF(ROW()=2,1,IF(A939&lt;&gt;Toss[[#This Row],[No]],1,B939+1))</f>
        <v>4</v>
      </c>
      <c r="C940" s="1" t="s">
        <v>108</v>
      </c>
      <c r="D940" s="1" t="s">
        <v>738</v>
      </c>
      <c r="E940" s="1" t="s">
        <v>73</v>
      </c>
      <c r="F940" s="1" t="s">
        <v>74</v>
      </c>
      <c r="G940" s="1" t="s">
        <v>708</v>
      </c>
      <c r="H940" s="1" t="s">
        <v>71</v>
      </c>
      <c r="I940">
        <v>1</v>
      </c>
      <c r="J940" t="s">
        <v>231</v>
      </c>
      <c r="K940" s="1" t="s">
        <v>232</v>
      </c>
      <c r="L940" s="1" t="s">
        <v>162</v>
      </c>
      <c r="M940">
        <v>29</v>
      </c>
      <c r="N940">
        <v>0</v>
      </c>
      <c r="O940">
        <v>0</v>
      </c>
      <c r="P940">
        <v>0</v>
      </c>
      <c r="X940" t="str">
        <f>Toss[[#This Row],[服装]]&amp;Toss[[#This Row],[名前]]&amp;Toss[[#This Row],[レアリティ]]</f>
        <v>ユニフォーム七沢健吾ICONIC</v>
      </c>
    </row>
    <row r="941" spans="1:24" x14ac:dyDescent="0.25">
      <c r="A941">
        <f>VLOOKUP(Toss[[#This Row],[No用]],SetNo[[No.用]:[vlookup 用]],2,FALSE)</f>
        <v>297</v>
      </c>
      <c r="B941">
        <f>IF(ROW()=2,1,IF(A940&lt;&gt;Toss[[#This Row],[No]],1,B940+1))</f>
        <v>5</v>
      </c>
      <c r="C941" s="1" t="s">
        <v>108</v>
      </c>
      <c r="D941" s="1" t="s">
        <v>738</v>
      </c>
      <c r="E941" s="1" t="s">
        <v>73</v>
      </c>
      <c r="F941" s="1" t="s">
        <v>74</v>
      </c>
      <c r="G941" s="1" t="s">
        <v>708</v>
      </c>
      <c r="H941" s="1" t="s">
        <v>71</v>
      </c>
      <c r="I941">
        <v>1</v>
      </c>
      <c r="J941" t="s">
        <v>231</v>
      </c>
      <c r="K941" s="1" t="s">
        <v>167</v>
      </c>
      <c r="L941" s="1" t="s">
        <v>162</v>
      </c>
      <c r="M941">
        <v>29</v>
      </c>
      <c r="N941">
        <v>0</v>
      </c>
      <c r="O941">
        <v>0</v>
      </c>
      <c r="P941">
        <v>0</v>
      </c>
      <c r="X941" t="str">
        <f>Toss[[#This Row],[服装]]&amp;Toss[[#This Row],[名前]]&amp;Toss[[#This Row],[レアリティ]]</f>
        <v>ユニフォーム七沢健吾ICONIC</v>
      </c>
    </row>
    <row r="942" spans="1:24" x14ac:dyDescent="0.25">
      <c r="A942">
        <f>VLOOKUP(Toss[[#This Row],[No用]],SetNo[[No.用]:[vlookup 用]],2,FALSE)</f>
        <v>297</v>
      </c>
      <c r="B942">
        <f>IF(ROW()=2,1,IF(A941&lt;&gt;Toss[[#This Row],[No]],1,B941+1))</f>
        <v>6</v>
      </c>
      <c r="C942" s="1" t="s">
        <v>108</v>
      </c>
      <c r="D942" s="1" t="s">
        <v>738</v>
      </c>
      <c r="E942" s="1" t="s">
        <v>73</v>
      </c>
      <c r="F942" s="1" t="s">
        <v>74</v>
      </c>
      <c r="G942" s="1" t="s">
        <v>708</v>
      </c>
      <c r="H942" s="1" t="s">
        <v>71</v>
      </c>
      <c r="I942">
        <v>1</v>
      </c>
      <c r="J942" t="s">
        <v>231</v>
      </c>
      <c r="K942" s="1" t="s">
        <v>183</v>
      </c>
      <c r="L942" s="1" t="s">
        <v>224</v>
      </c>
      <c r="M942">
        <v>46</v>
      </c>
      <c r="N942">
        <v>0</v>
      </c>
      <c r="O942">
        <v>56</v>
      </c>
      <c r="P942">
        <v>0</v>
      </c>
      <c r="X942" t="str">
        <f>Toss[[#This Row],[服装]]&amp;Toss[[#This Row],[名前]]&amp;Toss[[#This Row],[レアリティ]]</f>
        <v>ユニフォーム七沢健吾ICONIC</v>
      </c>
    </row>
    <row r="943" spans="1:24" x14ac:dyDescent="0.25">
      <c r="A943">
        <f>VLOOKUP(Toss[[#This Row],[No用]],SetNo[[No.用]:[vlookup 用]],2,FALSE)</f>
        <v>298</v>
      </c>
      <c r="B943">
        <f>IF(ROW()=2,1,IF(A942&lt;&gt;Toss[[#This Row],[No]],1,B942+1))</f>
        <v>1</v>
      </c>
      <c r="C943" s="1" t="s">
        <v>108</v>
      </c>
      <c r="D943" s="1" t="s">
        <v>741</v>
      </c>
      <c r="E943" s="1" t="s">
        <v>73</v>
      </c>
      <c r="F943" s="1" t="s">
        <v>82</v>
      </c>
      <c r="G943" s="1" t="s">
        <v>708</v>
      </c>
      <c r="H943" s="1" t="s">
        <v>71</v>
      </c>
      <c r="I943">
        <v>1</v>
      </c>
      <c r="J943" t="s">
        <v>231</v>
      </c>
      <c r="K943" s="1" t="s">
        <v>166</v>
      </c>
      <c r="L943" s="1" t="s">
        <v>162</v>
      </c>
      <c r="M943">
        <v>24</v>
      </c>
      <c r="N943">
        <v>0</v>
      </c>
      <c r="O943">
        <v>0</v>
      </c>
      <c r="P943">
        <v>0</v>
      </c>
      <c r="X943" t="str">
        <f>Toss[[#This Row],[服装]]&amp;Toss[[#This Row],[名前]]&amp;Toss[[#This Row],[レアリティ]]</f>
        <v>ユニフォーム伊勢原裕次ICONIC</v>
      </c>
    </row>
    <row r="944" spans="1:24" x14ac:dyDescent="0.25">
      <c r="A944">
        <f>VLOOKUP(Toss[[#This Row],[No用]],SetNo[[No.用]:[vlookup 用]],2,FALSE)</f>
        <v>298</v>
      </c>
      <c r="B944">
        <f>IF(ROW()=2,1,IF(A943&lt;&gt;Toss[[#This Row],[No]],1,B943+1))</f>
        <v>2</v>
      </c>
      <c r="C944" s="1" t="s">
        <v>108</v>
      </c>
      <c r="D944" s="1" t="s">
        <v>741</v>
      </c>
      <c r="E944" s="1" t="s">
        <v>73</v>
      </c>
      <c r="F944" s="1" t="s">
        <v>82</v>
      </c>
      <c r="G944" s="1" t="s">
        <v>708</v>
      </c>
      <c r="H944" s="1" t="s">
        <v>71</v>
      </c>
      <c r="I944">
        <v>1</v>
      </c>
      <c r="J944" t="s">
        <v>231</v>
      </c>
      <c r="K944" s="1" t="s">
        <v>167</v>
      </c>
      <c r="L944" s="1" t="s">
        <v>162</v>
      </c>
      <c r="M944">
        <v>25</v>
      </c>
      <c r="N944">
        <v>0</v>
      </c>
      <c r="O944">
        <v>0</v>
      </c>
      <c r="P944">
        <v>0</v>
      </c>
      <c r="X944" t="str">
        <f>Toss[[#This Row],[服装]]&amp;Toss[[#This Row],[名前]]&amp;Toss[[#This Row],[レアリティ]]</f>
        <v>ユニフォーム伊勢原裕次ICONIC</v>
      </c>
    </row>
    <row r="945" spans="1:24" x14ac:dyDescent="0.25">
      <c r="A945">
        <f>VLOOKUP(Toss[[#This Row],[No用]],SetNo[[No.用]:[vlookup 用]],2,FALSE)</f>
        <v>299</v>
      </c>
      <c r="B945">
        <f>IF(ROW()=2,1,IF(A944&lt;&gt;Toss[[#This Row],[No]],1,B944+1))</f>
        <v>1</v>
      </c>
      <c r="C945" s="1" t="s">
        <v>108</v>
      </c>
      <c r="D945" s="1" t="s">
        <v>748</v>
      </c>
      <c r="E945" s="1" t="s">
        <v>73</v>
      </c>
      <c r="F945" s="1" t="s">
        <v>78</v>
      </c>
      <c r="G945" s="1" t="s">
        <v>708</v>
      </c>
      <c r="H945" s="1" t="s">
        <v>71</v>
      </c>
      <c r="I945">
        <v>1</v>
      </c>
      <c r="J945" t="s">
        <v>231</v>
      </c>
      <c r="K945" s="1" t="s">
        <v>166</v>
      </c>
      <c r="L945" s="1" t="s">
        <v>162</v>
      </c>
      <c r="M945">
        <v>25</v>
      </c>
      <c r="N945">
        <v>0</v>
      </c>
      <c r="O945">
        <v>0</v>
      </c>
      <c r="P945">
        <v>0</v>
      </c>
      <c r="X945" t="str">
        <f>Toss[[#This Row],[服装]]&amp;Toss[[#This Row],[名前]]&amp;Toss[[#This Row],[レアリティ]]</f>
        <v>ユニフォーム湯河浩二ICONIC</v>
      </c>
    </row>
    <row r="946" spans="1:24" x14ac:dyDescent="0.25">
      <c r="A946">
        <f>VLOOKUP(Toss[[#This Row],[No用]],SetNo[[No.用]:[vlookup 用]],2,FALSE)</f>
        <v>300</v>
      </c>
      <c r="B946">
        <f>IF(ROW()=2,1,IF(A945&lt;&gt;Toss[[#This Row],[No]],1,B945+1))</f>
        <v>1</v>
      </c>
      <c r="C946" s="1" t="s">
        <v>108</v>
      </c>
      <c r="D946" s="1" t="s">
        <v>773</v>
      </c>
      <c r="E946" s="1" t="s">
        <v>774</v>
      </c>
      <c r="F946" s="1" t="s">
        <v>82</v>
      </c>
      <c r="G946" s="1" t="s">
        <v>776</v>
      </c>
      <c r="H946" s="1" t="s">
        <v>71</v>
      </c>
      <c r="I946">
        <v>1</v>
      </c>
      <c r="J946" t="s">
        <v>231</v>
      </c>
      <c r="K946" s="1" t="s">
        <v>166</v>
      </c>
      <c r="L946" s="1" t="s">
        <v>162</v>
      </c>
      <c r="M946">
        <v>25</v>
      </c>
      <c r="N946">
        <v>0</v>
      </c>
      <c r="O946">
        <v>0</v>
      </c>
      <c r="P946">
        <v>0</v>
      </c>
      <c r="X946" t="str">
        <f>Toss[[#This Row],[服装]]&amp;Toss[[#This Row],[名前]]&amp;Toss[[#This Row],[レアリティ]]</f>
        <v>ユニフォーム千鹿谷栄吉ICONIC</v>
      </c>
    </row>
    <row r="947" spans="1:24" x14ac:dyDescent="0.25">
      <c r="A947">
        <f>VLOOKUP(Toss[[#This Row],[No用]],SetNo[[No.用]:[vlookup 用]],2,FALSE)</f>
        <v>300</v>
      </c>
      <c r="B947">
        <f>IF(ROW()=2,1,IF(A946&lt;&gt;Toss[[#This Row],[No]],1,B946+1))</f>
        <v>2</v>
      </c>
      <c r="C947" s="1" t="s">
        <v>108</v>
      </c>
      <c r="D947" s="1" t="s">
        <v>773</v>
      </c>
      <c r="E947" s="1" t="s">
        <v>774</v>
      </c>
      <c r="F947" s="1" t="s">
        <v>82</v>
      </c>
      <c r="G947" s="1" t="s">
        <v>776</v>
      </c>
      <c r="H947" s="1" t="s">
        <v>71</v>
      </c>
      <c r="I947">
        <v>1</v>
      </c>
      <c r="J947" t="s">
        <v>231</v>
      </c>
      <c r="K947" s="1" t="s">
        <v>167</v>
      </c>
      <c r="L947" s="1" t="s">
        <v>162</v>
      </c>
      <c r="M947">
        <v>30</v>
      </c>
      <c r="N947">
        <v>0</v>
      </c>
      <c r="O947">
        <v>0</v>
      </c>
      <c r="P947">
        <v>0</v>
      </c>
      <c r="X947" t="str">
        <f>Toss[[#This Row],[服装]]&amp;Toss[[#This Row],[名前]]&amp;Toss[[#This Row],[レアリティ]]</f>
        <v>ユニフォーム千鹿谷栄吉ICONIC</v>
      </c>
    </row>
    <row r="948" spans="1:24" x14ac:dyDescent="0.25">
      <c r="A948">
        <f>VLOOKUP(Toss[[#This Row],[No用]],SetNo[[No.用]:[vlookup 用]],2,FALSE)</f>
        <v>301</v>
      </c>
      <c r="B948">
        <f>IF(ROW()=2,1,IF(A947&lt;&gt;Toss[[#This Row],[No]],1,B947+1))</f>
        <v>1</v>
      </c>
      <c r="C948" s="1" t="s">
        <v>108</v>
      </c>
      <c r="D948" s="1" t="s">
        <v>782</v>
      </c>
      <c r="E948" s="1" t="s">
        <v>90</v>
      </c>
      <c r="F948" s="1" t="s">
        <v>783</v>
      </c>
      <c r="G948" s="1" t="s">
        <v>776</v>
      </c>
      <c r="H948" s="1" t="s">
        <v>71</v>
      </c>
      <c r="I948">
        <v>1</v>
      </c>
      <c r="J948" t="s">
        <v>231</v>
      </c>
      <c r="K948" s="1" t="s">
        <v>166</v>
      </c>
      <c r="L948" s="1" t="s">
        <v>162</v>
      </c>
      <c r="M948">
        <v>29</v>
      </c>
      <c r="N948">
        <v>0</v>
      </c>
      <c r="O948">
        <v>0</v>
      </c>
      <c r="P948">
        <v>0</v>
      </c>
      <c r="X948" t="str">
        <f>Toss[[#This Row],[服装]]&amp;Toss[[#This Row],[名前]]&amp;Toss[[#This Row],[レアリティ]]</f>
        <v>ユニフォーム小鹿野大樹ICONIC</v>
      </c>
    </row>
    <row r="949" spans="1:24" x14ac:dyDescent="0.25">
      <c r="A949">
        <f>VLOOKUP(Toss[[#This Row],[No用]],SetNo[[No.用]:[vlookup 用]],2,FALSE)</f>
        <v>302</v>
      </c>
      <c r="B949">
        <f>IF(ROW()=2,1,IF(A948&lt;&gt;Toss[[#This Row],[No]],1,B948+1))</f>
        <v>1</v>
      </c>
      <c r="C949" s="1" t="s">
        <v>108</v>
      </c>
      <c r="D949" s="1" t="s">
        <v>795</v>
      </c>
      <c r="E949" s="1" t="s">
        <v>77</v>
      </c>
      <c r="F949" s="1" t="s">
        <v>80</v>
      </c>
      <c r="G949" s="1" t="s">
        <v>776</v>
      </c>
      <c r="H949" s="1" t="s">
        <v>71</v>
      </c>
      <c r="I949">
        <v>1</v>
      </c>
      <c r="J949" t="s">
        <v>231</v>
      </c>
      <c r="K949" s="1" t="s">
        <v>166</v>
      </c>
      <c r="L949" s="1" t="s">
        <v>162</v>
      </c>
      <c r="M949">
        <v>24</v>
      </c>
      <c r="N949">
        <v>0</v>
      </c>
      <c r="O949">
        <v>0</v>
      </c>
      <c r="P949">
        <v>0</v>
      </c>
      <c r="X949" t="str">
        <f>Toss[[#This Row],[服装]]&amp;Toss[[#This Row],[名前]]&amp;Toss[[#This Row],[レアリティ]]</f>
        <v>ユニフォーム赤谷勇ICONIC</v>
      </c>
    </row>
    <row r="950" spans="1:24" x14ac:dyDescent="0.25">
      <c r="A950">
        <f>VLOOKUP(Toss[[#This Row],[No用]],SetNo[[No.用]:[vlookup 用]],2,FALSE)</f>
        <v>303</v>
      </c>
      <c r="B950">
        <f>IF(ROW()=2,1,IF(A949&lt;&gt;Toss[[#This Row],[No]],1,B949+1))</f>
        <v>1</v>
      </c>
      <c r="C950" s="1" t="s">
        <v>108</v>
      </c>
      <c r="D950" s="1" t="s">
        <v>799</v>
      </c>
      <c r="E950" s="1" t="s">
        <v>77</v>
      </c>
      <c r="F950" s="1" t="s">
        <v>78</v>
      </c>
      <c r="G950" s="1" t="s">
        <v>776</v>
      </c>
      <c r="H950" s="1" t="s">
        <v>71</v>
      </c>
      <c r="I950">
        <v>1</v>
      </c>
      <c r="J950" t="s">
        <v>231</v>
      </c>
      <c r="K950" s="1" t="s">
        <v>166</v>
      </c>
      <c r="L950" s="1" t="s">
        <v>162</v>
      </c>
      <c r="M950">
        <v>24</v>
      </c>
      <c r="N950">
        <v>0</v>
      </c>
      <c r="O950">
        <v>0</v>
      </c>
      <c r="P950">
        <v>0</v>
      </c>
      <c r="X950" t="str">
        <f>Toss[[#This Row],[服装]]&amp;Toss[[#This Row],[名前]]&amp;Toss[[#This Row],[レアリティ]]</f>
        <v>ユニフォーム児玉勝ICONIC</v>
      </c>
    </row>
    <row r="951" spans="1:24" x14ac:dyDescent="0.25">
      <c r="A951">
        <f>VLOOKUP(Toss[[#This Row],[No用]],SetNo[[No.用]:[vlookup 用]],2,FALSE)</f>
        <v>303</v>
      </c>
      <c r="B951">
        <f>IF(ROW()=2,1,IF(A950&lt;&gt;Toss[[#This Row],[No]],1,B950+1))</f>
        <v>2</v>
      </c>
      <c r="C951" s="1" t="s">
        <v>108</v>
      </c>
      <c r="D951" s="1" t="s">
        <v>799</v>
      </c>
      <c r="E951" s="1" t="s">
        <v>77</v>
      </c>
      <c r="F951" s="1" t="s">
        <v>78</v>
      </c>
      <c r="G951" s="1" t="s">
        <v>776</v>
      </c>
      <c r="H951" s="1" t="s">
        <v>71</v>
      </c>
      <c r="I951">
        <v>1</v>
      </c>
      <c r="J951" t="s">
        <v>231</v>
      </c>
      <c r="K951" s="1" t="s">
        <v>167</v>
      </c>
      <c r="L951" s="1" t="s">
        <v>162</v>
      </c>
      <c r="M951">
        <v>30</v>
      </c>
      <c r="N951">
        <v>0</v>
      </c>
      <c r="O951">
        <v>0</v>
      </c>
      <c r="P951">
        <v>0</v>
      </c>
      <c r="X951" t="str">
        <f>Toss[[#This Row],[服装]]&amp;Toss[[#This Row],[名前]]&amp;Toss[[#This Row],[レアリティ]]</f>
        <v>ユニフォーム児玉勝ICONIC</v>
      </c>
    </row>
    <row r="952" spans="1:24" x14ac:dyDescent="0.25">
      <c r="A952">
        <f>VLOOKUP(Toss[[#This Row],[No用]],SetNo[[No.用]:[vlookup 用]],2,FALSE)</f>
        <v>304</v>
      </c>
      <c r="B952">
        <f>IF(ROW()=2,1,IF(A951&lt;&gt;Toss[[#This Row],[No]],1,B951+1))</f>
        <v>1</v>
      </c>
      <c r="C952" s="1" t="s">
        <v>108</v>
      </c>
      <c r="D952" s="1" t="s">
        <v>803</v>
      </c>
      <c r="E952" s="1" t="s">
        <v>77</v>
      </c>
      <c r="F952" s="1" t="s">
        <v>74</v>
      </c>
      <c r="G952" s="1" t="s">
        <v>776</v>
      </c>
      <c r="H952" s="1" t="s">
        <v>71</v>
      </c>
      <c r="I952">
        <v>1</v>
      </c>
      <c r="J952" t="s">
        <v>231</v>
      </c>
      <c r="K952" s="1" t="s">
        <v>166</v>
      </c>
      <c r="L952" s="1" t="s">
        <v>173</v>
      </c>
      <c r="M952">
        <v>36</v>
      </c>
      <c r="N952">
        <v>0</v>
      </c>
      <c r="O952">
        <v>0</v>
      </c>
      <c r="P952">
        <v>0</v>
      </c>
      <c r="X952" t="str">
        <f>Toss[[#This Row],[服装]]&amp;Toss[[#This Row],[名前]]&amp;Toss[[#This Row],[レアリティ]]</f>
        <v>ユニフォーム名栗翔太ICONIC</v>
      </c>
    </row>
    <row r="953" spans="1:24" x14ac:dyDescent="0.25">
      <c r="A953">
        <f>VLOOKUP(Toss[[#This Row],[No用]],SetNo[[No.用]:[vlookup 用]],2,FALSE)</f>
        <v>304</v>
      </c>
      <c r="B953">
        <f>IF(ROW()=2,1,IF(A952&lt;&gt;Toss[[#This Row],[No]],1,B952+1))</f>
        <v>2</v>
      </c>
      <c r="C953" s="1" t="s">
        <v>108</v>
      </c>
      <c r="D953" s="1" t="s">
        <v>803</v>
      </c>
      <c r="E953" s="1" t="s">
        <v>77</v>
      </c>
      <c r="F953" s="1" t="s">
        <v>74</v>
      </c>
      <c r="G953" s="1" t="s">
        <v>776</v>
      </c>
      <c r="H953" s="1" t="s">
        <v>71</v>
      </c>
      <c r="I953">
        <v>1</v>
      </c>
      <c r="J953" t="s">
        <v>231</v>
      </c>
      <c r="K953" s="1" t="s">
        <v>169</v>
      </c>
      <c r="L953" s="1" t="s">
        <v>173</v>
      </c>
      <c r="M953">
        <v>36</v>
      </c>
      <c r="N953">
        <v>0</v>
      </c>
      <c r="O953">
        <v>0</v>
      </c>
      <c r="P953">
        <v>0</v>
      </c>
      <c r="X953" t="str">
        <f>Toss[[#This Row],[服装]]&amp;Toss[[#This Row],[名前]]&amp;Toss[[#This Row],[レアリティ]]</f>
        <v>ユニフォーム名栗翔太ICONIC</v>
      </c>
    </row>
    <row r="954" spans="1:24" x14ac:dyDescent="0.25">
      <c r="A954">
        <f>VLOOKUP(Toss[[#This Row],[No用]],SetNo[[No.用]:[vlookup 用]],2,FALSE)</f>
        <v>304</v>
      </c>
      <c r="B954">
        <f>IF(ROW()=2,1,IF(A953&lt;&gt;Toss[[#This Row],[No]],1,B953+1))</f>
        <v>3</v>
      </c>
      <c r="C954" s="1" t="s">
        <v>108</v>
      </c>
      <c r="D954" s="1" t="s">
        <v>803</v>
      </c>
      <c r="E954" s="1" t="s">
        <v>77</v>
      </c>
      <c r="F954" s="1" t="s">
        <v>74</v>
      </c>
      <c r="G954" s="1" t="s">
        <v>776</v>
      </c>
      <c r="H954" s="1" t="s">
        <v>71</v>
      </c>
      <c r="I954">
        <v>1</v>
      </c>
      <c r="J954" t="s">
        <v>231</v>
      </c>
      <c r="K954" s="1" t="s">
        <v>181</v>
      </c>
      <c r="L954" s="1" t="s">
        <v>173</v>
      </c>
      <c r="M954">
        <v>39</v>
      </c>
      <c r="N954">
        <v>0</v>
      </c>
      <c r="O954">
        <v>0</v>
      </c>
      <c r="P954">
        <v>0</v>
      </c>
      <c r="X954" t="str">
        <f>Toss[[#This Row],[服装]]&amp;Toss[[#This Row],[名前]]&amp;Toss[[#This Row],[レアリティ]]</f>
        <v>ユニフォーム名栗翔太ICONIC</v>
      </c>
    </row>
    <row r="955" spans="1:24" x14ac:dyDescent="0.25">
      <c r="A955">
        <f>VLOOKUP(Toss[[#This Row],[No用]],SetNo[[No.用]:[vlookup 用]],2,FALSE)</f>
        <v>304</v>
      </c>
      <c r="B955">
        <f>IF(ROW()=2,1,IF(A954&lt;&gt;Toss[[#This Row],[No]],1,B954+1))</f>
        <v>4</v>
      </c>
      <c r="C955" s="1" t="s">
        <v>108</v>
      </c>
      <c r="D955" s="1" t="s">
        <v>803</v>
      </c>
      <c r="E955" s="1" t="s">
        <v>77</v>
      </c>
      <c r="F955" s="1" t="s">
        <v>74</v>
      </c>
      <c r="G955" s="1" t="s">
        <v>776</v>
      </c>
      <c r="H955" s="1" t="s">
        <v>71</v>
      </c>
      <c r="I955">
        <v>1</v>
      </c>
      <c r="J955" t="s">
        <v>231</v>
      </c>
      <c r="K955" s="1" t="s">
        <v>232</v>
      </c>
      <c r="L955" s="1" t="s">
        <v>162</v>
      </c>
      <c r="M955">
        <v>32</v>
      </c>
      <c r="N955">
        <v>0</v>
      </c>
      <c r="O955">
        <v>0</v>
      </c>
      <c r="P955">
        <v>0</v>
      </c>
      <c r="X955" t="str">
        <f>Toss[[#This Row],[服装]]&amp;Toss[[#This Row],[名前]]&amp;Toss[[#This Row],[レアリティ]]</f>
        <v>ユニフォーム名栗翔太ICONIC</v>
      </c>
    </row>
    <row r="956" spans="1:24" x14ac:dyDescent="0.25">
      <c r="A956">
        <f>VLOOKUP(Toss[[#This Row],[No用]],SetNo[[No.用]:[vlookup 用]],2,FALSE)</f>
        <v>304</v>
      </c>
      <c r="B956">
        <f>IF(ROW()=2,1,IF(A955&lt;&gt;Toss[[#This Row],[No]],1,B955+1))</f>
        <v>5</v>
      </c>
      <c r="C956" s="1" t="s">
        <v>108</v>
      </c>
      <c r="D956" s="1" t="s">
        <v>803</v>
      </c>
      <c r="E956" s="1" t="s">
        <v>77</v>
      </c>
      <c r="F956" s="1" t="s">
        <v>74</v>
      </c>
      <c r="G956" s="1" t="s">
        <v>776</v>
      </c>
      <c r="H956" s="1" t="s">
        <v>71</v>
      </c>
      <c r="I956">
        <v>1</v>
      </c>
      <c r="J956" t="s">
        <v>231</v>
      </c>
      <c r="K956" s="1" t="s">
        <v>182</v>
      </c>
      <c r="L956" s="1" t="s">
        <v>224</v>
      </c>
      <c r="M956">
        <v>46</v>
      </c>
      <c r="N956">
        <v>0</v>
      </c>
      <c r="O956">
        <v>56</v>
      </c>
      <c r="P956">
        <v>0</v>
      </c>
      <c r="X956" t="str">
        <f>Toss[[#This Row],[服装]]&amp;Toss[[#This Row],[名前]]&amp;Toss[[#This Row],[レアリティ]]</f>
        <v>ユニフォーム名栗翔太ICONIC</v>
      </c>
    </row>
    <row r="957" spans="1:24" x14ac:dyDescent="0.25">
      <c r="A957">
        <f>VLOOKUP(Toss[[#This Row],[No用]],SetNo[[No.用]:[vlookup 用]],2,FALSE)</f>
        <v>305</v>
      </c>
      <c r="B957">
        <f>IF(ROW()=2,1,IF(A956&lt;&gt;Toss[[#This Row],[No]],1,B956+1))</f>
        <v>1</v>
      </c>
      <c r="C957" s="1" t="s">
        <v>108</v>
      </c>
      <c r="D957" s="1" t="s">
        <v>810</v>
      </c>
      <c r="E957" s="1" t="s">
        <v>77</v>
      </c>
      <c r="F957" s="1" t="s">
        <v>78</v>
      </c>
      <c r="G957" s="1" t="s">
        <v>776</v>
      </c>
      <c r="H957" s="1" t="s">
        <v>71</v>
      </c>
      <c r="I957">
        <v>1</v>
      </c>
      <c r="J957" t="s">
        <v>231</v>
      </c>
      <c r="K957" s="1" t="s">
        <v>166</v>
      </c>
      <c r="L957" s="1" t="s">
        <v>173</v>
      </c>
      <c r="M957">
        <v>28</v>
      </c>
      <c r="N957">
        <v>0</v>
      </c>
      <c r="O957">
        <v>0</v>
      </c>
      <c r="P957">
        <v>0</v>
      </c>
      <c r="X957" t="str">
        <f>Toss[[#This Row],[服装]]&amp;Toss[[#This Row],[名前]]&amp;Toss[[#This Row],[レアリティ]]</f>
        <v>ユニフォーム島府典明ICONIC</v>
      </c>
    </row>
    <row r="958" spans="1:24" x14ac:dyDescent="0.25">
      <c r="A958">
        <f>VLOOKUP(Toss[[#This Row],[No用]],SetNo[[No.用]:[vlookup 用]],2,FALSE)</f>
        <v>305</v>
      </c>
      <c r="B958">
        <f>IF(ROW()=2,1,IF(A957&lt;&gt;Toss[[#This Row],[No]],1,B957+1))</f>
        <v>2</v>
      </c>
      <c r="C958" s="1" t="s">
        <v>108</v>
      </c>
      <c r="D958" s="1" t="s">
        <v>810</v>
      </c>
      <c r="E958" s="1" t="s">
        <v>77</v>
      </c>
      <c r="F958" s="1" t="s">
        <v>78</v>
      </c>
      <c r="G958" s="1" t="s">
        <v>776</v>
      </c>
      <c r="H958" s="1" t="s">
        <v>71</v>
      </c>
      <c r="I958">
        <v>1</v>
      </c>
      <c r="J958" t="s">
        <v>231</v>
      </c>
      <c r="K958" s="1" t="s">
        <v>167</v>
      </c>
      <c r="L958" s="1" t="s">
        <v>162</v>
      </c>
      <c r="M958">
        <v>30</v>
      </c>
      <c r="N958">
        <v>0</v>
      </c>
      <c r="O958">
        <v>0</v>
      </c>
      <c r="P958">
        <v>0</v>
      </c>
      <c r="X958" t="str">
        <f>Toss[[#This Row],[服装]]&amp;Toss[[#This Row],[名前]]&amp;Toss[[#This Row],[レアリティ]]</f>
        <v>ユニフォーム島府典明ICONIC</v>
      </c>
    </row>
    <row r="959" spans="1:24" x14ac:dyDescent="0.25">
      <c r="A959">
        <f>VLOOKUP(Toss[[#This Row],[No用]],SetNo[[No.用]:[vlookup 用]],2,FALSE)</f>
        <v>305</v>
      </c>
      <c r="B959">
        <f>IF(ROW()=2,1,IF(A958&lt;&gt;Toss[[#This Row],[No]],1,B958+1))</f>
        <v>3</v>
      </c>
      <c r="C959" s="1" t="s">
        <v>108</v>
      </c>
      <c r="D959" s="1" t="s">
        <v>810</v>
      </c>
      <c r="E959" s="1" t="s">
        <v>77</v>
      </c>
      <c r="F959" s="1" t="s">
        <v>78</v>
      </c>
      <c r="G959" s="1" t="s">
        <v>776</v>
      </c>
      <c r="H959" s="1" t="s">
        <v>71</v>
      </c>
      <c r="I959">
        <v>1</v>
      </c>
      <c r="J959" t="s">
        <v>231</v>
      </c>
      <c r="K959" s="1" t="s">
        <v>183</v>
      </c>
      <c r="L959" s="1" t="s">
        <v>224</v>
      </c>
      <c r="M959">
        <v>44</v>
      </c>
      <c r="N959">
        <v>0</v>
      </c>
      <c r="O959">
        <v>54</v>
      </c>
      <c r="P959">
        <v>0</v>
      </c>
      <c r="X959" t="str">
        <f>Toss[[#This Row],[服装]]&amp;Toss[[#This Row],[名前]]&amp;Toss[[#This Row],[レアリティ]]</f>
        <v>ユニフォーム島府典明ICONIC</v>
      </c>
    </row>
    <row r="960" spans="1:24" x14ac:dyDescent="0.25">
      <c r="A960">
        <f>VLOOKUP(Toss[[#This Row],[No用]],SetNo[[No.用]:[vlookup 用]],2,FALSE)</f>
        <v>306</v>
      </c>
      <c r="B960">
        <f>IF(ROW()=2,1,IF(A959&lt;&gt;Toss[[#This Row],[No]],1,B959+1))</f>
        <v>1</v>
      </c>
      <c r="C960" s="1" t="s">
        <v>108</v>
      </c>
      <c r="D960" s="1" t="s">
        <v>818</v>
      </c>
      <c r="E960" s="1" t="s">
        <v>77</v>
      </c>
      <c r="F960" s="1" t="s">
        <v>82</v>
      </c>
      <c r="G960" s="1" t="s">
        <v>776</v>
      </c>
      <c r="H960" s="1" t="s">
        <v>71</v>
      </c>
      <c r="I960">
        <v>1</v>
      </c>
      <c r="J960" t="s">
        <v>231</v>
      </c>
      <c r="K960" s="1" t="s">
        <v>166</v>
      </c>
      <c r="L960" s="1" t="s">
        <v>162</v>
      </c>
      <c r="M960">
        <v>25</v>
      </c>
      <c r="N960">
        <v>0</v>
      </c>
      <c r="O960">
        <v>0</v>
      </c>
      <c r="P960">
        <v>0</v>
      </c>
      <c r="X960" t="str">
        <f>Toss[[#This Row],[服装]]&amp;Toss[[#This Row],[名前]]&amp;Toss[[#This Row],[レアリティ]]</f>
        <v>ユニフォーム吉川和孝ICONIC</v>
      </c>
    </row>
    <row r="961" spans="1:24" x14ac:dyDescent="0.25">
      <c r="A961">
        <f>VLOOKUP(Toss[[#This Row],[No用]],SetNo[[No.用]:[vlookup 用]],2,FALSE)</f>
        <v>306</v>
      </c>
      <c r="B961">
        <f>IF(ROW()=2,1,IF(A960&lt;&gt;Toss[[#This Row],[No]],1,B960+1))</f>
        <v>2</v>
      </c>
      <c r="C961" s="1" t="s">
        <v>108</v>
      </c>
      <c r="D961" s="1" t="s">
        <v>818</v>
      </c>
      <c r="E961" s="1" t="s">
        <v>77</v>
      </c>
      <c r="F961" s="1" t="s">
        <v>82</v>
      </c>
      <c r="G961" s="1" t="s">
        <v>776</v>
      </c>
      <c r="H961" s="1" t="s">
        <v>71</v>
      </c>
      <c r="I961">
        <v>1</v>
      </c>
      <c r="J961" t="s">
        <v>231</v>
      </c>
      <c r="K961" s="1" t="s">
        <v>167</v>
      </c>
      <c r="L961" s="1" t="s">
        <v>162</v>
      </c>
      <c r="M961">
        <v>25</v>
      </c>
      <c r="N961">
        <v>0</v>
      </c>
      <c r="O961">
        <v>0</v>
      </c>
      <c r="P961">
        <v>0</v>
      </c>
      <c r="X961" t="str">
        <f>Toss[[#This Row],[服装]]&amp;Toss[[#This Row],[名前]]&amp;Toss[[#This Row],[レアリティ]]</f>
        <v>ユニフォーム吉川和孝ICONIC</v>
      </c>
    </row>
    <row r="962" spans="1:24" x14ac:dyDescent="0.25">
      <c r="A962">
        <f>VLOOKUP(Toss[[#This Row],[No用]],SetNo[[No.用]:[vlookup 用]],2,FALSE)</f>
        <v>307</v>
      </c>
      <c r="B962">
        <f>IF(ROW()=2,1,IF(A961&lt;&gt;Toss[[#This Row],[No]],1,B961+1))</f>
        <v>1</v>
      </c>
      <c r="C962" t="s">
        <v>108</v>
      </c>
      <c r="D962" t="s">
        <v>186</v>
      </c>
      <c r="E962" t="s">
        <v>77</v>
      </c>
      <c r="F962" t="s">
        <v>74</v>
      </c>
      <c r="G962" t="s">
        <v>185</v>
      </c>
      <c r="H962" t="s">
        <v>71</v>
      </c>
      <c r="I962">
        <v>1</v>
      </c>
      <c r="J962" t="s">
        <v>231</v>
      </c>
      <c r="K962" s="1" t="s">
        <v>166</v>
      </c>
      <c r="L962" s="1" t="s">
        <v>173</v>
      </c>
      <c r="M962">
        <v>38</v>
      </c>
      <c r="N962">
        <v>0</v>
      </c>
      <c r="O962">
        <v>0</v>
      </c>
      <c r="P962">
        <v>0</v>
      </c>
      <c r="X962" t="str">
        <f>Toss[[#This Row],[服装]]&amp;Toss[[#This Row],[名前]]&amp;Toss[[#This Row],[レアリティ]]</f>
        <v>ユニフォーム宮侑ICONIC</v>
      </c>
    </row>
    <row r="963" spans="1:24" x14ac:dyDescent="0.25">
      <c r="A963">
        <f>VLOOKUP(Toss[[#This Row],[No用]],SetNo[[No.用]:[vlookup 用]],2,FALSE)</f>
        <v>307</v>
      </c>
      <c r="B963">
        <f>IF(ROW()=2,1,IF(A962&lt;&gt;Toss[[#This Row],[No]],1,B962+1))</f>
        <v>2</v>
      </c>
      <c r="C963" t="s">
        <v>108</v>
      </c>
      <c r="D963" t="s">
        <v>186</v>
      </c>
      <c r="E963" t="s">
        <v>77</v>
      </c>
      <c r="F963" t="s">
        <v>74</v>
      </c>
      <c r="G963" t="s">
        <v>185</v>
      </c>
      <c r="H963" t="s">
        <v>71</v>
      </c>
      <c r="I963">
        <v>1</v>
      </c>
      <c r="J963" t="s">
        <v>231</v>
      </c>
      <c r="K963" s="1" t="s">
        <v>169</v>
      </c>
      <c r="L963" s="1" t="s">
        <v>173</v>
      </c>
      <c r="M963">
        <v>38</v>
      </c>
      <c r="N963">
        <v>0</v>
      </c>
      <c r="O963">
        <v>0</v>
      </c>
      <c r="P963">
        <v>0</v>
      </c>
      <c r="X963" t="str">
        <f>Toss[[#This Row],[服装]]&amp;Toss[[#This Row],[名前]]&amp;Toss[[#This Row],[レアリティ]]</f>
        <v>ユニフォーム宮侑ICONIC</v>
      </c>
    </row>
    <row r="964" spans="1:24" x14ac:dyDescent="0.25">
      <c r="A964">
        <f>VLOOKUP(Toss[[#This Row],[No用]],SetNo[[No.用]:[vlookup 用]],2,FALSE)</f>
        <v>307</v>
      </c>
      <c r="B964">
        <f>IF(ROW()=2,1,IF(A963&lt;&gt;Toss[[#This Row],[No]],1,B963+1))</f>
        <v>3</v>
      </c>
      <c r="C964" t="s">
        <v>108</v>
      </c>
      <c r="D964" t="s">
        <v>186</v>
      </c>
      <c r="E964" t="s">
        <v>77</v>
      </c>
      <c r="F964" t="s">
        <v>74</v>
      </c>
      <c r="G964" t="s">
        <v>185</v>
      </c>
      <c r="H964" t="s">
        <v>71</v>
      </c>
      <c r="I964">
        <v>1</v>
      </c>
      <c r="J964" t="s">
        <v>231</v>
      </c>
      <c r="K964" s="1" t="s">
        <v>181</v>
      </c>
      <c r="L964" s="1" t="s">
        <v>173</v>
      </c>
      <c r="M964">
        <v>42</v>
      </c>
      <c r="N964">
        <v>0</v>
      </c>
      <c r="O964">
        <v>0</v>
      </c>
      <c r="P964">
        <v>0</v>
      </c>
      <c r="X964" t="str">
        <f>Toss[[#This Row],[服装]]&amp;Toss[[#This Row],[名前]]&amp;Toss[[#This Row],[レアリティ]]</f>
        <v>ユニフォーム宮侑ICONIC</v>
      </c>
    </row>
    <row r="965" spans="1:24" x14ac:dyDescent="0.25">
      <c r="A965">
        <f>VLOOKUP(Toss[[#This Row],[No用]],SetNo[[No.用]:[vlookup 用]],2,FALSE)</f>
        <v>307</v>
      </c>
      <c r="B965">
        <f>IF(ROW()=2,1,IF(A964&lt;&gt;Toss[[#This Row],[No]],1,B964+1))</f>
        <v>4</v>
      </c>
      <c r="C965" t="s">
        <v>108</v>
      </c>
      <c r="D965" t="s">
        <v>186</v>
      </c>
      <c r="E965" t="s">
        <v>77</v>
      </c>
      <c r="F965" t="s">
        <v>74</v>
      </c>
      <c r="G965" t="s">
        <v>185</v>
      </c>
      <c r="H965" t="s">
        <v>71</v>
      </c>
      <c r="I965">
        <v>1</v>
      </c>
      <c r="J965" t="s">
        <v>231</v>
      </c>
      <c r="K965" s="1" t="s">
        <v>232</v>
      </c>
      <c r="L965" s="1" t="s">
        <v>162</v>
      </c>
      <c r="M965">
        <v>25</v>
      </c>
      <c r="N965">
        <v>0</v>
      </c>
      <c r="O965">
        <v>0</v>
      </c>
      <c r="P965">
        <v>0</v>
      </c>
      <c r="X965" t="str">
        <f>Toss[[#This Row],[服装]]&amp;Toss[[#This Row],[名前]]&amp;Toss[[#This Row],[レアリティ]]</f>
        <v>ユニフォーム宮侑ICONIC</v>
      </c>
    </row>
    <row r="966" spans="1:24" x14ac:dyDescent="0.25">
      <c r="A966">
        <f>VLOOKUP(Toss[[#This Row],[No用]],SetNo[[No.用]:[vlookup 用]],2,FALSE)</f>
        <v>307</v>
      </c>
      <c r="B966">
        <f>IF(ROW()=2,1,IF(A965&lt;&gt;Toss[[#This Row],[No]],1,B965+1))</f>
        <v>5</v>
      </c>
      <c r="C966" t="s">
        <v>108</v>
      </c>
      <c r="D966" t="s">
        <v>186</v>
      </c>
      <c r="E966" t="s">
        <v>77</v>
      </c>
      <c r="F966" t="s">
        <v>74</v>
      </c>
      <c r="G966" t="s">
        <v>185</v>
      </c>
      <c r="H966" t="s">
        <v>71</v>
      </c>
      <c r="I966">
        <v>1</v>
      </c>
      <c r="J966" t="s">
        <v>231</v>
      </c>
      <c r="K966" s="1" t="s">
        <v>183</v>
      </c>
      <c r="L966" s="1" t="s">
        <v>224</v>
      </c>
      <c r="M966">
        <v>50</v>
      </c>
      <c r="N966">
        <v>0</v>
      </c>
      <c r="O966">
        <v>60</v>
      </c>
      <c r="P966">
        <v>0</v>
      </c>
      <c r="W966" s="1" t="s">
        <v>1550</v>
      </c>
      <c r="X966" t="str">
        <f>Toss[[#This Row],[服装]]&amp;Toss[[#This Row],[名前]]&amp;Toss[[#This Row],[レアリティ]]</f>
        <v>ユニフォーム宮侑ICONIC</v>
      </c>
    </row>
    <row r="967" spans="1:24" x14ac:dyDescent="0.25">
      <c r="A967">
        <f>VLOOKUP(Toss[[#This Row],[No用]],SetNo[[No.用]:[vlookup 用]],2,FALSE)</f>
        <v>307</v>
      </c>
      <c r="B967">
        <f>IF(ROW()=2,1,IF(A966&lt;&gt;Toss[[#This Row],[No]],1,B966+1))</f>
        <v>6</v>
      </c>
      <c r="C967" t="s">
        <v>108</v>
      </c>
      <c r="D967" t="s">
        <v>186</v>
      </c>
      <c r="E967" t="s">
        <v>77</v>
      </c>
      <c r="F967" t="s">
        <v>74</v>
      </c>
      <c r="G967" t="s">
        <v>185</v>
      </c>
      <c r="H967" t="s">
        <v>71</v>
      </c>
      <c r="I967">
        <v>1</v>
      </c>
      <c r="J967" t="s">
        <v>231</v>
      </c>
      <c r="K967" s="1" t="s">
        <v>169</v>
      </c>
      <c r="L967" s="1" t="s">
        <v>224</v>
      </c>
      <c r="M967">
        <v>57</v>
      </c>
      <c r="N967">
        <v>0</v>
      </c>
      <c r="O967">
        <v>64</v>
      </c>
      <c r="P967">
        <v>0</v>
      </c>
      <c r="Q967" s="1" t="s">
        <v>1547</v>
      </c>
      <c r="W967" s="1" t="s">
        <v>1544</v>
      </c>
      <c r="X967" t="str">
        <f>Toss[[#This Row],[服装]]&amp;Toss[[#This Row],[名前]]&amp;Toss[[#This Row],[レアリティ]]</f>
        <v>ユニフォーム宮侑ICONIC</v>
      </c>
    </row>
    <row r="968" spans="1:24" x14ac:dyDescent="0.25">
      <c r="A968">
        <f>VLOOKUP(Toss[[#This Row],[No用]],SetNo[[No.用]:[vlookup 用]],2,FALSE)</f>
        <v>308</v>
      </c>
      <c r="B968">
        <f>IF(ROW()=2,1,IF(A967&lt;&gt;Toss[[#This Row],[No]],1,B967+1))</f>
        <v>1</v>
      </c>
      <c r="C968" s="1" t="s">
        <v>580</v>
      </c>
      <c r="D968" t="s">
        <v>186</v>
      </c>
      <c r="E968" s="1" t="s">
        <v>73</v>
      </c>
      <c r="F968" t="s">
        <v>74</v>
      </c>
      <c r="G968" t="s">
        <v>185</v>
      </c>
      <c r="H968" t="s">
        <v>71</v>
      </c>
      <c r="I968">
        <v>1</v>
      </c>
      <c r="J968" t="s">
        <v>231</v>
      </c>
      <c r="K968" s="1" t="s">
        <v>166</v>
      </c>
      <c r="L968" s="1" t="s">
        <v>173</v>
      </c>
      <c r="M968">
        <v>38</v>
      </c>
      <c r="N968">
        <v>0</v>
      </c>
      <c r="O968">
        <v>0</v>
      </c>
      <c r="P968">
        <v>0</v>
      </c>
      <c r="Q968" s="1"/>
      <c r="X968" t="str">
        <f>Toss[[#This Row],[服装]]&amp;Toss[[#This Row],[名前]]&amp;Toss[[#This Row],[レアリティ]]</f>
        <v>文化祭宮侑ICONIC</v>
      </c>
    </row>
    <row r="969" spans="1:24" x14ac:dyDescent="0.25">
      <c r="A969">
        <f>VLOOKUP(Toss[[#This Row],[No用]],SetNo[[No.用]:[vlookup 用]],2,FALSE)</f>
        <v>308</v>
      </c>
      <c r="B969">
        <f>IF(ROW()=2,1,IF(A968&lt;&gt;Toss[[#This Row],[No]],1,B968+1))</f>
        <v>2</v>
      </c>
      <c r="C969" s="1" t="s">
        <v>580</v>
      </c>
      <c r="D969" t="s">
        <v>186</v>
      </c>
      <c r="E969" s="1" t="s">
        <v>73</v>
      </c>
      <c r="F969" t="s">
        <v>74</v>
      </c>
      <c r="G969" t="s">
        <v>185</v>
      </c>
      <c r="H969" t="s">
        <v>71</v>
      </c>
      <c r="I969">
        <v>1</v>
      </c>
      <c r="J969" t="s">
        <v>231</v>
      </c>
      <c r="K969" s="1" t="s">
        <v>169</v>
      </c>
      <c r="L969" s="1" t="s">
        <v>173</v>
      </c>
      <c r="M969">
        <v>38</v>
      </c>
      <c r="N969">
        <v>0</v>
      </c>
      <c r="O969">
        <v>0</v>
      </c>
      <c r="P969">
        <v>0</v>
      </c>
      <c r="Q969" s="1"/>
      <c r="X969" t="str">
        <f>Toss[[#This Row],[服装]]&amp;Toss[[#This Row],[名前]]&amp;Toss[[#This Row],[レアリティ]]</f>
        <v>文化祭宮侑ICONIC</v>
      </c>
    </row>
    <row r="970" spans="1:24" x14ac:dyDescent="0.25">
      <c r="A970">
        <f>VLOOKUP(Toss[[#This Row],[No用]],SetNo[[No.用]:[vlookup 用]],2,FALSE)</f>
        <v>308</v>
      </c>
      <c r="B970">
        <f>IF(ROW()=2,1,IF(A969&lt;&gt;Toss[[#This Row],[No]],1,B969+1))</f>
        <v>3</v>
      </c>
      <c r="C970" s="1" t="s">
        <v>580</v>
      </c>
      <c r="D970" t="s">
        <v>186</v>
      </c>
      <c r="E970" s="1" t="s">
        <v>73</v>
      </c>
      <c r="F970" t="s">
        <v>74</v>
      </c>
      <c r="G970" t="s">
        <v>185</v>
      </c>
      <c r="H970" t="s">
        <v>71</v>
      </c>
      <c r="I970">
        <v>1</v>
      </c>
      <c r="J970" t="s">
        <v>231</v>
      </c>
      <c r="K970" s="1" t="s">
        <v>181</v>
      </c>
      <c r="L970" s="1" t="s">
        <v>173</v>
      </c>
      <c r="M970">
        <v>42</v>
      </c>
      <c r="N970">
        <v>0</v>
      </c>
      <c r="O970">
        <v>0</v>
      </c>
      <c r="P970">
        <v>0</v>
      </c>
      <c r="Q970" s="1"/>
      <c r="X970" t="str">
        <f>Toss[[#This Row],[服装]]&amp;Toss[[#This Row],[名前]]&amp;Toss[[#This Row],[レアリティ]]</f>
        <v>文化祭宮侑ICONIC</v>
      </c>
    </row>
    <row r="971" spans="1:24" x14ac:dyDescent="0.25">
      <c r="A971">
        <f>VLOOKUP(Toss[[#This Row],[No用]],SetNo[[No.用]:[vlookup 用]],2,FALSE)</f>
        <v>308</v>
      </c>
      <c r="B971">
        <f>IF(ROW()=2,1,IF(A970&lt;&gt;Toss[[#This Row],[No]],1,B970+1))</f>
        <v>4</v>
      </c>
      <c r="C971" s="1" t="s">
        <v>580</v>
      </c>
      <c r="D971" t="s">
        <v>186</v>
      </c>
      <c r="E971" s="1" t="s">
        <v>73</v>
      </c>
      <c r="F971" t="s">
        <v>74</v>
      </c>
      <c r="G971" t="s">
        <v>185</v>
      </c>
      <c r="H971" t="s">
        <v>71</v>
      </c>
      <c r="I971">
        <v>1</v>
      </c>
      <c r="J971" t="s">
        <v>231</v>
      </c>
      <c r="K971" s="1" t="s">
        <v>232</v>
      </c>
      <c r="L971" s="1" t="s">
        <v>162</v>
      </c>
      <c r="M971">
        <v>25</v>
      </c>
      <c r="N971">
        <v>0</v>
      </c>
      <c r="O971">
        <v>0</v>
      </c>
      <c r="P971">
        <v>0</v>
      </c>
      <c r="Q971" s="1"/>
      <c r="X971" t="str">
        <f>Toss[[#This Row],[服装]]&amp;Toss[[#This Row],[名前]]&amp;Toss[[#This Row],[レアリティ]]</f>
        <v>文化祭宮侑ICONIC</v>
      </c>
    </row>
    <row r="972" spans="1:24" x14ac:dyDescent="0.25">
      <c r="A972">
        <f>VLOOKUP(Toss[[#This Row],[No用]],SetNo[[No.用]:[vlookup 用]],2,FALSE)</f>
        <v>308</v>
      </c>
      <c r="B972">
        <f>IF(ROW()=2,1,IF(A971&lt;&gt;Toss[[#This Row],[No]],1,B971+1))</f>
        <v>5</v>
      </c>
      <c r="C972" s="1" t="s">
        <v>580</v>
      </c>
      <c r="D972" t="s">
        <v>186</v>
      </c>
      <c r="E972" s="1" t="s">
        <v>73</v>
      </c>
      <c r="F972" t="s">
        <v>74</v>
      </c>
      <c r="G972" t="s">
        <v>185</v>
      </c>
      <c r="H972" t="s">
        <v>71</v>
      </c>
      <c r="I972">
        <v>1</v>
      </c>
      <c r="J972" t="s">
        <v>231</v>
      </c>
      <c r="K972" s="1" t="s">
        <v>169</v>
      </c>
      <c r="L972" s="1" t="s">
        <v>224</v>
      </c>
      <c r="M972">
        <v>50</v>
      </c>
      <c r="N972">
        <v>0</v>
      </c>
      <c r="O972">
        <v>60</v>
      </c>
      <c r="P972">
        <v>0</v>
      </c>
      <c r="Q972" s="1" t="s">
        <v>1547</v>
      </c>
      <c r="W972" s="1" t="s">
        <v>1535</v>
      </c>
      <c r="X972" t="str">
        <f>Toss[[#This Row],[服装]]&amp;Toss[[#This Row],[名前]]&amp;Toss[[#This Row],[レアリティ]]</f>
        <v>文化祭宮侑ICONIC</v>
      </c>
    </row>
    <row r="973" spans="1:24" x14ac:dyDescent="0.25">
      <c r="A973">
        <f>VLOOKUP(Toss[[#This Row],[No用]],SetNo[[No.用]:[vlookup 用]],2,FALSE)</f>
        <v>309</v>
      </c>
      <c r="B973">
        <f>IF(ROW()=2,1,IF(A972&lt;&gt;Toss[[#This Row],[No]],1,B972+1))</f>
        <v>1</v>
      </c>
      <c r="C973" s="1" t="s">
        <v>628</v>
      </c>
      <c r="D973" s="1" t="s">
        <v>186</v>
      </c>
      <c r="E973" s="1" t="s">
        <v>90</v>
      </c>
      <c r="F973" s="1" t="s">
        <v>74</v>
      </c>
      <c r="G973" s="1" t="s">
        <v>185</v>
      </c>
      <c r="H973" s="1" t="s">
        <v>71</v>
      </c>
      <c r="I973">
        <v>1</v>
      </c>
      <c r="J973" t="s">
        <v>231</v>
      </c>
      <c r="K973" s="1" t="s">
        <v>166</v>
      </c>
      <c r="L973" s="1" t="s">
        <v>173</v>
      </c>
      <c r="M973">
        <v>38</v>
      </c>
      <c r="N973">
        <v>0</v>
      </c>
      <c r="O973">
        <v>0</v>
      </c>
      <c r="P973">
        <v>0</v>
      </c>
      <c r="Q973" s="1"/>
      <c r="X973" t="str">
        <f>Toss[[#This Row],[服装]]&amp;Toss[[#This Row],[名前]]&amp;Toss[[#This Row],[レアリティ]]</f>
        <v>RPG宮侑ICONIC</v>
      </c>
    </row>
    <row r="974" spans="1:24" x14ac:dyDescent="0.25">
      <c r="A974">
        <f>VLOOKUP(Toss[[#This Row],[No用]],SetNo[[No.用]:[vlookup 用]],2,FALSE)</f>
        <v>309</v>
      </c>
      <c r="B974">
        <f>IF(ROW()=2,1,IF(A973&lt;&gt;Toss[[#This Row],[No]],1,B973+1))</f>
        <v>2</v>
      </c>
      <c r="C974" s="1" t="s">
        <v>628</v>
      </c>
      <c r="D974" s="1" t="s">
        <v>186</v>
      </c>
      <c r="E974" s="1" t="s">
        <v>90</v>
      </c>
      <c r="F974" s="1" t="s">
        <v>74</v>
      </c>
      <c r="G974" s="1" t="s">
        <v>185</v>
      </c>
      <c r="H974" s="1" t="s">
        <v>71</v>
      </c>
      <c r="I974">
        <v>1</v>
      </c>
      <c r="J974" t="s">
        <v>231</v>
      </c>
      <c r="K974" s="1" t="s">
        <v>169</v>
      </c>
      <c r="L974" s="1" t="s">
        <v>173</v>
      </c>
      <c r="M974">
        <v>38</v>
      </c>
      <c r="N974">
        <v>0</v>
      </c>
      <c r="O974">
        <v>0</v>
      </c>
      <c r="P974">
        <v>0</v>
      </c>
      <c r="Q974" s="1"/>
      <c r="X974" t="str">
        <f>Toss[[#This Row],[服装]]&amp;Toss[[#This Row],[名前]]&amp;Toss[[#This Row],[レアリティ]]</f>
        <v>RPG宮侑ICONIC</v>
      </c>
    </row>
    <row r="975" spans="1:24" x14ac:dyDescent="0.25">
      <c r="A975">
        <f>VLOOKUP(Toss[[#This Row],[No用]],SetNo[[No.用]:[vlookup 用]],2,FALSE)</f>
        <v>309</v>
      </c>
      <c r="B975">
        <f>IF(ROW()=2,1,IF(A974&lt;&gt;Toss[[#This Row],[No]],1,B974+1))</f>
        <v>3</v>
      </c>
      <c r="C975" s="1" t="s">
        <v>628</v>
      </c>
      <c r="D975" s="1" t="s">
        <v>186</v>
      </c>
      <c r="E975" s="1" t="s">
        <v>90</v>
      </c>
      <c r="F975" s="1" t="s">
        <v>74</v>
      </c>
      <c r="G975" s="1" t="s">
        <v>185</v>
      </c>
      <c r="H975" s="1" t="s">
        <v>71</v>
      </c>
      <c r="I975">
        <v>1</v>
      </c>
      <c r="J975" t="s">
        <v>231</v>
      </c>
      <c r="K975" s="1" t="s">
        <v>181</v>
      </c>
      <c r="L975" s="1" t="s">
        <v>173</v>
      </c>
      <c r="M975">
        <v>42</v>
      </c>
      <c r="N975">
        <v>0</v>
      </c>
      <c r="O975">
        <v>0</v>
      </c>
      <c r="P975">
        <v>0</v>
      </c>
      <c r="Q975" s="1"/>
      <c r="X975" t="str">
        <f>Toss[[#This Row],[服装]]&amp;Toss[[#This Row],[名前]]&amp;Toss[[#This Row],[レアリティ]]</f>
        <v>RPG宮侑ICONIC</v>
      </c>
    </row>
    <row r="976" spans="1:24" x14ac:dyDescent="0.25">
      <c r="A976">
        <f>VLOOKUP(Toss[[#This Row],[No用]],SetNo[[No.用]:[vlookup 用]],2,FALSE)</f>
        <v>309</v>
      </c>
      <c r="B976">
        <f>IF(ROW()=2,1,IF(A975&lt;&gt;Toss[[#This Row],[No]],1,B975+1))</f>
        <v>4</v>
      </c>
      <c r="C976" s="1" t="s">
        <v>628</v>
      </c>
      <c r="D976" s="1" t="s">
        <v>186</v>
      </c>
      <c r="E976" s="1" t="s">
        <v>90</v>
      </c>
      <c r="F976" s="1" t="s">
        <v>74</v>
      </c>
      <c r="G976" s="1" t="s">
        <v>185</v>
      </c>
      <c r="H976" s="1" t="s">
        <v>71</v>
      </c>
      <c r="I976">
        <v>1</v>
      </c>
      <c r="J976" t="s">
        <v>231</v>
      </c>
      <c r="K976" s="1" t="s">
        <v>232</v>
      </c>
      <c r="L976" s="1" t="s">
        <v>162</v>
      </c>
      <c r="M976">
        <v>25</v>
      </c>
      <c r="N976">
        <v>0</v>
      </c>
      <c r="O976">
        <v>0</v>
      </c>
      <c r="P976">
        <v>0</v>
      </c>
      <c r="Q976" s="1"/>
      <c r="X976" t="str">
        <f>Toss[[#This Row],[服装]]&amp;Toss[[#This Row],[名前]]&amp;Toss[[#This Row],[レアリティ]]</f>
        <v>RPG宮侑ICONIC</v>
      </c>
    </row>
    <row r="977" spans="1:24" x14ac:dyDescent="0.25">
      <c r="A977">
        <f>VLOOKUP(Toss[[#This Row],[No用]],SetNo[[No.用]:[vlookup 用]],2,FALSE)</f>
        <v>310</v>
      </c>
      <c r="B977">
        <f>IF(ROW()=2,1,IF(A976&lt;&gt;Toss[[#This Row],[No]],1,B976+1))</f>
        <v>1</v>
      </c>
      <c r="C977" s="1" t="s">
        <v>729</v>
      </c>
      <c r="D977" s="1" t="s">
        <v>186</v>
      </c>
      <c r="E977" s="1" t="s">
        <v>77</v>
      </c>
      <c r="F977" s="1" t="s">
        <v>74</v>
      </c>
      <c r="G977" s="1" t="s">
        <v>185</v>
      </c>
      <c r="H977" s="1" t="s">
        <v>71</v>
      </c>
      <c r="I977">
        <v>1</v>
      </c>
      <c r="J977" t="s">
        <v>231</v>
      </c>
      <c r="K977" s="1" t="s">
        <v>166</v>
      </c>
      <c r="L977" s="1" t="s">
        <v>173</v>
      </c>
      <c r="M977">
        <v>38</v>
      </c>
      <c r="N977">
        <v>0</v>
      </c>
      <c r="O977">
        <v>0</v>
      </c>
      <c r="P977">
        <v>0</v>
      </c>
      <c r="Q977" s="1"/>
      <c r="X977" t="str">
        <f>Toss[[#This Row],[服装]]&amp;Toss[[#This Row],[名前]]&amp;Toss[[#This Row],[レアリティ]]</f>
        <v>カンフー宮侑ICONIC</v>
      </c>
    </row>
    <row r="978" spans="1:24" x14ac:dyDescent="0.25">
      <c r="A978">
        <f>VLOOKUP(Toss[[#This Row],[No用]],SetNo[[No.用]:[vlookup 用]],2,FALSE)</f>
        <v>310</v>
      </c>
      <c r="B978">
        <f>IF(ROW()=2,1,IF(A977&lt;&gt;Toss[[#This Row],[No]],1,B977+1))</f>
        <v>2</v>
      </c>
      <c r="C978" s="1" t="s">
        <v>729</v>
      </c>
      <c r="D978" s="1" t="s">
        <v>186</v>
      </c>
      <c r="E978" s="1" t="s">
        <v>77</v>
      </c>
      <c r="F978" s="1" t="s">
        <v>74</v>
      </c>
      <c r="G978" s="1" t="s">
        <v>185</v>
      </c>
      <c r="H978" s="1" t="s">
        <v>71</v>
      </c>
      <c r="I978">
        <v>1</v>
      </c>
      <c r="J978" t="s">
        <v>231</v>
      </c>
      <c r="K978" s="1" t="s">
        <v>169</v>
      </c>
      <c r="L978" s="1" t="s">
        <v>173</v>
      </c>
      <c r="M978">
        <v>38</v>
      </c>
      <c r="N978">
        <v>0</v>
      </c>
      <c r="O978">
        <v>0</v>
      </c>
      <c r="P978">
        <v>0</v>
      </c>
      <c r="Q978" s="1"/>
      <c r="X978" t="str">
        <f>Toss[[#This Row],[服装]]&amp;Toss[[#This Row],[名前]]&amp;Toss[[#This Row],[レアリティ]]</f>
        <v>カンフー宮侑ICONIC</v>
      </c>
    </row>
    <row r="979" spans="1:24" x14ac:dyDescent="0.25">
      <c r="A979">
        <f>VLOOKUP(Toss[[#This Row],[No用]],SetNo[[No.用]:[vlookup 用]],2,FALSE)</f>
        <v>310</v>
      </c>
      <c r="B979">
        <f>IF(ROW()=2,1,IF(A978&lt;&gt;Toss[[#This Row],[No]],1,B978+1))</f>
        <v>3</v>
      </c>
      <c r="C979" s="1" t="s">
        <v>729</v>
      </c>
      <c r="D979" s="1" t="s">
        <v>186</v>
      </c>
      <c r="E979" s="1" t="s">
        <v>77</v>
      </c>
      <c r="F979" s="1" t="s">
        <v>74</v>
      </c>
      <c r="G979" s="1" t="s">
        <v>185</v>
      </c>
      <c r="H979" s="1" t="s">
        <v>71</v>
      </c>
      <c r="I979">
        <v>1</v>
      </c>
      <c r="J979" t="s">
        <v>231</v>
      </c>
      <c r="K979" s="1" t="s">
        <v>181</v>
      </c>
      <c r="L979" s="1" t="s">
        <v>173</v>
      </c>
      <c r="M979">
        <v>42</v>
      </c>
      <c r="N979">
        <v>0</v>
      </c>
      <c r="O979">
        <v>0</v>
      </c>
      <c r="P979">
        <v>0</v>
      </c>
      <c r="Q979" s="1"/>
      <c r="X979" t="str">
        <f>Toss[[#This Row],[服装]]&amp;Toss[[#This Row],[名前]]&amp;Toss[[#This Row],[レアリティ]]</f>
        <v>カンフー宮侑ICONIC</v>
      </c>
    </row>
    <row r="980" spans="1:24" x14ac:dyDescent="0.25">
      <c r="A980">
        <f>VLOOKUP(Toss[[#This Row],[No用]],SetNo[[No.用]:[vlookup 用]],2,FALSE)</f>
        <v>310</v>
      </c>
      <c r="B980">
        <f>IF(ROW()=2,1,IF(A979&lt;&gt;Toss[[#This Row],[No]],1,B979+1))</f>
        <v>4</v>
      </c>
      <c r="C980" s="1" t="s">
        <v>729</v>
      </c>
      <c r="D980" s="1" t="s">
        <v>186</v>
      </c>
      <c r="E980" s="1" t="s">
        <v>77</v>
      </c>
      <c r="F980" s="1" t="s">
        <v>74</v>
      </c>
      <c r="G980" s="1" t="s">
        <v>185</v>
      </c>
      <c r="H980" s="1" t="s">
        <v>71</v>
      </c>
      <c r="I980">
        <v>1</v>
      </c>
      <c r="J980" t="s">
        <v>231</v>
      </c>
      <c r="K980" s="1" t="s">
        <v>232</v>
      </c>
      <c r="L980" s="1" t="s">
        <v>162</v>
      </c>
      <c r="M980">
        <v>25</v>
      </c>
      <c r="N980">
        <v>0</v>
      </c>
      <c r="O980">
        <v>0</v>
      </c>
      <c r="P980">
        <v>0</v>
      </c>
      <c r="Q980" s="1"/>
      <c r="X980" t="str">
        <f>Toss[[#This Row],[服装]]&amp;Toss[[#This Row],[名前]]&amp;Toss[[#This Row],[レアリティ]]</f>
        <v>カンフー宮侑ICONIC</v>
      </c>
    </row>
    <row r="981" spans="1:24" x14ac:dyDescent="0.25">
      <c r="A981">
        <f>VLOOKUP(Toss[[#This Row],[No用]],SetNo[[No.用]:[vlookup 用]],2,FALSE)</f>
        <v>311</v>
      </c>
      <c r="B981">
        <f>IF(ROW()=2,1,IF(A980&lt;&gt;Toss[[#This Row],[No]],1,B980+1))</f>
        <v>1</v>
      </c>
      <c r="C981" s="1" t="s">
        <v>815</v>
      </c>
      <c r="D981" s="1" t="s">
        <v>186</v>
      </c>
      <c r="E981" s="1" t="s">
        <v>73</v>
      </c>
      <c r="F981" s="1" t="s">
        <v>74</v>
      </c>
      <c r="G981" s="1" t="s">
        <v>185</v>
      </c>
      <c r="H981" s="1" t="s">
        <v>71</v>
      </c>
      <c r="I981">
        <v>1</v>
      </c>
      <c r="J981" t="s">
        <v>231</v>
      </c>
      <c r="K981" s="1" t="s">
        <v>166</v>
      </c>
      <c r="L981" s="1" t="s">
        <v>173</v>
      </c>
      <c r="M981">
        <v>39</v>
      </c>
      <c r="N981">
        <v>0</v>
      </c>
      <c r="O981">
        <v>0</v>
      </c>
      <c r="P981">
        <v>0</v>
      </c>
      <c r="Q981" s="1"/>
      <c r="X981" t="str">
        <f>Toss[[#This Row],[服装]]&amp;Toss[[#This Row],[名前]]&amp;Toss[[#This Row],[レアリティ]]</f>
        <v>新年2宮侑ICONIC</v>
      </c>
    </row>
    <row r="982" spans="1:24" x14ac:dyDescent="0.25">
      <c r="A982">
        <f>VLOOKUP(Toss[[#This Row],[No用]],SetNo[[No.用]:[vlookup 用]],2,FALSE)</f>
        <v>311</v>
      </c>
      <c r="B982">
        <f>IF(ROW()=2,1,IF(A981&lt;&gt;Toss[[#This Row],[No]],1,B981+1))</f>
        <v>2</v>
      </c>
      <c r="C982" s="1" t="s">
        <v>815</v>
      </c>
      <c r="D982" s="1" t="s">
        <v>186</v>
      </c>
      <c r="E982" s="1" t="s">
        <v>73</v>
      </c>
      <c r="F982" s="1" t="s">
        <v>74</v>
      </c>
      <c r="G982" s="1" t="s">
        <v>185</v>
      </c>
      <c r="H982" s="1" t="s">
        <v>71</v>
      </c>
      <c r="I982">
        <v>1</v>
      </c>
      <c r="J982" t="s">
        <v>231</v>
      </c>
      <c r="K982" s="1" t="s">
        <v>169</v>
      </c>
      <c r="L982" s="1" t="s">
        <v>173</v>
      </c>
      <c r="M982">
        <v>39</v>
      </c>
      <c r="N982">
        <v>0</v>
      </c>
      <c r="O982">
        <v>0</v>
      </c>
      <c r="P982">
        <v>0</v>
      </c>
      <c r="Q982" s="1"/>
      <c r="X982" t="str">
        <f>Toss[[#This Row],[服装]]&amp;Toss[[#This Row],[名前]]&amp;Toss[[#This Row],[レアリティ]]</f>
        <v>新年2宮侑ICONIC</v>
      </c>
    </row>
    <row r="983" spans="1:24" x14ac:dyDescent="0.25">
      <c r="A983">
        <f>VLOOKUP(Toss[[#This Row],[No用]],SetNo[[No.用]:[vlookup 用]],2,FALSE)</f>
        <v>311</v>
      </c>
      <c r="B983">
        <f>IF(ROW()=2,1,IF(A982&lt;&gt;Toss[[#This Row],[No]],1,B982+1))</f>
        <v>3</v>
      </c>
      <c r="C983" s="1" t="s">
        <v>815</v>
      </c>
      <c r="D983" s="1" t="s">
        <v>186</v>
      </c>
      <c r="E983" s="1" t="s">
        <v>73</v>
      </c>
      <c r="F983" s="1" t="s">
        <v>74</v>
      </c>
      <c r="G983" s="1" t="s">
        <v>185</v>
      </c>
      <c r="H983" s="1" t="s">
        <v>71</v>
      </c>
      <c r="I983">
        <v>1</v>
      </c>
      <c r="J983" t="s">
        <v>231</v>
      </c>
      <c r="K983" s="1" t="s">
        <v>181</v>
      </c>
      <c r="L983" s="1" t="s">
        <v>173</v>
      </c>
      <c r="M983">
        <v>43</v>
      </c>
      <c r="N983">
        <v>0</v>
      </c>
      <c r="O983">
        <v>0</v>
      </c>
      <c r="P983">
        <v>0</v>
      </c>
      <c r="Q983" s="1"/>
      <c r="X983" t="str">
        <f>Toss[[#This Row],[服装]]&amp;Toss[[#This Row],[名前]]&amp;Toss[[#This Row],[レアリティ]]</f>
        <v>新年2宮侑ICONIC</v>
      </c>
    </row>
    <row r="984" spans="1:24" x14ac:dyDescent="0.25">
      <c r="A984">
        <f>VLOOKUP(Toss[[#This Row],[No用]],SetNo[[No.用]:[vlookup 用]],2,FALSE)</f>
        <v>311</v>
      </c>
      <c r="B984">
        <f>IF(ROW()=2,1,IF(A983&lt;&gt;Toss[[#This Row],[No]],1,B983+1))</f>
        <v>4</v>
      </c>
      <c r="C984" s="1" t="s">
        <v>815</v>
      </c>
      <c r="D984" s="1" t="s">
        <v>186</v>
      </c>
      <c r="E984" s="1" t="s">
        <v>73</v>
      </c>
      <c r="F984" s="1" t="s">
        <v>74</v>
      </c>
      <c r="G984" s="1" t="s">
        <v>185</v>
      </c>
      <c r="H984" s="1" t="s">
        <v>71</v>
      </c>
      <c r="I984">
        <v>1</v>
      </c>
      <c r="J984" t="s">
        <v>231</v>
      </c>
      <c r="K984" s="1" t="s">
        <v>232</v>
      </c>
      <c r="L984" s="1" t="s">
        <v>173</v>
      </c>
      <c r="M984">
        <v>34</v>
      </c>
      <c r="N984">
        <v>0</v>
      </c>
      <c r="O984">
        <v>0</v>
      </c>
      <c r="P984">
        <v>0</v>
      </c>
      <c r="Q984" s="1"/>
      <c r="X984" t="str">
        <f>Toss[[#This Row],[服装]]&amp;Toss[[#This Row],[名前]]&amp;Toss[[#This Row],[レアリティ]]</f>
        <v>新年2宮侑ICONIC</v>
      </c>
    </row>
    <row r="985" spans="1:24" x14ac:dyDescent="0.25">
      <c r="A985">
        <f>VLOOKUP(Toss[[#This Row],[No用]],SetNo[[No.用]:[vlookup 用]],2,FALSE)</f>
        <v>311</v>
      </c>
      <c r="B985">
        <f>IF(ROW()=2,1,IF(A984&lt;&gt;Toss[[#This Row],[No]],1,B984+1))</f>
        <v>5</v>
      </c>
      <c r="C985" s="1" t="s">
        <v>815</v>
      </c>
      <c r="D985" s="1" t="s">
        <v>186</v>
      </c>
      <c r="E985" s="1" t="s">
        <v>73</v>
      </c>
      <c r="F985" s="1" t="s">
        <v>74</v>
      </c>
      <c r="G985" s="1" t="s">
        <v>185</v>
      </c>
      <c r="H985" s="1" t="s">
        <v>71</v>
      </c>
      <c r="I985">
        <v>1</v>
      </c>
      <c r="J985" t="s">
        <v>231</v>
      </c>
      <c r="K985" s="1" t="s">
        <v>183</v>
      </c>
      <c r="L985" s="1" t="s">
        <v>224</v>
      </c>
      <c r="M985">
        <v>52</v>
      </c>
      <c r="N985">
        <v>0</v>
      </c>
      <c r="O985">
        <v>62</v>
      </c>
      <c r="P985">
        <v>0</v>
      </c>
      <c r="Q985" s="1"/>
      <c r="R985" s="1" t="s">
        <v>1686</v>
      </c>
      <c r="T985" s="1"/>
      <c r="U985" s="1"/>
      <c r="V985" s="1"/>
      <c r="W985" s="1" t="s">
        <v>1178</v>
      </c>
      <c r="X985" t="str">
        <f>Toss[[#This Row],[服装]]&amp;Toss[[#This Row],[名前]]&amp;Toss[[#This Row],[レアリティ]]</f>
        <v>新年2宮侑ICONIC</v>
      </c>
    </row>
    <row r="986" spans="1:24" x14ac:dyDescent="0.25">
      <c r="A986">
        <f>VLOOKUP(Toss[[#This Row],[No用]],SetNo[[No.用]:[vlookup 用]],2,FALSE)</f>
        <v>311</v>
      </c>
      <c r="B986">
        <f>IF(ROW()=2,1,IF(A985&lt;&gt;Toss[[#This Row],[No]],1,B985+1))</f>
        <v>6</v>
      </c>
      <c r="C986" s="1" t="s">
        <v>815</v>
      </c>
      <c r="D986" s="1" t="s">
        <v>186</v>
      </c>
      <c r="E986" s="1" t="s">
        <v>73</v>
      </c>
      <c r="F986" s="1" t="s">
        <v>74</v>
      </c>
      <c r="G986" s="1" t="s">
        <v>185</v>
      </c>
      <c r="H986" s="1" t="s">
        <v>71</v>
      </c>
      <c r="I986">
        <v>1</v>
      </c>
      <c r="J986" t="s">
        <v>231</v>
      </c>
      <c r="K986" s="1" t="s">
        <v>169</v>
      </c>
      <c r="L986" s="1" t="s">
        <v>224</v>
      </c>
      <c r="M986">
        <v>52</v>
      </c>
      <c r="N986">
        <v>0</v>
      </c>
      <c r="O986">
        <v>62</v>
      </c>
      <c r="P986">
        <v>0</v>
      </c>
      <c r="Q986" s="1" t="s">
        <v>1547</v>
      </c>
      <c r="W986" s="1" t="s">
        <v>1544</v>
      </c>
      <c r="X986" t="str">
        <f>Toss[[#This Row],[服装]]&amp;Toss[[#This Row],[名前]]&amp;Toss[[#This Row],[レアリティ]]</f>
        <v>新年2宮侑ICONIC</v>
      </c>
    </row>
    <row r="987" spans="1:24" x14ac:dyDescent="0.25">
      <c r="A987">
        <f>VLOOKUP(Toss[[#This Row],[No用]],SetNo[[No.用]:[vlookup 用]],2,FALSE)</f>
        <v>311</v>
      </c>
      <c r="B987">
        <f>IF(ROW()=2,1,IF(A986&lt;&gt;Toss[[#This Row],[No]],1,B986+1))</f>
        <v>7</v>
      </c>
      <c r="C987" s="1" t="s">
        <v>815</v>
      </c>
      <c r="D987" s="1" t="s">
        <v>186</v>
      </c>
      <c r="E987" s="1" t="s">
        <v>73</v>
      </c>
      <c r="F987" s="1" t="s">
        <v>74</v>
      </c>
      <c r="G987" s="1" t="s">
        <v>185</v>
      </c>
      <c r="H987" s="1" t="s">
        <v>71</v>
      </c>
      <c r="I987">
        <v>1</v>
      </c>
      <c r="J987" t="s">
        <v>231</v>
      </c>
      <c r="K987" s="1" t="s">
        <v>232</v>
      </c>
      <c r="L987" s="1" t="s">
        <v>224</v>
      </c>
      <c r="M987">
        <v>55</v>
      </c>
      <c r="N987">
        <v>0</v>
      </c>
      <c r="O987">
        <v>65</v>
      </c>
      <c r="P987">
        <v>0</v>
      </c>
      <c r="Q987" s="1"/>
      <c r="W987" s="1" t="s">
        <v>1179</v>
      </c>
      <c r="X987" t="str">
        <f>Toss[[#This Row],[服装]]&amp;Toss[[#This Row],[名前]]&amp;Toss[[#This Row],[レアリティ]]</f>
        <v>新年2宮侑ICONIC</v>
      </c>
    </row>
    <row r="988" spans="1:24" x14ac:dyDescent="0.25">
      <c r="A988">
        <f>VLOOKUP(Toss[[#This Row],[No用]],SetNo[[No.用]:[vlookup 用]],2,FALSE)</f>
        <v>312</v>
      </c>
      <c r="B988">
        <f>IF(ROW()=2,1,IF(A987&lt;&gt;Toss[[#This Row],[No]],1,B987+1))</f>
        <v>1</v>
      </c>
      <c r="C988" s="1" t="s">
        <v>951</v>
      </c>
      <c r="D988" s="1" t="s">
        <v>186</v>
      </c>
      <c r="E988" s="1" t="s">
        <v>90</v>
      </c>
      <c r="F988" s="1" t="s">
        <v>74</v>
      </c>
      <c r="G988" s="1" t="s">
        <v>185</v>
      </c>
      <c r="H988" s="1" t="s">
        <v>71</v>
      </c>
      <c r="I988">
        <v>1</v>
      </c>
      <c r="J988" t="s">
        <v>231</v>
      </c>
      <c r="K988" s="1" t="s">
        <v>166</v>
      </c>
      <c r="L988" s="1" t="s">
        <v>173</v>
      </c>
      <c r="M988">
        <v>38</v>
      </c>
      <c r="N988">
        <v>0</v>
      </c>
      <c r="O988">
        <v>0</v>
      </c>
      <c r="P988">
        <v>0</v>
      </c>
      <c r="Q988" s="1"/>
      <c r="X988" t="str">
        <f>Toss[[#This Row],[服装]]&amp;Toss[[#This Row],[名前]]&amp;Toss[[#This Row],[レアリティ]]</f>
        <v>サバゲ2宮侑ICONIC</v>
      </c>
    </row>
    <row r="989" spans="1:24" x14ac:dyDescent="0.25">
      <c r="A989">
        <f>VLOOKUP(Toss[[#This Row],[No用]],SetNo[[No.用]:[vlookup 用]],2,FALSE)</f>
        <v>312</v>
      </c>
      <c r="B989">
        <f>IF(ROW()=2,1,IF(A988&lt;&gt;Toss[[#This Row],[No]],1,B988+1))</f>
        <v>2</v>
      </c>
      <c r="C989" s="1" t="s">
        <v>951</v>
      </c>
      <c r="D989" s="1" t="s">
        <v>186</v>
      </c>
      <c r="E989" s="1" t="s">
        <v>90</v>
      </c>
      <c r="F989" s="1" t="s">
        <v>74</v>
      </c>
      <c r="G989" s="1" t="s">
        <v>185</v>
      </c>
      <c r="H989" s="1" t="s">
        <v>71</v>
      </c>
      <c r="I989">
        <v>1</v>
      </c>
      <c r="J989" t="s">
        <v>231</v>
      </c>
      <c r="K989" s="1" t="s">
        <v>169</v>
      </c>
      <c r="L989" s="1" t="s">
        <v>173</v>
      </c>
      <c r="M989">
        <v>38</v>
      </c>
      <c r="N989">
        <v>0</v>
      </c>
      <c r="O989">
        <v>0</v>
      </c>
      <c r="P989">
        <v>0</v>
      </c>
      <c r="Q989" s="1"/>
      <c r="X989" t="str">
        <f>Toss[[#This Row],[服装]]&amp;Toss[[#This Row],[名前]]&amp;Toss[[#This Row],[レアリティ]]</f>
        <v>サバゲ2宮侑ICONIC</v>
      </c>
    </row>
    <row r="990" spans="1:24" x14ac:dyDescent="0.25">
      <c r="A990">
        <f>VLOOKUP(Toss[[#This Row],[No用]],SetNo[[No.用]:[vlookup 用]],2,FALSE)</f>
        <v>312</v>
      </c>
      <c r="B990">
        <f>IF(ROW()=2,1,IF(A989&lt;&gt;Toss[[#This Row],[No]],1,B989+1))</f>
        <v>3</v>
      </c>
      <c r="C990" s="1" t="s">
        <v>951</v>
      </c>
      <c r="D990" s="1" t="s">
        <v>186</v>
      </c>
      <c r="E990" s="1" t="s">
        <v>90</v>
      </c>
      <c r="F990" s="1" t="s">
        <v>74</v>
      </c>
      <c r="G990" s="1" t="s">
        <v>185</v>
      </c>
      <c r="H990" s="1" t="s">
        <v>71</v>
      </c>
      <c r="I990">
        <v>1</v>
      </c>
      <c r="J990" t="s">
        <v>231</v>
      </c>
      <c r="K990" s="1" t="s">
        <v>181</v>
      </c>
      <c r="L990" s="1" t="s">
        <v>173</v>
      </c>
      <c r="M990">
        <v>42</v>
      </c>
      <c r="N990">
        <v>0</v>
      </c>
      <c r="O990">
        <v>0</v>
      </c>
      <c r="P990">
        <v>0</v>
      </c>
      <c r="Q990" s="1"/>
      <c r="X990" t="str">
        <f>Toss[[#This Row],[服装]]&amp;Toss[[#This Row],[名前]]&amp;Toss[[#This Row],[レアリティ]]</f>
        <v>サバゲ2宮侑ICONIC</v>
      </c>
    </row>
    <row r="991" spans="1:24" x14ac:dyDescent="0.25">
      <c r="A991">
        <f>VLOOKUP(Toss[[#This Row],[No用]],SetNo[[No.用]:[vlookup 用]],2,FALSE)</f>
        <v>312</v>
      </c>
      <c r="B991">
        <f>IF(ROW()=2,1,IF(A990&lt;&gt;Toss[[#This Row],[No]],1,B990+1))</f>
        <v>4</v>
      </c>
      <c r="C991" s="1" t="s">
        <v>951</v>
      </c>
      <c r="D991" s="1" t="s">
        <v>186</v>
      </c>
      <c r="E991" s="1" t="s">
        <v>90</v>
      </c>
      <c r="F991" s="1" t="s">
        <v>74</v>
      </c>
      <c r="G991" s="1" t="s">
        <v>185</v>
      </c>
      <c r="H991" s="1" t="s">
        <v>71</v>
      </c>
      <c r="I991">
        <v>1</v>
      </c>
      <c r="J991" t="s">
        <v>231</v>
      </c>
      <c r="K991" s="1" t="s">
        <v>232</v>
      </c>
      <c r="L991" s="1" t="s">
        <v>162</v>
      </c>
      <c r="M991">
        <v>25</v>
      </c>
      <c r="N991">
        <v>0</v>
      </c>
      <c r="O991">
        <v>0</v>
      </c>
      <c r="P991">
        <v>0</v>
      </c>
      <c r="Q991" s="1"/>
      <c r="X991" t="str">
        <f>Toss[[#This Row],[服装]]&amp;Toss[[#This Row],[名前]]&amp;Toss[[#This Row],[レアリティ]]</f>
        <v>サバゲ2宮侑ICONIC</v>
      </c>
    </row>
    <row r="992" spans="1:24" x14ac:dyDescent="0.25">
      <c r="A992">
        <f>VLOOKUP(Toss[[#This Row],[No用]],SetNo[[No.用]:[vlookup 用]],2,FALSE)</f>
        <v>313</v>
      </c>
      <c r="B992">
        <f>IF(ROW()=2,1,IF(A991&lt;&gt;Toss[[#This Row],[No]],1,B991+1))</f>
        <v>1</v>
      </c>
      <c r="C992" s="1" t="s">
        <v>149</v>
      </c>
      <c r="D992" s="1" t="s">
        <v>186</v>
      </c>
      <c r="E992" s="1" t="s">
        <v>77</v>
      </c>
      <c r="F992" s="1" t="s">
        <v>74</v>
      </c>
      <c r="G992" s="1" t="s">
        <v>185</v>
      </c>
      <c r="H992" s="1" t="s">
        <v>71</v>
      </c>
      <c r="I992">
        <v>1</v>
      </c>
      <c r="J992" t="s">
        <v>231</v>
      </c>
      <c r="K992" s="1" t="s">
        <v>166</v>
      </c>
      <c r="L992" s="1" t="s">
        <v>173</v>
      </c>
      <c r="M992">
        <v>40</v>
      </c>
      <c r="N992">
        <v>0</v>
      </c>
      <c r="O992">
        <v>0</v>
      </c>
      <c r="P992">
        <v>0</v>
      </c>
      <c r="Q992" s="1"/>
      <c r="X992" t="str">
        <f>Toss[[#This Row],[服装]]&amp;Toss[[#This Row],[名前]]&amp;Toss[[#This Row],[レアリティ]]</f>
        <v>制服宮侑ICONIC</v>
      </c>
    </row>
    <row r="993" spans="1:24" x14ac:dyDescent="0.25">
      <c r="A993">
        <f>VLOOKUP(Toss[[#This Row],[No用]],SetNo[[No.用]:[vlookup 用]],2,FALSE)</f>
        <v>313</v>
      </c>
      <c r="B993">
        <f>IF(ROW()=2,1,IF(A992&lt;&gt;Toss[[#This Row],[No]],1,B992+1))</f>
        <v>2</v>
      </c>
      <c r="C993" s="1" t="s">
        <v>149</v>
      </c>
      <c r="D993" s="1" t="s">
        <v>186</v>
      </c>
      <c r="E993" s="1" t="s">
        <v>77</v>
      </c>
      <c r="F993" s="1" t="s">
        <v>74</v>
      </c>
      <c r="G993" s="1" t="s">
        <v>185</v>
      </c>
      <c r="H993" s="1" t="s">
        <v>71</v>
      </c>
      <c r="I993">
        <v>1</v>
      </c>
      <c r="J993" t="s">
        <v>231</v>
      </c>
      <c r="K993" s="1" t="s">
        <v>169</v>
      </c>
      <c r="L993" s="1" t="s">
        <v>173</v>
      </c>
      <c r="M993">
        <v>40</v>
      </c>
      <c r="N993">
        <v>0</v>
      </c>
      <c r="O993">
        <v>0</v>
      </c>
      <c r="P993">
        <v>0</v>
      </c>
      <c r="Q993" s="1"/>
      <c r="X993" t="str">
        <f>Toss[[#This Row],[服装]]&amp;Toss[[#This Row],[名前]]&amp;Toss[[#This Row],[レアリティ]]</f>
        <v>制服宮侑ICONIC</v>
      </c>
    </row>
    <row r="994" spans="1:24" x14ac:dyDescent="0.25">
      <c r="A994">
        <f>VLOOKUP(Toss[[#This Row],[No用]],SetNo[[No.用]:[vlookup 用]],2,FALSE)</f>
        <v>313</v>
      </c>
      <c r="B994">
        <f>IF(ROW()=2,1,IF(A993&lt;&gt;Toss[[#This Row],[No]],1,B993+1))</f>
        <v>3</v>
      </c>
      <c r="C994" s="1" t="s">
        <v>149</v>
      </c>
      <c r="D994" s="1" t="s">
        <v>186</v>
      </c>
      <c r="E994" s="1" t="s">
        <v>77</v>
      </c>
      <c r="F994" s="1" t="s">
        <v>74</v>
      </c>
      <c r="G994" s="1" t="s">
        <v>185</v>
      </c>
      <c r="H994" s="1" t="s">
        <v>71</v>
      </c>
      <c r="I994">
        <v>1</v>
      </c>
      <c r="J994" t="s">
        <v>231</v>
      </c>
      <c r="K994" s="1" t="s">
        <v>181</v>
      </c>
      <c r="L994" s="1" t="s">
        <v>173</v>
      </c>
      <c r="M994">
        <v>44</v>
      </c>
      <c r="N994">
        <v>0</v>
      </c>
      <c r="O994">
        <v>0</v>
      </c>
      <c r="P994">
        <v>0</v>
      </c>
      <c r="Q994" s="1"/>
      <c r="X994" t="str">
        <f>Toss[[#This Row],[服装]]&amp;Toss[[#This Row],[名前]]&amp;Toss[[#This Row],[レアリティ]]</f>
        <v>制服宮侑ICONIC</v>
      </c>
    </row>
    <row r="995" spans="1:24" x14ac:dyDescent="0.25">
      <c r="A995">
        <f>VLOOKUP(Toss[[#This Row],[No用]],SetNo[[No.用]:[vlookup 用]],2,FALSE)</f>
        <v>313</v>
      </c>
      <c r="B995">
        <f>IF(ROW()=2,1,IF(A994&lt;&gt;Toss[[#This Row],[No]],1,B994+1))</f>
        <v>4</v>
      </c>
      <c r="C995" s="1" t="s">
        <v>149</v>
      </c>
      <c r="D995" s="1" t="s">
        <v>186</v>
      </c>
      <c r="E995" s="1" t="s">
        <v>77</v>
      </c>
      <c r="F995" s="1" t="s">
        <v>74</v>
      </c>
      <c r="G995" s="1" t="s">
        <v>185</v>
      </c>
      <c r="H995" s="1" t="s">
        <v>71</v>
      </c>
      <c r="I995">
        <v>1</v>
      </c>
      <c r="J995" t="s">
        <v>231</v>
      </c>
      <c r="K995" s="1" t="s">
        <v>232</v>
      </c>
      <c r="L995" s="1" t="s">
        <v>173</v>
      </c>
      <c r="M995">
        <v>35</v>
      </c>
      <c r="N995">
        <v>0</v>
      </c>
      <c r="O995">
        <v>0</v>
      </c>
      <c r="P995">
        <v>0</v>
      </c>
      <c r="Q995" s="1"/>
      <c r="X995" t="str">
        <f>Toss[[#This Row],[服装]]&amp;Toss[[#This Row],[名前]]&amp;Toss[[#This Row],[レアリティ]]</f>
        <v>制服宮侑ICONIC</v>
      </c>
    </row>
    <row r="996" spans="1:24" x14ac:dyDescent="0.25">
      <c r="A996">
        <f>VLOOKUP(Toss[[#This Row],[No用]],SetNo[[No.用]:[vlookup 用]],2,FALSE)</f>
        <v>313</v>
      </c>
      <c r="B996">
        <f>IF(ROW()=2,1,IF(A995&lt;&gt;Toss[[#This Row],[No]],1,B995+1))</f>
        <v>5</v>
      </c>
      <c r="C996" s="1" t="s">
        <v>149</v>
      </c>
      <c r="D996" s="1" t="s">
        <v>186</v>
      </c>
      <c r="E996" s="1" t="s">
        <v>77</v>
      </c>
      <c r="F996" s="1" t="s">
        <v>74</v>
      </c>
      <c r="G996" s="1" t="s">
        <v>185</v>
      </c>
      <c r="H996" s="1" t="s">
        <v>71</v>
      </c>
      <c r="I996">
        <v>1</v>
      </c>
      <c r="J996" t="s">
        <v>231</v>
      </c>
      <c r="K996" s="1" t="s">
        <v>183</v>
      </c>
      <c r="L996" s="1" t="s">
        <v>224</v>
      </c>
      <c r="M996">
        <v>56</v>
      </c>
      <c r="N996">
        <v>0</v>
      </c>
      <c r="O996">
        <v>66</v>
      </c>
      <c r="P996">
        <v>0</v>
      </c>
      <c r="Q996" s="1"/>
      <c r="R996" s="1" t="s">
        <v>1686</v>
      </c>
      <c r="T996" s="1"/>
      <c r="U996" s="1"/>
      <c r="V996" s="1"/>
      <c r="W996" s="1" t="s">
        <v>1178</v>
      </c>
      <c r="X996" t="str">
        <f>Toss[[#This Row],[服装]]&amp;Toss[[#This Row],[名前]]&amp;Toss[[#This Row],[レアリティ]]</f>
        <v>制服宮侑ICONIC</v>
      </c>
    </row>
    <row r="997" spans="1:24" x14ac:dyDescent="0.25">
      <c r="A997">
        <f>VLOOKUP(Toss[[#This Row],[No用]],SetNo[[No.用]:[vlookup 用]],2,FALSE)</f>
        <v>313</v>
      </c>
      <c r="B997">
        <f>IF(ROW()=2,1,IF(A996&lt;&gt;Toss[[#This Row],[No]],1,B996+1))</f>
        <v>6</v>
      </c>
      <c r="C997" s="1" t="s">
        <v>149</v>
      </c>
      <c r="D997" s="1" t="s">
        <v>186</v>
      </c>
      <c r="E997" s="1" t="s">
        <v>77</v>
      </c>
      <c r="F997" s="1" t="s">
        <v>74</v>
      </c>
      <c r="G997" s="1" t="s">
        <v>185</v>
      </c>
      <c r="H997" s="1" t="s">
        <v>71</v>
      </c>
      <c r="I997">
        <v>1</v>
      </c>
      <c r="J997" t="s">
        <v>231</v>
      </c>
      <c r="K997" s="1" t="s">
        <v>232</v>
      </c>
      <c r="L997" s="1" t="s">
        <v>224</v>
      </c>
      <c r="M997">
        <v>56</v>
      </c>
      <c r="N997">
        <v>0</v>
      </c>
      <c r="O997">
        <v>66</v>
      </c>
      <c r="P997">
        <v>0</v>
      </c>
      <c r="Q997" s="1"/>
      <c r="W997" s="1" t="s">
        <v>1179</v>
      </c>
      <c r="X997" t="str">
        <f>Toss[[#This Row],[服装]]&amp;Toss[[#This Row],[名前]]&amp;Toss[[#This Row],[レアリティ]]</f>
        <v>制服宮侑ICONIC</v>
      </c>
    </row>
    <row r="998" spans="1:24" x14ac:dyDescent="0.25">
      <c r="A998">
        <f>VLOOKUP(Toss[[#This Row],[No用]],SetNo[[No.用]:[vlookup 用]],2,FALSE)</f>
        <v>314</v>
      </c>
      <c r="B998">
        <f>IF(ROW()=2,1,IF(A997&lt;&gt;Toss[[#This Row],[No]],1,B997+1))</f>
        <v>1</v>
      </c>
      <c r="C998" s="1" t="s">
        <v>1502</v>
      </c>
      <c r="D998" s="1" t="s">
        <v>186</v>
      </c>
      <c r="E998" s="1" t="s">
        <v>73</v>
      </c>
      <c r="F998" s="1" t="s">
        <v>74</v>
      </c>
      <c r="G998" s="1" t="s">
        <v>185</v>
      </c>
      <c r="H998" s="1" t="s">
        <v>71</v>
      </c>
      <c r="I998">
        <v>1</v>
      </c>
      <c r="J998" t="s">
        <v>231</v>
      </c>
      <c r="K998" s="1" t="s">
        <v>166</v>
      </c>
      <c r="L998" s="1" t="s">
        <v>173</v>
      </c>
      <c r="M998">
        <v>41</v>
      </c>
      <c r="N998">
        <v>0</v>
      </c>
      <c r="O998">
        <v>0</v>
      </c>
      <c r="P998">
        <v>0</v>
      </c>
      <c r="Q998" s="1"/>
      <c r="W998" s="1"/>
      <c r="X998" t="str">
        <f>Toss[[#This Row],[服装]]&amp;Toss[[#This Row],[名前]]&amp;Toss[[#This Row],[レアリティ]]</f>
        <v>3周年宮侑ICONIC</v>
      </c>
    </row>
    <row r="999" spans="1:24" x14ac:dyDescent="0.25">
      <c r="A999">
        <f>VLOOKUP(Toss[[#This Row],[No用]],SetNo[[No.用]:[vlookup 用]],2,FALSE)</f>
        <v>314</v>
      </c>
      <c r="B999">
        <f>IF(ROW()=2,1,IF(A998&lt;&gt;Toss[[#This Row],[No]],1,B998+1))</f>
        <v>2</v>
      </c>
      <c r="C999" s="1" t="s">
        <v>1502</v>
      </c>
      <c r="D999" s="1" t="s">
        <v>186</v>
      </c>
      <c r="E999" s="1" t="s">
        <v>73</v>
      </c>
      <c r="F999" s="1" t="s">
        <v>74</v>
      </c>
      <c r="G999" s="1" t="s">
        <v>185</v>
      </c>
      <c r="H999" s="1" t="s">
        <v>71</v>
      </c>
      <c r="I999">
        <v>1</v>
      </c>
      <c r="J999" t="s">
        <v>231</v>
      </c>
      <c r="K999" s="1" t="s">
        <v>169</v>
      </c>
      <c r="L999" s="1" t="s">
        <v>173</v>
      </c>
      <c r="M999">
        <v>41</v>
      </c>
      <c r="N999">
        <v>0</v>
      </c>
      <c r="O999">
        <v>0</v>
      </c>
      <c r="P999">
        <v>0</v>
      </c>
      <c r="Q999" s="1"/>
      <c r="W999" s="1"/>
      <c r="X999" t="str">
        <f>Toss[[#This Row],[服装]]&amp;Toss[[#This Row],[名前]]&amp;Toss[[#This Row],[レアリティ]]</f>
        <v>3周年宮侑ICONIC</v>
      </c>
    </row>
    <row r="1000" spans="1:24" x14ac:dyDescent="0.25">
      <c r="A1000">
        <f>VLOOKUP(Toss[[#This Row],[No用]],SetNo[[No.用]:[vlookup 用]],2,FALSE)</f>
        <v>314</v>
      </c>
      <c r="B1000">
        <f>IF(ROW()=2,1,IF(A999&lt;&gt;Toss[[#This Row],[No]],1,B999+1))</f>
        <v>3</v>
      </c>
      <c r="C1000" s="1" t="s">
        <v>1502</v>
      </c>
      <c r="D1000" s="1" t="s">
        <v>186</v>
      </c>
      <c r="E1000" s="1" t="s">
        <v>73</v>
      </c>
      <c r="F1000" s="1" t="s">
        <v>74</v>
      </c>
      <c r="G1000" s="1" t="s">
        <v>185</v>
      </c>
      <c r="H1000" s="1" t="s">
        <v>71</v>
      </c>
      <c r="I1000">
        <v>1</v>
      </c>
      <c r="J1000" t="s">
        <v>231</v>
      </c>
      <c r="K1000" s="1" t="s">
        <v>233</v>
      </c>
      <c r="L1000" s="1" t="s">
        <v>173</v>
      </c>
      <c r="M1000">
        <v>45</v>
      </c>
      <c r="N1000">
        <v>0</v>
      </c>
      <c r="O1000">
        <v>0</v>
      </c>
      <c r="P1000">
        <v>0</v>
      </c>
      <c r="Q1000" s="1"/>
      <c r="W1000" s="1"/>
      <c r="X1000" t="str">
        <f>Toss[[#This Row],[服装]]&amp;Toss[[#This Row],[名前]]&amp;Toss[[#This Row],[レアリティ]]</f>
        <v>3周年宮侑ICONIC</v>
      </c>
    </row>
    <row r="1001" spans="1:24" x14ac:dyDescent="0.25">
      <c r="A1001">
        <f>VLOOKUP(Toss[[#This Row],[No用]],SetNo[[No.用]:[vlookup 用]],2,FALSE)</f>
        <v>314</v>
      </c>
      <c r="B1001">
        <f>IF(ROW()=2,1,IF(A1000&lt;&gt;Toss[[#This Row],[No]],1,B1000+1))</f>
        <v>4</v>
      </c>
      <c r="C1001" s="1" t="s">
        <v>1502</v>
      </c>
      <c r="D1001" s="1" t="s">
        <v>186</v>
      </c>
      <c r="E1001" s="1" t="s">
        <v>73</v>
      </c>
      <c r="F1001" s="1" t="s">
        <v>74</v>
      </c>
      <c r="G1001" s="1" t="s">
        <v>185</v>
      </c>
      <c r="H1001" s="1" t="s">
        <v>71</v>
      </c>
      <c r="I1001">
        <v>1</v>
      </c>
      <c r="J1001" t="s">
        <v>231</v>
      </c>
      <c r="K1001" s="1" t="s">
        <v>362</v>
      </c>
      <c r="L1001" s="1" t="s">
        <v>178</v>
      </c>
      <c r="M1001">
        <v>33</v>
      </c>
      <c r="N1001">
        <v>0</v>
      </c>
      <c r="O1001">
        <v>0</v>
      </c>
      <c r="P1001">
        <v>0</v>
      </c>
      <c r="Q1001" s="1"/>
      <c r="X1001" t="str">
        <f>Toss[[#This Row],[服装]]&amp;Toss[[#This Row],[名前]]&amp;Toss[[#This Row],[レアリティ]]</f>
        <v>3周年宮侑ICONIC</v>
      </c>
    </row>
    <row r="1002" spans="1:24" x14ac:dyDescent="0.25">
      <c r="A1002">
        <f>VLOOKUP(Toss[[#This Row],[No用]],SetNo[[No.用]:[vlookup 用]],2,FALSE)</f>
        <v>314</v>
      </c>
      <c r="B1002">
        <f>IF(ROW()=2,1,IF(A1001&lt;&gt;Toss[[#This Row],[No]],1,B1001+1))</f>
        <v>5</v>
      </c>
      <c r="C1002" s="1" t="s">
        <v>1502</v>
      </c>
      <c r="D1002" s="1" t="s">
        <v>186</v>
      </c>
      <c r="E1002" s="1" t="s">
        <v>73</v>
      </c>
      <c r="F1002" s="1" t="s">
        <v>74</v>
      </c>
      <c r="G1002" s="1" t="s">
        <v>185</v>
      </c>
      <c r="H1002" s="1" t="s">
        <v>71</v>
      </c>
      <c r="I1002">
        <v>1</v>
      </c>
      <c r="J1002" t="s">
        <v>231</v>
      </c>
      <c r="K1002" s="1" t="s">
        <v>232</v>
      </c>
      <c r="L1002" s="1" t="s">
        <v>173</v>
      </c>
      <c r="M1002">
        <v>36</v>
      </c>
      <c r="N1002">
        <v>0</v>
      </c>
      <c r="O1002">
        <v>0</v>
      </c>
      <c r="P1002">
        <v>0</v>
      </c>
      <c r="Q1002" s="1"/>
      <c r="X1002" t="str">
        <f>Toss[[#This Row],[服装]]&amp;Toss[[#This Row],[名前]]&amp;Toss[[#This Row],[レアリティ]]</f>
        <v>3周年宮侑ICONIC</v>
      </c>
    </row>
    <row r="1003" spans="1:24" x14ac:dyDescent="0.25">
      <c r="A1003">
        <f>VLOOKUP(Toss[[#This Row],[No用]],SetNo[[No.用]:[vlookup 用]],2,FALSE)</f>
        <v>314</v>
      </c>
      <c r="B1003">
        <f>IF(ROW()=2,1,IF(A1002&lt;&gt;Toss[[#This Row],[No]],1,B1002+1))</f>
        <v>6</v>
      </c>
      <c r="C1003" s="1" t="s">
        <v>1502</v>
      </c>
      <c r="D1003" s="1" t="s">
        <v>186</v>
      </c>
      <c r="E1003" s="1" t="s">
        <v>73</v>
      </c>
      <c r="F1003" s="1" t="s">
        <v>74</v>
      </c>
      <c r="G1003" s="1" t="s">
        <v>185</v>
      </c>
      <c r="H1003" s="1" t="s">
        <v>71</v>
      </c>
      <c r="I1003">
        <v>1</v>
      </c>
      <c r="J1003" t="s">
        <v>231</v>
      </c>
      <c r="K1003" s="1" t="s">
        <v>183</v>
      </c>
      <c r="L1003" s="1" t="s">
        <v>224</v>
      </c>
      <c r="M1003">
        <v>57</v>
      </c>
      <c r="N1003">
        <v>0</v>
      </c>
      <c r="O1003">
        <v>67</v>
      </c>
      <c r="P1003">
        <v>0</v>
      </c>
      <c r="W1003" s="1" t="s">
        <v>1178</v>
      </c>
      <c r="X1003" t="str">
        <f>Toss[[#This Row],[服装]]&amp;Toss[[#This Row],[名前]]&amp;Toss[[#This Row],[レアリティ]]</f>
        <v>3周年宮侑ICONIC</v>
      </c>
    </row>
    <row r="1004" spans="1:24" x14ac:dyDescent="0.25">
      <c r="A1004">
        <f>VLOOKUP(Toss[[#This Row],[No用]],SetNo[[No.用]:[vlookup 用]],2,FALSE)</f>
        <v>314</v>
      </c>
      <c r="B1004">
        <f>IF(ROW()=2,1,IF(A1003&lt;&gt;Toss[[#This Row],[No]],1,B1003+1))</f>
        <v>7</v>
      </c>
      <c r="C1004" s="1" t="s">
        <v>1502</v>
      </c>
      <c r="D1004" s="1" t="s">
        <v>186</v>
      </c>
      <c r="E1004" s="1" t="s">
        <v>73</v>
      </c>
      <c r="F1004" s="1" t="s">
        <v>74</v>
      </c>
      <c r="G1004" s="1" t="s">
        <v>185</v>
      </c>
      <c r="H1004" s="1" t="s">
        <v>71</v>
      </c>
      <c r="I1004">
        <v>1</v>
      </c>
      <c r="J1004" t="s">
        <v>231</v>
      </c>
      <c r="K1004" s="1" t="s">
        <v>169</v>
      </c>
      <c r="L1004" s="1" t="s">
        <v>224</v>
      </c>
      <c r="M1004">
        <v>57</v>
      </c>
      <c r="N1004">
        <v>0</v>
      </c>
      <c r="O1004">
        <v>67</v>
      </c>
      <c r="P1004">
        <v>0</v>
      </c>
      <c r="Q1004" s="1" t="s">
        <v>1547</v>
      </c>
      <c r="W1004" s="1" t="s">
        <v>1544</v>
      </c>
      <c r="X1004" t="str">
        <f>Toss[[#This Row],[服装]]&amp;Toss[[#This Row],[名前]]&amp;Toss[[#This Row],[レアリティ]]</f>
        <v>3周年宮侑ICONIC</v>
      </c>
    </row>
    <row r="1005" spans="1:24" x14ac:dyDescent="0.25">
      <c r="A1005">
        <f>VLOOKUP(Toss[[#This Row],[No用]],SetNo[[No.用]:[vlookup 用]],2,FALSE)</f>
        <v>314</v>
      </c>
      <c r="B1005">
        <f>IF(ROW()=2,1,IF(A1004&lt;&gt;Toss[[#This Row],[No]],1,B1004+1))</f>
        <v>8</v>
      </c>
      <c r="C1005" s="1" t="s">
        <v>1502</v>
      </c>
      <c r="D1005" s="1" t="s">
        <v>186</v>
      </c>
      <c r="E1005" s="1" t="s">
        <v>73</v>
      </c>
      <c r="F1005" s="1" t="s">
        <v>74</v>
      </c>
      <c r="G1005" s="1" t="s">
        <v>185</v>
      </c>
      <c r="H1005" s="1" t="s">
        <v>71</v>
      </c>
      <c r="I1005">
        <v>1</v>
      </c>
      <c r="J1005" t="s">
        <v>231</v>
      </c>
      <c r="K1005" s="1" t="s">
        <v>232</v>
      </c>
      <c r="L1005" s="1" t="s">
        <v>224</v>
      </c>
      <c r="M1005">
        <v>57</v>
      </c>
      <c r="N1005">
        <v>0</v>
      </c>
      <c r="O1005">
        <v>67</v>
      </c>
      <c r="P1005">
        <v>0</v>
      </c>
      <c r="W1005" s="1" t="s">
        <v>1179</v>
      </c>
      <c r="X1005" t="str">
        <f>Toss[[#This Row],[服装]]&amp;Toss[[#This Row],[名前]]&amp;Toss[[#This Row],[レアリティ]]</f>
        <v>3周年宮侑ICONIC</v>
      </c>
    </row>
    <row r="1006" spans="1:24" x14ac:dyDescent="0.25">
      <c r="A1006">
        <f>VLOOKUP(Toss[[#This Row],[No用]],SetNo[[No.用]:[vlookup 用]],2,FALSE)</f>
        <v>314</v>
      </c>
      <c r="B1006">
        <f>IF(ROW()=2,1,IF(A1005&lt;&gt;Toss[[#This Row],[No]],1,B1005+1))</f>
        <v>9</v>
      </c>
      <c r="C1006" s="1" t="s">
        <v>1502</v>
      </c>
      <c r="D1006" s="1" t="s">
        <v>186</v>
      </c>
      <c r="E1006" s="1" t="s">
        <v>73</v>
      </c>
      <c r="F1006" s="1" t="s">
        <v>74</v>
      </c>
      <c r="G1006" s="1" t="s">
        <v>185</v>
      </c>
      <c r="H1006" s="1" t="s">
        <v>71</v>
      </c>
      <c r="I1006">
        <v>1</v>
      </c>
      <c r="J1006" t="s">
        <v>231</v>
      </c>
      <c r="K1006" s="1" t="s">
        <v>362</v>
      </c>
      <c r="L1006" s="1" t="s">
        <v>224</v>
      </c>
      <c r="M1006">
        <v>57</v>
      </c>
      <c r="N1006">
        <v>0</v>
      </c>
      <c r="O1006">
        <v>67</v>
      </c>
      <c r="P1006">
        <v>0</v>
      </c>
      <c r="Q1006" s="1" t="s">
        <v>1548</v>
      </c>
      <c r="W1006" s="1" t="s">
        <v>1546</v>
      </c>
      <c r="X1006" t="str">
        <f>Toss[[#This Row],[服装]]&amp;Toss[[#This Row],[名前]]&amp;Toss[[#This Row],[レアリティ]]</f>
        <v>3周年宮侑ICONIC</v>
      </c>
    </row>
    <row r="1007" spans="1:24" x14ac:dyDescent="0.25">
      <c r="A1007">
        <f>VLOOKUP(Toss[[#This Row],[No用]],SetNo[[No.用]:[vlookup 用]],2,FALSE)</f>
        <v>315</v>
      </c>
      <c r="B1007">
        <f>IF(ROW()=2,1,IF(A1006&lt;&gt;Toss[[#This Row],[No]],1,B1006+1))</f>
        <v>1</v>
      </c>
      <c r="C1007" s="1" t="s">
        <v>1674</v>
      </c>
      <c r="D1007" s="1" t="s">
        <v>186</v>
      </c>
      <c r="E1007" s="1" t="s">
        <v>90</v>
      </c>
      <c r="F1007" s="1" t="s">
        <v>74</v>
      </c>
      <c r="G1007" s="1" t="s">
        <v>185</v>
      </c>
      <c r="H1007" s="1" t="s">
        <v>71</v>
      </c>
      <c r="I1007">
        <v>1</v>
      </c>
      <c r="J1007" t="s">
        <v>231</v>
      </c>
      <c r="K1007" s="1" t="s">
        <v>166</v>
      </c>
      <c r="L1007" s="1" t="s">
        <v>173</v>
      </c>
      <c r="M1007" s="1">
        <v>39</v>
      </c>
      <c r="N1007">
        <v>0</v>
      </c>
      <c r="O1007">
        <v>0</v>
      </c>
      <c r="P1007">
        <v>0</v>
      </c>
      <c r="Q1007" s="1"/>
      <c r="W1007" s="1"/>
      <c r="X1007" t="str">
        <f>Toss[[#This Row],[服装]]&amp;Toss[[#This Row],[名前]]&amp;Toss[[#This Row],[レアリティ]]</f>
        <v>思い出宮侑ICONIC</v>
      </c>
    </row>
    <row r="1008" spans="1:24" x14ac:dyDescent="0.25">
      <c r="A1008">
        <f>VLOOKUP(Toss[[#This Row],[No用]],SetNo[[No.用]:[vlookup 用]],2,FALSE)</f>
        <v>315</v>
      </c>
      <c r="B1008">
        <f>IF(ROW()=2,1,IF(A1007&lt;&gt;Toss[[#This Row],[No]],1,B1007+1))</f>
        <v>2</v>
      </c>
      <c r="C1008" s="1" t="s">
        <v>1674</v>
      </c>
      <c r="D1008" s="1" t="s">
        <v>186</v>
      </c>
      <c r="E1008" s="1" t="s">
        <v>90</v>
      </c>
      <c r="F1008" s="1" t="s">
        <v>74</v>
      </c>
      <c r="G1008" s="1" t="s">
        <v>185</v>
      </c>
      <c r="H1008" s="1" t="s">
        <v>71</v>
      </c>
      <c r="I1008">
        <v>1</v>
      </c>
      <c r="J1008" t="s">
        <v>231</v>
      </c>
      <c r="K1008" s="1" t="s">
        <v>169</v>
      </c>
      <c r="L1008" s="1" t="s">
        <v>173</v>
      </c>
      <c r="M1008">
        <v>39</v>
      </c>
      <c r="N1008">
        <v>0</v>
      </c>
      <c r="O1008">
        <v>0</v>
      </c>
      <c r="P1008">
        <v>0</v>
      </c>
      <c r="Q1008" s="1"/>
      <c r="W1008" s="1"/>
      <c r="X1008" t="str">
        <f>Toss[[#This Row],[服装]]&amp;Toss[[#This Row],[名前]]&amp;Toss[[#This Row],[レアリティ]]</f>
        <v>思い出宮侑ICONIC</v>
      </c>
    </row>
    <row r="1009" spans="1:24" x14ac:dyDescent="0.25">
      <c r="A1009">
        <f>VLOOKUP(Toss[[#This Row],[No用]],SetNo[[No.用]:[vlookup 用]],2,FALSE)</f>
        <v>315</v>
      </c>
      <c r="B1009">
        <f>IF(ROW()=2,1,IF(A1008&lt;&gt;Toss[[#This Row],[No]],1,B1008+1))</f>
        <v>3</v>
      </c>
      <c r="C1009" s="1" t="s">
        <v>1674</v>
      </c>
      <c r="D1009" s="1" t="s">
        <v>186</v>
      </c>
      <c r="E1009" s="1" t="s">
        <v>90</v>
      </c>
      <c r="F1009" s="1" t="s">
        <v>74</v>
      </c>
      <c r="G1009" s="1" t="s">
        <v>185</v>
      </c>
      <c r="H1009" s="1" t="s">
        <v>71</v>
      </c>
      <c r="I1009">
        <v>1</v>
      </c>
      <c r="J1009" t="s">
        <v>231</v>
      </c>
      <c r="K1009" s="1" t="s">
        <v>181</v>
      </c>
      <c r="L1009" s="1" t="s">
        <v>178</v>
      </c>
      <c r="M1009">
        <v>40</v>
      </c>
      <c r="N1009">
        <v>0</v>
      </c>
      <c r="O1009">
        <v>0</v>
      </c>
      <c r="P1009">
        <v>0</v>
      </c>
      <c r="Q1009" s="1"/>
      <c r="W1009" s="1"/>
      <c r="X1009" t="str">
        <f>Toss[[#This Row],[服装]]&amp;Toss[[#This Row],[名前]]&amp;Toss[[#This Row],[レアリティ]]</f>
        <v>思い出宮侑ICONIC</v>
      </c>
    </row>
    <row r="1010" spans="1:24" x14ac:dyDescent="0.25">
      <c r="A1010">
        <f>VLOOKUP(Toss[[#This Row],[No用]],SetNo[[No.用]:[vlookup 用]],2,FALSE)</f>
        <v>315</v>
      </c>
      <c r="B1010">
        <f>IF(ROW()=2,1,IF(A1009&lt;&gt;Toss[[#This Row],[No]],1,B1009+1))</f>
        <v>4</v>
      </c>
      <c r="C1010" s="1" t="s">
        <v>1674</v>
      </c>
      <c r="D1010" s="1" t="s">
        <v>186</v>
      </c>
      <c r="E1010" s="1" t="s">
        <v>90</v>
      </c>
      <c r="F1010" s="1" t="s">
        <v>74</v>
      </c>
      <c r="G1010" s="1" t="s">
        <v>185</v>
      </c>
      <c r="H1010" s="1" t="s">
        <v>71</v>
      </c>
      <c r="I1010">
        <v>1</v>
      </c>
      <c r="J1010" t="s">
        <v>231</v>
      </c>
      <c r="K1010" s="1" t="s">
        <v>232</v>
      </c>
      <c r="L1010" s="1" t="s">
        <v>178</v>
      </c>
      <c r="M1010">
        <v>31</v>
      </c>
      <c r="N1010">
        <v>0</v>
      </c>
      <c r="O1010">
        <v>0</v>
      </c>
      <c r="P1010">
        <v>0</v>
      </c>
      <c r="Q1010" s="1"/>
      <c r="W1010" s="1"/>
      <c r="X1010" t="str">
        <f>Toss[[#This Row],[服装]]&amp;Toss[[#This Row],[名前]]&amp;Toss[[#This Row],[レアリティ]]</f>
        <v>思い出宮侑ICONIC</v>
      </c>
    </row>
    <row r="1011" spans="1:24" x14ac:dyDescent="0.25">
      <c r="A1011">
        <f>VLOOKUP(Toss[[#This Row],[No用]],SetNo[[No.用]:[vlookup 用]],2,FALSE)</f>
        <v>315</v>
      </c>
      <c r="B1011">
        <f>IF(ROW()=2,1,IF(A1010&lt;&gt;Toss[[#This Row],[No]],1,B1010+1))</f>
        <v>5</v>
      </c>
      <c r="C1011" s="1" t="s">
        <v>1674</v>
      </c>
      <c r="D1011" s="1" t="s">
        <v>186</v>
      </c>
      <c r="E1011" s="1" t="s">
        <v>90</v>
      </c>
      <c r="F1011" s="1" t="s">
        <v>74</v>
      </c>
      <c r="G1011" s="1" t="s">
        <v>185</v>
      </c>
      <c r="H1011" s="1" t="s">
        <v>71</v>
      </c>
      <c r="I1011">
        <v>1</v>
      </c>
      <c r="J1011" t="s">
        <v>231</v>
      </c>
      <c r="K1011" s="1" t="s">
        <v>232</v>
      </c>
      <c r="L1011" s="1" t="s">
        <v>224</v>
      </c>
      <c r="M1011">
        <v>57</v>
      </c>
      <c r="N1011">
        <v>0</v>
      </c>
      <c r="O1011">
        <v>67</v>
      </c>
      <c r="P1011">
        <v>0</v>
      </c>
      <c r="Q1011" s="1"/>
      <c r="W1011" s="1" t="s">
        <v>1179</v>
      </c>
      <c r="X1011" t="str">
        <f>Toss[[#This Row],[服装]]&amp;Toss[[#This Row],[名前]]&amp;Toss[[#This Row],[レアリティ]]</f>
        <v>思い出宮侑ICONIC</v>
      </c>
    </row>
    <row r="1012" spans="1:24" x14ac:dyDescent="0.25">
      <c r="A1012">
        <f>VLOOKUP(Toss[[#This Row],[No用]],SetNo[[No.用]:[vlookup 用]],2,FALSE)</f>
        <v>316</v>
      </c>
      <c r="B1012">
        <f>IF(ROW()=2,1,IF(A1006&lt;&gt;Toss[[#This Row],[No]],1,B1006+1))</f>
        <v>1</v>
      </c>
      <c r="C1012" t="s">
        <v>108</v>
      </c>
      <c r="D1012" t="s">
        <v>187</v>
      </c>
      <c r="E1012" t="s">
        <v>90</v>
      </c>
      <c r="F1012" t="s">
        <v>78</v>
      </c>
      <c r="G1012" t="s">
        <v>185</v>
      </c>
      <c r="H1012" t="s">
        <v>71</v>
      </c>
      <c r="I1012">
        <v>1</v>
      </c>
      <c r="J1012" t="s">
        <v>231</v>
      </c>
      <c r="K1012" s="1" t="s">
        <v>166</v>
      </c>
      <c r="L1012" s="1" t="s">
        <v>162</v>
      </c>
      <c r="M1012">
        <v>25</v>
      </c>
      <c r="N1012">
        <v>0</v>
      </c>
      <c r="O1012">
        <v>0</v>
      </c>
      <c r="P1012">
        <v>0</v>
      </c>
      <c r="X1012" t="str">
        <f>Toss[[#This Row],[服装]]&amp;Toss[[#This Row],[名前]]&amp;Toss[[#This Row],[レアリティ]]</f>
        <v>ユニフォーム宮治ICONIC</v>
      </c>
    </row>
    <row r="1013" spans="1:24" x14ac:dyDescent="0.25">
      <c r="A1013">
        <f>VLOOKUP(Toss[[#This Row],[No用]],SetNo[[No.用]:[vlookup 用]],2,FALSE)</f>
        <v>316</v>
      </c>
      <c r="B1013">
        <f>IF(ROW()=2,1,IF(A1012&lt;&gt;Toss[[#This Row],[No]],1,B1012+1))</f>
        <v>2</v>
      </c>
      <c r="C1013" t="s">
        <v>108</v>
      </c>
      <c r="D1013" t="s">
        <v>187</v>
      </c>
      <c r="E1013" t="s">
        <v>90</v>
      </c>
      <c r="F1013" t="s">
        <v>78</v>
      </c>
      <c r="G1013" t="s">
        <v>185</v>
      </c>
      <c r="H1013" t="s">
        <v>71</v>
      </c>
      <c r="I1013">
        <v>1</v>
      </c>
      <c r="J1013" t="s">
        <v>231</v>
      </c>
      <c r="K1013" s="1" t="s">
        <v>167</v>
      </c>
      <c r="L1013" s="1" t="s">
        <v>162</v>
      </c>
      <c r="M1013">
        <v>29</v>
      </c>
      <c r="N1013">
        <v>0</v>
      </c>
      <c r="O1013">
        <v>0</v>
      </c>
      <c r="P1013">
        <v>0</v>
      </c>
      <c r="X1013" t="str">
        <f>Toss[[#This Row],[服装]]&amp;Toss[[#This Row],[名前]]&amp;Toss[[#This Row],[レアリティ]]</f>
        <v>ユニフォーム宮治ICONIC</v>
      </c>
    </row>
    <row r="1014" spans="1:24" x14ac:dyDescent="0.25">
      <c r="A1014">
        <f>VLOOKUP(Toss[[#This Row],[No用]],SetNo[[No.用]:[vlookup 用]],2,FALSE)</f>
        <v>317</v>
      </c>
      <c r="B1014">
        <f>IF(ROW()=2,1,IF(A1013&lt;&gt;Toss[[#This Row],[No]],1,B1013+1))</f>
        <v>1</v>
      </c>
      <c r="C1014" s="1" t="s">
        <v>628</v>
      </c>
      <c r="D1014" s="1" t="s">
        <v>187</v>
      </c>
      <c r="E1014" s="1" t="s">
        <v>90</v>
      </c>
      <c r="F1014" s="1" t="s">
        <v>78</v>
      </c>
      <c r="G1014" s="1" t="s">
        <v>185</v>
      </c>
      <c r="H1014" s="1" t="s">
        <v>71</v>
      </c>
      <c r="I1014">
        <v>1</v>
      </c>
      <c r="J1014" t="s">
        <v>231</v>
      </c>
      <c r="K1014" s="1" t="s">
        <v>166</v>
      </c>
      <c r="L1014" s="1" t="s">
        <v>178</v>
      </c>
      <c r="M1014">
        <v>28</v>
      </c>
      <c r="N1014">
        <v>0</v>
      </c>
      <c r="O1014">
        <v>0</v>
      </c>
      <c r="P1014">
        <v>0</v>
      </c>
      <c r="X1014" t="str">
        <f>Toss[[#This Row],[服装]]&amp;Toss[[#This Row],[名前]]&amp;Toss[[#This Row],[レアリティ]]</f>
        <v>RPG宮治ICONIC</v>
      </c>
    </row>
    <row r="1015" spans="1:24" x14ac:dyDescent="0.25">
      <c r="A1015">
        <f>VLOOKUP(Toss[[#This Row],[No用]],SetNo[[No.用]:[vlookup 用]],2,FALSE)</f>
        <v>317</v>
      </c>
      <c r="B1015">
        <f>IF(ROW()=2,1,IF(A1014&lt;&gt;Toss[[#This Row],[No]],1,B1014+1))</f>
        <v>2</v>
      </c>
      <c r="C1015" s="1" t="s">
        <v>628</v>
      </c>
      <c r="D1015" s="1" t="s">
        <v>187</v>
      </c>
      <c r="E1015" s="1" t="s">
        <v>90</v>
      </c>
      <c r="F1015" s="1" t="s">
        <v>78</v>
      </c>
      <c r="G1015" s="1" t="s">
        <v>185</v>
      </c>
      <c r="H1015" s="1" t="s">
        <v>71</v>
      </c>
      <c r="I1015">
        <v>1</v>
      </c>
      <c r="J1015" t="s">
        <v>231</v>
      </c>
      <c r="K1015" s="1" t="s">
        <v>167</v>
      </c>
      <c r="L1015" s="1" t="s">
        <v>162</v>
      </c>
      <c r="M1015">
        <v>29</v>
      </c>
      <c r="N1015">
        <v>0</v>
      </c>
      <c r="O1015">
        <v>0</v>
      </c>
      <c r="P1015">
        <v>0</v>
      </c>
      <c r="X1015" t="str">
        <f>Toss[[#This Row],[服装]]&amp;Toss[[#This Row],[名前]]&amp;Toss[[#This Row],[レアリティ]]</f>
        <v>RPG宮治ICONIC</v>
      </c>
    </row>
    <row r="1016" spans="1:24" x14ac:dyDescent="0.25">
      <c r="A1016">
        <f>VLOOKUP(Toss[[#This Row],[No用]],SetNo[[No.用]:[vlookup 用]],2,FALSE)</f>
        <v>317</v>
      </c>
      <c r="B1016">
        <f>IF(ROW()=2,1,IF(A1015&lt;&gt;Toss[[#This Row],[No]],1,B1015+1))</f>
        <v>3</v>
      </c>
      <c r="C1016" s="1" t="s">
        <v>628</v>
      </c>
      <c r="D1016" s="1" t="s">
        <v>187</v>
      </c>
      <c r="E1016" s="1" t="s">
        <v>90</v>
      </c>
      <c r="F1016" s="1" t="s">
        <v>78</v>
      </c>
      <c r="G1016" s="1" t="s">
        <v>185</v>
      </c>
      <c r="H1016" s="1" t="s">
        <v>71</v>
      </c>
      <c r="I1016">
        <v>1</v>
      </c>
      <c r="J1016" t="s">
        <v>231</v>
      </c>
      <c r="K1016" s="1" t="s">
        <v>183</v>
      </c>
      <c r="L1016" s="1" t="s">
        <v>224</v>
      </c>
      <c r="M1016">
        <v>52</v>
      </c>
      <c r="N1016">
        <v>0</v>
      </c>
      <c r="O1016">
        <v>62</v>
      </c>
      <c r="P1016">
        <v>0</v>
      </c>
      <c r="W1016" s="1" t="s">
        <v>1540</v>
      </c>
      <c r="X1016" t="str">
        <f>Toss[[#This Row],[服装]]&amp;Toss[[#This Row],[名前]]&amp;Toss[[#This Row],[レアリティ]]</f>
        <v>RPG宮治ICONIC</v>
      </c>
    </row>
    <row r="1017" spans="1:24" x14ac:dyDescent="0.25">
      <c r="A1017">
        <f>VLOOKUP(Toss[[#This Row],[No用]],SetNo[[No.用]:[vlookup 用]],2,FALSE)</f>
        <v>318</v>
      </c>
      <c r="B1017">
        <f>IF(ROW()=2,1,IF(A1016&lt;&gt;Toss[[#This Row],[No]],1,B1016+1))</f>
        <v>1</v>
      </c>
      <c r="C1017" s="1" t="s">
        <v>729</v>
      </c>
      <c r="D1017" s="1" t="s">
        <v>187</v>
      </c>
      <c r="E1017" s="1" t="s">
        <v>73</v>
      </c>
      <c r="F1017" s="1" t="s">
        <v>78</v>
      </c>
      <c r="G1017" s="1" t="s">
        <v>185</v>
      </c>
      <c r="H1017" s="1" t="s">
        <v>71</v>
      </c>
      <c r="I1017">
        <v>1</v>
      </c>
      <c r="J1017" t="s">
        <v>231</v>
      </c>
      <c r="K1017" s="1" t="s">
        <v>166</v>
      </c>
      <c r="L1017" s="1" t="s">
        <v>178</v>
      </c>
      <c r="M1017">
        <v>29</v>
      </c>
      <c r="N1017">
        <v>0</v>
      </c>
      <c r="O1017">
        <v>0</v>
      </c>
      <c r="P1017">
        <v>0</v>
      </c>
      <c r="X1017" t="str">
        <f>Toss[[#This Row],[服装]]&amp;Toss[[#This Row],[名前]]&amp;Toss[[#This Row],[レアリティ]]</f>
        <v>カンフー宮治ICONIC</v>
      </c>
    </row>
    <row r="1018" spans="1:24" x14ac:dyDescent="0.25">
      <c r="A1018">
        <f>VLOOKUP(Toss[[#This Row],[No用]],SetNo[[No.用]:[vlookup 用]],2,FALSE)</f>
        <v>318</v>
      </c>
      <c r="B1018">
        <f>IF(ROW()=2,1,IF(A1017&lt;&gt;Toss[[#This Row],[No]],1,B1017+1))</f>
        <v>2</v>
      </c>
      <c r="C1018" s="1" t="s">
        <v>729</v>
      </c>
      <c r="D1018" s="1" t="s">
        <v>187</v>
      </c>
      <c r="E1018" s="1" t="s">
        <v>73</v>
      </c>
      <c r="F1018" s="1" t="s">
        <v>78</v>
      </c>
      <c r="G1018" s="1" t="s">
        <v>185</v>
      </c>
      <c r="H1018" s="1" t="s">
        <v>71</v>
      </c>
      <c r="I1018">
        <v>1</v>
      </c>
      <c r="J1018" t="s">
        <v>231</v>
      </c>
      <c r="K1018" s="1" t="s">
        <v>233</v>
      </c>
      <c r="L1018" s="1" t="s">
        <v>173</v>
      </c>
      <c r="M1018">
        <v>32</v>
      </c>
      <c r="N1018">
        <v>0</v>
      </c>
      <c r="O1018">
        <v>0</v>
      </c>
      <c r="P1018">
        <v>0</v>
      </c>
      <c r="X1018" t="str">
        <f>Toss[[#This Row],[服装]]&amp;Toss[[#This Row],[名前]]&amp;Toss[[#This Row],[レアリティ]]</f>
        <v>カンフー宮治ICONIC</v>
      </c>
    </row>
    <row r="1019" spans="1:24" x14ac:dyDescent="0.25">
      <c r="A1019">
        <f>VLOOKUP(Toss[[#This Row],[No用]],SetNo[[No.用]:[vlookup 用]],2,FALSE)</f>
        <v>318</v>
      </c>
      <c r="B1019">
        <f>IF(ROW()=2,1,IF(A1018&lt;&gt;Toss[[#This Row],[No]],1,B1018+1))</f>
        <v>3</v>
      </c>
      <c r="C1019" s="1" t="s">
        <v>729</v>
      </c>
      <c r="D1019" s="1" t="s">
        <v>187</v>
      </c>
      <c r="E1019" s="1" t="s">
        <v>73</v>
      </c>
      <c r="F1019" s="1" t="s">
        <v>78</v>
      </c>
      <c r="G1019" s="1" t="s">
        <v>185</v>
      </c>
      <c r="H1019" s="1" t="s">
        <v>71</v>
      </c>
      <c r="I1019">
        <v>1</v>
      </c>
      <c r="J1019" t="s">
        <v>231</v>
      </c>
      <c r="K1019" s="1" t="s">
        <v>167</v>
      </c>
      <c r="L1019" s="1" t="s">
        <v>162</v>
      </c>
      <c r="M1019">
        <v>29</v>
      </c>
      <c r="N1019">
        <v>0</v>
      </c>
      <c r="O1019">
        <v>0</v>
      </c>
      <c r="P1019">
        <v>0</v>
      </c>
      <c r="X1019" t="str">
        <f>Toss[[#This Row],[服装]]&amp;Toss[[#This Row],[名前]]&amp;Toss[[#This Row],[レアリティ]]</f>
        <v>カンフー宮治ICONIC</v>
      </c>
    </row>
    <row r="1020" spans="1:24" x14ac:dyDescent="0.25">
      <c r="A1020">
        <f>VLOOKUP(Toss[[#This Row],[No用]],SetNo[[No.用]:[vlookup 用]],2,FALSE)</f>
        <v>318</v>
      </c>
      <c r="B1020">
        <f>IF(ROW()=2,1,IF(A1019&lt;&gt;Toss[[#This Row],[No]],1,B1019+1))</f>
        <v>4</v>
      </c>
      <c r="C1020" s="1" t="s">
        <v>729</v>
      </c>
      <c r="D1020" s="1" t="s">
        <v>187</v>
      </c>
      <c r="E1020" s="1" t="s">
        <v>73</v>
      </c>
      <c r="F1020" s="1" t="s">
        <v>78</v>
      </c>
      <c r="G1020" s="1" t="s">
        <v>185</v>
      </c>
      <c r="H1020" s="1" t="s">
        <v>71</v>
      </c>
      <c r="I1020">
        <v>1</v>
      </c>
      <c r="J1020" t="s">
        <v>231</v>
      </c>
      <c r="K1020" s="1" t="s">
        <v>183</v>
      </c>
      <c r="L1020" s="1" t="s">
        <v>224</v>
      </c>
      <c r="M1020">
        <v>50</v>
      </c>
      <c r="N1020">
        <v>0</v>
      </c>
      <c r="O1020">
        <v>60</v>
      </c>
      <c r="P1020">
        <v>0</v>
      </c>
      <c r="W1020" s="1" t="s">
        <v>1540</v>
      </c>
      <c r="X1020" t="str">
        <f>Toss[[#This Row],[服装]]&amp;Toss[[#This Row],[名前]]&amp;Toss[[#This Row],[レアリティ]]</f>
        <v>カンフー宮治ICONIC</v>
      </c>
    </row>
    <row r="1021" spans="1:24" x14ac:dyDescent="0.25">
      <c r="A1021">
        <f>VLOOKUP(Toss[[#This Row],[No用]],SetNo[[No.用]:[vlookup 用]],2,FALSE)</f>
        <v>318</v>
      </c>
      <c r="B1021">
        <f>IF(ROW()=2,1,IF(A1020&lt;&gt;Toss[[#This Row],[No]],1,B1020+1))</f>
        <v>5</v>
      </c>
      <c r="C1021" s="1" t="s">
        <v>729</v>
      </c>
      <c r="D1021" s="1" t="s">
        <v>187</v>
      </c>
      <c r="E1021" s="1" t="s">
        <v>73</v>
      </c>
      <c r="F1021" s="1" t="s">
        <v>78</v>
      </c>
      <c r="G1021" s="1" t="s">
        <v>185</v>
      </c>
      <c r="H1021" s="1" t="s">
        <v>71</v>
      </c>
      <c r="I1021">
        <v>1</v>
      </c>
      <c r="J1021" t="s">
        <v>231</v>
      </c>
      <c r="K1021" s="1" t="s">
        <v>233</v>
      </c>
      <c r="L1021" s="1" t="s">
        <v>224</v>
      </c>
      <c r="M1021">
        <v>50</v>
      </c>
      <c r="N1021">
        <v>0</v>
      </c>
      <c r="O1021">
        <v>60</v>
      </c>
      <c r="P1021">
        <v>0</v>
      </c>
      <c r="Q1021" s="1" t="s">
        <v>1716</v>
      </c>
      <c r="W1021" s="1" t="s">
        <v>1541</v>
      </c>
      <c r="X1021" t="str">
        <f>Toss[[#This Row],[服装]]&amp;Toss[[#This Row],[名前]]&amp;Toss[[#This Row],[レアリティ]]</f>
        <v>カンフー宮治ICONIC</v>
      </c>
    </row>
    <row r="1022" spans="1:24" x14ac:dyDescent="0.25">
      <c r="A1022">
        <f>VLOOKUP(Toss[[#This Row],[No用]],SetNo[[No.用]:[vlookup 用]],2,FALSE)</f>
        <v>319</v>
      </c>
      <c r="B1022">
        <f>IF(ROW()=2,1,IF(A1021&lt;&gt;Toss[[#This Row],[No]],1,B1021+1))</f>
        <v>1</v>
      </c>
      <c r="C1022" s="1" t="s">
        <v>893</v>
      </c>
      <c r="D1022" s="1" t="s">
        <v>187</v>
      </c>
      <c r="E1022" s="1" t="s">
        <v>90</v>
      </c>
      <c r="F1022" s="1" t="s">
        <v>78</v>
      </c>
      <c r="G1022" s="1" t="s">
        <v>185</v>
      </c>
      <c r="H1022" s="1" t="s">
        <v>71</v>
      </c>
      <c r="I1022">
        <v>1</v>
      </c>
      <c r="J1022" t="s">
        <v>231</v>
      </c>
      <c r="K1022" s="1" t="s">
        <v>166</v>
      </c>
      <c r="L1022" s="1" t="s">
        <v>162</v>
      </c>
      <c r="M1022">
        <v>25</v>
      </c>
      <c r="N1022">
        <v>0</v>
      </c>
      <c r="O1022">
        <v>0</v>
      </c>
      <c r="P1022">
        <v>0</v>
      </c>
      <c r="Q1022" s="1"/>
      <c r="X1022" t="str">
        <f>Toss[[#This Row],[服装]]&amp;Toss[[#This Row],[名前]]&amp;Toss[[#This Row],[レアリティ]]</f>
        <v>遊園地宮治ICONIC</v>
      </c>
    </row>
    <row r="1023" spans="1:24" x14ac:dyDescent="0.25">
      <c r="A1023">
        <f>VLOOKUP(Toss[[#This Row],[No用]],SetNo[[No.用]:[vlookup 用]],2,FALSE)</f>
        <v>319</v>
      </c>
      <c r="B1023">
        <f>IF(ROW()=2,1,IF(A1022&lt;&gt;Toss[[#This Row],[No]],1,B1022+1))</f>
        <v>2</v>
      </c>
      <c r="C1023" s="1" t="s">
        <v>893</v>
      </c>
      <c r="D1023" s="1" t="s">
        <v>187</v>
      </c>
      <c r="E1023" s="1" t="s">
        <v>90</v>
      </c>
      <c r="F1023" s="1" t="s">
        <v>78</v>
      </c>
      <c r="G1023" s="1" t="s">
        <v>185</v>
      </c>
      <c r="H1023" s="1" t="s">
        <v>71</v>
      </c>
      <c r="I1023">
        <v>1</v>
      </c>
      <c r="J1023" t="s">
        <v>231</v>
      </c>
      <c r="K1023" s="1" t="s">
        <v>167</v>
      </c>
      <c r="L1023" s="1" t="s">
        <v>162</v>
      </c>
      <c r="M1023">
        <v>29</v>
      </c>
      <c r="N1023">
        <v>0</v>
      </c>
      <c r="O1023">
        <v>0</v>
      </c>
      <c r="P1023">
        <v>0</v>
      </c>
      <c r="Q1023" s="1"/>
      <c r="X1023" t="str">
        <f>Toss[[#This Row],[服装]]&amp;Toss[[#This Row],[名前]]&amp;Toss[[#This Row],[レアリティ]]</f>
        <v>遊園地宮治ICONIC</v>
      </c>
    </row>
    <row r="1024" spans="1:24" x14ac:dyDescent="0.25">
      <c r="A1024">
        <f>VLOOKUP(Toss[[#This Row],[No用]],SetNo[[No.用]:[vlookup 用]],2,FALSE)</f>
        <v>320</v>
      </c>
      <c r="B1024">
        <f>IF(ROW()=2,1,IF(A1023&lt;&gt;Toss[[#This Row],[No]],1,B1023+1))</f>
        <v>1</v>
      </c>
      <c r="C1024" s="1" t="s">
        <v>960</v>
      </c>
      <c r="D1024" s="1" t="s">
        <v>187</v>
      </c>
      <c r="E1024" s="1" t="s">
        <v>77</v>
      </c>
      <c r="F1024" s="1" t="s">
        <v>78</v>
      </c>
      <c r="G1024" s="1" t="s">
        <v>185</v>
      </c>
      <c r="H1024" s="1" t="s">
        <v>71</v>
      </c>
      <c r="I1024">
        <v>1</v>
      </c>
      <c r="J1024" t="s">
        <v>231</v>
      </c>
      <c r="K1024" s="1" t="s">
        <v>166</v>
      </c>
      <c r="L1024" s="1" t="s">
        <v>162</v>
      </c>
      <c r="M1024">
        <v>25</v>
      </c>
      <c r="N1024">
        <v>0</v>
      </c>
      <c r="O1024">
        <v>0</v>
      </c>
      <c r="P1024">
        <v>0</v>
      </c>
      <c r="Q1024" s="1"/>
      <c r="X1024" t="str">
        <f>Toss[[#This Row],[服装]]&amp;Toss[[#This Row],[名前]]&amp;Toss[[#This Row],[レアリティ]]</f>
        <v>夏祭り2宮治ICONIC</v>
      </c>
    </row>
    <row r="1025" spans="1:24" x14ac:dyDescent="0.25">
      <c r="A1025">
        <f>VLOOKUP(Toss[[#This Row],[No用]],SetNo[[No.用]:[vlookup 用]],2,FALSE)</f>
        <v>320</v>
      </c>
      <c r="B1025">
        <f>IF(ROW()=2,1,IF(A1024&lt;&gt;Toss[[#This Row],[No]],1,B1024+1))</f>
        <v>2</v>
      </c>
      <c r="C1025" s="1" t="s">
        <v>960</v>
      </c>
      <c r="D1025" s="1" t="s">
        <v>187</v>
      </c>
      <c r="E1025" s="1" t="s">
        <v>77</v>
      </c>
      <c r="F1025" s="1" t="s">
        <v>78</v>
      </c>
      <c r="G1025" s="1" t="s">
        <v>185</v>
      </c>
      <c r="H1025" s="1" t="s">
        <v>71</v>
      </c>
      <c r="I1025">
        <v>1</v>
      </c>
      <c r="J1025" t="s">
        <v>231</v>
      </c>
      <c r="K1025" s="1" t="s">
        <v>167</v>
      </c>
      <c r="L1025" s="1" t="s">
        <v>162</v>
      </c>
      <c r="M1025">
        <v>30</v>
      </c>
      <c r="N1025">
        <v>0</v>
      </c>
      <c r="O1025">
        <v>0</v>
      </c>
      <c r="P1025">
        <v>0</v>
      </c>
      <c r="Q1025" s="1"/>
      <c r="X1025" t="str">
        <f>Toss[[#This Row],[服装]]&amp;Toss[[#This Row],[名前]]&amp;Toss[[#This Row],[レアリティ]]</f>
        <v>夏祭り2宮治ICONIC</v>
      </c>
    </row>
    <row r="1026" spans="1:24" x14ac:dyDescent="0.25">
      <c r="A1026">
        <f>VLOOKUP(Toss[[#This Row],[No用]],SetNo[[No.用]:[vlookup 用]],2,FALSE)</f>
        <v>321</v>
      </c>
      <c r="B1026">
        <f>IF(ROW()=2,1,IF(A1025&lt;&gt;Toss[[#This Row],[No]],1,B1025+1))</f>
        <v>1</v>
      </c>
      <c r="C1026" s="1" t="s">
        <v>149</v>
      </c>
      <c r="D1026" s="1" t="s">
        <v>187</v>
      </c>
      <c r="E1026" s="1" t="s">
        <v>73</v>
      </c>
      <c r="F1026" s="1" t="s">
        <v>78</v>
      </c>
      <c r="G1026" s="1" t="s">
        <v>185</v>
      </c>
      <c r="H1026" s="1" t="s">
        <v>71</v>
      </c>
      <c r="I1026">
        <v>1</v>
      </c>
      <c r="J1026" t="s">
        <v>231</v>
      </c>
      <c r="K1026" s="1" t="s">
        <v>166</v>
      </c>
      <c r="L1026" s="1" t="s">
        <v>173</v>
      </c>
      <c r="M1026">
        <v>33</v>
      </c>
      <c r="N1026">
        <v>0</v>
      </c>
      <c r="O1026">
        <v>0</v>
      </c>
      <c r="P1026">
        <v>0</v>
      </c>
      <c r="Q1026" s="1"/>
      <c r="X1026" t="str">
        <f>Toss[[#This Row],[服装]]&amp;Toss[[#This Row],[名前]]&amp;Toss[[#This Row],[レアリティ]]</f>
        <v>制服宮治ICONIC</v>
      </c>
    </row>
    <row r="1027" spans="1:24" x14ac:dyDescent="0.25">
      <c r="A1027">
        <f>VLOOKUP(Toss[[#This Row],[No用]],SetNo[[No.用]:[vlookup 用]],2,FALSE)</f>
        <v>321</v>
      </c>
      <c r="B1027">
        <f>IF(ROW()=2,1,IF(A1026&lt;&gt;Toss[[#This Row],[No]],1,B1026+1))</f>
        <v>2</v>
      </c>
      <c r="C1027" s="1" t="s">
        <v>149</v>
      </c>
      <c r="D1027" s="1" t="s">
        <v>187</v>
      </c>
      <c r="E1027" s="1" t="s">
        <v>73</v>
      </c>
      <c r="F1027" s="1" t="s">
        <v>78</v>
      </c>
      <c r="G1027" s="1" t="s">
        <v>185</v>
      </c>
      <c r="H1027" s="1" t="s">
        <v>71</v>
      </c>
      <c r="I1027">
        <v>1</v>
      </c>
      <c r="J1027" t="s">
        <v>231</v>
      </c>
      <c r="K1027" s="1" t="s">
        <v>169</v>
      </c>
      <c r="L1027" s="1" t="s">
        <v>178</v>
      </c>
      <c r="M1027">
        <v>30</v>
      </c>
      <c r="N1027">
        <v>0</v>
      </c>
      <c r="O1027">
        <v>0</v>
      </c>
      <c r="P1027">
        <v>0</v>
      </c>
      <c r="Q1027" s="1"/>
      <c r="X1027" t="str">
        <f>Toss[[#This Row],[服装]]&amp;Toss[[#This Row],[名前]]&amp;Toss[[#This Row],[レアリティ]]</f>
        <v>制服宮治ICONIC</v>
      </c>
    </row>
    <row r="1028" spans="1:24" x14ac:dyDescent="0.25">
      <c r="A1028">
        <f>VLOOKUP(Toss[[#This Row],[No用]],SetNo[[No.用]:[vlookup 用]],2,FALSE)</f>
        <v>321</v>
      </c>
      <c r="B1028">
        <f>IF(ROW()=2,1,IF(A1027&lt;&gt;Toss[[#This Row],[No]],1,B1027+1))</f>
        <v>3</v>
      </c>
      <c r="C1028" s="1" t="s">
        <v>149</v>
      </c>
      <c r="D1028" s="1" t="s">
        <v>187</v>
      </c>
      <c r="E1028" s="1" t="s">
        <v>73</v>
      </c>
      <c r="F1028" s="1" t="s">
        <v>78</v>
      </c>
      <c r="G1028" s="1" t="s">
        <v>185</v>
      </c>
      <c r="H1028" s="1" t="s">
        <v>71</v>
      </c>
      <c r="I1028">
        <v>1</v>
      </c>
      <c r="J1028" t="s">
        <v>231</v>
      </c>
      <c r="K1028" s="1" t="s">
        <v>233</v>
      </c>
      <c r="L1028" s="1" t="s">
        <v>173</v>
      </c>
      <c r="M1028">
        <v>33</v>
      </c>
      <c r="N1028">
        <v>0</v>
      </c>
      <c r="O1028">
        <v>0</v>
      </c>
      <c r="P1028">
        <v>0</v>
      </c>
      <c r="Q1028" s="1"/>
      <c r="X1028" t="str">
        <f>Toss[[#This Row],[服装]]&amp;Toss[[#This Row],[名前]]&amp;Toss[[#This Row],[レアリティ]]</f>
        <v>制服宮治ICONIC</v>
      </c>
    </row>
    <row r="1029" spans="1:24" x14ac:dyDescent="0.25">
      <c r="A1029">
        <f>VLOOKUP(Toss[[#This Row],[No用]],SetNo[[No.用]:[vlookup 用]],2,FALSE)</f>
        <v>321</v>
      </c>
      <c r="B1029">
        <f>IF(ROW()=2,1,IF(A1028&lt;&gt;Toss[[#This Row],[No]],1,B1028+1))</f>
        <v>4</v>
      </c>
      <c r="C1029" s="1" t="s">
        <v>149</v>
      </c>
      <c r="D1029" s="1" t="s">
        <v>187</v>
      </c>
      <c r="E1029" s="1" t="s">
        <v>73</v>
      </c>
      <c r="F1029" s="1" t="s">
        <v>78</v>
      </c>
      <c r="G1029" s="1" t="s">
        <v>185</v>
      </c>
      <c r="H1029" s="1" t="s">
        <v>71</v>
      </c>
      <c r="I1029">
        <v>1</v>
      </c>
      <c r="J1029" t="s">
        <v>231</v>
      </c>
      <c r="K1029" s="1" t="s">
        <v>167</v>
      </c>
      <c r="L1029" s="1" t="s">
        <v>162</v>
      </c>
      <c r="M1029">
        <v>30</v>
      </c>
      <c r="N1029">
        <v>0</v>
      </c>
      <c r="O1029">
        <v>0</v>
      </c>
      <c r="P1029">
        <v>0</v>
      </c>
      <c r="Q1029" s="1"/>
      <c r="X1029" t="str">
        <f>Toss[[#This Row],[服装]]&amp;Toss[[#This Row],[名前]]&amp;Toss[[#This Row],[レアリティ]]</f>
        <v>制服宮治ICONIC</v>
      </c>
    </row>
    <row r="1030" spans="1:24" x14ac:dyDescent="0.25">
      <c r="A1030">
        <f>VLOOKUP(Toss[[#This Row],[No用]],SetNo[[No.用]:[vlookup 用]],2,FALSE)</f>
        <v>321</v>
      </c>
      <c r="B1030">
        <f>IF(ROW()=2,1,IF(A1029&lt;&gt;Toss[[#This Row],[No]],1,B1029+1))</f>
        <v>5</v>
      </c>
      <c r="C1030" s="1" t="s">
        <v>149</v>
      </c>
      <c r="D1030" s="1" t="s">
        <v>187</v>
      </c>
      <c r="E1030" s="1" t="s">
        <v>73</v>
      </c>
      <c r="F1030" s="1" t="s">
        <v>78</v>
      </c>
      <c r="G1030" s="1" t="s">
        <v>185</v>
      </c>
      <c r="H1030" s="1" t="s">
        <v>71</v>
      </c>
      <c r="I1030">
        <v>1</v>
      </c>
      <c r="J1030" t="s">
        <v>231</v>
      </c>
      <c r="K1030" s="1" t="s">
        <v>169</v>
      </c>
      <c r="L1030" s="1" t="s">
        <v>224</v>
      </c>
      <c r="M1030">
        <v>52</v>
      </c>
      <c r="N1030">
        <v>0</v>
      </c>
      <c r="O1030">
        <v>62</v>
      </c>
      <c r="P1030">
        <v>0</v>
      </c>
      <c r="Q1030" s="1" t="s">
        <v>1177</v>
      </c>
      <c r="W1030" s="1" t="s">
        <v>1175</v>
      </c>
      <c r="X1030" t="str">
        <f>Toss[[#This Row],[服装]]&amp;Toss[[#This Row],[名前]]&amp;Toss[[#This Row],[レアリティ]]</f>
        <v>制服宮治ICONIC</v>
      </c>
    </row>
    <row r="1031" spans="1:24" x14ac:dyDescent="0.25">
      <c r="A1031">
        <f>VLOOKUP(Toss[[#This Row],[No用]],SetNo[[No.用]:[vlookup 用]],2,FALSE)</f>
        <v>322</v>
      </c>
      <c r="B1031">
        <f>IF(ROW()=2,1,IF(A1030&lt;&gt;Toss[[#This Row],[No]],1,B1030+1))</f>
        <v>1</v>
      </c>
      <c r="C1031" s="1" t="s">
        <v>1502</v>
      </c>
      <c r="D1031" s="1" t="s">
        <v>187</v>
      </c>
      <c r="E1031" s="1" t="s">
        <v>90</v>
      </c>
      <c r="F1031" s="1" t="s">
        <v>78</v>
      </c>
      <c r="G1031" s="1" t="s">
        <v>185</v>
      </c>
      <c r="H1031" s="1" t="s">
        <v>71</v>
      </c>
      <c r="I1031">
        <v>1</v>
      </c>
      <c r="J1031" t="s">
        <v>231</v>
      </c>
      <c r="K1031" s="1" t="s">
        <v>166</v>
      </c>
      <c r="L1031" s="1" t="s">
        <v>162</v>
      </c>
      <c r="M1031">
        <v>25</v>
      </c>
      <c r="N1031">
        <v>0</v>
      </c>
      <c r="O1031">
        <v>0</v>
      </c>
      <c r="P1031">
        <v>0</v>
      </c>
      <c r="Q1031" s="1"/>
      <c r="W1031" s="1"/>
      <c r="X1031" t="str">
        <f>Toss[[#This Row],[服装]]&amp;Toss[[#This Row],[名前]]&amp;Toss[[#This Row],[レアリティ]]</f>
        <v>3周年宮治ICONIC</v>
      </c>
    </row>
    <row r="1032" spans="1:24" x14ac:dyDescent="0.25">
      <c r="A1032">
        <f>VLOOKUP(Toss[[#This Row],[No用]],SetNo[[No.用]:[vlookup 用]],2,FALSE)</f>
        <v>322</v>
      </c>
      <c r="B1032">
        <f>IF(ROW()=2,1,IF(A1031&lt;&gt;Toss[[#This Row],[No]],1,B1031+1))</f>
        <v>2</v>
      </c>
      <c r="C1032" s="1" t="s">
        <v>1502</v>
      </c>
      <c r="D1032" s="1" t="s">
        <v>187</v>
      </c>
      <c r="E1032" s="1" t="s">
        <v>90</v>
      </c>
      <c r="F1032" s="1" t="s">
        <v>78</v>
      </c>
      <c r="G1032" s="1" t="s">
        <v>185</v>
      </c>
      <c r="H1032" s="1" t="s">
        <v>71</v>
      </c>
      <c r="I1032">
        <v>1</v>
      </c>
      <c r="J1032" t="s">
        <v>231</v>
      </c>
      <c r="K1032" s="1" t="s">
        <v>167</v>
      </c>
      <c r="L1032" s="1" t="s">
        <v>162</v>
      </c>
      <c r="M1032">
        <v>30</v>
      </c>
      <c r="N1032">
        <v>0</v>
      </c>
      <c r="O1032">
        <v>0</v>
      </c>
      <c r="P1032">
        <v>0</v>
      </c>
      <c r="Q1032" s="1"/>
      <c r="W1032" s="1"/>
      <c r="X1032" t="str">
        <f>Toss[[#This Row],[服装]]&amp;Toss[[#This Row],[名前]]&amp;Toss[[#This Row],[レアリティ]]</f>
        <v>3周年宮治ICONIC</v>
      </c>
    </row>
    <row r="1033" spans="1:24" x14ac:dyDescent="0.25">
      <c r="A1033">
        <f>VLOOKUP(Toss[[#This Row],[No用]],SetNo[[No.用]:[vlookup 用]],2,FALSE)</f>
        <v>323</v>
      </c>
      <c r="B1033">
        <f>IF(ROW()=2,1,IF(A1032&lt;&gt;Toss[[#This Row],[No]],1,B1032+1))</f>
        <v>1</v>
      </c>
      <c r="C1033" s="1" t="s">
        <v>1674</v>
      </c>
      <c r="D1033" s="1" t="s">
        <v>187</v>
      </c>
      <c r="E1033" s="1" t="s">
        <v>77</v>
      </c>
      <c r="F1033" s="1" t="s">
        <v>78</v>
      </c>
      <c r="G1033" s="1" t="s">
        <v>185</v>
      </c>
      <c r="H1033" s="1" t="s">
        <v>71</v>
      </c>
      <c r="I1033">
        <v>1</v>
      </c>
      <c r="J1033" t="s">
        <v>231</v>
      </c>
      <c r="K1033" s="1" t="s">
        <v>166</v>
      </c>
      <c r="L1033" s="1" t="s">
        <v>173</v>
      </c>
      <c r="M1033">
        <v>36</v>
      </c>
      <c r="N1033">
        <v>0</v>
      </c>
      <c r="O1033">
        <v>0</v>
      </c>
      <c r="P1033">
        <v>0</v>
      </c>
      <c r="Q1033" s="1"/>
      <c r="W1033" s="1"/>
      <c r="X1033" t="str">
        <f>Toss[[#This Row],[服装]]&amp;Toss[[#This Row],[名前]]&amp;Toss[[#This Row],[レアリティ]]</f>
        <v>思い出宮治ICONIC</v>
      </c>
    </row>
    <row r="1034" spans="1:24" x14ac:dyDescent="0.25">
      <c r="A1034">
        <f>VLOOKUP(Toss[[#This Row],[No用]],SetNo[[No.用]:[vlookup 用]],2,FALSE)</f>
        <v>323</v>
      </c>
      <c r="B1034">
        <f>IF(ROW()=2,1,IF(A1033&lt;&gt;Toss[[#This Row],[No]],1,B1033+1))</f>
        <v>2</v>
      </c>
      <c r="C1034" s="1" t="s">
        <v>1674</v>
      </c>
      <c r="D1034" s="1" t="s">
        <v>187</v>
      </c>
      <c r="E1034" s="1" t="s">
        <v>77</v>
      </c>
      <c r="F1034" s="1" t="s">
        <v>78</v>
      </c>
      <c r="G1034" s="1" t="s">
        <v>185</v>
      </c>
      <c r="H1034" s="1" t="s">
        <v>71</v>
      </c>
      <c r="I1034">
        <v>1</v>
      </c>
      <c r="J1034" t="s">
        <v>231</v>
      </c>
      <c r="K1034" s="1" t="s">
        <v>169</v>
      </c>
      <c r="L1034" s="1" t="s">
        <v>173</v>
      </c>
      <c r="M1034">
        <v>36</v>
      </c>
      <c r="N1034">
        <v>0</v>
      </c>
      <c r="O1034">
        <v>0</v>
      </c>
      <c r="P1034">
        <v>0</v>
      </c>
      <c r="Q1034" s="1"/>
      <c r="W1034" s="1"/>
      <c r="X1034" t="str">
        <f>Toss[[#This Row],[服装]]&amp;Toss[[#This Row],[名前]]&amp;Toss[[#This Row],[レアリティ]]</f>
        <v>思い出宮治ICONIC</v>
      </c>
    </row>
    <row r="1035" spans="1:24" x14ac:dyDescent="0.25">
      <c r="A1035">
        <f>VLOOKUP(Toss[[#This Row],[No用]],SetNo[[No.用]:[vlookup 用]],2,FALSE)</f>
        <v>323</v>
      </c>
      <c r="B1035">
        <f>IF(ROW()=2,1,IF(A1034&lt;&gt;Toss[[#This Row],[No]],1,B1034+1))</f>
        <v>3</v>
      </c>
      <c r="C1035" s="1" t="s">
        <v>1674</v>
      </c>
      <c r="D1035" s="1" t="s">
        <v>187</v>
      </c>
      <c r="E1035" s="1" t="s">
        <v>77</v>
      </c>
      <c r="F1035" s="1" t="s">
        <v>78</v>
      </c>
      <c r="G1035" s="1" t="s">
        <v>185</v>
      </c>
      <c r="H1035" s="1" t="s">
        <v>71</v>
      </c>
      <c r="I1035">
        <v>1</v>
      </c>
      <c r="J1035" t="s">
        <v>231</v>
      </c>
      <c r="K1035" s="1" t="s">
        <v>233</v>
      </c>
      <c r="L1035" s="1" t="s">
        <v>173</v>
      </c>
      <c r="M1035">
        <v>39</v>
      </c>
      <c r="N1035">
        <v>0</v>
      </c>
      <c r="O1035">
        <v>0</v>
      </c>
      <c r="P1035">
        <v>0</v>
      </c>
      <c r="Q1035" s="1"/>
      <c r="W1035" s="1"/>
      <c r="X1035" t="str">
        <f>Toss[[#This Row],[服装]]&amp;Toss[[#This Row],[名前]]&amp;Toss[[#This Row],[レアリティ]]</f>
        <v>思い出宮治ICONIC</v>
      </c>
    </row>
    <row r="1036" spans="1:24" x14ac:dyDescent="0.25">
      <c r="A1036">
        <f>VLOOKUP(Toss[[#This Row],[No用]],SetNo[[No.用]:[vlookup 用]],2,FALSE)</f>
        <v>323</v>
      </c>
      <c r="B1036">
        <f>IF(ROW()=2,1,IF(A1035&lt;&gt;Toss[[#This Row],[No]],1,B1035+1))</f>
        <v>4</v>
      </c>
      <c r="C1036" s="1" t="s">
        <v>1674</v>
      </c>
      <c r="D1036" s="1" t="s">
        <v>187</v>
      </c>
      <c r="E1036" s="1" t="s">
        <v>77</v>
      </c>
      <c r="F1036" s="1" t="s">
        <v>78</v>
      </c>
      <c r="G1036" s="1" t="s">
        <v>185</v>
      </c>
      <c r="H1036" s="1" t="s">
        <v>71</v>
      </c>
      <c r="I1036">
        <v>1</v>
      </c>
      <c r="J1036" t="s">
        <v>231</v>
      </c>
      <c r="K1036" s="1" t="s">
        <v>167</v>
      </c>
      <c r="L1036" s="1" t="s">
        <v>162</v>
      </c>
      <c r="M1036">
        <v>33</v>
      </c>
      <c r="N1036">
        <v>0</v>
      </c>
      <c r="O1036">
        <v>0</v>
      </c>
      <c r="P1036">
        <v>0</v>
      </c>
      <c r="Q1036" s="1"/>
      <c r="W1036" s="1"/>
      <c r="X1036" t="str">
        <f>Toss[[#This Row],[服装]]&amp;Toss[[#This Row],[名前]]&amp;Toss[[#This Row],[レアリティ]]</f>
        <v>思い出宮治ICONIC</v>
      </c>
    </row>
    <row r="1037" spans="1:24" x14ac:dyDescent="0.25">
      <c r="A1037">
        <f>VLOOKUP(Toss[[#This Row],[No用]],SetNo[[No.用]:[vlookup 用]],2,FALSE)</f>
        <v>323</v>
      </c>
      <c r="B1037">
        <f>IF(ROW()=2,1,IF(A1036&lt;&gt;Toss[[#This Row],[No]],1,B1036+1))</f>
        <v>5</v>
      </c>
      <c r="C1037" s="1" t="s">
        <v>1674</v>
      </c>
      <c r="D1037" s="1" t="s">
        <v>187</v>
      </c>
      <c r="E1037" s="1" t="s">
        <v>77</v>
      </c>
      <c r="F1037" s="1" t="s">
        <v>78</v>
      </c>
      <c r="G1037" s="1" t="s">
        <v>185</v>
      </c>
      <c r="H1037" s="1" t="s">
        <v>71</v>
      </c>
      <c r="I1037">
        <v>1</v>
      </c>
      <c r="J1037" t="s">
        <v>231</v>
      </c>
      <c r="K1037" s="1" t="s">
        <v>183</v>
      </c>
      <c r="L1037" s="1" t="s">
        <v>224</v>
      </c>
      <c r="M1037">
        <v>54</v>
      </c>
      <c r="N1037">
        <v>0</v>
      </c>
      <c r="O1037">
        <v>64</v>
      </c>
      <c r="P1037">
        <v>0</v>
      </c>
      <c r="Q1037" s="1"/>
      <c r="W1037" s="1" t="s">
        <v>1540</v>
      </c>
      <c r="X1037" t="str">
        <f>Toss[[#This Row],[服装]]&amp;Toss[[#This Row],[名前]]&amp;Toss[[#This Row],[レアリティ]]</f>
        <v>思い出宮治ICONIC</v>
      </c>
    </row>
    <row r="1038" spans="1:24" x14ac:dyDescent="0.25">
      <c r="A1038">
        <f>VLOOKUP(Toss[[#This Row],[No用]],SetNo[[No.用]:[vlookup 用]],2,FALSE)</f>
        <v>323</v>
      </c>
      <c r="B1038">
        <f>IF(ROW()=2,1,IF(A1037&lt;&gt;Toss[[#This Row],[No]],1,B1037+1))</f>
        <v>6</v>
      </c>
      <c r="C1038" s="1" t="s">
        <v>1674</v>
      </c>
      <c r="D1038" s="1" t="s">
        <v>187</v>
      </c>
      <c r="E1038" s="1" t="s">
        <v>77</v>
      </c>
      <c r="F1038" s="1" t="s">
        <v>78</v>
      </c>
      <c r="G1038" s="1" t="s">
        <v>185</v>
      </c>
      <c r="H1038" s="1" t="s">
        <v>71</v>
      </c>
      <c r="I1038">
        <v>1</v>
      </c>
      <c r="J1038" t="s">
        <v>231</v>
      </c>
      <c r="K1038" s="1" t="s">
        <v>1712</v>
      </c>
      <c r="L1038" s="1" t="s">
        <v>224</v>
      </c>
      <c r="M1038">
        <v>54</v>
      </c>
      <c r="N1038">
        <v>0</v>
      </c>
      <c r="O1038">
        <v>64</v>
      </c>
      <c r="P1038">
        <v>0</v>
      </c>
      <c r="Q1038" s="1" t="s">
        <v>1716</v>
      </c>
      <c r="W1038" s="1" t="s">
        <v>1541</v>
      </c>
      <c r="X1038" t="str">
        <f>Toss[[#This Row],[服装]]&amp;Toss[[#This Row],[名前]]&amp;Toss[[#This Row],[レアリティ]]</f>
        <v>思い出宮治ICONIC</v>
      </c>
    </row>
    <row r="1039" spans="1:24" x14ac:dyDescent="0.25">
      <c r="A1039">
        <f>VLOOKUP(Toss[[#This Row],[No用]],SetNo[[No.用]:[vlookup 用]],2,FALSE)</f>
        <v>324</v>
      </c>
      <c r="B1039">
        <f>IF(ROW()=2,1,IF(A1032&lt;&gt;Toss[[#This Row],[No]],1,B1032+1))</f>
        <v>1</v>
      </c>
      <c r="C1039" t="s">
        <v>108</v>
      </c>
      <c r="D1039" t="s">
        <v>188</v>
      </c>
      <c r="E1039" t="s">
        <v>77</v>
      </c>
      <c r="F1039" t="s">
        <v>82</v>
      </c>
      <c r="G1039" t="s">
        <v>185</v>
      </c>
      <c r="H1039" t="s">
        <v>71</v>
      </c>
      <c r="I1039">
        <v>1</v>
      </c>
      <c r="J1039" t="s">
        <v>231</v>
      </c>
      <c r="K1039" s="1" t="s">
        <v>166</v>
      </c>
      <c r="L1039" s="1" t="s">
        <v>162</v>
      </c>
      <c r="M1039">
        <v>25</v>
      </c>
      <c r="N1039">
        <v>0</v>
      </c>
      <c r="O1039">
        <v>0</v>
      </c>
      <c r="P1039">
        <v>0</v>
      </c>
      <c r="X1039" t="str">
        <f>Toss[[#This Row],[服装]]&amp;Toss[[#This Row],[名前]]&amp;Toss[[#This Row],[レアリティ]]</f>
        <v>ユニフォーム角名倫太郎ICONIC</v>
      </c>
    </row>
    <row r="1040" spans="1:24" x14ac:dyDescent="0.25">
      <c r="A1040">
        <f>VLOOKUP(Toss[[#This Row],[No用]],SetNo[[No.用]:[vlookup 用]],2,FALSE)</f>
        <v>324</v>
      </c>
      <c r="B1040">
        <f>IF(ROW()=2,1,IF(A1039&lt;&gt;Toss[[#This Row],[No]],1,B1039+1))</f>
        <v>2</v>
      </c>
      <c r="C1040" t="s">
        <v>108</v>
      </c>
      <c r="D1040" t="s">
        <v>188</v>
      </c>
      <c r="E1040" t="s">
        <v>77</v>
      </c>
      <c r="F1040" t="s">
        <v>82</v>
      </c>
      <c r="G1040" t="s">
        <v>185</v>
      </c>
      <c r="H1040" t="s">
        <v>71</v>
      </c>
      <c r="I1040">
        <v>1</v>
      </c>
      <c r="J1040" t="s">
        <v>231</v>
      </c>
      <c r="K1040" s="1" t="s">
        <v>167</v>
      </c>
      <c r="L1040" s="1" t="s">
        <v>162</v>
      </c>
      <c r="M1040">
        <v>33</v>
      </c>
      <c r="N1040">
        <v>0</v>
      </c>
      <c r="O1040">
        <v>0</v>
      </c>
      <c r="P1040">
        <v>0</v>
      </c>
      <c r="X1040" t="str">
        <f>Toss[[#This Row],[服装]]&amp;Toss[[#This Row],[名前]]&amp;Toss[[#This Row],[レアリティ]]</f>
        <v>ユニフォーム角名倫太郎ICONIC</v>
      </c>
    </row>
    <row r="1041" spans="1:24" x14ac:dyDescent="0.25">
      <c r="A1041">
        <f>VLOOKUP(Toss[[#This Row],[No用]],SetNo[[No.用]:[vlookup 用]],2,FALSE)</f>
        <v>325</v>
      </c>
      <c r="B1041">
        <f>IF(ROW()=2,1,IF(A1040&lt;&gt;Toss[[#This Row],[No]],1,B1040+1))</f>
        <v>1</v>
      </c>
      <c r="C1041" s="1" t="s">
        <v>627</v>
      </c>
      <c r="D1041" s="1" t="s">
        <v>188</v>
      </c>
      <c r="E1041" s="1" t="s">
        <v>73</v>
      </c>
      <c r="F1041" s="1" t="s">
        <v>82</v>
      </c>
      <c r="G1041" s="1" t="s">
        <v>185</v>
      </c>
      <c r="H1041" s="1" t="s">
        <v>71</v>
      </c>
      <c r="I1041">
        <v>1</v>
      </c>
      <c r="J1041" t="s">
        <v>231</v>
      </c>
      <c r="K1041" s="1" t="s">
        <v>166</v>
      </c>
      <c r="L1041" s="1" t="s">
        <v>162</v>
      </c>
      <c r="M1041">
        <v>25</v>
      </c>
      <c r="N1041">
        <v>0</v>
      </c>
      <c r="O1041">
        <v>0</v>
      </c>
      <c r="P1041">
        <v>0</v>
      </c>
      <c r="X1041" t="str">
        <f>Toss[[#This Row],[服装]]&amp;Toss[[#This Row],[名前]]&amp;Toss[[#This Row],[レアリティ]]</f>
        <v>サバゲ角名倫太郎ICONIC</v>
      </c>
    </row>
    <row r="1042" spans="1:24" x14ac:dyDescent="0.25">
      <c r="A1042">
        <f>VLOOKUP(Toss[[#This Row],[No用]],SetNo[[No.用]:[vlookup 用]],2,FALSE)</f>
        <v>325</v>
      </c>
      <c r="B1042">
        <f>IF(ROW()=2,1,IF(A1041&lt;&gt;Toss[[#This Row],[No]],1,B1041+1))</f>
        <v>2</v>
      </c>
      <c r="C1042" s="1" t="s">
        <v>627</v>
      </c>
      <c r="D1042" s="1" t="s">
        <v>188</v>
      </c>
      <c r="E1042" s="1" t="s">
        <v>73</v>
      </c>
      <c r="F1042" s="1" t="s">
        <v>82</v>
      </c>
      <c r="G1042" s="1" t="s">
        <v>185</v>
      </c>
      <c r="H1042" s="1" t="s">
        <v>71</v>
      </c>
      <c r="I1042">
        <v>1</v>
      </c>
      <c r="J1042" t="s">
        <v>231</v>
      </c>
      <c r="K1042" s="1" t="s">
        <v>167</v>
      </c>
      <c r="L1042" s="1" t="s">
        <v>162</v>
      </c>
      <c r="M1042">
        <v>33</v>
      </c>
      <c r="N1042">
        <v>0</v>
      </c>
      <c r="O1042">
        <v>0</v>
      </c>
      <c r="P1042">
        <v>0</v>
      </c>
      <c r="X1042" t="str">
        <f>Toss[[#This Row],[服装]]&amp;Toss[[#This Row],[名前]]&amp;Toss[[#This Row],[レアリティ]]</f>
        <v>サバゲ角名倫太郎ICONIC</v>
      </c>
    </row>
    <row r="1043" spans="1:24" x14ac:dyDescent="0.25">
      <c r="A1043">
        <f>VLOOKUP(Toss[[#This Row],[No用]],SetNo[[No.用]:[vlookup 用]],2,FALSE)</f>
        <v>326</v>
      </c>
      <c r="B1043">
        <f>IF(ROW()=2,1,IF(A1042&lt;&gt;Toss[[#This Row],[No]],1,B1042+1))</f>
        <v>1</v>
      </c>
      <c r="C1043" s="1" t="s">
        <v>701</v>
      </c>
      <c r="D1043" s="1" t="s">
        <v>188</v>
      </c>
      <c r="E1043" s="1" t="s">
        <v>90</v>
      </c>
      <c r="F1043" s="1" t="s">
        <v>82</v>
      </c>
      <c r="G1043" s="1" t="s">
        <v>185</v>
      </c>
      <c r="H1043" s="1" t="s">
        <v>71</v>
      </c>
      <c r="I1043">
        <v>1</v>
      </c>
      <c r="J1043" t="s">
        <v>231</v>
      </c>
      <c r="K1043" s="1" t="s">
        <v>166</v>
      </c>
      <c r="L1043" s="1" t="s">
        <v>162</v>
      </c>
      <c r="M1043">
        <v>25</v>
      </c>
      <c r="N1043">
        <v>0</v>
      </c>
      <c r="O1043">
        <v>0</v>
      </c>
      <c r="P1043">
        <v>0</v>
      </c>
      <c r="X1043" t="str">
        <f>Toss[[#This Row],[服装]]&amp;Toss[[#This Row],[名前]]&amp;Toss[[#This Row],[レアリティ]]</f>
        <v>花火角名倫太郎ICONIC</v>
      </c>
    </row>
    <row r="1044" spans="1:24" x14ac:dyDescent="0.25">
      <c r="A1044">
        <f>VLOOKUP(Toss[[#This Row],[No用]],SetNo[[No.用]:[vlookup 用]],2,FALSE)</f>
        <v>326</v>
      </c>
      <c r="B1044">
        <f>IF(ROW()=2,1,IF(A1043&lt;&gt;Toss[[#This Row],[No]],1,B1043+1))</f>
        <v>2</v>
      </c>
      <c r="C1044" s="1" t="s">
        <v>701</v>
      </c>
      <c r="D1044" s="1" t="s">
        <v>188</v>
      </c>
      <c r="E1044" s="1" t="s">
        <v>90</v>
      </c>
      <c r="F1044" s="1" t="s">
        <v>82</v>
      </c>
      <c r="G1044" s="1" t="s">
        <v>185</v>
      </c>
      <c r="H1044" s="1" t="s">
        <v>71</v>
      </c>
      <c r="I1044">
        <v>1</v>
      </c>
      <c r="J1044" t="s">
        <v>231</v>
      </c>
      <c r="K1044" s="1" t="s">
        <v>167</v>
      </c>
      <c r="L1044" s="1" t="s">
        <v>162</v>
      </c>
      <c r="M1044">
        <v>33</v>
      </c>
      <c r="N1044">
        <v>0</v>
      </c>
      <c r="O1044">
        <v>0</v>
      </c>
      <c r="P1044">
        <v>0</v>
      </c>
      <c r="X1044" t="str">
        <f>Toss[[#This Row],[服装]]&amp;Toss[[#This Row],[名前]]&amp;Toss[[#This Row],[レアリティ]]</f>
        <v>花火角名倫太郎ICONIC</v>
      </c>
    </row>
    <row r="1045" spans="1:24" x14ac:dyDescent="0.25">
      <c r="A1045">
        <f>VLOOKUP(Toss[[#This Row],[No用]],SetNo[[No.用]:[vlookup 用]],2,FALSE)</f>
        <v>327</v>
      </c>
      <c r="B1045">
        <f>IF(ROW()=2,1,IF(A1044&lt;&gt;Toss[[#This Row],[No]],1,B1044+1))</f>
        <v>1</v>
      </c>
      <c r="C1045" s="1" t="s">
        <v>822</v>
      </c>
      <c r="D1045" s="1" t="s">
        <v>188</v>
      </c>
      <c r="E1045" s="1" t="s">
        <v>77</v>
      </c>
      <c r="F1045" s="1" t="s">
        <v>82</v>
      </c>
      <c r="G1045" s="1" t="s">
        <v>185</v>
      </c>
      <c r="H1045" s="1" t="s">
        <v>71</v>
      </c>
      <c r="I1045">
        <v>1</v>
      </c>
      <c r="J1045" t="s">
        <v>231</v>
      </c>
      <c r="K1045" s="1" t="s">
        <v>166</v>
      </c>
      <c r="L1045" s="1" t="s">
        <v>162</v>
      </c>
      <c r="M1045">
        <v>25</v>
      </c>
      <c r="N1045">
        <v>0</v>
      </c>
      <c r="O1045">
        <v>0</v>
      </c>
      <c r="P1045">
        <v>0</v>
      </c>
      <c r="X1045" t="str">
        <f>Toss[[#This Row],[服装]]&amp;Toss[[#This Row],[名前]]&amp;Toss[[#This Row],[レアリティ]]</f>
        <v>路地裏2角名倫太郎ICONIC</v>
      </c>
    </row>
    <row r="1046" spans="1:24" x14ac:dyDescent="0.25">
      <c r="A1046">
        <f>VLOOKUP(Toss[[#This Row],[No用]],SetNo[[No.用]:[vlookup 用]],2,FALSE)</f>
        <v>327</v>
      </c>
      <c r="B1046">
        <f>IF(ROW()=2,1,IF(A1045&lt;&gt;Toss[[#This Row],[No]],1,B1045+1))</f>
        <v>2</v>
      </c>
      <c r="C1046" s="1" t="s">
        <v>822</v>
      </c>
      <c r="D1046" s="1" t="s">
        <v>188</v>
      </c>
      <c r="E1046" s="1" t="s">
        <v>77</v>
      </c>
      <c r="F1046" s="1" t="s">
        <v>82</v>
      </c>
      <c r="G1046" s="1" t="s">
        <v>185</v>
      </c>
      <c r="H1046" s="1" t="s">
        <v>71</v>
      </c>
      <c r="I1046">
        <v>1</v>
      </c>
      <c r="J1046" t="s">
        <v>231</v>
      </c>
      <c r="K1046" s="1" t="s">
        <v>167</v>
      </c>
      <c r="L1046" s="1" t="s">
        <v>162</v>
      </c>
      <c r="M1046">
        <v>33</v>
      </c>
      <c r="N1046">
        <v>0</v>
      </c>
      <c r="O1046">
        <v>0</v>
      </c>
      <c r="P1046">
        <v>0</v>
      </c>
      <c r="X1046" t="str">
        <f>Toss[[#This Row],[服装]]&amp;Toss[[#This Row],[名前]]&amp;Toss[[#This Row],[レアリティ]]</f>
        <v>路地裏2角名倫太郎ICONIC</v>
      </c>
    </row>
    <row r="1047" spans="1:24" x14ac:dyDescent="0.25">
      <c r="A1047">
        <f>VLOOKUP(Toss[[#This Row],[No用]],SetNo[[No.用]:[vlookup 用]],2,FALSE)</f>
        <v>328</v>
      </c>
      <c r="B1047">
        <f>IF(ROW()=2,1,IF(A1046&lt;&gt;Toss[[#This Row],[No]],1,B1046+1))</f>
        <v>1</v>
      </c>
      <c r="C1047" s="1" t="s">
        <v>953</v>
      </c>
      <c r="D1047" s="1" t="s">
        <v>188</v>
      </c>
      <c r="E1047" s="1" t="s">
        <v>73</v>
      </c>
      <c r="F1047" s="1" t="s">
        <v>82</v>
      </c>
      <c r="G1047" s="1" t="s">
        <v>185</v>
      </c>
      <c r="H1047" s="1" t="s">
        <v>71</v>
      </c>
      <c r="I1047">
        <v>1</v>
      </c>
      <c r="J1047" t="s">
        <v>231</v>
      </c>
      <c r="K1047" s="1" t="s">
        <v>166</v>
      </c>
      <c r="L1047" s="1" t="s">
        <v>162</v>
      </c>
      <c r="M1047">
        <v>25</v>
      </c>
      <c r="N1047">
        <v>0</v>
      </c>
      <c r="O1047">
        <v>0</v>
      </c>
      <c r="P1047">
        <v>0</v>
      </c>
      <c r="X1047" t="str">
        <f>Toss[[#This Row],[服装]]&amp;Toss[[#This Row],[名前]]&amp;Toss[[#This Row],[レアリティ]]</f>
        <v>水着2角名倫太郎ICONIC</v>
      </c>
    </row>
    <row r="1048" spans="1:24" x14ac:dyDescent="0.25">
      <c r="A1048">
        <f>VLOOKUP(Toss[[#This Row],[No用]],SetNo[[No.用]:[vlookup 用]],2,FALSE)</f>
        <v>328</v>
      </c>
      <c r="B1048">
        <f>IF(ROW()=2,1,IF(A1047&lt;&gt;Toss[[#This Row],[No]],1,B1047+1))</f>
        <v>2</v>
      </c>
      <c r="C1048" s="1" t="s">
        <v>953</v>
      </c>
      <c r="D1048" s="1" t="s">
        <v>188</v>
      </c>
      <c r="E1048" s="1" t="s">
        <v>73</v>
      </c>
      <c r="F1048" s="1" t="s">
        <v>82</v>
      </c>
      <c r="G1048" s="1" t="s">
        <v>185</v>
      </c>
      <c r="H1048" s="1" t="s">
        <v>71</v>
      </c>
      <c r="I1048">
        <v>1</v>
      </c>
      <c r="J1048" t="s">
        <v>231</v>
      </c>
      <c r="K1048" s="1" t="s">
        <v>167</v>
      </c>
      <c r="L1048" s="1" t="s">
        <v>162</v>
      </c>
      <c r="M1048">
        <v>33</v>
      </c>
      <c r="N1048">
        <v>0</v>
      </c>
      <c r="O1048">
        <v>0</v>
      </c>
      <c r="P1048">
        <v>0</v>
      </c>
      <c r="X1048" t="str">
        <f>Toss[[#This Row],[服装]]&amp;Toss[[#This Row],[名前]]&amp;Toss[[#This Row],[レアリティ]]</f>
        <v>水着2角名倫太郎ICONIC</v>
      </c>
    </row>
    <row r="1049" spans="1:24" x14ac:dyDescent="0.25">
      <c r="A1049">
        <f>VLOOKUP(Toss[[#This Row],[No用]],SetNo[[No.用]:[vlookup 用]],2,FALSE)</f>
        <v>329</v>
      </c>
      <c r="B1049">
        <f>IF(ROW()=2,1,IF(A1048&lt;&gt;Toss[[#This Row],[No]],1,B1048+1))</f>
        <v>1</v>
      </c>
      <c r="C1049" s="1" t="s">
        <v>149</v>
      </c>
      <c r="D1049" s="1" t="s">
        <v>188</v>
      </c>
      <c r="E1049" s="1" t="s">
        <v>90</v>
      </c>
      <c r="F1049" s="1" t="s">
        <v>82</v>
      </c>
      <c r="G1049" s="1" t="s">
        <v>185</v>
      </c>
      <c r="H1049" s="1" t="s">
        <v>71</v>
      </c>
      <c r="I1049">
        <v>1</v>
      </c>
      <c r="J1049" t="s">
        <v>231</v>
      </c>
      <c r="K1049" s="1" t="s">
        <v>166</v>
      </c>
      <c r="L1049" s="1" t="s">
        <v>162</v>
      </c>
      <c r="M1049">
        <v>25</v>
      </c>
      <c r="N1049">
        <v>0</v>
      </c>
      <c r="O1049">
        <v>0</v>
      </c>
      <c r="P1049">
        <v>0</v>
      </c>
      <c r="X1049" t="str">
        <f>Toss[[#This Row],[服装]]&amp;Toss[[#This Row],[名前]]&amp;Toss[[#This Row],[レアリティ]]</f>
        <v>制服角名倫太郎ICONIC</v>
      </c>
    </row>
    <row r="1050" spans="1:24" x14ac:dyDescent="0.25">
      <c r="A1050">
        <f>VLOOKUP(Toss[[#This Row],[No用]],SetNo[[No.用]:[vlookup 用]],2,FALSE)</f>
        <v>329</v>
      </c>
      <c r="B1050">
        <f>IF(ROW()=2,1,IF(A1049&lt;&gt;Toss[[#This Row],[No]],1,B1049+1))</f>
        <v>2</v>
      </c>
      <c r="C1050" s="1" t="s">
        <v>149</v>
      </c>
      <c r="D1050" s="1" t="s">
        <v>188</v>
      </c>
      <c r="E1050" s="1" t="s">
        <v>90</v>
      </c>
      <c r="F1050" s="1" t="s">
        <v>82</v>
      </c>
      <c r="G1050" s="1" t="s">
        <v>185</v>
      </c>
      <c r="H1050" s="1" t="s">
        <v>71</v>
      </c>
      <c r="I1050">
        <v>1</v>
      </c>
      <c r="J1050" t="s">
        <v>231</v>
      </c>
      <c r="K1050" s="1" t="s">
        <v>167</v>
      </c>
      <c r="L1050" s="1" t="s">
        <v>162</v>
      </c>
      <c r="M1050">
        <v>33</v>
      </c>
      <c r="N1050">
        <v>0</v>
      </c>
      <c r="O1050">
        <v>0</v>
      </c>
      <c r="P1050">
        <v>0</v>
      </c>
      <c r="X1050" t="str">
        <f>Toss[[#This Row],[服装]]&amp;Toss[[#This Row],[名前]]&amp;Toss[[#This Row],[レアリティ]]</f>
        <v>制服角名倫太郎ICONIC</v>
      </c>
    </row>
    <row r="1051" spans="1:24" x14ac:dyDescent="0.25">
      <c r="A1051">
        <f>VLOOKUP(Toss[[#This Row],[No用]],SetNo[[No.用]:[vlookup 用]],2,FALSE)</f>
        <v>330</v>
      </c>
      <c r="B1051">
        <f>IF(ROW()=2,1,IF(A1050&lt;&gt;Toss[[#This Row],[No]],1,B1050+1))</f>
        <v>1</v>
      </c>
      <c r="C1051" s="1" t="s">
        <v>1364</v>
      </c>
      <c r="D1051" s="1" t="s">
        <v>188</v>
      </c>
      <c r="E1051" s="1" t="s">
        <v>77</v>
      </c>
      <c r="F1051" s="1" t="s">
        <v>82</v>
      </c>
      <c r="G1051" s="1" t="s">
        <v>185</v>
      </c>
      <c r="H1051" s="1" t="s">
        <v>71</v>
      </c>
      <c r="I1051">
        <v>1</v>
      </c>
      <c r="J1051" t="s">
        <v>231</v>
      </c>
      <c r="K1051" s="1" t="s">
        <v>166</v>
      </c>
      <c r="L1051" s="1" t="s">
        <v>162</v>
      </c>
      <c r="M1051">
        <v>25</v>
      </c>
      <c r="N1051">
        <v>0</v>
      </c>
      <c r="O1051">
        <v>0</v>
      </c>
      <c r="P1051">
        <v>0</v>
      </c>
      <c r="X1051" t="str">
        <f>Toss[[#This Row],[服装]]&amp;Toss[[#This Row],[名前]]&amp;Toss[[#This Row],[レアリティ]]</f>
        <v>寝正月角名倫太郎ICONIC</v>
      </c>
    </row>
    <row r="1052" spans="1:24" x14ac:dyDescent="0.25">
      <c r="A1052">
        <f>VLOOKUP(Toss[[#This Row],[No用]],SetNo[[No.用]:[vlookup 用]],2,FALSE)</f>
        <v>330</v>
      </c>
      <c r="B1052">
        <f>IF(ROW()=2,1,IF(A1051&lt;&gt;Toss[[#This Row],[No]],1,B1051+1))</f>
        <v>2</v>
      </c>
      <c r="C1052" s="1" t="s">
        <v>1364</v>
      </c>
      <c r="D1052" s="1" t="s">
        <v>188</v>
      </c>
      <c r="E1052" s="1" t="s">
        <v>77</v>
      </c>
      <c r="F1052" s="1" t="s">
        <v>82</v>
      </c>
      <c r="G1052" s="1" t="s">
        <v>185</v>
      </c>
      <c r="H1052" s="1" t="s">
        <v>71</v>
      </c>
      <c r="I1052">
        <v>1</v>
      </c>
      <c r="J1052" t="s">
        <v>231</v>
      </c>
      <c r="K1052" s="1" t="s">
        <v>167</v>
      </c>
      <c r="L1052" s="1" t="s">
        <v>162</v>
      </c>
      <c r="M1052">
        <v>33</v>
      </c>
      <c r="N1052">
        <v>0</v>
      </c>
      <c r="O1052">
        <v>0</v>
      </c>
      <c r="P1052">
        <v>0</v>
      </c>
      <c r="X1052" t="str">
        <f>Toss[[#This Row],[服装]]&amp;Toss[[#This Row],[名前]]&amp;Toss[[#This Row],[レアリティ]]</f>
        <v>寝正月角名倫太郎ICONIC</v>
      </c>
    </row>
    <row r="1053" spans="1:24" x14ac:dyDescent="0.25">
      <c r="A1053">
        <f>VLOOKUP(Toss[[#This Row],[No用]],SetNo[[No.用]:[vlookup 用]],2,FALSE)</f>
        <v>331</v>
      </c>
      <c r="B1053">
        <f>IF(ROW()=2,1,IF(A1052&lt;&gt;Toss[[#This Row],[No]],1,B1052+1))</f>
        <v>1</v>
      </c>
      <c r="C1053" s="1" t="s">
        <v>1502</v>
      </c>
      <c r="D1053" s="1" t="s">
        <v>188</v>
      </c>
      <c r="E1053" s="1" t="s">
        <v>73</v>
      </c>
      <c r="F1053" s="1" t="s">
        <v>82</v>
      </c>
      <c r="G1053" s="1" t="s">
        <v>185</v>
      </c>
      <c r="H1053" s="1" t="s">
        <v>71</v>
      </c>
      <c r="I1053">
        <v>1</v>
      </c>
      <c r="J1053" t="s">
        <v>231</v>
      </c>
      <c r="K1053" s="1" t="s">
        <v>166</v>
      </c>
      <c r="L1053" s="1" t="s">
        <v>162</v>
      </c>
      <c r="M1053">
        <v>25</v>
      </c>
      <c r="N1053">
        <v>0</v>
      </c>
      <c r="O1053">
        <v>0</v>
      </c>
      <c r="P1053">
        <v>0</v>
      </c>
      <c r="X1053" t="str">
        <f>Toss[[#This Row],[服装]]&amp;Toss[[#This Row],[名前]]&amp;Toss[[#This Row],[レアリティ]]</f>
        <v>3周年角名倫太郎ICONIC</v>
      </c>
    </row>
    <row r="1054" spans="1:24" x14ac:dyDescent="0.25">
      <c r="A1054">
        <f>VLOOKUP(Toss[[#This Row],[No用]],SetNo[[No.用]:[vlookup 用]],2,FALSE)</f>
        <v>331</v>
      </c>
      <c r="B1054">
        <f>IF(ROW()=2,1,IF(A1053&lt;&gt;Toss[[#This Row],[No]],1,B1053+1))</f>
        <v>2</v>
      </c>
      <c r="C1054" s="1" t="s">
        <v>1502</v>
      </c>
      <c r="D1054" s="1" t="s">
        <v>188</v>
      </c>
      <c r="E1054" s="1" t="s">
        <v>73</v>
      </c>
      <c r="F1054" s="1" t="s">
        <v>82</v>
      </c>
      <c r="G1054" s="1" t="s">
        <v>185</v>
      </c>
      <c r="H1054" s="1" t="s">
        <v>71</v>
      </c>
      <c r="I1054">
        <v>1</v>
      </c>
      <c r="J1054" t="s">
        <v>231</v>
      </c>
      <c r="K1054" s="1" t="s">
        <v>167</v>
      </c>
      <c r="L1054" s="1" t="s">
        <v>162</v>
      </c>
      <c r="M1054">
        <v>33</v>
      </c>
      <c r="N1054">
        <v>0</v>
      </c>
      <c r="O1054">
        <v>0</v>
      </c>
      <c r="P1054">
        <v>0</v>
      </c>
      <c r="X1054" t="str">
        <f>Toss[[#This Row],[服装]]&amp;Toss[[#This Row],[名前]]&amp;Toss[[#This Row],[レアリティ]]</f>
        <v>3周年角名倫太郎ICONIC</v>
      </c>
    </row>
    <row r="1055" spans="1:24" x14ac:dyDescent="0.25">
      <c r="A1055">
        <f>VLOOKUP(Toss[[#This Row],[No用]],SetNo[[No.用]:[vlookup 用]],2,FALSE)</f>
        <v>332</v>
      </c>
      <c r="B1055">
        <f>IF(ROW()=2,1,IF(A1054&lt;&gt;Toss[[#This Row],[No]],1,B1054+1))</f>
        <v>1</v>
      </c>
      <c r="C1055" t="s">
        <v>108</v>
      </c>
      <c r="D1055" t="s">
        <v>189</v>
      </c>
      <c r="E1055" t="s">
        <v>77</v>
      </c>
      <c r="F1055" t="s">
        <v>78</v>
      </c>
      <c r="G1055" t="s">
        <v>185</v>
      </c>
      <c r="H1055" t="s">
        <v>71</v>
      </c>
      <c r="I1055">
        <v>1</v>
      </c>
      <c r="J1055" t="s">
        <v>231</v>
      </c>
      <c r="K1055" s="1" t="s">
        <v>166</v>
      </c>
      <c r="L1055" s="1" t="s">
        <v>162</v>
      </c>
      <c r="M1055">
        <v>26</v>
      </c>
      <c r="N1055">
        <v>0</v>
      </c>
      <c r="O1055">
        <v>0</v>
      </c>
      <c r="P1055">
        <v>0</v>
      </c>
      <c r="X1055" t="str">
        <f>Toss[[#This Row],[服装]]&amp;Toss[[#This Row],[名前]]&amp;Toss[[#This Row],[レアリティ]]</f>
        <v>ユニフォーム北信介ICONIC</v>
      </c>
    </row>
    <row r="1056" spans="1:24" x14ac:dyDescent="0.25">
      <c r="A1056">
        <f>VLOOKUP(Toss[[#This Row],[No用]],SetNo[[No.用]:[vlookup 用]],2,FALSE)</f>
        <v>332</v>
      </c>
      <c r="B1056">
        <f>IF(ROW()=2,1,IF(A1055&lt;&gt;Toss[[#This Row],[No]],1,B1055+1))</f>
        <v>2</v>
      </c>
      <c r="C1056" t="s">
        <v>108</v>
      </c>
      <c r="D1056" t="s">
        <v>189</v>
      </c>
      <c r="E1056" t="s">
        <v>77</v>
      </c>
      <c r="F1056" t="s">
        <v>78</v>
      </c>
      <c r="G1056" t="s">
        <v>185</v>
      </c>
      <c r="H1056" t="s">
        <v>71</v>
      </c>
      <c r="I1056">
        <v>1</v>
      </c>
      <c r="J1056" t="s">
        <v>231</v>
      </c>
      <c r="K1056" s="1" t="s">
        <v>167</v>
      </c>
      <c r="L1056" s="1" t="s">
        <v>162</v>
      </c>
      <c r="M1056">
        <v>31</v>
      </c>
      <c r="N1056">
        <v>0</v>
      </c>
      <c r="O1056">
        <v>0</v>
      </c>
      <c r="P1056">
        <v>0</v>
      </c>
      <c r="X1056" t="str">
        <f>Toss[[#This Row],[服装]]&amp;Toss[[#This Row],[名前]]&amp;Toss[[#This Row],[レアリティ]]</f>
        <v>ユニフォーム北信介ICONIC</v>
      </c>
    </row>
    <row r="1057" spans="1:24" x14ac:dyDescent="0.25">
      <c r="A1057">
        <f>VLOOKUP(Toss[[#This Row],[No用]],SetNo[[No.用]:[vlookup 用]],2,FALSE)</f>
        <v>333</v>
      </c>
      <c r="B1057">
        <f>IF(ROW()=2,1,IF(A1056&lt;&gt;Toss[[#This Row],[No]],1,B1056+1))</f>
        <v>1</v>
      </c>
      <c r="C1057" s="1" t="s">
        <v>585</v>
      </c>
      <c r="D1057" t="s">
        <v>189</v>
      </c>
      <c r="E1057" s="1" t="s">
        <v>73</v>
      </c>
      <c r="F1057" t="s">
        <v>78</v>
      </c>
      <c r="G1057" t="s">
        <v>185</v>
      </c>
      <c r="H1057" t="s">
        <v>71</v>
      </c>
      <c r="I1057">
        <v>1</v>
      </c>
      <c r="J1057" t="s">
        <v>231</v>
      </c>
      <c r="K1057" s="1" t="s">
        <v>166</v>
      </c>
      <c r="L1057" s="1" t="s">
        <v>162</v>
      </c>
      <c r="M1057">
        <v>26</v>
      </c>
      <c r="N1057">
        <v>0</v>
      </c>
      <c r="O1057">
        <v>0</v>
      </c>
      <c r="P1057">
        <v>0</v>
      </c>
      <c r="X1057" t="str">
        <f>Toss[[#This Row],[服装]]&amp;Toss[[#This Row],[名前]]&amp;Toss[[#This Row],[レアリティ]]</f>
        <v>Xmas北信介ICONIC</v>
      </c>
    </row>
    <row r="1058" spans="1:24" x14ac:dyDescent="0.25">
      <c r="A1058">
        <f>VLOOKUP(Toss[[#This Row],[No用]],SetNo[[No.用]:[vlookup 用]],2,FALSE)</f>
        <v>333</v>
      </c>
      <c r="B1058">
        <f>IF(ROW()=2,1,IF(A1057&lt;&gt;Toss[[#This Row],[No]],1,B1057+1))</f>
        <v>2</v>
      </c>
      <c r="C1058" s="1" t="s">
        <v>585</v>
      </c>
      <c r="D1058" t="s">
        <v>189</v>
      </c>
      <c r="E1058" s="1" t="s">
        <v>73</v>
      </c>
      <c r="F1058" t="s">
        <v>78</v>
      </c>
      <c r="G1058" t="s">
        <v>185</v>
      </c>
      <c r="H1058" t="s">
        <v>71</v>
      </c>
      <c r="I1058">
        <v>1</v>
      </c>
      <c r="J1058" t="s">
        <v>231</v>
      </c>
      <c r="K1058" s="1" t="s">
        <v>167</v>
      </c>
      <c r="L1058" s="1" t="s">
        <v>162</v>
      </c>
      <c r="M1058">
        <v>31</v>
      </c>
      <c r="N1058">
        <v>0</v>
      </c>
      <c r="O1058">
        <v>0</v>
      </c>
      <c r="P1058">
        <v>0</v>
      </c>
      <c r="X1058" t="str">
        <f>Toss[[#This Row],[服装]]&amp;Toss[[#This Row],[名前]]&amp;Toss[[#This Row],[レアリティ]]</f>
        <v>Xmas北信介ICONIC</v>
      </c>
    </row>
    <row r="1059" spans="1:24" x14ac:dyDescent="0.25">
      <c r="A1059">
        <f>VLOOKUP(Toss[[#This Row],[No用]],SetNo[[No.用]:[vlookup 用]],2,FALSE)</f>
        <v>334</v>
      </c>
      <c r="B1059">
        <f>IF(ROW()=2,1,IF(A1058&lt;&gt;Toss[[#This Row],[No]],1,B1058+1))</f>
        <v>1</v>
      </c>
      <c r="C1059" s="1" t="s">
        <v>727</v>
      </c>
      <c r="D1059" s="1" t="s">
        <v>189</v>
      </c>
      <c r="E1059" s="1" t="s">
        <v>90</v>
      </c>
      <c r="F1059" s="1" t="s">
        <v>78</v>
      </c>
      <c r="G1059" s="1" t="s">
        <v>185</v>
      </c>
      <c r="H1059" s="1" t="s">
        <v>71</v>
      </c>
      <c r="I1059">
        <v>1</v>
      </c>
      <c r="J1059" t="s">
        <v>231</v>
      </c>
      <c r="K1059" s="1" t="s">
        <v>166</v>
      </c>
      <c r="L1059" s="1" t="s">
        <v>162</v>
      </c>
      <c r="M1059">
        <v>26</v>
      </c>
      <c r="N1059">
        <v>0</v>
      </c>
      <c r="O1059">
        <v>0</v>
      </c>
      <c r="P1059">
        <v>0</v>
      </c>
      <c r="X1059" t="str">
        <f>Toss[[#This Row],[服装]]&amp;Toss[[#This Row],[名前]]&amp;Toss[[#This Row],[レアリティ]]</f>
        <v>スパイ北信介ICONIC</v>
      </c>
    </row>
    <row r="1060" spans="1:24" x14ac:dyDescent="0.25">
      <c r="A1060">
        <f>VLOOKUP(Toss[[#This Row],[No用]],SetNo[[No.用]:[vlookup 用]],2,FALSE)</f>
        <v>334</v>
      </c>
      <c r="B1060">
        <f>IF(ROW()=2,1,IF(A1059&lt;&gt;Toss[[#This Row],[No]],1,B1059+1))</f>
        <v>2</v>
      </c>
      <c r="C1060" s="1" t="s">
        <v>727</v>
      </c>
      <c r="D1060" s="1" t="s">
        <v>189</v>
      </c>
      <c r="E1060" s="1" t="s">
        <v>90</v>
      </c>
      <c r="F1060" s="1" t="s">
        <v>78</v>
      </c>
      <c r="G1060" s="1" t="s">
        <v>185</v>
      </c>
      <c r="H1060" s="1" t="s">
        <v>71</v>
      </c>
      <c r="I1060">
        <v>1</v>
      </c>
      <c r="J1060" t="s">
        <v>231</v>
      </c>
      <c r="K1060" s="1" t="s">
        <v>167</v>
      </c>
      <c r="L1060" s="1" t="s">
        <v>162</v>
      </c>
      <c r="M1060">
        <v>31</v>
      </c>
      <c r="N1060">
        <v>0</v>
      </c>
      <c r="O1060">
        <v>0</v>
      </c>
      <c r="P1060">
        <v>0</v>
      </c>
      <c r="X1060" t="str">
        <f>Toss[[#This Row],[服装]]&amp;Toss[[#This Row],[名前]]&amp;Toss[[#This Row],[レアリティ]]</f>
        <v>スパイ北信介ICONIC</v>
      </c>
    </row>
    <row r="1061" spans="1:24" x14ac:dyDescent="0.25">
      <c r="A1061">
        <f>VLOOKUP(Toss[[#This Row],[No用]],SetNo[[No.用]:[vlookup 用]],2,FALSE)</f>
        <v>335</v>
      </c>
      <c r="B1061">
        <f>IF(ROW()=2,1,IF(A1060&lt;&gt;Toss[[#This Row],[No]],1,B1060+1))</f>
        <v>1</v>
      </c>
      <c r="C1061" s="1" t="s">
        <v>815</v>
      </c>
      <c r="D1061" s="1" t="s">
        <v>189</v>
      </c>
      <c r="E1061" s="1" t="s">
        <v>77</v>
      </c>
      <c r="F1061" s="1" t="s">
        <v>78</v>
      </c>
      <c r="G1061" s="1" t="s">
        <v>185</v>
      </c>
      <c r="H1061" s="1" t="s">
        <v>71</v>
      </c>
      <c r="I1061">
        <v>1</v>
      </c>
      <c r="J1061" t="s">
        <v>231</v>
      </c>
      <c r="K1061" s="1" t="s">
        <v>166</v>
      </c>
      <c r="L1061" s="1" t="s">
        <v>162</v>
      </c>
      <c r="M1061">
        <v>26</v>
      </c>
      <c r="N1061">
        <v>0</v>
      </c>
      <c r="O1061">
        <v>0</v>
      </c>
      <c r="P1061">
        <v>0</v>
      </c>
      <c r="X1061" t="str">
        <f>Toss[[#This Row],[服装]]&amp;Toss[[#This Row],[名前]]&amp;Toss[[#This Row],[レアリティ]]</f>
        <v>新年2北信介ICONIC</v>
      </c>
    </row>
    <row r="1062" spans="1:24" x14ac:dyDescent="0.25">
      <c r="A1062">
        <f>VLOOKUP(Toss[[#This Row],[No用]],SetNo[[No.用]:[vlookup 用]],2,FALSE)</f>
        <v>335</v>
      </c>
      <c r="B1062">
        <f>IF(ROW()=2,1,IF(A1061&lt;&gt;Toss[[#This Row],[No]],1,B1061+1))</f>
        <v>2</v>
      </c>
      <c r="C1062" s="1" t="s">
        <v>815</v>
      </c>
      <c r="D1062" s="1" t="s">
        <v>189</v>
      </c>
      <c r="E1062" s="1" t="s">
        <v>77</v>
      </c>
      <c r="F1062" s="1" t="s">
        <v>78</v>
      </c>
      <c r="G1062" s="1" t="s">
        <v>185</v>
      </c>
      <c r="H1062" s="1" t="s">
        <v>71</v>
      </c>
      <c r="I1062">
        <v>1</v>
      </c>
      <c r="J1062" t="s">
        <v>231</v>
      </c>
      <c r="K1062" s="1" t="s">
        <v>167</v>
      </c>
      <c r="L1062" s="1" t="s">
        <v>162</v>
      </c>
      <c r="M1062">
        <v>31</v>
      </c>
      <c r="N1062">
        <v>0</v>
      </c>
      <c r="O1062">
        <v>0</v>
      </c>
      <c r="P1062">
        <v>0</v>
      </c>
      <c r="X1062" t="str">
        <f>Toss[[#This Row],[服装]]&amp;Toss[[#This Row],[名前]]&amp;Toss[[#This Row],[レアリティ]]</f>
        <v>新年2北信介ICONIC</v>
      </c>
    </row>
    <row r="1063" spans="1:24" x14ac:dyDescent="0.25">
      <c r="A1063">
        <f>VLOOKUP(Toss[[#This Row],[No用]],SetNo[[No.用]:[vlookup 用]],2,FALSE)</f>
        <v>336</v>
      </c>
      <c r="B1063">
        <f>IF(ROW()=2,1,IF(A1062&lt;&gt;Toss[[#This Row],[No]],1,B1062+1))</f>
        <v>1</v>
      </c>
      <c r="C1063" s="1" t="s">
        <v>928</v>
      </c>
      <c r="D1063" s="1" t="s">
        <v>189</v>
      </c>
      <c r="E1063" s="1" t="s">
        <v>73</v>
      </c>
      <c r="F1063" s="1" t="s">
        <v>78</v>
      </c>
      <c r="G1063" s="1" t="s">
        <v>185</v>
      </c>
      <c r="H1063" s="1" t="s">
        <v>71</v>
      </c>
      <c r="I1063">
        <v>1</v>
      </c>
      <c r="J1063" t="s">
        <v>231</v>
      </c>
      <c r="K1063" s="1" t="s">
        <v>166</v>
      </c>
      <c r="L1063" s="1" t="s">
        <v>162</v>
      </c>
      <c r="M1063">
        <v>26</v>
      </c>
      <c r="N1063">
        <v>0</v>
      </c>
      <c r="O1063">
        <v>0</v>
      </c>
      <c r="P1063">
        <v>0</v>
      </c>
      <c r="X1063" t="str">
        <f>Toss[[#This Row],[服装]]&amp;Toss[[#This Row],[名前]]&amp;Toss[[#This Row],[レアリティ]]</f>
        <v>職業体験2北信介ICONIC</v>
      </c>
    </row>
    <row r="1064" spans="1:24" x14ac:dyDescent="0.25">
      <c r="A1064">
        <f>VLOOKUP(Toss[[#This Row],[No用]],SetNo[[No.用]:[vlookup 用]],2,FALSE)</f>
        <v>336</v>
      </c>
      <c r="B1064">
        <f>IF(ROW()=2,1,IF(A1063&lt;&gt;Toss[[#This Row],[No]],1,B1063+1))</f>
        <v>2</v>
      </c>
      <c r="C1064" s="1" t="s">
        <v>928</v>
      </c>
      <c r="D1064" s="1" t="s">
        <v>189</v>
      </c>
      <c r="E1064" s="1" t="s">
        <v>73</v>
      </c>
      <c r="F1064" s="1" t="s">
        <v>78</v>
      </c>
      <c r="G1064" s="1" t="s">
        <v>185</v>
      </c>
      <c r="H1064" s="1" t="s">
        <v>71</v>
      </c>
      <c r="I1064">
        <v>1</v>
      </c>
      <c r="J1064" t="s">
        <v>231</v>
      </c>
      <c r="K1064" s="1" t="s">
        <v>167</v>
      </c>
      <c r="L1064" s="1" t="s">
        <v>162</v>
      </c>
      <c r="M1064">
        <v>31</v>
      </c>
      <c r="N1064">
        <v>0</v>
      </c>
      <c r="O1064">
        <v>0</v>
      </c>
      <c r="P1064">
        <v>0</v>
      </c>
      <c r="X1064" t="str">
        <f>Toss[[#This Row],[服装]]&amp;Toss[[#This Row],[名前]]&amp;Toss[[#This Row],[レアリティ]]</f>
        <v>職業体験2北信介ICONIC</v>
      </c>
    </row>
    <row r="1065" spans="1:24" x14ac:dyDescent="0.25">
      <c r="A1065">
        <f>VLOOKUP(Toss[[#This Row],[No用]],SetNo[[No.用]:[vlookup 用]],2,FALSE)</f>
        <v>337</v>
      </c>
      <c r="B1065">
        <f>IF(ROW()=2,1,IF(A1064&lt;&gt;Toss[[#This Row],[No]],1,B1064+1))</f>
        <v>1</v>
      </c>
      <c r="C1065" s="1" t="s">
        <v>149</v>
      </c>
      <c r="D1065" s="1" t="s">
        <v>189</v>
      </c>
      <c r="E1065" s="1" t="s">
        <v>90</v>
      </c>
      <c r="F1065" s="1" t="s">
        <v>78</v>
      </c>
      <c r="G1065" s="1" t="s">
        <v>185</v>
      </c>
      <c r="H1065" s="1" t="s">
        <v>71</v>
      </c>
      <c r="I1065">
        <v>1</v>
      </c>
      <c r="J1065" t="s">
        <v>231</v>
      </c>
      <c r="K1065" s="1" t="s">
        <v>166</v>
      </c>
      <c r="L1065" s="1" t="s">
        <v>162</v>
      </c>
      <c r="M1065">
        <v>26</v>
      </c>
      <c r="N1065">
        <v>0</v>
      </c>
      <c r="O1065">
        <v>0</v>
      </c>
      <c r="P1065">
        <v>0</v>
      </c>
      <c r="X1065" t="str">
        <f>Toss[[#This Row],[服装]]&amp;Toss[[#This Row],[名前]]&amp;Toss[[#This Row],[レアリティ]]</f>
        <v>制服北信介ICONIC</v>
      </c>
    </row>
    <row r="1066" spans="1:24" x14ac:dyDescent="0.25">
      <c r="A1066">
        <f>VLOOKUP(Toss[[#This Row],[No用]],SetNo[[No.用]:[vlookup 用]],2,FALSE)</f>
        <v>337</v>
      </c>
      <c r="B1066">
        <f>IF(ROW()=2,1,IF(A1065&lt;&gt;Toss[[#This Row],[No]],1,B1065+1))</f>
        <v>2</v>
      </c>
      <c r="C1066" s="1" t="s">
        <v>149</v>
      </c>
      <c r="D1066" s="1" t="s">
        <v>189</v>
      </c>
      <c r="E1066" s="1" t="s">
        <v>90</v>
      </c>
      <c r="F1066" s="1" t="s">
        <v>78</v>
      </c>
      <c r="G1066" s="1" t="s">
        <v>185</v>
      </c>
      <c r="H1066" s="1" t="s">
        <v>71</v>
      </c>
      <c r="I1066">
        <v>1</v>
      </c>
      <c r="J1066" t="s">
        <v>231</v>
      </c>
      <c r="K1066" s="1" t="s">
        <v>167</v>
      </c>
      <c r="L1066" s="1" t="s">
        <v>162</v>
      </c>
      <c r="M1066">
        <v>31</v>
      </c>
      <c r="N1066">
        <v>0</v>
      </c>
      <c r="O1066">
        <v>0</v>
      </c>
      <c r="P1066">
        <v>0</v>
      </c>
      <c r="X1066" t="str">
        <f>Toss[[#This Row],[服装]]&amp;Toss[[#This Row],[名前]]&amp;Toss[[#This Row],[レアリティ]]</f>
        <v>制服北信介ICONIC</v>
      </c>
    </row>
    <row r="1067" spans="1:24" x14ac:dyDescent="0.25">
      <c r="A1067">
        <f>VLOOKUP(Toss[[#This Row],[No用]],SetNo[[No.用]:[vlookup 用]],2,FALSE)</f>
        <v>338</v>
      </c>
      <c r="B1067">
        <f>IF(ROW()=2,1,IF(A1066&lt;&gt;Toss[[#This Row],[No]],1,B1066+1))</f>
        <v>1</v>
      </c>
      <c r="C1067" s="1" t="s">
        <v>1446</v>
      </c>
      <c r="D1067" s="1" t="s">
        <v>189</v>
      </c>
      <c r="E1067" s="1" t="s">
        <v>77</v>
      </c>
      <c r="F1067" s="1" t="s">
        <v>78</v>
      </c>
      <c r="G1067" s="1" t="s">
        <v>185</v>
      </c>
      <c r="H1067" s="1" t="s">
        <v>71</v>
      </c>
      <c r="I1067">
        <v>1</v>
      </c>
      <c r="J1067" t="s">
        <v>231</v>
      </c>
      <c r="K1067" s="1" t="s">
        <v>166</v>
      </c>
      <c r="L1067" s="1" t="s">
        <v>162</v>
      </c>
      <c r="M1067">
        <v>26</v>
      </c>
      <c r="N1067">
        <v>0</v>
      </c>
      <c r="O1067">
        <v>0</v>
      </c>
      <c r="P1067">
        <v>0</v>
      </c>
      <c r="X1067" t="str">
        <f>Toss[[#This Row],[服装]]&amp;Toss[[#This Row],[名前]]&amp;Toss[[#This Row],[レアリティ]]</f>
        <v>和装体験北信介ICONIC</v>
      </c>
    </row>
    <row r="1068" spans="1:24" x14ac:dyDescent="0.25">
      <c r="A1068">
        <f>VLOOKUP(Toss[[#This Row],[No用]],SetNo[[No.用]:[vlookup 用]],2,FALSE)</f>
        <v>338</v>
      </c>
      <c r="B1068">
        <f>IF(ROW()=2,1,IF(A1067&lt;&gt;Toss[[#This Row],[No]],1,B1067+1))</f>
        <v>2</v>
      </c>
      <c r="C1068" s="1" t="s">
        <v>1446</v>
      </c>
      <c r="D1068" s="1" t="s">
        <v>189</v>
      </c>
      <c r="E1068" s="1" t="s">
        <v>77</v>
      </c>
      <c r="F1068" s="1" t="s">
        <v>78</v>
      </c>
      <c r="G1068" s="1" t="s">
        <v>185</v>
      </c>
      <c r="H1068" s="1" t="s">
        <v>71</v>
      </c>
      <c r="I1068">
        <v>1</v>
      </c>
      <c r="J1068" t="s">
        <v>231</v>
      </c>
      <c r="K1068" s="1" t="s">
        <v>167</v>
      </c>
      <c r="L1068" s="1" t="s">
        <v>162</v>
      </c>
      <c r="M1068">
        <v>31</v>
      </c>
      <c r="N1068">
        <v>0</v>
      </c>
      <c r="O1068">
        <v>0</v>
      </c>
      <c r="P1068">
        <v>0</v>
      </c>
      <c r="X1068" t="str">
        <f>Toss[[#This Row],[服装]]&amp;Toss[[#This Row],[名前]]&amp;Toss[[#This Row],[レアリティ]]</f>
        <v>和装体験北信介ICONIC</v>
      </c>
    </row>
    <row r="1069" spans="1:24" x14ac:dyDescent="0.25">
      <c r="A1069">
        <f>VLOOKUP(Toss[[#This Row],[No用]],SetNo[[No.用]:[vlookup 用]],2,FALSE)</f>
        <v>339</v>
      </c>
      <c r="B1069">
        <f>IF(ROW()=2,1,IF(A1068&lt;&gt;Toss[[#This Row],[No]],1,B1068+1))</f>
        <v>1</v>
      </c>
      <c r="C1069" s="1" t="s">
        <v>1674</v>
      </c>
      <c r="D1069" s="1" t="s">
        <v>189</v>
      </c>
      <c r="E1069" s="1" t="s">
        <v>73</v>
      </c>
      <c r="F1069" s="1" t="s">
        <v>78</v>
      </c>
      <c r="G1069" s="1" t="s">
        <v>185</v>
      </c>
      <c r="H1069" s="1" t="s">
        <v>71</v>
      </c>
      <c r="I1069">
        <v>1</v>
      </c>
      <c r="J1069" t="s">
        <v>231</v>
      </c>
      <c r="K1069" s="1" t="s">
        <v>166</v>
      </c>
      <c r="L1069" s="1" t="s">
        <v>162</v>
      </c>
      <c r="M1069">
        <v>26</v>
      </c>
      <c r="N1069">
        <v>0</v>
      </c>
      <c r="O1069">
        <v>0</v>
      </c>
      <c r="P1069">
        <v>0</v>
      </c>
      <c r="X1069" t="str">
        <f>Toss[[#This Row],[服装]]&amp;Toss[[#This Row],[名前]]&amp;Toss[[#This Row],[レアリティ]]</f>
        <v>思い出北信介ICONIC</v>
      </c>
    </row>
    <row r="1070" spans="1:24" x14ac:dyDescent="0.25">
      <c r="A1070">
        <f>VLOOKUP(Toss[[#This Row],[No用]],SetNo[[No.用]:[vlookup 用]],2,FALSE)</f>
        <v>339</v>
      </c>
      <c r="B1070">
        <f>IF(ROW()=2,1,IF(A1069&lt;&gt;Toss[[#This Row],[No]],1,B1069+1))</f>
        <v>2</v>
      </c>
      <c r="C1070" s="1" t="s">
        <v>1674</v>
      </c>
      <c r="D1070" s="1" t="s">
        <v>189</v>
      </c>
      <c r="E1070" s="1" t="s">
        <v>73</v>
      </c>
      <c r="F1070" s="1" t="s">
        <v>78</v>
      </c>
      <c r="G1070" s="1" t="s">
        <v>185</v>
      </c>
      <c r="H1070" s="1" t="s">
        <v>71</v>
      </c>
      <c r="I1070">
        <v>1</v>
      </c>
      <c r="J1070" t="s">
        <v>231</v>
      </c>
      <c r="K1070" s="1" t="s">
        <v>167</v>
      </c>
      <c r="L1070" s="1" t="s">
        <v>162</v>
      </c>
      <c r="M1070">
        <v>31</v>
      </c>
      <c r="N1070">
        <v>0</v>
      </c>
      <c r="O1070">
        <v>0</v>
      </c>
      <c r="P1070">
        <v>0</v>
      </c>
      <c r="X1070" t="str">
        <f>Toss[[#This Row],[服装]]&amp;Toss[[#This Row],[名前]]&amp;Toss[[#This Row],[レアリティ]]</f>
        <v>思い出北信介ICONIC</v>
      </c>
    </row>
    <row r="1071" spans="1:24" x14ac:dyDescent="0.25">
      <c r="A1071">
        <f>VLOOKUP(Toss[[#This Row],[No用]],SetNo[[No.用]:[vlookup 用]],2,FALSE)</f>
        <v>340</v>
      </c>
      <c r="B1071">
        <f>IF(ROW()=2,1,IF(A1068&lt;&gt;Toss[[#This Row],[No]],1,B1068+1))</f>
        <v>1</v>
      </c>
      <c r="C1071" t="s">
        <v>108</v>
      </c>
      <c r="D1071" s="1" t="s">
        <v>522</v>
      </c>
      <c r="E1071" t="s">
        <v>77</v>
      </c>
      <c r="F1071" s="1" t="s">
        <v>78</v>
      </c>
      <c r="G1071" t="s">
        <v>185</v>
      </c>
      <c r="H1071" t="s">
        <v>71</v>
      </c>
      <c r="I1071">
        <v>1</v>
      </c>
      <c r="J1071" t="s">
        <v>231</v>
      </c>
      <c r="K1071" s="1" t="s">
        <v>166</v>
      </c>
      <c r="L1071" s="1" t="s">
        <v>162</v>
      </c>
      <c r="M1071">
        <v>24</v>
      </c>
      <c r="N1071">
        <v>0</v>
      </c>
      <c r="O1071">
        <v>0</v>
      </c>
      <c r="P1071">
        <v>0</v>
      </c>
      <c r="X1071" t="str">
        <f>Toss[[#This Row],[服装]]&amp;Toss[[#This Row],[名前]]&amp;Toss[[#This Row],[レアリティ]]</f>
        <v>ユニフォーム尾白アランICONIC</v>
      </c>
    </row>
    <row r="1072" spans="1:24" x14ac:dyDescent="0.25">
      <c r="A1072">
        <f>VLOOKUP(Toss[[#This Row],[No用]],SetNo[[No.用]:[vlookup 用]],2,FALSE)</f>
        <v>340</v>
      </c>
      <c r="B1072">
        <f>IF(ROW()=2,1,IF(A1071&lt;&gt;Toss[[#This Row],[No]],1,B1071+1))</f>
        <v>2</v>
      </c>
      <c r="C1072" t="s">
        <v>108</v>
      </c>
      <c r="D1072" s="1" t="s">
        <v>522</v>
      </c>
      <c r="E1072" t="s">
        <v>77</v>
      </c>
      <c r="F1072" s="1" t="s">
        <v>78</v>
      </c>
      <c r="G1072" t="s">
        <v>185</v>
      </c>
      <c r="H1072" t="s">
        <v>71</v>
      </c>
      <c r="I1072">
        <v>1</v>
      </c>
      <c r="J1072" t="s">
        <v>231</v>
      </c>
      <c r="K1072" s="1" t="s">
        <v>167</v>
      </c>
      <c r="L1072" s="1" t="s">
        <v>162</v>
      </c>
      <c r="M1072">
        <v>26</v>
      </c>
      <c r="N1072">
        <v>0</v>
      </c>
      <c r="O1072">
        <v>0</v>
      </c>
      <c r="P1072">
        <v>0</v>
      </c>
      <c r="X1072" t="str">
        <f>Toss[[#This Row],[服装]]&amp;Toss[[#This Row],[名前]]&amp;Toss[[#This Row],[レアリティ]]</f>
        <v>ユニフォーム尾白アランICONIC</v>
      </c>
    </row>
    <row r="1073" spans="1:24" x14ac:dyDescent="0.25">
      <c r="A1073">
        <f>VLOOKUP(Toss[[#This Row],[No用]],SetNo[[No.用]:[vlookup 用]],2,FALSE)</f>
        <v>341</v>
      </c>
      <c r="B1073">
        <f>IF(ROW()=2,1,IF(A1072&lt;&gt;Toss[[#This Row],[No]],1,B1072+1))</f>
        <v>1</v>
      </c>
      <c r="C1073" s="1" t="s">
        <v>595</v>
      </c>
      <c r="D1073" s="1" t="s">
        <v>522</v>
      </c>
      <c r="E1073" s="1" t="s">
        <v>600</v>
      </c>
      <c r="F1073" s="1" t="s">
        <v>78</v>
      </c>
      <c r="G1073" t="s">
        <v>185</v>
      </c>
      <c r="H1073" t="s">
        <v>71</v>
      </c>
      <c r="I1073">
        <v>1</v>
      </c>
      <c r="J1073" t="s">
        <v>231</v>
      </c>
      <c r="K1073" s="1" t="s">
        <v>166</v>
      </c>
      <c r="L1073" s="1" t="s">
        <v>162</v>
      </c>
      <c r="M1073">
        <v>24</v>
      </c>
      <c r="N1073">
        <v>0</v>
      </c>
      <c r="O1073">
        <v>0</v>
      </c>
      <c r="P1073">
        <v>0</v>
      </c>
      <c r="X1073" t="str">
        <f>Toss[[#This Row],[服装]]&amp;Toss[[#This Row],[名前]]&amp;Toss[[#This Row],[レアリティ]]</f>
        <v>雪遊び尾白アランICONIC</v>
      </c>
    </row>
    <row r="1074" spans="1:24" x14ac:dyDescent="0.25">
      <c r="A1074">
        <f>VLOOKUP(Toss[[#This Row],[No用]],SetNo[[No.用]:[vlookup 用]],2,FALSE)</f>
        <v>341</v>
      </c>
      <c r="B1074">
        <f>IF(ROW()=2,1,IF(A1073&lt;&gt;Toss[[#This Row],[No]],1,B1073+1))</f>
        <v>2</v>
      </c>
      <c r="C1074" s="1" t="s">
        <v>595</v>
      </c>
      <c r="D1074" s="1" t="s">
        <v>522</v>
      </c>
      <c r="E1074" s="1" t="s">
        <v>600</v>
      </c>
      <c r="F1074" s="1" t="s">
        <v>78</v>
      </c>
      <c r="G1074" t="s">
        <v>185</v>
      </c>
      <c r="H1074" t="s">
        <v>71</v>
      </c>
      <c r="I1074">
        <v>1</v>
      </c>
      <c r="J1074" t="s">
        <v>231</v>
      </c>
      <c r="K1074" s="1" t="s">
        <v>167</v>
      </c>
      <c r="L1074" s="1" t="s">
        <v>162</v>
      </c>
      <c r="M1074">
        <v>26</v>
      </c>
      <c r="N1074">
        <v>0</v>
      </c>
      <c r="O1074">
        <v>0</v>
      </c>
      <c r="P1074">
        <v>0</v>
      </c>
      <c r="X1074" t="str">
        <f>Toss[[#This Row],[服装]]&amp;Toss[[#This Row],[名前]]&amp;Toss[[#This Row],[レアリティ]]</f>
        <v>雪遊び尾白アランICONIC</v>
      </c>
    </row>
    <row r="1075" spans="1:24" x14ac:dyDescent="0.25">
      <c r="A1075">
        <f>VLOOKUP(Toss[[#This Row],[No用]],SetNo[[No.用]:[vlookup 用]],2,FALSE)</f>
        <v>342</v>
      </c>
      <c r="B1075">
        <f>IF(ROW()=2,1,IF(A1074&lt;&gt;Toss[[#This Row],[No]],1,B1074+1))</f>
        <v>1</v>
      </c>
      <c r="C1075" s="1" t="s">
        <v>960</v>
      </c>
      <c r="D1075" s="1" t="s">
        <v>522</v>
      </c>
      <c r="E1075" s="1" t="s">
        <v>73</v>
      </c>
      <c r="F1075" s="1" t="s">
        <v>78</v>
      </c>
      <c r="G1075" s="1" t="s">
        <v>185</v>
      </c>
      <c r="H1075" s="1" t="s">
        <v>71</v>
      </c>
      <c r="I1075">
        <v>1</v>
      </c>
      <c r="J1075" t="s">
        <v>231</v>
      </c>
      <c r="K1075" s="1" t="s">
        <v>166</v>
      </c>
      <c r="L1075" s="1" t="s">
        <v>162</v>
      </c>
      <c r="M1075">
        <v>24</v>
      </c>
      <c r="N1075">
        <v>0</v>
      </c>
      <c r="O1075">
        <v>0</v>
      </c>
      <c r="P1075">
        <v>0</v>
      </c>
      <c r="X1075" t="str">
        <f>Toss[[#This Row],[服装]]&amp;Toss[[#This Row],[名前]]&amp;Toss[[#This Row],[レアリティ]]</f>
        <v>夏祭り2尾白アランICONIC</v>
      </c>
    </row>
    <row r="1076" spans="1:24" x14ac:dyDescent="0.25">
      <c r="A1076">
        <f>VLOOKUP(Toss[[#This Row],[No用]],SetNo[[No.用]:[vlookup 用]],2,FALSE)</f>
        <v>342</v>
      </c>
      <c r="B1076">
        <f>IF(ROW()=2,1,IF(A1075&lt;&gt;Toss[[#This Row],[No]],1,B1075+1))</f>
        <v>2</v>
      </c>
      <c r="C1076" s="1" t="s">
        <v>960</v>
      </c>
      <c r="D1076" s="1" t="s">
        <v>522</v>
      </c>
      <c r="E1076" s="1" t="s">
        <v>73</v>
      </c>
      <c r="F1076" s="1" t="s">
        <v>78</v>
      </c>
      <c r="G1076" s="1" t="s">
        <v>185</v>
      </c>
      <c r="H1076" s="1" t="s">
        <v>71</v>
      </c>
      <c r="I1076">
        <v>1</v>
      </c>
      <c r="J1076" t="s">
        <v>231</v>
      </c>
      <c r="K1076" s="1" t="s">
        <v>167</v>
      </c>
      <c r="L1076" s="1" t="s">
        <v>162</v>
      </c>
      <c r="M1076">
        <v>26</v>
      </c>
      <c r="N1076">
        <v>0</v>
      </c>
      <c r="O1076">
        <v>0</v>
      </c>
      <c r="P1076">
        <v>0</v>
      </c>
      <c r="X1076" t="str">
        <f>Toss[[#This Row],[服装]]&amp;Toss[[#This Row],[名前]]&amp;Toss[[#This Row],[レアリティ]]</f>
        <v>夏祭り2尾白アランICONIC</v>
      </c>
    </row>
    <row r="1077" spans="1:24" x14ac:dyDescent="0.25">
      <c r="A1077">
        <f>VLOOKUP(Toss[[#This Row],[No用]],SetNo[[No.用]:[vlookup 用]],2,FALSE)</f>
        <v>343</v>
      </c>
      <c r="B1077">
        <f>IF(ROW()=2,1,IF(A1076&lt;&gt;Toss[[#This Row],[No]],1,B1076+1))</f>
        <v>1</v>
      </c>
      <c r="C1077" t="s">
        <v>108</v>
      </c>
      <c r="D1077" s="1" t="s">
        <v>524</v>
      </c>
      <c r="E1077" t="s">
        <v>77</v>
      </c>
      <c r="F1077" s="1" t="s">
        <v>80</v>
      </c>
      <c r="G1077" t="s">
        <v>185</v>
      </c>
      <c r="H1077" t="s">
        <v>71</v>
      </c>
      <c r="I1077">
        <v>1</v>
      </c>
      <c r="J1077" t="s">
        <v>231</v>
      </c>
      <c r="K1077" s="1" t="s">
        <v>166</v>
      </c>
      <c r="L1077" s="1" t="s">
        <v>162</v>
      </c>
      <c r="M1077">
        <v>28</v>
      </c>
      <c r="N1077">
        <v>0</v>
      </c>
      <c r="O1077">
        <v>0</v>
      </c>
      <c r="P1077">
        <v>0</v>
      </c>
      <c r="X1077" t="str">
        <f>Toss[[#This Row],[服装]]&amp;Toss[[#This Row],[名前]]&amp;Toss[[#This Row],[レアリティ]]</f>
        <v>ユニフォーム赤木路成ICONIC</v>
      </c>
    </row>
    <row r="1078" spans="1:24" x14ac:dyDescent="0.25">
      <c r="A1078">
        <f>VLOOKUP(Toss[[#This Row],[No用]],SetNo[[No.用]:[vlookup 用]],2,FALSE)</f>
        <v>344</v>
      </c>
      <c r="B1078">
        <f>IF(ROW()=2,1,IF(A1077&lt;&gt;Toss[[#This Row],[No]],1,B1077+1))</f>
        <v>1</v>
      </c>
      <c r="C1078" s="1" t="s">
        <v>790</v>
      </c>
      <c r="D1078" s="1" t="s">
        <v>524</v>
      </c>
      <c r="E1078" s="1" t="s">
        <v>73</v>
      </c>
      <c r="F1078" s="1" t="s">
        <v>80</v>
      </c>
      <c r="G1078" s="1" t="s">
        <v>185</v>
      </c>
      <c r="H1078" s="1" t="s">
        <v>71</v>
      </c>
      <c r="I1078">
        <v>1</v>
      </c>
      <c r="J1078" t="s">
        <v>231</v>
      </c>
      <c r="K1078" s="1" t="s">
        <v>166</v>
      </c>
      <c r="L1078" s="1" t="s">
        <v>162</v>
      </c>
      <c r="M1078">
        <v>28</v>
      </c>
      <c r="N1078">
        <v>0</v>
      </c>
      <c r="O1078">
        <v>0</v>
      </c>
      <c r="P1078">
        <v>0</v>
      </c>
      <c r="X1078" t="str">
        <f>Toss[[#This Row],[服装]]&amp;Toss[[#This Row],[名前]]&amp;Toss[[#This Row],[レアリティ]]</f>
        <v>Xmas2赤木路成ICONIC</v>
      </c>
    </row>
    <row r="1079" spans="1:24" x14ac:dyDescent="0.25">
      <c r="A1079">
        <f>VLOOKUP(Toss[[#This Row],[No用]],SetNo[[No.用]:[vlookup 用]],2,FALSE)</f>
        <v>345</v>
      </c>
      <c r="B1079">
        <f>IF(ROW()=2,1,IF(A1078&lt;&gt;Toss[[#This Row],[No]],1,B1078+1))</f>
        <v>1</v>
      </c>
      <c r="C1079" t="s">
        <v>108</v>
      </c>
      <c r="D1079" s="1" t="s">
        <v>526</v>
      </c>
      <c r="E1079" t="s">
        <v>77</v>
      </c>
      <c r="F1079" s="1" t="s">
        <v>82</v>
      </c>
      <c r="G1079" t="s">
        <v>185</v>
      </c>
      <c r="H1079" t="s">
        <v>71</v>
      </c>
      <c r="I1079">
        <v>1</v>
      </c>
      <c r="J1079" t="s">
        <v>231</v>
      </c>
      <c r="K1079" s="1" t="s">
        <v>166</v>
      </c>
      <c r="L1079" s="1" t="s">
        <v>162</v>
      </c>
      <c r="M1079">
        <v>27</v>
      </c>
      <c r="N1079">
        <v>0</v>
      </c>
      <c r="O1079">
        <v>0</v>
      </c>
      <c r="P1079">
        <v>0</v>
      </c>
      <c r="X1079" t="str">
        <f>Toss[[#This Row],[服装]]&amp;Toss[[#This Row],[名前]]&amp;Toss[[#This Row],[レアリティ]]</f>
        <v>ユニフォーム大耳練ICONIC</v>
      </c>
    </row>
    <row r="1080" spans="1:24" x14ac:dyDescent="0.25">
      <c r="A1080">
        <f>VLOOKUP(Toss[[#This Row],[No用]],SetNo[[No.用]:[vlookup 用]],2,FALSE)</f>
        <v>345</v>
      </c>
      <c r="B1080">
        <f>IF(ROW()=2,1,IF(A1079&lt;&gt;Toss[[#This Row],[No]],1,B1079+1))</f>
        <v>2</v>
      </c>
      <c r="C1080" t="s">
        <v>108</v>
      </c>
      <c r="D1080" s="1" t="s">
        <v>526</v>
      </c>
      <c r="E1080" t="s">
        <v>77</v>
      </c>
      <c r="F1080" s="1" t="s">
        <v>82</v>
      </c>
      <c r="G1080" t="s">
        <v>185</v>
      </c>
      <c r="H1080" t="s">
        <v>71</v>
      </c>
      <c r="I1080">
        <v>1</v>
      </c>
      <c r="J1080" t="s">
        <v>231</v>
      </c>
      <c r="K1080" s="1" t="s">
        <v>167</v>
      </c>
      <c r="L1080" s="1" t="s">
        <v>162</v>
      </c>
      <c r="M1080">
        <v>27</v>
      </c>
      <c r="N1080">
        <v>0</v>
      </c>
      <c r="O1080">
        <v>0</v>
      </c>
      <c r="P1080">
        <v>0</v>
      </c>
      <c r="X1080" t="str">
        <f>Toss[[#This Row],[服装]]&amp;Toss[[#This Row],[名前]]&amp;Toss[[#This Row],[レアリティ]]</f>
        <v>ユニフォーム大耳練ICONIC</v>
      </c>
    </row>
    <row r="1081" spans="1:24" x14ac:dyDescent="0.25">
      <c r="A1081">
        <f>VLOOKUP(Toss[[#This Row],[No用]],SetNo[[No.用]:[vlookup 用]],2,FALSE)</f>
        <v>346</v>
      </c>
      <c r="B1081">
        <f>IF(ROW()=2,1,IF(A1080&lt;&gt;Toss[[#This Row],[No]],1,B1080+1))</f>
        <v>1</v>
      </c>
      <c r="C1081" s="1" t="s">
        <v>1446</v>
      </c>
      <c r="D1081" s="1" t="s">
        <v>526</v>
      </c>
      <c r="E1081" s="1" t="s">
        <v>73</v>
      </c>
      <c r="F1081" s="1" t="s">
        <v>82</v>
      </c>
      <c r="G1081" s="1" t="s">
        <v>185</v>
      </c>
      <c r="H1081" s="1" t="s">
        <v>71</v>
      </c>
      <c r="I1081">
        <v>1</v>
      </c>
      <c r="J1081" t="s">
        <v>231</v>
      </c>
      <c r="K1081" s="1" t="s">
        <v>166</v>
      </c>
      <c r="L1081" s="1" t="s">
        <v>162</v>
      </c>
      <c r="M1081">
        <v>27</v>
      </c>
      <c r="N1081">
        <v>0</v>
      </c>
      <c r="O1081">
        <v>0</v>
      </c>
      <c r="P1081">
        <v>0</v>
      </c>
      <c r="X1081" t="str">
        <f>Toss[[#This Row],[服装]]&amp;Toss[[#This Row],[名前]]&amp;Toss[[#This Row],[レアリティ]]</f>
        <v>和装体験大耳練ICONIC</v>
      </c>
    </row>
    <row r="1082" spans="1:24" x14ac:dyDescent="0.25">
      <c r="A1082">
        <f>VLOOKUP(Toss[[#This Row],[No用]],SetNo[[No.用]:[vlookup 用]],2,FALSE)</f>
        <v>346</v>
      </c>
      <c r="B1082">
        <f>IF(ROW()=2,1,IF(A1081&lt;&gt;Toss[[#This Row],[No]],1,B1081+1))</f>
        <v>2</v>
      </c>
      <c r="C1082" s="1" t="s">
        <v>1446</v>
      </c>
      <c r="D1082" s="1" t="s">
        <v>526</v>
      </c>
      <c r="E1082" s="1" t="s">
        <v>73</v>
      </c>
      <c r="F1082" s="1" t="s">
        <v>82</v>
      </c>
      <c r="G1082" s="1" t="s">
        <v>185</v>
      </c>
      <c r="H1082" s="1" t="s">
        <v>71</v>
      </c>
      <c r="I1082">
        <v>1</v>
      </c>
      <c r="J1082" t="s">
        <v>231</v>
      </c>
      <c r="K1082" s="1" t="s">
        <v>167</v>
      </c>
      <c r="L1082" s="1" t="s">
        <v>162</v>
      </c>
      <c r="M1082">
        <v>27</v>
      </c>
      <c r="N1082">
        <v>0</v>
      </c>
      <c r="O1082">
        <v>0</v>
      </c>
      <c r="P1082">
        <v>0</v>
      </c>
      <c r="X1082" t="str">
        <f>Toss[[#This Row],[服装]]&amp;Toss[[#This Row],[名前]]&amp;Toss[[#This Row],[レアリティ]]</f>
        <v>和装体験大耳練ICONIC</v>
      </c>
    </row>
    <row r="1083" spans="1:24" x14ac:dyDescent="0.25">
      <c r="A1083">
        <f>VLOOKUP(Toss[[#This Row],[No用]],SetNo[[No.用]:[vlookup 用]],2,FALSE)</f>
        <v>347</v>
      </c>
      <c r="B1083">
        <f>IF(ROW()=2,1,IF(A1082&lt;&gt;Toss[[#This Row],[No]],1,B1082+1))</f>
        <v>1</v>
      </c>
      <c r="C1083" t="s">
        <v>108</v>
      </c>
      <c r="D1083" s="1" t="s">
        <v>528</v>
      </c>
      <c r="E1083" t="s">
        <v>77</v>
      </c>
      <c r="F1083" s="1" t="s">
        <v>78</v>
      </c>
      <c r="G1083" t="s">
        <v>185</v>
      </c>
      <c r="H1083" t="s">
        <v>71</v>
      </c>
      <c r="I1083">
        <v>1</v>
      </c>
      <c r="J1083" t="s">
        <v>231</v>
      </c>
      <c r="K1083" s="1" t="s">
        <v>166</v>
      </c>
      <c r="L1083" s="1" t="s">
        <v>162</v>
      </c>
      <c r="M1083">
        <v>23</v>
      </c>
      <c r="N1083">
        <v>0</v>
      </c>
      <c r="O1083">
        <v>0</v>
      </c>
      <c r="P1083">
        <v>0</v>
      </c>
      <c r="X1083" t="str">
        <f>Toss[[#This Row],[服装]]&amp;Toss[[#This Row],[名前]]&amp;Toss[[#This Row],[レアリティ]]</f>
        <v>ユニフォーム理石平介ICONIC</v>
      </c>
    </row>
    <row r="1084" spans="1:24" x14ac:dyDescent="0.25">
      <c r="A1084">
        <f>VLOOKUP(Toss[[#This Row],[No用]],SetNo[[No.用]:[vlookup 用]],2,FALSE)</f>
        <v>347</v>
      </c>
      <c r="B1084">
        <f>IF(ROW()=2,1,IF(A1083&lt;&gt;Toss[[#This Row],[No]],1,B1083+1))</f>
        <v>2</v>
      </c>
      <c r="C1084" t="s">
        <v>108</v>
      </c>
      <c r="D1084" s="1" t="s">
        <v>528</v>
      </c>
      <c r="E1084" t="s">
        <v>77</v>
      </c>
      <c r="F1084" s="1" t="s">
        <v>78</v>
      </c>
      <c r="G1084" t="s">
        <v>185</v>
      </c>
      <c r="H1084" t="s">
        <v>71</v>
      </c>
      <c r="I1084">
        <v>1</v>
      </c>
      <c r="J1084" t="s">
        <v>231</v>
      </c>
      <c r="K1084" s="1" t="s">
        <v>167</v>
      </c>
      <c r="L1084" s="1" t="s">
        <v>162</v>
      </c>
      <c r="M1084">
        <v>25</v>
      </c>
      <c r="N1084">
        <v>0</v>
      </c>
      <c r="O1084">
        <v>0</v>
      </c>
      <c r="P1084">
        <v>0</v>
      </c>
      <c r="X1084" t="str">
        <f>Toss[[#This Row],[服装]]&amp;Toss[[#This Row],[名前]]&amp;Toss[[#This Row],[レアリティ]]</f>
        <v>ユニフォーム理石平介ICONIC</v>
      </c>
    </row>
    <row r="1085" spans="1:24" x14ac:dyDescent="0.25">
      <c r="A1085">
        <f>VLOOKUP(Toss[[#This Row],[No用]],SetNo[[No.用]:[vlookup 用]],2,FALSE)</f>
        <v>348</v>
      </c>
      <c r="B1085">
        <f>IF(ROW()=2,1,IF(A1084&lt;&gt;Toss[[#This Row],[No]],1,B1084+1))</f>
        <v>1</v>
      </c>
      <c r="C1085" s="1" t="s">
        <v>108</v>
      </c>
      <c r="D1085" s="1" t="s">
        <v>671</v>
      </c>
      <c r="E1085" s="1" t="s">
        <v>77</v>
      </c>
      <c r="F1085" s="1" t="s">
        <v>78</v>
      </c>
      <c r="G1085" s="1" t="s">
        <v>185</v>
      </c>
      <c r="H1085" s="1" t="s">
        <v>71</v>
      </c>
      <c r="I1085">
        <v>1</v>
      </c>
      <c r="J1085" t="s">
        <v>231</v>
      </c>
      <c r="K1085" s="1" t="s">
        <v>166</v>
      </c>
      <c r="L1085" s="1" t="s">
        <v>162</v>
      </c>
      <c r="M1085">
        <v>25</v>
      </c>
      <c r="N1085">
        <v>0</v>
      </c>
      <c r="O1085">
        <v>0</v>
      </c>
      <c r="P1085">
        <v>0</v>
      </c>
      <c r="X1085" t="str">
        <f>Toss[[#This Row],[服装]]&amp;Toss[[#This Row],[名前]]&amp;Toss[[#This Row],[レアリティ]]</f>
        <v>ユニフォーム銀島結ICONIC</v>
      </c>
    </row>
    <row r="1086" spans="1:24" x14ac:dyDescent="0.25">
      <c r="A1086">
        <f>VLOOKUP(Toss[[#This Row],[No用]],SetNo[[No.用]:[vlookup 用]],2,FALSE)</f>
        <v>348</v>
      </c>
      <c r="B1086">
        <f>IF(ROW()=2,1,IF(A1085&lt;&gt;Toss[[#This Row],[No]],1,B1085+1))</f>
        <v>2</v>
      </c>
      <c r="C1086" s="1" t="s">
        <v>108</v>
      </c>
      <c r="D1086" s="1" t="s">
        <v>671</v>
      </c>
      <c r="E1086" s="1" t="s">
        <v>77</v>
      </c>
      <c r="F1086" s="1" t="s">
        <v>78</v>
      </c>
      <c r="G1086" s="1" t="s">
        <v>185</v>
      </c>
      <c r="H1086" s="1" t="s">
        <v>71</v>
      </c>
      <c r="I1086">
        <v>1</v>
      </c>
      <c r="J1086" t="s">
        <v>231</v>
      </c>
      <c r="K1086" s="1" t="s">
        <v>167</v>
      </c>
      <c r="L1086" s="1" t="s">
        <v>162</v>
      </c>
      <c r="M1086">
        <v>33</v>
      </c>
      <c r="N1086">
        <v>0</v>
      </c>
      <c r="O1086">
        <v>0</v>
      </c>
      <c r="P1086">
        <v>0</v>
      </c>
      <c r="X1086" t="str">
        <f>Toss[[#This Row],[服装]]&amp;Toss[[#This Row],[名前]]&amp;Toss[[#This Row],[レアリティ]]</f>
        <v>ユニフォーム銀島結ICONIC</v>
      </c>
    </row>
    <row r="1087" spans="1:24" x14ac:dyDescent="0.25">
      <c r="A1087">
        <f>VLOOKUP(Toss[[#This Row],[No用]],SetNo[[No.用]:[vlookup 用]],2,FALSE)</f>
        <v>349</v>
      </c>
      <c r="B1087">
        <f>IF(ROW()=2,1,IF(A1086&lt;&gt;Toss[[#This Row],[No]],1,B1086+1))</f>
        <v>1</v>
      </c>
      <c r="C1087" s="1" t="s">
        <v>790</v>
      </c>
      <c r="D1087" s="1" t="s">
        <v>671</v>
      </c>
      <c r="E1087" s="1" t="s">
        <v>73</v>
      </c>
      <c r="F1087" s="1" t="s">
        <v>78</v>
      </c>
      <c r="G1087" s="1" t="s">
        <v>185</v>
      </c>
      <c r="H1087" s="1" t="s">
        <v>71</v>
      </c>
      <c r="I1087">
        <v>1</v>
      </c>
      <c r="J1087" t="s">
        <v>231</v>
      </c>
      <c r="K1087" s="1" t="s">
        <v>166</v>
      </c>
      <c r="L1087" s="1" t="s">
        <v>162</v>
      </c>
      <c r="M1087">
        <v>25</v>
      </c>
      <c r="N1087">
        <v>0</v>
      </c>
      <c r="O1087">
        <v>0</v>
      </c>
      <c r="P1087">
        <v>0</v>
      </c>
      <c r="X1087" t="str">
        <f>Toss[[#This Row],[服装]]&amp;Toss[[#This Row],[名前]]&amp;Toss[[#This Row],[レアリティ]]</f>
        <v>Xmas2銀島結ICONIC</v>
      </c>
    </row>
    <row r="1088" spans="1:24" x14ac:dyDescent="0.25">
      <c r="A1088">
        <f>VLOOKUP(Toss[[#This Row],[No用]],SetNo[[No.用]:[vlookup 用]],2,FALSE)</f>
        <v>349</v>
      </c>
      <c r="B1088">
        <f>IF(ROW()=2,1,IF(A1087&lt;&gt;Toss[[#This Row],[No]],1,B1087+1))</f>
        <v>2</v>
      </c>
      <c r="C1088" s="1" t="s">
        <v>790</v>
      </c>
      <c r="D1088" s="1" t="s">
        <v>671</v>
      </c>
      <c r="E1088" s="1" t="s">
        <v>73</v>
      </c>
      <c r="F1088" s="1" t="s">
        <v>78</v>
      </c>
      <c r="G1088" s="1" t="s">
        <v>185</v>
      </c>
      <c r="H1088" s="1" t="s">
        <v>71</v>
      </c>
      <c r="I1088">
        <v>1</v>
      </c>
      <c r="J1088" t="s">
        <v>231</v>
      </c>
      <c r="K1088" s="1" t="s">
        <v>167</v>
      </c>
      <c r="L1088" s="1" t="s">
        <v>162</v>
      </c>
      <c r="M1088">
        <v>33</v>
      </c>
      <c r="N1088">
        <v>0</v>
      </c>
      <c r="O1088">
        <v>0</v>
      </c>
      <c r="P1088">
        <v>0</v>
      </c>
      <c r="X1088" t="str">
        <f>Toss[[#This Row],[服装]]&amp;Toss[[#This Row],[名前]]&amp;Toss[[#This Row],[レアリティ]]</f>
        <v>Xmas2銀島結ICONIC</v>
      </c>
    </row>
    <row r="1089" spans="1:24" x14ac:dyDescent="0.25">
      <c r="A1089">
        <f>VLOOKUP(Toss[[#This Row],[No用]],SetNo[[No.用]:[vlookup 用]],2,FALSE)</f>
        <v>350</v>
      </c>
      <c r="B1089">
        <f>IF(ROW()=2,1,IF(A1088&lt;&gt;Toss[[#This Row],[No]],1,B1088+1))</f>
        <v>1</v>
      </c>
      <c r="C1089" t="s">
        <v>108</v>
      </c>
      <c r="D1089" t="s">
        <v>122</v>
      </c>
      <c r="E1089" t="s">
        <v>90</v>
      </c>
      <c r="F1089" t="s">
        <v>78</v>
      </c>
      <c r="G1089" t="s">
        <v>128</v>
      </c>
      <c r="H1089" t="s">
        <v>71</v>
      </c>
      <c r="I1089">
        <v>1</v>
      </c>
      <c r="J1089" t="s">
        <v>231</v>
      </c>
      <c r="K1089" s="1" t="s">
        <v>166</v>
      </c>
      <c r="L1089" s="1" t="s">
        <v>162</v>
      </c>
      <c r="M1089">
        <v>25</v>
      </c>
      <c r="N1089">
        <v>0</v>
      </c>
      <c r="O1089">
        <v>0</v>
      </c>
      <c r="P1089">
        <v>0</v>
      </c>
      <c r="X1089" t="str">
        <f>Toss[[#This Row],[服装]]&amp;Toss[[#This Row],[名前]]&amp;Toss[[#This Row],[レアリティ]]</f>
        <v>ユニフォーム木兎光太郎ICONIC</v>
      </c>
    </row>
    <row r="1090" spans="1:24" x14ac:dyDescent="0.25">
      <c r="A1090">
        <f>VLOOKUP(Toss[[#This Row],[No用]],SetNo[[No.用]:[vlookup 用]],2,FALSE)</f>
        <v>350</v>
      </c>
      <c r="B1090">
        <f>IF(ROW()=2,1,IF(A1089&lt;&gt;Toss[[#This Row],[No]],1,B1089+1))</f>
        <v>2</v>
      </c>
      <c r="C1090" t="s">
        <v>108</v>
      </c>
      <c r="D1090" t="s">
        <v>122</v>
      </c>
      <c r="E1090" t="s">
        <v>90</v>
      </c>
      <c r="F1090" t="s">
        <v>78</v>
      </c>
      <c r="G1090" t="s">
        <v>128</v>
      </c>
      <c r="H1090" t="s">
        <v>71</v>
      </c>
      <c r="I1090">
        <v>1</v>
      </c>
      <c r="J1090" t="s">
        <v>231</v>
      </c>
      <c r="K1090" s="1" t="s">
        <v>167</v>
      </c>
      <c r="L1090" s="1" t="s">
        <v>162</v>
      </c>
      <c r="M1090">
        <v>30</v>
      </c>
      <c r="N1090">
        <v>0</v>
      </c>
      <c r="O1090">
        <v>0</v>
      </c>
      <c r="P1090">
        <v>0</v>
      </c>
      <c r="X1090" t="str">
        <f>Toss[[#This Row],[服装]]&amp;Toss[[#This Row],[名前]]&amp;Toss[[#This Row],[レアリティ]]</f>
        <v>ユニフォーム木兎光太郎ICONIC</v>
      </c>
    </row>
    <row r="1091" spans="1:24" x14ac:dyDescent="0.25">
      <c r="A1091">
        <f>VLOOKUP(Toss[[#This Row],[No用]],SetNo[[No.用]:[vlookup 用]],2,FALSE)</f>
        <v>351</v>
      </c>
      <c r="B1091">
        <f>IF(ROW()=2,1,IF(A1090&lt;&gt;Toss[[#This Row],[No]],1,B1090+1))</f>
        <v>1</v>
      </c>
      <c r="C1091" t="s">
        <v>150</v>
      </c>
      <c r="D1091" t="s">
        <v>122</v>
      </c>
      <c r="E1091" t="s">
        <v>77</v>
      </c>
      <c r="F1091" t="s">
        <v>78</v>
      </c>
      <c r="G1091" t="s">
        <v>128</v>
      </c>
      <c r="H1091" t="s">
        <v>71</v>
      </c>
      <c r="I1091">
        <v>1</v>
      </c>
      <c r="J1091" t="s">
        <v>231</v>
      </c>
      <c r="K1091" s="1" t="s">
        <v>166</v>
      </c>
      <c r="L1091" s="1" t="s">
        <v>162</v>
      </c>
      <c r="M1091">
        <v>25</v>
      </c>
      <c r="N1091">
        <v>0</v>
      </c>
      <c r="O1091">
        <v>0</v>
      </c>
      <c r="P1091">
        <v>0</v>
      </c>
      <c r="X1091" t="str">
        <f>Toss[[#This Row],[服装]]&amp;Toss[[#This Row],[名前]]&amp;Toss[[#This Row],[レアリティ]]</f>
        <v>夏祭り木兎光太郎ICONIC</v>
      </c>
    </row>
    <row r="1092" spans="1:24" x14ac:dyDescent="0.25">
      <c r="A1092">
        <f>VLOOKUP(Toss[[#This Row],[No用]],SetNo[[No.用]:[vlookup 用]],2,FALSE)</f>
        <v>351</v>
      </c>
      <c r="B1092">
        <f>IF(ROW()=2,1,IF(A1091&lt;&gt;Toss[[#This Row],[No]],1,B1091+1))</f>
        <v>2</v>
      </c>
      <c r="C1092" t="s">
        <v>150</v>
      </c>
      <c r="D1092" t="s">
        <v>122</v>
      </c>
      <c r="E1092" t="s">
        <v>77</v>
      </c>
      <c r="F1092" t="s">
        <v>78</v>
      </c>
      <c r="G1092" t="s">
        <v>128</v>
      </c>
      <c r="H1092" t="s">
        <v>71</v>
      </c>
      <c r="I1092">
        <v>1</v>
      </c>
      <c r="J1092" t="s">
        <v>231</v>
      </c>
      <c r="K1092" s="1" t="s">
        <v>167</v>
      </c>
      <c r="L1092" s="1" t="s">
        <v>178</v>
      </c>
      <c r="M1092">
        <v>33</v>
      </c>
      <c r="N1092">
        <v>0</v>
      </c>
      <c r="O1092">
        <v>0</v>
      </c>
      <c r="P1092">
        <v>0</v>
      </c>
      <c r="X1092" t="str">
        <f>Toss[[#This Row],[服装]]&amp;Toss[[#This Row],[名前]]&amp;Toss[[#This Row],[レアリティ]]</f>
        <v>夏祭り木兎光太郎ICONIC</v>
      </c>
    </row>
    <row r="1093" spans="1:24" x14ac:dyDescent="0.25">
      <c r="A1093">
        <f>VLOOKUP(Toss[[#This Row],[No用]],SetNo[[No.用]:[vlookup 用]],2,FALSE)</f>
        <v>352</v>
      </c>
      <c r="B1093">
        <f>IF(ROW()=2,1,IF(A1092&lt;&gt;Toss[[#This Row],[No]],1,B1092+1))</f>
        <v>1</v>
      </c>
      <c r="C1093" s="1" t="s">
        <v>585</v>
      </c>
      <c r="D1093" t="s">
        <v>122</v>
      </c>
      <c r="E1093" s="1" t="s">
        <v>73</v>
      </c>
      <c r="F1093" t="s">
        <v>78</v>
      </c>
      <c r="G1093" t="s">
        <v>128</v>
      </c>
      <c r="H1093" t="s">
        <v>71</v>
      </c>
      <c r="I1093">
        <v>1</v>
      </c>
      <c r="J1093" t="s">
        <v>231</v>
      </c>
      <c r="K1093" s="1" t="s">
        <v>166</v>
      </c>
      <c r="L1093" s="1" t="s">
        <v>162</v>
      </c>
      <c r="M1093">
        <v>25</v>
      </c>
      <c r="N1093">
        <v>0</v>
      </c>
      <c r="O1093">
        <v>0</v>
      </c>
      <c r="P1093">
        <v>0</v>
      </c>
      <c r="X1093" t="str">
        <f>Toss[[#This Row],[服装]]&amp;Toss[[#This Row],[名前]]&amp;Toss[[#This Row],[レアリティ]]</f>
        <v>Xmas木兎光太郎ICONIC</v>
      </c>
    </row>
    <row r="1094" spans="1:24" x14ac:dyDescent="0.25">
      <c r="A1094">
        <f>VLOOKUP(Toss[[#This Row],[No用]],SetNo[[No.用]:[vlookup 用]],2,FALSE)</f>
        <v>352</v>
      </c>
      <c r="B1094">
        <f>IF(ROW()=2,1,IF(A1093&lt;&gt;Toss[[#This Row],[No]],1,B1093+1))</f>
        <v>2</v>
      </c>
      <c r="C1094" s="1" t="s">
        <v>585</v>
      </c>
      <c r="D1094" t="s">
        <v>122</v>
      </c>
      <c r="E1094" s="1" t="s">
        <v>73</v>
      </c>
      <c r="F1094" t="s">
        <v>78</v>
      </c>
      <c r="G1094" t="s">
        <v>128</v>
      </c>
      <c r="H1094" t="s">
        <v>71</v>
      </c>
      <c r="I1094">
        <v>1</v>
      </c>
      <c r="J1094" t="s">
        <v>231</v>
      </c>
      <c r="K1094" s="1" t="s">
        <v>167</v>
      </c>
      <c r="L1094" s="1" t="s">
        <v>178</v>
      </c>
      <c r="M1094">
        <v>30</v>
      </c>
      <c r="N1094">
        <v>0</v>
      </c>
      <c r="O1094">
        <v>0</v>
      </c>
      <c r="P1094">
        <v>0</v>
      </c>
      <c r="X1094" t="str">
        <f>Toss[[#This Row],[服装]]&amp;Toss[[#This Row],[名前]]&amp;Toss[[#This Row],[レアリティ]]</f>
        <v>Xmas木兎光太郎ICONIC</v>
      </c>
    </row>
    <row r="1095" spans="1:24" x14ac:dyDescent="0.25">
      <c r="A1095">
        <f>VLOOKUP(Toss[[#This Row],[No用]],SetNo[[No.用]:[vlookup 用]],2,FALSE)</f>
        <v>353</v>
      </c>
      <c r="B1095">
        <f>IF(ROW()=2,1,IF(A1094&lt;&gt;Toss[[#This Row],[No]],1,B1094+1))</f>
        <v>1</v>
      </c>
      <c r="C1095" s="1" t="s">
        <v>149</v>
      </c>
      <c r="D1095" t="s">
        <v>122</v>
      </c>
      <c r="E1095" s="1" t="s">
        <v>90</v>
      </c>
      <c r="F1095" t="s">
        <v>78</v>
      </c>
      <c r="G1095" t="s">
        <v>128</v>
      </c>
      <c r="H1095" t="s">
        <v>71</v>
      </c>
      <c r="I1095">
        <v>1</v>
      </c>
      <c r="J1095" t="s">
        <v>231</v>
      </c>
      <c r="K1095" s="1" t="s">
        <v>166</v>
      </c>
      <c r="L1095" s="1" t="s">
        <v>162</v>
      </c>
      <c r="M1095">
        <v>25</v>
      </c>
      <c r="N1095">
        <v>0</v>
      </c>
      <c r="O1095">
        <v>0</v>
      </c>
      <c r="P1095">
        <v>0</v>
      </c>
      <c r="X1095" t="str">
        <f>Toss[[#This Row],[服装]]&amp;Toss[[#This Row],[名前]]&amp;Toss[[#This Row],[レアリティ]]</f>
        <v>制服木兎光太郎ICONIC</v>
      </c>
    </row>
    <row r="1096" spans="1:24" x14ac:dyDescent="0.25">
      <c r="A1096">
        <f>VLOOKUP(Toss[[#This Row],[No用]],SetNo[[No.用]:[vlookup 用]],2,FALSE)</f>
        <v>353</v>
      </c>
      <c r="B1096">
        <f>IF(ROW()=2,1,IF(A1095&lt;&gt;Toss[[#This Row],[No]],1,B1095+1))</f>
        <v>2</v>
      </c>
      <c r="C1096" s="1" t="s">
        <v>149</v>
      </c>
      <c r="D1096" t="s">
        <v>122</v>
      </c>
      <c r="E1096" s="1" t="s">
        <v>90</v>
      </c>
      <c r="F1096" t="s">
        <v>78</v>
      </c>
      <c r="G1096" t="s">
        <v>128</v>
      </c>
      <c r="H1096" t="s">
        <v>71</v>
      </c>
      <c r="I1096">
        <v>1</v>
      </c>
      <c r="J1096" t="s">
        <v>231</v>
      </c>
      <c r="K1096" s="1" t="s">
        <v>167</v>
      </c>
      <c r="L1096" s="1" t="s">
        <v>178</v>
      </c>
      <c r="M1096">
        <v>30</v>
      </c>
      <c r="N1096">
        <v>0</v>
      </c>
      <c r="O1096">
        <v>0</v>
      </c>
      <c r="P1096">
        <v>0</v>
      </c>
      <c r="X1096" t="str">
        <f>Toss[[#This Row],[服装]]&amp;Toss[[#This Row],[名前]]&amp;Toss[[#This Row],[レアリティ]]</f>
        <v>制服木兎光太郎ICONIC</v>
      </c>
    </row>
    <row r="1097" spans="1:24" x14ac:dyDescent="0.25">
      <c r="A1097">
        <f>VLOOKUP(Toss[[#This Row],[No用]],SetNo[[No.用]:[vlookup 用]],2,FALSE)</f>
        <v>354</v>
      </c>
      <c r="B1097">
        <f>IF(ROW()=2,1,IF(A1096&lt;&gt;Toss[[#This Row],[No]],1,B1096+1))</f>
        <v>1</v>
      </c>
      <c r="C1097" s="1" t="s">
        <v>677</v>
      </c>
      <c r="D1097" s="1" t="s">
        <v>122</v>
      </c>
      <c r="E1097" s="1" t="s">
        <v>77</v>
      </c>
      <c r="F1097" s="1" t="s">
        <v>78</v>
      </c>
      <c r="G1097" s="1" t="s">
        <v>128</v>
      </c>
      <c r="H1097" s="1" t="s">
        <v>71</v>
      </c>
      <c r="I1097">
        <v>1</v>
      </c>
      <c r="J1097" t="s">
        <v>231</v>
      </c>
      <c r="K1097" s="1" t="s">
        <v>166</v>
      </c>
      <c r="L1097" s="1" t="s">
        <v>162</v>
      </c>
      <c r="M1097">
        <v>25</v>
      </c>
      <c r="N1097">
        <v>0</v>
      </c>
      <c r="O1097">
        <v>0</v>
      </c>
      <c r="P1097">
        <v>0</v>
      </c>
      <c r="X1097" t="str">
        <f>Toss[[#This Row],[服装]]&amp;Toss[[#This Row],[名前]]&amp;Toss[[#This Row],[レアリティ]]</f>
        <v>キャンプ木兎光太郎ICONIC</v>
      </c>
    </row>
    <row r="1098" spans="1:24" x14ac:dyDescent="0.25">
      <c r="A1098">
        <f>VLOOKUP(Toss[[#This Row],[No用]],SetNo[[No.用]:[vlookup 用]],2,FALSE)</f>
        <v>354</v>
      </c>
      <c r="B1098">
        <f>IF(ROW()=2,1,IF(A1097&lt;&gt;Toss[[#This Row],[No]],1,B1097+1))</f>
        <v>2</v>
      </c>
      <c r="C1098" s="1" t="s">
        <v>677</v>
      </c>
      <c r="D1098" s="1" t="s">
        <v>122</v>
      </c>
      <c r="E1098" s="1" t="s">
        <v>77</v>
      </c>
      <c r="F1098" s="1" t="s">
        <v>78</v>
      </c>
      <c r="G1098" s="1" t="s">
        <v>128</v>
      </c>
      <c r="H1098" s="1" t="s">
        <v>71</v>
      </c>
      <c r="I1098">
        <v>1</v>
      </c>
      <c r="J1098" t="s">
        <v>231</v>
      </c>
      <c r="K1098" s="1" t="s">
        <v>167</v>
      </c>
      <c r="L1098" s="1" t="s">
        <v>178</v>
      </c>
      <c r="M1098">
        <v>30</v>
      </c>
      <c r="N1098">
        <v>0</v>
      </c>
      <c r="O1098">
        <v>0</v>
      </c>
      <c r="P1098">
        <v>0</v>
      </c>
      <c r="X1098" t="str">
        <f>Toss[[#This Row],[服装]]&amp;Toss[[#This Row],[名前]]&amp;Toss[[#This Row],[レアリティ]]</f>
        <v>キャンプ木兎光太郎ICONIC</v>
      </c>
    </row>
    <row r="1099" spans="1:24" x14ac:dyDescent="0.25">
      <c r="A1099">
        <f>VLOOKUP(Toss[[#This Row],[No用]],SetNo[[No.用]:[vlookup 用]],2,FALSE)</f>
        <v>355</v>
      </c>
      <c r="B1099">
        <f>IF(ROW()=2,1,IF(A1098&lt;&gt;Toss[[#This Row],[No]],1,B1098+1))</f>
        <v>1</v>
      </c>
      <c r="C1099" s="1" t="s">
        <v>871</v>
      </c>
      <c r="D1099" s="1" t="s">
        <v>122</v>
      </c>
      <c r="E1099" s="1" t="s">
        <v>73</v>
      </c>
      <c r="F1099" s="1" t="s">
        <v>78</v>
      </c>
      <c r="G1099" s="1" t="s">
        <v>128</v>
      </c>
      <c r="H1099" s="1" t="s">
        <v>71</v>
      </c>
      <c r="I1099">
        <v>1</v>
      </c>
      <c r="J1099" t="s">
        <v>231</v>
      </c>
      <c r="K1099" s="1" t="s">
        <v>166</v>
      </c>
      <c r="L1099" s="1" t="s">
        <v>162</v>
      </c>
      <c r="M1099">
        <v>25</v>
      </c>
      <c r="N1099">
        <v>0</v>
      </c>
      <c r="O1099">
        <v>0</v>
      </c>
      <c r="P1099">
        <v>0</v>
      </c>
      <c r="X1099" t="str">
        <f>Toss[[#This Row],[服装]]&amp;Toss[[#This Row],[名前]]&amp;Toss[[#This Row],[レアリティ]]</f>
        <v>2周年木兎光太郎ICONIC</v>
      </c>
    </row>
    <row r="1100" spans="1:24" x14ac:dyDescent="0.25">
      <c r="A1100">
        <f>VLOOKUP(Toss[[#This Row],[No用]],SetNo[[No.用]:[vlookup 用]],2,FALSE)</f>
        <v>355</v>
      </c>
      <c r="B1100">
        <f>IF(ROW()=2,1,IF(A1099&lt;&gt;Toss[[#This Row],[No]],1,B1099+1))</f>
        <v>2</v>
      </c>
      <c r="C1100" s="1" t="s">
        <v>871</v>
      </c>
      <c r="D1100" s="1" t="s">
        <v>122</v>
      </c>
      <c r="E1100" s="1" t="s">
        <v>73</v>
      </c>
      <c r="F1100" s="1" t="s">
        <v>78</v>
      </c>
      <c r="G1100" s="1" t="s">
        <v>128</v>
      </c>
      <c r="H1100" s="1" t="s">
        <v>71</v>
      </c>
      <c r="I1100">
        <v>1</v>
      </c>
      <c r="J1100" t="s">
        <v>231</v>
      </c>
      <c r="K1100" s="1" t="s">
        <v>167</v>
      </c>
      <c r="L1100" s="1" t="s">
        <v>178</v>
      </c>
      <c r="M1100">
        <v>30</v>
      </c>
      <c r="N1100">
        <v>0</v>
      </c>
      <c r="O1100">
        <v>0</v>
      </c>
      <c r="P1100">
        <v>0</v>
      </c>
      <c r="X1100" t="str">
        <f>Toss[[#This Row],[服装]]&amp;Toss[[#This Row],[名前]]&amp;Toss[[#This Row],[レアリティ]]</f>
        <v>2周年木兎光太郎ICONIC</v>
      </c>
    </row>
    <row r="1101" spans="1:24" x14ac:dyDescent="0.25">
      <c r="A1101">
        <f>VLOOKUP(Toss[[#This Row],[No用]],SetNo[[No.用]:[vlookup 用]],2,FALSE)</f>
        <v>356</v>
      </c>
      <c r="B1101">
        <f>IF(ROW()=2,1,IF(A1100&lt;&gt;Toss[[#This Row],[No]],1,B1100+1))</f>
        <v>1</v>
      </c>
      <c r="C1101" s="1" t="s">
        <v>1016</v>
      </c>
      <c r="D1101" s="1" t="s">
        <v>122</v>
      </c>
      <c r="E1101" s="1" t="s">
        <v>90</v>
      </c>
      <c r="F1101" s="1" t="s">
        <v>78</v>
      </c>
      <c r="G1101" s="1" t="s">
        <v>128</v>
      </c>
      <c r="H1101" s="1" t="s">
        <v>71</v>
      </c>
      <c r="I1101">
        <v>1</v>
      </c>
      <c r="J1101" t="s">
        <v>231</v>
      </c>
      <c r="K1101" s="1" t="s">
        <v>166</v>
      </c>
      <c r="L1101" s="1" t="s">
        <v>162</v>
      </c>
      <c r="M1101">
        <v>25</v>
      </c>
      <c r="N1101">
        <v>0</v>
      </c>
      <c r="O1101">
        <v>0</v>
      </c>
      <c r="P1101">
        <v>0</v>
      </c>
      <c r="X1101" t="str">
        <f>Toss[[#This Row],[服装]]&amp;Toss[[#This Row],[名前]]&amp;Toss[[#This Row],[レアリティ]]</f>
        <v>焼き芋木兎光太郎ICONIC</v>
      </c>
    </row>
    <row r="1102" spans="1:24" x14ac:dyDescent="0.25">
      <c r="A1102">
        <f>VLOOKUP(Toss[[#This Row],[No用]],SetNo[[No.用]:[vlookup 用]],2,FALSE)</f>
        <v>356</v>
      </c>
      <c r="B1102">
        <f>IF(ROW()=2,1,IF(A1101&lt;&gt;Toss[[#This Row],[No]],1,B1101+1))</f>
        <v>2</v>
      </c>
      <c r="C1102" s="1" t="s">
        <v>1016</v>
      </c>
      <c r="D1102" s="1" t="s">
        <v>122</v>
      </c>
      <c r="E1102" s="1" t="s">
        <v>90</v>
      </c>
      <c r="F1102" s="1" t="s">
        <v>78</v>
      </c>
      <c r="G1102" s="1" t="s">
        <v>128</v>
      </c>
      <c r="H1102" s="1" t="s">
        <v>71</v>
      </c>
      <c r="I1102">
        <v>1</v>
      </c>
      <c r="J1102" t="s">
        <v>231</v>
      </c>
      <c r="K1102" s="1" t="s">
        <v>167</v>
      </c>
      <c r="L1102" s="1" t="s">
        <v>178</v>
      </c>
      <c r="M1102">
        <v>30</v>
      </c>
      <c r="N1102">
        <v>0</v>
      </c>
      <c r="O1102">
        <v>0</v>
      </c>
      <c r="P1102">
        <v>0</v>
      </c>
      <c r="X1102" t="str">
        <f>Toss[[#This Row],[服装]]&amp;Toss[[#This Row],[名前]]&amp;Toss[[#This Row],[レアリティ]]</f>
        <v>焼き芋木兎光太郎ICONIC</v>
      </c>
    </row>
    <row r="1103" spans="1:24" x14ac:dyDescent="0.25">
      <c r="A1103">
        <f>VLOOKUP(Toss[[#This Row],[No用]],SetNo[[No.用]:[vlookup 用]],2,FALSE)</f>
        <v>357</v>
      </c>
      <c r="B1103">
        <f>IF(ROW()=2,1,IF(A1102&lt;&gt;Toss[[#This Row],[No]],1,B1102+1))</f>
        <v>1</v>
      </c>
      <c r="C1103" s="1" t="s">
        <v>1502</v>
      </c>
      <c r="D1103" s="1" t="s">
        <v>122</v>
      </c>
      <c r="E1103" s="1" t="s">
        <v>77</v>
      </c>
      <c r="F1103" s="1" t="s">
        <v>78</v>
      </c>
      <c r="G1103" s="1" t="s">
        <v>128</v>
      </c>
      <c r="H1103" s="1" t="s">
        <v>71</v>
      </c>
      <c r="I1103">
        <v>1</v>
      </c>
      <c r="J1103" t="s">
        <v>231</v>
      </c>
      <c r="K1103" s="1" t="s">
        <v>166</v>
      </c>
      <c r="L1103" s="1" t="s">
        <v>162</v>
      </c>
      <c r="M1103">
        <v>26</v>
      </c>
      <c r="N1103">
        <v>0</v>
      </c>
      <c r="O1103">
        <v>0</v>
      </c>
      <c r="P1103">
        <v>0</v>
      </c>
      <c r="X1103" t="str">
        <f>Toss[[#This Row],[服装]]&amp;Toss[[#This Row],[名前]]&amp;Toss[[#This Row],[レアリティ]]</f>
        <v>3周年木兎光太郎ICONIC</v>
      </c>
    </row>
    <row r="1104" spans="1:24" x14ac:dyDescent="0.25">
      <c r="A1104">
        <f>VLOOKUP(Toss[[#This Row],[No用]],SetNo[[No.用]:[vlookup 用]],2,FALSE)</f>
        <v>357</v>
      </c>
      <c r="B1104">
        <f>IF(ROW()=2,1,IF(A1103&lt;&gt;Toss[[#This Row],[No]],1,B1103+1))</f>
        <v>2</v>
      </c>
      <c r="C1104" s="1" t="s">
        <v>1502</v>
      </c>
      <c r="D1104" s="1" t="s">
        <v>122</v>
      </c>
      <c r="E1104" s="1" t="s">
        <v>77</v>
      </c>
      <c r="F1104" s="1" t="s">
        <v>78</v>
      </c>
      <c r="G1104" s="1" t="s">
        <v>128</v>
      </c>
      <c r="H1104" s="1" t="s">
        <v>71</v>
      </c>
      <c r="I1104">
        <v>1</v>
      </c>
      <c r="J1104" t="s">
        <v>231</v>
      </c>
      <c r="K1104" s="1" t="s">
        <v>167</v>
      </c>
      <c r="L1104" s="1" t="s">
        <v>178</v>
      </c>
      <c r="M1104">
        <v>31</v>
      </c>
      <c r="N1104">
        <v>0</v>
      </c>
      <c r="O1104">
        <v>0</v>
      </c>
      <c r="P1104">
        <v>0</v>
      </c>
      <c r="X1104" t="str">
        <f>Toss[[#This Row],[服装]]&amp;Toss[[#This Row],[名前]]&amp;Toss[[#This Row],[レアリティ]]</f>
        <v>3周年木兎光太郎ICONIC</v>
      </c>
    </row>
    <row r="1105" spans="1:24" x14ac:dyDescent="0.25">
      <c r="A1105">
        <f>VLOOKUP(Toss[[#This Row],[No用]],SetNo[[No.用]:[vlookup 用]],2,FALSE)</f>
        <v>358</v>
      </c>
      <c r="B1105">
        <f>IF(ROW()=2,1,IF(A1104&lt;&gt;Toss[[#This Row],[No]],1,B1104+1))</f>
        <v>1</v>
      </c>
      <c r="C1105" s="1" t="s">
        <v>1719</v>
      </c>
      <c r="D1105" s="1" t="s">
        <v>122</v>
      </c>
      <c r="E1105" s="1" t="s">
        <v>73</v>
      </c>
      <c r="F1105" s="1" t="s">
        <v>78</v>
      </c>
      <c r="G1105" s="1" t="s">
        <v>128</v>
      </c>
      <c r="H1105" s="1" t="s">
        <v>71</v>
      </c>
      <c r="I1105">
        <v>1</v>
      </c>
      <c r="J1105" t="s">
        <v>231</v>
      </c>
      <c r="K1105" s="1" t="s">
        <v>166</v>
      </c>
      <c r="L1105" s="1" t="s">
        <v>162</v>
      </c>
      <c r="M1105">
        <v>26</v>
      </c>
      <c r="N1105">
        <v>0</v>
      </c>
      <c r="O1105">
        <v>0</v>
      </c>
      <c r="P1105">
        <v>0</v>
      </c>
      <c r="X1105" t="str">
        <f>Toss[[#This Row],[服装]]&amp;Toss[[#This Row],[名前]]&amp;Toss[[#This Row],[レアリティ]]</f>
        <v>梅雨2木兎光太郎ICONIC</v>
      </c>
    </row>
    <row r="1106" spans="1:24" x14ac:dyDescent="0.25">
      <c r="A1106">
        <f>VLOOKUP(Toss[[#This Row],[No用]],SetNo[[No.用]:[vlookup 用]],2,FALSE)</f>
        <v>358</v>
      </c>
      <c r="B1106">
        <f>IF(ROW()=2,1,IF(A1105&lt;&gt;Toss[[#This Row],[No]],1,B1105+1))</f>
        <v>2</v>
      </c>
      <c r="C1106" s="1" t="s">
        <v>1719</v>
      </c>
      <c r="D1106" s="1" t="s">
        <v>122</v>
      </c>
      <c r="E1106" s="1" t="s">
        <v>73</v>
      </c>
      <c r="F1106" s="1" t="s">
        <v>78</v>
      </c>
      <c r="G1106" s="1" t="s">
        <v>128</v>
      </c>
      <c r="H1106" s="1" t="s">
        <v>71</v>
      </c>
      <c r="I1106">
        <v>1</v>
      </c>
      <c r="J1106" t="s">
        <v>231</v>
      </c>
      <c r="K1106" s="1" t="s">
        <v>167</v>
      </c>
      <c r="L1106" s="1" t="s">
        <v>178</v>
      </c>
      <c r="M1106">
        <v>31</v>
      </c>
      <c r="N1106">
        <v>0</v>
      </c>
      <c r="O1106">
        <v>0</v>
      </c>
      <c r="P1106">
        <v>0</v>
      </c>
      <c r="X1106" t="str">
        <f>Toss[[#This Row],[服装]]&amp;Toss[[#This Row],[名前]]&amp;Toss[[#This Row],[レアリティ]]</f>
        <v>梅雨2木兎光太郎ICONIC</v>
      </c>
    </row>
    <row r="1107" spans="1:24" x14ac:dyDescent="0.25">
      <c r="A1107">
        <f>VLOOKUP(Toss[[#This Row],[No用]],SetNo[[No.用]:[vlookup 用]],2,FALSE)</f>
        <v>359</v>
      </c>
      <c r="B1107">
        <f>IF(ROW()=2,1,IF(A1104&lt;&gt;Toss[[#This Row],[No]],1,B1104+1))</f>
        <v>1</v>
      </c>
      <c r="C1107" t="s">
        <v>108</v>
      </c>
      <c r="D1107" t="s">
        <v>123</v>
      </c>
      <c r="E1107" t="s">
        <v>90</v>
      </c>
      <c r="F1107" t="s">
        <v>78</v>
      </c>
      <c r="G1107" t="s">
        <v>128</v>
      </c>
      <c r="H1107" t="s">
        <v>71</v>
      </c>
      <c r="I1107">
        <v>1</v>
      </c>
      <c r="J1107" t="s">
        <v>231</v>
      </c>
      <c r="K1107" s="1" t="s">
        <v>166</v>
      </c>
      <c r="L1107" s="1" t="s">
        <v>162</v>
      </c>
      <c r="M1107">
        <v>31</v>
      </c>
      <c r="N1107">
        <v>0</v>
      </c>
      <c r="O1107">
        <v>0</v>
      </c>
      <c r="P1107">
        <v>0</v>
      </c>
      <c r="X1107" t="str">
        <f>Toss[[#This Row],[服装]]&amp;Toss[[#This Row],[名前]]&amp;Toss[[#This Row],[レアリティ]]</f>
        <v>ユニフォーム木葉秋紀ICONIC</v>
      </c>
    </row>
    <row r="1108" spans="1:24" x14ac:dyDescent="0.25">
      <c r="A1108">
        <f>VLOOKUP(Toss[[#This Row],[No用]],SetNo[[No.用]:[vlookup 用]],2,FALSE)</f>
        <v>359</v>
      </c>
      <c r="B1108">
        <f>IF(ROW()=2,1,IF(A1107&lt;&gt;Toss[[#This Row],[No]],1,B1107+1))</f>
        <v>2</v>
      </c>
      <c r="C1108" t="s">
        <v>108</v>
      </c>
      <c r="D1108" t="s">
        <v>123</v>
      </c>
      <c r="E1108" t="s">
        <v>90</v>
      </c>
      <c r="F1108" t="s">
        <v>78</v>
      </c>
      <c r="G1108" t="s">
        <v>128</v>
      </c>
      <c r="H1108" t="s">
        <v>71</v>
      </c>
      <c r="I1108">
        <v>1</v>
      </c>
      <c r="J1108" t="s">
        <v>231</v>
      </c>
      <c r="K1108" s="1" t="s">
        <v>167</v>
      </c>
      <c r="L1108" s="1" t="s">
        <v>162</v>
      </c>
      <c r="M1108">
        <v>28</v>
      </c>
      <c r="N1108">
        <v>0</v>
      </c>
      <c r="O1108">
        <v>0</v>
      </c>
      <c r="P1108">
        <v>0</v>
      </c>
      <c r="X1108" t="str">
        <f>Toss[[#This Row],[服装]]&amp;Toss[[#This Row],[名前]]&amp;Toss[[#This Row],[レアリティ]]</f>
        <v>ユニフォーム木葉秋紀ICONIC</v>
      </c>
    </row>
    <row r="1109" spans="1:24" x14ac:dyDescent="0.25">
      <c r="A1109">
        <f>VLOOKUP(Toss[[#This Row],[No用]],SetNo[[No.用]:[vlookup 用]],2,FALSE)</f>
        <v>360</v>
      </c>
      <c r="B1109">
        <f>IF(ROW()=2,1,IF(A1108&lt;&gt;Toss[[#This Row],[No]],1,B1108+1))</f>
        <v>1</v>
      </c>
      <c r="C1109" s="1" t="s">
        <v>363</v>
      </c>
      <c r="D1109" t="s">
        <v>123</v>
      </c>
      <c r="E1109" s="1" t="s">
        <v>77</v>
      </c>
      <c r="F1109" t="s">
        <v>78</v>
      </c>
      <c r="G1109" t="s">
        <v>128</v>
      </c>
      <c r="H1109" t="s">
        <v>71</v>
      </c>
      <c r="I1109">
        <v>1</v>
      </c>
      <c r="J1109" t="s">
        <v>368</v>
      </c>
      <c r="K1109" s="1" t="s">
        <v>166</v>
      </c>
      <c r="L1109" s="1" t="s">
        <v>162</v>
      </c>
      <c r="M1109">
        <v>31</v>
      </c>
      <c r="N1109">
        <v>0</v>
      </c>
      <c r="O1109">
        <v>0</v>
      </c>
      <c r="P1109">
        <v>0</v>
      </c>
      <c r="X1109" t="str">
        <f>Toss[[#This Row],[服装]]&amp;Toss[[#This Row],[名前]]&amp;Toss[[#This Row],[レアリティ]]</f>
        <v>探偵木葉秋紀ICONIC</v>
      </c>
    </row>
    <row r="1110" spans="1:24" x14ac:dyDescent="0.25">
      <c r="A1110">
        <f>VLOOKUP(Toss[[#This Row],[No用]],SetNo[[No.用]:[vlookup 用]],2,FALSE)</f>
        <v>360</v>
      </c>
      <c r="B1110">
        <f>IF(ROW()=2,1,IF(A1109&lt;&gt;Toss[[#This Row],[No]],1,B1109+1))</f>
        <v>2</v>
      </c>
      <c r="C1110" s="1" t="s">
        <v>363</v>
      </c>
      <c r="D1110" t="s">
        <v>123</v>
      </c>
      <c r="E1110" s="1" t="s">
        <v>77</v>
      </c>
      <c r="F1110" t="s">
        <v>78</v>
      </c>
      <c r="G1110" t="s">
        <v>128</v>
      </c>
      <c r="H1110" t="s">
        <v>71</v>
      </c>
      <c r="I1110">
        <v>1</v>
      </c>
      <c r="J1110" t="s">
        <v>368</v>
      </c>
      <c r="K1110" s="1" t="s">
        <v>167</v>
      </c>
      <c r="L1110" s="1" t="s">
        <v>162</v>
      </c>
      <c r="M1110">
        <v>28</v>
      </c>
      <c r="N1110">
        <v>0</v>
      </c>
      <c r="O1110">
        <v>0</v>
      </c>
      <c r="P1110">
        <v>0</v>
      </c>
      <c r="X1110" t="str">
        <f>Toss[[#This Row],[服装]]&amp;Toss[[#This Row],[名前]]&amp;Toss[[#This Row],[レアリティ]]</f>
        <v>探偵木葉秋紀ICONIC</v>
      </c>
    </row>
    <row r="1111" spans="1:24" x14ac:dyDescent="0.25">
      <c r="A1111">
        <f>VLOOKUP(Toss[[#This Row],[No用]],SetNo[[No.用]:[vlookup 用]],2,FALSE)</f>
        <v>361</v>
      </c>
      <c r="B1111">
        <f>IF(ROW()=2,1,IF(A1110&lt;&gt;Toss[[#This Row],[No]],1,B1110+1))</f>
        <v>1</v>
      </c>
      <c r="C1111" s="1" t="s">
        <v>675</v>
      </c>
      <c r="D1111" s="1" t="s">
        <v>123</v>
      </c>
      <c r="E1111" s="1" t="s">
        <v>73</v>
      </c>
      <c r="F1111" s="1" t="s">
        <v>78</v>
      </c>
      <c r="G1111" s="1" t="s">
        <v>128</v>
      </c>
      <c r="H1111" s="1" t="s">
        <v>71</v>
      </c>
      <c r="I1111">
        <v>1</v>
      </c>
      <c r="J1111" t="s">
        <v>231</v>
      </c>
      <c r="K1111" s="1" t="s">
        <v>166</v>
      </c>
      <c r="L1111" s="1" t="s">
        <v>178</v>
      </c>
      <c r="M1111">
        <v>34</v>
      </c>
      <c r="N1111">
        <v>0</v>
      </c>
      <c r="O1111">
        <v>0</v>
      </c>
      <c r="P1111">
        <v>0</v>
      </c>
      <c r="X1111" t="str">
        <f>Toss[[#This Row],[服装]]&amp;Toss[[#This Row],[名前]]&amp;Toss[[#This Row],[レアリティ]]</f>
        <v>梅雨木葉秋紀ICONIC</v>
      </c>
    </row>
    <row r="1112" spans="1:24" x14ac:dyDescent="0.25">
      <c r="A1112">
        <f>VLOOKUP(Toss[[#This Row],[No用]],SetNo[[No.用]:[vlookup 用]],2,FALSE)</f>
        <v>361</v>
      </c>
      <c r="B1112">
        <f>IF(ROW()=2,1,IF(A1111&lt;&gt;Toss[[#This Row],[No]],1,B1111+1))</f>
        <v>2</v>
      </c>
      <c r="C1112" s="1" t="s">
        <v>675</v>
      </c>
      <c r="D1112" s="1" t="s">
        <v>123</v>
      </c>
      <c r="E1112" s="1" t="s">
        <v>73</v>
      </c>
      <c r="F1112" s="1" t="s">
        <v>78</v>
      </c>
      <c r="G1112" s="1" t="s">
        <v>128</v>
      </c>
      <c r="H1112" s="1" t="s">
        <v>71</v>
      </c>
      <c r="I1112">
        <v>1</v>
      </c>
      <c r="J1112" t="s">
        <v>231</v>
      </c>
      <c r="K1112" s="1" t="s">
        <v>167</v>
      </c>
      <c r="L1112" s="1" t="s">
        <v>178</v>
      </c>
      <c r="M1112">
        <v>31</v>
      </c>
      <c r="N1112">
        <v>0</v>
      </c>
      <c r="O1112">
        <v>0</v>
      </c>
      <c r="P1112">
        <v>0</v>
      </c>
      <c r="X1112" t="str">
        <f>Toss[[#This Row],[服装]]&amp;Toss[[#This Row],[名前]]&amp;Toss[[#This Row],[レアリティ]]</f>
        <v>梅雨木葉秋紀ICONIC</v>
      </c>
    </row>
    <row r="1113" spans="1:24" x14ac:dyDescent="0.25">
      <c r="A1113">
        <f>VLOOKUP(Toss[[#This Row],[No用]],SetNo[[No.用]:[vlookup 用]],2,FALSE)</f>
        <v>361</v>
      </c>
      <c r="B1113">
        <f>IF(ROW()=2,1,IF(A1112&lt;&gt;Toss[[#This Row],[No]],1,B1112+1))</f>
        <v>3</v>
      </c>
      <c r="C1113" s="1" t="s">
        <v>675</v>
      </c>
      <c r="D1113" s="1" t="s">
        <v>123</v>
      </c>
      <c r="E1113" s="1" t="s">
        <v>73</v>
      </c>
      <c r="F1113" s="1" t="s">
        <v>78</v>
      </c>
      <c r="G1113" s="1" t="s">
        <v>128</v>
      </c>
      <c r="H1113" s="1" t="s">
        <v>71</v>
      </c>
      <c r="I1113">
        <v>1</v>
      </c>
      <c r="J1113" t="s">
        <v>231</v>
      </c>
      <c r="K1113" s="1" t="s">
        <v>183</v>
      </c>
      <c r="L1113" s="1" t="s">
        <v>224</v>
      </c>
      <c r="M1113">
        <v>49</v>
      </c>
      <c r="N1113">
        <v>0</v>
      </c>
      <c r="O1113">
        <v>59</v>
      </c>
      <c r="P1113">
        <v>0</v>
      </c>
      <c r="X1113" t="str">
        <f>Toss[[#This Row],[服装]]&amp;Toss[[#This Row],[名前]]&amp;Toss[[#This Row],[レアリティ]]</f>
        <v>梅雨木葉秋紀ICONIC</v>
      </c>
    </row>
    <row r="1114" spans="1:24" x14ac:dyDescent="0.25">
      <c r="A1114">
        <f>VLOOKUP(Toss[[#This Row],[No用]],SetNo[[No.用]:[vlookup 用]],2,FALSE)</f>
        <v>362</v>
      </c>
      <c r="B1114">
        <f>IF(ROW()=2,1,IF(A1113&lt;&gt;Toss[[#This Row],[No]],1,B1113+1))</f>
        <v>1</v>
      </c>
      <c r="C1114" s="1" t="s">
        <v>821</v>
      </c>
      <c r="D1114" s="1" t="s">
        <v>123</v>
      </c>
      <c r="E1114" s="1" t="s">
        <v>90</v>
      </c>
      <c r="F1114" s="1" t="s">
        <v>78</v>
      </c>
      <c r="G1114" s="1" t="s">
        <v>128</v>
      </c>
      <c r="H1114" s="1" t="s">
        <v>71</v>
      </c>
      <c r="I1114">
        <v>1</v>
      </c>
      <c r="J1114" t="s">
        <v>231</v>
      </c>
      <c r="K1114" s="1" t="s">
        <v>166</v>
      </c>
      <c r="L1114" s="1" t="s">
        <v>162</v>
      </c>
      <c r="M1114">
        <v>31</v>
      </c>
      <c r="N1114">
        <v>0</v>
      </c>
      <c r="O1114">
        <v>0</v>
      </c>
      <c r="P1114">
        <v>0</v>
      </c>
      <c r="X1114" t="str">
        <f>Toss[[#This Row],[服装]]&amp;Toss[[#This Row],[名前]]&amp;Toss[[#This Row],[レアリティ]]</f>
        <v>路地裏2木葉秋紀ICONIC</v>
      </c>
    </row>
    <row r="1115" spans="1:24" x14ac:dyDescent="0.25">
      <c r="A1115">
        <f>VLOOKUP(Toss[[#This Row],[No用]],SetNo[[No.用]:[vlookup 用]],2,FALSE)</f>
        <v>362</v>
      </c>
      <c r="B1115">
        <f>IF(ROW()=2,1,IF(A1114&lt;&gt;Toss[[#This Row],[No]],1,B1114+1))</f>
        <v>2</v>
      </c>
      <c r="C1115" s="1" t="s">
        <v>821</v>
      </c>
      <c r="D1115" s="1" t="s">
        <v>123</v>
      </c>
      <c r="E1115" s="1" t="s">
        <v>90</v>
      </c>
      <c r="F1115" s="1" t="s">
        <v>78</v>
      </c>
      <c r="G1115" s="1" t="s">
        <v>128</v>
      </c>
      <c r="H1115" s="1" t="s">
        <v>71</v>
      </c>
      <c r="I1115">
        <v>1</v>
      </c>
      <c r="J1115" t="s">
        <v>231</v>
      </c>
      <c r="K1115" s="1" t="s">
        <v>167</v>
      </c>
      <c r="L1115" s="1" t="s">
        <v>162</v>
      </c>
      <c r="M1115">
        <v>28</v>
      </c>
      <c r="N1115">
        <v>0</v>
      </c>
      <c r="O1115">
        <v>0</v>
      </c>
      <c r="P1115">
        <v>0</v>
      </c>
      <c r="X1115" t="str">
        <f>Toss[[#This Row],[服装]]&amp;Toss[[#This Row],[名前]]&amp;Toss[[#This Row],[レアリティ]]</f>
        <v>路地裏2木葉秋紀ICONIC</v>
      </c>
    </row>
    <row r="1116" spans="1:24" x14ac:dyDescent="0.25">
      <c r="A1116">
        <f>VLOOKUP(Toss[[#This Row],[No用]],SetNo[[No.用]:[vlookup 用]],2,FALSE)</f>
        <v>363</v>
      </c>
      <c r="B1116">
        <f>IF(ROW()=2,1,IF(A1115&lt;&gt;Toss[[#This Row],[No]],1,B1115+1))</f>
        <v>1</v>
      </c>
      <c r="C1116" s="1" t="s">
        <v>953</v>
      </c>
      <c r="D1116" s="1" t="s">
        <v>123</v>
      </c>
      <c r="E1116" s="1" t="s">
        <v>77</v>
      </c>
      <c r="F1116" s="1" t="s">
        <v>78</v>
      </c>
      <c r="G1116" s="1" t="s">
        <v>128</v>
      </c>
      <c r="H1116" s="1" t="s">
        <v>71</v>
      </c>
      <c r="I1116">
        <v>1</v>
      </c>
      <c r="J1116" t="s">
        <v>231</v>
      </c>
      <c r="K1116" s="1" t="s">
        <v>166</v>
      </c>
      <c r="L1116" s="1" t="s">
        <v>162</v>
      </c>
      <c r="M1116">
        <v>31</v>
      </c>
      <c r="N1116">
        <v>0</v>
      </c>
      <c r="O1116">
        <v>0</v>
      </c>
      <c r="P1116">
        <v>0</v>
      </c>
      <c r="X1116" t="str">
        <f>Toss[[#This Row],[服装]]&amp;Toss[[#This Row],[名前]]&amp;Toss[[#This Row],[レアリティ]]</f>
        <v>水着2木葉秋紀ICONIC</v>
      </c>
    </row>
    <row r="1117" spans="1:24" x14ac:dyDescent="0.25">
      <c r="A1117">
        <f>VLOOKUP(Toss[[#This Row],[No用]],SetNo[[No.用]:[vlookup 用]],2,FALSE)</f>
        <v>363</v>
      </c>
      <c r="B1117">
        <f>IF(ROW()=2,1,IF(A1116&lt;&gt;Toss[[#This Row],[No]],1,B1116+1))</f>
        <v>2</v>
      </c>
      <c r="C1117" s="1" t="s">
        <v>953</v>
      </c>
      <c r="D1117" s="1" t="s">
        <v>123</v>
      </c>
      <c r="E1117" s="1" t="s">
        <v>77</v>
      </c>
      <c r="F1117" s="1" t="s">
        <v>78</v>
      </c>
      <c r="G1117" s="1" t="s">
        <v>128</v>
      </c>
      <c r="H1117" s="1" t="s">
        <v>71</v>
      </c>
      <c r="I1117">
        <v>1</v>
      </c>
      <c r="J1117" t="s">
        <v>231</v>
      </c>
      <c r="K1117" s="1" t="s">
        <v>167</v>
      </c>
      <c r="L1117" s="1" t="s">
        <v>162</v>
      </c>
      <c r="M1117">
        <v>28</v>
      </c>
      <c r="N1117">
        <v>0</v>
      </c>
      <c r="O1117">
        <v>0</v>
      </c>
      <c r="P1117">
        <v>0</v>
      </c>
      <c r="X1117" t="str">
        <f>Toss[[#This Row],[服装]]&amp;Toss[[#This Row],[名前]]&amp;Toss[[#This Row],[レアリティ]]</f>
        <v>水着2木葉秋紀ICONIC</v>
      </c>
    </row>
    <row r="1118" spans="1:24" x14ac:dyDescent="0.25">
      <c r="A1118">
        <f>VLOOKUP(Toss[[#This Row],[No用]],SetNo[[No.用]:[vlookup 用]],2,FALSE)</f>
        <v>364</v>
      </c>
      <c r="B1118">
        <f>IF(ROW()=2,1,IF(A1117&lt;&gt;Toss[[#This Row],[No]],1,B1117+1))</f>
        <v>1</v>
      </c>
      <c r="C1118" t="s">
        <v>108</v>
      </c>
      <c r="D1118" t="s">
        <v>124</v>
      </c>
      <c r="E1118" t="s">
        <v>90</v>
      </c>
      <c r="F1118" t="s">
        <v>78</v>
      </c>
      <c r="G1118" t="s">
        <v>128</v>
      </c>
      <c r="H1118" t="s">
        <v>71</v>
      </c>
      <c r="I1118">
        <v>1</v>
      </c>
      <c r="J1118" t="s">
        <v>231</v>
      </c>
      <c r="K1118" s="1" t="s">
        <v>166</v>
      </c>
      <c r="L1118" s="1" t="s">
        <v>162</v>
      </c>
      <c r="M1118" s="1">
        <v>25</v>
      </c>
      <c r="N1118">
        <v>0</v>
      </c>
      <c r="O1118">
        <v>0</v>
      </c>
      <c r="P1118">
        <v>0</v>
      </c>
      <c r="X1118" t="str">
        <f>Toss[[#This Row],[服装]]&amp;Toss[[#This Row],[名前]]&amp;Toss[[#This Row],[レアリティ]]</f>
        <v>ユニフォーム猿杙大和ICONIC</v>
      </c>
    </row>
    <row r="1119" spans="1:24" x14ac:dyDescent="0.25">
      <c r="A1119">
        <f>VLOOKUP(Toss[[#This Row],[No用]],SetNo[[No.用]:[vlookup 用]],2,FALSE)</f>
        <v>364</v>
      </c>
      <c r="B1119">
        <f>IF(ROW()=2,1,IF(A1118&lt;&gt;Toss[[#This Row],[No]],1,B1118+1))</f>
        <v>2</v>
      </c>
      <c r="C1119" t="s">
        <v>108</v>
      </c>
      <c r="D1119" t="s">
        <v>124</v>
      </c>
      <c r="E1119" t="s">
        <v>90</v>
      </c>
      <c r="F1119" t="s">
        <v>78</v>
      </c>
      <c r="G1119" t="s">
        <v>128</v>
      </c>
      <c r="H1119" t="s">
        <v>71</v>
      </c>
      <c r="I1119">
        <v>1</v>
      </c>
      <c r="J1119" t="s">
        <v>231</v>
      </c>
      <c r="K1119" s="1" t="s">
        <v>167</v>
      </c>
      <c r="L1119" s="1" t="s">
        <v>162</v>
      </c>
      <c r="M1119">
        <v>29</v>
      </c>
      <c r="N1119">
        <v>0</v>
      </c>
      <c r="O1119">
        <v>0</v>
      </c>
      <c r="P1119">
        <v>0</v>
      </c>
      <c r="X1119" t="str">
        <f>Toss[[#This Row],[服装]]&amp;Toss[[#This Row],[名前]]&amp;Toss[[#This Row],[レアリティ]]</f>
        <v>ユニフォーム猿杙大和ICONIC</v>
      </c>
    </row>
    <row r="1120" spans="1:24" x14ac:dyDescent="0.25">
      <c r="A1120">
        <f>VLOOKUP(Toss[[#This Row],[No用]],SetNo[[No.用]:[vlookup 用]],2,FALSE)</f>
        <v>365</v>
      </c>
      <c r="B1120">
        <f>IF(ROW()=2,1,IF(A1119&lt;&gt;Toss[[#This Row],[No]],1,B1119+1))</f>
        <v>1</v>
      </c>
      <c r="C1120" s="1" t="s">
        <v>1031</v>
      </c>
      <c r="D1120" s="1" t="s">
        <v>124</v>
      </c>
      <c r="E1120" s="1" t="s">
        <v>77</v>
      </c>
      <c r="F1120" s="1" t="s">
        <v>78</v>
      </c>
      <c r="G1120" s="1" t="s">
        <v>128</v>
      </c>
      <c r="H1120" s="1" t="s">
        <v>71</v>
      </c>
      <c r="I1120">
        <v>1</v>
      </c>
      <c r="J1120" t="s">
        <v>231</v>
      </c>
      <c r="K1120" s="1" t="s">
        <v>166</v>
      </c>
      <c r="L1120" s="1" t="s">
        <v>162</v>
      </c>
      <c r="M1120" s="1">
        <v>25</v>
      </c>
      <c r="N1120">
        <v>0</v>
      </c>
      <c r="O1120">
        <v>0</v>
      </c>
      <c r="P1120">
        <v>0</v>
      </c>
      <c r="X1120" t="str">
        <f>Toss[[#This Row],[服装]]&amp;Toss[[#This Row],[名前]]&amp;Toss[[#This Row],[レアリティ]]</f>
        <v>ハロウィン猿杙大和ICONIC</v>
      </c>
    </row>
    <row r="1121" spans="1:24" x14ac:dyDescent="0.25">
      <c r="A1121">
        <f>VLOOKUP(Toss[[#This Row],[No用]],SetNo[[No.用]:[vlookup 用]],2,FALSE)</f>
        <v>365</v>
      </c>
      <c r="B1121">
        <f>IF(ROW()=2,1,IF(A1120&lt;&gt;Toss[[#This Row],[No]],1,B1120+1))</f>
        <v>2</v>
      </c>
      <c r="C1121" s="1" t="s">
        <v>1031</v>
      </c>
      <c r="D1121" s="1" t="s">
        <v>124</v>
      </c>
      <c r="E1121" s="1" t="s">
        <v>77</v>
      </c>
      <c r="F1121" s="1" t="s">
        <v>78</v>
      </c>
      <c r="G1121" s="1" t="s">
        <v>128</v>
      </c>
      <c r="H1121" s="1" t="s">
        <v>71</v>
      </c>
      <c r="I1121">
        <v>1</v>
      </c>
      <c r="J1121" t="s">
        <v>231</v>
      </c>
      <c r="K1121" s="1" t="s">
        <v>167</v>
      </c>
      <c r="L1121" s="1" t="s">
        <v>162</v>
      </c>
      <c r="M1121">
        <v>29</v>
      </c>
      <c r="N1121">
        <v>0</v>
      </c>
      <c r="O1121">
        <v>0</v>
      </c>
      <c r="P1121">
        <v>0</v>
      </c>
      <c r="X1121" t="str">
        <f>Toss[[#This Row],[服装]]&amp;Toss[[#This Row],[名前]]&amp;Toss[[#This Row],[レアリティ]]</f>
        <v>ハロウィン猿杙大和ICONIC</v>
      </c>
    </row>
    <row r="1122" spans="1:24" x14ac:dyDescent="0.25">
      <c r="A1122">
        <f>VLOOKUP(Toss[[#This Row],[No用]],SetNo[[No.用]:[vlookup 用]],2,FALSE)</f>
        <v>366</v>
      </c>
      <c r="B1122">
        <f>IF(ROW()=2,1,IF(A1121&lt;&gt;Toss[[#This Row],[No]],1,B1121+1))</f>
        <v>1</v>
      </c>
      <c r="C1122" t="s">
        <v>108</v>
      </c>
      <c r="D1122" t="s">
        <v>125</v>
      </c>
      <c r="E1122" t="s">
        <v>90</v>
      </c>
      <c r="F1122" t="s">
        <v>80</v>
      </c>
      <c r="G1122" t="s">
        <v>128</v>
      </c>
      <c r="H1122" t="s">
        <v>71</v>
      </c>
      <c r="I1122">
        <v>1</v>
      </c>
      <c r="J1122" t="s">
        <v>231</v>
      </c>
      <c r="K1122" s="1" t="s">
        <v>166</v>
      </c>
      <c r="L1122" s="1" t="s">
        <v>162</v>
      </c>
      <c r="M1122">
        <v>25</v>
      </c>
      <c r="N1122">
        <v>0</v>
      </c>
      <c r="O1122">
        <v>0</v>
      </c>
      <c r="P1122">
        <v>0</v>
      </c>
      <c r="X1122" t="str">
        <f>Toss[[#This Row],[服装]]&amp;Toss[[#This Row],[名前]]&amp;Toss[[#This Row],[レアリティ]]</f>
        <v>ユニフォーム小見春樹ICONIC</v>
      </c>
    </row>
    <row r="1123" spans="1:24" x14ac:dyDescent="0.25">
      <c r="A1123">
        <f>VLOOKUP(Toss[[#This Row],[No用]],SetNo[[No.用]:[vlookup 用]],2,FALSE)</f>
        <v>367</v>
      </c>
      <c r="B1123">
        <f>IF(ROW()=2,1,IF(A1122&lt;&gt;Toss[[#This Row],[No]],1,B1122+1))</f>
        <v>1</v>
      </c>
      <c r="C1123" s="1" t="s">
        <v>822</v>
      </c>
      <c r="D1123" s="1" t="s">
        <v>125</v>
      </c>
      <c r="E1123" s="1" t="s">
        <v>77</v>
      </c>
      <c r="F1123" s="1" t="s">
        <v>80</v>
      </c>
      <c r="G1123" s="1" t="s">
        <v>128</v>
      </c>
      <c r="H1123" s="1" t="s">
        <v>71</v>
      </c>
      <c r="I1123">
        <v>1</v>
      </c>
      <c r="J1123" t="s">
        <v>231</v>
      </c>
      <c r="K1123" s="1" t="s">
        <v>166</v>
      </c>
      <c r="L1123" s="1" t="s">
        <v>162</v>
      </c>
      <c r="M1123">
        <v>25</v>
      </c>
      <c r="N1123">
        <v>0</v>
      </c>
      <c r="O1123">
        <v>0</v>
      </c>
      <c r="P1123">
        <v>0</v>
      </c>
      <c r="X1123" t="str">
        <f>Toss[[#This Row],[服装]]&amp;Toss[[#This Row],[名前]]&amp;Toss[[#This Row],[レアリティ]]</f>
        <v>路地裏2小見春樹ICONIC</v>
      </c>
    </row>
    <row r="1124" spans="1:24" x14ac:dyDescent="0.25">
      <c r="A1124">
        <f>VLOOKUP(Toss[[#This Row],[No用]],SetNo[[No.用]:[vlookup 用]],2,FALSE)</f>
        <v>368</v>
      </c>
      <c r="B1124">
        <f>IF(ROW()=2,1,IF(A1123&lt;&gt;Toss[[#This Row],[No]],1,B1123+1))</f>
        <v>1</v>
      </c>
      <c r="C1124" t="s">
        <v>108</v>
      </c>
      <c r="D1124" t="s">
        <v>126</v>
      </c>
      <c r="E1124" t="s">
        <v>90</v>
      </c>
      <c r="F1124" t="s">
        <v>82</v>
      </c>
      <c r="G1124" t="s">
        <v>128</v>
      </c>
      <c r="H1124" t="s">
        <v>71</v>
      </c>
      <c r="I1124">
        <v>1</v>
      </c>
      <c r="J1124" t="s">
        <v>231</v>
      </c>
      <c r="K1124" s="1" t="s">
        <v>166</v>
      </c>
      <c r="L1124" s="1" t="s">
        <v>162</v>
      </c>
      <c r="M1124">
        <v>27</v>
      </c>
      <c r="N1124">
        <v>0</v>
      </c>
      <c r="O1124">
        <v>0</v>
      </c>
      <c r="P1124">
        <v>0</v>
      </c>
      <c r="X1124" t="str">
        <f>Toss[[#This Row],[服装]]&amp;Toss[[#This Row],[名前]]&amp;Toss[[#This Row],[レアリティ]]</f>
        <v>ユニフォーム尾長渉ICONIC</v>
      </c>
    </row>
    <row r="1125" spans="1:24" x14ac:dyDescent="0.25">
      <c r="A1125">
        <f>VLOOKUP(Toss[[#This Row],[No用]],SetNo[[No.用]:[vlookup 用]],2,FALSE)</f>
        <v>368</v>
      </c>
      <c r="B1125">
        <f>IF(ROW()=2,1,IF(A1124&lt;&gt;Toss[[#This Row],[No]],1,B1124+1))</f>
        <v>2</v>
      </c>
      <c r="C1125" t="s">
        <v>108</v>
      </c>
      <c r="D1125" t="s">
        <v>126</v>
      </c>
      <c r="E1125" t="s">
        <v>90</v>
      </c>
      <c r="F1125" t="s">
        <v>82</v>
      </c>
      <c r="G1125" t="s">
        <v>128</v>
      </c>
      <c r="H1125" t="s">
        <v>71</v>
      </c>
      <c r="I1125">
        <v>1</v>
      </c>
      <c r="J1125" t="s">
        <v>231</v>
      </c>
      <c r="K1125" s="1" t="s">
        <v>167</v>
      </c>
      <c r="L1125" s="1" t="s">
        <v>162</v>
      </c>
      <c r="M1125">
        <v>27</v>
      </c>
      <c r="N1125">
        <v>0</v>
      </c>
      <c r="O1125">
        <v>0</v>
      </c>
      <c r="P1125">
        <v>0</v>
      </c>
      <c r="X1125" t="str">
        <f>Toss[[#This Row],[服装]]&amp;Toss[[#This Row],[名前]]&amp;Toss[[#This Row],[レアリティ]]</f>
        <v>ユニフォーム尾長渉ICONIC</v>
      </c>
    </row>
    <row r="1126" spans="1:24" x14ac:dyDescent="0.25">
      <c r="A1126">
        <f>VLOOKUP(Toss[[#This Row],[No用]],SetNo[[No.用]:[vlookup 用]],2,FALSE)</f>
        <v>369</v>
      </c>
      <c r="B1126">
        <f>IF(ROW()=2,1,IF(A1125&lt;&gt;Toss[[#This Row],[No]],1,B1125+1))</f>
        <v>1</v>
      </c>
      <c r="C1126" t="s">
        <v>108</v>
      </c>
      <c r="D1126" t="s">
        <v>127</v>
      </c>
      <c r="E1126" t="s">
        <v>90</v>
      </c>
      <c r="F1126" t="s">
        <v>82</v>
      </c>
      <c r="G1126" t="s">
        <v>128</v>
      </c>
      <c r="H1126" t="s">
        <v>71</v>
      </c>
      <c r="I1126">
        <v>1</v>
      </c>
      <c r="J1126" t="s">
        <v>231</v>
      </c>
      <c r="K1126" s="1" t="s">
        <v>166</v>
      </c>
      <c r="L1126" s="1" t="s">
        <v>162</v>
      </c>
      <c r="M1126">
        <v>27</v>
      </c>
      <c r="N1126">
        <v>0</v>
      </c>
      <c r="O1126">
        <v>0</v>
      </c>
      <c r="P1126">
        <v>0</v>
      </c>
      <c r="X1126" t="str">
        <f>Toss[[#This Row],[服装]]&amp;Toss[[#This Row],[名前]]&amp;Toss[[#This Row],[レアリティ]]</f>
        <v>ユニフォーム鷲尾辰生ICONIC</v>
      </c>
    </row>
    <row r="1127" spans="1:24" x14ac:dyDescent="0.25">
      <c r="A1127">
        <f>VLOOKUP(Toss[[#This Row],[No用]],SetNo[[No.用]:[vlookup 用]],2,FALSE)</f>
        <v>369</v>
      </c>
      <c r="B1127">
        <f>IF(ROW()=2,1,IF(A1126&lt;&gt;Toss[[#This Row],[No]],1,B1126+1))</f>
        <v>2</v>
      </c>
      <c r="C1127" t="s">
        <v>108</v>
      </c>
      <c r="D1127" t="s">
        <v>127</v>
      </c>
      <c r="E1127" t="s">
        <v>90</v>
      </c>
      <c r="F1127" t="s">
        <v>82</v>
      </c>
      <c r="G1127" t="s">
        <v>128</v>
      </c>
      <c r="H1127" t="s">
        <v>71</v>
      </c>
      <c r="I1127">
        <v>1</v>
      </c>
      <c r="J1127" t="s">
        <v>231</v>
      </c>
      <c r="K1127" s="1" t="s">
        <v>167</v>
      </c>
      <c r="L1127" s="1" t="s">
        <v>162</v>
      </c>
      <c r="M1127">
        <v>25</v>
      </c>
      <c r="N1127">
        <v>0</v>
      </c>
      <c r="O1127">
        <v>0</v>
      </c>
      <c r="P1127">
        <v>0</v>
      </c>
      <c r="X1127" t="str">
        <f>Toss[[#This Row],[服装]]&amp;Toss[[#This Row],[名前]]&amp;Toss[[#This Row],[レアリティ]]</f>
        <v>ユニフォーム鷲尾辰生ICONIC</v>
      </c>
    </row>
    <row r="1128" spans="1:24" x14ac:dyDescent="0.25">
      <c r="A1128">
        <f>VLOOKUP(Toss[[#This Row],[No用]],SetNo[[No.用]:[vlookup 用]],2,FALSE)</f>
        <v>370</v>
      </c>
      <c r="B1128">
        <f>IF(ROW()=2,1,IF(A1127&lt;&gt;Toss[[#This Row],[No]],1,B1127+1))</f>
        <v>1</v>
      </c>
      <c r="C1128" s="1" t="s">
        <v>1031</v>
      </c>
      <c r="D1128" s="1" t="s">
        <v>127</v>
      </c>
      <c r="E1128" s="1" t="s">
        <v>77</v>
      </c>
      <c r="F1128" s="1" t="s">
        <v>82</v>
      </c>
      <c r="G1128" s="1" t="s">
        <v>128</v>
      </c>
      <c r="H1128" s="1" t="s">
        <v>71</v>
      </c>
      <c r="I1128">
        <v>1</v>
      </c>
      <c r="J1128" t="s">
        <v>231</v>
      </c>
      <c r="K1128" s="1" t="s">
        <v>166</v>
      </c>
      <c r="L1128" s="1" t="s">
        <v>162</v>
      </c>
      <c r="M1128">
        <v>27</v>
      </c>
      <c r="N1128">
        <v>0</v>
      </c>
      <c r="O1128">
        <v>0</v>
      </c>
      <c r="P1128">
        <v>0</v>
      </c>
      <c r="X1128" t="str">
        <f>Toss[[#This Row],[服装]]&amp;Toss[[#This Row],[名前]]&amp;Toss[[#This Row],[レアリティ]]</f>
        <v>ハロウィン鷲尾辰生ICONIC</v>
      </c>
    </row>
    <row r="1129" spans="1:24" x14ac:dyDescent="0.25">
      <c r="A1129">
        <f>VLOOKUP(Toss[[#This Row],[No用]],SetNo[[No.用]:[vlookup 用]],2,FALSE)</f>
        <v>370</v>
      </c>
      <c r="B1129">
        <f>IF(ROW()=2,1,IF(A1128&lt;&gt;Toss[[#This Row],[No]],1,B1128+1))</f>
        <v>2</v>
      </c>
      <c r="C1129" s="1" t="s">
        <v>1031</v>
      </c>
      <c r="D1129" s="1" t="s">
        <v>127</v>
      </c>
      <c r="E1129" s="1" t="s">
        <v>77</v>
      </c>
      <c r="F1129" s="1" t="s">
        <v>82</v>
      </c>
      <c r="G1129" s="1" t="s">
        <v>128</v>
      </c>
      <c r="H1129" s="1" t="s">
        <v>71</v>
      </c>
      <c r="I1129">
        <v>1</v>
      </c>
      <c r="J1129" t="s">
        <v>231</v>
      </c>
      <c r="K1129" s="1" t="s">
        <v>167</v>
      </c>
      <c r="L1129" s="1" t="s">
        <v>162</v>
      </c>
      <c r="M1129">
        <v>25</v>
      </c>
      <c r="N1129">
        <v>0</v>
      </c>
      <c r="O1129">
        <v>0</v>
      </c>
      <c r="P1129">
        <v>0</v>
      </c>
      <c r="X1129" t="str">
        <f>Toss[[#This Row],[服装]]&amp;Toss[[#This Row],[名前]]&amp;Toss[[#This Row],[レアリティ]]</f>
        <v>ハロウィン鷲尾辰生ICONIC</v>
      </c>
    </row>
    <row r="1130" spans="1:24" x14ac:dyDescent="0.25">
      <c r="A1130">
        <f>VLOOKUP(Toss[[#This Row],[No用]],SetNo[[No.用]:[vlookup 用]],2,FALSE)</f>
        <v>371</v>
      </c>
      <c r="B1130">
        <f>IF(ROW()=2,1,IF(A1129&lt;&gt;Toss[[#This Row],[No]],1,B1129+1))</f>
        <v>1</v>
      </c>
      <c r="C1130" t="s">
        <v>108</v>
      </c>
      <c r="D1130" t="s">
        <v>129</v>
      </c>
      <c r="E1130" t="s">
        <v>73</v>
      </c>
      <c r="F1130" t="s">
        <v>74</v>
      </c>
      <c r="G1130" t="s">
        <v>128</v>
      </c>
      <c r="H1130" t="s">
        <v>71</v>
      </c>
      <c r="I1130">
        <v>1</v>
      </c>
      <c r="J1130" t="s">
        <v>231</v>
      </c>
      <c r="K1130" s="1" t="s">
        <v>166</v>
      </c>
      <c r="L1130" s="1" t="s">
        <v>173</v>
      </c>
      <c r="M1130">
        <v>38</v>
      </c>
      <c r="N1130">
        <v>0</v>
      </c>
      <c r="O1130">
        <v>0</v>
      </c>
      <c r="P1130">
        <v>0</v>
      </c>
      <c r="X1130" t="str">
        <f>Toss[[#This Row],[服装]]&amp;Toss[[#This Row],[名前]]&amp;Toss[[#This Row],[レアリティ]]</f>
        <v>ユニフォーム赤葦京治ICONIC</v>
      </c>
    </row>
    <row r="1131" spans="1:24" x14ac:dyDescent="0.25">
      <c r="A1131">
        <f>VLOOKUP(Toss[[#This Row],[No用]],SetNo[[No.用]:[vlookup 用]],2,FALSE)</f>
        <v>371</v>
      </c>
      <c r="B1131">
        <f>IF(ROW()=2,1,IF(A1130&lt;&gt;Toss[[#This Row],[No]],1,B1130+1))</f>
        <v>2</v>
      </c>
      <c r="C1131" t="s">
        <v>108</v>
      </c>
      <c r="D1131" t="s">
        <v>129</v>
      </c>
      <c r="E1131" t="s">
        <v>73</v>
      </c>
      <c r="F1131" t="s">
        <v>74</v>
      </c>
      <c r="G1131" t="s">
        <v>128</v>
      </c>
      <c r="H1131" t="s">
        <v>71</v>
      </c>
      <c r="I1131">
        <v>1</v>
      </c>
      <c r="J1131" t="s">
        <v>231</v>
      </c>
      <c r="K1131" s="1" t="s">
        <v>169</v>
      </c>
      <c r="L1131" s="1" t="s">
        <v>173</v>
      </c>
      <c r="M1131">
        <v>38</v>
      </c>
      <c r="N1131">
        <v>0</v>
      </c>
      <c r="O1131">
        <v>0</v>
      </c>
      <c r="P1131">
        <v>0</v>
      </c>
      <c r="X1131" t="str">
        <f>Toss[[#This Row],[服装]]&amp;Toss[[#This Row],[名前]]&amp;Toss[[#This Row],[レアリティ]]</f>
        <v>ユニフォーム赤葦京治ICONIC</v>
      </c>
    </row>
    <row r="1132" spans="1:24" x14ac:dyDescent="0.25">
      <c r="A1132">
        <f>VLOOKUP(Toss[[#This Row],[No用]],SetNo[[No.用]:[vlookup 用]],2,FALSE)</f>
        <v>371</v>
      </c>
      <c r="B1132">
        <f>IF(ROW()=2,1,IF(A1131&lt;&gt;Toss[[#This Row],[No]],1,B1131+1))</f>
        <v>3</v>
      </c>
      <c r="C1132" t="s">
        <v>108</v>
      </c>
      <c r="D1132" t="s">
        <v>129</v>
      </c>
      <c r="E1132" t="s">
        <v>73</v>
      </c>
      <c r="F1132" t="s">
        <v>74</v>
      </c>
      <c r="G1132" t="s">
        <v>128</v>
      </c>
      <c r="H1132" t="s">
        <v>71</v>
      </c>
      <c r="I1132">
        <v>1</v>
      </c>
      <c r="J1132" t="s">
        <v>231</v>
      </c>
      <c r="K1132" s="1" t="s">
        <v>233</v>
      </c>
      <c r="L1132" s="1" t="s">
        <v>162</v>
      </c>
      <c r="M1132">
        <v>38</v>
      </c>
      <c r="N1132">
        <v>0</v>
      </c>
      <c r="O1132">
        <v>0</v>
      </c>
      <c r="P1132">
        <v>0</v>
      </c>
      <c r="X1132" t="str">
        <f>Toss[[#This Row],[服装]]&amp;Toss[[#This Row],[名前]]&amp;Toss[[#This Row],[レアリティ]]</f>
        <v>ユニフォーム赤葦京治ICONIC</v>
      </c>
    </row>
    <row r="1133" spans="1:24" x14ac:dyDescent="0.25">
      <c r="A1133">
        <f>VLOOKUP(Toss[[#This Row],[No用]],SetNo[[No.用]:[vlookup 用]],2,FALSE)</f>
        <v>371</v>
      </c>
      <c r="B1133">
        <f>IF(ROW()=2,1,IF(A1132&lt;&gt;Toss[[#This Row],[No]],1,B1132+1))</f>
        <v>4</v>
      </c>
      <c r="C1133" t="s">
        <v>108</v>
      </c>
      <c r="D1133" t="s">
        <v>129</v>
      </c>
      <c r="E1133" t="s">
        <v>73</v>
      </c>
      <c r="F1133" t="s">
        <v>74</v>
      </c>
      <c r="G1133" t="s">
        <v>128</v>
      </c>
      <c r="H1133" t="s">
        <v>71</v>
      </c>
      <c r="I1133">
        <v>1</v>
      </c>
      <c r="J1133" t="s">
        <v>231</v>
      </c>
      <c r="K1133" s="1" t="s">
        <v>172</v>
      </c>
      <c r="L1133" s="1" t="s">
        <v>173</v>
      </c>
      <c r="M1133">
        <v>41</v>
      </c>
      <c r="N1133">
        <v>0</v>
      </c>
      <c r="O1133">
        <v>0</v>
      </c>
      <c r="P1133">
        <v>0</v>
      </c>
      <c r="X1133" t="str">
        <f>Toss[[#This Row],[服装]]&amp;Toss[[#This Row],[名前]]&amp;Toss[[#This Row],[レアリティ]]</f>
        <v>ユニフォーム赤葦京治ICONIC</v>
      </c>
    </row>
    <row r="1134" spans="1:24" x14ac:dyDescent="0.25">
      <c r="A1134">
        <f>VLOOKUP(Toss[[#This Row],[No用]],SetNo[[No.用]:[vlookup 用]],2,FALSE)</f>
        <v>371</v>
      </c>
      <c r="B1134">
        <f>IF(ROW()=2,1,IF(A1133&lt;&gt;Toss[[#This Row],[No]],1,B1133+1))</f>
        <v>5</v>
      </c>
      <c r="C1134" t="s">
        <v>108</v>
      </c>
      <c r="D1134" t="s">
        <v>129</v>
      </c>
      <c r="E1134" t="s">
        <v>73</v>
      </c>
      <c r="F1134" t="s">
        <v>74</v>
      </c>
      <c r="G1134" t="s">
        <v>128</v>
      </c>
      <c r="H1134" t="s">
        <v>71</v>
      </c>
      <c r="I1134">
        <v>1</v>
      </c>
      <c r="J1134" t="s">
        <v>231</v>
      </c>
      <c r="K1134" s="1" t="s">
        <v>232</v>
      </c>
      <c r="L1134" s="1" t="s">
        <v>162</v>
      </c>
      <c r="M1134">
        <v>30</v>
      </c>
      <c r="N1134">
        <v>0</v>
      </c>
      <c r="O1134">
        <v>0</v>
      </c>
      <c r="P1134">
        <v>0</v>
      </c>
      <c r="X1134" t="str">
        <f>Toss[[#This Row],[服装]]&amp;Toss[[#This Row],[名前]]&amp;Toss[[#This Row],[レアリティ]]</f>
        <v>ユニフォーム赤葦京治ICONIC</v>
      </c>
    </row>
    <row r="1135" spans="1:24" x14ac:dyDescent="0.25">
      <c r="A1135">
        <f>VLOOKUP(Toss[[#This Row],[No用]],SetNo[[No.用]:[vlookup 用]],2,FALSE)</f>
        <v>371</v>
      </c>
      <c r="B1135">
        <f>IF(ROW()=2,1,IF(A1134&lt;&gt;Toss[[#This Row],[No]],1,B1134+1))</f>
        <v>6</v>
      </c>
      <c r="C1135" t="s">
        <v>108</v>
      </c>
      <c r="D1135" t="s">
        <v>129</v>
      </c>
      <c r="E1135" t="s">
        <v>73</v>
      </c>
      <c r="F1135" t="s">
        <v>74</v>
      </c>
      <c r="G1135" t="s">
        <v>128</v>
      </c>
      <c r="H1135" t="s">
        <v>71</v>
      </c>
      <c r="I1135">
        <v>1</v>
      </c>
      <c r="J1135" t="s">
        <v>231</v>
      </c>
      <c r="K1135" s="1" t="s">
        <v>169</v>
      </c>
      <c r="L1135" s="1" t="s">
        <v>224</v>
      </c>
      <c r="M1135">
        <v>50</v>
      </c>
      <c r="N1135">
        <v>0</v>
      </c>
      <c r="O1135">
        <v>60</v>
      </c>
      <c r="P1135">
        <v>0</v>
      </c>
      <c r="W1135" s="1" t="s">
        <v>1194</v>
      </c>
      <c r="X1135" t="str">
        <f>Toss[[#This Row],[服装]]&amp;Toss[[#This Row],[名前]]&amp;Toss[[#This Row],[レアリティ]]</f>
        <v>ユニフォーム赤葦京治ICONIC</v>
      </c>
    </row>
    <row r="1136" spans="1:24" x14ac:dyDescent="0.25">
      <c r="A1136">
        <f>VLOOKUP(Toss[[#This Row],[No用]],SetNo[[No.用]:[vlookup 用]],2,FALSE)</f>
        <v>372</v>
      </c>
      <c r="B1136">
        <f>IF(ROW()=2,1,IF(A1135&lt;&gt;Toss[[#This Row],[No]],1,B1135+1))</f>
        <v>1</v>
      </c>
      <c r="C1136" t="s">
        <v>150</v>
      </c>
      <c r="D1136" t="s">
        <v>129</v>
      </c>
      <c r="E1136" t="s">
        <v>90</v>
      </c>
      <c r="F1136" t="s">
        <v>74</v>
      </c>
      <c r="G1136" t="s">
        <v>128</v>
      </c>
      <c r="H1136" t="s">
        <v>71</v>
      </c>
      <c r="I1136">
        <v>1</v>
      </c>
      <c r="J1136" t="s">
        <v>231</v>
      </c>
      <c r="K1136" s="1" t="s">
        <v>166</v>
      </c>
      <c r="L1136" s="1" t="s">
        <v>173</v>
      </c>
      <c r="M1136">
        <v>38</v>
      </c>
      <c r="N1136">
        <v>0</v>
      </c>
      <c r="O1136">
        <v>0</v>
      </c>
      <c r="P1136">
        <v>0</v>
      </c>
      <c r="X1136" t="str">
        <f>Toss[[#This Row],[服装]]&amp;Toss[[#This Row],[名前]]&amp;Toss[[#This Row],[レアリティ]]</f>
        <v>夏祭り赤葦京治ICONIC</v>
      </c>
    </row>
    <row r="1137" spans="1:24" x14ac:dyDescent="0.25">
      <c r="A1137">
        <f>VLOOKUP(Toss[[#This Row],[No用]],SetNo[[No.用]:[vlookup 用]],2,FALSE)</f>
        <v>372</v>
      </c>
      <c r="B1137">
        <f>IF(ROW()=2,1,IF(A1136&lt;&gt;Toss[[#This Row],[No]],1,B1136+1))</f>
        <v>2</v>
      </c>
      <c r="C1137" t="s">
        <v>150</v>
      </c>
      <c r="D1137" t="s">
        <v>129</v>
      </c>
      <c r="E1137" t="s">
        <v>90</v>
      </c>
      <c r="F1137" t="s">
        <v>74</v>
      </c>
      <c r="G1137" t="s">
        <v>128</v>
      </c>
      <c r="H1137" t="s">
        <v>71</v>
      </c>
      <c r="I1137">
        <v>1</v>
      </c>
      <c r="J1137" t="s">
        <v>231</v>
      </c>
      <c r="K1137" s="1" t="s">
        <v>169</v>
      </c>
      <c r="L1137" s="1" t="s">
        <v>173</v>
      </c>
      <c r="M1137">
        <v>38</v>
      </c>
      <c r="N1137">
        <v>0</v>
      </c>
      <c r="O1137">
        <v>0</v>
      </c>
      <c r="P1137">
        <v>0</v>
      </c>
      <c r="X1137" t="str">
        <f>Toss[[#This Row],[服装]]&amp;Toss[[#This Row],[名前]]&amp;Toss[[#This Row],[レアリティ]]</f>
        <v>夏祭り赤葦京治ICONIC</v>
      </c>
    </row>
    <row r="1138" spans="1:24" x14ac:dyDescent="0.25">
      <c r="A1138">
        <f>VLOOKUP(Toss[[#This Row],[No用]],SetNo[[No.用]:[vlookup 用]],2,FALSE)</f>
        <v>372</v>
      </c>
      <c r="B1138">
        <f>IF(ROW()=2,1,IF(A1137&lt;&gt;Toss[[#This Row],[No]],1,B1137+1))</f>
        <v>3</v>
      </c>
      <c r="C1138" t="s">
        <v>150</v>
      </c>
      <c r="D1138" t="s">
        <v>129</v>
      </c>
      <c r="E1138" t="s">
        <v>90</v>
      </c>
      <c r="F1138" t="s">
        <v>74</v>
      </c>
      <c r="G1138" t="s">
        <v>128</v>
      </c>
      <c r="H1138" t="s">
        <v>71</v>
      </c>
      <c r="I1138">
        <v>1</v>
      </c>
      <c r="J1138" t="s">
        <v>231</v>
      </c>
      <c r="K1138" s="1" t="s">
        <v>233</v>
      </c>
      <c r="L1138" s="1" t="s">
        <v>162</v>
      </c>
      <c r="M1138">
        <v>38</v>
      </c>
      <c r="N1138">
        <v>0</v>
      </c>
      <c r="O1138">
        <v>0</v>
      </c>
      <c r="P1138">
        <v>0</v>
      </c>
      <c r="X1138" t="str">
        <f>Toss[[#This Row],[服装]]&amp;Toss[[#This Row],[名前]]&amp;Toss[[#This Row],[レアリティ]]</f>
        <v>夏祭り赤葦京治ICONIC</v>
      </c>
    </row>
    <row r="1139" spans="1:24" x14ac:dyDescent="0.25">
      <c r="A1139">
        <f>VLOOKUP(Toss[[#This Row],[No用]],SetNo[[No.用]:[vlookup 用]],2,FALSE)</f>
        <v>372</v>
      </c>
      <c r="B1139">
        <f>IF(ROW()=2,1,IF(A1138&lt;&gt;Toss[[#This Row],[No]],1,B1138+1))</f>
        <v>4</v>
      </c>
      <c r="C1139" t="s">
        <v>150</v>
      </c>
      <c r="D1139" t="s">
        <v>129</v>
      </c>
      <c r="E1139" t="s">
        <v>90</v>
      </c>
      <c r="F1139" t="s">
        <v>74</v>
      </c>
      <c r="G1139" t="s">
        <v>128</v>
      </c>
      <c r="H1139" t="s">
        <v>71</v>
      </c>
      <c r="I1139">
        <v>1</v>
      </c>
      <c r="J1139" t="s">
        <v>231</v>
      </c>
      <c r="K1139" s="1" t="s">
        <v>172</v>
      </c>
      <c r="L1139" s="1" t="s">
        <v>173</v>
      </c>
      <c r="M1139">
        <v>41</v>
      </c>
      <c r="N1139">
        <v>0</v>
      </c>
      <c r="O1139">
        <v>0</v>
      </c>
      <c r="P1139">
        <v>0</v>
      </c>
      <c r="X1139" t="str">
        <f>Toss[[#This Row],[服装]]&amp;Toss[[#This Row],[名前]]&amp;Toss[[#This Row],[レアリティ]]</f>
        <v>夏祭り赤葦京治ICONIC</v>
      </c>
    </row>
    <row r="1140" spans="1:24" x14ac:dyDescent="0.25">
      <c r="A1140">
        <f>VLOOKUP(Toss[[#This Row],[No用]],SetNo[[No.用]:[vlookup 用]],2,FALSE)</f>
        <v>372</v>
      </c>
      <c r="B1140">
        <f>IF(ROW()=2,1,IF(A1139&lt;&gt;Toss[[#This Row],[No]],1,B1139+1))</f>
        <v>5</v>
      </c>
      <c r="C1140" t="s">
        <v>150</v>
      </c>
      <c r="D1140" t="s">
        <v>129</v>
      </c>
      <c r="E1140" t="s">
        <v>90</v>
      </c>
      <c r="F1140" t="s">
        <v>74</v>
      </c>
      <c r="G1140" t="s">
        <v>128</v>
      </c>
      <c r="H1140" t="s">
        <v>71</v>
      </c>
      <c r="I1140">
        <v>1</v>
      </c>
      <c r="J1140" t="s">
        <v>231</v>
      </c>
      <c r="K1140" s="1" t="s">
        <v>232</v>
      </c>
      <c r="L1140" s="1" t="s">
        <v>178</v>
      </c>
      <c r="M1140">
        <v>33</v>
      </c>
      <c r="N1140">
        <v>0</v>
      </c>
      <c r="O1140">
        <v>0</v>
      </c>
      <c r="P1140">
        <v>0</v>
      </c>
      <c r="X1140" t="str">
        <f>Toss[[#This Row],[服装]]&amp;Toss[[#This Row],[名前]]&amp;Toss[[#This Row],[レアリティ]]</f>
        <v>夏祭り赤葦京治ICONIC</v>
      </c>
    </row>
    <row r="1141" spans="1:24" x14ac:dyDescent="0.25">
      <c r="A1141">
        <f>VLOOKUP(Toss[[#This Row],[No用]],SetNo[[No.用]:[vlookup 用]],2,FALSE)</f>
        <v>372</v>
      </c>
      <c r="B1141">
        <f>IF(ROW()=2,1,IF(A1140&lt;&gt;Toss[[#This Row],[No]],1,B1140+1))</f>
        <v>6</v>
      </c>
      <c r="C1141" t="s">
        <v>150</v>
      </c>
      <c r="D1141" t="s">
        <v>129</v>
      </c>
      <c r="E1141" t="s">
        <v>90</v>
      </c>
      <c r="F1141" t="s">
        <v>74</v>
      </c>
      <c r="G1141" t="s">
        <v>128</v>
      </c>
      <c r="H1141" t="s">
        <v>71</v>
      </c>
      <c r="I1141">
        <v>1</v>
      </c>
      <c r="J1141" t="s">
        <v>231</v>
      </c>
      <c r="K1141" s="1" t="s">
        <v>183</v>
      </c>
      <c r="L1141" s="1" t="s">
        <v>224</v>
      </c>
      <c r="M1141">
        <v>50</v>
      </c>
      <c r="N1141">
        <v>0</v>
      </c>
      <c r="O1141">
        <v>60</v>
      </c>
      <c r="P1141">
        <v>0</v>
      </c>
      <c r="Q1141" s="1" t="s">
        <v>1507</v>
      </c>
      <c r="W1141" s="1" t="s">
        <v>1190</v>
      </c>
      <c r="X1141" t="str">
        <f>Toss[[#This Row],[服装]]&amp;Toss[[#This Row],[名前]]&amp;Toss[[#This Row],[レアリティ]]</f>
        <v>夏祭り赤葦京治ICONIC</v>
      </c>
    </row>
    <row r="1142" spans="1:24" x14ac:dyDescent="0.25">
      <c r="A1142">
        <f>VLOOKUP(Toss[[#This Row],[No用]],SetNo[[No.用]:[vlookup 用]],2,FALSE)</f>
        <v>372</v>
      </c>
      <c r="B1142">
        <f>IF(ROW()=2,1,IF(A1141&lt;&gt;Toss[[#This Row],[No]],1,B1141+1))</f>
        <v>7</v>
      </c>
      <c r="C1142" t="s">
        <v>150</v>
      </c>
      <c r="D1142" t="s">
        <v>129</v>
      </c>
      <c r="E1142" t="s">
        <v>90</v>
      </c>
      <c r="F1142" t="s">
        <v>74</v>
      </c>
      <c r="G1142" t="s">
        <v>128</v>
      </c>
      <c r="H1142" t="s">
        <v>71</v>
      </c>
      <c r="I1142">
        <v>1</v>
      </c>
      <c r="J1142" t="s">
        <v>231</v>
      </c>
      <c r="K1142" s="1" t="s">
        <v>183</v>
      </c>
      <c r="L1142" s="1" t="s">
        <v>224</v>
      </c>
      <c r="M1142">
        <v>50</v>
      </c>
      <c r="N1142">
        <v>0</v>
      </c>
      <c r="O1142">
        <v>60</v>
      </c>
      <c r="P1142">
        <v>0</v>
      </c>
      <c r="W1142" s="1" t="s">
        <v>1191</v>
      </c>
      <c r="X1142" t="str">
        <f>Toss[[#This Row],[服装]]&amp;Toss[[#This Row],[名前]]&amp;Toss[[#This Row],[レアリティ]]</f>
        <v>夏祭り赤葦京治ICONIC</v>
      </c>
    </row>
    <row r="1143" spans="1:24" x14ac:dyDescent="0.25">
      <c r="A1143">
        <f>VLOOKUP(Toss[[#This Row],[No用]],SetNo[[No.用]:[vlookup 用]],2,FALSE)</f>
        <v>373</v>
      </c>
      <c r="B1143">
        <f>IF(ROW()=2,1,IF(A1142&lt;&gt;Toss[[#This Row],[No]],1,B1142+1))</f>
        <v>1</v>
      </c>
      <c r="C1143" s="1" t="s">
        <v>149</v>
      </c>
      <c r="D1143" s="1" t="s">
        <v>129</v>
      </c>
      <c r="E1143" s="1" t="s">
        <v>77</v>
      </c>
      <c r="F1143" s="1" t="s">
        <v>74</v>
      </c>
      <c r="G1143" s="1" t="s">
        <v>128</v>
      </c>
      <c r="H1143" s="1" t="s">
        <v>71</v>
      </c>
      <c r="I1143">
        <v>1</v>
      </c>
      <c r="J1143" t="s">
        <v>231</v>
      </c>
      <c r="K1143" s="1" t="s">
        <v>166</v>
      </c>
      <c r="L1143" s="1" t="s">
        <v>173</v>
      </c>
      <c r="M1143">
        <v>38</v>
      </c>
      <c r="N1143">
        <v>0</v>
      </c>
      <c r="O1143">
        <v>0</v>
      </c>
      <c r="P1143">
        <v>0</v>
      </c>
      <c r="X1143" t="str">
        <f>Toss[[#This Row],[服装]]&amp;Toss[[#This Row],[名前]]&amp;Toss[[#This Row],[レアリティ]]</f>
        <v>制服赤葦京治ICONIC</v>
      </c>
    </row>
    <row r="1144" spans="1:24" x14ac:dyDescent="0.25">
      <c r="A1144">
        <f>VLOOKUP(Toss[[#This Row],[No用]],SetNo[[No.用]:[vlookup 用]],2,FALSE)</f>
        <v>373</v>
      </c>
      <c r="B1144">
        <f>IF(ROW()=2,1,IF(A1143&lt;&gt;Toss[[#This Row],[No]],1,B1143+1))</f>
        <v>2</v>
      </c>
      <c r="C1144" s="1" t="s">
        <v>149</v>
      </c>
      <c r="D1144" s="1" t="s">
        <v>129</v>
      </c>
      <c r="E1144" s="1" t="s">
        <v>77</v>
      </c>
      <c r="F1144" s="1" t="s">
        <v>74</v>
      </c>
      <c r="G1144" s="1" t="s">
        <v>128</v>
      </c>
      <c r="H1144" s="1" t="s">
        <v>71</v>
      </c>
      <c r="I1144">
        <v>1</v>
      </c>
      <c r="J1144" t="s">
        <v>231</v>
      </c>
      <c r="K1144" s="1" t="s">
        <v>169</v>
      </c>
      <c r="L1144" s="1" t="s">
        <v>173</v>
      </c>
      <c r="M1144">
        <v>38</v>
      </c>
      <c r="N1144">
        <v>0</v>
      </c>
      <c r="O1144">
        <v>0</v>
      </c>
      <c r="P1144">
        <v>0</v>
      </c>
      <c r="X1144" t="str">
        <f>Toss[[#This Row],[服装]]&amp;Toss[[#This Row],[名前]]&amp;Toss[[#This Row],[レアリティ]]</f>
        <v>制服赤葦京治ICONIC</v>
      </c>
    </row>
    <row r="1145" spans="1:24" x14ac:dyDescent="0.25">
      <c r="A1145">
        <f>VLOOKUP(Toss[[#This Row],[No用]],SetNo[[No.用]:[vlookup 用]],2,FALSE)</f>
        <v>373</v>
      </c>
      <c r="B1145">
        <f>IF(ROW()=2,1,IF(A1144&lt;&gt;Toss[[#This Row],[No]],1,B1144+1))</f>
        <v>3</v>
      </c>
      <c r="C1145" s="1" t="s">
        <v>149</v>
      </c>
      <c r="D1145" s="1" t="s">
        <v>129</v>
      </c>
      <c r="E1145" s="1" t="s">
        <v>77</v>
      </c>
      <c r="F1145" s="1" t="s">
        <v>74</v>
      </c>
      <c r="G1145" s="1" t="s">
        <v>128</v>
      </c>
      <c r="H1145" s="1" t="s">
        <v>71</v>
      </c>
      <c r="I1145">
        <v>1</v>
      </c>
      <c r="J1145" t="s">
        <v>231</v>
      </c>
      <c r="K1145" s="1" t="s">
        <v>233</v>
      </c>
      <c r="L1145" s="1" t="s">
        <v>178</v>
      </c>
      <c r="M1145">
        <v>41</v>
      </c>
      <c r="N1145">
        <v>0</v>
      </c>
      <c r="O1145">
        <v>0</v>
      </c>
      <c r="P1145">
        <v>0</v>
      </c>
      <c r="X1145" t="str">
        <f>Toss[[#This Row],[服装]]&amp;Toss[[#This Row],[名前]]&amp;Toss[[#This Row],[レアリティ]]</f>
        <v>制服赤葦京治ICONIC</v>
      </c>
    </row>
    <row r="1146" spans="1:24" x14ac:dyDescent="0.25">
      <c r="A1146">
        <f>VLOOKUP(Toss[[#This Row],[No用]],SetNo[[No.用]:[vlookup 用]],2,FALSE)</f>
        <v>373</v>
      </c>
      <c r="B1146">
        <f>IF(ROW()=2,1,IF(A1145&lt;&gt;Toss[[#This Row],[No]],1,B1145+1))</f>
        <v>4</v>
      </c>
      <c r="C1146" s="1" t="s">
        <v>149</v>
      </c>
      <c r="D1146" s="1" t="s">
        <v>129</v>
      </c>
      <c r="E1146" s="1" t="s">
        <v>77</v>
      </c>
      <c r="F1146" s="1" t="s">
        <v>74</v>
      </c>
      <c r="G1146" s="1" t="s">
        <v>128</v>
      </c>
      <c r="H1146" s="1" t="s">
        <v>71</v>
      </c>
      <c r="I1146">
        <v>1</v>
      </c>
      <c r="J1146" t="s">
        <v>231</v>
      </c>
      <c r="K1146" s="1" t="s">
        <v>172</v>
      </c>
      <c r="L1146" s="1" t="s">
        <v>173</v>
      </c>
      <c r="M1146">
        <v>41</v>
      </c>
      <c r="N1146">
        <v>0</v>
      </c>
      <c r="O1146">
        <v>0</v>
      </c>
      <c r="P1146">
        <v>0</v>
      </c>
      <c r="X1146" t="str">
        <f>Toss[[#This Row],[服装]]&amp;Toss[[#This Row],[名前]]&amp;Toss[[#This Row],[レアリティ]]</f>
        <v>制服赤葦京治ICONIC</v>
      </c>
    </row>
    <row r="1147" spans="1:24" x14ac:dyDescent="0.25">
      <c r="A1147">
        <f>VLOOKUP(Toss[[#This Row],[No用]],SetNo[[No.用]:[vlookup 用]],2,FALSE)</f>
        <v>373</v>
      </c>
      <c r="B1147">
        <f>IF(ROW()=2,1,IF(A1146&lt;&gt;Toss[[#This Row],[No]],1,B1146+1))</f>
        <v>5</v>
      </c>
      <c r="C1147" s="1" t="s">
        <v>149</v>
      </c>
      <c r="D1147" s="1" t="s">
        <v>129</v>
      </c>
      <c r="E1147" s="1" t="s">
        <v>77</v>
      </c>
      <c r="F1147" s="1" t="s">
        <v>74</v>
      </c>
      <c r="G1147" s="1" t="s">
        <v>128</v>
      </c>
      <c r="H1147" s="1" t="s">
        <v>71</v>
      </c>
      <c r="I1147">
        <v>1</v>
      </c>
      <c r="J1147" t="s">
        <v>231</v>
      </c>
      <c r="K1147" s="1" t="s">
        <v>232</v>
      </c>
      <c r="L1147" s="1" t="s">
        <v>178</v>
      </c>
      <c r="M1147">
        <v>33</v>
      </c>
      <c r="N1147">
        <v>0</v>
      </c>
      <c r="O1147">
        <v>0</v>
      </c>
      <c r="P1147">
        <v>0</v>
      </c>
      <c r="X1147" t="str">
        <f>Toss[[#This Row],[服装]]&amp;Toss[[#This Row],[名前]]&amp;Toss[[#This Row],[レアリティ]]</f>
        <v>制服赤葦京治ICONIC</v>
      </c>
    </row>
    <row r="1148" spans="1:24" x14ac:dyDescent="0.25">
      <c r="A1148">
        <f>VLOOKUP(Toss[[#This Row],[No用]],SetNo[[No.用]:[vlookup 用]],2,FALSE)</f>
        <v>373</v>
      </c>
      <c r="B1148">
        <f>IF(ROW()=2,1,IF(A1147&lt;&gt;Toss[[#This Row],[No]],1,B1147+1))</f>
        <v>6</v>
      </c>
      <c r="C1148" s="1" t="s">
        <v>149</v>
      </c>
      <c r="D1148" s="1" t="s">
        <v>129</v>
      </c>
      <c r="E1148" s="1" t="s">
        <v>77</v>
      </c>
      <c r="F1148" s="1" t="s">
        <v>74</v>
      </c>
      <c r="G1148" s="1" t="s">
        <v>128</v>
      </c>
      <c r="H1148" s="1" t="s">
        <v>71</v>
      </c>
      <c r="I1148">
        <v>1</v>
      </c>
      <c r="J1148" t="s">
        <v>231</v>
      </c>
      <c r="K1148" s="1" t="s">
        <v>183</v>
      </c>
      <c r="L1148" s="1" t="s">
        <v>224</v>
      </c>
      <c r="M1148">
        <v>50</v>
      </c>
      <c r="N1148">
        <v>0</v>
      </c>
      <c r="O1148">
        <v>60</v>
      </c>
      <c r="P1148">
        <v>0</v>
      </c>
      <c r="Q1148" s="1" t="s">
        <v>1507</v>
      </c>
      <c r="W1148" s="1" t="s">
        <v>1190</v>
      </c>
      <c r="X1148" t="str">
        <f>Toss[[#This Row],[服装]]&amp;Toss[[#This Row],[名前]]&amp;Toss[[#This Row],[レアリティ]]</f>
        <v>制服赤葦京治ICONIC</v>
      </c>
    </row>
    <row r="1149" spans="1:24" x14ac:dyDescent="0.25">
      <c r="A1149">
        <f>VLOOKUP(Toss[[#This Row],[No用]],SetNo[[No.用]:[vlookup 用]],2,FALSE)</f>
        <v>373</v>
      </c>
      <c r="B1149">
        <f>IF(ROW()=2,1,IF(A1148&lt;&gt;Toss[[#This Row],[No]],1,B1148+1))</f>
        <v>7</v>
      </c>
      <c r="C1149" s="1" t="s">
        <v>149</v>
      </c>
      <c r="D1149" s="1" t="s">
        <v>129</v>
      </c>
      <c r="E1149" s="1" t="s">
        <v>77</v>
      </c>
      <c r="F1149" s="1" t="s">
        <v>74</v>
      </c>
      <c r="G1149" s="1" t="s">
        <v>128</v>
      </c>
      <c r="H1149" s="1" t="s">
        <v>71</v>
      </c>
      <c r="I1149">
        <v>1</v>
      </c>
      <c r="J1149" t="s">
        <v>231</v>
      </c>
      <c r="K1149" s="1" t="s">
        <v>169</v>
      </c>
      <c r="L1149" s="1" t="s">
        <v>224</v>
      </c>
      <c r="M1149">
        <v>50</v>
      </c>
      <c r="N1149">
        <v>0</v>
      </c>
      <c r="O1149">
        <v>60</v>
      </c>
      <c r="P1149">
        <v>0</v>
      </c>
      <c r="W1149" s="1" t="s">
        <v>1194</v>
      </c>
      <c r="X1149" t="str">
        <f>Toss[[#This Row],[服装]]&amp;Toss[[#This Row],[名前]]&amp;Toss[[#This Row],[レアリティ]]</f>
        <v>制服赤葦京治ICONIC</v>
      </c>
    </row>
    <row r="1150" spans="1:24" x14ac:dyDescent="0.25">
      <c r="A1150">
        <f>VLOOKUP(Toss[[#This Row],[No用]],SetNo[[No.用]:[vlookup 用]],2,FALSE)</f>
        <v>373</v>
      </c>
      <c r="B1150">
        <f>IF(ROW()=2,1,IF(A1149&lt;&gt;Toss[[#This Row],[No]],1,B1149+1))</f>
        <v>8</v>
      </c>
      <c r="C1150" s="1" t="s">
        <v>149</v>
      </c>
      <c r="D1150" s="1" t="s">
        <v>129</v>
      </c>
      <c r="E1150" s="1" t="s">
        <v>77</v>
      </c>
      <c r="F1150" s="1" t="s">
        <v>74</v>
      </c>
      <c r="G1150" s="1" t="s">
        <v>128</v>
      </c>
      <c r="H1150" s="1" t="s">
        <v>71</v>
      </c>
      <c r="I1150">
        <v>1</v>
      </c>
      <c r="J1150" t="s">
        <v>231</v>
      </c>
      <c r="K1150" s="1" t="s">
        <v>232</v>
      </c>
      <c r="L1150" s="1" t="s">
        <v>224</v>
      </c>
      <c r="M1150">
        <v>50</v>
      </c>
      <c r="N1150">
        <v>0</v>
      </c>
      <c r="O1150">
        <v>60</v>
      </c>
      <c r="P1150">
        <v>0</v>
      </c>
      <c r="W1150" s="1" t="s">
        <v>1196</v>
      </c>
      <c r="X1150" t="str">
        <f>Toss[[#This Row],[服装]]&amp;Toss[[#This Row],[名前]]&amp;Toss[[#This Row],[レアリティ]]</f>
        <v>制服赤葦京治ICONIC</v>
      </c>
    </row>
    <row r="1151" spans="1:24" x14ac:dyDescent="0.25">
      <c r="A1151">
        <f>VLOOKUP(Toss[[#This Row],[No用]],SetNo[[No.用]:[vlookup 用]],2,FALSE)</f>
        <v>374</v>
      </c>
      <c r="B1151">
        <f>IF(ROW()=2,1,IF(A1150&lt;&gt;Toss[[#This Row],[No]],1,B1150+1))</f>
        <v>1</v>
      </c>
      <c r="C1151" s="1" t="s">
        <v>669</v>
      </c>
      <c r="D1151" s="1" t="s">
        <v>129</v>
      </c>
      <c r="E1151" s="1" t="s">
        <v>73</v>
      </c>
      <c r="F1151" s="1" t="s">
        <v>74</v>
      </c>
      <c r="G1151" s="1" t="s">
        <v>128</v>
      </c>
      <c r="H1151" s="1" t="s">
        <v>71</v>
      </c>
      <c r="I1151">
        <v>1</v>
      </c>
      <c r="J1151" t="s">
        <v>231</v>
      </c>
      <c r="K1151" s="1" t="s">
        <v>166</v>
      </c>
      <c r="L1151" s="1" t="s">
        <v>173</v>
      </c>
      <c r="M1151">
        <v>38</v>
      </c>
      <c r="N1151">
        <v>0</v>
      </c>
      <c r="O1151">
        <v>0</v>
      </c>
      <c r="P1151">
        <v>0</v>
      </c>
      <c r="X1151" t="str">
        <f>Toss[[#This Row],[服装]]&amp;Toss[[#This Row],[名前]]&amp;Toss[[#This Row],[レアリティ]]</f>
        <v>バーガー赤葦京治ICONIC</v>
      </c>
    </row>
    <row r="1152" spans="1:24" x14ac:dyDescent="0.25">
      <c r="A1152">
        <f>VLOOKUP(Toss[[#This Row],[No用]],SetNo[[No.用]:[vlookup 用]],2,FALSE)</f>
        <v>374</v>
      </c>
      <c r="B1152">
        <f>IF(ROW()=2,1,IF(A1151&lt;&gt;Toss[[#This Row],[No]],1,B1151+1))</f>
        <v>2</v>
      </c>
      <c r="C1152" s="1" t="s">
        <v>669</v>
      </c>
      <c r="D1152" s="1" t="s">
        <v>129</v>
      </c>
      <c r="E1152" s="1" t="s">
        <v>73</v>
      </c>
      <c r="F1152" s="1" t="s">
        <v>74</v>
      </c>
      <c r="G1152" s="1" t="s">
        <v>128</v>
      </c>
      <c r="H1152" s="1" t="s">
        <v>71</v>
      </c>
      <c r="I1152">
        <v>1</v>
      </c>
      <c r="J1152" t="s">
        <v>231</v>
      </c>
      <c r="K1152" s="1" t="s">
        <v>169</v>
      </c>
      <c r="L1152" s="1" t="s">
        <v>173</v>
      </c>
      <c r="M1152">
        <v>38</v>
      </c>
      <c r="N1152">
        <v>0</v>
      </c>
      <c r="O1152">
        <v>0</v>
      </c>
      <c r="P1152">
        <v>0</v>
      </c>
      <c r="X1152" t="str">
        <f>Toss[[#This Row],[服装]]&amp;Toss[[#This Row],[名前]]&amp;Toss[[#This Row],[レアリティ]]</f>
        <v>バーガー赤葦京治ICONIC</v>
      </c>
    </row>
    <row r="1153" spans="1:24" x14ac:dyDescent="0.25">
      <c r="A1153">
        <f>VLOOKUP(Toss[[#This Row],[No用]],SetNo[[No.用]:[vlookup 用]],2,FALSE)</f>
        <v>374</v>
      </c>
      <c r="B1153">
        <f>IF(ROW()=2,1,IF(A1152&lt;&gt;Toss[[#This Row],[No]],1,B1152+1))</f>
        <v>3</v>
      </c>
      <c r="C1153" s="1" t="s">
        <v>669</v>
      </c>
      <c r="D1153" s="1" t="s">
        <v>129</v>
      </c>
      <c r="E1153" s="1" t="s">
        <v>73</v>
      </c>
      <c r="F1153" s="1" t="s">
        <v>74</v>
      </c>
      <c r="G1153" s="1" t="s">
        <v>128</v>
      </c>
      <c r="H1153" s="1" t="s">
        <v>71</v>
      </c>
      <c r="I1153">
        <v>1</v>
      </c>
      <c r="J1153" t="s">
        <v>231</v>
      </c>
      <c r="K1153" s="1" t="s">
        <v>233</v>
      </c>
      <c r="L1153" s="1" t="s">
        <v>162</v>
      </c>
      <c r="M1153">
        <v>38</v>
      </c>
      <c r="N1153">
        <v>0</v>
      </c>
      <c r="O1153">
        <v>0</v>
      </c>
      <c r="P1153">
        <v>0</v>
      </c>
      <c r="X1153" t="str">
        <f>Toss[[#This Row],[服装]]&amp;Toss[[#This Row],[名前]]&amp;Toss[[#This Row],[レアリティ]]</f>
        <v>バーガー赤葦京治ICONIC</v>
      </c>
    </row>
    <row r="1154" spans="1:24" x14ac:dyDescent="0.25">
      <c r="A1154">
        <f>VLOOKUP(Toss[[#This Row],[No用]],SetNo[[No.用]:[vlookup 用]],2,FALSE)</f>
        <v>374</v>
      </c>
      <c r="B1154">
        <f>IF(ROW()=2,1,IF(A1153&lt;&gt;Toss[[#This Row],[No]],1,B1153+1))</f>
        <v>4</v>
      </c>
      <c r="C1154" s="1" t="s">
        <v>669</v>
      </c>
      <c r="D1154" s="1" t="s">
        <v>129</v>
      </c>
      <c r="E1154" s="1" t="s">
        <v>73</v>
      </c>
      <c r="F1154" s="1" t="s">
        <v>74</v>
      </c>
      <c r="G1154" s="1" t="s">
        <v>128</v>
      </c>
      <c r="H1154" s="1" t="s">
        <v>71</v>
      </c>
      <c r="I1154">
        <v>1</v>
      </c>
      <c r="J1154" t="s">
        <v>231</v>
      </c>
      <c r="K1154" s="1" t="s">
        <v>172</v>
      </c>
      <c r="L1154" s="1" t="s">
        <v>173</v>
      </c>
      <c r="M1154">
        <v>41</v>
      </c>
      <c r="N1154">
        <v>0</v>
      </c>
      <c r="O1154">
        <v>0</v>
      </c>
      <c r="P1154">
        <v>0</v>
      </c>
      <c r="X1154" t="str">
        <f>Toss[[#This Row],[服装]]&amp;Toss[[#This Row],[名前]]&amp;Toss[[#This Row],[レアリティ]]</f>
        <v>バーガー赤葦京治ICONIC</v>
      </c>
    </row>
    <row r="1155" spans="1:24" x14ac:dyDescent="0.25">
      <c r="A1155">
        <f>VLOOKUP(Toss[[#This Row],[No用]],SetNo[[No.用]:[vlookup 用]],2,FALSE)</f>
        <v>374</v>
      </c>
      <c r="B1155">
        <f>IF(ROW()=2,1,IF(A1154&lt;&gt;Toss[[#This Row],[No]],1,B1154+1))</f>
        <v>5</v>
      </c>
      <c r="C1155" s="1" t="s">
        <v>669</v>
      </c>
      <c r="D1155" s="1" t="s">
        <v>129</v>
      </c>
      <c r="E1155" s="1" t="s">
        <v>73</v>
      </c>
      <c r="F1155" s="1" t="s">
        <v>74</v>
      </c>
      <c r="G1155" s="1" t="s">
        <v>128</v>
      </c>
      <c r="H1155" s="1" t="s">
        <v>71</v>
      </c>
      <c r="I1155">
        <v>1</v>
      </c>
      <c r="J1155" t="s">
        <v>231</v>
      </c>
      <c r="K1155" s="1" t="s">
        <v>232</v>
      </c>
      <c r="L1155" s="1" t="s">
        <v>162</v>
      </c>
      <c r="M1155">
        <v>30</v>
      </c>
      <c r="N1155">
        <v>0</v>
      </c>
      <c r="O1155">
        <v>0</v>
      </c>
      <c r="P1155">
        <v>0</v>
      </c>
      <c r="X1155" t="str">
        <f>Toss[[#This Row],[服装]]&amp;Toss[[#This Row],[名前]]&amp;Toss[[#This Row],[レアリティ]]</f>
        <v>バーガー赤葦京治ICONIC</v>
      </c>
    </row>
    <row r="1156" spans="1:24" x14ac:dyDescent="0.25">
      <c r="A1156">
        <f>VLOOKUP(Toss[[#This Row],[No用]],SetNo[[No.用]:[vlookup 用]],2,FALSE)</f>
        <v>374</v>
      </c>
      <c r="B1156">
        <f>IF(ROW()=2,1,IF(A1155&lt;&gt;Toss[[#This Row],[No]],1,B1155+1))</f>
        <v>6</v>
      </c>
      <c r="C1156" s="1" t="s">
        <v>669</v>
      </c>
      <c r="D1156" s="1" t="s">
        <v>129</v>
      </c>
      <c r="E1156" s="1" t="s">
        <v>73</v>
      </c>
      <c r="F1156" s="1" t="s">
        <v>74</v>
      </c>
      <c r="G1156" s="1" t="s">
        <v>128</v>
      </c>
      <c r="H1156" s="1" t="s">
        <v>71</v>
      </c>
      <c r="I1156">
        <v>1</v>
      </c>
      <c r="J1156" t="s">
        <v>231</v>
      </c>
      <c r="K1156" s="1" t="s">
        <v>183</v>
      </c>
      <c r="L1156" s="1" t="s">
        <v>224</v>
      </c>
      <c r="M1156">
        <v>50</v>
      </c>
      <c r="N1156">
        <v>0</v>
      </c>
      <c r="O1156">
        <v>60</v>
      </c>
      <c r="P1156">
        <v>0</v>
      </c>
      <c r="W1156" s="1" t="s">
        <v>1191</v>
      </c>
      <c r="X1156" t="str">
        <f>Toss[[#This Row],[服装]]&amp;Toss[[#This Row],[名前]]&amp;Toss[[#This Row],[レアリティ]]</f>
        <v>バーガー赤葦京治ICONIC</v>
      </c>
    </row>
    <row r="1157" spans="1:24" x14ac:dyDescent="0.25">
      <c r="A1157">
        <f>VLOOKUP(Toss[[#This Row],[No用]],SetNo[[No.用]:[vlookup 用]],2,FALSE)</f>
        <v>375</v>
      </c>
      <c r="B1157">
        <f>IF(ROW()=2,1,IF(A1156&lt;&gt;Toss[[#This Row],[No]],1,B1156+1))</f>
        <v>1</v>
      </c>
      <c r="C1157" s="1" t="s">
        <v>732</v>
      </c>
      <c r="D1157" s="1" t="s">
        <v>129</v>
      </c>
      <c r="E1157" s="1" t="s">
        <v>90</v>
      </c>
      <c r="F1157" s="1" t="s">
        <v>74</v>
      </c>
      <c r="G1157" s="1" t="s">
        <v>128</v>
      </c>
      <c r="H1157" s="1" t="s">
        <v>71</v>
      </c>
      <c r="I1157">
        <v>1</v>
      </c>
      <c r="J1157" t="s">
        <v>231</v>
      </c>
      <c r="K1157" s="1" t="s">
        <v>166</v>
      </c>
      <c r="L1157" s="1" t="s">
        <v>173</v>
      </c>
      <c r="M1157">
        <v>41</v>
      </c>
      <c r="N1157">
        <v>0</v>
      </c>
      <c r="O1157">
        <v>0</v>
      </c>
      <c r="P1157">
        <v>0</v>
      </c>
      <c r="X1157" t="str">
        <f>Toss[[#This Row],[服装]]&amp;Toss[[#This Row],[名前]]&amp;Toss[[#This Row],[レアリティ]]</f>
        <v>仮装赤葦京治ICONIC</v>
      </c>
    </row>
    <row r="1158" spans="1:24" x14ac:dyDescent="0.25">
      <c r="A1158">
        <f>VLOOKUP(Toss[[#This Row],[No用]],SetNo[[No.用]:[vlookup 用]],2,FALSE)</f>
        <v>375</v>
      </c>
      <c r="B1158">
        <f>IF(ROW()=2,1,IF(A1157&lt;&gt;Toss[[#This Row],[No]],1,B1157+1))</f>
        <v>2</v>
      </c>
      <c r="C1158" s="1" t="s">
        <v>732</v>
      </c>
      <c r="D1158" s="1" t="s">
        <v>129</v>
      </c>
      <c r="E1158" s="1" t="s">
        <v>90</v>
      </c>
      <c r="F1158" s="1" t="s">
        <v>74</v>
      </c>
      <c r="G1158" s="1" t="s">
        <v>128</v>
      </c>
      <c r="H1158" s="1" t="s">
        <v>71</v>
      </c>
      <c r="I1158">
        <v>1</v>
      </c>
      <c r="J1158" t="s">
        <v>231</v>
      </c>
      <c r="K1158" s="1" t="s">
        <v>169</v>
      </c>
      <c r="L1158" s="1" t="s">
        <v>173</v>
      </c>
      <c r="M1158">
        <v>41</v>
      </c>
      <c r="N1158">
        <v>0</v>
      </c>
      <c r="O1158">
        <v>0</v>
      </c>
      <c r="P1158">
        <v>0</v>
      </c>
      <c r="X1158" t="str">
        <f>Toss[[#This Row],[服装]]&amp;Toss[[#This Row],[名前]]&amp;Toss[[#This Row],[レアリティ]]</f>
        <v>仮装赤葦京治ICONIC</v>
      </c>
    </row>
    <row r="1159" spans="1:24" x14ac:dyDescent="0.25">
      <c r="A1159">
        <f>VLOOKUP(Toss[[#This Row],[No用]],SetNo[[No.用]:[vlookup 用]],2,FALSE)</f>
        <v>375</v>
      </c>
      <c r="B1159">
        <f>IF(ROW()=2,1,IF(A1158&lt;&gt;Toss[[#This Row],[No]],1,B1158+1))</f>
        <v>3</v>
      </c>
      <c r="C1159" s="1" t="s">
        <v>732</v>
      </c>
      <c r="D1159" s="1" t="s">
        <v>129</v>
      </c>
      <c r="E1159" s="1" t="s">
        <v>90</v>
      </c>
      <c r="F1159" s="1" t="s">
        <v>74</v>
      </c>
      <c r="G1159" s="1" t="s">
        <v>128</v>
      </c>
      <c r="H1159" s="1" t="s">
        <v>71</v>
      </c>
      <c r="I1159">
        <v>1</v>
      </c>
      <c r="J1159" t="s">
        <v>231</v>
      </c>
      <c r="K1159" s="1" t="s">
        <v>233</v>
      </c>
      <c r="L1159" s="1" t="s">
        <v>178</v>
      </c>
      <c r="M1159">
        <v>41</v>
      </c>
      <c r="N1159">
        <v>0</v>
      </c>
      <c r="O1159">
        <v>0</v>
      </c>
      <c r="P1159">
        <v>0</v>
      </c>
      <c r="X1159" t="str">
        <f>Toss[[#This Row],[服装]]&amp;Toss[[#This Row],[名前]]&amp;Toss[[#This Row],[レアリティ]]</f>
        <v>仮装赤葦京治ICONIC</v>
      </c>
    </row>
    <row r="1160" spans="1:24" x14ac:dyDescent="0.25">
      <c r="A1160">
        <f>VLOOKUP(Toss[[#This Row],[No用]],SetNo[[No.用]:[vlookup 用]],2,FALSE)</f>
        <v>375</v>
      </c>
      <c r="B1160">
        <f>IF(ROW()=2,1,IF(A1159&lt;&gt;Toss[[#This Row],[No]],1,B1159+1))</f>
        <v>4</v>
      </c>
      <c r="C1160" s="1" t="s">
        <v>732</v>
      </c>
      <c r="D1160" s="1" t="s">
        <v>129</v>
      </c>
      <c r="E1160" s="1" t="s">
        <v>90</v>
      </c>
      <c r="F1160" s="1" t="s">
        <v>74</v>
      </c>
      <c r="G1160" s="1" t="s">
        <v>128</v>
      </c>
      <c r="H1160" s="1" t="s">
        <v>71</v>
      </c>
      <c r="I1160">
        <v>1</v>
      </c>
      <c r="J1160" t="s">
        <v>231</v>
      </c>
      <c r="K1160" s="1" t="s">
        <v>172</v>
      </c>
      <c r="L1160" s="1" t="s">
        <v>178</v>
      </c>
      <c r="M1160">
        <v>38</v>
      </c>
      <c r="N1160">
        <v>0</v>
      </c>
      <c r="O1160">
        <v>0</v>
      </c>
      <c r="P1160">
        <v>0</v>
      </c>
      <c r="X1160" t="str">
        <f>Toss[[#This Row],[服装]]&amp;Toss[[#This Row],[名前]]&amp;Toss[[#This Row],[レアリティ]]</f>
        <v>仮装赤葦京治ICONIC</v>
      </c>
    </row>
    <row r="1161" spans="1:24" x14ac:dyDescent="0.25">
      <c r="A1161">
        <f>VLOOKUP(Toss[[#This Row],[No用]],SetNo[[No.用]:[vlookup 用]],2,FALSE)</f>
        <v>375</v>
      </c>
      <c r="B1161">
        <f>IF(ROW()=2,1,IF(A1160&lt;&gt;Toss[[#This Row],[No]],1,B1160+1))</f>
        <v>5</v>
      </c>
      <c r="C1161" s="1" t="s">
        <v>732</v>
      </c>
      <c r="D1161" s="1" t="s">
        <v>129</v>
      </c>
      <c r="E1161" s="1" t="s">
        <v>90</v>
      </c>
      <c r="F1161" s="1" t="s">
        <v>74</v>
      </c>
      <c r="G1161" s="1" t="s">
        <v>128</v>
      </c>
      <c r="H1161" s="1" t="s">
        <v>71</v>
      </c>
      <c r="I1161">
        <v>1</v>
      </c>
      <c r="J1161" t="s">
        <v>231</v>
      </c>
      <c r="K1161" s="1" t="s">
        <v>232</v>
      </c>
      <c r="L1161" s="1" t="s">
        <v>178</v>
      </c>
      <c r="M1161">
        <v>33</v>
      </c>
      <c r="N1161">
        <v>0</v>
      </c>
      <c r="O1161">
        <v>0</v>
      </c>
      <c r="P1161">
        <v>0</v>
      </c>
      <c r="X1161" t="str">
        <f>Toss[[#This Row],[服装]]&amp;Toss[[#This Row],[名前]]&amp;Toss[[#This Row],[レアリティ]]</f>
        <v>仮装赤葦京治ICONIC</v>
      </c>
    </row>
    <row r="1162" spans="1:24" x14ac:dyDescent="0.25">
      <c r="A1162">
        <f>VLOOKUP(Toss[[#This Row],[No用]],SetNo[[No.用]:[vlookup 用]],2,FALSE)</f>
        <v>375</v>
      </c>
      <c r="B1162">
        <f>IF(ROW()=2,1,IF(A1161&lt;&gt;Toss[[#This Row],[No]],1,B1161+1))</f>
        <v>6</v>
      </c>
      <c r="C1162" s="1" t="s">
        <v>732</v>
      </c>
      <c r="D1162" s="1" t="s">
        <v>129</v>
      </c>
      <c r="E1162" s="1" t="s">
        <v>90</v>
      </c>
      <c r="F1162" s="1" t="s">
        <v>74</v>
      </c>
      <c r="G1162" s="1" t="s">
        <v>128</v>
      </c>
      <c r="H1162" s="1" t="s">
        <v>71</v>
      </c>
      <c r="I1162">
        <v>1</v>
      </c>
      <c r="J1162" t="s">
        <v>231</v>
      </c>
      <c r="K1162" s="1" t="s">
        <v>169</v>
      </c>
      <c r="L1162" s="1" t="s">
        <v>224</v>
      </c>
      <c r="M1162">
        <v>50</v>
      </c>
      <c r="N1162">
        <v>0</v>
      </c>
      <c r="O1162">
        <v>60</v>
      </c>
      <c r="P1162">
        <v>0</v>
      </c>
      <c r="W1162" s="1" t="s">
        <v>1194</v>
      </c>
      <c r="X1162" t="str">
        <f>Toss[[#This Row],[服装]]&amp;Toss[[#This Row],[名前]]&amp;Toss[[#This Row],[レアリティ]]</f>
        <v>仮装赤葦京治ICONIC</v>
      </c>
    </row>
    <row r="1163" spans="1:24" x14ac:dyDescent="0.25">
      <c r="A1163">
        <f>VLOOKUP(Toss[[#This Row],[No用]],SetNo[[No.用]:[vlookup 用]],2,FALSE)</f>
        <v>375</v>
      </c>
      <c r="B1163">
        <f>IF(ROW()=2,1,IF(A1162&lt;&gt;Toss[[#This Row],[No]],1,B1162+1))</f>
        <v>7</v>
      </c>
      <c r="C1163" s="1" t="s">
        <v>732</v>
      </c>
      <c r="D1163" s="1" t="s">
        <v>129</v>
      </c>
      <c r="E1163" s="1" t="s">
        <v>90</v>
      </c>
      <c r="F1163" s="1" t="s">
        <v>74</v>
      </c>
      <c r="G1163" s="1" t="s">
        <v>128</v>
      </c>
      <c r="H1163" s="1" t="s">
        <v>71</v>
      </c>
      <c r="I1163">
        <v>1</v>
      </c>
      <c r="J1163" t="s">
        <v>231</v>
      </c>
      <c r="K1163" s="1" t="s">
        <v>183</v>
      </c>
      <c r="L1163" s="1" t="s">
        <v>224</v>
      </c>
      <c r="M1163">
        <v>50</v>
      </c>
      <c r="N1163">
        <v>0</v>
      </c>
      <c r="O1163">
        <v>60</v>
      </c>
      <c r="P1163">
        <v>0</v>
      </c>
      <c r="W1163" s="1" t="s">
        <v>1191</v>
      </c>
      <c r="X1163" t="str">
        <f>Toss[[#This Row],[服装]]&amp;Toss[[#This Row],[名前]]&amp;Toss[[#This Row],[レアリティ]]</f>
        <v>仮装赤葦京治ICONIC</v>
      </c>
    </row>
    <row r="1164" spans="1:24" x14ac:dyDescent="0.25">
      <c r="A1164">
        <f>VLOOKUP(Toss[[#This Row],[No用]],SetNo[[No.用]:[vlookup 用]],2,FALSE)</f>
        <v>376</v>
      </c>
      <c r="B1164">
        <f>IF(ROW()=2,1,IF(A1163&lt;&gt;Toss[[#This Row],[No]],1,B1163+1))</f>
        <v>1</v>
      </c>
      <c r="C1164" s="1" t="s">
        <v>902</v>
      </c>
      <c r="D1164" s="1" t="s">
        <v>129</v>
      </c>
      <c r="E1164" s="1" t="s">
        <v>77</v>
      </c>
      <c r="F1164" s="1" t="s">
        <v>74</v>
      </c>
      <c r="G1164" s="1" t="s">
        <v>128</v>
      </c>
      <c r="H1164" s="1" t="s">
        <v>71</v>
      </c>
      <c r="I1164">
        <v>1</v>
      </c>
      <c r="J1164" t="s">
        <v>231</v>
      </c>
      <c r="K1164" s="1" t="s">
        <v>166</v>
      </c>
      <c r="L1164" s="1" t="s">
        <v>173</v>
      </c>
      <c r="M1164">
        <v>39</v>
      </c>
      <c r="N1164">
        <v>0</v>
      </c>
      <c r="O1164">
        <v>0</v>
      </c>
      <c r="P1164">
        <v>0</v>
      </c>
      <c r="X1164" t="str">
        <f>Toss[[#This Row],[服装]]&amp;Toss[[#This Row],[名前]]&amp;Toss[[#This Row],[レアリティ]]</f>
        <v>妖赤葦京治ICONIC</v>
      </c>
    </row>
    <row r="1165" spans="1:24" x14ac:dyDescent="0.25">
      <c r="A1165">
        <f>VLOOKUP(Toss[[#This Row],[No用]],SetNo[[No.用]:[vlookup 用]],2,FALSE)</f>
        <v>376</v>
      </c>
      <c r="B1165">
        <f>IF(ROW()=2,1,IF(A1164&lt;&gt;Toss[[#This Row],[No]],1,B1164+1))</f>
        <v>2</v>
      </c>
      <c r="C1165" s="1" t="s">
        <v>902</v>
      </c>
      <c r="D1165" s="1" t="s">
        <v>129</v>
      </c>
      <c r="E1165" s="1" t="s">
        <v>77</v>
      </c>
      <c r="F1165" s="1" t="s">
        <v>74</v>
      </c>
      <c r="G1165" s="1" t="s">
        <v>128</v>
      </c>
      <c r="H1165" s="1" t="s">
        <v>71</v>
      </c>
      <c r="I1165">
        <v>1</v>
      </c>
      <c r="J1165" t="s">
        <v>231</v>
      </c>
      <c r="K1165" s="1" t="s">
        <v>169</v>
      </c>
      <c r="L1165" s="1" t="s">
        <v>178</v>
      </c>
      <c r="M1165">
        <v>36</v>
      </c>
      <c r="N1165">
        <v>0</v>
      </c>
      <c r="O1165">
        <v>0</v>
      </c>
      <c r="P1165">
        <v>0</v>
      </c>
      <c r="X1165" t="str">
        <f>Toss[[#This Row],[服装]]&amp;Toss[[#This Row],[名前]]&amp;Toss[[#This Row],[レアリティ]]</f>
        <v>妖赤葦京治ICONIC</v>
      </c>
    </row>
    <row r="1166" spans="1:24" x14ac:dyDescent="0.25">
      <c r="A1166">
        <f>VLOOKUP(Toss[[#This Row],[No用]],SetNo[[No.用]:[vlookup 用]],2,FALSE)</f>
        <v>376</v>
      </c>
      <c r="B1166">
        <f>IF(ROW()=2,1,IF(A1165&lt;&gt;Toss[[#This Row],[No]],1,B1165+1))</f>
        <v>3</v>
      </c>
      <c r="C1166" s="1" t="s">
        <v>902</v>
      </c>
      <c r="D1166" s="1" t="s">
        <v>129</v>
      </c>
      <c r="E1166" s="1" t="s">
        <v>77</v>
      </c>
      <c r="F1166" s="1" t="s">
        <v>74</v>
      </c>
      <c r="G1166" s="1" t="s">
        <v>128</v>
      </c>
      <c r="H1166" s="1" t="s">
        <v>71</v>
      </c>
      <c r="I1166">
        <v>1</v>
      </c>
      <c r="J1166" t="s">
        <v>231</v>
      </c>
      <c r="K1166" s="1" t="s">
        <v>233</v>
      </c>
      <c r="L1166" s="1" t="s">
        <v>178</v>
      </c>
      <c r="M1166">
        <v>42</v>
      </c>
      <c r="N1166">
        <v>0</v>
      </c>
      <c r="O1166">
        <v>0</v>
      </c>
      <c r="P1166">
        <v>0</v>
      </c>
      <c r="X1166" t="str">
        <f>Toss[[#This Row],[服装]]&amp;Toss[[#This Row],[名前]]&amp;Toss[[#This Row],[レアリティ]]</f>
        <v>妖赤葦京治ICONIC</v>
      </c>
    </row>
    <row r="1167" spans="1:24" x14ac:dyDescent="0.25">
      <c r="A1167">
        <f>VLOOKUP(Toss[[#This Row],[No用]],SetNo[[No.用]:[vlookup 用]],2,FALSE)</f>
        <v>376</v>
      </c>
      <c r="B1167">
        <f>IF(ROW()=2,1,IF(A1166&lt;&gt;Toss[[#This Row],[No]],1,B1166+1))</f>
        <v>4</v>
      </c>
      <c r="C1167" s="1" t="s">
        <v>902</v>
      </c>
      <c r="D1167" s="1" t="s">
        <v>129</v>
      </c>
      <c r="E1167" s="1" t="s">
        <v>77</v>
      </c>
      <c r="F1167" s="1" t="s">
        <v>74</v>
      </c>
      <c r="G1167" s="1" t="s">
        <v>128</v>
      </c>
      <c r="H1167" s="1" t="s">
        <v>71</v>
      </c>
      <c r="I1167">
        <v>1</v>
      </c>
      <c r="J1167" t="s">
        <v>231</v>
      </c>
      <c r="K1167" s="1" t="s">
        <v>172</v>
      </c>
      <c r="L1167" s="1" t="s">
        <v>178</v>
      </c>
      <c r="M1167">
        <v>39</v>
      </c>
      <c r="N1167">
        <v>0</v>
      </c>
      <c r="O1167">
        <v>0</v>
      </c>
      <c r="P1167">
        <v>0</v>
      </c>
      <c r="X1167" t="str">
        <f>Toss[[#This Row],[服装]]&amp;Toss[[#This Row],[名前]]&amp;Toss[[#This Row],[レアリティ]]</f>
        <v>妖赤葦京治ICONIC</v>
      </c>
    </row>
    <row r="1168" spans="1:24" x14ac:dyDescent="0.25">
      <c r="A1168">
        <f>VLOOKUP(Toss[[#This Row],[No用]],SetNo[[No.用]:[vlookup 用]],2,FALSE)</f>
        <v>376</v>
      </c>
      <c r="B1168">
        <f>IF(ROW()=2,1,IF(A1167&lt;&gt;Toss[[#This Row],[No]],1,B1167+1))</f>
        <v>5</v>
      </c>
      <c r="C1168" s="1" t="s">
        <v>902</v>
      </c>
      <c r="D1168" s="1" t="s">
        <v>129</v>
      </c>
      <c r="E1168" s="1" t="s">
        <v>77</v>
      </c>
      <c r="F1168" s="1" t="s">
        <v>74</v>
      </c>
      <c r="G1168" s="1" t="s">
        <v>128</v>
      </c>
      <c r="H1168" s="1" t="s">
        <v>71</v>
      </c>
      <c r="I1168">
        <v>1</v>
      </c>
      <c r="J1168" t="s">
        <v>231</v>
      </c>
      <c r="K1168" s="1" t="s">
        <v>232</v>
      </c>
      <c r="L1168" s="1" t="s">
        <v>162</v>
      </c>
      <c r="M1168">
        <v>31</v>
      </c>
      <c r="N1168">
        <v>0</v>
      </c>
      <c r="O1168">
        <v>0</v>
      </c>
      <c r="P1168">
        <v>0</v>
      </c>
      <c r="X1168" t="str">
        <f>Toss[[#This Row],[服装]]&amp;Toss[[#This Row],[名前]]&amp;Toss[[#This Row],[レアリティ]]</f>
        <v>妖赤葦京治ICONIC</v>
      </c>
    </row>
    <row r="1169" spans="1:24" x14ac:dyDescent="0.25">
      <c r="A1169">
        <f>VLOOKUP(Toss[[#This Row],[No用]],SetNo[[No.用]:[vlookup 用]],2,FALSE)</f>
        <v>376</v>
      </c>
      <c r="B1169">
        <f>IF(ROW()=2,1,IF(A1168&lt;&gt;Toss[[#This Row],[No]],1,B1168+1))</f>
        <v>6</v>
      </c>
      <c r="C1169" s="1" t="s">
        <v>902</v>
      </c>
      <c r="D1169" s="1" t="s">
        <v>129</v>
      </c>
      <c r="E1169" s="1" t="s">
        <v>77</v>
      </c>
      <c r="F1169" s="1" t="s">
        <v>74</v>
      </c>
      <c r="G1169" s="1" t="s">
        <v>128</v>
      </c>
      <c r="H1169" s="1" t="s">
        <v>71</v>
      </c>
      <c r="I1169">
        <v>1</v>
      </c>
      <c r="J1169" t="s">
        <v>231</v>
      </c>
      <c r="K1169" s="1" t="s">
        <v>169</v>
      </c>
      <c r="L1169" s="1" t="s">
        <v>224</v>
      </c>
      <c r="M1169">
        <v>50</v>
      </c>
      <c r="N1169">
        <v>0</v>
      </c>
      <c r="O1169">
        <v>60</v>
      </c>
      <c r="P1169">
        <v>0</v>
      </c>
      <c r="W1169" s="1" t="s">
        <v>1194</v>
      </c>
      <c r="X1169" t="str">
        <f>Toss[[#This Row],[服装]]&amp;Toss[[#This Row],[名前]]&amp;Toss[[#This Row],[レアリティ]]</f>
        <v>妖赤葦京治ICONIC</v>
      </c>
    </row>
    <row r="1170" spans="1:24" x14ac:dyDescent="0.25">
      <c r="A1170">
        <f>VLOOKUP(Toss[[#This Row],[No用]],SetNo[[No.用]:[vlookup 用]],2,FALSE)</f>
        <v>377</v>
      </c>
      <c r="B1170">
        <f>IF(ROW()=2,1,IF(A1169&lt;&gt;Toss[[#This Row],[No]],1,B1169+1))</f>
        <v>1</v>
      </c>
      <c r="C1170" s="1" t="s">
        <v>1016</v>
      </c>
      <c r="D1170" s="1" t="s">
        <v>129</v>
      </c>
      <c r="E1170" s="1" t="s">
        <v>73</v>
      </c>
      <c r="F1170" s="1" t="s">
        <v>74</v>
      </c>
      <c r="G1170" s="1" t="s">
        <v>128</v>
      </c>
      <c r="H1170" s="1" t="s">
        <v>71</v>
      </c>
      <c r="I1170">
        <v>1</v>
      </c>
      <c r="J1170" t="s">
        <v>231</v>
      </c>
      <c r="K1170" s="1" t="s">
        <v>166</v>
      </c>
      <c r="L1170" s="1" t="s">
        <v>173</v>
      </c>
      <c r="M1170">
        <v>42</v>
      </c>
      <c r="N1170">
        <v>0</v>
      </c>
      <c r="O1170">
        <v>0</v>
      </c>
      <c r="P1170">
        <v>0</v>
      </c>
      <c r="X1170" t="str">
        <f>Toss[[#This Row],[服装]]&amp;Toss[[#This Row],[名前]]&amp;Toss[[#This Row],[レアリティ]]</f>
        <v>焼き芋赤葦京治ICONIC</v>
      </c>
    </row>
    <row r="1171" spans="1:24" x14ac:dyDescent="0.25">
      <c r="A1171">
        <f>VLOOKUP(Toss[[#This Row],[No用]],SetNo[[No.用]:[vlookup 用]],2,FALSE)</f>
        <v>377</v>
      </c>
      <c r="B1171">
        <f>IF(ROW()=2,1,IF(A1170&lt;&gt;Toss[[#This Row],[No]],1,B1170+1))</f>
        <v>2</v>
      </c>
      <c r="C1171" s="1" t="s">
        <v>1016</v>
      </c>
      <c r="D1171" s="1" t="s">
        <v>129</v>
      </c>
      <c r="E1171" s="1" t="s">
        <v>73</v>
      </c>
      <c r="F1171" s="1" t="s">
        <v>74</v>
      </c>
      <c r="G1171" s="1" t="s">
        <v>128</v>
      </c>
      <c r="H1171" s="1" t="s">
        <v>71</v>
      </c>
      <c r="I1171">
        <v>1</v>
      </c>
      <c r="J1171" t="s">
        <v>231</v>
      </c>
      <c r="K1171" s="1" t="s">
        <v>169</v>
      </c>
      <c r="L1171" s="1" t="s">
        <v>173</v>
      </c>
      <c r="M1171">
        <v>42</v>
      </c>
      <c r="N1171">
        <v>0</v>
      </c>
      <c r="O1171">
        <v>0</v>
      </c>
      <c r="P1171">
        <v>0</v>
      </c>
      <c r="X1171" t="str">
        <f>Toss[[#This Row],[服装]]&amp;Toss[[#This Row],[名前]]&amp;Toss[[#This Row],[レアリティ]]</f>
        <v>焼き芋赤葦京治ICONIC</v>
      </c>
    </row>
    <row r="1172" spans="1:24" x14ac:dyDescent="0.25">
      <c r="A1172">
        <f>VLOOKUP(Toss[[#This Row],[No用]],SetNo[[No.用]:[vlookup 用]],2,FALSE)</f>
        <v>377</v>
      </c>
      <c r="B1172">
        <f>IF(ROW()=2,1,IF(A1171&lt;&gt;Toss[[#This Row],[No]],1,B1171+1))</f>
        <v>3</v>
      </c>
      <c r="C1172" s="1" t="s">
        <v>1016</v>
      </c>
      <c r="D1172" s="1" t="s">
        <v>129</v>
      </c>
      <c r="E1172" s="1" t="s">
        <v>73</v>
      </c>
      <c r="F1172" s="1" t="s">
        <v>74</v>
      </c>
      <c r="G1172" s="1" t="s">
        <v>128</v>
      </c>
      <c r="H1172" s="1" t="s">
        <v>71</v>
      </c>
      <c r="I1172">
        <v>1</v>
      </c>
      <c r="J1172" t="s">
        <v>231</v>
      </c>
      <c r="K1172" s="1" t="s">
        <v>233</v>
      </c>
      <c r="L1172" s="1" t="s">
        <v>178</v>
      </c>
      <c r="M1172">
        <v>42</v>
      </c>
      <c r="N1172">
        <v>0</v>
      </c>
      <c r="O1172">
        <v>0</v>
      </c>
      <c r="P1172">
        <v>0</v>
      </c>
      <c r="X1172" t="str">
        <f>Toss[[#This Row],[服装]]&amp;Toss[[#This Row],[名前]]&amp;Toss[[#This Row],[レアリティ]]</f>
        <v>焼き芋赤葦京治ICONIC</v>
      </c>
    </row>
    <row r="1173" spans="1:24" x14ac:dyDescent="0.25">
      <c r="A1173">
        <f>VLOOKUP(Toss[[#This Row],[No用]],SetNo[[No.用]:[vlookup 用]],2,FALSE)</f>
        <v>377</v>
      </c>
      <c r="B1173">
        <f>IF(ROW()=2,1,IF(A1172&lt;&gt;Toss[[#This Row],[No]],1,B1172+1))</f>
        <v>4</v>
      </c>
      <c r="C1173" s="1" t="s">
        <v>1016</v>
      </c>
      <c r="D1173" s="1" t="s">
        <v>129</v>
      </c>
      <c r="E1173" s="1" t="s">
        <v>73</v>
      </c>
      <c r="F1173" s="1" t="s">
        <v>74</v>
      </c>
      <c r="G1173" s="1" t="s">
        <v>128</v>
      </c>
      <c r="H1173" s="1" t="s">
        <v>71</v>
      </c>
      <c r="I1173">
        <v>1</v>
      </c>
      <c r="J1173" t="s">
        <v>231</v>
      </c>
      <c r="K1173" s="1" t="s">
        <v>172</v>
      </c>
      <c r="L1173" s="1" t="s">
        <v>178</v>
      </c>
      <c r="M1173">
        <v>39</v>
      </c>
      <c r="N1173">
        <v>0</v>
      </c>
      <c r="O1173">
        <v>0</v>
      </c>
      <c r="P1173">
        <v>0</v>
      </c>
      <c r="X1173" t="str">
        <f>Toss[[#This Row],[服装]]&amp;Toss[[#This Row],[名前]]&amp;Toss[[#This Row],[レアリティ]]</f>
        <v>焼き芋赤葦京治ICONIC</v>
      </c>
    </row>
    <row r="1174" spans="1:24" x14ac:dyDescent="0.25">
      <c r="A1174">
        <f>VLOOKUP(Toss[[#This Row],[No用]],SetNo[[No.用]:[vlookup 用]],2,FALSE)</f>
        <v>377</v>
      </c>
      <c r="B1174">
        <f>IF(ROW()=2,1,IF(A1173&lt;&gt;Toss[[#This Row],[No]],1,B1173+1))</f>
        <v>5</v>
      </c>
      <c r="C1174" s="1" t="s">
        <v>1016</v>
      </c>
      <c r="D1174" s="1" t="s">
        <v>129</v>
      </c>
      <c r="E1174" s="1" t="s">
        <v>73</v>
      </c>
      <c r="F1174" s="1" t="s">
        <v>74</v>
      </c>
      <c r="G1174" s="1" t="s">
        <v>128</v>
      </c>
      <c r="H1174" s="1" t="s">
        <v>71</v>
      </c>
      <c r="I1174">
        <v>1</v>
      </c>
      <c r="J1174" t="s">
        <v>231</v>
      </c>
      <c r="K1174" s="1" t="s">
        <v>232</v>
      </c>
      <c r="L1174" s="1" t="s">
        <v>173</v>
      </c>
      <c r="M1174">
        <v>37</v>
      </c>
      <c r="N1174">
        <v>0</v>
      </c>
      <c r="O1174">
        <v>0</v>
      </c>
      <c r="P1174">
        <v>0</v>
      </c>
      <c r="X1174" t="str">
        <f>Toss[[#This Row],[服装]]&amp;Toss[[#This Row],[名前]]&amp;Toss[[#This Row],[レアリティ]]</f>
        <v>焼き芋赤葦京治ICONIC</v>
      </c>
    </row>
    <row r="1175" spans="1:24" x14ac:dyDescent="0.25">
      <c r="A1175">
        <f>VLOOKUP(Toss[[#This Row],[No用]],SetNo[[No.用]:[vlookup 用]],2,FALSE)</f>
        <v>377</v>
      </c>
      <c r="B1175">
        <f>IF(ROW()=2,1,IF(A1174&lt;&gt;Toss[[#This Row],[No]],1,B1174+1))</f>
        <v>6</v>
      </c>
      <c r="C1175" s="1" t="s">
        <v>1016</v>
      </c>
      <c r="D1175" s="1" t="s">
        <v>129</v>
      </c>
      <c r="E1175" s="1" t="s">
        <v>73</v>
      </c>
      <c r="F1175" s="1" t="s">
        <v>74</v>
      </c>
      <c r="G1175" s="1" t="s">
        <v>128</v>
      </c>
      <c r="H1175" s="1" t="s">
        <v>71</v>
      </c>
      <c r="I1175">
        <v>1</v>
      </c>
      <c r="J1175" t="s">
        <v>231</v>
      </c>
      <c r="K1175" s="1" t="s">
        <v>183</v>
      </c>
      <c r="L1175" s="1" t="s">
        <v>224</v>
      </c>
      <c r="M1175">
        <v>51</v>
      </c>
      <c r="N1175">
        <v>0</v>
      </c>
      <c r="O1175">
        <v>61</v>
      </c>
      <c r="P1175">
        <v>0</v>
      </c>
      <c r="R1175" s="1" t="s">
        <v>1686</v>
      </c>
      <c r="T1175" s="1"/>
      <c r="U1175" s="1"/>
      <c r="V1175" s="1"/>
      <c r="W1175" s="1" t="s">
        <v>1202</v>
      </c>
      <c r="X1175" t="str">
        <f>Toss[[#This Row],[服装]]&amp;Toss[[#This Row],[名前]]&amp;Toss[[#This Row],[レアリティ]]</f>
        <v>焼き芋赤葦京治ICONIC</v>
      </c>
    </row>
    <row r="1176" spans="1:24" x14ac:dyDescent="0.25">
      <c r="A1176">
        <f>VLOOKUP(Toss[[#This Row],[No用]],SetNo[[No.用]:[vlookup 用]],2,FALSE)</f>
        <v>377</v>
      </c>
      <c r="B1176">
        <f>IF(ROW()=2,1,IF(A1175&lt;&gt;Toss[[#This Row],[No]],1,B1175+1))</f>
        <v>7</v>
      </c>
      <c r="C1176" s="1" t="s">
        <v>1016</v>
      </c>
      <c r="D1176" s="1" t="s">
        <v>129</v>
      </c>
      <c r="E1176" s="1" t="s">
        <v>73</v>
      </c>
      <c r="F1176" s="1" t="s">
        <v>74</v>
      </c>
      <c r="G1176" s="1" t="s">
        <v>128</v>
      </c>
      <c r="H1176" s="1" t="s">
        <v>71</v>
      </c>
      <c r="I1176">
        <v>1</v>
      </c>
      <c r="J1176" t="s">
        <v>231</v>
      </c>
      <c r="K1176" s="1" t="s">
        <v>232</v>
      </c>
      <c r="L1176" s="1" t="s">
        <v>224</v>
      </c>
      <c r="M1176">
        <v>51</v>
      </c>
      <c r="N1176">
        <v>0</v>
      </c>
      <c r="O1176">
        <v>61</v>
      </c>
      <c r="P1176">
        <v>0</v>
      </c>
      <c r="W1176" s="1" t="s">
        <v>1196</v>
      </c>
      <c r="X1176" t="str">
        <f>Toss[[#This Row],[服装]]&amp;Toss[[#This Row],[名前]]&amp;Toss[[#This Row],[レアリティ]]</f>
        <v>焼き芋赤葦京治ICONIC</v>
      </c>
    </row>
    <row r="1177" spans="1:24" x14ac:dyDescent="0.25">
      <c r="A1177">
        <f>VLOOKUP(Toss[[#This Row],[No用]],SetNo[[No.用]:[vlookup 用]],2,FALSE)</f>
        <v>377</v>
      </c>
      <c r="B1177">
        <f>IF(ROW()=2,1,IF(A1176&lt;&gt;Toss[[#This Row],[No]],1,B1176+1))</f>
        <v>8</v>
      </c>
      <c r="C1177" s="1" t="s">
        <v>1016</v>
      </c>
      <c r="D1177" s="1" t="s">
        <v>129</v>
      </c>
      <c r="E1177" s="1" t="s">
        <v>73</v>
      </c>
      <c r="F1177" s="1" t="s">
        <v>74</v>
      </c>
      <c r="G1177" s="1" t="s">
        <v>128</v>
      </c>
      <c r="H1177" s="1" t="s">
        <v>71</v>
      </c>
      <c r="I1177">
        <v>1</v>
      </c>
      <c r="J1177" t="s">
        <v>231</v>
      </c>
      <c r="K1177" s="1" t="s">
        <v>183</v>
      </c>
      <c r="L1177" s="1" t="s">
        <v>224</v>
      </c>
      <c r="M1177">
        <v>51</v>
      </c>
      <c r="N1177">
        <v>0</v>
      </c>
      <c r="O1177">
        <v>61</v>
      </c>
      <c r="P1177">
        <v>0</v>
      </c>
      <c r="Q1177" s="1" t="s">
        <v>1023</v>
      </c>
      <c r="W1177" s="1" t="s">
        <v>1203</v>
      </c>
      <c r="X1177" t="str">
        <f>Toss[[#This Row],[服装]]&amp;Toss[[#This Row],[名前]]&amp;Toss[[#This Row],[レアリティ]]</f>
        <v>焼き芋赤葦京治ICONIC</v>
      </c>
    </row>
    <row r="1178" spans="1:24" x14ac:dyDescent="0.25">
      <c r="A1178">
        <f>VLOOKUP(Toss[[#This Row],[No用]],SetNo[[No.用]:[vlookup 用]],2,FALSE)</f>
        <v>378</v>
      </c>
      <c r="B1178">
        <f>IF(ROW()=2,1,IF(A1177&lt;&gt;Toss[[#This Row],[No]],1,B1177+1))</f>
        <v>1</v>
      </c>
      <c r="C1178" s="1" t="s">
        <v>1183</v>
      </c>
      <c r="D1178" s="1" t="s">
        <v>129</v>
      </c>
      <c r="E1178" s="1" t="s">
        <v>90</v>
      </c>
      <c r="F1178" s="1" t="s">
        <v>74</v>
      </c>
      <c r="G1178" s="1" t="s">
        <v>128</v>
      </c>
      <c r="H1178" s="1" t="s">
        <v>71</v>
      </c>
      <c r="I1178">
        <v>1</v>
      </c>
      <c r="J1178" t="s">
        <v>231</v>
      </c>
      <c r="K1178" s="1" t="s">
        <v>166</v>
      </c>
      <c r="L1178" s="1" t="s">
        <v>173</v>
      </c>
      <c r="M1178">
        <v>39</v>
      </c>
      <c r="N1178">
        <v>0</v>
      </c>
      <c r="O1178">
        <v>0</v>
      </c>
      <c r="P1178">
        <v>0</v>
      </c>
      <c r="Q1178" s="1"/>
      <c r="X1178" t="str">
        <f>Toss[[#This Row],[服装]]&amp;Toss[[#This Row],[名前]]&amp;Toss[[#This Row],[レアリティ]]</f>
        <v>Xmas3赤葦京治ICONIC</v>
      </c>
    </row>
    <row r="1179" spans="1:24" x14ac:dyDescent="0.25">
      <c r="A1179">
        <f>VLOOKUP(Toss[[#This Row],[No用]],SetNo[[No.用]:[vlookup 用]],2,FALSE)</f>
        <v>378</v>
      </c>
      <c r="B1179">
        <f>IF(ROW()=2,1,IF(A1178&lt;&gt;Toss[[#This Row],[No]],1,B1178+1))</f>
        <v>2</v>
      </c>
      <c r="C1179" s="1" t="s">
        <v>1183</v>
      </c>
      <c r="D1179" s="1" t="s">
        <v>129</v>
      </c>
      <c r="E1179" s="1" t="s">
        <v>90</v>
      </c>
      <c r="F1179" s="1" t="s">
        <v>74</v>
      </c>
      <c r="G1179" s="1" t="s">
        <v>128</v>
      </c>
      <c r="H1179" s="1" t="s">
        <v>71</v>
      </c>
      <c r="I1179">
        <v>1</v>
      </c>
      <c r="J1179" t="s">
        <v>231</v>
      </c>
      <c r="K1179" s="1" t="s">
        <v>169</v>
      </c>
      <c r="L1179" s="1" t="s">
        <v>178</v>
      </c>
      <c r="M1179">
        <v>36</v>
      </c>
      <c r="N1179">
        <v>0</v>
      </c>
      <c r="O1179">
        <v>0</v>
      </c>
      <c r="P1179">
        <v>0</v>
      </c>
      <c r="Q1179" s="1"/>
      <c r="X1179" t="str">
        <f>Toss[[#This Row],[服装]]&amp;Toss[[#This Row],[名前]]&amp;Toss[[#This Row],[レアリティ]]</f>
        <v>Xmas3赤葦京治ICONIC</v>
      </c>
    </row>
    <row r="1180" spans="1:24" x14ac:dyDescent="0.25">
      <c r="A1180">
        <f>VLOOKUP(Toss[[#This Row],[No用]],SetNo[[No.用]:[vlookup 用]],2,FALSE)</f>
        <v>378</v>
      </c>
      <c r="B1180">
        <f>IF(ROW()=2,1,IF(A1179&lt;&gt;Toss[[#This Row],[No]],1,B1179+1))</f>
        <v>3</v>
      </c>
      <c r="C1180" s="1" t="s">
        <v>1183</v>
      </c>
      <c r="D1180" s="1" t="s">
        <v>129</v>
      </c>
      <c r="E1180" s="1" t="s">
        <v>90</v>
      </c>
      <c r="F1180" s="1" t="s">
        <v>74</v>
      </c>
      <c r="G1180" s="1" t="s">
        <v>128</v>
      </c>
      <c r="H1180" s="1" t="s">
        <v>71</v>
      </c>
      <c r="I1180">
        <v>1</v>
      </c>
      <c r="J1180" t="s">
        <v>231</v>
      </c>
      <c r="K1180" s="1" t="s">
        <v>233</v>
      </c>
      <c r="L1180" s="1" t="s">
        <v>178</v>
      </c>
      <c r="M1180">
        <v>42</v>
      </c>
      <c r="N1180">
        <v>0</v>
      </c>
      <c r="O1180">
        <v>0</v>
      </c>
      <c r="P1180">
        <v>0</v>
      </c>
      <c r="Q1180" s="1"/>
      <c r="X1180" t="str">
        <f>Toss[[#This Row],[服装]]&amp;Toss[[#This Row],[名前]]&amp;Toss[[#This Row],[レアリティ]]</f>
        <v>Xmas3赤葦京治ICONIC</v>
      </c>
    </row>
    <row r="1181" spans="1:24" x14ac:dyDescent="0.25">
      <c r="A1181">
        <f>VLOOKUP(Toss[[#This Row],[No用]],SetNo[[No.用]:[vlookup 用]],2,FALSE)</f>
        <v>378</v>
      </c>
      <c r="B1181">
        <f>IF(ROW()=2,1,IF(A1180&lt;&gt;Toss[[#This Row],[No]],1,B1180+1))</f>
        <v>4</v>
      </c>
      <c r="C1181" s="1" t="s">
        <v>1183</v>
      </c>
      <c r="D1181" s="1" t="s">
        <v>129</v>
      </c>
      <c r="E1181" s="1" t="s">
        <v>90</v>
      </c>
      <c r="F1181" s="1" t="s">
        <v>74</v>
      </c>
      <c r="G1181" s="1" t="s">
        <v>128</v>
      </c>
      <c r="H1181" s="1" t="s">
        <v>71</v>
      </c>
      <c r="I1181">
        <v>1</v>
      </c>
      <c r="J1181" t="s">
        <v>231</v>
      </c>
      <c r="K1181" s="1" t="s">
        <v>172</v>
      </c>
      <c r="L1181" s="1" t="s">
        <v>162</v>
      </c>
      <c r="M1181">
        <v>36</v>
      </c>
      <c r="N1181">
        <v>0</v>
      </c>
      <c r="O1181">
        <v>0</v>
      </c>
      <c r="P1181">
        <v>0</v>
      </c>
      <c r="Q1181" s="1"/>
      <c r="X1181" t="str">
        <f>Toss[[#This Row],[服装]]&amp;Toss[[#This Row],[名前]]&amp;Toss[[#This Row],[レアリティ]]</f>
        <v>Xmas3赤葦京治ICONIC</v>
      </c>
    </row>
    <row r="1182" spans="1:24" x14ac:dyDescent="0.25">
      <c r="A1182">
        <f>VLOOKUP(Toss[[#This Row],[No用]],SetNo[[No.用]:[vlookup 用]],2,FALSE)</f>
        <v>378</v>
      </c>
      <c r="B1182">
        <f>IF(ROW()=2,1,IF(A1181&lt;&gt;Toss[[#This Row],[No]],1,B1181+1))</f>
        <v>5</v>
      </c>
      <c r="C1182" s="1" t="s">
        <v>1183</v>
      </c>
      <c r="D1182" s="1" t="s">
        <v>129</v>
      </c>
      <c r="E1182" s="1" t="s">
        <v>90</v>
      </c>
      <c r="F1182" s="1" t="s">
        <v>74</v>
      </c>
      <c r="G1182" s="1" t="s">
        <v>128</v>
      </c>
      <c r="H1182" s="1" t="s">
        <v>71</v>
      </c>
      <c r="I1182">
        <v>1</v>
      </c>
      <c r="J1182" t="s">
        <v>231</v>
      </c>
      <c r="K1182" s="1" t="s">
        <v>232</v>
      </c>
      <c r="L1182" s="1" t="s">
        <v>162</v>
      </c>
      <c r="M1182">
        <v>31</v>
      </c>
      <c r="N1182">
        <v>0</v>
      </c>
      <c r="O1182">
        <v>0</v>
      </c>
      <c r="P1182">
        <v>0</v>
      </c>
      <c r="Q1182" s="1"/>
      <c r="X1182" t="str">
        <f>Toss[[#This Row],[服装]]&amp;Toss[[#This Row],[名前]]&amp;Toss[[#This Row],[レアリティ]]</f>
        <v>Xmas3赤葦京治ICONIC</v>
      </c>
    </row>
    <row r="1183" spans="1:24" x14ac:dyDescent="0.25">
      <c r="A1183">
        <f>VLOOKUP(Toss[[#This Row],[No用]],SetNo[[No.用]:[vlookup 用]],2,FALSE)</f>
        <v>378</v>
      </c>
      <c r="B1183">
        <f>IF(ROW()=2,1,IF(A1182&lt;&gt;Toss[[#This Row],[No]],1,B1182+1))</f>
        <v>6</v>
      </c>
      <c r="C1183" s="1" t="s">
        <v>1183</v>
      </c>
      <c r="D1183" s="1" t="s">
        <v>129</v>
      </c>
      <c r="E1183" s="1" t="s">
        <v>90</v>
      </c>
      <c r="F1183" s="1" t="s">
        <v>74</v>
      </c>
      <c r="G1183" s="1" t="s">
        <v>128</v>
      </c>
      <c r="H1183" s="1" t="s">
        <v>71</v>
      </c>
      <c r="I1183">
        <v>1</v>
      </c>
      <c r="J1183" t="s">
        <v>231</v>
      </c>
      <c r="K1183" s="1" t="s">
        <v>183</v>
      </c>
      <c r="L1183" s="1" t="s">
        <v>224</v>
      </c>
      <c r="M1183">
        <v>51</v>
      </c>
      <c r="N1183">
        <v>0</v>
      </c>
      <c r="O1183">
        <v>61</v>
      </c>
      <c r="P1183">
        <v>0</v>
      </c>
      <c r="Q1183" s="1"/>
      <c r="W1183" s="1" t="s">
        <v>1191</v>
      </c>
      <c r="X1183" t="str">
        <f>Toss[[#This Row],[服装]]&amp;Toss[[#This Row],[名前]]&amp;Toss[[#This Row],[レアリティ]]</f>
        <v>Xmas3赤葦京治ICONIC</v>
      </c>
    </row>
    <row r="1184" spans="1:24" x14ac:dyDescent="0.25">
      <c r="A1184">
        <f>VLOOKUP(Toss[[#This Row],[No用]],SetNo[[No.用]:[vlookup 用]],2,FALSE)</f>
        <v>378</v>
      </c>
      <c r="B1184">
        <f>IF(ROW()=2,1,IF(A1183&lt;&gt;Toss[[#This Row],[No]],1,B1183+1))</f>
        <v>7</v>
      </c>
      <c r="C1184" s="1" t="s">
        <v>1183</v>
      </c>
      <c r="D1184" s="1" t="s">
        <v>129</v>
      </c>
      <c r="E1184" s="1" t="s">
        <v>90</v>
      </c>
      <c r="F1184" s="1" t="s">
        <v>74</v>
      </c>
      <c r="G1184" s="1" t="s">
        <v>128</v>
      </c>
      <c r="H1184" s="1" t="s">
        <v>71</v>
      </c>
      <c r="I1184">
        <v>1</v>
      </c>
      <c r="J1184" t="s">
        <v>231</v>
      </c>
      <c r="K1184" s="1" t="s">
        <v>183</v>
      </c>
      <c r="L1184" s="1" t="s">
        <v>224</v>
      </c>
      <c r="M1184">
        <v>51</v>
      </c>
      <c r="N1184">
        <v>0</v>
      </c>
      <c r="O1184">
        <v>61</v>
      </c>
      <c r="P1184">
        <v>0</v>
      </c>
      <c r="Q1184" s="1" t="s">
        <v>1507</v>
      </c>
      <c r="W1184" s="1" t="s">
        <v>1190</v>
      </c>
      <c r="X1184" t="str">
        <f>Toss[[#This Row],[服装]]&amp;Toss[[#This Row],[名前]]&amp;Toss[[#This Row],[レアリティ]]</f>
        <v>Xmas3赤葦京治ICONIC</v>
      </c>
    </row>
    <row r="1185" spans="1:24" x14ac:dyDescent="0.25">
      <c r="A1185">
        <f>VLOOKUP(Toss[[#This Row],[No用]],SetNo[[No.用]:[vlookup 用]],2,FALSE)</f>
        <v>379</v>
      </c>
      <c r="B1185">
        <f>IF(ROW()=2,1,IF(A1184&lt;&gt;Toss[[#This Row],[No]],1,B1184+1))</f>
        <v>1</v>
      </c>
      <c r="C1185" s="1" t="s">
        <v>1502</v>
      </c>
      <c r="D1185" s="1" t="s">
        <v>129</v>
      </c>
      <c r="E1185" s="1" t="s">
        <v>77</v>
      </c>
      <c r="F1185" s="1" t="s">
        <v>74</v>
      </c>
      <c r="G1185" s="1" t="s">
        <v>128</v>
      </c>
      <c r="H1185" s="1" t="s">
        <v>71</v>
      </c>
      <c r="I1185">
        <v>1</v>
      </c>
      <c r="J1185" t="s">
        <v>231</v>
      </c>
      <c r="K1185" s="1" t="s">
        <v>166</v>
      </c>
      <c r="L1185" s="1" t="s">
        <v>173</v>
      </c>
      <c r="M1185">
        <v>44</v>
      </c>
      <c r="N1185">
        <v>0</v>
      </c>
      <c r="O1185">
        <v>0</v>
      </c>
      <c r="P1185">
        <v>0</v>
      </c>
      <c r="Q1185" s="1"/>
      <c r="W1185" s="1"/>
      <c r="X1185" t="str">
        <f>Toss[[#This Row],[服装]]&amp;Toss[[#This Row],[名前]]&amp;Toss[[#This Row],[レアリティ]]</f>
        <v>3周年赤葦京治ICONIC</v>
      </c>
    </row>
    <row r="1186" spans="1:24" x14ac:dyDescent="0.25">
      <c r="A1186">
        <f>VLOOKUP(Toss[[#This Row],[No用]],SetNo[[No.用]:[vlookup 用]],2,FALSE)</f>
        <v>379</v>
      </c>
      <c r="B1186">
        <f>IF(ROW()=2,1,IF(A1185&lt;&gt;Toss[[#This Row],[No]],1,B1185+1))</f>
        <v>2</v>
      </c>
      <c r="C1186" s="1" t="s">
        <v>1502</v>
      </c>
      <c r="D1186" s="1" t="s">
        <v>129</v>
      </c>
      <c r="E1186" s="1" t="s">
        <v>77</v>
      </c>
      <c r="F1186" s="1" t="s">
        <v>74</v>
      </c>
      <c r="G1186" s="1" t="s">
        <v>128</v>
      </c>
      <c r="H1186" s="1" t="s">
        <v>71</v>
      </c>
      <c r="I1186">
        <v>1</v>
      </c>
      <c r="J1186" t="s">
        <v>231</v>
      </c>
      <c r="K1186" s="1" t="s">
        <v>169</v>
      </c>
      <c r="L1186" s="1" t="s">
        <v>173</v>
      </c>
      <c r="M1186">
        <v>44</v>
      </c>
      <c r="N1186">
        <v>0</v>
      </c>
      <c r="O1186">
        <v>0</v>
      </c>
      <c r="P1186">
        <v>0</v>
      </c>
      <c r="Q1186" s="1"/>
      <c r="W1186" s="1"/>
      <c r="X1186" t="str">
        <f>Toss[[#This Row],[服装]]&amp;Toss[[#This Row],[名前]]&amp;Toss[[#This Row],[レアリティ]]</f>
        <v>3周年赤葦京治ICONIC</v>
      </c>
    </row>
    <row r="1187" spans="1:24" x14ac:dyDescent="0.25">
      <c r="A1187">
        <f>VLOOKUP(Toss[[#This Row],[No用]],SetNo[[No.用]:[vlookup 用]],2,FALSE)</f>
        <v>379</v>
      </c>
      <c r="B1187">
        <f>IF(ROW()=2,1,IF(A1186&lt;&gt;Toss[[#This Row],[No]],1,B1186+1))</f>
        <v>3</v>
      </c>
      <c r="C1187" s="1" t="s">
        <v>1502</v>
      </c>
      <c r="D1187" s="1" t="s">
        <v>129</v>
      </c>
      <c r="E1187" s="1" t="s">
        <v>77</v>
      </c>
      <c r="F1187" s="1" t="s">
        <v>74</v>
      </c>
      <c r="G1187" s="1" t="s">
        <v>128</v>
      </c>
      <c r="H1187" s="1" t="s">
        <v>71</v>
      </c>
      <c r="I1187">
        <v>1</v>
      </c>
      <c r="J1187" t="s">
        <v>231</v>
      </c>
      <c r="K1187" s="1" t="s">
        <v>233</v>
      </c>
      <c r="L1187" s="1" t="s">
        <v>162</v>
      </c>
      <c r="M1187">
        <v>41</v>
      </c>
      <c r="N1187">
        <v>0</v>
      </c>
      <c r="O1187">
        <v>0</v>
      </c>
      <c r="P1187">
        <v>0</v>
      </c>
      <c r="Q1187" s="1"/>
      <c r="W1187" s="1"/>
      <c r="X1187" t="str">
        <f>Toss[[#This Row],[服装]]&amp;Toss[[#This Row],[名前]]&amp;Toss[[#This Row],[レアリティ]]</f>
        <v>3周年赤葦京治ICONIC</v>
      </c>
    </row>
    <row r="1188" spans="1:24" x14ac:dyDescent="0.25">
      <c r="A1188">
        <f>VLOOKUP(Toss[[#This Row],[No用]],SetNo[[No.用]:[vlookup 用]],2,FALSE)</f>
        <v>379</v>
      </c>
      <c r="B1188">
        <f>IF(ROW()=2,1,IF(A1187&lt;&gt;Toss[[#This Row],[No]],1,B1187+1))</f>
        <v>4</v>
      </c>
      <c r="C1188" s="1" t="s">
        <v>1502</v>
      </c>
      <c r="D1188" s="1" t="s">
        <v>129</v>
      </c>
      <c r="E1188" s="1" t="s">
        <v>77</v>
      </c>
      <c r="F1188" s="1" t="s">
        <v>74</v>
      </c>
      <c r="G1188" s="1" t="s">
        <v>128</v>
      </c>
      <c r="H1188" s="1" t="s">
        <v>71</v>
      </c>
      <c r="I1188">
        <v>1</v>
      </c>
      <c r="J1188" t="s">
        <v>231</v>
      </c>
      <c r="K1188" s="1" t="s">
        <v>172</v>
      </c>
      <c r="L1188" s="1" t="s">
        <v>178</v>
      </c>
      <c r="M1188">
        <v>41</v>
      </c>
      <c r="N1188">
        <v>0</v>
      </c>
      <c r="O1188">
        <v>0</v>
      </c>
      <c r="P1188">
        <v>0</v>
      </c>
      <c r="Q1188" s="1"/>
      <c r="W1188" s="1"/>
      <c r="X1188" t="str">
        <f>Toss[[#This Row],[服装]]&amp;Toss[[#This Row],[名前]]&amp;Toss[[#This Row],[レアリティ]]</f>
        <v>3周年赤葦京治ICONIC</v>
      </c>
    </row>
    <row r="1189" spans="1:24" x14ac:dyDescent="0.25">
      <c r="A1189">
        <f>VLOOKUP(Toss[[#This Row],[No用]],SetNo[[No.用]:[vlookup 用]],2,FALSE)</f>
        <v>379</v>
      </c>
      <c r="B1189">
        <f>IF(ROW()=2,1,IF(A1188&lt;&gt;Toss[[#This Row],[No]],1,B1188+1))</f>
        <v>5</v>
      </c>
      <c r="C1189" s="1" t="s">
        <v>1502</v>
      </c>
      <c r="D1189" s="1" t="s">
        <v>129</v>
      </c>
      <c r="E1189" s="1" t="s">
        <v>77</v>
      </c>
      <c r="F1189" s="1" t="s">
        <v>74</v>
      </c>
      <c r="G1189" s="1" t="s">
        <v>128</v>
      </c>
      <c r="H1189" s="1" t="s">
        <v>71</v>
      </c>
      <c r="I1189">
        <v>1</v>
      </c>
      <c r="J1189" t="s">
        <v>231</v>
      </c>
      <c r="K1189" s="1" t="s">
        <v>232</v>
      </c>
      <c r="L1189" s="1" t="s">
        <v>173</v>
      </c>
      <c r="M1189">
        <v>39</v>
      </c>
      <c r="N1189">
        <v>0</v>
      </c>
      <c r="O1189">
        <v>0</v>
      </c>
      <c r="P1189">
        <v>0</v>
      </c>
      <c r="Q1189" s="1"/>
      <c r="W1189" s="1"/>
      <c r="X1189" t="str">
        <f>Toss[[#This Row],[服装]]&amp;Toss[[#This Row],[名前]]&amp;Toss[[#This Row],[レアリティ]]</f>
        <v>3周年赤葦京治ICONIC</v>
      </c>
    </row>
    <row r="1190" spans="1:24" x14ac:dyDescent="0.25">
      <c r="A1190">
        <f>VLOOKUP(Toss[[#This Row],[No用]],SetNo[[No.用]:[vlookup 用]],2,FALSE)</f>
        <v>379</v>
      </c>
      <c r="B1190">
        <f>IF(ROW()=2,1,IF(A1189&lt;&gt;Toss[[#This Row],[No]],1,B1189+1))</f>
        <v>6</v>
      </c>
      <c r="C1190" s="1" t="s">
        <v>1502</v>
      </c>
      <c r="D1190" s="1" t="s">
        <v>129</v>
      </c>
      <c r="E1190" s="1" t="s">
        <v>77</v>
      </c>
      <c r="F1190" s="1" t="s">
        <v>74</v>
      </c>
      <c r="G1190" s="1" t="s">
        <v>128</v>
      </c>
      <c r="H1190" s="1" t="s">
        <v>71</v>
      </c>
      <c r="I1190">
        <v>1</v>
      </c>
      <c r="J1190" t="s">
        <v>231</v>
      </c>
      <c r="K1190" s="1" t="s">
        <v>183</v>
      </c>
      <c r="L1190" s="1" t="s">
        <v>224</v>
      </c>
      <c r="M1190">
        <v>52</v>
      </c>
      <c r="N1190">
        <v>0</v>
      </c>
      <c r="O1190">
        <v>62</v>
      </c>
      <c r="P1190">
        <v>0</v>
      </c>
      <c r="Q1190" s="1" t="s">
        <v>1507</v>
      </c>
      <c r="W1190" s="1" t="s">
        <v>1190</v>
      </c>
      <c r="X1190" t="str">
        <f>Toss[[#This Row],[服装]]&amp;Toss[[#This Row],[名前]]&amp;Toss[[#This Row],[レアリティ]]</f>
        <v>3周年赤葦京治ICONIC</v>
      </c>
    </row>
    <row r="1191" spans="1:24" x14ac:dyDescent="0.25">
      <c r="A1191">
        <f>VLOOKUP(Toss[[#This Row],[No用]],SetNo[[No.用]:[vlookup 用]],2,FALSE)</f>
        <v>379</v>
      </c>
      <c r="B1191">
        <f>IF(ROW()=2,1,IF(A1190&lt;&gt;Toss[[#This Row],[No]],1,B1190+1))</f>
        <v>7</v>
      </c>
      <c r="C1191" s="1" t="s">
        <v>1502</v>
      </c>
      <c r="D1191" s="1" t="s">
        <v>129</v>
      </c>
      <c r="E1191" s="1" t="s">
        <v>77</v>
      </c>
      <c r="F1191" s="1" t="s">
        <v>74</v>
      </c>
      <c r="G1191" s="1" t="s">
        <v>128</v>
      </c>
      <c r="H1191" s="1" t="s">
        <v>71</v>
      </c>
      <c r="I1191">
        <v>1</v>
      </c>
      <c r="J1191" t="s">
        <v>231</v>
      </c>
      <c r="K1191" s="1" t="s">
        <v>183</v>
      </c>
      <c r="L1191" s="1" t="s">
        <v>224</v>
      </c>
      <c r="M1191">
        <v>52</v>
      </c>
      <c r="N1191">
        <v>0</v>
      </c>
      <c r="O1191">
        <v>62</v>
      </c>
      <c r="P1191">
        <v>0</v>
      </c>
      <c r="Q1191" s="1"/>
      <c r="W1191" s="1" t="s">
        <v>1191</v>
      </c>
      <c r="X1191" t="str">
        <f>Toss[[#This Row],[服装]]&amp;Toss[[#This Row],[名前]]&amp;Toss[[#This Row],[レアリティ]]</f>
        <v>3周年赤葦京治ICONIC</v>
      </c>
    </row>
    <row r="1192" spans="1:24" x14ac:dyDescent="0.25">
      <c r="A1192">
        <f>VLOOKUP(Toss[[#This Row],[No用]],SetNo[[No.用]:[vlookup 用]],2,FALSE)</f>
        <v>379</v>
      </c>
      <c r="B1192">
        <f>IF(ROW()=2,1,IF(A1191&lt;&gt;Toss[[#This Row],[No]],1,B1191+1))</f>
        <v>8</v>
      </c>
      <c r="C1192" s="1" t="s">
        <v>1502</v>
      </c>
      <c r="D1192" s="1" t="s">
        <v>129</v>
      </c>
      <c r="E1192" s="1" t="s">
        <v>77</v>
      </c>
      <c r="F1192" s="1" t="s">
        <v>74</v>
      </c>
      <c r="G1192" s="1" t="s">
        <v>128</v>
      </c>
      <c r="H1192" s="1" t="s">
        <v>71</v>
      </c>
      <c r="I1192">
        <v>1</v>
      </c>
      <c r="J1192" t="s">
        <v>231</v>
      </c>
      <c r="K1192" s="1" t="s">
        <v>183</v>
      </c>
      <c r="L1192" s="1" t="s">
        <v>224</v>
      </c>
      <c r="M1192">
        <v>52</v>
      </c>
      <c r="N1192">
        <v>0</v>
      </c>
      <c r="O1192">
        <v>62</v>
      </c>
      <c r="P1192">
        <v>0</v>
      </c>
      <c r="Q1192" s="1"/>
      <c r="R1192" s="1" t="s">
        <v>1686</v>
      </c>
      <c r="T1192" s="1"/>
      <c r="U1192" s="1"/>
      <c r="V1192" s="1"/>
      <c r="W1192" s="1" t="s">
        <v>1202</v>
      </c>
      <c r="X1192" t="str">
        <f>Toss[[#This Row],[服装]]&amp;Toss[[#This Row],[名前]]&amp;Toss[[#This Row],[レアリティ]]</f>
        <v>3周年赤葦京治ICONIC</v>
      </c>
    </row>
    <row r="1193" spans="1:24" x14ac:dyDescent="0.25">
      <c r="A1193">
        <f>VLOOKUP(Toss[[#This Row],[No用]],SetNo[[No.用]:[vlookup 用]],2,FALSE)</f>
        <v>380</v>
      </c>
      <c r="B1193">
        <f>IF(ROW()=2,1,IF(A1192&lt;&gt;Toss[[#This Row],[No]],1,B1192+1))</f>
        <v>1</v>
      </c>
      <c r="C1193" s="1" t="s">
        <v>108</v>
      </c>
      <c r="D1193" s="1" t="s">
        <v>642</v>
      </c>
      <c r="E1193" s="1" t="s">
        <v>90</v>
      </c>
      <c r="F1193" s="1" t="s">
        <v>78</v>
      </c>
      <c r="G1193" s="1" t="s">
        <v>633</v>
      </c>
      <c r="H1193" s="1" t="s">
        <v>543</v>
      </c>
      <c r="I1193">
        <v>1</v>
      </c>
      <c r="J1193" t="s">
        <v>231</v>
      </c>
      <c r="K1193" s="1" t="s">
        <v>166</v>
      </c>
      <c r="L1193" s="1" t="s">
        <v>162</v>
      </c>
      <c r="M1193">
        <v>25</v>
      </c>
      <c r="N1193">
        <v>0</v>
      </c>
      <c r="O1193">
        <v>0</v>
      </c>
      <c r="P1193">
        <v>0</v>
      </c>
      <c r="X1193" t="str">
        <f>Toss[[#This Row],[服装]]&amp;Toss[[#This Row],[名前]]&amp;Toss[[#This Row],[レアリティ]]</f>
        <v>ユニフォーム姫川葵ICONIC</v>
      </c>
    </row>
    <row r="1194" spans="1:24" x14ac:dyDescent="0.25">
      <c r="A1194">
        <f>VLOOKUP(Toss[[#This Row],[No用]],SetNo[[No.用]:[vlookup 用]],2,FALSE)</f>
        <v>380</v>
      </c>
      <c r="B1194">
        <f>IF(ROW()=2,1,IF(A1193&lt;&gt;Toss[[#This Row],[No]],1,B1193+1))</f>
        <v>2</v>
      </c>
      <c r="C1194" s="1" t="s">
        <v>108</v>
      </c>
      <c r="D1194" s="1" t="s">
        <v>642</v>
      </c>
      <c r="E1194" s="1" t="s">
        <v>90</v>
      </c>
      <c r="F1194" s="1" t="s">
        <v>78</v>
      </c>
      <c r="G1194" s="1" t="s">
        <v>633</v>
      </c>
      <c r="H1194" s="1" t="s">
        <v>543</v>
      </c>
      <c r="I1194">
        <v>1</v>
      </c>
      <c r="J1194" t="s">
        <v>231</v>
      </c>
      <c r="K1194" s="1" t="s">
        <v>167</v>
      </c>
      <c r="L1194" s="1" t="s">
        <v>162</v>
      </c>
      <c r="M1194">
        <v>28</v>
      </c>
      <c r="N1194">
        <v>0</v>
      </c>
      <c r="O1194">
        <v>0</v>
      </c>
      <c r="P1194">
        <v>0</v>
      </c>
      <c r="X1194" t="str">
        <f>Toss[[#This Row],[服装]]&amp;Toss[[#This Row],[名前]]&amp;Toss[[#This Row],[レアリティ]]</f>
        <v>ユニフォーム姫川葵ICONIC</v>
      </c>
    </row>
    <row r="1195" spans="1:24" x14ac:dyDescent="0.25">
      <c r="A1195">
        <f>VLOOKUP(Toss[[#This Row],[No用]],SetNo[[No.用]:[vlookup 用]],2,FALSE)</f>
        <v>381</v>
      </c>
      <c r="B1195">
        <f>IF(ROW()=2,1,IF(A1194&lt;&gt;Toss[[#This Row],[No]],1,B1194+1))</f>
        <v>1</v>
      </c>
      <c r="C1195" s="1" t="s">
        <v>701</v>
      </c>
      <c r="D1195" s="1" t="s">
        <v>642</v>
      </c>
      <c r="E1195" s="10" t="s">
        <v>77</v>
      </c>
      <c r="F1195" s="1" t="s">
        <v>78</v>
      </c>
      <c r="G1195" s="1" t="s">
        <v>633</v>
      </c>
      <c r="H1195" s="1" t="s">
        <v>543</v>
      </c>
      <c r="I1195">
        <v>1</v>
      </c>
      <c r="J1195" t="s">
        <v>231</v>
      </c>
      <c r="K1195" s="1" t="s">
        <v>166</v>
      </c>
      <c r="L1195" s="1" t="s">
        <v>162</v>
      </c>
      <c r="M1195">
        <v>25</v>
      </c>
      <c r="N1195">
        <v>0</v>
      </c>
      <c r="O1195">
        <v>0</v>
      </c>
      <c r="P1195">
        <v>0</v>
      </c>
      <c r="X1195" t="str">
        <f>Toss[[#This Row],[服装]]&amp;Toss[[#This Row],[名前]]&amp;Toss[[#This Row],[レアリティ]]</f>
        <v>花火姫川葵ICONIC</v>
      </c>
    </row>
    <row r="1196" spans="1:24" x14ac:dyDescent="0.25">
      <c r="A1196">
        <f>VLOOKUP(Toss[[#This Row],[No用]],SetNo[[No.用]:[vlookup 用]],2,FALSE)</f>
        <v>381</v>
      </c>
      <c r="B1196">
        <f>IF(ROW()=2,1,IF(A1195&lt;&gt;Toss[[#This Row],[No]],1,B1195+1))</f>
        <v>2</v>
      </c>
      <c r="C1196" s="1" t="s">
        <v>701</v>
      </c>
      <c r="D1196" s="1" t="s">
        <v>642</v>
      </c>
      <c r="E1196" s="10" t="s">
        <v>77</v>
      </c>
      <c r="F1196" s="1" t="s">
        <v>78</v>
      </c>
      <c r="G1196" s="1" t="s">
        <v>633</v>
      </c>
      <c r="H1196" s="1" t="s">
        <v>543</v>
      </c>
      <c r="I1196">
        <v>1</v>
      </c>
      <c r="J1196" t="s">
        <v>231</v>
      </c>
      <c r="K1196" s="1" t="s">
        <v>167</v>
      </c>
      <c r="L1196" s="1" t="s">
        <v>162</v>
      </c>
      <c r="M1196">
        <v>28</v>
      </c>
      <c r="N1196">
        <v>0</v>
      </c>
      <c r="O1196">
        <v>0</v>
      </c>
      <c r="P1196">
        <v>0</v>
      </c>
      <c r="X1196" t="str">
        <f>Toss[[#This Row],[服装]]&amp;Toss[[#This Row],[名前]]&amp;Toss[[#This Row],[レアリティ]]</f>
        <v>花火姫川葵ICONIC</v>
      </c>
    </row>
    <row r="1197" spans="1:24" x14ac:dyDescent="0.25">
      <c r="A1197">
        <f>VLOOKUP(Toss[[#This Row],[No用]],SetNo[[No.用]:[vlookup 用]],2,FALSE)</f>
        <v>382</v>
      </c>
      <c r="B1197">
        <f>IF(ROW()=2,1,IF(A1196&lt;&gt;Toss[[#This Row],[No]],1,B1196+1))</f>
        <v>1</v>
      </c>
      <c r="C1197" s="1" t="s">
        <v>108</v>
      </c>
      <c r="D1197" s="1" t="s">
        <v>648</v>
      </c>
      <c r="E1197" s="1" t="s">
        <v>90</v>
      </c>
      <c r="F1197" s="1" t="s">
        <v>82</v>
      </c>
      <c r="G1197" s="1" t="s">
        <v>633</v>
      </c>
      <c r="H1197" s="1" t="s">
        <v>71</v>
      </c>
      <c r="I1197">
        <v>1</v>
      </c>
      <c r="J1197" t="s">
        <v>231</v>
      </c>
      <c r="K1197" s="1" t="s">
        <v>166</v>
      </c>
      <c r="L1197" s="1" t="s">
        <v>162</v>
      </c>
      <c r="M1197">
        <v>26</v>
      </c>
      <c r="N1197">
        <v>0</v>
      </c>
      <c r="O1197">
        <v>0</v>
      </c>
      <c r="P1197">
        <v>0</v>
      </c>
      <c r="X1197" t="str">
        <f>Toss[[#This Row],[服装]]&amp;Toss[[#This Row],[名前]]&amp;Toss[[#This Row],[レアリティ]]</f>
        <v>ユニフォーム当間義友ICONIC</v>
      </c>
    </row>
    <row r="1198" spans="1:24" x14ac:dyDescent="0.25">
      <c r="A1198">
        <f>VLOOKUP(Toss[[#This Row],[No用]],SetNo[[No.用]:[vlookup 用]],2,FALSE)</f>
        <v>382</v>
      </c>
      <c r="B1198">
        <f>IF(ROW()=2,1,IF(A1197&lt;&gt;Toss[[#This Row],[No]],1,B1197+1))</f>
        <v>2</v>
      </c>
      <c r="C1198" s="1" t="s">
        <v>108</v>
      </c>
      <c r="D1198" s="1" t="s">
        <v>648</v>
      </c>
      <c r="E1198" s="1" t="s">
        <v>90</v>
      </c>
      <c r="F1198" s="1" t="s">
        <v>82</v>
      </c>
      <c r="G1198" s="1" t="s">
        <v>633</v>
      </c>
      <c r="H1198" s="1" t="s">
        <v>71</v>
      </c>
      <c r="I1198">
        <v>1</v>
      </c>
      <c r="J1198" t="s">
        <v>231</v>
      </c>
      <c r="K1198" s="1" t="s">
        <v>167</v>
      </c>
      <c r="L1198" s="1" t="s">
        <v>162</v>
      </c>
      <c r="M1198">
        <v>29</v>
      </c>
      <c r="N1198">
        <v>0</v>
      </c>
      <c r="O1198">
        <v>0</v>
      </c>
      <c r="P1198">
        <v>0</v>
      </c>
      <c r="X1198" t="str">
        <f>Toss[[#This Row],[服装]]&amp;Toss[[#This Row],[名前]]&amp;Toss[[#This Row],[レアリティ]]</f>
        <v>ユニフォーム当間義友ICONIC</v>
      </c>
    </row>
    <row r="1199" spans="1:24" x14ac:dyDescent="0.25">
      <c r="A1199">
        <f>VLOOKUP(Toss[[#This Row],[No用]],SetNo[[No.用]:[vlookup 用]],2,FALSE)</f>
        <v>383</v>
      </c>
      <c r="B1199">
        <f>IF(ROW()=2,1,IF(A1198&lt;&gt;Toss[[#This Row],[No]],1,B1198+1))</f>
        <v>1</v>
      </c>
      <c r="C1199" s="1" t="s">
        <v>108</v>
      </c>
      <c r="D1199" s="1" t="s">
        <v>631</v>
      </c>
      <c r="E1199" s="1" t="s">
        <v>90</v>
      </c>
      <c r="F1199" s="1" t="s">
        <v>74</v>
      </c>
      <c r="G1199" s="1" t="s">
        <v>633</v>
      </c>
      <c r="H1199" s="1" t="s">
        <v>71</v>
      </c>
      <c r="I1199">
        <v>1</v>
      </c>
      <c r="J1199" t="s">
        <v>231</v>
      </c>
      <c r="K1199" s="1" t="s">
        <v>166</v>
      </c>
      <c r="L1199" s="1" t="s">
        <v>173</v>
      </c>
      <c r="M1199">
        <v>37</v>
      </c>
      <c r="N1199">
        <v>0</v>
      </c>
      <c r="O1199">
        <v>0</v>
      </c>
      <c r="P1199">
        <v>0</v>
      </c>
      <c r="X1199" t="str">
        <f>Toss[[#This Row],[服装]]&amp;Toss[[#This Row],[名前]]&amp;Toss[[#This Row],[レアリティ]]</f>
        <v>ユニフォーム越後栄ICONIC</v>
      </c>
    </row>
    <row r="1200" spans="1:24" x14ac:dyDescent="0.25">
      <c r="A1200">
        <f>VLOOKUP(Toss[[#This Row],[No用]],SetNo[[No.用]:[vlookup 用]],2,FALSE)</f>
        <v>383</v>
      </c>
      <c r="B1200">
        <f>IF(ROW()=2,1,IF(A1199&lt;&gt;Toss[[#This Row],[No]],1,B1199+1))</f>
        <v>2</v>
      </c>
      <c r="C1200" s="1" t="s">
        <v>108</v>
      </c>
      <c r="D1200" s="1" t="s">
        <v>631</v>
      </c>
      <c r="E1200" s="1" t="s">
        <v>90</v>
      </c>
      <c r="F1200" s="1" t="s">
        <v>74</v>
      </c>
      <c r="G1200" s="1" t="s">
        <v>633</v>
      </c>
      <c r="H1200" s="1" t="s">
        <v>71</v>
      </c>
      <c r="I1200">
        <v>1</v>
      </c>
      <c r="J1200" t="s">
        <v>231</v>
      </c>
      <c r="K1200" s="1" t="s">
        <v>169</v>
      </c>
      <c r="L1200" s="1" t="s">
        <v>178</v>
      </c>
      <c r="M1200">
        <v>37</v>
      </c>
      <c r="N1200">
        <v>0</v>
      </c>
      <c r="O1200">
        <v>0</v>
      </c>
      <c r="P1200">
        <v>0</v>
      </c>
      <c r="X1200" t="str">
        <f>Toss[[#This Row],[服装]]&amp;Toss[[#This Row],[名前]]&amp;Toss[[#This Row],[レアリティ]]</f>
        <v>ユニフォーム越後栄ICONIC</v>
      </c>
    </row>
    <row r="1201" spans="1:24" x14ac:dyDescent="0.25">
      <c r="A1201">
        <f>VLOOKUP(Toss[[#This Row],[No用]],SetNo[[No.用]:[vlookup 用]],2,FALSE)</f>
        <v>383</v>
      </c>
      <c r="B1201">
        <f>IF(ROW()=2,1,IF(A1200&lt;&gt;Toss[[#This Row],[No]],1,B1200+1))</f>
        <v>3</v>
      </c>
      <c r="C1201" s="1" t="s">
        <v>108</v>
      </c>
      <c r="D1201" s="1" t="s">
        <v>631</v>
      </c>
      <c r="E1201" s="1" t="s">
        <v>90</v>
      </c>
      <c r="F1201" s="1" t="s">
        <v>74</v>
      </c>
      <c r="G1201" s="1" t="s">
        <v>633</v>
      </c>
      <c r="H1201" s="1" t="s">
        <v>71</v>
      </c>
      <c r="I1201">
        <v>1</v>
      </c>
      <c r="J1201" t="s">
        <v>231</v>
      </c>
      <c r="K1201" s="1" t="s">
        <v>181</v>
      </c>
      <c r="L1201" s="1" t="s">
        <v>173</v>
      </c>
      <c r="M1201">
        <v>40</v>
      </c>
      <c r="N1201">
        <v>0</v>
      </c>
      <c r="O1201">
        <v>0</v>
      </c>
      <c r="P1201">
        <v>0</v>
      </c>
      <c r="X1201" t="str">
        <f>Toss[[#This Row],[服装]]&amp;Toss[[#This Row],[名前]]&amp;Toss[[#This Row],[レアリティ]]</f>
        <v>ユニフォーム越後栄ICONIC</v>
      </c>
    </row>
    <row r="1202" spans="1:24" x14ac:dyDescent="0.25">
      <c r="A1202">
        <f>VLOOKUP(Toss[[#This Row],[No用]],SetNo[[No.用]:[vlookup 用]],2,FALSE)</f>
        <v>383</v>
      </c>
      <c r="B1202">
        <f>IF(ROW()=2,1,IF(A1201&lt;&gt;Toss[[#This Row],[No]],1,B1201+1))</f>
        <v>4</v>
      </c>
      <c r="C1202" s="1" t="s">
        <v>108</v>
      </c>
      <c r="D1202" s="1" t="s">
        <v>631</v>
      </c>
      <c r="E1202" s="1" t="s">
        <v>90</v>
      </c>
      <c r="F1202" s="1" t="s">
        <v>74</v>
      </c>
      <c r="G1202" s="1" t="s">
        <v>633</v>
      </c>
      <c r="H1202" s="1" t="s">
        <v>71</v>
      </c>
      <c r="I1202">
        <v>1</v>
      </c>
      <c r="J1202" t="s">
        <v>231</v>
      </c>
      <c r="K1202" s="1" t="s">
        <v>232</v>
      </c>
      <c r="L1202" s="1" t="s">
        <v>173</v>
      </c>
      <c r="M1202">
        <v>37</v>
      </c>
      <c r="N1202">
        <v>0</v>
      </c>
      <c r="O1202">
        <v>0</v>
      </c>
      <c r="P1202">
        <v>0</v>
      </c>
      <c r="X1202" t="str">
        <f>Toss[[#This Row],[服装]]&amp;Toss[[#This Row],[名前]]&amp;Toss[[#This Row],[レアリティ]]</f>
        <v>ユニフォーム越後栄ICONIC</v>
      </c>
    </row>
    <row r="1203" spans="1:24" x14ac:dyDescent="0.25">
      <c r="A1203">
        <f>VLOOKUP(Toss[[#This Row],[No用]],SetNo[[No.用]:[vlookup 用]],2,FALSE)</f>
        <v>383</v>
      </c>
      <c r="B1203">
        <f>IF(ROW()=2,1,IF(A1202&lt;&gt;Toss[[#This Row],[No]],1,B1202+1))</f>
        <v>5</v>
      </c>
      <c r="C1203" s="1" t="s">
        <v>108</v>
      </c>
      <c r="D1203" s="1" t="s">
        <v>631</v>
      </c>
      <c r="E1203" s="1" t="s">
        <v>90</v>
      </c>
      <c r="F1203" s="1" t="s">
        <v>74</v>
      </c>
      <c r="G1203" s="1" t="s">
        <v>633</v>
      </c>
      <c r="H1203" s="1" t="s">
        <v>71</v>
      </c>
      <c r="I1203">
        <v>1</v>
      </c>
      <c r="J1203" t="s">
        <v>231</v>
      </c>
      <c r="K1203" s="1" t="s">
        <v>183</v>
      </c>
      <c r="L1203" s="1" t="s">
        <v>224</v>
      </c>
      <c r="M1203">
        <v>48</v>
      </c>
      <c r="N1203">
        <v>0</v>
      </c>
      <c r="O1203">
        <v>58</v>
      </c>
      <c r="P1203">
        <v>0</v>
      </c>
      <c r="X1203" t="str">
        <f>Toss[[#This Row],[服装]]&amp;Toss[[#This Row],[名前]]&amp;Toss[[#This Row],[レアリティ]]</f>
        <v>ユニフォーム越後栄ICONIC</v>
      </c>
    </row>
    <row r="1204" spans="1:24" x14ac:dyDescent="0.25">
      <c r="A1204">
        <f>VLOOKUP(Toss[[#This Row],[No用]],SetNo[[No.用]:[vlookup 用]],2,FALSE)</f>
        <v>383</v>
      </c>
      <c r="B1204">
        <f>IF(ROW()=2,1,IF(A1203&lt;&gt;Toss[[#This Row],[No]],1,B1203+1))</f>
        <v>6</v>
      </c>
      <c r="C1204" s="1" t="s">
        <v>108</v>
      </c>
      <c r="D1204" s="1" t="s">
        <v>631</v>
      </c>
      <c r="E1204" s="1" t="s">
        <v>90</v>
      </c>
      <c r="F1204" s="1" t="s">
        <v>74</v>
      </c>
      <c r="G1204" s="1" t="s">
        <v>633</v>
      </c>
      <c r="H1204" s="1" t="s">
        <v>71</v>
      </c>
      <c r="I1204">
        <v>1</v>
      </c>
      <c r="J1204" t="s">
        <v>231</v>
      </c>
      <c r="K1204" s="1" t="s">
        <v>169</v>
      </c>
      <c r="L1204" s="1" t="s">
        <v>224</v>
      </c>
      <c r="M1204">
        <v>48</v>
      </c>
      <c r="N1204">
        <v>0</v>
      </c>
      <c r="O1204">
        <v>58</v>
      </c>
      <c r="P1204">
        <v>0</v>
      </c>
      <c r="Q1204" s="1" t="s">
        <v>636</v>
      </c>
      <c r="X1204" t="str">
        <f>Toss[[#This Row],[服装]]&amp;Toss[[#This Row],[名前]]&amp;Toss[[#This Row],[レアリティ]]</f>
        <v>ユニフォーム越後栄ICONIC</v>
      </c>
    </row>
    <row r="1205" spans="1:24" x14ac:dyDescent="0.25">
      <c r="A1205">
        <f>VLOOKUP(Toss[[#This Row],[No用]],SetNo[[No.用]:[vlookup 用]],2,FALSE)</f>
        <v>384</v>
      </c>
      <c r="B1205">
        <f>IF(ROW()=2,1,IF(A1204&lt;&gt;Toss[[#This Row],[No]],1,B1204+1))</f>
        <v>1</v>
      </c>
      <c r="C1205" s="1" t="s">
        <v>108</v>
      </c>
      <c r="D1205" s="1" t="s">
        <v>652</v>
      </c>
      <c r="E1205" s="1" t="s">
        <v>90</v>
      </c>
      <c r="F1205" s="1" t="s">
        <v>80</v>
      </c>
      <c r="G1205" s="1" t="s">
        <v>633</v>
      </c>
      <c r="H1205" s="1" t="s">
        <v>71</v>
      </c>
      <c r="I1205">
        <v>1</v>
      </c>
      <c r="J1205" t="s">
        <v>231</v>
      </c>
      <c r="K1205" s="1" t="s">
        <v>166</v>
      </c>
      <c r="L1205" s="1" t="s">
        <v>162</v>
      </c>
      <c r="M1205">
        <v>26</v>
      </c>
      <c r="N1205">
        <v>0</v>
      </c>
      <c r="O1205">
        <v>0</v>
      </c>
      <c r="P1205">
        <v>0</v>
      </c>
      <c r="Q1205" s="1"/>
      <c r="X1205" t="str">
        <f>Toss[[#This Row],[服装]]&amp;Toss[[#This Row],[名前]]&amp;Toss[[#This Row],[レアリティ]]</f>
        <v>ユニフォーム貝掛亮文ICONIC</v>
      </c>
    </row>
    <row r="1206" spans="1:24" x14ac:dyDescent="0.25">
      <c r="A1206">
        <f>VLOOKUP(Toss[[#This Row],[No用]],SetNo[[No.用]:[vlookup 用]],2,FALSE)</f>
        <v>385</v>
      </c>
      <c r="B1206">
        <f>IF(ROW()=2,1,IF(A1205&lt;&gt;Toss[[#This Row],[No]],1,B1205+1))</f>
        <v>1</v>
      </c>
      <c r="C1206" s="1" t="s">
        <v>108</v>
      </c>
      <c r="D1206" s="1" t="s">
        <v>657</v>
      </c>
      <c r="E1206" s="1" t="s">
        <v>73</v>
      </c>
      <c r="F1206" s="1" t="s">
        <v>78</v>
      </c>
      <c r="G1206" s="1" t="s">
        <v>633</v>
      </c>
      <c r="H1206" s="1" t="s">
        <v>71</v>
      </c>
      <c r="I1206">
        <v>1</v>
      </c>
      <c r="J1206" t="s">
        <v>231</v>
      </c>
      <c r="K1206" s="1" t="s">
        <v>166</v>
      </c>
      <c r="L1206" s="1" t="s">
        <v>162</v>
      </c>
      <c r="M1206">
        <v>24</v>
      </c>
      <c r="N1206">
        <v>0</v>
      </c>
      <c r="O1206">
        <v>0</v>
      </c>
      <c r="P1206">
        <v>0</v>
      </c>
      <c r="Q1206" s="1"/>
      <c r="X1206" t="str">
        <f>Toss[[#This Row],[服装]]&amp;Toss[[#This Row],[名前]]&amp;Toss[[#This Row],[レアリティ]]</f>
        <v>ユニフォーム丸山一喜ICONIC</v>
      </c>
    </row>
    <row r="1207" spans="1:24" x14ac:dyDescent="0.25">
      <c r="A1207">
        <f>VLOOKUP(Toss[[#This Row],[No用]],SetNo[[No.用]:[vlookup 用]],2,FALSE)</f>
        <v>385</v>
      </c>
      <c r="B1207">
        <f>IF(ROW()=2,1,IF(A1206&lt;&gt;Toss[[#This Row],[No]],1,B1206+1))</f>
        <v>2</v>
      </c>
      <c r="C1207" s="1" t="s">
        <v>108</v>
      </c>
      <c r="D1207" s="1" t="s">
        <v>657</v>
      </c>
      <c r="E1207" s="1" t="s">
        <v>73</v>
      </c>
      <c r="F1207" s="1" t="s">
        <v>78</v>
      </c>
      <c r="G1207" s="1" t="s">
        <v>633</v>
      </c>
      <c r="H1207" s="1" t="s">
        <v>71</v>
      </c>
      <c r="I1207">
        <v>1</v>
      </c>
      <c r="J1207" t="s">
        <v>231</v>
      </c>
      <c r="K1207" s="1" t="s">
        <v>167</v>
      </c>
      <c r="L1207" s="1" t="s">
        <v>162</v>
      </c>
      <c r="M1207">
        <v>33</v>
      </c>
      <c r="N1207">
        <v>0</v>
      </c>
      <c r="O1207">
        <v>0</v>
      </c>
      <c r="P1207">
        <v>0</v>
      </c>
      <c r="Q1207" s="1"/>
      <c r="X1207" t="str">
        <f>Toss[[#This Row],[服装]]&amp;Toss[[#This Row],[名前]]&amp;Toss[[#This Row],[レアリティ]]</f>
        <v>ユニフォーム丸山一喜ICONIC</v>
      </c>
    </row>
    <row r="1208" spans="1:24" x14ac:dyDescent="0.25">
      <c r="A1208">
        <f>VLOOKUP(Toss[[#This Row],[No用]],SetNo[[No.用]:[vlookup 用]],2,FALSE)</f>
        <v>386</v>
      </c>
      <c r="B1208">
        <f>IF(ROW()=2,1,IF(A1207&lt;&gt;Toss[[#This Row],[No]],1,B1207+1))</f>
        <v>1</v>
      </c>
      <c r="C1208" s="1" t="s">
        <v>108</v>
      </c>
      <c r="D1208" s="1" t="s">
        <v>660</v>
      </c>
      <c r="E1208" s="1" t="s">
        <v>90</v>
      </c>
      <c r="F1208" s="1" t="s">
        <v>78</v>
      </c>
      <c r="G1208" s="1" t="s">
        <v>633</v>
      </c>
      <c r="H1208" s="1" t="s">
        <v>71</v>
      </c>
      <c r="I1208">
        <v>1</v>
      </c>
      <c r="J1208" t="s">
        <v>231</v>
      </c>
      <c r="K1208" s="1" t="s">
        <v>166</v>
      </c>
      <c r="L1208" s="1" t="s">
        <v>162</v>
      </c>
      <c r="M1208">
        <v>19</v>
      </c>
      <c r="N1208">
        <v>0</v>
      </c>
      <c r="O1208">
        <v>0</v>
      </c>
      <c r="P1208">
        <v>0</v>
      </c>
      <c r="Q1208" s="1"/>
      <c r="X1208" t="str">
        <f>Toss[[#This Row],[服装]]&amp;Toss[[#This Row],[名前]]&amp;Toss[[#This Row],[レアリティ]]</f>
        <v>ユニフォーム舞子侑志ICONIC</v>
      </c>
    </row>
    <row r="1209" spans="1:24" x14ac:dyDescent="0.25">
      <c r="A1209">
        <f>VLOOKUP(Toss[[#This Row],[No用]],SetNo[[No.用]:[vlookup 用]],2,FALSE)</f>
        <v>386</v>
      </c>
      <c r="B1209">
        <f>IF(ROW()=2,1,IF(A1208&lt;&gt;Toss[[#This Row],[No]],1,B1208+1))</f>
        <v>2</v>
      </c>
      <c r="C1209" s="1" t="s">
        <v>108</v>
      </c>
      <c r="D1209" s="1" t="s">
        <v>660</v>
      </c>
      <c r="E1209" s="1" t="s">
        <v>90</v>
      </c>
      <c r="F1209" s="1" t="s">
        <v>78</v>
      </c>
      <c r="G1209" s="1" t="s">
        <v>633</v>
      </c>
      <c r="H1209" s="1" t="s">
        <v>71</v>
      </c>
      <c r="I1209">
        <v>1</v>
      </c>
      <c r="J1209" t="s">
        <v>231</v>
      </c>
      <c r="K1209" s="1" t="s">
        <v>167</v>
      </c>
      <c r="L1209" s="1" t="s">
        <v>162</v>
      </c>
      <c r="M1209">
        <v>23</v>
      </c>
      <c r="N1209">
        <v>0</v>
      </c>
      <c r="O1209">
        <v>0</v>
      </c>
      <c r="P1209">
        <v>0</v>
      </c>
      <c r="Q1209" s="1"/>
      <c r="X1209" t="str">
        <f>Toss[[#This Row],[服装]]&amp;Toss[[#This Row],[名前]]&amp;Toss[[#This Row],[レアリティ]]</f>
        <v>ユニフォーム舞子侑志ICONIC</v>
      </c>
    </row>
    <row r="1210" spans="1:24" x14ac:dyDescent="0.25">
      <c r="A1210">
        <f>VLOOKUP(Toss[[#This Row],[No用]],SetNo[[No.用]:[vlookup 用]],2,FALSE)</f>
        <v>387</v>
      </c>
      <c r="B1210">
        <f>IF(ROW()=2,1,IF(A1209&lt;&gt;Toss[[#This Row],[No]],1,B1209+1))</f>
        <v>1</v>
      </c>
      <c r="C1210" s="1" t="s">
        <v>108</v>
      </c>
      <c r="D1210" s="1" t="s">
        <v>638</v>
      </c>
      <c r="E1210" s="1" t="s">
        <v>90</v>
      </c>
      <c r="F1210" s="1" t="s">
        <v>78</v>
      </c>
      <c r="G1210" s="1" t="s">
        <v>633</v>
      </c>
      <c r="H1210" s="1" t="s">
        <v>71</v>
      </c>
      <c r="I1210">
        <v>1</v>
      </c>
      <c r="J1210" t="s">
        <v>231</v>
      </c>
      <c r="K1210" s="1" t="s">
        <v>166</v>
      </c>
      <c r="L1210" s="1" t="s">
        <v>162</v>
      </c>
      <c r="M1210">
        <v>25</v>
      </c>
      <c r="N1210">
        <v>0</v>
      </c>
      <c r="O1210">
        <v>0</v>
      </c>
      <c r="P1210">
        <v>0</v>
      </c>
      <c r="Q1210" s="1"/>
      <c r="X1210" t="str">
        <f>Toss[[#This Row],[服装]]&amp;Toss[[#This Row],[名前]]&amp;Toss[[#This Row],[レアリティ]]</f>
        <v>ユニフォーム寺泊基希ICONIC</v>
      </c>
    </row>
    <row r="1211" spans="1:24" x14ac:dyDescent="0.25">
      <c r="A1211">
        <f>VLOOKUP(Toss[[#This Row],[No用]],SetNo[[No.用]:[vlookup 用]],2,FALSE)</f>
        <v>388</v>
      </c>
      <c r="B1211">
        <f>IF(ROW()=2,1,IF(A1210&lt;&gt;Toss[[#This Row],[No]],1,B1210+1))</f>
        <v>1</v>
      </c>
      <c r="C1211" t="s">
        <v>108</v>
      </c>
      <c r="D1211" t="s">
        <v>263</v>
      </c>
      <c r="E1211" t="s">
        <v>77</v>
      </c>
      <c r="F1211" t="s">
        <v>78</v>
      </c>
      <c r="G1211" t="s">
        <v>134</v>
      </c>
      <c r="H1211" t="s">
        <v>71</v>
      </c>
      <c r="I1211">
        <v>1</v>
      </c>
      <c r="J1211" t="s">
        <v>231</v>
      </c>
      <c r="K1211" s="1" t="s">
        <v>166</v>
      </c>
      <c r="L1211" s="1" t="s">
        <v>162</v>
      </c>
      <c r="M1211">
        <v>27</v>
      </c>
      <c r="N1211">
        <v>0</v>
      </c>
      <c r="O1211">
        <v>0</v>
      </c>
      <c r="P1211">
        <v>0</v>
      </c>
      <c r="X1211" t="str">
        <f>Toss[[#This Row],[服装]]&amp;Toss[[#This Row],[名前]]&amp;Toss[[#This Row],[レアリティ]]</f>
        <v>ユニフォーム星海光来ICONIC</v>
      </c>
    </row>
    <row r="1212" spans="1:24" x14ac:dyDescent="0.25">
      <c r="A1212">
        <f>VLOOKUP(Toss[[#This Row],[No用]],SetNo[[No.用]:[vlookup 用]],2,FALSE)</f>
        <v>388</v>
      </c>
      <c r="B1212">
        <f>IF(ROW()=2,1,IF(A1211&lt;&gt;Toss[[#This Row],[No]],1,B1211+1))</f>
        <v>2</v>
      </c>
      <c r="C1212" t="s">
        <v>108</v>
      </c>
      <c r="D1212" t="s">
        <v>263</v>
      </c>
      <c r="E1212" t="s">
        <v>77</v>
      </c>
      <c r="F1212" t="s">
        <v>78</v>
      </c>
      <c r="G1212" t="s">
        <v>134</v>
      </c>
      <c r="H1212" t="s">
        <v>71</v>
      </c>
      <c r="I1212">
        <v>1</v>
      </c>
      <c r="J1212" t="s">
        <v>231</v>
      </c>
      <c r="K1212" s="1" t="s">
        <v>167</v>
      </c>
      <c r="L1212" s="1" t="s">
        <v>162</v>
      </c>
      <c r="M1212">
        <v>32</v>
      </c>
      <c r="N1212">
        <v>0</v>
      </c>
      <c r="O1212">
        <v>0</v>
      </c>
      <c r="P1212">
        <v>0</v>
      </c>
      <c r="X1212" t="str">
        <f>Toss[[#This Row],[服装]]&amp;Toss[[#This Row],[名前]]&amp;Toss[[#This Row],[レアリティ]]</f>
        <v>ユニフォーム星海光来ICONIC</v>
      </c>
    </row>
    <row r="1213" spans="1:24" x14ac:dyDescent="0.25">
      <c r="A1213">
        <f>VLOOKUP(Toss[[#This Row],[No用]],SetNo[[No.用]:[vlookup 用]],2,FALSE)</f>
        <v>389</v>
      </c>
      <c r="B1213">
        <f>IF(ROW()=2,1,IF(A1212&lt;&gt;Toss[[#This Row],[No]],1,B1212+1))</f>
        <v>1</v>
      </c>
      <c r="C1213" s="1" t="s">
        <v>580</v>
      </c>
      <c r="D1213" t="s">
        <v>263</v>
      </c>
      <c r="E1213" s="1" t="s">
        <v>73</v>
      </c>
      <c r="F1213" t="s">
        <v>78</v>
      </c>
      <c r="G1213" t="s">
        <v>134</v>
      </c>
      <c r="H1213" t="s">
        <v>71</v>
      </c>
      <c r="I1213">
        <v>1</v>
      </c>
      <c r="J1213" t="s">
        <v>231</v>
      </c>
      <c r="K1213" s="1" t="s">
        <v>166</v>
      </c>
      <c r="L1213" s="1" t="s">
        <v>162</v>
      </c>
      <c r="M1213">
        <v>27</v>
      </c>
      <c r="N1213">
        <v>0</v>
      </c>
      <c r="O1213">
        <v>0</v>
      </c>
      <c r="P1213">
        <v>0</v>
      </c>
      <c r="X1213" t="str">
        <f>Toss[[#This Row],[服装]]&amp;Toss[[#This Row],[名前]]&amp;Toss[[#This Row],[レアリティ]]</f>
        <v>文化祭星海光来ICONIC</v>
      </c>
    </row>
    <row r="1214" spans="1:24" x14ac:dyDescent="0.25">
      <c r="A1214">
        <f>VLOOKUP(Toss[[#This Row],[No用]],SetNo[[No.用]:[vlookup 用]],2,FALSE)</f>
        <v>389</v>
      </c>
      <c r="B1214">
        <f>IF(ROW()=2,1,IF(A1213&lt;&gt;Toss[[#This Row],[No]],1,B1213+1))</f>
        <v>2</v>
      </c>
      <c r="C1214" s="1" t="s">
        <v>580</v>
      </c>
      <c r="D1214" t="s">
        <v>263</v>
      </c>
      <c r="E1214" s="1" t="s">
        <v>73</v>
      </c>
      <c r="F1214" t="s">
        <v>78</v>
      </c>
      <c r="G1214" t="s">
        <v>134</v>
      </c>
      <c r="H1214" t="s">
        <v>71</v>
      </c>
      <c r="I1214">
        <v>1</v>
      </c>
      <c r="J1214" t="s">
        <v>231</v>
      </c>
      <c r="K1214" s="1" t="s">
        <v>167</v>
      </c>
      <c r="L1214" s="1" t="s">
        <v>162</v>
      </c>
      <c r="M1214">
        <v>32</v>
      </c>
      <c r="N1214">
        <v>0</v>
      </c>
      <c r="O1214">
        <v>0</v>
      </c>
      <c r="P1214">
        <v>0</v>
      </c>
      <c r="X1214" t="str">
        <f>Toss[[#This Row],[服装]]&amp;Toss[[#This Row],[名前]]&amp;Toss[[#This Row],[レアリティ]]</f>
        <v>文化祭星海光来ICONIC</v>
      </c>
    </row>
    <row r="1215" spans="1:24" x14ac:dyDescent="0.25">
      <c r="A1215">
        <f>VLOOKUP(Toss[[#This Row],[No用]],SetNo[[No.用]:[vlookup 用]],2,FALSE)</f>
        <v>390</v>
      </c>
      <c r="B1215">
        <f>IF(ROW()=2,1,IF(A1214&lt;&gt;Toss[[#This Row],[No]],1,B1214+1))</f>
        <v>1</v>
      </c>
      <c r="C1215" s="1" t="s">
        <v>627</v>
      </c>
      <c r="D1215" s="1" t="s">
        <v>263</v>
      </c>
      <c r="E1215" s="1" t="s">
        <v>90</v>
      </c>
      <c r="F1215" s="1" t="s">
        <v>78</v>
      </c>
      <c r="G1215" s="1" t="s">
        <v>134</v>
      </c>
      <c r="H1215" s="1" t="s">
        <v>71</v>
      </c>
      <c r="I1215">
        <v>1</v>
      </c>
      <c r="J1215" t="s">
        <v>231</v>
      </c>
      <c r="K1215" s="1" t="s">
        <v>166</v>
      </c>
      <c r="L1215" s="1" t="s">
        <v>162</v>
      </c>
      <c r="M1215">
        <v>27</v>
      </c>
      <c r="N1215">
        <v>0</v>
      </c>
      <c r="O1215">
        <v>0</v>
      </c>
      <c r="P1215">
        <v>0</v>
      </c>
      <c r="X1215" t="str">
        <f>Toss[[#This Row],[服装]]&amp;Toss[[#This Row],[名前]]&amp;Toss[[#This Row],[レアリティ]]</f>
        <v>サバゲ星海光来ICONIC</v>
      </c>
    </row>
    <row r="1216" spans="1:24" x14ac:dyDescent="0.25">
      <c r="A1216">
        <f>VLOOKUP(Toss[[#This Row],[No用]],SetNo[[No.用]:[vlookup 用]],2,FALSE)</f>
        <v>390</v>
      </c>
      <c r="B1216">
        <f>IF(ROW()=2,1,IF(A1215&lt;&gt;Toss[[#This Row],[No]],1,B1215+1))</f>
        <v>2</v>
      </c>
      <c r="C1216" s="1" t="s">
        <v>627</v>
      </c>
      <c r="D1216" s="1" t="s">
        <v>263</v>
      </c>
      <c r="E1216" s="1" t="s">
        <v>90</v>
      </c>
      <c r="F1216" s="1" t="s">
        <v>78</v>
      </c>
      <c r="G1216" s="1" t="s">
        <v>134</v>
      </c>
      <c r="H1216" s="1" t="s">
        <v>71</v>
      </c>
      <c r="I1216">
        <v>1</v>
      </c>
      <c r="J1216" t="s">
        <v>231</v>
      </c>
      <c r="K1216" s="1" t="s">
        <v>167</v>
      </c>
      <c r="L1216" s="1" t="s">
        <v>162</v>
      </c>
      <c r="M1216">
        <v>32</v>
      </c>
      <c r="N1216">
        <v>0</v>
      </c>
      <c r="O1216">
        <v>0</v>
      </c>
      <c r="P1216">
        <v>0</v>
      </c>
      <c r="X1216" t="str">
        <f>Toss[[#This Row],[服装]]&amp;Toss[[#This Row],[名前]]&amp;Toss[[#This Row],[レアリティ]]</f>
        <v>サバゲ星海光来ICONIC</v>
      </c>
    </row>
    <row r="1217" spans="1:24" x14ac:dyDescent="0.25">
      <c r="A1217">
        <f>VLOOKUP(Toss[[#This Row],[No用]],SetNo[[No.用]:[vlookup 用]],2,FALSE)</f>
        <v>391</v>
      </c>
      <c r="B1217">
        <f>IF(ROW()=2,1,IF(A1216&lt;&gt;Toss[[#This Row],[No]],1,B1216+1))</f>
        <v>1</v>
      </c>
      <c r="C1217" s="1" t="s">
        <v>701</v>
      </c>
      <c r="D1217" s="1" t="s">
        <v>263</v>
      </c>
      <c r="E1217" s="1" t="s">
        <v>77</v>
      </c>
      <c r="F1217" s="1" t="s">
        <v>78</v>
      </c>
      <c r="G1217" s="1" t="s">
        <v>134</v>
      </c>
      <c r="H1217" s="1" t="s">
        <v>71</v>
      </c>
      <c r="I1217">
        <v>1</v>
      </c>
      <c r="J1217" t="s">
        <v>231</v>
      </c>
      <c r="K1217" s="1" t="s">
        <v>166</v>
      </c>
      <c r="L1217" s="1" t="s">
        <v>162</v>
      </c>
      <c r="M1217">
        <v>27</v>
      </c>
      <c r="N1217">
        <v>0</v>
      </c>
      <c r="O1217">
        <v>0</v>
      </c>
      <c r="P1217">
        <v>0</v>
      </c>
      <c r="X1217" t="str">
        <f>Toss[[#This Row],[服装]]&amp;Toss[[#This Row],[名前]]&amp;Toss[[#This Row],[レアリティ]]</f>
        <v>花火星海光来ICONIC</v>
      </c>
    </row>
    <row r="1218" spans="1:24" x14ac:dyDescent="0.25">
      <c r="A1218">
        <f>VLOOKUP(Toss[[#This Row],[No用]],SetNo[[No.用]:[vlookup 用]],2,FALSE)</f>
        <v>391</v>
      </c>
      <c r="B1218">
        <f>IF(ROW()=2,1,IF(A1217&lt;&gt;Toss[[#This Row],[No]],1,B1217+1))</f>
        <v>2</v>
      </c>
      <c r="C1218" s="1" t="s">
        <v>701</v>
      </c>
      <c r="D1218" s="1" t="s">
        <v>263</v>
      </c>
      <c r="E1218" s="1" t="s">
        <v>77</v>
      </c>
      <c r="F1218" s="1" t="s">
        <v>78</v>
      </c>
      <c r="G1218" s="1" t="s">
        <v>134</v>
      </c>
      <c r="H1218" s="1" t="s">
        <v>71</v>
      </c>
      <c r="I1218">
        <v>1</v>
      </c>
      <c r="J1218" t="s">
        <v>231</v>
      </c>
      <c r="K1218" s="1" t="s">
        <v>167</v>
      </c>
      <c r="L1218" s="1" t="s">
        <v>162</v>
      </c>
      <c r="M1218">
        <v>32</v>
      </c>
      <c r="N1218">
        <v>0</v>
      </c>
      <c r="O1218">
        <v>0</v>
      </c>
      <c r="P1218">
        <v>0</v>
      </c>
      <c r="X1218" t="str">
        <f>Toss[[#This Row],[服装]]&amp;Toss[[#This Row],[名前]]&amp;Toss[[#This Row],[レアリティ]]</f>
        <v>花火星海光来ICONIC</v>
      </c>
    </row>
    <row r="1219" spans="1:24" x14ac:dyDescent="0.25">
      <c r="A1219">
        <f>VLOOKUP(Toss[[#This Row],[No用]],SetNo[[No.用]:[vlookup 用]],2,FALSE)</f>
        <v>392</v>
      </c>
      <c r="B1219">
        <f>IF(ROW()=2,1,IF(A1218&lt;&gt;Toss[[#This Row],[No]],1,B1218+1))</f>
        <v>1</v>
      </c>
      <c r="C1219" s="1" t="s">
        <v>815</v>
      </c>
      <c r="D1219" s="1" t="s">
        <v>263</v>
      </c>
      <c r="E1219" s="1" t="s">
        <v>73</v>
      </c>
      <c r="F1219" s="1" t="s">
        <v>78</v>
      </c>
      <c r="G1219" s="1" t="s">
        <v>134</v>
      </c>
      <c r="H1219" s="1" t="s">
        <v>71</v>
      </c>
      <c r="I1219">
        <v>1</v>
      </c>
      <c r="J1219" t="s">
        <v>231</v>
      </c>
      <c r="K1219" s="1" t="s">
        <v>166</v>
      </c>
      <c r="L1219" s="1" t="s">
        <v>162</v>
      </c>
      <c r="M1219">
        <v>27</v>
      </c>
      <c r="N1219">
        <v>0</v>
      </c>
      <c r="O1219">
        <v>0</v>
      </c>
      <c r="P1219">
        <v>0</v>
      </c>
      <c r="X1219" t="str">
        <f>Toss[[#This Row],[服装]]&amp;Toss[[#This Row],[名前]]&amp;Toss[[#This Row],[レアリティ]]</f>
        <v>新年2星海光来ICONIC</v>
      </c>
    </row>
    <row r="1220" spans="1:24" x14ac:dyDescent="0.25">
      <c r="A1220">
        <f>VLOOKUP(Toss[[#This Row],[No用]],SetNo[[No.用]:[vlookup 用]],2,FALSE)</f>
        <v>392</v>
      </c>
      <c r="B1220">
        <f>IF(ROW()=2,1,IF(A1219&lt;&gt;Toss[[#This Row],[No]],1,B1219+1))</f>
        <v>2</v>
      </c>
      <c r="C1220" s="1" t="s">
        <v>815</v>
      </c>
      <c r="D1220" s="1" t="s">
        <v>263</v>
      </c>
      <c r="E1220" s="1" t="s">
        <v>73</v>
      </c>
      <c r="F1220" s="1" t="s">
        <v>78</v>
      </c>
      <c r="G1220" s="1" t="s">
        <v>134</v>
      </c>
      <c r="H1220" s="1" t="s">
        <v>71</v>
      </c>
      <c r="I1220">
        <v>1</v>
      </c>
      <c r="J1220" t="s">
        <v>231</v>
      </c>
      <c r="K1220" s="1" t="s">
        <v>167</v>
      </c>
      <c r="L1220" s="1" t="s">
        <v>162</v>
      </c>
      <c r="M1220">
        <v>32</v>
      </c>
      <c r="N1220">
        <v>0</v>
      </c>
      <c r="O1220">
        <v>0</v>
      </c>
      <c r="P1220">
        <v>0</v>
      </c>
      <c r="X1220" t="str">
        <f>Toss[[#This Row],[服装]]&amp;Toss[[#This Row],[名前]]&amp;Toss[[#This Row],[レアリティ]]</f>
        <v>新年2星海光来ICONIC</v>
      </c>
    </row>
    <row r="1221" spans="1:24" x14ac:dyDescent="0.25">
      <c r="A1221">
        <f>VLOOKUP(Toss[[#This Row],[No用]],SetNo[[No.用]:[vlookup 用]],2,FALSE)</f>
        <v>393</v>
      </c>
      <c r="B1221">
        <f>IF(ROW()=2,1,IF(A1220&lt;&gt;Toss[[#This Row],[No]],1,B1220+1))</f>
        <v>1</v>
      </c>
      <c r="C1221" s="1" t="s">
        <v>1559</v>
      </c>
      <c r="D1221" s="1" t="s">
        <v>263</v>
      </c>
      <c r="E1221" s="1" t="s">
        <v>90</v>
      </c>
      <c r="F1221" s="1" t="s">
        <v>78</v>
      </c>
      <c r="G1221" s="1" t="s">
        <v>134</v>
      </c>
      <c r="H1221" s="1" t="s">
        <v>71</v>
      </c>
      <c r="I1221">
        <v>1</v>
      </c>
      <c r="J1221" t="s">
        <v>231</v>
      </c>
      <c r="K1221" s="1" t="s">
        <v>166</v>
      </c>
      <c r="L1221" s="1" t="s">
        <v>162</v>
      </c>
      <c r="M1221">
        <v>27</v>
      </c>
      <c r="N1221">
        <v>0</v>
      </c>
      <c r="O1221">
        <v>0</v>
      </c>
      <c r="P1221">
        <v>0</v>
      </c>
      <c r="X1221" t="str">
        <f>Toss[[#This Row],[服装]]&amp;Toss[[#This Row],[名前]]&amp;Toss[[#This Row],[レアリティ]]</f>
        <v>格ゲー星海光来ICONIC</v>
      </c>
    </row>
    <row r="1222" spans="1:24" x14ac:dyDescent="0.25">
      <c r="A1222">
        <f>VLOOKUP(Toss[[#This Row],[No用]],SetNo[[No.用]:[vlookup 用]],2,FALSE)</f>
        <v>393</v>
      </c>
      <c r="B1222">
        <f>IF(ROW()=2,1,IF(A1221&lt;&gt;Toss[[#This Row],[No]],1,B1221+1))</f>
        <v>2</v>
      </c>
      <c r="C1222" s="1" t="s">
        <v>1559</v>
      </c>
      <c r="D1222" s="1" t="s">
        <v>263</v>
      </c>
      <c r="E1222" s="1" t="s">
        <v>90</v>
      </c>
      <c r="F1222" s="1" t="s">
        <v>78</v>
      </c>
      <c r="G1222" s="1" t="s">
        <v>134</v>
      </c>
      <c r="H1222" s="1" t="s">
        <v>71</v>
      </c>
      <c r="I1222">
        <v>1</v>
      </c>
      <c r="J1222" t="s">
        <v>231</v>
      </c>
      <c r="K1222" s="1" t="s">
        <v>167</v>
      </c>
      <c r="L1222" s="1" t="s">
        <v>162</v>
      </c>
      <c r="M1222">
        <v>32</v>
      </c>
      <c r="N1222">
        <v>0</v>
      </c>
      <c r="O1222">
        <v>0</v>
      </c>
      <c r="P1222">
        <v>0</v>
      </c>
      <c r="X1222" t="str">
        <f>Toss[[#This Row],[服装]]&amp;Toss[[#This Row],[名前]]&amp;Toss[[#This Row],[レアリティ]]</f>
        <v>格ゲー星海光来ICONIC</v>
      </c>
    </row>
    <row r="1223" spans="1:24" x14ac:dyDescent="0.25">
      <c r="A1223">
        <f>VLOOKUP(Toss[[#This Row],[No用]],SetNo[[No.用]:[vlookup 用]],2,FALSE)</f>
        <v>394</v>
      </c>
      <c r="B1223">
        <f>IF(ROW()=2,1,IF(A1220&lt;&gt;Toss[[#This Row],[No]],1,B1220+1))</f>
        <v>1</v>
      </c>
      <c r="C1223" t="s">
        <v>108</v>
      </c>
      <c r="D1223" t="s">
        <v>133</v>
      </c>
      <c r="E1223" t="s">
        <v>77</v>
      </c>
      <c r="F1223" t="s">
        <v>82</v>
      </c>
      <c r="G1223" t="s">
        <v>134</v>
      </c>
      <c r="H1223" t="s">
        <v>71</v>
      </c>
      <c r="I1223">
        <v>1</v>
      </c>
      <c r="J1223" t="s">
        <v>231</v>
      </c>
      <c r="K1223" s="1" t="s">
        <v>166</v>
      </c>
      <c r="L1223" s="1" t="s">
        <v>162</v>
      </c>
      <c r="M1223">
        <v>25</v>
      </c>
      <c r="N1223">
        <v>0</v>
      </c>
      <c r="O1223">
        <v>0</v>
      </c>
      <c r="P1223">
        <v>0</v>
      </c>
      <c r="X1223" t="str">
        <f>Toss[[#This Row],[服装]]&amp;Toss[[#This Row],[名前]]&amp;Toss[[#This Row],[レアリティ]]</f>
        <v>ユニフォーム昼神幸郎ICONIC</v>
      </c>
    </row>
    <row r="1224" spans="1:24" x14ac:dyDescent="0.25">
      <c r="A1224">
        <f>VLOOKUP(Toss[[#This Row],[No用]],SetNo[[No.用]:[vlookup 用]],2,FALSE)</f>
        <v>394</v>
      </c>
      <c r="B1224">
        <f>IF(ROW()=2,1,IF(A1223&lt;&gt;Toss[[#This Row],[No]],1,B1223+1))</f>
        <v>2</v>
      </c>
      <c r="C1224" t="s">
        <v>108</v>
      </c>
      <c r="D1224" t="s">
        <v>133</v>
      </c>
      <c r="E1224" t="s">
        <v>77</v>
      </c>
      <c r="F1224" t="s">
        <v>82</v>
      </c>
      <c r="G1224" t="s">
        <v>134</v>
      </c>
      <c r="H1224" t="s">
        <v>71</v>
      </c>
      <c r="I1224">
        <v>1</v>
      </c>
      <c r="J1224" t="s">
        <v>231</v>
      </c>
      <c r="K1224" s="1" t="s">
        <v>167</v>
      </c>
      <c r="L1224" s="1" t="s">
        <v>162</v>
      </c>
      <c r="M1224">
        <v>26</v>
      </c>
      <c r="N1224">
        <v>0</v>
      </c>
      <c r="O1224">
        <v>0</v>
      </c>
      <c r="P1224">
        <v>0</v>
      </c>
      <c r="X1224" t="str">
        <f>Toss[[#This Row],[服装]]&amp;Toss[[#This Row],[名前]]&amp;Toss[[#This Row],[レアリティ]]</f>
        <v>ユニフォーム昼神幸郎ICONIC</v>
      </c>
    </row>
    <row r="1225" spans="1:24" x14ac:dyDescent="0.25">
      <c r="A1225">
        <f>VLOOKUP(Toss[[#This Row],[No用]],SetNo[[No.用]:[vlookup 用]],2,FALSE)</f>
        <v>395</v>
      </c>
      <c r="B1225">
        <f>IF(ROW()=2,1,IF(A1224&lt;&gt;Toss[[#This Row],[No]],1,B1224+1))</f>
        <v>1</v>
      </c>
      <c r="C1225" s="1" t="s">
        <v>585</v>
      </c>
      <c r="D1225" t="s">
        <v>133</v>
      </c>
      <c r="E1225" s="1" t="s">
        <v>73</v>
      </c>
      <c r="F1225" t="s">
        <v>82</v>
      </c>
      <c r="G1225" t="s">
        <v>134</v>
      </c>
      <c r="H1225" t="s">
        <v>71</v>
      </c>
      <c r="I1225">
        <v>1</v>
      </c>
      <c r="J1225" t="s">
        <v>231</v>
      </c>
      <c r="K1225" s="1" t="s">
        <v>166</v>
      </c>
      <c r="L1225" s="1" t="s">
        <v>162</v>
      </c>
      <c r="M1225">
        <v>25</v>
      </c>
      <c r="N1225">
        <v>0</v>
      </c>
      <c r="O1225">
        <v>0</v>
      </c>
      <c r="P1225">
        <v>0</v>
      </c>
      <c r="X1225" t="str">
        <f>Toss[[#This Row],[服装]]&amp;Toss[[#This Row],[名前]]&amp;Toss[[#This Row],[レアリティ]]</f>
        <v>Xmas昼神幸郎ICONIC</v>
      </c>
    </row>
    <row r="1226" spans="1:24" x14ac:dyDescent="0.25">
      <c r="A1226">
        <f>VLOOKUP(Toss[[#This Row],[No用]],SetNo[[No.用]:[vlookup 用]],2,FALSE)</f>
        <v>395</v>
      </c>
      <c r="B1226">
        <f>IF(ROW()=2,1,IF(A1225&lt;&gt;Toss[[#This Row],[No]],1,B1225+1))</f>
        <v>2</v>
      </c>
      <c r="C1226" s="1" t="s">
        <v>585</v>
      </c>
      <c r="D1226" t="s">
        <v>133</v>
      </c>
      <c r="E1226" s="1" t="s">
        <v>73</v>
      </c>
      <c r="F1226" t="s">
        <v>82</v>
      </c>
      <c r="G1226" t="s">
        <v>134</v>
      </c>
      <c r="H1226" t="s">
        <v>71</v>
      </c>
      <c r="I1226">
        <v>1</v>
      </c>
      <c r="J1226" t="s">
        <v>231</v>
      </c>
      <c r="K1226" s="1" t="s">
        <v>167</v>
      </c>
      <c r="L1226" s="1" t="s">
        <v>162</v>
      </c>
      <c r="M1226">
        <v>26</v>
      </c>
      <c r="N1226">
        <v>0</v>
      </c>
      <c r="O1226">
        <v>0</v>
      </c>
      <c r="P1226">
        <v>0</v>
      </c>
      <c r="X1226" t="str">
        <f>Toss[[#This Row],[服装]]&amp;Toss[[#This Row],[名前]]&amp;Toss[[#This Row],[レアリティ]]</f>
        <v>Xmas昼神幸郎ICONIC</v>
      </c>
    </row>
    <row r="1227" spans="1:24" x14ac:dyDescent="0.25">
      <c r="A1227">
        <f>VLOOKUP(Toss[[#This Row],[No用]],SetNo[[No.用]:[vlookup 用]],2,FALSE)</f>
        <v>396</v>
      </c>
      <c r="B1227">
        <f>IF(ROW()=2,1,IF(A1226&lt;&gt;Toss[[#This Row],[No]],1,B1226+1))</f>
        <v>1</v>
      </c>
      <c r="C1227" s="1" t="s">
        <v>928</v>
      </c>
      <c r="D1227" s="1" t="s">
        <v>133</v>
      </c>
      <c r="E1227" s="1" t="s">
        <v>90</v>
      </c>
      <c r="F1227" s="1" t="s">
        <v>82</v>
      </c>
      <c r="G1227" s="1" t="s">
        <v>134</v>
      </c>
      <c r="H1227" s="1" t="s">
        <v>71</v>
      </c>
      <c r="I1227">
        <v>1</v>
      </c>
      <c r="J1227" t="s">
        <v>231</v>
      </c>
      <c r="K1227" s="1" t="s">
        <v>166</v>
      </c>
      <c r="L1227" s="1" t="s">
        <v>162</v>
      </c>
      <c r="M1227">
        <v>25</v>
      </c>
      <c r="N1227">
        <v>0</v>
      </c>
      <c r="O1227">
        <v>0</v>
      </c>
      <c r="P1227">
        <v>0</v>
      </c>
      <c r="X1227" t="str">
        <f>Toss[[#This Row],[服装]]&amp;Toss[[#This Row],[名前]]&amp;Toss[[#This Row],[レアリティ]]</f>
        <v>職業体験2昼神幸郎ICONIC</v>
      </c>
    </row>
    <row r="1228" spans="1:24" x14ac:dyDescent="0.25">
      <c r="A1228">
        <f>VLOOKUP(Toss[[#This Row],[No用]],SetNo[[No.用]:[vlookup 用]],2,FALSE)</f>
        <v>396</v>
      </c>
      <c r="B1228">
        <f>IF(ROW()=2,1,IF(A1227&lt;&gt;Toss[[#This Row],[No]],1,B1227+1))</f>
        <v>2</v>
      </c>
      <c r="C1228" s="1" t="s">
        <v>928</v>
      </c>
      <c r="D1228" s="1" t="s">
        <v>133</v>
      </c>
      <c r="E1228" s="1" t="s">
        <v>90</v>
      </c>
      <c r="F1228" s="1" t="s">
        <v>82</v>
      </c>
      <c r="G1228" s="1" t="s">
        <v>134</v>
      </c>
      <c r="H1228" s="1" t="s">
        <v>71</v>
      </c>
      <c r="I1228">
        <v>1</v>
      </c>
      <c r="J1228" t="s">
        <v>231</v>
      </c>
      <c r="K1228" s="1" t="s">
        <v>167</v>
      </c>
      <c r="L1228" s="1" t="s">
        <v>162</v>
      </c>
      <c r="M1228">
        <v>26</v>
      </c>
      <c r="N1228">
        <v>0</v>
      </c>
      <c r="O1228">
        <v>0</v>
      </c>
      <c r="P1228">
        <v>0</v>
      </c>
      <c r="X1228" t="str">
        <f>Toss[[#This Row],[服装]]&amp;Toss[[#This Row],[名前]]&amp;Toss[[#This Row],[レアリティ]]</f>
        <v>職業体験2昼神幸郎ICONIC</v>
      </c>
    </row>
    <row r="1229" spans="1:24" x14ac:dyDescent="0.25">
      <c r="A1229">
        <f>VLOOKUP(Toss[[#This Row],[No用]],SetNo[[No.用]:[vlookup 用]],2,FALSE)</f>
        <v>397</v>
      </c>
      <c r="B1229">
        <f>IF(ROW()=2,1,IF(A1228&lt;&gt;Toss[[#This Row],[No]],1,B1228+1))</f>
        <v>1</v>
      </c>
      <c r="C1229" s="1" t="s">
        <v>1364</v>
      </c>
      <c r="D1229" s="1" t="s">
        <v>133</v>
      </c>
      <c r="E1229" s="1" t="s">
        <v>77</v>
      </c>
      <c r="F1229" s="1" t="s">
        <v>82</v>
      </c>
      <c r="G1229" s="1" t="s">
        <v>134</v>
      </c>
      <c r="H1229" s="1" t="s">
        <v>71</v>
      </c>
      <c r="I1229">
        <v>1</v>
      </c>
      <c r="J1229" t="s">
        <v>231</v>
      </c>
      <c r="K1229" s="1" t="s">
        <v>166</v>
      </c>
      <c r="L1229" s="1" t="s">
        <v>162</v>
      </c>
      <c r="M1229">
        <v>25</v>
      </c>
      <c r="N1229">
        <v>0</v>
      </c>
      <c r="O1229">
        <v>0</v>
      </c>
      <c r="P1229">
        <v>0</v>
      </c>
      <c r="X1229" t="str">
        <f>Toss[[#This Row],[服装]]&amp;Toss[[#This Row],[名前]]&amp;Toss[[#This Row],[レアリティ]]</f>
        <v>寝正月昼神幸郎ICONIC</v>
      </c>
    </row>
    <row r="1230" spans="1:24" x14ac:dyDescent="0.25">
      <c r="A1230">
        <f>VLOOKUP(Toss[[#This Row],[No用]],SetNo[[No.用]:[vlookup 用]],2,FALSE)</f>
        <v>397</v>
      </c>
      <c r="B1230">
        <f>IF(ROW()=2,1,IF(A1229&lt;&gt;Toss[[#This Row],[No]],1,B1229+1))</f>
        <v>2</v>
      </c>
      <c r="C1230" s="1" t="s">
        <v>1364</v>
      </c>
      <c r="D1230" s="1" t="s">
        <v>133</v>
      </c>
      <c r="E1230" s="1" t="s">
        <v>77</v>
      </c>
      <c r="F1230" s="1" t="s">
        <v>82</v>
      </c>
      <c r="G1230" s="1" t="s">
        <v>134</v>
      </c>
      <c r="H1230" s="1" t="s">
        <v>71</v>
      </c>
      <c r="I1230">
        <v>1</v>
      </c>
      <c r="J1230" t="s">
        <v>231</v>
      </c>
      <c r="K1230" s="1" t="s">
        <v>167</v>
      </c>
      <c r="L1230" s="1" t="s">
        <v>162</v>
      </c>
      <c r="M1230">
        <v>26</v>
      </c>
      <c r="N1230">
        <v>0</v>
      </c>
      <c r="O1230">
        <v>0</v>
      </c>
      <c r="P1230">
        <v>0</v>
      </c>
      <c r="X1230" t="str">
        <f>Toss[[#This Row],[服装]]&amp;Toss[[#This Row],[名前]]&amp;Toss[[#This Row],[レアリティ]]</f>
        <v>寝正月昼神幸郎ICONIC</v>
      </c>
    </row>
    <row r="1231" spans="1:24" x14ac:dyDescent="0.25">
      <c r="A1231">
        <f>VLOOKUP(Toss[[#This Row],[No用]],SetNo[[No.用]:[vlookup 用]],2,FALSE)</f>
        <v>398</v>
      </c>
      <c r="B1231">
        <f>IF(ROW()=2,1,IF(A1230&lt;&gt;Toss[[#This Row],[No]],1,B1230+1))</f>
        <v>1</v>
      </c>
      <c r="C1231" t="s">
        <v>108</v>
      </c>
      <c r="D1231" t="s">
        <v>131</v>
      </c>
      <c r="E1231" t="s">
        <v>77</v>
      </c>
      <c r="F1231" t="s">
        <v>78</v>
      </c>
      <c r="G1231" t="s">
        <v>135</v>
      </c>
      <c r="H1231" t="s">
        <v>71</v>
      </c>
      <c r="I1231">
        <v>1</v>
      </c>
      <c r="J1231" t="s">
        <v>231</v>
      </c>
      <c r="K1231" s="1" t="s">
        <v>166</v>
      </c>
      <c r="L1231" s="1" t="s">
        <v>162</v>
      </c>
      <c r="M1231">
        <v>27</v>
      </c>
      <c r="N1231">
        <v>0</v>
      </c>
      <c r="O1231">
        <v>0</v>
      </c>
      <c r="P1231">
        <v>0</v>
      </c>
      <c r="X1231" t="str">
        <f>Toss[[#This Row],[服装]]&amp;Toss[[#This Row],[名前]]&amp;Toss[[#This Row],[レアリティ]]</f>
        <v>ユニフォーム佐久早聖臣ICONIC</v>
      </c>
    </row>
    <row r="1232" spans="1:24" x14ac:dyDescent="0.25">
      <c r="A1232">
        <f>VLOOKUP(Toss[[#This Row],[No用]],SetNo[[No.用]:[vlookup 用]],2,FALSE)</f>
        <v>398</v>
      </c>
      <c r="B1232">
        <f>IF(ROW()=2,1,IF(A1231&lt;&gt;Toss[[#This Row],[No]],1,B1231+1))</f>
        <v>2</v>
      </c>
      <c r="C1232" t="s">
        <v>108</v>
      </c>
      <c r="D1232" t="s">
        <v>131</v>
      </c>
      <c r="E1232" t="s">
        <v>77</v>
      </c>
      <c r="F1232" t="s">
        <v>78</v>
      </c>
      <c r="G1232" t="s">
        <v>135</v>
      </c>
      <c r="H1232" t="s">
        <v>71</v>
      </c>
      <c r="I1232">
        <v>1</v>
      </c>
      <c r="J1232" t="s">
        <v>231</v>
      </c>
      <c r="K1232" s="1" t="s">
        <v>167</v>
      </c>
      <c r="L1232" s="1" t="s">
        <v>162</v>
      </c>
      <c r="M1232">
        <v>32</v>
      </c>
      <c r="N1232">
        <v>0</v>
      </c>
      <c r="O1232">
        <v>0</v>
      </c>
      <c r="P1232">
        <v>0</v>
      </c>
      <c r="X1232" t="str">
        <f>Toss[[#This Row],[服装]]&amp;Toss[[#This Row],[名前]]&amp;Toss[[#This Row],[レアリティ]]</f>
        <v>ユニフォーム佐久早聖臣ICONIC</v>
      </c>
    </row>
    <row r="1233" spans="1:24" x14ac:dyDescent="0.25">
      <c r="A1233">
        <f>VLOOKUP(Toss[[#This Row],[No用]],SetNo[[No.用]:[vlookup 用]],2,FALSE)</f>
        <v>399</v>
      </c>
      <c r="B1233">
        <f>IF(ROW()=2,1,IF(A1232&lt;&gt;Toss[[#This Row],[No]],1,B1232+1))</f>
        <v>1</v>
      </c>
      <c r="C1233" s="1" t="s">
        <v>627</v>
      </c>
      <c r="D1233" s="1" t="s">
        <v>131</v>
      </c>
      <c r="E1233" s="1" t="s">
        <v>73</v>
      </c>
      <c r="F1233" s="1" t="s">
        <v>78</v>
      </c>
      <c r="G1233" s="1" t="s">
        <v>135</v>
      </c>
      <c r="H1233" s="1" t="s">
        <v>71</v>
      </c>
      <c r="I1233">
        <v>1</v>
      </c>
      <c r="J1233" t="s">
        <v>231</v>
      </c>
      <c r="K1233" s="1" t="s">
        <v>166</v>
      </c>
      <c r="L1233" s="1" t="s">
        <v>162</v>
      </c>
      <c r="M1233">
        <v>27</v>
      </c>
      <c r="N1233">
        <v>0</v>
      </c>
      <c r="O1233">
        <v>0</v>
      </c>
      <c r="P1233">
        <v>0</v>
      </c>
      <c r="X1233" t="str">
        <f>Toss[[#This Row],[服装]]&amp;Toss[[#This Row],[名前]]&amp;Toss[[#This Row],[レアリティ]]</f>
        <v>サバゲ佐久早聖臣ICONIC</v>
      </c>
    </row>
    <row r="1234" spans="1:24" x14ac:dyDescent="0.25">
      <c r="A1234">
        <f>VLOOKUP(Toss[[#This Row],[No用]],SetNo[[No.用]:[vlookup 用]],2,FALSE)</f>
        <v>399</v>
      </c>
      <c r="B1234">
        <f>IF(ROW()=2,1,IF(A1233&lt;&gt;Toss[[#This Row],[No]],1,B1233+1))</f>
        <v>2</v>
      </c>
      <c r="C1234" s="1" t="s">
        <v>627</v>
      </c>
      <c r="D1234" s="1" t="s">
        <v>131</v>
      </c>
      <c r="E1234" s="1" t="s">
        <v>73</v>
      </c>
      <c r="F1234" s="1" t="s">
        <v>78</v>
      </c>
      <c r="G1234" s="1" t="s">
        <v>135</v>
      </c>
      <c r="H1234" s="1" t="s">
        <v>71</v>
      </c>
      <c r="I1234">
        <v>1</v>
      </c>
      <c r="J1234" t="s">
        <v>231</v>
      </c>
      <c r="K1234" s="1" t="s">
        <v>167</v>
      </c>
      <c r="L1234" s="1" t="s">
        <v>162</v>
      </c>
      <c r="M1234">
        <v>32</v>
      </c>
      <c r="N1234">
        <v>0</v>
      </c>
      <c r="O1234">
        <v>0</v>
      </c>
      <c r="P1234">
        <v>0</v>
      </c>
      <c r="X1234" t="str">
        <f>Toss[[#This Row],[服装]]&amp;Toss[[#This Row],[名前]]&amp;Toss[[#This Row],[レアリティ]]</f>
        <v>サバゲ佐久早聖臣ICONIC</v>
      </c>
    </row>
    <row r="1235" spans="1:24" x14ac:dyDescent="0.25">
      <c r="A1235">
        <f>VLOOKUP(Toss[[#This Row],[No用]],SetNo[[No.用]:[vlookup 用]],2,FALSE)</f>
        <v>400</v>
      </c>
      <c r="B1235">
        <f>IF(ROW()=2,1,IF(A1234&lt;&gt;Toss[[#This Row],[No]],1,B1234+1))</f>
        <v>1</v>
      </c>
      <c r="C1235" s="1" t="s">
        <v>815</v>
      </c>
      <c r="D1235" s="1" t="s">
        <v>131</v>
      </c>
      <c r="E1235" s="1" t="s">
        <v>90</v>
      </c>
      <c r="F1235" s="1" t="s">
        <v>78</v>
      </c>
      <c r="G1235" s="1" t="s">
        <v>135</v>
      </c>
      <c r="H1235" s="1" t="s">
        <v>71</v>
      </c>
      <c r="I1235">
        <v>1</v>
      </c>
      <c r="J1235" t="s">
        <v>231</v>
      </c>
      <c r="K1235" s="1" t="s">
        <v>166</v>
      </c>
      <c r="L1235" s="1" t="s">
        <v>162</v>
      </c>
      <c r="M1235">
        <v>27</v>
      </c>
      <c r="N1235">
        <v>0</v>
      </c>
      <c r="O1235">
        <v>0</v>
      </c>
      <c r="P1235">
        <v>0</v>
      </c>
      <c r="X1235" t="str">
        <f>Toss[[#This Row],[服装]]&amp;Toss[[#This Row],[名前]]&amp;Toss[[#This Row],[レアリティ]]</f>
        <v>新年2佐久早聖臣ICONIC</v>
      </c>
    </row>
    <row r="1236" spans="1:24" x14ac:dyDescent="0.25">
      <c r="A1236">
        <f>VLOOKUP(Toss[[#This Row],[No用]],SetNo[[No.用]:[vlookup 用]],2,FALSE)</f>
        <v>400</v>
      </c>
      <c r="B1236">
        <f>IF(ROW()=2,1,IF(A1235&lt;&gt;Toss[[#This Row],[No]],1,B1235+1))</f>
        <v>2</v>
      </c>
      <c r="C1236" s="1" t="s">
        <v>815</v>
      </c>
      <c r="D1236" s="1" t="s">
        <v>131</v>
      </c>
      <c r="E1236" s="1" t="s">
        <v>90</v>
      </c>
      <c r="F1236" s="1" t="s">
        <v>78</v>
      </c>
      <c r="G1236" s="1" t="s">
        <v>135</v>
      </c>
      <c r="H1236" s="1" t="s">
        <v>71</v>
      </c>
      <c r="I1236">
        <v>1</v>
      </c>
      <c r="J1236" t="s">
        <v>231</v>
      </c>
      <c r="K1236" s="1" t="s">
        <v>167</v>
      </c>
      <c r="L1236" s="1" t="s">
        <v>162</v>
      </c>
      <c r="M1236">
        <v>32</v>
      </c>
      <c r="N1236">
        <v>0</v>
      </c>
      <c r="O1236">
        <v>0</v>
      </c>
      <c r="P1236">
        <v>0</v>
      </c>
      <c r="X1236" t="str">
        <f>Toss[[#This Row],[服装]]&amp;Toss[[#This Row],[名前]]&amp;Toss[[#This Row],[レアリティ]]</f>
        <v>新年2佐久早聖臣ICONIC</v>
      </c>
    </row>
    <row r="1237" spans="1:24" x14ac:dyDescent="0.25">
      <c r="A1237">
        <f>VLOOKUP(Toss[[#This Row],[No用]],SetNo[[No.用]:[vlookup 用]],2,FALSE)</f>
        <v>401</v>
      </c>
      <c r="B1237">
        <f>IF(ROW()=2,1,IF(A1236&lt;&gt;Toss[[#This Row],[No]],1,B1236+1))</f>
        <v>1</v>
      </c>
      <c r="C1237" s="1" t="s">
        <v>1446</v>
      </c>
      <c r="D1237" s="1" t="s">
        <v>131</v>
      </c>
      <c r="E1237" s="1" t="s">
        <v>77</v>
      </c>
      <c r="F1237" s="1" t="s">
        <v>78</v>
      </c>
      <c r="G1237" s="1" t="s">
        <v>135</v>
      </c>
      <c r="H1237" s="1" t="s">
        <v>71</v>
      </c>
      <c r="I1237">
        <v>1</v>
      </c>
      <c r="J1237" t="s">
        <v>231</v>
      </c>
      <c r="K1237" s="1" t="s">
        <v>166</v>
      </c>
      <c r="L1237" s="1" t="s">
        <v>162</v>
      </c>
      <c r="M1237">
        <v>27</v>
      </c>
      <c r="N1237">
        <v>0</v>
      </c>
      <c r="O1237">
        <v>0</v>
      </c>
      <c r="P1237">
        <v>0</v>
      </c>
      <c r="X1237" t="str">
        <f>Toss[[#This Row],[服装]]&amp;Toss[[#This Row],[名前]]&amp;Toss[[#This Row],[レアリティ]]</f>
        <v>和装体験佐久早聖臣ICONIC</v>
      </c>
    </row>
    <row r="1238" spans="1:24" x14ac:dyDescent="0.25">
      <c r="A1238">
        <f>VLOOKUP(Toss[[#This Row],[No用]],SetNo[[No.用]:[vlookup 用]],2,FALSE)</f>
        <v>401</v>
      </c>
      <c r="B1238">
        <f>IF(ROW()=2,1,IF(A1237&lt;&gt;Toss[[#This Row],[No]],1,B1237+1))</f>
        <v>2</v>
      </c>
      <c r="C1238" s="1" t="s">
        <v>1446</v>
      </c>
      <c r="D1238" s="1" t="s">
        <v>131</v>
      </c>
      <c r="E1238" s="1" t="s">
        <v>77</v>
      </c>
      <c r="F1238" s="1" t="s">
        <v>78</v>
      </c>
      <c r="G1238" s="1" t="s">
        <v>135</v>
      </c>
      <c r="H1238" s="1" t="s">
        <v>71</v>
      </c>
      <c r="I1238">
        <v>1</v>
      </c>
      <c r="J1238" t="s">
        <v>231</v>
      </c>
      <c r="K1238" s="1" t="s">
        <v>167</v>
      </c>
      <c r="L1238" s="1" t="s">
        <v>162</v>
      </c>
      <c r="M1238">
        <v>32</v>
      </c>
      <c r="N1238">
        <v>0</v>
      </c>
      <c r="O1238">
        <v>0</v>
      </c>
      <c r="P1238">
        <v>0</v>
      </c>
      <c r="X1238" t="str">
        <f>Toss[[#This Row],[服装]]&amp;Toss[[#This Row],[名前]]&amp;Toss[[#This Row],[レアリティ]]</f>
        <v>和装体験佐久早聖臣ICONIC</v>
      </c>
    </row>
    <row r="1239" spans="1:24" x14ac:dyDescent="0.25">
      <c r="A1239">
        <f>VLOOKUP(Toss[[#This Row],[No用]],SetNo[[No.用]:[vlookup 用]],2,FALSE)</f>
        <v>402</v>
      </c>
      <c r="B1239">
        <f>IF(ROW()=2,1,IF(A1238&lt;&gt;Toss[[#This Row],[No]],1,B1238+1))</f>
        <v>1</v>
      </c>
      <c r="C1239" t="s">
        <v>108</v>
      </c>
      <c r="D1239" t="s">
        <v>132</v>
      </c>
      <c r="E1239" t="s">
        <v>77</v>
      </c>
      <c r="F1239" t="s">
        <v>80</v>
      </c>
      <c r="G1239" t="s">
        <v>135</v>
      </c>
      <c r="H1239" t="s">
        <v>71</v>
      </c>
      <c r="I1239">
        <v>1</v>
      </c>
      <c r="J1239" t="s">
        <v>231</v>
      </c>
      <c r="K1239" s="1" t="s">
        <v>166</v>
      </c>
      <c r="L1239" s="1" t="s">
        <v>162</v>
      </c>
      <c r="M1239">
        <v>26</v>
      </c>
      <c r="N1239">
        <v>0</v>
      </c>
      <c r="O1239">
        <v>0</v>
      </c>
      <c r="P1239">
        <v>0</v>
      </c>
      <c r="X1239" t="str">
        <f>Toss[[#This Row],[服装]]&amp;Toss[[#This Row],[名前]]&amp;Toss[[#This Row],[レアリティ]]</f>
        <v>ユニフォーム小森元也ICONIC</v>
      </c>
    </row>
    <row r="1240" spans="1:24" x14ac:dyDescent="0.25">
      <c r="A1240">
        <f>VLOOKUP(Toss[[#This Row],[No用]],SetNo[[No.用]:[vlookup 用]],2,FALSE)</f>
        <v>402</v>
      </c>
      <c r="B1240">
        <f>IF(ROW()=2,1,IF(A1239&lt;&gt;Toss[[#This Row],[No]],1,B1239+1))</f>
        <v>2</v>
      </c>
      <c r="C1240" t="s">
        <v>108</v>
      </c>
      <c r="D1240" t="s">
        <v>132</v>
      </c>
      <c r="E1240" t="s">
        <v>77</v>
      </c>
      <c r="F1240" t="s">
        <v>80</v>
      </c>
      <c r="G1240" t="s">
        <v>135</v>
      </c>
      <c r="H1240" t="s">
        <v>71</v>
      </c>
      <c r="I1240">
        <v>1</v>
      </c>
      <c r="J1240" t="s">
        <v>231</v>
      </c>
      <c r="K1240" s="1" t="s">
        <v>169</v>
      </c>
      <c r="L1240" s="1" t="s">
        <v>162</v>
      </c>
      <c r="M1240">
        <v>26</v>
      </c>
      <c r="N1240">
        <v>0</v>
      </c>
      <c r="O1240">
        <v>0</v>
      </c>
      <c r="P1240">
        <v>0</v>
      </c>
      <c r="X1240" t="str">
        <f>Toss[[#This Row],[服装]]&amp;Toss[[#This Row],[名前]]&amp;Toss[[#This Row],[レアリティ]]</f>
        <v>ユニフォーム小森元也ICONIC</v>
      </c>
    </row>
    <row r="1241" spans="1:24" x14ac:dyDescent="0.25">
      <c r="A1241">
        <f>VLOOKUP(Toss[[#This Row],[No用]],SetNo[[No.用]:[vlookup 用]],2,FALSE)</f>
        <v>403</v>
      </c>
      <c r="B1241">
        <f>IF(ROW()=2,1,IF(A1240&lt;&gt;Toss[[#This Row],[No]],1,B1240+1))</f>
        <v>1</v>
      </c>
      <c r="C1241" s="1" t="s">
        <v>677</v>
      </c>
      <c r="D1241" s="1" t="s">
        <v>132</v>
      </c>
      <c r="E1241" s="1" t="s">
        <v>73</v>
      </c>
      <c r="F1241" s="1" t="s">
        <v>80</v>
      </c>
      <c r="G1241" s="1" t="s">
        <v>135</v>
      </c>
      <c r="H1241" s="1" t="s">
        <v>71</v>
      </c>
      <c r="I1241">
        <v>1</v>
      </c>
      <c r="J1241" t="s">
        <v>231</v>
      </c>
      <c r="K1241" s="1" t="s">
        <v>166</v>
      </c>
      <c r="L1241" s="1" t="s">
        <v>178</v>
      </c>
      <c r="M1241">
        <v>29</v>
      </c>
      <c r="N1241">
        <v>0</v>
      </c>
      <c r="O1241">
        <v>0</v>
      </c>
      <c r="P1241">
        <v>0</v>
      </c>
      <c r="X1241" t="str">
        <f>Toss[[#This Row],[服装]]&amp;Toss[[#This Row],[名前]]&amp;Toss[[#This Row],[レアリティ]]</f>
        <v>キャンプ小森元也ICONIC</v>
      </c>
    </row>
    <row r="1242" spans="1:24" x14ac:dyDescent="0.25">
      <c r="A1242">
        <f>VLOOKUP(Toss[[#This Row],[No用]],SetNo[[No.用]:[vlookup 用]],2,FALSE)</f>
        <v>403</v>
      </c>
      <c r="B1242">
        <f>IF(ROW()=2,1,IF(A1241&lt;&gt;Toss[[#This Row],[No]],1,B1241+1))</f>
        <v>2</v>
      </c>
      <c r="C1242" s="1" t="s">
        <v>677</v>
      </c>
      <c r="D1242" s="1" t="s">
        <v>132</v>
      </c>
      <c r="E1242" s="1" t="s">
        <v>73</v>
      </c>
      <c r="F1242" s="1" t="s">
        <v>80</v>
      </c>
      <c r="G1242" s="1" t="s">
        <v>135</v>
      </c>
      <c r="H1242" s="1" t="s">
        <v>71</v>
      </c>
      <c r="I1242">
        <v>1</v>
      </c>
      <c r="J1242" t="s">
        <v>231</v>
      </c>
      <c r="K1242" s="1" t="s">
        <v>169</v>
      </c>
      <c r="L1242" s="1" t="s">
        <v>162</v>
      </c>
      <c r="M1242">
        <v>26</v>
      </c>
      <c r="N1242">
        <v>0</v>
      </c>
      <c r="O1242">
        <v>0</v>
      </c>
      <c r="P1242">
        <v>0</v>
      </c>
      <c r="X1242" t="str">
        <f>Toss[[#This Row],[服装]]&amp;Toss[[#This Row],[名前]]&amp;Toss[[#This Row],[レアリティ]]</f>
        <v>キャンプ小森元也ICONIC</v>
      </c>
    </row>
    <row r="1243" spans="1:24" x14ac:dyDescent="0.25">
      <c r="A1243">
        <f>VLOOKUP(Toss[[#This Row],[No用]],SetNo[[No.用]:[vlookup 用]],2,FALSE)</f>
        <v>404</v>
      </c>
      <c r="B1243">
        <f>IF(ROW()=2,1,IF(A1242&lt;&gt;Toss[[#This Row],[No]],1,B1242+1))</f>
        <v>1</v>
      </c>
      <c r="C1243" s="1" t="s">
        <v>1031</v>
      </c>
      <c r="D1243" s="1" t="s">
        <v>132</v>
      </c>
      <c r="E1243" s="1" t="s">
        <v>90</v>
      </c>
      <c r="F1243" s="1" t="s">
        <v>80</v>
      </c>
      <c r="G1243" s="1" t="s">
        <v>135</v>
      </c>
      <c r="H1243" s="1" t="s">
        <v>71</v>
      </c>
      <c r="I1243">
        <v>1</v>
      </c>
      <c r="J1243" t="s">
        <v>231</v>
      </c>
      <c r="K1243" s="1" t="s">
        <v>166</v>
      </c>
      <c r="L1243" s="1" t="s">
        <v>178</v>
      </c>
      <c r="M1243">
        <v>29</v>
      </c>
      <c r="N1243">
        <v>0</v>
      </c>
      <c r="O1243">
        <v>0</v>
      </c>
      <c r="P1243">
        <v>0</v>
      </c>
      <c r="X1243" t="str">
        <f>Toss[[#This Row],[服装]]&amp;Toss[[#This Row],[名前]]&amp;Toss[[#This Row],[レアリティ]]</f>
        <v>ハロウィン小森元也ICONIC</v>
      </c>
    </row>
    <row r="1244" spans="1:24" x14ac:dyDescent="0.25">
      <c r="A1244">
        <f>VLOOKUP(Toss[[#This Row],[No用]],SetNo[[No.用]:[vlookup 用]],2,FALSE)</f>
        <v>404</v>
      </c>
      <c r="B1244">
        <f>IF(ROW()=2,1,IF(A1243&lt;&gt;Toss[[#This Row],[No]],1,B1243+1))</f>
        <v>2</v>
      </c>
      <c r="C1244" s="1" t="s">
        <v>1031</v>
      </c>
      <c r="D1244" s="1" t="s">
        <v>132</v>
      </c>
      <c r="E1244" s="1" t="s">
        <v>90</v>
      </c>
      <c r="F1244" s="1" t="s">
        <v>80</v>
      </c>
      <c r="G1244" s="1" t="s">
        <v>135</v>
      </c>
      <c r="H1244" s="1" t="s">
        <v>71</v>
      </c>
      <c r="I1244">
        <v>1</v>
      </c>
      <c r="J1244" t="s">
        <v>231</v>
      </c>
      <c r="K1244" s="1" t="s">
        <v>169</v>
      </c>
      <c r="L1244" s="1" t="s">
        <v>162</v>
      </c>
      <c r="M1244">
        <v>26</v>
      </c>
      <c r="N1244">
        <v>0</v>
      </c>
      <c r="O1244">
        <v>0</v>
      </c>
      <c r="P1244">
        <v>0</v>
      </c>
      <c r="X1244" t="str">
        <f>Toss[[#This Row],[服装]]&amp;Toss[[#This Row],[名前]]&amp;Toss[[#This Row],[レアリティ]]</f>
        <v>ハロウィン小森元也ICONIC</v>
      </c>
    </row>
    <row r="1245" spans="1:24" x14ac:dyDescent="0.25">
      <c r="A1245">
        <f>VLOOKUP(Toss[[#This Row],[No用]],SetNo[[No.用]:[vlookup 用]],2,FALSE)</f>
        <v>405</v>
      </c>
      <c r="B1245">
        <f>IF(ROW()=2,1,IF(A1244&lt;&gt;Toss[[#This Row],[No]],1,B1244+1))</f>
        <v>1</v>
      </c>
      <c r="C1245" t="s">
        <v>108</v>
      </c>
      <c r="D1245" s="1" t="s">
        <v>540</v>
      </c>
      <c r="E1245" s="1" t="s">
        <v>90</v>
      </c>
      <c r="F1245" s="1" t="s">
        <v>78</v>
      </c>
      <c r="G1245" s="1" t="s">
        <v>542</v>
      </c>
      <c r="H1245" t="s">
        <v>71</v>
      </c>
      <c r="I1245">
        <v>1</v>
      </c>
      <c r="J1245" t="s">
        <v>368</v>
      </c>
      <c r="K1245" s="1" t="s">
        <v>166</v>
      </c>
      <c r="L1245" s="1" t="s">
        <v>162</v>
      </c>
      <c r="M1245">
        <v>29</v>
      </c>
      <c r="N1245">
        <v>0</v>
      </c>
      <c r="O1245">
        <v>0</v>
      </c>
      <c r="P1245">
        <v>0</v>
      </c>
      <c r="X1245" t="str">
        <f>Toss[[#This Row],[服装]]&amp;Toss[[#This Row],[名前]]&amp;Toss[[#This Row],[レアリティ]]</f>
        <v>ユニフォーム大将優ICONIC</v>
      </c>
    </row>
    <row r="1246" spans="1:24" x14ac:dyDescent="0.25">
      <c r="A1246">
        <f>VLOOKUP(Toss[[#This Row],[No用]],SetNo[[No.用]:[vlookup 用]],2,FALSE)</f>
        <v>405</v>
      </c>
      <c r="B1246">
        <f>IF(ROW()=2,1,IF(A1245&lt;&gt;Toss[[#This Row],[No]],1,B1245+1))</f>
        <v>2</v>
      </c>
      <c r="C1246" t="s">
        <v>108</v>
      </c>
      <c r="D1246" s="1" t="s">
        <v>540</v>
      </c>
      <c r="E1246" s="1" t="s">
        <v>90</v>
      </c>
      <c r="F1246" s="1" t="s">
        <v>78</v>
      </c>
      <c r="G1246" s="1" t="s">
        <v>542</v>
      </c>
      <c r="H1246" t="s">
        <v>71</v>
      </c>
      <c r="I1246">
        <v>1</v>
      </c>
      <c r="J1246" t="s">
        <v>368</v>
      </c>
      <c r="K1246" s="1" t="s">
        <v>167</v>
      </c>
      <c r="L1246" s="1" t="s">
        <v>162</v>
      </c>
      <c r="M1246">
        <v>28</v>
      </c>
      <c r="N1246">
        <v>0</v>
      </c>
      <c r="O1246">
        <v>0</v>
      </c>
      <c r="P1246">
        <v>0</v>
      </c>
      <c r="X1246" t="str">
        <f>Toss[[#This Row],[服装]]&amp;Toss[[#This Row],[名前]]&amp;Toss[[#This Row],[レアリティ]]</f>
        <v>ユニフォーム大将優ICONIC</v>
      </c>
    </row>
    <row r="1247" spans="1:24" x14ac:dyDescent="0.25">
      <c r="A1247">
        <f>VLOOKUP(Toss[[#This Row],[No用]],SetNo[[No.用]:[vlookup 用]],2,FALSE)</f>
        <v>406</v>
      </c>
      <c r="B1247">
        <f>IF(ROW()=2,1,IF(A1246&lt;&gt;Toss[[#This Row],[No]],1,B1246+1))</f>
        <v>1</v>
      </c>
      <c r="C1247" s="1" t="s">
        <v>589</v>
      </c>
      <c r="D1247" s="1" t="s">
        <v>540</v>
      </c>
      <c r="E1247" s="1" t="s">
        <v>77</v>
      </c>
      <c r="F1247" s="1" t="s">
        <v>78</v>
      </c>
      <c r="G1247" s="1" t="s">
        <v>542</v>
      </c>
      <c r="H1247" s="1" t="s">
        <v>543</v>
      </c>
      <c r="I1247">
        <v>1</v>
      </c>
      <c r="J1247" t="s">
        <v>231</v>
      </c>
      <c r="K1247" s="1" t="s">
        <v>166</v>
      </c>
      <c r="L1247" s="1" t="s">
        <v>162</v>
      </c>
      <c r="M1247">
        <v>29</v>
      </c>
      <c r="N1247">
        <v>0</v>
      </c>
      <c r="O1247">
        <v>0</v>
      </c>
      <c r="P1247">
        <v>0</v>
      </c>
      <c r="X1247" t="str">
        <f>Toss[[#This Row],[服装]]&amp;Toss[[#This Row],[名前]]&amp;Toss[[#This Row],[レアリティ]]</f>
        <v>新年大将優ICONIC</v>
      </c>
    </row>
    <row r="1248" spans="1:24" x14ac:dyDescent="0.25">
      <c r="A1248">
        <f>VLOOKUP(Toss[[#This Row],[No用]],SetNo[[No.用]:[vlookup 用]],2,FALSE)</f>
        <v>406</v>
      </c>
      <c r="B1248">
        <f>IF(ROW()=2,1,IF(A1247&lt;&gt;Toss[[#This Row],[No]],1,B1247+1))</f>
        <v>2</v>
      </c>
      <c r="C1248" s="1" t="s">
        <v>589</v>
      </c>
      <c r="D1248" s="1" t="s">
        <v>540</v>
      </c>
      <c r="E1248" s="1" t="s">
        <v>77</v>
      </c>
      <c r="F1248" s="1" t="s">
        <v>78</v>
      </c>
      <c r="G1248" s="1" t="s">
        <v>542</v>
      </c>
      <c r="H1248" s="1" t="s">
        <v>543</v>
      </c>
      <c r="I1248">
        <v>1</v>
      </c>
      <c r="J1248" t="s">
        <v>368</v>
      </c>
      <c r="K1248" s="1" t="s">
        <v>167</v>
      </c>
      <c r="L1248" s="1" t="s">
        <v>178</v>
      </c>
      <c r="M1248">
        <v>31</v>
      </c>
      <c r="N1248">
        <v>0</v>
      </c>
      <c r="O1248">
        <v>0</v>
      </c>
      <c r="P1248">
        <v>0</v>
      </c>
      <c r="X1248" t="str">
        <f>Toss[[#This Row],[服装]]&amp;Toss[[#This Row],[名前]]&amp;Toss[[#This Row],[レアリティ]]</f>
        <v>新年大将優ICONIC</v>
      </c>
    </row>
    <row r="1249" spans="1:24" x14ac:dyDescent="0.25">
      <c r="A1249">
        <f>VLOOKUP(Toss[[#This Row],[No用]],SetNo[[No.用]:[vlookup 用]],2,FALSE)</f>
        <v>406</v>
      </c>
      <c r="B1249">
        <f>IF(ROW()=2,1,IF(A1248&lt;&gt;Toss[[#This Row],[No]],1,B1248+1))</f>
        <v>3</v>
      </c>
      <c r="C1249" s="1" t="s">
        <v>589</v>
      </c>
      <c r="D1249" s="1" t="s">
        <v>540</v>
      </c>
      <c r="E1249" s="1" t="s">
        <v>77</v>
      </c>
      <c r="F1249" s="1" t="s">
        <v>78</v>
      </c>
      <c r="G1249" s="1" t="s">
        <v>542</v>
      </c>
      <c r="H1249" s="1" t="s">
        <v>543</v>
      </c>
      <c r="I1249">
        <v>1</v>
      </c>
      <c r="J1249" t="s">
        <v>368</v>
      </c>
      <c r="K1249" s="1" t="s">
        <v>167</v>
      </c>
      <c r="L1249" s="1" t="s">
        <v>224</v>
      </c>
      <c r="M1249">
        <v>44</v>
      </c>
      <c r="N1249">
        <v>0</v>
      </c>
      <c r="O1249">
        <v>54</v>
      </c>
      <c r="P1249">
        <v>0</v>
      </c>
      <c r="X1249" t="str">
        <f>Toss[[#This Row],[服装]]&amp;Toss[[#This Row],[名前]]&amp;Toss[[#This Row],[レアリティ]]</f>
        <v>新年大将優ICONIC</v>
      </c>
    </row>
    <row r="1250" spans="1:24" x14ac:dyDescent="0.25">
      <c r="A1250">
        <f>VLOOKUP(Toss[[#This Row],[No用]],SetNo[[No.用]:[vlookup 用]],2,FALSE)</f>
        <v>407</v>
      </c>
      <c r="B1250">
        <f>IF(ROW()=2,1,IF(A1249&lt;&gt;Toss[[#This Row],[No]],1,B1249+1))</f>
        <v>1</v>
      </c>
      <c r="C1250" s="1" t="s">
        <v>729</v>
      </c>
      <c r="D1250" s="1" t="s">
        <v>540</v>
      </c>
      <c r="E1250" s="1" t="s">
        <v>73</v>
      </c>
      <c r="F1250" s="1" t="s">
        <v>78</v>
      </c>
      <c r="G1250" s="1" t="s">
        <v>542</v>
      </c>
      <c r="H1250" s="1" t="s">
        <v>543</v>
      </c>
      <c r="I1250">
        <v>1</v>
      </c>
      <c r="J1250" t="s">
        <v>231</v>
      </c>
      <c r="K1250" s="1" t="s">
        <v>166</v>
      </c>
      <c r="L1250" s="1" t="s">
        <v>162</v>
      </c>
      <c r="M1250">
        <v>29</v>
      </c>
      <c r="N1250">
        <v>0</v>
      </c>
      <c r="O1250">
        <v>0</v>
      </c>
      <c r="P1250">
        <v>0</v>
      </c>
      <c r="X1250" t="str">
        <f>Toss[[#This Row],[服装]]&amp;Toss[[#This Row],[名前]]&amp;Toss[[#This Row],[レアリティ]]</f>
        <v>カンフー大将優ICONIC</v>
      </c>
    </row>
    <row r="1251" spans="1:24" x14ac:dyDescent="0.25">
      <c r="A1251">
        <f>VLOOKUP(Toss[[#This Row],[No用]],SetNo[[No.用]:[vlookup 用]],2,FALSE)</f>
        <v>407</v>
      </c>
      <c r="B1251">
        <f>IF(ROW()=2,1,IF(A1250&lt;&gt;Toss[[#This Row],[No]],1,B1250+1))</f>
        <v>2</v>
      </c>
      <c r="C1251" s="1" t="s">
        <v>729</v>
      </c>
      <c r="D1251" s="1" t="s">
        <v>540</v>
      </c>
      <c r="E1251" s="1" t="s">
        <v>73</v>
      </c>
      <c r="F1251" s="1" t="s">
        <v>78</v>
      </c>
      <c r="G1251" s="1" t="s">
        <v>542</v>
      </c>
      <c r="H1251" s="1" t="s">
        <v>543</v>
      </c>
      <c r="I1251">
        <v>1</v>
      </c>
      <c r="J1251" t="s">
        <v>368</v>
      </c>
      <c r="K1251" s="1" t="s">
        <v>167</v>
      </c>
      <c r="L1251" s="1" t="s">
        <v>162</v>
      </c>
      <c r="M1251">
        <v>28</v>
      </c>
      <c r="N1251">
        <v>0</v>
      </c>
      <c r="O1251">
        <v>0</v>
      </c>
      <c r="P1251">
        <v>0</v>
      </c>
      <c r="X1251" t="str">
        <f>Toss[[#This Row],[服装]]&amp;Toss[[#This Row],[名前]]&amp;Toss[[#This Row],[レアリティ]]</f>
        <v>カンフー大将優ICONIC</v>
      </c>
    </row>
    <row r="1252" spans="1:24" x14ac:dyDescent="0.25">
      <c r="A1252">
        <f>VLOOKUP(Toss[[#This Row],[No用]],SetNo[[No.用]:[vlookup 用]],2,FALSE)</f>
        <v>407</v>
      </c>
      <c r="B1252">
        <f>IF(ROW()=2,1,IF(A1251&lt;&gt;Toss[[#This Row],[No]],1,B1251+1))</f>
        <v>3</v>
      </c>
      <c r="C1252" s="1" t="s">
        <v>729</v>
      </c>
      <c r="D1252" s="1" t="s">
        <v>540</v>
      </c>
      <c r="E1252" s="1" t="s">
        <v>73</v>
      </c>
      <c r="F1252" s="1" t="s">
        <v>78</v>
      </c>
      <c r="G1252" s="1" t="s">
        <v>542</v>
      </c>
      <c r="H1252" s="1" t="s">
        <v>543</v>
      </c>
      <c r="I1252">
        <v>1</v>
      </c>
      <c r="J1252" t="s">
        <v>368</v>
      </c>
      <c r="K1252" s="1" t="s">
        <v>167</v>
      </c>
      <c r="L1252" s="1" t="s">
        <v>224</v>
      </c>
      <c r="M1252">
        <v>49</v>
      </c>
      <c r="N1252">
        <v>0</v>
      </c>
      <c r="O1252">
        <v>59</v>
      </c>
      <c r="P1252">
        <v>0</v>
      </c>
      <c r="X1252" t="str">
        <f>Toss[[#This Row],[服装]]&amp;Toss[[#This Row],[名前]]&amp;Toss[[#This Row],[レアリティ]]</f>
        <v>カンフー大将優ICONIC</v>
      </c>
    </row>
    <row r="1253" spans="1:24" x14ac:dyDescent="0.25">
      <c r="A1253">
        <f>VLOOKUP(Toss[[#This Row],[No用]],SetNo[[No.用]:[vlookup 用]],2,FALSE)</f>
        <v>408</v>
      </c>
      <c r="B1253">
        <f>IF(ROW()=2,1,IF(A1252&lt;&gt;Toss[[#This Row],[No]],1,B1252+1))</f>
        <v>1</v>
      </c>
      <c r="C1253" s="1" t="s">
        <v>902</v>
      </c>
      <c r="D1253" s="1" t="s">
        <v>540</v>
      </c>
      <c r="E1253" s="1" t="s">
        <v>90</v>
      </c>
      <c r="F1253" s="1" t="s">
        <v>78</v>
      </c>
      <c r="G1253" s="1" t="s">
        <v>542</v>
      </c>
      <c r="H1253" s="1" t="s">
        <v>543</v>
      </c>
      <c r="I1253">
        <v>1</v>
      </c>
      <c r="J1253" t="s">
        <v>368</v>
      </c>
      <c r="K1253" s="1" t="s">
        <v>166</v>
      </c>
      <c r="L1253" s="1" t="s">
        <v>162</v>
      </c>
      <c r="M1253">
        <v>29</v>
      </c>
      <c r="N1253">
        <v>0</v>
      </c>
      <c r="O1253">
        <v>0</v>
      </c>
      <c r="P1253">
        <v>0</v>
      </c>
      <c r="X1253" t="str">
        <f>Toss[[#This Row],[服装]]&amp;Toss[[#This Row],[名前]]&amp;Toss[[#This Row],[レアリティ]]</f>
        <v>妖大将優ICONIC</v>
      </c>
    </row>
    <row r="1254" spans="1:24" x14ac:dyDescent="0.25">
      <c r="A1254">
        <f>VLOOKUP(Toss[[#This Row],[No用]],SetNo[[No.用]:[vlookup 用]],2,FALSE)</f>
        <v>408</v>
      </c>
      <c r="B1254">
        <f>IF(ROW()=2,1,IF(A1253&lt;&gt;Toss[[#This Row],[No]],1,B1253+1))</f>
        <v>2</v>
      </c>
      <c r="C1254" s="1" t="s">
        <v>902</v>
      </c>
      <c r="D1254" s="1" t="s">
        <v>540</v>
      </c>
      <c r="E1254" s="1" t="s">
        <v>90</v>
      </c>
      <c r="F1254" s="1" t="s">
        <v>78</v>
      </c>
      <c r="G1254" s="1" t="s">
        <v>542</v>
      </c>
      <c r="H1254" s="1" t="s">
        <v>543</v>
      </c>
      <c r="I1254">
        <v>1</v>
      </c>
      <c r="J1254" t="s">
        <v>368</v>
      </c>
      <c r="K1254" s="1" t="s">
        <v>167</v>
      </c>
      <c r="L1254" s="1" t="s">
        <v>162</v>
      </c>
      <c r="M1254">
        <v>28</v>
      </c>
      <c r="N1254">
        <v>0</v>
      </c>
      <c r="O1254">
        <v>0</v>
      </c>
      <c r="P1254">
        <v>0</v>
      </c>
      <c r="X1254" t="str">
        <f>Toss[[#This Row],[服装]]&amp;Toss[[#This Row],[名前]]&amp;Toss[[#This Row],[レアリティ]]</f>
        <v>妖大将優ICONIC</v>
      </c>
    </row>
    <row r="1255" spans="1:24" x14ac:dyDescent="0.25">
      <c r="A1255">
        <f>VLOOKUP(Toss[[#This Row],[No用]],SetNo[[No.用]:[vlookup 用]],2,FALSE)</f>
        <v>409</v>
      </c>
      <c r="B1255">
        <f>IF(ROW()=2,1,IF(A1254&lt;&gt;Toss[[#This Row],[No]],1,B1254+1))</f>
        <v>1</v>
      </c>
      <c r="C1255" s="1" t="s">
        <v>1719</v>
      </c>
      <c r="D1255" s="1" t="s">
        <v>540</v>
      </c>
      <c r="E1255" s="1" t="s">
        <v>77</v>
      </c>
      <c r="F1255" s="1" t="s">
        <v>78</v>
      </c>
      <c r="G1255" s="1" t="s">
        <v>542</v>
      </c>
      <c r="H1255" s="1" t="s">
        <v>543</v>
      </c>
      <c r="I1255">
        <v>1</v>
      </c>
      <c r="J1255" t="s">
        <v>368</v>
      </c>
      <c r="K1255" s="1" t="s">
        <v>166</v>
      </c>
      <c r="L1255" s="1" t="s">
        <v>162</v>
      </c>
      <c r="M1255">
        <v>29</v>
      </c>
      <c r="N1255">
        <v>0</v>
      </c>
      <c r="O1255">
        <v>0</v>
      </c>
      <c r="P1255">
        <v>0</v>
      </c>
      <c r="X1255" t="str">
        <f>Toss[[#This Row],[服装]]&amp;Toss[[#This Row],[名前]]&amp;Toss[[#This Row],[レアリティ]]</f>
        <v>梅雨2大将優ICONIC</v>
      </c>
    </row>
    <row r="1256" spans="1:24" x14ac:dyDescent="0.25">
      <c r="A1256">
        <f>VLOOKUP(Toss[[#This Row],[No用]],SetNo[[No.用]:[vlookup 用]],2,FALSE)</f>
        <v>409</v>
      </c>
      <c r="B1256">
        <f>IF(ROW()=2,1,IF(A1255&lt;&gt;Toss[[#This Row],[No]],1,B1255+1))</f>
        <v>2</v>
      </c>
      <c r="C1256" s="1" t="s">
        <v>1719</v>
      </c>
      <c r="D1256" s="1" t="s">
        <v>540</v>
      </c>
      <c r="E1256" s="1" t="s">
        <v>77</v>
      </c>
      <c r="F1256" s="1" t="s">
        <v>78</v>
      </c>
      <c r="G1256" s="1" t="s">
        <v>542</v>
      </c>
      <c r="H1256" s="1" t="s">
        <v>543</v>
      </c>
      <c r="I1256">
        <v>1</v>
      </c>
      <c r="J1256" t="s">
        <v>368</v>
      </c>
      <c r="K1256" s="1" t="s">
        <v>167</v>
      </c>
      <c r="L1256" s="1" t="s">
        <v>178</v>
      </c>
      <c r="M1256">
        <v>31</v>
      </c>
      <c r="N1256">
        <v>0</v>
      </c>
      <c r="O1256">
        <v>0</v>
      </c>
      <c r="P1256">
        <v>0</v>
      </c>
      <c r="X1256" t="str">
        <f>Toss[[#This Row],[服装]]&amp;Toss[[#This Row],[名前]]&amp;Toss[[#This Row],[レアリティ]]</f>
        <v>梅雨2大将優ICONIC</v>
      </c>
    </row>
    <row r="1257" spans="1:24" x14ac:dyDescent="0.25">
      <c r="A1257">
        <f>VLOOKUP(Toss[[#This Row],[No用]],SetNo[[No.用]:[vlookup 用]],2,FALSE)</f>
        <v>410</v>
      </c>
      <c r="B1257">
        <f>IF(ROW()=2,1,IF(A1256&lt;&gt;Toss[[#This Row],[No]],1,B1256+1))</f>
        <v>1</v>
      </c>
      <c r="C1257" t="s">
        <v>108</v>
      </c>
      <c r="D1257" s="1" t="s">
        <v>545</v>
      </c>
      <c r="E1257" s="1" t="s">
        <v>90</v>
      </c>
      <c r="F1257" s="1" t="s">
        <v>78</v>
      </c>
      <c r="G1257" s="1" t="s">
        <v>542</v>
      </c>
      <c r="H1257" t="s">
        <v>71</v>
      </c>
      <c r="I1257">
        <v>1</v>
      </c>
      <c r="J1257" t="s">
        <v>368</v>
      </c>
      <c r="K1257" s="1" t="s">
        <v>166</v>
      </c>
      <c r="L1257" s="1" t="s">
        <v>162</v>
      </c>
      <c r="M1257">
        <v>26</v>
      </c>
      <c r="N1257">
        <v>0</v>
      </c>
      <c r="O1257">
        <v>0</v>
      </c>
      <c r="P1257">
        <v>0</v>
      </c>
      <c r="X1257" t="str">
        <f>Toss[[#This Row],[服装]]&amp;Toss[[#This Row],[名前]]&amp;Toss[[#This Row],[レアリティ]]</f>
        <v>ユニフォーム沼井和馬ICONIC</v>
      </c>
    </row>
    <row r="1258" spans="1:24" x14ac:dyDescent="0.25">
      <c r="A1258">
        <f>VLOOKUP(Toss[[#This Row],[No用]],SetNo[[No.用]:[vlookup 用]],2,FALSE)</f>
        <v>410</v>
      </c>
      <c r="B1258">
        <f>IF(ROW()=2,1,IF(A1257&lt;&gt;Toss[[#This Row],[No]],1,B1257+1))</f>
        <v>2</v>
      </c>
      <c r="C1258" t="s">
        <v>108</v>
      </c>
      <c r="D1258" s="1" t="s">
        <v>545</v>
      </c>
      <c r="E1258" s="1" t="s">
        <v>90</v>
      </c>
      <c r="F1258" s="1" t="s">
        <v>78</v>
      </c>
      <c r="G1258" s="1" t="s">
        <v>542</v>
      </c>
      <c r="H1258" t="s">
        <v>71</v>
      </c>
      <c r="I1258">
        <v>1</v>
      </c>
      <c r="J1258" t="s">
        <v>368</v>
      </c>
      <c r="K1258" s="1" t="s">
        <v>167</v>
      </c>
      <c r="L1258" s="1" t="s">
        <v>162</v>
      </c>
      <c r="M1258">
        <v>31</v>
      </c>
      <c r="N1258">
        <v>0</v>
      </c>
      <c r="O1258">
        <v>0</v>
      </c>
      <c r="P1258">
        <v>0</v>
      </c>
      <c r="X1258" t="str">
        <f>Toss[[#This Row],[服装]]&amp;Toss[[#This Row],[名前]]&amp;Toss[[#This Row],[レアリティ]]</f>
        <v>ユニフォーム沼井和馬ICONIC</v>
      </c>
    </row>
    <row r="1259" spans="1:24" x14ac:dyDescent="0.25">
      <c r="A1259">
        <f>VLOOKUP(Toss[[#This Row],[No用]],SetNo[[No.用]:[vlookup 用]],2,FALSE)</f>
        <v>411</v>
      </c>
      <c r="B1259">
        <f>IF(ROW()=2,1,IF(A1258&lt;&gt;Toss[[#This Row],[No]],1,B1258+1))</f>
        <v>1</v>
      </c>
      <c r="C1259" t="s">
        <v>108</v>
      </c>
      <c r="D1259" s="1" t="s">
        <v>556</v>
      </c>
      <c r="E1259" s="1" t="s">
        <v>90</v>
      </c>
      <c r="F1259" s="1" t="s">
        <v>78</v>
      </c>
      <c r="G1259" s="1" t="s">
        <v>542</v>
      </c>
      <c r="H1259" t="s">
        <v>71</v>
      </c>
      <c r="I1259">
        <v>1</v>
      </c>
      <c r="J1259" t="s">
        <v>368</v>
      </c>
      <c r="K1259" s="1" t="s">
        <v>166</v>
      </c>
      <c r="L1259" s="1" t="s">
        <v>162</v>
      </c>
      <c r="M1259">
        <v>25</v>
      </c>
      <c r="N1259">
        <v>0</v>
      </c>
      <c r="O1259">
        <v>0</v>
      </c>
      <c r="P1259">
        <v>0</v>
      </c>
      <c r="X1259" t="str">
        <f>Toss[[#This Row],[服装]]&amp;Toss[[#This Row],[名前]]&amp;Toss[[#This Row],[レアリティ]]</f>
        <v>ユニフォーム潜尚保ICONIC</v>
      </c>
    </row>
    <row r="1260" spans="1:24" x14ac:dyDescent="0.25">
      <c r="A1260">
        <f>VLOOKUP(Toss[[#This Row],[No用]],SetNo[[No.用]:[vlookup 用]],2,FALSE)</f>
        <v>411</v>
      </c>
      <c r="B1260">
        <f>IF(ROW()=2,1,IF(A1259&lt;&gt;Toss[[#This Row],[No]],1,B1259+1))</f>
        <v>2</v>
      </c>
      <c r="C1260" t="s">
        <v>108</v>
      </c>
      <c r="D1260" s="1" t="s">
        <v>556</v>
      </c>
      <c r="E1260" s="1" t="s">
        <v>90</v>
      </c>
      <c r="F1260" s="1" t="s">
        <v>78</v>
      </c>
      <c r="G1260" s="1" t="s">
        <v>542</v>
      </c>
      <c r="H1260" t="s">
        <v>71</v>
      </c>
      <c r="I1260">
        <v>1</v>
      </c>
      <c r="J1260" t="s">
        <v>368</v>
      </c>
      <c r="K1260" s="1" t="s">
        <v>167</v>
      </c>
      <c r="L1260" s="1" t="s">
        <v>162</v>
      </c>
      <c r="M1260">
        <v>27</v>
      </c>
      <c r="N1260">
        <v>0</v>
      </c>
      <c r="O1260">
        <v>0</v>
      </c>
      <c r="P1260">
        <v>0</v>
      </c>
      <c r="X1260" t="str">
        <f>Toss[[#This Row],[服装]]&amp;Toss[[#This Row],[名前]]&amp;Toss[[#This Row],[レアリティ]]</f>
        <v>ユニフォーム潜尚保ICONIC</v>
      </c>
    </row>
    <row r="1261" spans="1:24" x14ac:dyDescent="0.25">
      <c r="A1261">
        <f>VLOOKUP(Toss[[#This Row],[No用]],SetNo[[No.用]:[vlookup 用]],2,FALSE)</f>
        <v>412</v>
      </c>
      <c r="B1261">
        <f>IF(ROW()=2,1,IF(A1260&lt;&gt;Toss[[#This Row],[No]],1,B1260+1))</f>
        <v>1</v>
      </c>
      <c r="C1261" s="1" t="s">
        <v>669</v>
      </c>
      <c r="D1261" s="1" t="s">
        <v>556</v>
      </c>
      <c r="E1261" s="1" t="s">
        <v>77</v>
      </c>
      <c r="F1261" s="1" t="s">
        <v>78</v>
      </c>
      <c r="G1261" s="1" t="s">
        <v>542</v>
      </c>
      <c r="H1261" s="1" t="s">
        <v>543</v>
      </c>
      <c r="I1261">
        <v>1</v>
      </c>
      <c r="J1261" t="s">
        <v>368</v>
      </c>
      <c r="K1261" s="1" t="s">
        <v>166</v>
      </c>
      <c r="L1261" s="1" t="s">
        <v>162</v>
      </c>
      <c r="M1261">
        <v>25</v>
      </c>
      <c r="N1261">
        <v>0</v>
      </c>
      <c r="O1261">
        <v>0</v>
      </c>
      <c r="P1261">
        <v>0</v>
      </c>
      <c r="X1261" t="str">
        <f>Toss[[#This Row],[服装]]&amp;Toss[[#This Row],[名前]]&amp;Toss[[#This Row],[レアリティ]]</f>
        <v>バーガー潜尚保ICONIC</v>
      </c>
    </row>
    <row r="1262" spans="1:24" x14ac:dyDescent="0.25">
      <c r="A1262">
        <f>VLOOKUP(Toss[[#This Row],[No用]],SetNo[[No.用]:[vlookup 用]],2,FALSE)</f>
        <v>412</v>
      </c>
      <c r="B1262">
        <f>IF(ROW()=2,1,IF(A1261&lt;&gt;Toss[[#This Row],[No]],1,B1261+1))</f>
        <v>2</v>
      </c>
      <c r="C1262" s="1" t="s">
        <v>669</v>
      </c>
      <c r="D1262" s="1" t="s">
        <v>556</v>
      </c>
      <c r="E1262" s="1" t="s">
        <v>77</v>
      </c>
      <c r="F1262" s="1" t="s">
        <v>78</v>
      </c>
      <c r="G1262" s="1" t="s">
        <v>542</v>
      </c>
      <c r="H1262" s="1" t="s">
        <v>543</v>
      </c>
      <c r="I1262">
        <v>1</v>
      </c>
      <c r="J1262" t="s">
        <v>368</v>
      </c>
      <c r="K1262" s="1" t="s">
        <v>167</v>
      </c>
      <c r="L1262" s="1" t="s">
        <v>162</v>
      </c>
      <c r="M1262">
        <v>27</v>
      </c>
      <c r="N1262">
        <v>0</v>
      </c>
      <c r="O1262">
        <v>0</v>
      </c>
      <c r="P1262">
        <v>0</v>
      </c>
      <c r="X1262" t="str">
        <f>Toss[[#This Row],[服装]]&amp;Toss[[#This Row],[名前]]&amp;Toss[[#This Row],[レアリティ]]</f>
        <v>バーガー潜尚保ICONIC</v>
      </c>
    </row>
    <row r="1263" spans="1:24" x14ac:dyDescent="0.25">
      <c r="A1263">
        <f>VLOOKUP(Toss[[#This Row],[No用]],SetNo[[No.用]:[vlookup 用]],2,FALSE)</f>
        <v>413</v>
      </c>
      <c r="B1263">
        <f>IF(ROW()=2,1,IF(A1262&lt;&gt;Toss[[#This Row],[No]],1,B1262+1))</f>
        <v>1</v>
      </c>
      <c r="C1263" s="1" t="s">
        <v>1364</v>
      </c>
      <c r="D1263" s="1" t="s">
        <v>556</v>
      </c>
      <c r="E1263" s="1" t="s">
        <v>73</v>
      </c>
      <c r="F1263" s="1" t="s">
        <v>78</v>
      </c>
      <c r="G1263" s="1" t="s">
        <v>542</v>
      </c>
      <c r="H1263" s="1" t="s">
        <v>543</v>
      </c>
      <c r="I1263">
        <v>1</v>
      </c>
      <c r="J1263" t="s">
        <v>368</v>
      </c>
      <c r="K1263" s="1" t="s">
        <v>166</v>
      </c>
      <c r="L1263" s="1" t="s">
        <v>162</v>
      </c>
      <c r="M1263">
        <v>26</v>
      </c>
      <c r="N1263">
        <v>0</v>
      </c>
      <c r="O1263">
        <v>0</v>
      </c>
      <c r="P1263">
        <v>0</v>
      </c>
      <c r="X1263" t="str">
        <f>Toss[[#This Row],[服装]]&amp;Toss[[#This Row],[名前]]&amp;Toss[[#This Row],[レアリティ]]</f>
        <v>寝正月潜尚保ICONIC</v>
      </c>
    </row>
    <row r="1264" spans="1:24" x14ac:dyDescent="0.25">
      <c r="A1264">
        <f>VLOOKUP(Toss[[#This Row],[No用]],SetNo[[No.用]:[vlookup 用]],2,FALSE)</f>
        <v>413</v>
      </c>
      <c r="B1264">
        <f>IF(ROW()=2,1,IF(A1263&lt;&gt;Toss[[#This Row],[No]],1,B1263+1))</f>
        <v>2</v>
      </c>
      <c r="C1264" s="1" t="s">
        <v>1364</v>
      </c>
      <c r="D1264" s="1" t="s">
        <v>556</v>
      </c>
      <c r="E1264" s="1" t="s">
        <v>73</v>
      </c>
      <c r="F1264" s="1" t="s">
        <v>78</v>
      </c>
      <c r="G1264" s="1" t="s">
        <v>542</v>
      </c>
      <c r="H1264" s="1" t="s">
        <v>543</v>
      </c>
      <c r="I1264">
        <v>1</v>
      </c>
      <c r="J1264" t="s">
        <v>368</v>
      </c>
      <c r="K1264" s="1" t="s">
        <v>167</v>
      </c>
      <c r="L1264" s="1" t="s">
        <v>162</v>
      </c>
      <c r="M1264">
        <v>28</v>
      </c>
      <c r="N1264">
        <v>0</v>
      </c>
      <c r="O1264">
        <v>0</v>
      </c>
      <c r="P1264">
        <v>0</v>
      </c>
      <c r="X1264" t="str">
        <f>Toss[[#This Row],[服装]]&amp;Toss[[#This Row],[名前]]&amp;Toss[[#This Row],[レアリティ]]</f>
        <v>寝正月潜尚保ICONIC</v>
      </c>
    </row>
    <row r="1265" spans="1:24" x14ac:dyDescent="0.25">
      <c r="A1265">
        <f>VLOOKUP(Toss[[#This Row],[No用]],SetNo[[No.用]:[vlookup 用]],2,FALSE)</f>
        <v>414</v>
      </c>
      <c r="B1265">
        <f>IF(ROW()=2,1,IF(A1264&lt;&gt;Toss[[#This Row],[No]],1,B1264+1))</f>
        <v>1</v>
      </c>
      <c r="C1265" t="s">
        <v>108</v>
      </c>
      <c r="D1265" s="1" t="s">
        <v>558</v>
      </c>
      <c r="E1265" s="1" t="s">
        <v>90</v>
      </c>
      <c r="F1265" s="1" t="s">
        <v>78</v>
      </c>
      <c r="G1265" s="1" t="s">
        <v>542</v>
      </c>
      <c r="H1265" t="s">
        <v>71</v>
      </c>
      <c r="I1265">
        <v>1</v>
      </c>
      <c r="J1265" t="s">
        <v>368</v>
      </c>
      <c r="K1265" s="1" t="s">
        <v>166</v>
      </c>
      <c r="L1265" s="1" t="s">
        <v>162</v>
      </c>
      <c r="M1265">
        <v>23</v>
      </c>
      <c r="N1265">
        <v>0</v>
      </c>
      <c r="O1265">
        <v>0</v>
      </c>
      <c r="P1265">
        <v>0</v>
      </c>
      <c r="X1265" t="str">
        <f>Toss[[#This Row],[服装]]&amp;Toss[[#This Row],[名前]]&amp;Toss[[#This Row],[レアリティ]]</f>
        <v>ユニフォーム高千穂恵也ICONIC</v>
      </c>
    </row>
    <row r="1266" spans="1:24" x14ac:dyDescent="0.25">
      <c r="A1266">
        <f>VLOOKUP(Toss[[#This Row],[No用]],SetNo[[No.用]:[vlookup 用]],2,FALSE)</f>
        <v>414</v>
      </c>
      <c r="B1266">
        <f>IF(ROW()=2,1,IF(A1265&lt;&gt;Toss[[#This Row],[No]],1,B1265+1))</f>
        <v>2</v>
      </c>
      <c r="C1266" t="s">
        <v>108</v>
      </c>
      <c r="D1266" s="1" t="s">
        <v>558</v>
      </c>
      <c r="E1266" s="1" t="s">
        <v>90</v>
      </c>
      <c r="F1266" s="1" t="s">
        <v>78</v>
      </c>
      <c r="G1266" s="1" t="s">
        <v>542</v>
      </c>
      <c r="H1266" t="s">
        <v>71</v>
      </c>
      <c r="I1266">
        <v>1</v>
      </c>
      <c r="J1266" t="s">
        <v>368</v>
      </c>
      <c r="K1266" s="1" t="s">
        <v>167</v>
      </c>
      <c r="L1266" s="1" t="s">
        <v>162</v>
      </c>
      <c r="M1266">
        <v>26</v>
      </c>
      <c r="N1266">
        <v>0</v>
      </c>
      <c r="O1266">
        <v>0</v>
      </c>
      <c r="P1266">
        <v>0</v>
      </c>
      <c r="X1266" t="str">
        <f>Toss[[#This Row],[服装]]&amp;Toss[[#This Row],[名前]]&amp;Toss[[#This Row],[レアリティ]]</f>
        <v>ユニフォーム高千穂恵也ICONIC</v>
      </c>
    </row>
    <row r="1267" spans="1:24" x14ac:dyDescent="0.25">
      <c r="A1267">
        <f>VLOOKUP(Toss[[#This Row],[No用]],SetNo[[No.用]:[vlookup 用]],2,FALSE)</f>
        <v>415</v>
      </c>
      <c r="B1267">
        <f>IF(ROW()=2,1,IF(A1266&lt;&gt;Toss[[#This Row],[No]],1,B1266+1))</f>
        <v>1</v>
      </c>
      <c r="C1267" t="s">
        <v>108</v>
      </c>
      <c r="D1267" s="1" t="s">
        <v>560</v>
      </c>
      <c r="E1267" s="1" t="s">
        <v>90</v>
      </c>
      <c r="F1267" s="1" t="s">
        <v>82</v>
      </c>
      <c r="G1267" s="1" t="s">
        <v>542</v>
      </c>
      <c r="H1267" t="s">
        <v>71</v>
      </c>
      <c r="I1267">
        <v>1</v>
      </c>
      <c r="J1267" t="s">
        <v>368</v>
      </c>
      <c r="K1267" s="1" t="s">
        <v>166</v>
      </c>
      <c r="L1267" s="1" t="s">
        <v>162</v>
      </c>
      <c r="M1267">
        <v>24</v>
      </c>
      <c r="N1267">
        <v>0</v>
      </c>
      <c r="O1267">
        <v>0</v>
      </c>
      <c r="P1267">
        <v>0</v>
      </c>
      <c r="X1267" t="str">
        <f>Toss[[#This Row],[服装]]&amp;Toss[[#This Row],[名前]]&amp;Toss[[#This Row],[レアリティ]]</f>
        <v>ユニフォーム広尾倖児ICONIC</v>
      </c>
    </row>
    <row r="1268" spans="1:24" x14ac:dyDescent="0.25">
      <c r="A1268">
        <f>VLOOKUP(Toss[[#This Row],[No用]],SetNo[[No.用]:[vlookup 用]],2,FALSE)</f>
        <v>415</v>
      </c>
      <c r="B1268">
        <f>IF(ROW()=2,1,IF(A1267&lt;&gt;Toss[[#This Row],[No]],1,B1267+1))</f>
        <v>2</v>
      </c>
      <c r="C1268" t="s">
        <v>108</v>
      </c>
      <c r="D1268" s="1" t="s">
        <v>560</v>
      </c>
      <c r="E1268" s="1" t="s">
        <v>90</v>
      </c>
      <c r="F1268" s="1" t="s">
        <v>82</v>
      </c>
      <c r="G1268" s="1" t="s">
        <v>542</v>
      </c>
      <c r="H1268" t="s">
        <v>71</v>
      </c>
      <c r="I1268">
        <v>1</v>
      </c>
      <c r="J1268" t="s">
        <v>368</v>
      </c>
      <c r="K1268" s="1" t="s">
        <v>167</v>
      </c>
      <c r="L1268" s="1" t="s">
        <v>162</v>
      </c>
      <c r="M1268">
        <v>25</v>
      </c>
      <c r="N1268">
        <v>0</v>
      </c>
      <c r="O1268">
        <v>0</v>
      </c>
      <c r="P1268">
        <v>0</v>
      </c>
      <c r="X1268" t="str">
        <f>Toss[[#This Row],[服装]]&amp;Toss[[#This Row],[名前]]&amp;Toss[[#This Row],[レアリティ]]</f>
        <v>ユニフォーム広尾倖児ICONIC</v>
      </c>
    </row>
    <row r="1269" spans="1:24" x14ac:dyDescent="0.25">
      <c r="A1269">
        <f>VLOOKUP(Toss[[#This Row],[No用]],SetNo[[No.用]:[vlookup 用]],2,FALSE)</f>
        <v>416</v>
      </c>
      <c r="B1269">
        <f>IF(ROW()=2,1,IF(A1268&lt;&gt;Toss[[#This Row],[No]],1,B1268+1))</f>
        <v>1</v>
      </c>
      <c r="C1269" s="1" t="s">
        <v>729</v>
      </c>
      <c r="D1269" s="1" t="s">
        <v>560</v>
      </c>
      <c r="E1269" s="1" t="s">
        <v>77</v>
      </c>
      <c r="F1269" s="1" t="s">
        <v>82</v>
      </c>
      <c r="G1269" s="1" t="s">
        <v>542</v>
      </c>
      <c r="H1269" s="1" t="s">
        <v>543</v>
      </c>
      <c r="I1269">
        <v>1</v>
      </c>
      <c r="J1269" t="s">
        <v>368</v>
      </c>
      <c r="K1269" s="1" t="s">
        <v>166</v>
      </c>
      <c r="L1269" s="1" t="s">
        <v>162</v>
      </c>
      <c r="M1269">
        <v>24</v>
      </c>
      <c r="N1269">
        <v>0</v>
      </c>
      <c r="O1269">
        <v>0</v>
      </c>
      <c r="P1269">
        <v>0</v>
      </c>
      <c r="X1269" t="str">
        <f>Toss[[#This Row],[服装]]&amp;Toss[[#This Row],[名前]]&amp;Toss[[#This Row],[レアリティ]]</f>
        <v>カンフー広尾倖児ICONIC</v>
      </c>
    </row>
    <row r="1270" spans="1:24" x14ac:dyDescent="0.25">
      <c r="A1270">
        <f>VLOOKUP(Toss[[#This Row],[No用]],SetNo[[No.用]:[vlookup 用]],2,FALSE)</f>
        <v>416</v>
      </c>
      <c r="B1270">
        <f>IF(ROW()=2,1,IF(A1269&lt;&gt;Toss[[#This Row],[No]],1,B1269+1))</f>
        <v>2</v>
      </c>
      <c r="C1270" s="1" t="s">
        <v>729</v>
      </c>
      <c r="D1270" s="1" t="s">
        <v>560</v>
      </c>
      <c r="E1270" s="1" t="s">
        <v>77</v>
      </c>
      <c r="F1270" s="1" t="s">
        <v>82</v>
      </c>
      <c r="G1270" s="1" t="s">
        <v>542</v>
      </c>
      <c r="H1270" s="1" t="s">
        <v>543</v>
      </c>
      <c r="I1270">
        <v>1</v>
      </c>
      <c r="J1270" t="s">
        <v>368</v>
      </c>
      <c r="K1270" s="1" t="s">
        <v>167</v>
      </c>
      <c r="L1270" s="1" t="s">
        <v>162</v>
      </c>
      <c r="M1270">
        <v>25</v>
      </c>
      <c r="N1270">
        <v>0</v>
      </c>
      <c r="O1270">
        <v>0</v>
      </c>
      <c r="P1270">
        <v>0</v>
      </c>
      <c r="X1270" t="str">
        <f>Toss[[#This Row],[服装]]&amp;Toss[[#This Row],[名前]]&amp;Toss[[#This Row],[レアリティ]]</f>
        <v>カンフー広尾倖児ICONIC</v>
      </c>
    </row>
    <row r="1271" spans="1:24" x14ac:dyDescent="0.25">
      <c r="A1271">
        <f>VLOOKUP(Toss[[#This Row],[No用]],SetNo[[No.用]:[vlookup 用]],2,FALSE)</f>
        <v>417</v>
      </c>
      <c r="B1271">
        <f>IF(ROW()=2,1,IF(A1270&lt;&gt;Toss[[#This Row],[No]],1,B1270+1))</f>
        <v>1</v>
      </c>
      <c r="C1271" t="s">
        <v>108</v>
      </c>
      <c r="D1271" s="1" t="s">
        <v>562</v>
      </c>
      <c r="E1271" s="1" t="s">
        <v>90</v>
      </c>
      <c r="F1271" s="1" t="s">
        <v>74</v>
      </c>
      <c r="G1271" s="1" t="s">
        <v>542</v>
      </c>
      <c r="H1271" t="s">
        <v>71</v>
      </c>
      <c r="I1271">
        <v>1</v>
      </c>
      <c r="J1271" t="s">
        <v>368</v>
      </c>
      <c r="K1271" s="1" t="s">
        <v>166</v>
      </c>
      <c r="L1271" s="1" t="s">
        <v>173</v>
      </c>
      <c r="M1271">
        <v>34</v>
      </c>
      <c r="N1271">
        <v>0</v>
      </c>
      <c r="O1271">
        <v>0</v>
      </c>
      <c r="P1271">
        <v>0</v>
      </c>
      <c r="X1271" t="str">
        <f>Toss[[#This Row],[服装]]&amp;Toss[[#This Row],[名前]]&amp;Toss[[#This Row],[レアリティ]]</f>
        <v>ユニフォーム先島伊澄ICONIC</v>
      </c>
    </row>
    <row r="1272" spans="1:24" x14ac:dyDescent="0.25">
      <c r="A1272">
        <f>VLOOKUP(Toss[[#This Row],[No用]],SetNo[[No.用]:[vlookup 用]],2,FALSE)</f>
        <v>417</v>
      </c>
      <c r="B1272">
        <f>IF(ROW()=2,1,IF(A1271&lt;&gt;Toss[[#This Row],[No]],1,B1271+1))</f>
        <v>2</v>
      </c>
      <c r="C1272" t="s">
        <v>108</v>
      </c>
      <c r="D1272" s="1" t="s">
        <v>562</v>
      </c>
      <c r="E1272" s="1" t="s">
        <v>90</v>
      </c>
      <c r="F1272" s="1" t="s">
        <v>74</v>
      </c>
      <c r="G1272" s="1" t="s">
        <v>542</v>
      </c>
      <c r="H1272" t="s">
        <v>71</v>
      </c>
      <c r="I1272">
        <v>1</v>
      </c>
      <c r="J1272" t="s">
        <v>368</v>
      </c>
      <c r="K1272" s="1" t="s">
        <v>169</v>
      </c>
      <c r="L1272" s="1" t="s">
        <v>178</v>
      </c>
      <c r="M1272">
        <v>34</v>
      </c>
      <c r="N1272">
        <v>0</v>
      </c>
      <c r="O1272">
        <v>0</v>
      </c>
      <c r="P1272">
        <v>0</v>
      </c>
      <c r="X1272" t="str">
        <f>Toss[[#This Row],[服装]]&amp;Toss[[#This Row],[名前]]&amp;Toss[[#This Row],[レアリティ]]</f>
        <v>ユニフォーム先島伊澄ICONIC</v>
      </c>
    </row>
    <row r="1273" spans="1:24" x14ac:dyDescent="0.25">
      <c r="A1273">
        <f>VLOOKUP(Toss[[#This Row],[No用]],SetNo[[No.用]:[vlookup 用]],2,FALSE)</f>
        <v>417</v>
      </c>
      <c r="B1273">
        <f>IF(ROW()=2,1,IF(A1272&lt;&gt;Toss[[#This Row],[No]],1,B1272+1))</f>
        <v>3</v>
      </c>
      <c r="C1273" t="s">
        <v>108</v>
      </c>
      <c r="D1273" s="1" t="s">
        <v>562</v>
      </c>
      <c r="E1273" s="1" t="s">
        <v>90</v>
      </c>
      <c r="F1273" s="1" t="s">
        <v>74</v>
      </c>
      <c r="G1273" s="1" t="s">
        <v>542</v>
      </c>
      <c r="H1273" t="s">
        <v>71</v>
      </c>
      <c r="I1273">
        <v>1</v>
      </c>
      <c r="J1273" t="s">
        <v>368</v>
      </c>
      <c r="K1273" s="1" t="s">
        <v>181</v>
      </c>
      <c r="L1273" s="1" t="s">
        <v>162</v>
      </c>
      <c r="M1273">
        <v>31</v>
      </c>
      <c r="N1273">
        <v>0</v>
      </c>
      <c r="O1273">
        <v>0</v>
      </c>
      <c r="P1273">
        <v>0</v>
      </c>
      <c r="X1273" t="str">
        <f>Toss[[#This Row],[服装]]&amp;Toss[[#This Row],[名前]]&amp;Toss[[#This Row],[レアリティ]]</f>
        <v>ユニフォーム先島伊澄ICONIC</v>
      </c>
    </row>
    <row r="1274" spans="1:24" x14ac:dyDescent="0.25">
      <c r="A1274">
        <f>VLOOKUP(Toss[[#This Row],[No用]],SetNo[[No.用]:[vlookup 用]],2,FALSE)</f>
        <v>417</v>
      </c>
      <c r="B1274">
        <f>IF(ROW()=2,1,IF(A1273&lt;&gt;Toss[[#This Row],[No]],1,B1273+1))</f>
        <v>4</v>
      </c>
      <c r="C1274" t="s">
        <v>108</v>
      </c>
      <c r="D1274" s="1" t="s">
        <v>562</v>
      </c>
      <c r="E1274" s="1" t="s">
        <v>90</v>
      </c>
      <c r="F1274" s="1" t="s">
        <v>74</v>
      </c>
      <c r="G1274" s="1" t="s">
        <v>542</v>
      </c>
      <c r="H1274" t="s">
        <v>71</v>
      </c>
      <c r="I1274">
        <v>1</v>
      </c>
      <c r="J1274" t="s">
        <v>368</v>
      </c>
      <c r="K1274" s="1" t="s">
        <v>232</v>
      </c>
      <c r="L1274" s="1" t="s">
        <v>162</v>
      </c>
      <c r="M1274">
        <v>33</v>
      </c>
      <c r="N1274">
        <v>0</v>
      </c>
      <c r="O1274">
        <v>0</v>
      </c>
      <c r="P1274">
        <v>0</v>
      </c>
      <c r="X1274" t="str">
        <f>Toss[[#This Row],[服装]]&amp;Toss[[#This Row],[名前]]&amp;Toss[[#This Row],[レアリティ]]</f>
        <v>ユニフォーム先島伊澄ICONIC</v>
      </c>
    </row>
    <row r="1275" spans="1:24" x14ac:dyDescent="0.25">
      <c r="A1275">
        <f>VLOOKUP(Toss[[#This Row],[No用]],SetNo[[No.用]:[vlookup 用]],2,FALSE)</f>
        <v>417</v>
      </c>
      <c r="B1275">
        <f>IF(ROW()=2,1,IF(A1274&lt;&gt;Toss[[#This Row],[No]],1,B1274+1))</f>
        <v>5</v>
      </c>
      <c r="C1275" t="s">
        <v>108</v>
      </c>
      <c r="D1275" s="1" t="s">
        <v>562</v>
      </c>
      <c r="E1275" s="1" t="s">
        <v>90</v>
      </c>
      <c r="F1275" s="1" t="s">
        <v>74</v>
      </c>
      <c r="G1275" s="1" t="s">
        <v>542</v>
      </c>
      <c r="H1275" t="s">
        <v>71</v>
      </c>
      <c r="I1275">
        <v>1</v>
      </c>
      <c r="J1275" t="s">
        <v>368</v>
      </c>
      <c r="K1275" s="1" t="s">
        <v>183</v>
      </c>
      <c r="L1275" s="1" t="s">
        <v>224</v>
      </c>
      <c r="M1275">
        <v>46</v>
      </c>
      <c r="N1275">
        <v>0</v>
      </c>
      <c r="O1275">
        <v>56</v>
      </c>
      <c r="P1275">
        <v>0</v>
      </c>
      <c r="X1275" t="str">
        <f>Toss[[#This Row],[服装]]&amp;Toss[[#This Row],[名前]]&amp;Toss[[#This Row],[レアリティ]]</f>
        <v>ユニフォーム先島伊澄ICONIC</v>
      </c>
    </row>
    <row r="1276" spans="1:24" x14ac:dyDescent="0.25">
      <c r="A1276">
        <f>VLOOKUP(Toss[[#This Row],[No用]],SetNo[[No.用]:[vlookup 用]],2,FALSE)</f>
        <v>418</v>
      </c>
      <c r="B1276">
        <f>IF(ROW()=2,1,IF(A1275&lt;&gt;Toss[[#This Row],[No]],1,B1275+1))</f>
        <v>1</v>
      </c>
      <c r="C1276" t="s">
        <v>108</v>
      </c>
      <c r="D1276" s="1" t="s">
        <v>564</v>
      </c>
      <c r="E1276" s="1" t="s">
        <v>90</v>
      </c>
      <c r="F1276" s="1" t="s">
        <v>82</v>
      </c>
      <c r="G1276" s="1" t="s">
        <v>542</v>
      </c>
      <c r="H1276" t="s">
        <v>71</v>
      </c>
      <c r="I1276">
        <v>1</v>
      </c>
      <c r="J1276" t="s">
        <v>368</v>
      </c>
      <c r="K1276" s="1" t="s">
        <v>166</v>
      </c>
      <c r="L1276" s="1" t="s">
        <v>162</v>
      </c>
      <c r="M1276">
        <v>27</v>
      </c>
      <c r="N1276">
        <v>0</v>
      </c>
      <c r="O1276">
        <v>0</v>
      </c>
      <c r="P1276">
        <v>0</v>
      </c>
      <c r="X1276" t="str">
        <f>Toss[[#This Row],[服装]]&amp;Toss[[#This Row],[名前]]&amp;Toss[[#This Row],[レアリティ]]</f>
        <v>ユニフォーム背黒晃彦ICONIC</v>
      </c>
    </row>
    <row r="1277" spans="1:24" x14ac:dyDescent="0.25">
      <c r="A1277">
        <f>VLOOKUP(Toss[[#This Row],[No用]],SetNo[[No.用]:[vlookup 用]],2,FALSE)</f>
        <v>418</v>
      </c>
      <c r="B1277">
        <f>IF(ROW()=2,1,IF(A1276&lt;&gt;Toss[[#This Row],[No]],1,B1276+1))</f>
        <v>2</v>
      </c>
      <c r="C1277" t="s">
        <v>108</v>
      </c>
      <c r="D1277" s="1" t="s">
        <v>564</v>
      </c>
      <c r="E1277" s="1" t="s">
        <v>90</v>
      </c>
      <c r="F1277" s="1" t="s">
        <v>82</v>
      </c>
      <c r="G1277" s="1" t="s">
        <v>542</v>
      </c>
      <c r="H1277" t="s">
        <v>71</v>
      </c>
      <c r="I1277">
        <v>1</v>
      </c>
      <c r="J1277" t="s">
        <v>368</v>
      </c>
      <c r="K1277" s="1" t="s">
        <v>167</v>
      </c>
      <c r="L1277" s="1" t="s">
        <v>162</v>
      </c>
      <c r="M1277">
        <v>31</v>
      </c>
      <c r="N1277">
        <v>0</v>
      </c>
      <c r="O1277">
        <v>0</v>
      </c>
      <c r="P1277">
        <v>0</v>
      </c>
      <c r="X1277" t="str">
        <f>Toss[[#This Row],[服装]]&amp;Toss[[#This Row],[名前]]&amp;Toss[[#This Row],[レアリティ]]</f>
        <v>ユニフォーム背黒晃彦ICONIC</v>
      </c>
    </row>
    <row r="1278" spans="1:24" x14ac:dyDescent="0.25">
      <c r="A1278">
        <f>VLOOKUP(Toss[[#This Row],[No用]],SetNo[[No.用]:[vlookup 用]],2,FALSE)</f>
        <v>419</v>
      </c>
      <c r="B1278">
        <f>IF(ROW()=2,1,IF(A1277&lt;&gt;Toss[[#This Row],[No]],1,B1277+1))</f>
        <v>1</v>
      </c>
      <c r="C1278" t="s">
        <v>108</v>
      </c>
      <c r="D1278" s="1" t="s">
        <v>566</v>
      </c>
      <c r="E1278" s="1" t="s">
        <v>90</v>
      </c>
      <c r="F1278" s="1" t="s">
        <v>80</v>
      </c>
      <c r="G1278" s="1" t="s">
        <v>542</v>
      </c>
      <c r="H1278" t="s">
        <v>71</v>
      </c>
      <c r="I1278">
        <v>1</v>
      </c>
      <c r="J1278" t="s">
        <v>368</v>
      </c>
      <c r="K1278" s="1" t="s">
        <v>166</v>
      </c>
      <c r="L1278" s="1" t="s">
        <v>162</v>
      </c>
      <c r="M1278">
        <v>26</v>
      </c>
      <c r="N1278">
        <v>0</v>
      </c>
      <c r="O1278">
        <v>0</v>
      </c>
      <c r="P1278">
        <v>0</v>
      </c>
      <c r="X1278" t="str">
        <f>Toss[[#This Row],[服装]]&amp;Toss[[#This Row],[名前]]&amp;Toss[[#This Row],[レアリティ]]</f>
        <v>ユニフォーム赤間颯ICONIC</v>
      </c>
    </row>
    <row r="1279" spans="1:24" x14ac:dyDescent="0.25">
      <c r="A1279">
        <f>VLOOKUP(Toss[[#This Row],[No用]],SetNo[[No.用]:[vlookup 用]],2,FALSE)</f>
        <v>420</v>
      </c>
      <c r="B1279">
        <f>IF(ROW()=2,1,IF(A1278&lt;&gt;Toss[[#This Row],[No]],1,B1278+1))</f>
        <v>1</v>
      </c>
      <c r="C1279" s="1" t="s">
        <v>108</v>
      </c>
      <c r="D1279" s="1" t="s">
        <v>1032</v>
      </c>
      <c r="E1279" s="1" t="s">
        <v>77</v>
      </c>
      <c r="F1279" s="1" t="s">
        <v>74</v>
      </c>
      <c r="G1279" s="1" t="s">
        <v>1033</v>
      </c>
      <c r="H1279" s="1" t="s">
        <v>543</v>
      </c>
      <c r="I1279">
        <v>1</v>
      </c>
      <c r="J1279" t="s">
        <v>368</v>
      </c>
      <c r="K1279" s="1" t="s">
        <v>166</v>
      </c>
      <c r="L1279" s="1" t="s">
        <v>173</v>
      </c>
      <c r="M1279">
        <v>38</v>
      </c>
      <c r="N1279">
        <v>0</v>
      </c>
      <c r="O1279">
        <v>0</v>
      </c>
      <c r="P1279">
        <v>0</v>
      </c>
      <c r="X1279" t="str">
        <f>Toss[[#This Row],[服装]]&amp;Toss[[#This Row],[名前]]&amp;Toss[[#This Row],[レアリティ]]</f>
        <v>ユニフォーム白峰周ICONIC</v>
      </c>
    </row>
    <row r="1280" spans="1:24" x14ac:dyDescent="0.25">
      <c r="A1280">
        <f>VLOOKUP(Toss[[#This Row],[No用]],SetNo[[No.用]:[vlookup 用]],2,FALSE)</f>
        <v>420</v>
      </c>
      <c r="B1280">
        <f>IF(ROW()=2,1,IF(A1279&lt;&gt;Toss[[#This Row],[No]],1,B1279+1))</f>
        <v>2</v>
      </c>
      <c r="C1280" s="1" t="s">
        <v>108</v>
      </c>
      <c r="D1280" s="1" t="s">
        <v>1032</v>
      </c>
      <c r="E1280" s="1" t="s">
        <v>77</v>
      </c>
      <c r="F1280" s="1" t="s">
        <v>74</v>
      </c>
      <c r="G1280" s="1" t="s">
        <v>1033</v>
      </c>
      <c r="H1280" s="1" t="s">
        <v>543</v>
      </c>
      <c r="I1280">
        <v>1</v>
      </c>
      <c r="J1280" t="s">
        <v>368</v>
      </c>
      <c r="K1280" s="1" t="s">
        <v>169</v>
      </c>
      <c r="L1280" s="1" t="s">
        <v>173</v>
      </c>
      <c r="M1280">
        <v>38</v>
      </c>
      <c r="N1280">
        <v>0</v>
      </c>
      <c r="O1280">
        <v>0</v>
      </c>
      <c r="P1280">
        <v>0</v>
      </c>
      <c r="X1280" t="str">
        <f>Toss[[#This Row],[服装]]&amp;Toss[[#This Row],[名前]]&amp;Toss[[#This Row],[レアリティ]]</f>
        <v>ユニフォーム白峰周ICONIC</v>
      </c>
    </row>
    <row r="1281" spans="1:24" x14ac:dyDescent="0.25">
      <c r="A1281">
        <f>VLOOKUP(Toss[[#This Row],[No用]],SetNo[[No.用]:[vlookup 用]],2,FALSE)</f>
        <v>420</v>
      </c>
      <c r="B1281">
        <f>IF(ROW()=2,1,IF(A1280&lt;&gt;Toss[[#This Row],[No]],1,B1280+1))</f>
        <v>3</v>
      </c>
      <c r="C1281" s="1" t="s">
        <v>108</v>
      </c>
      <c r="D1281" s="1" t="s">
        <v>1032</v>
      </c>
      <c r="E1281" s="1" t="s">
        <v>77</v>
      </c>
      <c r="F1281" s="1" t="s">
        <v>74</v>
      </c>
      <c r="G1281" s="1" t="s">
        <v>1033</v>
      </c>
      <c r="H1281" s="1" t="s">
        <v>543</v>
      </c>
      <c r="I1281">
        <v>1</v>
      </c>
      <c r="J1281" t="s">
        <v>368</v>
      </c>
      <c r="K1281" s="1" t="s">
        <v>172</v>
      </c>
      <c r="L1281" s="1" t="s">
        <v>162</v>
      </c>
      <c r="M1281">
        <v>35</v>
      </c>
      <c r="N1281">
        <v>0</v>
      </c>
      <c r="O1281">
        <v>0</v>
      </c>
      <c r="P1281">
        <v>0</v>
      </c>
      <c r="X1281" t="str">
        <f>Toss[[#This Row],[服装]]&amp;Toss[[#This Row],[名前]]&amp;Toss[[#This Row],[レアリティ]]</f>
        <v>ユニフォーム白峰周ICONIC</v>
      </c>
    </row>
    <row r="1282" spans="1:24" x14ac:dyDescent="0.25">
      <c r="A1282">
        <f>VLOOKUP(Toss[[#This Row],[No用]],SetNo[[No.用]:[vlookup 用]],2,FALSE)</f>
        <v>420</v>
      </c>
      <c r="B1282">
        <f>IF(ROW()=2,1,IF(A1281&lt;&gt;Toss[[#This Row],[No]],1,B1281+1))</f>
        <v>4</v>
      </c>
      <c r="C1282" s="1" t="s">
        <v>108</v>
      </c>
      <c r="D1282" s="1" t="s">
        <v>1032</v>
      </c>
      <c r="E1282" s="1" t="s">
        <v>77</v>
      </c>
      <c r="F1282" s="1" t="s">
        <v>74</v>
      </c>
      <c r="G1282" s="1" t="s">
        <v>1033</v>
      </c>
      <c r="H1282" s="1" t="s">
        <v>543</v>
      </c>
      <c r="I1282">
        <v>1</v>
      </c>
      <c r="J1282" t="s">
        <v>368</v>
      </c>
      <c r="K1282" s="1" t="s">
        <v>362</v>
      </c>
      <c r="L1282" s="1" t="s">
        <v>162</v>
      </c>
      <c r="M1282">
        <v>41</v>
      </c>
      <c r="N1282">
        <v>0</v>
      </c>
      <c r="O1282">
        <v>0</v>
      </c>
      <c r="P1282">
        <v>0</v>
      </c>
      <c r="X1282" t="str">
        <f>Toss[[#This Row],[服装]]&amp;Toss[[#This Row],[名前]]&amp;Toss[[#This Row],[レアリティ]]</f>
        <v>ユニフォーム白峰周ICONIC</v>
      </c>
    </row>
    <row r="1283" spans="1:24" x14ac:dyDescent="0.25">
      <c r="A1283">
        <f>VLOOKUP(Toss[[#This Row],[No用]],SetNo[[No.用]:[vlookup 用]],2,FALSE)</f>
        <v>420</v>
      </c>
      <c r="B1283">
        <f>IF(ROW()=2,1,IF(A1282&lt;&gt;Toss[[#This Row],[No]],1,B1282+1))</f>
        <v>5</v>
      </c>
      <c r="C1283" s="1" t="s">
        <v>108</v>
      </c>
      <c r="D1283" s="1" t="s">
        <v>1032</v>
      </c>
      <c r="E1283" s="1" t="s">
        <v>77</v>
      </c>
      <c r="F1283" s="1" t="s">
        <v>74</v>
      </c>
      <c r="G1283" s="1" t="s">
        <v>1033</v>
      </c>
      <c r="H1283" s="1" t="s">
        <v>543</v>
      </c>
      <c r="I1283">
        <v>1</v>
      </c>
      <c r="J1283" t="s">
        <v>368</v>
      </c>
      <c r="K1283" s="1" t="s">
        <v>232</v>
      </c>
      <c r="L1283" s="1" t="s">
        <v>162</v>
      </c>
      <c r="M1283">
        <v>38</v>
      </c>
      <c r="N1283">
        <v>0</v>
      </c>
      <c r="O1283">
        <v>0</v>
      </c>
      <c r="P1283">
        <v>0</v>
      </c>
      <c r="X1283" t="str">
        <f>Toss[[#This Row],[服装]]&amp;Toss[[#This Row],[名前]]&amp;Toss[[#This Row],[レアリティ]]</f>
        <v>ユニフォーム白峰周ICONIC</v>
      </c>
    </row>
    <row r="1284" spans="1:24" x14ac:dyDescent="0.25">
      <c r="A1284">
        <f>VLOOKUP(Toss[[#This Row],[No用]],SetNo[[No.用]:[vlookup 用]],2,FALSE)</f>
        <v>420</v>
      </c>
      <c r="B1284">
        <f>IF(ROW()=2,1,IF(A1283&lt;&gt;Toss[[#This Row],[No]],1,B1283+1))</f>
        <v>6</v>
      </c>
      <c r="C1284" s="1" t="s">
        <v>108</v>
      </c>
      <c r="D1284" s="1" t="s">
        <v>1032</v>
      </c>
      <c r="E1284" s="1" t="s">
        <v>77</v>
      </c>
      <c r="F1284" s="1" t="s">
        <v>74</v>
      </c>
      <c r="G1284" s="1" t="s">
        <v>1033</v>
      </c>
      <c r="H1284" s="1" t="s">
        <v>543</v>
      </c>
      <c r="I1284">
        <v>1</v>
      </c>
      <c r="J1284" t="s">
        <v>368</v>
      </c>
      <c r="K1284" s="1" t="s">
        <v>183</v>
      </c>
      <c r="L1284" s="1" t="s">
        <v>224</v>
      </c>
      <c r="M1284">
        <v>49</v>
      </c>
      <c r="N1284">
        <v>0</v>
      </c>
      <c r="O1284">
        <v>59</v>
      </c>
      <c r="P1284">
        <v>0</v>
      </c>
      <c r="X1284" t="str">
        <f>Toss[[#This Row],[服装]]&amp;Toss[[#This Row],[名前]]&amp;Toss[[#This Row],[レアリティ]]</f>
        <v>ユニフォーム白峰周ICONIC</v>
      </c>
    </row>
    <row r="1285" spans="1:24" x14ac:dyDescent="0.25">
      <c r="A1285">
        <f>VLOOKUP(Toss[[#This Row],[No用]],SetNo[[No.用]:[vlookup 用]],2,FALSE)</f>
        <v>421</v>
      </c>
      <c r="B1285">
        <f>IF(ROW()=2,1,IF(A1284&lt;&gt;Toss[[#This Row],[No]],1,B1284+1))</f>
        <v>1</v>
      </c>
      <c r="C1285" s="1" t="s">
        <v>108</v>
      </c>
      <c r="D1285" s="1" t="s">
        <v>1042</v>
      </c>
      <c r="E1285" s="1" t="s">
        <v>77</v>
      </c>
      <c r="F1285" s="1" t="s">
        <v>82</v>
      </c>
      <c r="G1285" s="1" t="s">
        <v>1033</v>
      </c>
      <c r="H1285" s="1" t="s">
        <v>543</v>
      </c>
      <c r="I1285">
        <v>1</v>
      </c>
      <c r="J1285" t="s">
        <v>368</v>
      </c>
      <c r="K1285" s="1" t="s">
        <v>166</v>
      </c>
      <c r="L1285" s="1" t="s">
        <v>162</v>
      </c>
      <c r="M1285">
        <v>29</v>
      </c>
      <c r="N1285">
        <v>0</v>
      </c>
      <c r="O1285">
        <v>0</v>
      </c>
      <c r="P1285">
        <v>0</v>
      </c>
      <c r="X1285" t="str">
        <f>Toss[[#This Row],[服装]]&amp;Toss[[#This Row],[名前]]&amp;Toss[[#This Row],[レアリティ]]</f>
        <v>ユニフォーム和倉久彦ICONIC</v>
      </c>
    </row>
    <row r="1286" spans="1:24" x14ac:dyDescent="0.25">
      <c r="A1286">
        <f>VLOOKUP(Toss[[#This Row],[No用]],SetNo[[No.用]:[vlookup 用]],2,FALSE)</f>
        <v>421</v>
      </c>
      <c r="B1286">
        <f>IF(ROW()=2,1,IF(A1285&lt;&gt;Toss[[#This Row],[No]],1,B1285+1))</f>
        <v>2</v>
      </c>
      <c r="C1286" s="1" t="s">
        <v>108</v>
      </c>
      <c r="D1286" s="1" t="s">
        <v>1042</v>
      </c>
      <c r="E1286" s="1" t="s">
        <v>77</v>
      </c>
      <c r="F1286" s="1" t="s">
        <v>82</v>
      </c>
      <c r="G1286" s="1" t="s">
        <v>1033</v>
      </c>
      <c r="H1286" s="1" t="s">
        <v>543</v>
      </c>
      <c r="I1286">
        <v>1</v>
      </c>
      <c r="J1286" t="s">
        <v>368</v>
      </c>
      <c r="K1286" s="1" t="s">
        <v>167</v>
      </c>
      <c r="L1286" s="1" t="s">
        <v>162</v>
      </c>
      <c r="M1286">
        <v>29</v>
      </c>
      <c r="N1286">
        <v>0</v>
      </c>
      <c r="O1286">
        <v>0</v>
      </c>
      <c r="P1286">
        <v>0</v>
      </c>
      <c r="X1286" t="str">
        <f>Toss[[#This Row],[服装]]&amp;Toss[[#This Row],[名前]]&amp;Toss[[#This Row],[レアリティ]]</f>
        <v>ユニフォーム和倉久彦ICONIC</v>
      </c>
    </row>
    <row r="1287" spans="1:24" x14ac:dyDescent="0.25">
      <c r="A1287">
        <f>VLOOKUP(Toss[[#This Row],[No用]],SetNo[[No.用]:[vlookup 用]],2,FALSE)</f>
        <v>422</v>
      </c>
      <c r="B1287">
        <f>IF(ROW()=2,1,IF(A1286&lt;&gt;Toss[[#This Row],[No]],1,B1286+1))</f>
        <v>1</v>
      </c>
      <c r="C1287" s="1" t="s">
        <v>108</v>
      </c>
      <c r="D1287" s="1" t="s">
        <v>1046</v>
      </c>
      <c r="E1287" s="1" t="s">
        <v>77</v>
      </c>
      <c r="F1287" s="1" t="s">
        <v>78</v>
      </c>
      <c r="G1287" s="1" t="s">
        <v>1033</v>
      </c>
      <c r="H1287" s="1" t="s">
        <v>543</v>
      </c>
      <c r="I1287">
        <v>1</v>
      </c>
      <c r="J1287" t="s">
        <v>368</v>
      </c>
      <c r="K1287" s="1" t="s">
        <v>166</v>
      </c>
      <c r="L1287" s="1" t="s">
        <v>162</v>
      </c>
      <c r="M1287">
        <v>23</v>
      </c>
      <c r="N1287">
        <v>0</v>
      </c>
      <c r="O1287">
        <v>0</v>
      </c>
      <c r="P1287">
        <v>0</v>
      </c>
      <c r="X1287" t="str">
        <f>Toss[[#This Row],[服装]]&amp;Toss[[#This Row],[名前]]&amp;Toss[[#This Row],[レアリティ]]</f>
        <v>ユニフォーム金沢伊織ICONIC</v>
      </c>
    </row>
    <row r="1288" spans="1:24" x14ac:dyDescent="0.25">
      <c r="A1288">
        <f>VLOOKUP(Toss[[#This Row],[No用]],SetNo[[No.用]:[vlookup 用]],2,FALSE)</f>
        <v>422</v>
      </c>
      <c r="B1288">
        <f>IF(ROW()=2,1,IF(A1287&lt;&gt;Toss[[#This Row],[No]],1,B1287+1))</f>
        <v>2</v>
      </c>
      <c r="C1288" s="1" t="s">
        <v>108</v>
      </c>
      <c r="D1288" s="1" t="s">
        <v>1046</v>
      </c>
      <c r="E1288" s="1" t="s">
        <v>77</v>
      </c>
      <c r="F1288" s="1" t="s">
        <v>78</v>
      </c>
      <c r="G1288" s="1" t="s">
        <v>1033</v>
      </c>
      <c r="H1288" s="1" t="s">
        <v>543</v>
      </c>
      <c r="I1288">
        <v>1</v>
      </c>
      <c r="J1288" t="s">
        <v>368</v>
      </c>
      <c r="K1288" s="1" t="s">
        <v>167</v>
      </c>
      <c r="L1288" s="1" t="s">
        <v>162</v>
      </c>
      <c r="M1288">
        <v>25</v>
      </c>
      <c r="N1288">
        <v>0</v>
      </c>
      <c r="O1288">
        <v>0</v>
      </c>
      <c r="P1288">
        <v>0</v>
      </c>
      <c r="X1288" t="str">
        <f>Toss[[#This Row],[服装]]&amp;Toss[[#This Row],[名前]]&amp;Toss[[#This Row],[レアリティ]]</f>
        <v>ユニフォーム金沢伊織ICONIC</v>
      </c>
    </row>
    <row r="1289" spans="1:24" x14ac:dyDescent="0.25">
      <c r="A1289">
        <f>VLOOKUP(Toss[[#This Row],[No用]],SetNo[[No.用]:[vlookup 用]],2,FALSE)</f>
        <v>423</v>
      </c>
      <c r="B1289">
        <f>IF(ROW()=2,1,IF(A1288&lt;&gt;Toss[[#This Row],[No]],1,B1288+1))</f>
        <v>1</v>
      </c>
      <c r="C1289" s="1" t="s">
        <v>108</v>
      </c>
      <c r="D1289" s="1" t="s">
        <v>1050</v>
      </c>
      <c r="E1289" s="1" t="s">
        <v>77</v>
      </c>
      <c r="F1289" s="1" t="s">
        <v>82</v>
      </c>
      <c r="G1289" s="1" t="s">
        <v>1033</v>
      </c>
      <c r="H1289" s="1" t="s">
        <v>543</v>
      </c>
      <c r="I1289">
        <v>1</v>
      </c>
      <c r="J1289" t="s">
        <v>368</v>
      </c>
      <c r="K1289" s="1" t="s">
        <v>166</v>
      </c>
      <c r="L1289" s="1" t="s">
        <v>162</v>
      </c>
      <c r="M1289">
        <v>26</v>
      </c>
      <c r="N1289">
        <v>0</v>
      </c>
      <c r="O1289">
        <v>0</v>
      </c>
      <c r="P1289">
        <v>0</v>
      </c>
      <c r="X1289" t="str">
        <f>Toss[[#This Row],[服装]]&amp;Toss[[#This Row],[名前]]&amp;Toss[[#This Row],[レアリティ]]</f>
        <v>ユニフォーム志賀智也ICONIC</v>
      </c>
    </row>
    <row r="1290" spans="1:24" x14ac:dyDescent="0.25">
      <c r="A1290">
        <f>VLOOKUP(Toss[[#This Row],[No用]],SetNo[[No.用]:[vlookup 用]],2,FALSE)</f>
        <v>423</v>
      </c>
      <c r="B1290">
        <f>IF(ROW()=2,1,IF(A1289&lt;&gt;Toss[[#This Row],[No]],1,B1289+1))</f>
        <v>2</v>
      </c>
      <c r="C1290" s="1" t="s">
        <v>108</v>
      </c>
      <c r="D1290" s="1" t="s">
        <v>1050</v>
      </c>
      <c r="E1290" s="1" t="s">
        <v>77</v>
      </c>
      <c r="F1290" s="1" t="s">
        <v>82</v>
      </c>
      <c r="G1290" s="1" t="s">
        <v>1033</v>
      </c>
      <c r="H1290" s="1" t="s">
        <v>543</v>
      </c>
      <c r="I1290">
        <v>1</v>
      </c>
      <c r="J1290" t="s">
        <v>368</v>
      </c>
      <c r="K1290" s="1" t="s">
        <v>167</v>
      </c>
      <c r="L1290" s="1" t="s">
        <v>162</v>
      </c>
      <c r="M1290">
        <v>31</v>
      </c>
      <c r="N1290">
        <v>0</v>
      </c>
      <c r="O1290">
        <v>0</v>
      </c>
      <c r="P1290">
        <v>0</v>
      </c>
      <c r="X1290" t="str">
        <f>Toss[[#This Row],[服装]]&amp;Toss[[#This Row],[名前]]&amp;Toss[[#This Row],[レアリティ]]</f>
        <v>ユニフォーム志賀智也ICONIC</v>
      </c>
    </row>
    <row r="1291" spans="1:24" x14ac:dyDescent="0.25">
      <c r="A1291">
        <f>VLOOKUP(Toss[[#This Row],[No用]],SetNo[[No.用]:[vlookup 用]],2,FALSE)</f>
        <v>424</v>
      </c>
      <c r="B1291">
        <f>IF(ROW()=2,1,IF(A1290&lt;&gt;Toss[[#This Row],[No]],1,B1290+1))</f>
        <v>1</v>
      </c>
      <c r="C1291" s="1" t="s">
        <v>108</v>
      </c>
      <c r="D1291" s="1" t="s">
        <v>1063</v>
      </c>
      <c r="E1291" s="1" t="s">
        <v>77</v>
      </c>
      <c r="F1291" s="1" t="s">
        <v>80</v>
      </c>
      <c r="G1291" s="1" t="s">
        <v>1033</v>
      </c>
      <c r="H1291" s="1" t="s">
        <v>543</v>
      </c>
      <c r="I1291">
        <v>1</v>
      </c>
      <c r="J1291" t="s">
        <v>368</v>
      </c>
      <c r="K1291" s="1" t="s">
        <v>166</v>
      </c>
      <c r="L1291" s="1" t="s">
        <v>162</v>
      </c>
      <c r="M1291">
        <v>28</v>
      </c>
      <c r="N1291">
        <v>0</v>
      </c>
      <c r="O1291">
        <v>0</v>
      </c>
      <c r="P1291">
        <v>0</v>
      </c>
      <c r="X1291" t="str">
        <f>Toss[[#This Row],[服装]]&amp;Toss[[#This Row],[名前]]&amp;Toss[[#This Row],[レアリティ]]</f>
        <v>ユニフォーム輪島友和ICONIC</v>
      </c>
    </row>
    <row r="1292" spans="1:24" x14ac:dyDescent="0.25">
      <c r="A1292">
        <f>VLOOKUP(Toss[[#This Row],[No用]],SetNo[[No.用]:[vlookup 用]],2,FALSE)</f>
        <v>425</v>
      </c>
      <c r="B1292">
        <f>IF(ROW()=2,1,IF(A1291&lt;&gt;Toss[[#This Row],[No]],1,B1291+1))</f>
        <v>1</v>
      </c>
      <c r="C1292" s="1" t="s">
        <v>108</v>
      </c>
      <c r="D1292" s="1" t="s">
        <v>1079</v>
      </c>
      <c r="E1292" s="1" t="s">
        <v>77</v>
      </c>
      <c r="F1292" s="1" t="s">
        <v>78</v>
      </c>
      <c r="G1292" s="1" t="s">
        <v>1033</v>
      </c>
      <c r="H1292" s="1" t="s">
        <v>543</v>
      </c>
      <c r="I1292">
        <v>1</v>
      </c>
      <c r="J1292" t="s">
        <v>368</v>
      </c>
      <c r="K1292" s="1" t="s">
        <v>166</v>
      </c>
      <c r="L1292" s="1" t="s">
        <v>162</v>
      </c>
      <c r="M1292">
        <v>25</v>
      </c>
      <c r="N1292">
        <v>0</v>
      </c>
      <c r="O1292">
        <v>0</v>
      </c>
      <c r="P1292">
        <v>0</v>
      </c>
      <c r="X1292" t="str">
        <f>Toss[[#This Row],[服装]]&amp;Toss[[#This Row],[名前]]&amp;Toss[[#This Row],[レアリティ]]</f>
        <v>ユニフォーム深谷謙朗ICONIC</v>
      </c>
    </row>
    <row r="1293" spans="1:24" x14ac:dyDescent="0.25">
      <c r="A1293">
        <f>VLOOKUP(Toss[[#This Row],[No用]],SetNo[[No.用]:[vlookup 用]],2,FALSE)</f>
        <v>425</v>
      </c>
      <c r="B1293">
        <f>IF(ROW()=2,1,IF(A1292&lt;&gt;Toss[[#This Row],[No]],1,B1292+1))</f>
        <v>2</v>
      </c>
      <c r="C1293" s="1" t="s">
        <v>108</v>
      </c>
      <c r="D1293" s="1" t="s">
        <v>1079</v>
      </c>
      <c r="E1293" s="1" t="s">
        <v>77</v>
      </c>
      <c r="F1293" s="1" t="s">
        <v>78</v>
      </c>
      <c r="G1293" s="1" t="s">
        <v>1033</v>
      </c>
      <c r="H1293" s="1" t="s">
        <v>543</v>
      </c>
      <c r="I1293">
        <v>1</v>
      </c>
      <c r="J1293" t="s">
        <v>368</v>
      </c>
      <c r="K1293" s="1" t="s">
        <v>167</v>
      </c>
      <c r="L1293" s="1" t="s">
        <v>162</v>
      </c>
      <c r="M1293">
        <v>27</v>
      </c>
      <c r="N1293">
        <v>0</v>
      </c>
      <c r="O1293">
        <v>0</v>
      </c>
      <c r="P1293">
        <v>0</v>
      </c>
      <c r="X1293" t="str">
        <f>Toss[[#This Row],[服装]]&amp;Toss[[#This Row],[名前]]&amp;Toss[[#This Row],[レアリティ]]</f>
        <v>ユニフォーム深谷謙朗ICONIC</v>
      </c>
    </row>
    <row r="1294" spans="1:24" x14ac:dyDescent="0.25">
      <c r="A1294">
        <f>VLOOKUP(Toss[[#This Row],[No用]],SetNo[[No.用]:[vlookup 用]],2,FALSE)</f>
        <v>426</v>
      </c>
      <c r="B1294">
        <f>IF(ROW()=2,1,IF(A1293&lt;&gt;Toss[[#This Row],[No]],1,B1293+1))</f>
        <v>1</v>
      </c>
      <c r="C1294" s="1" t="s">
        <v>108</v>
      </c>
      <c r="D1294" s="1" t="s">
        <v>1089</v>
      </c>
      <c r="E1294" s="1" t="s">
        <v>77</v>
      </c>
      <c r="F1294" s="1" t="s">
        <v>78</v>
      </c>
      <c r="G1294" s="1" t="s">
        <v>1033</v>
      </c>
      <c r="H1294" s="1" t="s">
        <v>543</v>
      </c>
      <c r="I1294">
        <v>1</v>
      </c>
      <c r="J1294" t="s">
        <v>368</v>
      </c>
      <c r="K1294" s="1" t="s">
        <v>166</v>
      </c>
      <c r="L1294" s="1" t="s">
        <v>162</v>
      </c>
      <c r="M1294">
        <v>24</v>
      </c>
      <c r="N1294">
        <v>0</v>
      </c>
      <c r="O1294">
        <v>0</v>
      </c>
      <c r="P1294">
        <v>0</v>
      </c>
      <c r="X1294" t="str">
        <f>Toss[[#This Row],[服装]]&amp;Toss[[#This Row],[名前]]&amp;Toss[[#This Row],[レアリティ]]</f>
        <v>ユニフォーム山代総司ICONIC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4FA-1C0F-4064-B538-E1E9F96DE39E}">
  <sheetPr codeName="Sheet4"/>
  <dimension ref="A1:X1796"/>
  <sheetViews>
    <sheetView topLeftCell="A1709" workbookViewId="0">
      <selection activeCell="A1738" sqref="A1731:XFD1738"/>
    </sheetView>
  </sheetViews>
  <sheetFormatPr defaultRowHeight="14.25" x14ac:dyDescent="0.25"/>
  <cols>
    <col min="1" max="1" width="5" customWidth="1"/>
    <col min="2" max="2" width="4.7109375" customWidth="1"/>
    <col min="3" max="3" width="10.140625" bestFit="1" customWidth="1"/>
    <col min="4" max="4" width="12.42578125" bestFit="1" customWidth="1"/>
    <col min="5" max="5" width="8.85546875" customWidth="1"/>
    <col min="6" max="6" width="8.7109375" customWidth="1"/>
    <col min="7" max="7" width="7.42578125" bestFit="1" customWidth="1"/>
    <col min="8" max="8" width="10.28515625" bestFit="1" customWidth="1"/>
    <col min="9" max="9" width="3.140625" customWidth="1"/>
    <col min="10" max="10" width="9.28515625" bestFit="1" customWidth="1"/>
    <col min="11" max="11" width="10.7109375" bestFit="1" customWidth="1"/>
    <col min="12" max="12" width="3.42578125" customWidth="1"/>
    <col min="13" max="13" width="7.7109375" bestFit="1" customWidth="1"/>
    <col min="14" max="15" width="7.42578125" bestFit="1" customWidth="1"/>
    <col min="16" max="16" width="9" customWidth="1"/>
    <col min="17" max="17" width="42.5703125" customWidth="1"/>
    <col min="18" max="18" width="24" bestFit="1" customWidth="1"/>
    <col min="19" max="22" width="13.28515625" customWidth="1"/>
    <col min="23" max="23" width="37.7109375" bestFit="1" customWidth="1"/>
    <col min="24" max="24" width="0" hidden="1" customWidth="1"/>
  </cols>
  <sheetData>
    <row r="1" spans="1:24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t="s">
        <v>261</v>
      </c>
      <c r="R1" t="s">
        <v>203</v>
      </c>
      <c r="S1" s="1" t="s">
        <v>202</v>
      </c>
      <c r="T1" s="1" t="s">
        <v>1590</v>
      </c>
      <c r="U1" s="1" t="s">
        <v>1589</v>
      </c>
      <c r="V1" s="1" t="s">
        <v>1591</v>
      </c>
      <c r="W1" s="1" t="s">
        <v>1052</v>
      </c>
      <c r="X1" t="s">
        <v>226</v>
      </c>
    </row>
    <row r="2" spans="1:24" x14ac:dyDescent="0.25">
      <c r="A2">
        <f>VLOOKUP(Attack[[#This Row],[No用]],SetNo[[No.用]:[vlookup 用]],2,FALSE)</f>
        <v>1</v>
      </c>
      <c r="B2">
        <f>IF(ROW()=2,1,IF(A1&lt;&gt;Attack[[#This Row],[No]],1,B1+1))</f>
        <v>1</v>
      </c>
      <c r="C2" t="s">
        <v>108</v>
      </c>
      <c r="D2" t="s">
        <v>137</v>
      </c>
      <c r="E2" t="s">
        <v>77</v>
      </c>
      <c r="F2" t="s">
        <v>82</v>
      </c>
      <c r="G2" t="s">
        <v>136</v>
      </c>
      <c r="H2" t="s">
        <v>71</v>
      </c>
      <c r="I2">
        <v>1</v>
      </c>
      <c r="J2" t="s">
        <v>234</v>
      </c>
      <c r="K2" t="s">
        <v>168</v>
      </c>
      <c r="L2" t="s">
        <v>173</v>
      </c>
      <c r="M2">
        <v>27</v>
      </c>
      <c r="N2">
        <v>6</v>
      </c>
      <c r="O2">
        <v>0</v>
      </c>
      <c r="P2">
        <v>0</v>
      </c>
      <c r="X2" t="str">
        <f>Attack[[#This Row],[服装]]&amp;Attack[[#This Row],[名前]]&amp;Attack[[#This Row],[レアリティ]]</f>
        <v>ユニフォーム日向翔陽ICONIC</v>
      </c>
    </row>
    <row r="3" spans="1:24" x14ac:dyDescent="0.25">
      <c r="A3">
        <f>VLOOKUP(Attack[[#This Row],[No用]],SetNo[[No.用]:[vlookup 用]],2,FALSE)</f>
        <v>1</v>
      </c>
      <c r="B3">
        <f>IF(ROW()=2,1,IF(A2&lt;&gt;Attack[[#This Row],[No]],1,B2+1))</f>
        <v>2</v>
      </c>
      <c r="C3" t="s">
        <v>108</v>
      </c>
      <c r="D3" t="s">
        <v>137</v>
      </c>
      <c r="E3" t="s">
        <v>77</v>
      </c>
      <c r="F3" t="s">
        <v>82</v>
      </c>
      <c r="G3" t="s">
        <v>136</v>
      </c>
      <c r="H3" t="s">
        <v>71</v>
      </c>
      <c r="I3">
        <v>1</v>
      </c>
      <c r="J3" t="s">
        <v>234</v>
      </c>
      <c r="K3" t="s">
        <v>169</v>
      </c>
      <c r="L3" t="s">
        <v>162</v>
      </c>
      <c r="M3">
        <v>29</v>
      </c>
      <c r="N3">
        <v>0</v>
      </c>
      <c r="O3">
        <v>0</v>
      </c>
      <c r="P3">
        <v>0</v>
      </c>
      <c r="X3" t="str">
        <f>Attack[[#This Row],[服装]]&amp;Attack[[#This Row],[名前]]&amp;Attack[[#This Row],[レアリティ]]</f>
        <v>ユニフォーム日向翔陽ICONIC</v>
      </c>
    </row>
    <row r="4" spans="1:24" x14ac:dyDescent="0.25">
      <c r="A4">
        <f>VLOOKUP(Attack[[#This Row],[No用]],SetNo[[No.用]:[vlookup 用]],2,FALSE)</f>
        <v>1</v>
      </c>
      <c r="B4">
        <f>IF(ROW()=2,1,IF(A3&lt;&gt;Attack[[#This Row],[No]],1,B3+1))</f>
        <v>3</v>
      </c>
      <c r="C4" t="s">
        <v>108</v>
      </c>
      <c r="D4" t="s">
        <v>137</v>
      </c>
      <c r="E4" t="s">
        <v>77</v>
      </c>
      <c r="F4" t="s">
        <v>82</v>
      </c>
      <c r="G4" t="s">
        <v>136</v>
      </c>
      <c r="H4" t="s">
        <v>71</v>
      </c>
      <c r="I4">
        <v>1</v>
      </c>
      <c r="J4" t="s">
        <v>234</v>
      </c>
      <c r="K4" t="s">
        <v>170</v>
      </c>
      <c r="L4" t="s">
        <v>162</v>
      </c>
      <c r="M4">
        <v>28</v>
      </c>
      <c r="N4">
        <v>0</v>
      </c>
      <c r="O4">
        <v>0</v>
      </c>
      <c r="P4">
        <v>0</v>
      </c>
      <c r="X4" t="str">
        <f>Attack[[#This Row],[服装]]&amp;Attack[[#This Row],[名前]]&amp;Attack[[#This Row],[レアリティ]]</f>
        <v>ユニフォーム日向翔陽ICONIC</v>
      </c>
    </row>
    <row r="5" spans="1:24" x14ac:dyDescent="0.25">
      <c r="A5">
        <f>VLOOKUP(Attack[[#This Row],[No用]],SetNo[[No.用]:[vlookup 用]],2,FALSE)</f>
        <v>1</v>
      </c>
      <c r="B5">
        <f>IF(ROW()=2,1,IF(A4&lt;&gt;Attack[[#This Row],[No]],1,B4+1))</f>
        <v>4</v>
      </c>
      <c r="C5" t="s">
        <v>108</v>
      </c>
      <c r="D5" t="s">
        <v>137</v>
      </c>
      <c r="E5" t="s">
        <v>77</v>
      </c>
      <c r="F5" t="s">
        <v>82</v>
      </c>
      <c r="G5" t="s">
        <v>136</v>
      </c>
      <c r="H5" t="s">
        <v>71</v>
      </c>
      <c r="I5">
        <v>1</v>
      </c>
      <c r="J5" t="s">
        <v>234</v>
      </c>
      <c r="K5" t="s">
        <v>171</v>
      </c>
      <c r="L5" t="s">
        <v>173</v>
      </c>
      <c r="M5">
        <v>30</v>
      </c>
      <c r="N5">
        <v>0</v>
      </c>
      <c r="O5">
        <v>0</v>
      </c>
      <c r="P5">
        <v>0</v>
      </c>
      <c r="X5" t="str">
        <f>Attack[[#This Row],[服装]]&amp;Attack[[#This Row],[名前]]&amp;Attack[[#This Row],[レアリティ]]</f>
        <v>ユニフォーム日向翔陽ICONIC</v>
      </c>
    </row>
    <row r="6" spans="1:24" x14ac:dyDescent="0.25">
      <c r="A6">
        <f>VLOOKUP(Attack[[#This Row],[No用]],SetNo[[No.用]:[vlookup 用]],2,FALSE)</f>
        <v>1</v>
      </c>
      <c r="B6">
        <f>IF(ROW()=2,1,IF(A5&lt;&gt;Attack[[#This Row],[No]],1,B5+1))</f>
        <v>5</v>
      </c>
      <c r="C6" t="s">
        <v>108</v>
      </c>
      <c r="D6" t="s">
        <v>137</v>
      </c>
      <c r="E6" t="s">
        <v>77</v>
      </c>
      <c r="F6" t="s">
        <v>82</v>
      </c>
      <c r="G6" t="s">
        <v>136</v>
      </c>
      <c r="H6" t="s">
        <v>71</v>
      </c>
      <c r="I6">
        <v>1</v>
      </c>
      <c r="J6" t="s">
        <v>234</v>
      </c>
      <c r="K6" t="s">
        <v>172</v>
      </c>
      <c r="L6" t="s">
        <v>162</v>
      </c>
      <c r="M6">
        <v>29</v>
      </c>
      <c r="N6">
        <v>0</v>
      </c>
      <c r="O6">
        <v>0</v>
      </c>
      <c r="P6">
        <v>0</v>
      </c>
      <c r="X6" t="str">
        <f>Attack[[#This Row],[服装]]&amp;Attack[[#This Row],[名前]]&amp;Attack[[#This Row],[レアリティ]]</f>
        <v>ユニフォーム日向翔陽ICONIC</v>
      </c>
    </row>
    <row r="7" spans="1:24" x14ac:dyDescent="0.25">
      <c r="A7">
        <f>VLOOKUP(Attack[[#This Row],[No用]],SetNo[[No.用]:[vlookup 用]],2,FALSE)</f>
        <v>1</v>
      </c>
      <c r="B7">
        <f>IF(ROW()=2,1,IF(A6&lt;&gt;Attack[[#This Row],[No]],1,B6+1))</f>
        <v>6</v>
      </c>
      <c r="C7" t="s">
        <v>108</v>
      </c>
      <c r="D7" t="s">
        <v>137</v>
      </c>
      <c r="E7" t="s">
        <v>77</v>
      </c>
      <c r="F7" t="s">
        <v>82</v>
      </c>
      <c r="G7" t="s">
        <v>136</v>
      </c>
      <c r="H7" t="s">
        <v>71</v>
      </c>
      <c r="I7">
        <v>1</v>
      </c>
      <c r="J7" t="s">
        <v>234</v>
      </c>
      <c r="K7" t="s">
        <v>169</v>
      </c>
      <c r="L7" t="s">
        <v>224</v>
      </c>
      <c r="M7">
        <v>39</v>
      </c>
      <c r="N7">
        <v>5</v>
      </c>
      <c r="O7">
        <v>49</v>
      </c>
      <c r="P7">
        <v>7</v>
      </c>
      <c r="Q7" s="1" t="s">
        <v>1160</v>
      </c>
      <c r="W7" s="1" t="s">
        <v>1140</v>
      </c>
      <c r="X7" t="str">
        <f>Attack[[#This Row],[服装]]&amp;Attack[[#This Row],[名前]]&amp;Attack[[#This Row],[レアリティ]]</f>
        <v>ユニフォーム日向翔陽ICONIC</v>
      </c>
    </row>
    <row r="8" spans="1:24" x14ac:dyDescent="0.25">
      <c r="A8">
        <f>VLOOKUP(Attack[[#This Row],[No用]],SetNo[[No.用]:[vlookup 用]],2,FALSE)</f>
        <v>2</v>
      </c>
      <c r="B8">
        <f>IF(ROW()=2,1,IF(A7&lt;&gt;Attack[[#This Row],[No]],1,B7+1))</f>
        <v>1</v>
      </c>
      <c r="C8" t="s">
        <v>149</v>
      </c>
      <c r="D8" t="s">
        <v>137</v>
      </c>
      <c r="E8" t="s">
        <v>77</v>
      </c>
      <c r="F8" t="s">
        <v>82</v>
      </c>
      <c r="G8" t="s">
        <v>136</v>
      </c>
      <c r="H8" t="s">
        <v>71</v>
      </c>
      <c r="I8">
        <v>1</v>
      </c>
      <c r="J8" t="s">
        <v>234</v>
      </c>
      <c r="K8" t="s">
        <v>168</v>
      </c>
      <c r="L8" t="s">
        <v>173</v>
      </c>
      <c r="M8">
        <v>27</v>
      </c>
      <c r="N8">
        <v>6</v>
      </c>
      <c r="O8">
        <v>0</v>
      </c>
      <c r="P8">
        <v>0</v>
      </c>
      <c r="X8" t="str">
        <f>Attack[[#This Row],[服装]]&amp;Attack[[#This Row],[名前]]&amp;Attack[[#This Row],[レアリティ]]</f>
        <v>制服日向翔陽ICONIC</v>
      </c>
    </row>
    <row r="9" spans="1:24" x14ac:dyDescent="0.25">
      <c r="A9">
        <f>VLOOKUP(Attack[[#This Row],[No用]],SetNo[[No.用]:[vlookup 用]],2,FALSE)</f>
        <v>2</v>
      </c>
      <c r="B9">
        <f>IF(ROW()=2,1,IF(A8&lt;&gt;Attack[[#This Row],[No]],1,B8+1))</f>
        <v>2</v>
      </c>
      <c r="C9" t="s">
        <v>149</v>
      </c>
      <c r="D9" t="s">
        <v>137</v>
      </c>
      <c r="E9" t="s">
        <v>77</v>
      </c>
      <c r="F9" t="s">
        <v>82</v>
      </c>
      <c r="G9" t="s">
        <v>136</v>
      </c>
      <c r="H9" t="s">
        <v>71</v>
      </c>
      <c r="I9">
        <v>1</v>
      </c>
      <c r="J9" t="s">
        <v>234</v>
      </c>
      <c r="K9" t="s">
        <v>169</v>
      </c>
      <c r="L9" t="s">
        <v>162</v>
      </c>
      <c r="M9">
        <v>29</v>
      </c>
      <c r="N9">
        <v>0</v>
      </c>
      <c r="O9">
        <v>0</v>
      </c>
      <c r="P9">
        <v>0</v>
      </c>
      <c r="X9" t="str">
        <f>Attack[[#This Row],[服装]]&amp;Attack[[#This Row],[名前]]&amp;Attack[[#This Row],[レアリティ]]</f>
        <v>制服日向翔陽ICONIC</v>
      </c>
    </row>
    <row r="10" spans="1:24" x14ac:dyDescent="0.25">
      <c r="A10">
        <f>VLOOKUP(Attack[[#This Row],[No用]],SetNo[[No.用]:[vlookup 用]],2,FALSE)</f>
        <v>2</v>
      </c>
      <c r="B10">
        <f>IF(ROW()=2,1,IF(A9&lt;&gt;Attack[[#This Row],[No]],1,B9+1))</f>
        <v>3</v>
      </c>
      <c r="C10" t="s">
        <v>149</v>
      </c>
      <c r="D10" t="s">
        <v>137</v>
      </c>
      <c r="E10" t="s">
        <v>77</v>
      </c>
      <c r="F10" t="s">
        <v>82</v>
      </c>
      <c r="G10" t="s">
        <v>136</v>
      </c>
      <c r="H10" t="s">
        <v>71</v>
      </c>
      <c r="I10">
        <v>1</v>
      </c>
      <c r="J10" t="s">
        <v>234</v>
      </c>
      <c r="K10" t="s">
        <v>170</v>
      </c>
      <c r="L10" t="s">
        <v>162</v>
      </c>
      <c r="M10">
        <v>28</v>
      </c>
      <c r="N10">
        <v>0</v>
      </c>
      <c r="O10">
        <v>0</v>
      </c>
      <c r="P10">
        <v>0</v>
      </c>
      <c r="X10" t="str">
        <f>Attack[[#This Row],[服装]]&amp;Attack[[#This Row],[名前]]&amp;Attack[[#This Row],[レアリティ]]</f>
        <v>制服日向翔陽ICONIC</v>
      </c>
    </row>
    <row r="11" spans="1:24" x14ac:dyDescent="0.25">
      <c r="A11">
        <f>VLOOKUP(Attack[[#This Row],[No用]],SetNo[[No.用]:[vlookup 用]],2,FALSE)</f>
        <v>2</v>
      </c>
      <c r="B11">
        <f>IF(ROW()=2,1,IF(A10&lt;&gt;Attack[[#This Row],[No]],1,B10+1))</f>
        <v>4</v>
      </c>
      <c r="C11" t="s">
        <v>149</v>
      </c>
      <c r="D11" t="s">
        <v>137</v>
      </c>
      <c r="E11" t="s">
        <v>77</v>
      </c>
      <c r="F11" t="s">
        <v>82</v>
      </c>
      <c r="G11" t="s">
        <v>136</v>
      </c>
      <c r="H11" t="s">
        <v>71</v>
      </c>
      <c r="I11">
        <v>1</v>
      </c>
      <c r="J11" t="s">
        <v>234</v>
      </c>
      <c r="K11" t="s">
        <v>171</v>
      </c>
      <c r="L11" t="s">
        <v>173</v>
      </c>
      <c r="M11">
        <v>30</v>
      </c>
      <c r="N11">
        <v>0</v>
      </c>
      <c r="O11">
        <v>0</v>
      </c>
      <c r="P11">
        <v>0</v>
      </c>
      <c r="X11" t="str">
        <f>Attack[[#This Row],[服装]]&amp;Attack[[#This Row],[名前]]&amp;Attack[[#This Row],[レアリティ]]</f>
        <v>制服日向翔陽ICONIC</v>
      </c>
    </row>
    <row r="12" spans="1:24" x14ac:dyDescent="0.25">
      <c r="A12">
        <f>VLOOKUP(Attack[[#This Row],[No用]],SetNo[[No.用]:[vlookup 用]],2,FALSE)</f>
        <v>2</v>
      </c>
      <c r="B12">
        <f>IF(ROW()=2,1,IF(A11&lt;&gt;Attack[[#This Row],[No]],1,B11+1))</f>
        <v>5</v>
      </c>
      <c r="C12" t="s">
        <v>149</v>
      </c>
      <c r="D12" t="s">
        <v>137</v>
      </c>
      <c r="E12" t="s">
        <v>77</v>
      </c>
      <c r="F12" t="s">
        <v>82</v>
      </c>
      <c r="G12" t="s">
        <v>136</v>
      </c>
      <c r="H12" t="s">
        <v>71</v>
      </c>
      <c r="I12">
        <v>1</v>
      </c>
      <c r="J12" t="s">
        <v>234</v>
      </c>
      <c r="K12" t="s">
        <v>172</v>
      </c>
      <c r="L12" t="s">
        <v>178</v>
      </c>
      <c r="M12">
        <v>31</v>
      </c>
      <c r="N12">
        <v>0</v>
      </c>
      <c r="O12">
        <v>0</v>
      </c>
      <c r="P12">
        <v>0</v>
      </c>
      <c r="X12" t="str">
        <f>Attack[[#This Row],[服装]]&amp;Attack[[#This Row],[名前]]&amp;Attack[[#This Row],[レアリティ]]</f>
        <v>制服日向翔陽ICONIC</v>
      </c>
    </row>
    <row r="13" spans="1:24" x14ac:dyDescent="0.25">
      <c r="A13">
        <f>VLOOKUP(Attack[[#This Row],[No用]],SetNo[[No.用]:[vlookup 用]],2,FALSE)</f>
        <v>2</v>
      </c>
      <c r="B13">
        <f>IF(ROW()=2,1,IF(A12&lt;&gt;Attack[[#This Row],[No]],1,B12+1))</f>
        <v>6</v>
      </c>
      <c r="C13" t="s">
        <v>149</v>
      </c>
      <c r="D13" t="s">
        <v>137</v>
      </c>
      <c r="E13" t="s">
        <v>77</v>
      </c>
      <c r="F13" t="s">
        <v>82</v>
      </c>
      <c r="G13" t="s">
        <v>136</v>
      </c>
      <c r="H13" t="s">
        <v>71</v>
      </c>
      <c r="I13">
        <v>1</v>
      </c>
      <c r="J13" t="s">
        <v>234</v>
      </c>
      <c r="K13" t="s">
        <v>169</v>
      </c>
      <c r="L13" t="s">
        <v>224</v>
      </c>
      <c r="M13">
        <v>39</v>
      </c>
      <c r="N13">
        <v>5</v>
      </c>
      <c r="O13">
        <v>49</v>
      </c>
      <c r="P13">
        <v>7</v>
      </c>
      <c r="Q13" s="1" t="s">
        <v>1160</v>
      </c>
      <c r="W13" s="1" t="s">
        <v>1140</v>
      </c>
      <c r="X13" t="str">
        <f>Attack[[#This Row],[服装]]&amp;Attack[[#This Row],[名前]]&amp;Attack[[#This Row],[レアリティ]]</f>
        <v>制服日向翔陽ICONIC</v>
      </c>
    </row>
    <row r="14" spans="1:24" x14ac:dyDescent="0.25">
      <c r="A14">
        <f>VLOOKUP(Attack[[#This Row],[No用]],SetNo[[No.用]:[vlookup 用]],2,FALSE)</f>
        <v>3</v>
      </c>
      <c r="B14">
        <f>IF(ROW()=2,1,IF(A13&lt;&gt;Attack[[#This Row],[No]],1,B13+1))</f>
        <v>1</v>
      </c>
      <c r="C14" t="s">
        <v>150</v>
      </c>
      <c r="D14" t="s">
        <v>137</v>
      </c>
      <c r="E14" t="s">
        <v>73</v>
      </c>
      <c r="F14" t="s">
        <v>82</v>
      </c>
      <c r="G14" t="s">
        <v>136</v>
      </c>
      <c r="H14" t="s">
        <v>71</v>
      </c>
      <c r="I14">
        <v>1</v>
      </c>
      <c r="J14" t="s">
        <v>234</v>
      </c>
      <c r="K14" t="s">
        <v>168</v>
      </c>
      <c r="L14" t="s">
        <v>173</v>
      </c>
      <c r="M14">
        <v>27</v>
      </c>
      <c r="N14">
        <v>6</v>
      </c>
      <c r="O14">
        <v>0</v>
      </c>
      <c r="P14">
        <v>0</v>
      </c>
      <c r="X14" t="str">
        <f>Attack[[#This Row],[服装]]&amp;Attack[[#This Row],[名前]]&amp;Attack[[#This Row],[レアリティ]]</f>
        <v>夏祭り日向翔陽ICONIC</v>
      </c>
    </row>
    <row r="15" spans="1:24" x14ac:dyDescent="0.25">
      <c r="A15">
        <f>VLOOKUP(Attack[[#This Row],[No用]],SetNo[[No.用]:[vlookup 用]],2,FALSE)</f>
        <v>3</v>
      </c>
      <c r="B15">
        <f>IF(ROW()=2,1,IF(A14&lt;&gt;Attack[[#This Row],[No]],1,B14+1))</f>
        <v>2</v>
      </c>
      <c r="C15" t="s">
        <v>150</v>
      </c>
      <c r="D15" t="s">
        <v>137</v>
      </c>
      <c r="E15" t="s">
        <v>73</v>
      </c>
      <c r="F15" t="s">
        <v>82</v>
      </c>
      <c r="G15" t="s">
        <v>136</v>
      </c>
      <c r="H15" t="s">
        <v>71</v>
      </c>
      <c r="I15">
        <v>1</v>
      </c>
      <c r="J15" t="s">
        <v>234</v>
      </c>
      <c r="K15" t="s">
        <v>169</v>
      </c>
      <c r="L15" t="s">
        <v>162</v>
      </c>
      <c r="M15">
        <v>29</v>
      </c>
      <c r="N15">
        <v>0</v>
      </c>
      <c r="O15">
        <v>0</v>
      </c>
      <c r="P15">
        <v>0</v>
      </c>
      <c r="X15" t="str">
        <f>Attack[[#This Row],[服装]]&amp;Attack[[#This Row],[名前]]&amp;Attack[[#This Row],[レアリティ]]</f>
        <v>夏祭り日向翔陽ICONIC</v>
      </c>
    </row>
    <row r="16" spans="1:24" x14ac:dyDescent="0.25">
      <c r="A16">
        <f>VLOOKUP(Attack[[#This Row],[No用]],SetNo[[No.用]:[vlookup 用]],2,FALSE)</f>
        <v>3</v>
      </c>
      <c r="B16">
        <f>IF(ROW()=2,1,IF(A15&lt;&gt;Attack[[#This Row],[No]],1,B15+1))</f>
        <v>3</v>
      </c>
      <c r="C16" t="s">
        <v>150</v>
      </c>
      <c r="D16" t="s">
        <v>137</v>
      </c>
      <c r="E16" t="s">
        <v>73</v>
      </c>
      <c r="F16" t="s">
        <v>82</v>
      </c>
      <c r="G16" t="s">
        <v>136</v>
      </c>
      <c r="H16" t="s">
        <v>71</v>
      </c>
      <c r="I16">
        <v>1</v>
      </c>
      <c r="J16" t="s">
        <v>234</v>
      </c>
      <c r="K16" t="s">
        <v>170</v>
      </c>
      <c r="L16" t="s">
        <v>162</v>
      </c>
      <c r="M16">
        <v>28</v>
      </c>
      <c r="N16">
        <v>0</v>
      </c>
      <c r="O16">
        <v>0</v>
      </c>
      <c r="P16">
        <v>0</v>
      </c>
      <c r="X16" t="str">
        <f>Attack[[#This Row],[服装]]&amp;Attack[[#This Row],[名前]]&amp;Attack[[#This Row],[レアリティ]]</f>
        <v>夏祭り日向翔陽ICONIC</v>
      </c>
    </row>
    <row r="17" spans="1:24" x14ac:dyDescent="0.25">
      <c r="A17">
        <f>VLOOKUP(Attack[[#This Row],[No用]],SetNo[[No.用]:[vlookup 用]],2,FALSE)</f>
        <v>3</v>
      </c>
      <c r="B17">
        <f>IF(ROW()=2,1,IF(A16&lt;&gt;Attack[[#This Row],[No]],1,B16+1))</f>
        <v>4</v>
      </c>
      <c r="C17" t="s">
        <v>150</v>
      </c>
      <c r="D17" t="s">
        <v>137</v>
      </c>
      <c r="E17" t="s">
        <v>73</v>
      </c>
      <c r="F17" t="s">
        <v>82</v>
      </c>
      <c r="G17" t="s">
        <v>136</v>
      </c>
      <c r="H17" t="s">
        <v>71</v>
      </c>
      <c r="I17">
        <v>1</v>
      </c>
      <c r="J17" t="s">
        <v>234</v>
      </c>
      <c r="K17" t="s">
        <v>171</v>
      </c>
      <c r="L17" t="s">
        <v>178</v>
      </c>
      <c r="M17">
        <v>28</v>
      </c>
      <c r="N17">
        <v>0</v>
      </c>
      <c r="O17">
        <v>0</v>
      </c>
      <c r="P17">
        <v>0</v>
      </c>
      <c r="X17" t="str">
        <f>Attack[[#This Row],[服装]]&amp;Attack[[#This Row],[名前]]&amp;Attack[[#This Row],[レアリティ]]</f>
        <v>夏祭り日向翔陽ICONIC</v>
      </c>
    </row>
    <row r="18" spans="1:24" x14ac:dyDescent="0.25">
      <c r="A18">
        <f>VLOOKUP(Attack[[#This Row],[No用]],SetNo[[No.用]:[vlookup 用]],2,FALSE)</f>
        <v>3</v>
      </c>
      <c r="B18">
        <f>IF(ROW()=2,1,IF(A17&lt;&gt;Attack[[#This Row],[No]],1,B17+1))</f>
        <v>5</v>
      </c>
      <c r="C18" t="s">
        <v>150</v>
      </c>
      <c r="D18" t="s">
        <v>137</v>
      </c>
      <c r="E18" t="s">
        <v>73</v>
      </c>
      <c r="F18" t="s">
        <v>82</v>
      </c>
      <c r="G18" t="s">
        <v>136</v>
      </c>
      <c r="H18" t="s">
        <v>71</v>
      </c>
      <c r="I18">
        <v>1</v>
      </c>
      <c r="J18" t="s">
        <v>234</v>
      </c>
      <c r="K18" t="s">
        <v>172</v>
      </c>
      <c r="L18" t="s">
        <v>162</v>
      </c>
      <c r="M18">
        <v>29</v>
      </c>
      <c r="N18">
        <v>0</v>
      </c>
      <c r="O18">
        <v>0</v>
      </c>
      <c r="P18">
        <v>0</v>
      </c>
      <c r="X18" t="str">
        <f>Attack[[#This Row],[服装]]&amp;Attack[[#This Row],[名前]]&amp;Attack[[#This Row],[レアリティ]]</f>
        <v>夏祭り日向翔陽ICONIC</v>
      </c>
    </row>
    <row r="19" spans="1:24" x14ac:dyDescent="0.25">
      <c r="A19">
        <f>VLOOKUP(Attack[[#This Row],[No用]],SetNo[[No.用]:[vlookup 用]],2,FALSE)</f>
        <v>3</v>
      </c>
      <c r="B19">
        <f>IF(ROW()=2,1,IF(A18&lt;&gt;Attack[[#This Row],[No]],1,B18+1))</f>
        <v>6</v>
      </c>
      <c r="C19" t="s">
        <v>150</v>
      </c>
      <c r="D19" t="s">
        <v>137</v>
      </c>
      <c r="E19" t="s">
        <v>73</v>
      </c>
      <c r="F19" t="s">
        <v>82</v>
      </c>
      <c r="G19" t="s">
        <v>136</v>
      </c>
      <c r="H19" t="s">
        <v>71</v>
      </c>
      <c r="I19">
        <v>1</v>
      </c>
      <c r="J19" t="s">
        <v>234</v>
      </c>
      <c r="K19" t="s">
        <v>169</v>
      </c>
      <c r="L19" t="s">
        <v>224</v>
      </c>
      <c r="M19">
        <v>39</v>
      </c>
      <c r="N19">
        <v>5</v>
      </c>
      <c r="O19">
        <v>49</v>
      </c>
      <c r="P19">
        <v>7</v>
      </c>
      <c r="Q19" s="1" t="s">
        <v>1160</v>
      </c>
      <c r="W19" s="1" t="s">
        <v>1140</v>
      </c>
      <c r="X19" t="str">
        <f>Attack[[#This Row],[服装]]&amp;Attack[[#This Row],[名前]]&amp;Attack[[#This Row],[レアリティ]]</f>
        <v>夏祭り日向翔陽ICONIC</v>
      </c>
    </row>
    <row r="20" spans="1:24" x14ac:dyDescent="0.25">
      <c r="A20">
        <f>VLOOKUP(Attack[[#This Row],[No用]],SetNo[[No.用]:[vlookup 用]],2,FALSE)</f>
        <v>4</v>
      </c>
      <c r="B20">
        <f>IF(ROW()=2,1,IF(A19&lt;&gt;Attack[[#This Row],[No]],1,B19+1))</f>
        <v>1</v>
      </c>
      <c r="C20" s="1" t="s">
        <v>604</v>
      </c>
      <c r="D20" s="1" t="s">
        <v>137</v>
      </c>
      <c r="E20" s="1" t="s">
        <v>90</v>
      </c>
      <c r="F20" s="1" t="s">
        <v>82</v>
      </c>
      <c r="G20" s="1" t="s">
        <v>136</v>
      </c>
      <c r="H20" s="1" t="s">
        <v>71</v>
      </c>
      <c r="I20">
        <v>1</v>
      </c>
      <c r="J20" t="s">
        <v>234</v>
      </c>
      <c r="K20" s="1" t="s">
        <v>168</v>
      </c>
      <c r="L20" s="1" t="s">
        <v>173</v>
      </c>
      <c r="M20">
        <v>27</v>
      </c>
      <c r="N20">
        <v>6</v>
      </c>
      <c r="O20">
        <v>0</v>
      </c>
      <c r="P20">
        <v>0</v>
      </c>
      <c r="X20" t="str">
        <f>Attack[[#This Row],[服装]]&amp;Attack[[#This Row],[名前]]&amp;Attack[[#This Row],[レアリティ]]</f>
        <v>1周年日向翔陽ICONIC</v>
      </c>
    </row>
    <row r="21" spans="1:24" x14ac:dyDescent="0.25">
      <c r="A21">
        <f>VLOOKUP(Attack[[#This Row],[No用]],SetNo[[No.用]:[vlookup 用]],2,FALSE)</f>
        <v>4</v>
      </c>
      <c r="B21">
        <f>IF(ROW()=2,1,IF(A20&lt;&gt;Attack[[#This Row],[No]],1,B20+1))</f>
        <v>2</v>
      </c>
      <c r="C21" s="1" t="s">
        <v>604</v>
      </c>
      <c r="D21" s="1" t="s">
        <v>137</v>
      </c>
      <c r="E21" s="1" t="s">
        <v>90</v>
      </c>
      <c r="F21" s="1" t="s">
        <v>82</v>
      </c>
      <c r="G21" s="1" t="s">
        <v>136</v>
      </c>
      <c r="H21" s="1" t="s">
        <v>71</v>
      </c>
      <c r="I21">
        <v>1</v>
      </c>
      <c r="J21" t="s">
        <v>234</v>
      </c>
      <c r="K21" s="1" t="s">
        <v>169</v>
      </c>
      <c r="L21" s="1" t="s">
        <v>162</v>
      </c>
      <c r="M21">
        <v>29</v>
      </c>
      <c r="N21">
        <v>0</v>
      </c>
      <c r="O21">
        <v>0</v>
      </c>
      <c r="P21">
        <v>0</v>
      </c>
      <c r="X21" t="str">
        <f>Attack[[#This Row],[服装]]&amp;Attack[[#This Row],[名前]]&amp;Attack[[#This Row],[レアリティ]]</f>
        <v>1周年日向翔陽ICONIC</v>
      </c>
    </row>
    <row r="22" spans="1:24" x14ac:dyDescent="0.25">
      <c r="A22">
        <f>VLOOKUP(Attack[[#This Row],[No用]],SetNo[[No.用]:[vlookup 用]],2,FALSE)</f>
        <v>4</v>
      </c>
      <c r="B22">
        <f>IF(ROW()=2,1,IF(A21&lt;&gt;Attack[[#This Row],[No]],1,B21+1))</f>
        <v>3</v>
      </c>
      <c r="C22" s="1" t="s">
        <v>604</v>
      </c>
      <c r="D22" s="1" t="s">
        <v>137</v>
      </c>
      <c r="E22" s="1" t="s">
        <v>90</v>
      </c>
      <c r="F22" s="1" t="s">
        <v>82</v>
      </c>
      <c r="G22" s="1" t="s">
        <v>136</v>
      </c>
      <c r="H22" s="1" t="s">
        <v>71</v>
      </c>
      <c r="I22">
        <v>1</v>
      </c>
      <c r="J22" t="s">
        <v>234</v>
      </c>
      <c r="K22" s="1" t="s">
        <v>170</v>
      </c>
      <c r="L22" s="1" t="s">
        <v>162</v>
      </c>
      <c r="M22">
        <v>28</v>
      </c>
      <c r="N22">
        <v>0</v>
      </c>
      <c r="O22">
        <v>0</v>
      </c>
      <c r="P22">
        <v>0</v>
      </c>
      <c r="X22" t="str">
        <f>Attack[[#This Row],[服装]]&amp;Attack[[#This Row],[名前]]&amp;Attack[[#This Row],[レアリティ]]</f>
        <v>1周年日向翔陽ICONIC</v>
      </c>
    </row>
    <row r="23" spans="1:24" x14ac:dyDescent="0.25">
      <c r="A23">
        <f>VLOOKUP(Attack[[#This Row],[No用]],SetNo[[No.用]:[vlookup 用]],2,FALSE)</f>
        <v>4</v>
      </c>
      <c r="B23">
        <f>IF(ROW()=2,1,IF(A22&lt;&gt;Attack[[#This Row],[No]],1,B22+1))</f>
        <v>4</v>
      </c>
      <c r="C23" s="1" t="s">
        <v>604</v>
      </c>
      <c r="D23" s="1" t="s">
        <v>137</v>
      </c>
      <c r="E23" s="1" t="s">
        <v>90</v>
      </c>
      <c r="F23" s="1" t="s">
        <v>82</v>
      </c>
      <c r="G23" s="1" t="s">
        <v>136</v>
      </c>
      <c r="H23" s="1" t="s">
        <v>71</v>
      </c>
      <c r="I23">
        <v>1</v>
      </c>
      <c r="J23" t="s">
        <v>234</v>
      </c>
      <c r="K23" s="1" t="s">
        <v>171</v>
      </c>
      <c r="L23" s="1" t="s">
        <v>173</v>
      </c>
      <c r="M23">
        <v>30</v>
      </c>
      <c r="N23">
        <v>0</v>
      </c>
      <c r="O23">
        <v>0</v>
      </c>
      <c r="P23">
        <v>0</v>
      </c>
      <c r="X23" t="str">
        <f>Attack[[#This Row],[服装]]&amp;Attack[[#This Row],[名前]]&amp;Attack[[#This Row],[レアリティ]]</f>
        <v>1周年日向翔陽ICONIC</v>
      </c>
    </row>
    <row r="24" spans="1:24" x14ac:dyDescent="0.25">
      <c r="A24">
        <f>VLOOKUP(Attack[[#This Row],[No用]],SetNo[[No.用]:[vlookup 用]],2,FALSE)</f>
        <v>4</v>
      </c>
      <c r="B24">
        <f>IF(ROW()=2,1,IF(A23&lt;&gt;Attack[[#This Row],[No]],1,B23+1))</f>
        <v>5</v>
      </c>
      <c r="C24" s="1" t="s">
        <v>604</v>
      </c>
      <c r="D24" s="1" t="s">
        <v>137</v>
      </c>
      <c r="E24" s="1" t="s">
        <v>90</v>
      </c>
      <c r="F24" s="1" t="s">
        <v>82</v>
      </c>
      <c r="G24" s="1" t="s">
        <v>136</v>
      </c>
      <c r="H24" s="1" t="s">
        <v>71</v>
      </c>
      <c r="I24">
        <v>1</v>
      </c>
      <c r="J24" t="s">
        <v>234</v>
      </c>
      <c r="K24" s="1" t="s">
        <v>172</v>
      </c>
      <c r="L24" s="1" t="s">
        <v>162</v>
      </c>
      <c r="M24">
        <v>29</v>
      </c>
      <c r="N24">
        <v>0</v>
      </c>
      <c r="O24">
        <v>0</v>
      </c>
      <c r="P24">
        <v>0</v>
      </c>
      <c r="X24" t="str">
        <f>Attack[[#This Row],[服装]]&amp;Attack[[#This Row],[名前]]&amp;Attack[[#This Row],[レアリティ]]</f>
        <v>1周年日向翔陽ICONIC</v>
      </c>
    </row>
    <row r="25" spans="1:24" x14ac:dyDescent="0.25">
      <c r="A25">
        <f>VLOOKUP(Attack[[#This Row],[No用]],SetNo[[No.用]:[vlookup 用]],2,FALSE)</f>
        <v>4</v>
      </c>
      <c r="B25">
        <f>IF(ROW()=2,1,IF(A24&lt;&gt;Attack[[#This Row],[No]],1,B24+1))</f>
        <v>6</v>
      </c>
      <c r="C25" s="1" t="s">
        <v>604</v>
      </c>
      <c r="D25" s="1" t="s">
        <v>137</v>
      </c>
      <c r="E25" s="1" t="s">
        <v>90</v>
      </c>
      <c r="F25" s="1" t="s">
        <v>82</v>
      </c>
      <c r="G25" s="1" t="s">
        <v>136</v>
      </c>
      <c r="H25" s="1" t="s">
        <v>71</v>
      </c>
      <c r="I25">
        <v>1</v>
      </c>
      <c r="J25" t="s">
        <v>234</v>
      </c>
      <c r="K25" s="1" t="s">
        <v>183</v>
      </c>
      <c r="L25" s="1" t="s">
        <v>224</v>
      </c>
      <c r="M25">
        <v>39</v>
      </c>
      <c r="N25">
        <v>5</v>
      </c>
      <c r="O25">
        <v>49</v>
      </c>
      <c r="P25">
        <v>7</v>
      </c>
      <c r="Q25" s="1" t="s">
        <v>607</v>
      </c>
      <c r="W25" s="1" t="s">
        <v>1483</v>
      </c>
      <c r="X25" t="str">
        <f>Attack[[#This Row],[服装]]&amp;Attack[[#This Row],[名前]]&amp;Attack[[#This Row],[レアリティ]]</f>
        <v>1周年日向翔陽ICONIC</v>
      </c>
    </row>
    <row r="26" spans="1:24" x14ac:dyDescent="0.25">
      <c r="A26">
        <f>VLOOKUP(Attack[[#This Row],[No用]],SetNo[[No.用]:[vlookup 用]],2,FALSE)</f>
        <v>5</v>
      </c>
      <c r="B26">
        <f>IF(ROW()=2,1,IF(A25&lt;&gt;Attack[[#This Row],[No]],1,B25+1))</f>
        <v>1</v>
      </c>
      <c r="C26" s="1" t="s">
        <v>703</v>
      </c>
      <c r="D26" s="1" t="s">
        <v>678</v>
      </c>
      <c r="E26" s="1" t="s">
        <v>77</v>
      </c>
      <c r="F26" s="1" t="s">
        <v>82</v>
      </c>
      <c r="G26" s="1" t="s">
        <v>136</v>
      </c>
      <c r="H26" s="1" t="s">
        <v>71</v>
      </c>
      <c r="I26">
        <v>1</v>
      </c>
      <c r="J26" t="s">
        <v>234</v>
      </c>
      <c r="K26" s="1" t="s">
        <v>168</v>
      </c>
      <c r="L26" s="1" t="s">
        <v>173</v>
      </c>
      <c r="M26">
        <v>27</v>
      </c>
      <c r="N26">
        <v>5</v>
      </c>
      <c r="O26">
        <v>0</v>
      </c>
      <c r="P26">
        <v>0</v>
      </c>
      <c r="Q26" s="1"/>
      <c r="X26" t="str">
        <f>Attack[[#This Row],[服装]]&amp;Attack[[#This Row],[名前]]&amp;Attack[[#This Row],[レアリティ]]</f>
        <v>王冠日向翔陽ICONIC</v>
      </c>
    </row>
    <row r="27" spans="1:24" x14ac:dyDescent="0.25">
      <c r="A27">
        <f>VLOOKUP(Attack[[#This Row],[No用]],SetNo[[No.用]:[vlookup 用]],2,FALSE)</f>
        <v>5</v>
      </c>
      <c r="B27">
        <f>IF(ROW()=2,1,IF(A26&lt;&gt;Attack[[#This Row],[No]],1,B26+1))</f>
        <v>2</v>
      </c>
      <c r="C27" s="1" t="s">
        <v>703</v>
      </c>
      <c r="D27" s="1" t="s">
        <v>678</v>
      </c>
      <c r="E27" s="1" t="s">
        <v>77</v>
      </c>
      <c r="F27" s="1" t="s">
        <v>82</v>
      </c>
      <c r="G27" s="1" t="s">
        <v>136</v>
      </c>
      <c r="H27" s="1" t="s">
        <v>71</v>
      </c>
      <c r="I27">
        <v>1</v>
      </c>
      <c r="J27" t="s">
        <v>234</v>
      </c>
      <c r="K27" s="1" t="s">
        <v>169</v>
      </c>
      <c r="L27" s="1" t="s">
        <v>162</v>
      </c>
      <c r="M27">
        <v>29</v>
      </c>
      <c r="N27">
        <v>0</v>
      </c>
      <c r="O27">
        <v>0</v>
      </c>
      <c r="P27">
        <v>0</v>
      </c>
      <c r="Q27" s="1"/>
      <c r="X27" t="str">
        <f>Attack[[#This Row],[服装]]&amp;Attack[[#This Row],[名前]]&amp;Attack[[#This Row],[レアリティ]]</f>
        <v>王冠日向翔陽ICONIC</v>
      </c>
    </row>
    <row r="28" spans="1:24" x14ac:dyDescent="0.25">
      <c r="A28">
        <f>VLOOKUP(Attack[[#This Row],[No用]],SetNo[[No.用]:[vlookup 用]],2,FALSE)</f>
        <v>5</v>
      </c>
      <c r="B28">
        <f>IF(ROW()=2,1,IF(A27&lt;&gt;Attack[[#This Row],[No]],1,B27+1))</f>
        <v>3</v>
      </c>
      <c r="C28" s="1" t="s">
        <v>703</v>
      </c>
      <c r="D28" s="1" t="s">
        <v>678</v>
      </c>
      <c r="E28" s="1" t="s">
        <v>77</v>
      </c>
      <c r="F28" s="1" t="s">
        <v>82</v>
      </c>
      <c r="G28" s="1" t="s">
        <v>136</v>
      </c>
      <c r="H28" s="1" t="s">
        <v>71</v>
      </c>
      <c r="I28">
        <v>1</v>
      </c>
      <c r="J28" t="s">
        <v>234</v>
      </c>
      <c r="K28" s="1" t="s">
        <v>170</v>
      </c>
      <c r="L28" s="1" t="s">
        <v>173</v>
      </c>
      <c r="M28">
        <v>34</v>
      </c>
      <c r="N28">
        <v>0</v>
      </c>
      <c r="O28">
        <v>0</v>
      </c>
      <c r="P28">
        <v>0</v>
      </c>
      <c r="Q28" s="1"/>
      <c r="X28" t="str">
        <f>Attack[[#This Row],[服装]]&amp;Attack[[#This Row],[名前]]&amp;Attack[[#This Row],[レアリティ]]</f>
        <v>王冠日向翔陽ICONIC</v>
      </c>
    </row>
    <row r="29" spans="1:24" x14ac:dyDescent="0.25">
      <c r="A29">
        <f>VLOOKUP(Attack[[#This Row],[No用]],SetNo[[No.用]:[vlookup 用]],2,FALSE)</f>
        <v>5</v>
      </c>
      <c r="B29">
        <f>IF(ROW()=2,1,IF(A28&lt;&gt;Attack[[#This Row],[No]],1,B28+1))</f>
        <v>4</v>
      </c>
      <c r="C29" s="1" t="s">
        <v>703</v>
      </c>
      <c r="D29" s="1" t="s">
        <v>678</v>
      </c>
      <c r="E29" s="1" t="s">
        <v>77</v>
      </c>
      <c r="F29" s="1" t="s">
        <v>82</v>
      </c>
      <c r="G29" s="1" t="s">
        <v>136</v>
      </c>
      <c r="H29" s="1" t="s">
        <v>71</v>
      </c>
      <c r="I29">
        <v>1</v>
      </c>
      <c r="J29" t="s">
        <v>234</v>
      </c>
      <c r="K29" s="1" t="s">
        <v>171</v>
      </c>
      <c r="L29" s="1" t="s">
        <v>178</v>
      </c>
      <c r="M29">
        <v>27</v>
      </c>
      <c r="N29">
        <v>0</v>
      </c>
      <c r="O29">
        <v>0</v>
      </c>
      <c r="P29">
        <v>0</v>
      </c>
      <c r="Q29" s="1"/>
      <c r="X29" t="str">
        <f>Attack[[#This Row],[服装]]&amp;Attack[[#This Row],[名前]]&amp;Attack[[#This Row],[レアリティ]]</f>
        <v>王冠日向翔陽ICONIC</v>
      </c>
    </row>
    <row r="30" spans="1:24" x14ac:dyDescent="0.25">
      <c r="A30">
        <f>VLOOKUP(Attack[[#This Row],[No用]],SetNo[[No.用]:[vlookup 用]],2,FALSE)</f>
        <v>5</v>
      </c>
      <c r="B30">
        <f>IF(ROW()=2,1,IF(A29&lt;&gt;Attack[[#This Row],[No]],1,B29+1))</f>
        <v>5</v>
      </c>
      <c r="C30" s="1" t="s">
        <v>703</v>
      </c>
      <c r="D30" s="1" t="s">
        <v>678</v>
      </c>
      <c r="E30" s="1" t="s">
        <v>77</v>
      </c>
      <c r="F30" s="1" t="s">
        <v>82</v>
      </c>
      <c r="G30" s="1" t="s">
        <v>136</v>
      </c>
      <c r="H30" s="1" t="s">
        <v>71</v>
      </c>
      <c r="I30">
        <v>1</v>
      </c>
      <c r="J30" t="s">
        <v>234</v>
      </c>
      <c r="K30" s="1" t="s">
        <v>172</v>
      </c>
      <c r="L30" s="1" t="s">
        <v>178</v>
      </c>
      <c r="M30">
        <v>31</v>
      </c>
      <c r="N30">
        <v>0</v>
      </c>
      <c r="O30">
        <v>0</v>
      </c>
      <c r="P30">
        <v>0</v>
      </c>
      <c r="Q30" s="1"/>
      <c r="X30" t="str">
        <f>Attack[[#This Row],[服装]]&amp;Attack[[#This Row],[名前]]&amp;Attack[[#This Row],[レアリティ]]</f>
        <v>王冠日向翔陽ICONIC</v>
      </c>
    </row>
    <row r="31" spans="1:24" x14ac:dyDescent="0.25">
      <c r="A31">
        <f>VLOOKUP(Attack[[#This Row],[No用]],SetNo[[No.用]:[vlookup 用]],2,FALSE)</f>
        <v>5</v>
      </c>
      <c r="B31">
        <f>IF(ROW()=2,1,IF(A30&lt;&gt;Attack[[#This Row],[No]],1,B30+1))</f>
        <v>6</v>
      </c>
      <c r="C31" s="1" t="s">
        <v>703</v>
      </c>
      <c r="D31" s="1" t="s">
        <v>678</v>
      </c>
      <c r="E31" s="1" t="s">
        <v>77</v>
      </c>
      <c r="F31" s="1" t="s">
        <v>82</v>
      </c>
      <c r="G31" s="1" t="s">
        <v>136</v>
      </c>
      <c r="H31" s="1" t="s">
        <v>71</v>
      </c>
      <c r="I31">
        <v>1</v>
      </c>
      <c r="J31" t="s">
        <v>234</v>
      </c>
      <c r="K31" s="1" t="s">
        <v>264</v>
      </c>
      <c r="L31" s="1" t="s">
        <v>224</v>
      </c>
      <c r="M31">
        <v>44</v>
      </c>
      <c r="N31">
        <v>5</v>
      </c>
      <c r="O31">
        <v>54</v>
      </c>
      <c r="P31">
        <v>7</v>
      </c>
      <c r="Q31" s="1"/>
      <c r="W31" s="1" t="s">
        <v>1474</v>
      </c>
      <c r="X31" t="str">
        <f>Attack[[#This Row],[服装]]&amp;Attack[[#This Row],[名前]]&amp;Attack[[#This Row],[レアリティ]]</f>
        <v>王冠日向翔陽ICONIC</v>
      </c>
    </row>
    <row r="32" spans="1:24" x14ac:dyDescent="0.25">
      <c r="A32">
        <f>VLOOKUP(Attack[[#This Row],[No用]],SetNo[[No.用]:[vlookup 用]],2,FALSE)</f>
        <v>5</v>
      </c>
      <c r="B32">
        <f>IF(ROW()=2,1,IF(A31&lt;&gt;Attack[[#This Row],[No]],1,B31+1))</f>
        <v>7</v>
      </c>
      <c r="C32" s="1" t="s">
        <v>703</v>
      </c>
      <c r="D32" s="1" t="s">
        <v>678</v>
      </c>
      <c r="E32" s="1" t="s">
        <v>77</v>
      </c>
      <c r="F32" s="1" t="s">
        <v>82</v>
      </c>
      <c r="G32" s="1" t="s">
        <v>136</v>
      </c>
      <c r="H32" s="1" t="s">
        <v>71</v>
      </c>
      <c r="I32">
        <v>1</v>
      </c>
      <c r="J32" t="s">
        <v>234</v>
      </c>
      <c r="K32" s="1" t="s">
        <v>257</v>
      </c>
      <c r="L32" s="1" t="s">
        <v>224</v>
      </c>
      <c r="M32">
        <v>44</v>
      </c>
      <c r="N32">
        <v>5</v>
      </c>
      <c r="O32">
        <v>54</v>
      </c>
      <c r="P32">
        <v>7</v>
      </c>
      <c r="Q32" s="1" t="s">
        <v>1560</v>
      </c>
      <c r="W32" s="1" t="s">
        <v>1142</v>
      </c>
      <c r="X32" t="str">
        <f>Attack[[#This Row],[服装]]&amp;Attack[[#This Row],[名前]]&amp;Attack[[#This Row],[レアリティ]]</f>
        <v>王冠日向翔陽ICONIC</v>
      </c>
    </row>
    <row r="33" spans="1:24" x14ac:dyDescent="0.25">
      <c r="A33">
        <f>VLOOKUP(Attack[[#This Row],[No用]],SetNo[[No.用]:[vlookup 用]],2,FALSE)</f>
        <v>6</v>
      </c>
      <c r="B33">
        <f>IF(ROW()=2,1,IF(A32&lt;&gt;Attack[[#This Row],[No]],1,B32+1))</f>
        <v>1</v>
      </c>
      <c r="C33" s="1" t="s">
        <v>771</v>
      </c>
      <c r="D33" s="1" t="s">
        <v>678</v>
      </c>
      <c r="E33" s="1" t="s">
        <v>73</v>
      </c>
      <c r="F33" s="1" t="s">
        <v>82</v>
      </c>
      <c r="G33" s="1" t="s">
        <v>136</v>
      </c>
      <c r="H33" s="1" t="s">
        <v>71</v>
      </c>
      <c r="I33">
        <v>1</v>
      </c>
      <c r="J33" t="s">
        <v>234</v>
      </c>
      <c r="K33" s="1" t="s">
        <v>168</v>
      </c>
      <c r="L33" s="1" t="s">
        <v>173</v>
      </c>
      <c r="M33">
        <v>28</v>
      </c>
      <c r="N33">
        <v>6</v>
      </c>
      <c r="O33">
        <v>0</v>
      </c>
      <c r="P33">
        <v>0</v>
      </c>
      <c r="Q33" s="1"/>
      <c r="X33" t="str">
        <f>Attack[[#This Row],[服装]]&amp;Attack[[#This Row],[名前]]&amp;Attack[[#This Row],[レアリティ]]</f>
        <v>ジャージ日向翔陽ICONIC</v>
      </c>
    </row>
    <row r="34" spans="1:24" x14ac:dyDescent="0.25">
      <c r="A34">
        <f>VLOOKUP(Attack[[#This Row],[No用]],SetNo[[No.用]:[vlookup 用]],2,FALSE)</f>
        <v>6</v>
      </c>
      <c r="B34">
        <f>IF(ROW()=2,1,IF(A33&lt;&gt;Attack[[#This Row],[No]],1,B33+1))</f>
        <v>2</v>
      </c>
      <c r="C34" s="1" t="s">
        <v>771</v>
      </c>
      <c r="D34" s="1" t="s">
        <v>678</v>
      </c>
      <c r="E34" s="1" t="s">
        <v>73</v>
      </c>
      <c r="F34" s="1" t="s">
        <v>82</v>
      </c>
      <c r="G34" s="1" t="s">
        <v>136</v>
      </c>
      <c r="H34" s="1" t="s">
        <v>71</v>
      </c>
      <c r="I34">
        <v>1</v>
      </c>
      <c r="J34" t="s">
        <v>234</v>
      </c>
      <c r="K34" s="1" t="s">
        <v>169</v>
      </c>
      <c r="L34" s="1" t="s">
        <v>162</v>
      </c>
      <c r="M34">
        <v>29</v>
      </c>
      <c r="N34">
        <v>0</v>
      </c>
      <c r="O34">
        <v>0</v>
      </c>
      <c r="P34">
        <v>0</v>
      </c>
      <c r="Q34" s="1"/>
      <c r="X34" t="str">
        <f>Attack[[#This Row],[服装]]&amp;Attack[[#This Row],[名前]]&amp;Attack[[#This Row],[レアリティ]]</f>
        <v>ジャージ日向翔陽ICONIC</v>
      </c>
    </row>
    <row r="35" spans="1:24" x14ac:dyDescent="0.25">
      <c r="A35">
        <f>VLOOKUP(Attack[[#This Row],[No用]],SetNo[[No.用]:[vlookup 用]],2,FALSE)</f>
        <v>6</v>
      </c>
      <c r="B35">
        <f>IF(ROW()=2,1,IF(A34&lt;&gt;Attack[[#This Row],[No]],1,B34+1))</f>
        <v>3</v>
      </c>
      <c r="C35" s="1" t="s">
        <v>771</v>
      </c>
      <c r="D35" s="1" t="s">
        <v>678</v>
      </c>
      <c r="E35" s="1" t="s">
        <v>73</v>
      </c>
      <c r="F35" s="1" t="s">
        <v>82</v>
      </c>
      <c r="G35" s="1" t="s">
        <v>136</v>
      </c>
      <c r="H35" s="1" t="s">
        <v>71</v>
      </c>
      <c r="I35">
        <v>1</v>
      </c>
      <c r="J35" t="s">
        <v>234</v>
      </c>
      <c r="K35" s="1" t="s">
        <v>170</v>
      </c>
      <c r="L35" s="1" t="s">
        <v>162</v>
      </c>
      <c r="M35">
        <v>28</v>
      </c>
      <c r="N35">
        <v>0</v>
      </c>
      <c r="O35">
        <v>0</v>
      </c>
      <c r="P35">
        <v>0</v>
      </c>
      <c r="Q35" s="1"/>
      <c r="X35" t="str">
        <f>Attack[[#This Row],[服装]]&amp;Attack[[#This Row],[名前]]&amp;Attack[[#This Row],[レアリティ]]</f>
        <v>ジャージ日向翔陽ICONIC</v>
      </c>
    </row>
    <row r="36" spans="1:24" x14ac:dyDescent="0.25">
      <c r="A36">
        <f>VLOOKUP(Attack[[#This Row],[No用]],SetNo[[No.用]:[vlookup 用]],2,FALSE)</f>
        <v>6</v>
      </c>
      <c r="B36">
        <f>IF(ROW()=2,1,IF(A35&lt;&gt;Attack[[#This Row],[No]],1,B35+1))</f>
        <v>4</v>
      </c>
      <c r="C36" s="1" t="s">
        <v>771</v>
      </c>
      <c r="D36" s="1" t="s">
        <v>678</v>
      </c>
      <c r="E36" s="1" t="s">
        <v>73</v>
      </c>
      <c r="F36" s="1" t="s">
        <v>82</v>
      </c>
      <c r="G36" s="1" t="s">
        <v>136</v>
      </c>
      <c r="H36" s="1" t="s">
        <v>71</v>
      </c>
      <c r="I36">
        <v>1</v>
      </c>
      <c r="J36" t="s">
        <v>234</v>
      </c>
      <c r="K36" s="1" t="s">
        <v>171</v>
      </c>
      <c r="L36" s="1" t="s">
        <v>173</v>
      </c>
      <c r="M36">
        <v>30</v>
      </c>
      <c r="N36">
        <v>0</v>
      </c>
      <c r="O36">
        <v>0</v>
      </c>
      <c r="P36">
        <v>0</v>
      </c>
      <c r="Q36" s="1"/>
      <c r="X36" t="str">
        <f>Attack[[#This Row],[服装]]&amp;Attack[[#This Row],[名前]]&amp;Attack[[#This Row],[レアリティ]]</f>
        <v>ジャージ日向翔陽ICONIC</v>
      </c>
    </row>
    <row r="37" spans="1:24" x14ac:dyDescent="0.25">
      <c r="A37">
        <f>VLOOKUP(Attack[[#This Row],[No用]],SetNo[[No.用]:[vlookup 用]],2,FALSE)</f>
        <v>6</v>
      </c>
      <c r="B37">
        <f>IF(ROW()=2,1,IF(A36&lt;&gt;Attack[[#This Row],[No]],1,B36+1))</f>
        <v>5</v>
      </c>
      <c r="C37" s="1" t="s">
        <v>771</v>
      </c>
      <c r="D37" s="1" t="s">
        <v>678</v>
      </c>
      <c r="E37" s="1" t="s">
        <v>73</v>
      </c>
      <c r="F37" s="1" t="s">
        <v>82</v>
      </c>
      <c r="G37" s="1" t="s">
        <v>136</v>
      </c>
      <c r="H37" s="1" t="s">
        <v>71</v>
      </c>
      <c r="I37">
        <v>1</v>
      </c>
      <c r="J37" t="s">
        <v>234</v>
      </c>
      <c r="K37" s="1" t="s">
        <v>172</v>
      </c>
      <c r="L37" s="1" t="s">
        <v>162</v>
      </c>
      <c r="M37">
        <v>28</v>
      </c>
      <c r="N37">
        <v>0</v>
      </c>
      <c r="O37">
        <v>0</v>
      </c>
      <c r="P37">
        <v>0</v>
      </c>
      <c r="Q37" s="1"/>
      <c r="X37" t="str">
        <f>Attack[[#This Row],[服装]]&amp;Attack[[#This Row],[名前]]&amp;Attack[[#This Row],[レアリティ]]</f>
        <v>ジャージ日向翔陽ICONIC</v>
      </c>
    </row>
    <row r="38" spans="1:24" x14ac:dyDescent="0.25">
      <c r="A38">
        <f>VLOOKUP(Attack[[#This Row],[No用]],SetNo[[No.用]:[vlookup 用]],2,FALSE)</f>
        <v>6</v>
      </c>
      <c r="B38">
        <f>IF(ROW()=2,1,IF(A37&lt;&gt;Attack[[#This Row],[No]],1,B37+1))</f>
        <v>6</v>
      </c>
      <c r="C38" s="1" t="s">
        <v>771</v>
      </c>
      <c r="D38" s="1" t="s">
        <v>678</v>
      </c>
      <c r="E38" s="1" t="s">
        <v>73</v>
      </c>
      <c r="F38" s="1" t="s">
        <v>82</v>
      </c>
      <c r="G38" s="1" t="s">
        <v>136</v>
      </c>
      <c r="H38" s="1" t="s">
        <v>71</v>
      </c>
      <c r="I38">
        <v>1</v>
      </c>
      <c r="J38" t="s">
        <v>234</v>
      </c>
      <c r="K38" s="1" t="s">
        <v>171</v>
      </c>
      <c r="L38" s="1" t="s">
        <v>224</v>
      </c>
      <c r="M38">
        <v>41</v>
      </c>
      <c r="N38">
        <v>5</v>
      </c>
      <c r="O38">
        <v>51</v>
      </c>
      <c r="P38">
        <v>7</v>
      </c>
      <c r="Q38" s="1"/>
      <c r="W38" s="1" t="s">
        <v>1487</v>
      </c>
      <c r="X38" t="str">
        <f>Attack[[#This Row],[服装]]&amp;Attack[[#This Row],[名前]]&amp;Attack[[#This Row],[レアリティ]]</f>
        <v>ジャージ日向翔陽ICONIC</v>
      </c>
    </row>
    <row r="39" spans="1:24" x14ac:dyDescent="0.25">
      <c r="A39">
        <f>VLOOKUP(Attack[[#This Row],[No用]],SetNo[[No.用]:[vlookup 用]],2,FALSE)</f>
        <v>6</v>
      </c>
      <c r="B39">
        <f>IF(ROW()=2,1,IF(A38&lt;&gt;Attack[[#This Row],[No]],1,B38+1))</f>
        <v>7</v>
      </c>
      <c r="C39" s="1" t="s">
        <v>771</v>
      </c>
      <c r="D39" s="1" t="s">
        <v>678</v>
      </c>
      <c r="E39" s="1" t="s">
        <v>73</v>
      </c>
      <c r="F39" s="1" t="s">
        <v>82</v>
      </c>
      <c r="G39" s="1" t="s">
        <v>136</v>
      </c>
      <c r="H39" s="1" t="s">
        <v>71</v>
      </c>
      <c r="I39">
        <v>1</v>
      </c>
      <c r="J39" t="s">
        <v>234</v>
      </c>
      <c r="K39" s="1" t="s">
        <v>265</v>
      </c>
      <c r="L39" s="1" t="s">
        <v>224</v>
      </c>
      <c r="M39">
        <v>44</v>
      </c>
      <c r="N39">
        <v>5</v>
      </c>
      <c r="O39">
        <v>54</v>
      </c>
      <c r="P39">
        <v>7</v>
      </c>
      <c r="Q39" s="1" t="s">
        <v>786</v>
      </c>
      <c r="W39" s="1" t="s">
        <v>1302</v>
      </c>
      <c r="X39" t="str">
        <f>Attack[[#This Row],[服装]]&amp;Attack[[#This Row],[名前]]&amp;Attack[[#This Row],[レアリティ]]</f>
        <v>ジャージ日向翔陽ICONIC</v>
      </c>
    </row>
    <row r="40" spans="1:24" x14ac:dyDescent="0.25">
      <c r="A40">
        <f>VLOOKUP(Attack[[#This Row],[No用]],SetNo[[No.用]:[vlookup 用]],2,FALSE)</f>
        <v>7</v>
      </c>
      <c r="B40">
        <f>IF(ROW()=2,1,IF(A39&lt;&gt;Attack[[#This Row],[No]],1,B39+1))</f>
        <v>1</v>
      </c>
      <c r="C40" s="1" t="s">
        <v>893</v>
      </c>
      <c r="D40" s="1" t="s">
        <v>678</v>
      </c>
      <c r="E40" s="1" t="s">
        <v>90</v>
      </c>
      <c r="F40" s="1" t="s">
        <v>82</v>
      </c>
      <c r="G40" s="1" t="s">
        <v>136</v>
      </c>
      <c r="H40" s="1" t="s">
        <v>71</v>
      </c>
      <c r="I40">
        <v>1</v>
      </c>
      <c r="J40" t="s">
        <v>234</v>
      </c>
      <c r="K40" s="1" t="s">
        <v>168</v>
      </c>
      <c r="L40" s="1" t="s">
        <v>178</v>
      </c>
      <c r="M40">
        <v>25</v>
      </c>
      <c r="N40">
        <v>6</v>
      </c>
      <c r="O40">
        <v>0</v>
      </c>
      <c r="P40">
        <v>0</v>
      </c>
      <c r="Q40" s="1"/>
      <c r="X40" t="str">
        <f>Attack[[#This Row],[服装]]&amp;Attack[[#This Row],[名前]]&amp;Attack[[#This Row],[レアリティ]]</f>
        <v>遊園地日向翔陽ICONIC</v>
      </c>
    </row>
    <row r="41" spans="1:24" x14ac:dyDescent="0.25">
      <c r="A41">
        <f>VLOOKUP(Attack[[#This Row],[No用]],SetNo[[No.用]:[vlookup 用]],2,FALSE)</f>
        <v>7</v>
      </c>
      <c r="B41">
        <f>IF(ROW()=2,1,IF(A40&lt;&gt;Attack[[#This Row],[No]],1,B40+1))</f>
        <v>2</v>
      </c>
      <c r="C41" s="1" t="s">
        <v>893</v>
      </c>
      <c r="D41" s="1" t="s">
        <v>678</v>
      </c>
      <c r="E41" s="1" t="s">
        <v>90</v>
      </c>
      <c r="F41" s="1" t="s">
        <v>82</v>
      </c>
      <c r="G41" s="1" t="s">
        <v>136</v>
      </c>
      <c r="H41" s="1" t="s">
        <v>71</v>
      </c>
      <c r="I41">
        <v>1</v>
      </c>
      <c r="J41" t="s">
        <v>234</v>
      </c>
      <c r="K41" s="1" t="s">
        <v>169</v>
      </c>
      <c r="L41" s="1" t="s">
        <v>162</v>
      </c>
      <c r="M41">
        <v>29</v>
      </c>
      <c r="N41">
        <v>0</v>
      </c>
      <c r="O41">
        <v>0</v>
      </c>
      <c r="P41">
        <v>0</v>
      </c>
      <c r="Q41" s="1"/>
      <c r="X41" t="str">
        <f>Attack[[#This Row],[服装]]&amp;Attack[[#This Row],[名前]]&amp;Attack[[#This Row],[レアリティ]]</f>
        <v>遊園地日向翔陽ICONIC</v>
      </c>
    </row>
    <row r="42" spans="1:24" x14ac:dyDescent="0.25">
      <c r="A42">
        <f>VLOOKUP(Attack[[#This Row],[No用]],SetNo[[No.用]:[vlookup 用]],2,FALSE)</f>
        <v>7</v>
      </c>
      <c r="B42">
        <f>IF(ROW()=2,1,IF(A41&lt;&gt;Attack[[#This Row],[No]],1,B41+1))</f>
        <v>3</v>
      </c>
      <c r="C42" s="1" t="s">
        <v>893</v>
      </c>
      <c r="D42" s="1" t="s">
        <v>678</v>
      </c>
      <c r="E42" s="1" t="s">
        <v>90</v>
      </c>
      <c r="F42" s="1" t="s">
        <v>82</v>
      </c>
      <c r="G42" s="1" t="s">
        <v>136</v>
      </c>
      <c r="H42" s="1" t="s">
        <v>71</v>
      </c>
      <c r="I42">
        <v>1</v>
      </c>
      <c r="J42" t="s">
        <v>234</v>
      </c>
      <c r="K42" s="1" t="s">
        <v>170</v>
      </c>
      <c r="L42" s="1" t="s">
        <v>162</v>
      </c>
      <c r="M42">
        <v>28</v>
      </c>
      <c r="N42">
        <v>0</v>
      </c>
      <c r="O42">
        <v>0</v>
      </c>
      <c r="P42">
        <v>0</v>
      </c>
      <c r="Q42" s="1"/>
      <c r="X42" t="str">
        <f>Attack[[#This Row],[服装]]&amp;Attack[[#This Row],[名前]]&amp;Attack[[#This Row],[レアリティ]]</f>
        <v>遊園地日向翔陽ICONIC</v>
      </c>
    </row>
    <row r="43" spans="1:24" x14ac:dyDescent="0.25">
      <c r="A43">
        <f>VLOOKUP(Attack[[#This Row],[No用]],SetNo[[No.用]:[vlookup 用]],2,FALSE)</f>
        <v>7</v>
      </c>
      <c r="B43">
        <f>IF(ROW()=2,1,IF(A42&lt;&gt;Attack[[#This Row],[No]],1,B42+1))</f>
        <v>4</v>
      </c>
      <c r="C43" s="1" t="s">
        <v>893</v>
      </c>
      <c r="D43" s="1" t="s">
        <v>678</v>
      </c>
      <c r="E43" s="1" t="s">
        <v>90</v>
      </c>
      <c r="F43" s="1" t="s">
        <v>82</v>
      </c>
      <c r="G43" s="1" t="s">
        <v>136</v>
      </c>
      <c r="H43" s="1" t="s">
        <v>71</v>
      </c>
      <c r="I43">
        <v>1</v>
      </c>
      <c r="J43" t="s">
        <v>234</v>
      </c>
      <c r="K43" s="1" t="s">
        <v>171</v>
      </c>
      <c r="L43" s="1" t="s">
        <v>173</v>
      </c>
      <c r="M43">
        <v>30</v>
      </c>
      <c r="N43">
        <v>0</v>
      </c>
      <c r="O43">
        <v>0</v>
      </c>
      <c r="P43">
        <v>0</v>
      </c>
      <c r="Q43" s="1"/>
      <c r="X43" t="str">
        <f>Attack[[#This Row],[服装]]&amp;Attack[[#This Row],[名前]]&amp;Attack[[#This Row],[レアリティ]]</f>
        <v>遊園地日向翔陽ICONIC</v>
      </c>
    </row>
    <row r="44" spans="1:24" x14ac:dyDescent="0.25">
      <c r="A44">
        <f>VLOOKUP(Attack[[#This Row],[No用]],SetNo[[No.用]:[vlookup 用]],2,FALSE)</f>
        <v>7</v>
      </c>
      <c r="B44">
        <f>IF(ROW()=2,1,IF(A43&lt;&gt;Attack[[#This Row],[No]],1,B43+1))</f>
        <v>5</v>
      </c>
      <c r="C44" s="1" t="s">
        <v>893</v>
      </c>
      <c r="D44" s="1" t="s">
        <v>678</v>
      </c>
      <c r="E44" s="1" t="s">
        <v>90</v>
      </c>
      <c r="F44" s="1" t="s">
        <v>82</v>
      </c>
      <c r="G44" s="1" t="s">
        <v>136</v>
      </c>
      <c r="H44" s="1" t="s">
        <v>71</v>
      </c>
      <c r="I44">
        <v>1</v>
      </c>
      <c r="J44" t="s">
        <v>234</v>
      </c>
      <c r="K44" s="1" t="s">
        <v>172</v>
      </c>
      <c r="L44" s="1" t="s">
        <v>162</v>
      </c>
      <c r="M44">
        <v>28</v>
      </c>
      <c r="N44">
        <v>0</v>
      </c>
      <c r="O44" s="6">
        <v>0</v>
      </c>
      <c r="P44">
        <v>0</v>
      </c>
      <c r="Q44" s="1"/>
      <c r="X44" t="str">
        <f>Attack[[#This Row],[服装]]&amp;Attack[[#This Row],[名前]]&amp;Attack[[#This Row],[レアリティ]]</f>
        <v>遊園地日向翔陽ICONIC</v>
      </c>
    </row>
    <row r="45" spans="1:24" x14ac:dyDescent="0.25">
      <c r="A45">
        <f>VLOOKUP(Attack[[#This Row],[No用]],SetNo[[No.用]:[vlookup 用]],2,FALSE)</f>
        <v>7</v>
      </c>
      <c r="B45">
        <f>IF(ROW()=2,1,IF(A44&lt;&gt;Attack[[#This Row],[No]],1,B44+1))</f>
        <v>6</v>
      </c>
      <c r="C45" s="1" t="s">
        <v>893</v>
      </c>
      <c r="D45" s="1" t="s">
        <v>678</v>
      </c>
      <c r="E45" s="1" t="s">
        <v>90</v>
      </c>
      <c r="F45" s="1" t="s">
        <v>82</v>
      </c>
      <c r="G45" s="1" t="s">
        <v>136</v>
      </c>
      <c r="H45" s="1" t="s">
        <v>71</v>
      </c>
      <c r="I45">
        <v>1</v>
      </c>
      <c r="J45" t="s">
        <v>234</v>
      </c>
      <c r="K45" s="1" t="s">
        <v>171</v>
      </c>
      <c r="L45" s="1" t="s">
        <v>224</v>
      </c>
      <c r="M45">
        <v>41</v>
      </c>
      <c r="N45">
        <v>5</v>
      </c>
      <c r="O45">
        <v>51</v>
      </c>
      <c r="P45">
        <v>7</v>
      </c>
      <c r="Q45" s="1"/>
      <c r="W45" s="1" t="s">
        <v>1487</v>
      </c>
      <c r="X45" t="str">
        <f>Attack[[#This Row],[服装]]&amp;Attack[[#This Row],[名前]]&amp;Attack[[#This Row],[レアリティ]]</f>
        <v>遊園地日向翔陽ICONIC</v>
      </c>
    </row>
    <row r="46" spans="1:24" x14ac:dyDescent="0.25">
      <c r="A46">
        <f>VLOOKUP(Attack[[#This Row],[No用]],SetNo[[No.用]:[vlookup 用]],2,FALSE)</f>
        <v>8</v>
      </c>
      <c r="B46">
        <f>IF(ROW()=2,1,IF(A45&lt;&gt;Attack[[#This Row],[No]],1,B45+1))</f>
        <v>1</v>
      </c>
      <c r="C46" s="1" t="s">
        <v>1031</v>
      </c>
      <c r="D46" s="1" t="s">
        <v>678</v>
      </c>
      <c r="E46" s="1" t="s">
        <v>77</v>
      </c>
      <c r="F46" s="1" t="s">
        <v>82</v>
      </c>
      <c r="G46" s="1" t="s">
        <v>136</v>
      </c>
      <c r="H46" s="1" t="s">
        <v>71</v>
      </c>
      <c r="I46">
        <v>1</v>
      </c>
      <c r="J46" t="s">
        <v>234</v>
      </c>
      <c r="K46" s="1" t="s">
        <v>168</v>
      </c>
      <c r="L46" s="1" t="s">
        <v>173</v>
      </c>
      <c r="M46">
        <v>28</v>
      </c>
      <c r="N46">
        <v>6</v>
      </c>
      <c r="O46">
        <v>0</v>
      </c>
      <c r="P46">
        <v>0</v>
      </c>
      <c r="Q46" s="1"/>
      <c r="X46" t="str">
        <f>Attack[[#This Row],[服装]]&amp;Attack[[#This Row],[名前]]&amp;Attack[[#This Row],[レアリティ]]</f>
        <v>ハロウィン日向翔陽ICONIC</v>
      </c>
    </row>
    <row r="47" spans="1:24" x14ac:dyDescent="0.25">
      <c r="A47">
        <f>VLOOKUP(Attack[[#This Row],[No用]],SetNo[[No.用]:[vlookup 用]],2,FALSE)</f>
        <v>8</v>
      </c>
      <c r="B47">
        <f>IF(ROW()=2,1,IF(A46&lt;&gt;Attack[[#This Row],[No]],1,B46+1))</f>
        <v>2</v>
      </c>
      <c r="C47" s="1" t="s">
        <v>1031</v>
      </c>
      <c r="D47" s="1" t="s">
        <v>678</v>
      </c>
      <c r="E47" s="1" t="s">
        <v>77</v>
      </c>
      <c r="F47" s="1" t="s">
        <v>82</v>
      </c>
      <c r="G47" s="1" t="s">
        <v>136</v>
      </c>
      <c r="H47" s="1" t="s">
        <v>71</v>
      </c>
      <c r="I47">
        <v>1</v>
      </c>
      <c r="J47" t="s">
        <v>234</v>
      </c>
      <c r="K47" s="1" t="s">
        <v>169</v>
      </c>
      <c r="L47" s="1" t="s">
        <v>162</v>
      </c>
      <c r="M47">
        <v>29</v>
      </c>
      <c r="N47">
        <v>0</v>
      </c>
      <c r="O47">
        <v>0</v>
      </c>
      <c r="P47">
        <v>0</v>
      </c>
      <c r="Q47" s="1"/>
      <c r="X47" t="str">
        <f>Attack[[#This Row],[服装]]&amp;Attack[[#This Row],[名前]]&amp;Attack[[#This Row],[レアリティ]]</f>
        <v>ハロウィン日向翔陽ICONIC</v>
      </c>
    </row>
    <row r="48" spans="1:24" x14ac:dyDescent="0.25">
      <c r="A48">
        <f>VLOOKUP(Attack[[#This Row],[No用]],SetNo[[No.用]:[vlookup 用]],2,FALSE)</f>
        <v>8</v>
      </c>
      <c r="B48">
        <f>IF(ROW()=2,1,IF(A47&lt;&gt;Attack[[#This Row],[No]],1,B47+1))</f>
        <v>3</v>
      </c>
      <c r="C48" s="1" t="s">
        <v>1031</v>
      </c>
      <c r="D48" s="1" t="s">
        <v>678</v>
      </c>
      <c r="E48" s="1" t="s">
        <v>77</v>
      </c>
      <c r="F48" s="1" t="s">
        <v>82</v>
      </c>
      <c r="G48" s="1" t="s">
        <v>136</v>
      </c>
      <c r="H48" s="1" t="s">
        <v>71</v>
      </c>
      <c r="I48">
        <v>1</v>
      </c>
      <c r="J48" t="s">
        <v>234</v>
      </c>
      <c r="K48" s="1" t="s">
        <v>170</v>
      </c>
      <c r="L48" s="1" t="s">
        <v>162</v>
      </c>
      <c r="M48">
        <v>28</v>
      </c>
      <c r="N48">
        <v>0</v>
      </c>
      <c r="O48">
        <v>0</v>
      </c>
      <c r="P48">
        <v>0</v>
      </c>
      <c r="Q48" s="1"/>
      <c r="X48" t="str">
        <f>Attack[[#This Row],[服装]]&amp;Attack[[#This Row],[名前]]&amp;Attack[[#This Row],[レアリティ]]</f>
        <v>ハロウィン日向翔陽ICONIC</v>
      </c>
    </row>
    <row r="49" spans="1:24" x14ac:dyDescent="0.25">
      <c r="A49">
        <f>VLOOKUP(Attack[[#This Row],[No用]],SetNo[[No.用]:[vlookup 用]],2,FALSE)</f>
        <v>8</v>
      </c>
      <c r="B49">
        <f>IF(ROW()=2,1,IF(A48&lt;&gt;Attack[[#This Row],[No]],1,B48+1))</f>
        <v>4</v>
      </c>
      <c r="C49" s="1" t="s">
        <v>1031</v>
      </c>
      <c r="D49" s="1" t="s">
        <v>678</v>
      </c>
      <c r="E49" s="1" t="s">
        <v>77</v>
      </c>
      <c r="F49" s="1" t="s">
        <v>82</v>
      </c>
      <c r="G49" s="1" t="s">
        <v>136</v>
      </c>
      <c r="H49" s="1" t="s">
        <v>71</v>
      </c>
      <c r="I49">
        <v>1</v>
      </c>
      <c r="J49" t="s">
        <v>234</v>
      </c>
      <c r="K49" s="1" t="s">
        <v>171</v>
      </c>
      <c r="L49" s="1" t="s">
        <v>173</v>
      </c>
      <c r="M49">
        <v>30</v>
      </c>
      <c r="N49">
        <v>0</v>
      </c>
      <c r="O49">
        <v>0</v>
      </c>
      <c r="P49">
        <v>0</v>
      </c>
      <c r="Q49" s="1"/>
      <c r="X49" t="str">
        <f>Attack[[#This Row],[服装]]&amp;Attack[[#This Row],[名前]]&amp;Attack[[#This Row],[レアリティ]]</f>
        <v>ハロウィン日向翔陽ICONIC</v>
      </c>
    </row>
    <row r="50" spans="1:24" x14ac:dyDescent="0.25">
      <c r="A50">
        <f>VLOOKUP(Attack[[#This Row],[No用]],SetNo[[No.用]:[vlookup 用]],2,FALSE)</f>
        <v>8</v>
      </c>
      <c r="B50">
        <f>IF(ROW()=2,1,IF(A49&lt;&gt;Attack[[#This Row],[No]],1,B49+1))</f>
        <v>5</v>
      </c>
      <c r="C50" s="1" t="s">
        <v>1031</v>
      </c>
      <c r="D50" s="1" t="s">
        <v>678</v>
      </c>
      <c r="E50" s="1" t="s">
        <v>77</v>
      </c>
      <c r="F50" s="1" t="s">
        <v>82</v>
      </c>
      <c r="G50" s="1" t="s">
        <v>136</v>
      </c>
      <c r="H50" s="1" t="s">
        <v>71</v>
      </c>
      <c r="I50">
        <v>1</v>
      </c>
      <c r="J50" t="s">
        <v>234</v>
      </c>
      <c r="K50" s="1" t="s">
        <v>172</v>
      </c>
      <c r="L50" s="1" t="s">
        <v>162</v>
      </c>
      <c r="M50">
        <v>28</v>
      </c>
      <c r="N50">
        <v>0</v>
      </c>
      <c r="O50">
        <v>0</v>
      </c>
      <c r="P50">
        <v>0</v>
      </c>
      <c r="Q50" s="1"/>
      <c r="X50" t="str">
        <f>Attack[[#This Row],[服装]]&amp;Attack[[#This Row],[名前]]&amp;Attack[[#This Row],[レアリティ]]</f>
        <v>ハロウィン日向翔陽ICONIC</v>
      </c>
    </row>
    <row r="51" spans="1:24" x14ac:dyDescent="0.25">
      <c r="A51">
        <f>VLOOKUP(Attack[[#This Row],[No用]],SetNo[[No.用]:[vlookup 用]],2,FALSE)</f>
        <v>8</v>
      </c>
      <c r="B51">
        <f>IF(ROW()=2,1,IF(A50&lt;&gt;Attack[[#This Row],[No]],1,B50+1))</f>
        <v>6</v>
      </c>
      <c r="C51" s="1" t="s">
        <v>1031</v>
      </c>
      <c r="D51" s="1" t="s">
        <v>678</v>
      </c>
      <c r="E51" s="1" t="s">
        <v>77</v>
      </c>
      <c r="F51" s="1" t="s">
        <v>82</v>
      </c>
      <c r="G51" s="1" t="s">
        <v>136</v>
      </c>
      <c r="H51" s="1" t="s">
        <v>71</v>
      </c>
      <c r="I51">
        <v>1</v>
      </c>
      <c r="J51" t="s">
        <v>234</v>
      </c>
      <c r="K51" s="1" t="s">
        <v>257</v>
      </c>
      <c r="L51" s="1" t="s">
        <v>224</v>
      </c>
      <c r="M51">
        <v>44</v>
      </c>
      <c r="N51">
        <v>5</v>
      </c>
      <c r="O51">
        <v>54</v>
      </c>
      <c r="P51">
        <v>7</v>
      </c>
      <c r="Q51" s="1"/>
      <c r="W51" s="1" t="s">
        <v>1488</v>
      </c>
      <c r="X51" t="str">
        <f>Attack[[#This Row],[服装]]&amp;Attack[[#This Row],[名前]]&amp;Attack[[#This Row],[レアリティ]]</f>
        <v>ハロウィン日向翔陽ICONIC</v>
      </c>
    </row>
    <row r="52" spans="1:24" x14ac:dyDescent="0.25">
      <c r="A52">
        <f>VLOOKUP(Attack[[#This Row],[No用]],SetNo[[No.用]:[vlookup 用]],2,FALSE)</f>
        <v>9</v>
      </c>
      <c r="B52">
        <f>IF(ROW()=2,1,IF(A51&lt;&gt;Attack[[#This Row],[No]],1,B51+1))</f>
        <v>1</v>
      </c>
      <c r="C52" s="1" t="s">
        <v>1446</v>
      </c>
      <c r="D52" s="1" t="s">
        <v>678</v>
      </c>
      <c r="E52" s="1" t="s">
        <v>73</v>
      </c>
      <c r="F52" s="1" t="s">
        <v>82</v>
      </c>
      <c r="G52" s="1" t="s">
        <v>136</v>
      </c>
      <c r="H52" s="1" t="s">
        <v>71</v>
      </c>
      <c r="I52">
        <v>1</v>
      </c>
      <c r="J52" t="s">
        <v>234</v>
      </c>
      <c r="K52" s="1" t="s">
        <v>168</v>
      </c>
      <c r="L52" s="1" t="s">
        <v>173</v>
      </c>
      <c r="M52">
        <v>32</v>
      </c>
      <c r="N52">
        <v>6</v>
      </c>
      <c r="O52">
        <v>0</v>
      </c>
      <c r="P52">
        <v>0</v>
      </c>
      <c r="Q52" s="1"/>
      <c r="X52" t="str">
        <f>Attack[[#This Row],[服装]]&amp;Attack[[#This Row],[名前]]&amp;Attack[[#This Row],[レアリティ]]</f>
        <v>和装体験日向翔陽ICONIC</v>
      </c>
    </row>
    <row r="53" spans="1:24" x14ac:dyDescent="0.25">
      <c r="A53">
        <f>VLOOKUP(Attack[[#This Row],[No用]],SetNo[[No.用]:[vlookup 用]],2,FALSE)</f>
        <v>9</v>
      </c>
      <c r="B53">
        <f>IF(ROW()=2,1,IF(A52&lt;&gt;Attack[[#This Row],[No]],1,B52+1))</f>
        <v>2</v>
      </c>
      <c r="C53" s="1" t="s">
        <v>1446</v>
      </c>
      <c r="D53" s="1" t="s">
        <v>678</v>
      </c>
      <c r="E53" s="1" t="s">
        <v>73</v>
      </c>
      <c r="F53" s="1" t="s">
        <v>82</v>
      </c>
      <c r="G53" s="1" t="s">
        <v>136</v>
      </c>
      <c r="H53" s="1" t="s">
        <v>71</v>
      </c>
      <c r="I53">
        <v>1</v>
      </c>
      <c r="J53" t="s">
        <v>234</v>
      </c>
      <c r="K53" s="1" t="s">
        <v>169</v>
      </c>
      <c r="L53" s="1" t="s">
        <v>173</v>
      </c>
      <c r="M53">
        <v>32</v>
      </c>
      <c r="N53">
        <v>0</v>
      </c>
      <c r="O53">
        <v>0</v>
      </c>
      <c r="P53">
        <v>0</v>
      </c>
      <c r="Q53" s="1"/>
      <c r="X53" t="str">
        <f>Attack[[#This Row],[服装]]&amp;Attack[[#This Row],[名前]]&amp;Attack[[#This Row],[レアリティ]]</f>
        <v>和装体験日向翔陽ICONIC</v>
      </c>
    </row>
    <row r="54" spans="1:24" x14ac:dyDescent="0.25">
      <c r="A54">
        <f>VLOOKUP(Attack[[#This Row],[No用]],SetNo[[No.用]:[vlookup 用]],2,FALSE)</f>
        <v>9</v>
      </c>
      <c r="B54">
        <f>IF(ROW()=2,1,IF(A53&lt;&gt;Attack[[#This Row],[No]],1,B53+1))</f>
        <v>3</v>
      </c>
      <c r="C54" s="1" t="s">
        <v>1446</v>
      </c>
      <c r="D54" s="1" t="s">
        <v>678</v>
      </c>
      <c r="E54" s="1" t="s">
        <v>73</v>
      </c>
      <c r="F54" s="1" t="s">
        <v>82</v>
      </c>
      <c r="G54" s="1" t="s">
        <v>136</v>
      </c>
      <c r="H54" s="1" t="s">
        <v>71</v>
      </c>
      <c r="I54">
        <v>1</v>
      </c>
      <c r="J54" t="s">
        <v>234</v>
      </c>
      <c r="K54" s="1" t="s">
        <v>170</v>
      </c>
      <c r="L54" s="1" t="s">
        <v>173</v>
      </c>
      <c r="M54">
        <v>36</v>
      </c>
      <c r="N54">
        <v>0</v>
      </c>
      <c r="O54">
        <v>0</v>
      </c>
      <c r="P54">
        <v>0</v>
      </c>
      <c r="Q54" s="1"/>
      <c r="X54" t="str">
        <f>Attack[[#This Row],[服装]]&amp;Attack[[#This Row],[名前]]&amp;Attack[[#This Row],[レアリティ]]</f>
        <v>和装体験日向翔陽ICONIC</v>
      </c>
    </row>
    <row r="55" spans="1:24" x14ac:dyDescent="0.25">
      <c r="A55">
        <f>VLOOKUP(Attack[[#This Row],[No用]],SetNo[[No.用]:[vlookup 用]],2,FALSE)</f>
        <v>9</v>
      </c>
      <c r="B55">
        <f>IF(ROW()=2,1,IF(A54&lt;&gt;Attack[[#This Row],[No]],1,B54+1))</f>
        <v>4</v>
      </c>
      <c r="C55" s="1" t="s">
        <v>1446</v>
      </c>
      <c r="D55" s="1" t="s">
        <v>678</v>
      </c>
      <c r="E55" s="1" t="s">
        <v>73</v>
      </c>
      <c r="F55" s="1" t="s">
        <v>82</v>
      </c>
      <c r="G55" s="1" t="s">
        <v>136</v>
      </c>
      <c r="H55" s="1" t="s">
        <v>71</v>
      </c>
      <c r="I55">
        <v>1</v>
      </c>
      <c r="J55" t="s">
        <v>234</v>
      </c>
      <c r="K55" s="1" t="s">
        <v>171</v>
      </c>
      <c r="L55" s="1" t="s">
        <v>162</v>
      </c>
      <c r="M55">
        <v>29</v>
      </c>
      <c r="N55">
        <v>0</v>
      </c>
      <c r="O55">
        <v>0</v>
      </c>
      <c r="P55">
        <v>0</v>
      </c>
      <c r="Q55" s="1"/>
      <c r="X55" t="str">
        <f>Attack[[#This Row],[服装]]&amp;Attack[[#This Row],[名前]]&amp;Attack[[#This Row],[レアリティ]]</f>
        <v>和装体験日向翔陽ICONIC</v>
      </c>
    </row>
    <row r="56" spans="1:24" x14ac:dyDescent="0.25">
      <c r="A56">
        <f>VLOOKUP(Attack[[#This Row],[No用]],SetNo[[No.用]:[vlookup 用]],2,FALSE)</f>
        <v>9</v>
      </c>
      <c r="B56">
        <f>IF(ROW()=2,1,IF(A55&lt;&gt;Attack[[#This Row],[No]],1,B55+1))</f>
        <v>5</v>
      </c>
      <c r="C56" s="1" t="s">
        <v>1446</v>
      </c>
      <c r="D56" s="1" t="s">
        <v>678</v>
      </c>
      <c r="E56" s="1" t="s">
        <v>73</v>
      </c>
      <c r="F56" s="1" t="s">
        <v>82</v>
      </c>
      <c r="G56" s="1" t="s">
        <v>136</v>
      </c>
      <c r="H56" s="1" t="s">
        <v>71</v>
      </c>
      <c r="I56">
        <v>1</v>
      </c>
      <c r="J56" t="s">
        <v>234</v>
      </c>
      <c r="K56" s="1" t="s">
        <v>265</v>
      </c>
      <c r="L56" s="1" t="s">
        <v>178</v>
      </c>
      <c r="M56">
        <v>33</v>
      </c>
      <c r="N56">
        <v>0</v>
      </c>
      <c r="O56">
        <v>0</v>
      </c>
      <c r="P56">
        <v>0</v>
      </c>
      <c r="Q56" s="1"/>
      <c r="X56" t="str">
        <f>Attack[[#This Row],[服装]]&amp;Attack[[#This Row],[名前]]&amp;Attack[[#This Row],[レアリティ]]</f>
        <v>和装体験日向翔陽ICONIC</v>
      </c>
    </row>
    <row r="57" spans="1:24" x14ac:dyDescent="0.25">
      <c r="A57">
        <f>VLOOKUP(Attack[[#This Row],[No用]],SetNo[[No.用]:[vlookup 用]],2,FALSE)</f>
        <v>9</v>
      </c>
      <c r="B57">
        <f>IF(ROW()=2,1,IF(A56&lt;&gt;Attack[[#This Row],[No]],1,B56+1))</f>
        <v>6</v>
      </c>
      <c r="C57" s="1" t="s">
        <v>1446</v>
      </c>
      <c r="D57" s="1" t="s">
        <v>678</v>
      </c>
      <c r="E57" s="1" t="s">
        <v>73</v>
      </c>
      <c r="F57" s="1" t="s">
        <v>82</v>
      </c>
      <c r="G57" s="1" t="s">
        <v>136</v>
      </c>
      <c r="H57" s="1" t="s">
        <v>71</v>
      </c>
      <c r="I57">
        <v>1</v>
      </c>
      <c r="J57" t="s">
        <v>234</v>
      </c>
      <c r="K57" s="1" t="s">
        <v>172</v>
      </c>
      <c r="L57" s="1" t="s">
        <v>178</v>
      </c>
      <c r="M57">
        <v>33</v>
      </c>
      <c r="N57">
        <v>0</v>
      </c>
      <c r="O57">
        <v>0</v>
      </c>
      <c r="P57">
        <v>0</v>
      </c>
      <c r="Q57" s="1"/>
      <c r="X57" t="str">
        <f>Attack[[#This Row],[服装]]&amp;Attack[[#This Row],[名前]]&amp;Attack[[#This Row],[レアリティ]]</f>
        <v>和装体験日向翔陽ICONIC</v>
      </c>
    </row>
    <row r="58" spans="1:24" x14ac:dyDescent="0.25">
      <c r="A58">
        <f>VLOOKUP(Attack[[#This Row],[No用]],SetNo[[No.用]:[vlookup 用]],2,FALSE)</f>
        <v>9</v>
      </c>
      <c r="B58">
        <f>IF(ROW()=2,1,IF(A57&lt;&gt;Attack[[#This Row],[No]],1,B57+1))</f>
        <v>7</v>
      </c>
      <c r="C58" s="1" t="s">
        <v>1446</v>
      </c>
      <c r="D58" s="1" t="s">
        <v>678</v>
      </c>
      <c r="E58" s="1" t="s">
        <v>73</v>
      </c>
      <c r="F58" s="1" t="s">
        <v>82</v>
      </c>
      <c r="G58" s="1" t="s">
        <v>136</v>
      </c>
      <c r="H58" s="1" t="s">
        <v>71</v>
      </c>
      <c r="I58">
        <v>1</v>
      </c>
      <c r="J58" t="s">
        <v>234</v>
      </c>
      <c r="K58" s="1" t="s">
        <v>264</v>
      </c>
      <c r="L58" s="1" t="s">
        <v>224</v>
      </c>
      <c r="M58">
        <v>45</v>
      </c>
      <c r="N58">
        <v>5</v>
      </c>
      <c r="O58">
        <v>55</v>
      </c>
      <c r="P58">
        <v>7</v>
      </c>
      <c r="Q58" s="1"/>
      <c r="W58" s="1" t="s">
        <v>1474</v>
      </c>
      <c r="X58" t="str">
        <f>Attack[[#This Row],[服装]]&amp;Attack[[#This Row],[名前]]&amp;Attack[[#This Row],[レアリティ]]</f>
        <v>和装体験日向翔陽ICONIC</v>
      </c>
    </row>
    <row r="59" spans="1:24" x14ac:dyDescent="0.25">
      <c r="A59">
        <f>VLOOKUP(Attack[[#This Row],[No用]],SetNo[[No.用]:[vlookup 用]],2,FALSE)</f>
        <v>9</v>
      </c>
      <c r="B59">
        <f>IF(ROW()=2,1,IF(A58&lt;&gt;Attack[[#This Row],[No]],1,B58+1))</f>
        <v>8</v>
      </c>
      <c r="C59" s="1" t="s">
        <v>1446</v>
      </c>
      <c r="D59" s="1" t="s">
        <v>678</v>
      </c>
      <c r="E59" s="1" t="s">
        <v>73</v>
      </c>
      <c r="F59" s="1" t="s">
        <v>82</v>
      </c>
      <c r="G59" s="1" t="s">
        <v>136</v>
      </c>
      <c r="H59" s="1" t="s">
        <v>71</v>
      </c>
      <c r="I59">
        <v>1</v>
      </c>
      <c r="J59" t="s">
        <v>234</v>
      </c>
      <c r="K59" s="1" t="s">
        <v>170</v>
      </c>
      <c r="L59" s="1" t="s">
        <v>224</v>
      </c>
      <c r="M59">
        <v>45</v>
      </c>
      <c r="N59">
        <v>5</v>
      </c>
      <c r="O59">
        <v>55</v>
      </c>
      <c r="P59">
        <v>7</v>
      </c>
      <c r="Q59" s="1"/>
      <c r="W59" s="1" t="s">
        <v>1475</v>
      </c>
      <c r="X59" t="str">
        <f>Attack[[#This Row],[服装]]&amp;Attack[[#This Row],[名前]]&amp;Attack[[#This Row],[レアリティ]]</f>
        <v>和装体験日向翔陽ICONIC</v>
      </c>
    </row>
    <row r="60" spans="1:24" x14ac:dyDescent="0.25">
      <c r="A60">
        <f>VLOOKUP(Attack[[#This Row],[No用]],SetNo[[No.用]:[vlookup 用]],2,FALSE)</f>
        <v>10</v>
      </c>
      <c r="B60">
        <f>IF(ROW()=2,1,IF(A59&lt;&gt;Attack[[#This Row],[No]],1,B59+1))</f>
        <v>1</v>
      </c>
      <c r="C60" s="1" t="s">
        <v>1559</v>
      </c>
      <c r="D60" s="1" t="s">
        <v>678</v>
      </c>
      <c r="E60" s="1" t="s">
        <v>90</v>
      </c>
      <c r="F60" s="1" t="s">
        <v>82</v>
      </c>
      <c r="G60" s="1" t="s">
        <v>136</v>
      </c>
      <c r="H60" s="1" t="s">
        <v>71</v>
      </c>
      <c r="I60">
        <v>1</v>
      </c>
      <c r="J60" t="s">
        <v>234</v>
      </c>
      <c r="K60" s="1" t="s">
        <v>168</v>
      </c>
      <c r="L60" s="1" t="s">
        <v>178</v>
      </c>
      <c r="M60">
        <v>26</v>
      </c>
      <c r="N60">
        <v>6</v>
      </c>
      <c r="O60">
        <v>0</v>
      </c>
      <c r="P60">
        <v>0</v>
      </c>
      <c r="Q60" s="1"/>
      <c r="W60" s="1"/>
      <c r="X60" t="str">
        <f>Attack[[#This Row],[服装]]&amp;Attack[[#This Row],[名前]]&amp;Attack[[#This Row],[レアリティ]]</f>
        <v>格ゲー日向翔陽ICONIC</v>
      </c>
    </row>
    <row r="61" spans="1:24" x14ac:dyDescent="0.25">
      <c r="A61">
        <f>VLOOKUP(Attack[[#This Row],[No用]],SetNo[[No.用]:[vlookup 用]],2,FALSE)</f>
        <v>10</v>
      </c>
      <c r="B61">
        <f>IF(ROW()=2,1,IF(A60&lt;&gt;Attack[[#This Row],[No]],1,B60+1))</f>
        <v>2</v>
      </c>
      <c r="C61" s="1" t="s">
        <v>1559</v>
      </c>
      <c r="D61" s="1" t="s">
        <v>678</v>
      </c>
      <c r="E61" s="1" t="s">
        <v>90</v>
      </c>
      <c r="F61" s="1" t="s">
        <v>82</v>
      </c>
      <c r="G61" s="1" t="s">
        <v>136</v>
      </c>
      <c r="H61" s="1" t="s">
        <v>71</v>
      </c>
      <c r="I61">
        <v>1</v>
      </c>
      <c r="J61" t="s">
        <v>234</v>
      </c>
      <c r="K61" s="1" t="s">
        <v>169</v>
      </c>
      <c r="L61" s="1" t="s">
        <v>178</v>
      </c>
      <c r="M61">
        <v>33</v>
      </c>
      <c r="N61">
        <v>0</v>
      </c>
      <c r="O61">
        <v>0</v>
      </c>
      <c r="P61">
        <v>0</v>
      </c>
      <c r="Q61" s="1"/>
      <c r="W61" s="1"/>
      <c r="X61" t="str">
        <f>Attack[[#This Row],[服装]]&amp;Attack[[#This Row],[名前]]&amp;Attack[[#This Row],[レアリティ]]</f>
        <v>格ゲー日向翔陽ICONIC</v>
      </c>
    </row>
    <row r="62" spans="1:24" x14ac:dyDescent="0.25">
      <c r="A62">
        <f>VLOOKUP(Attack[[#This Row],[No用]],SetNo[[No.用]:[vlookup 用]],2,FALSE)</f>
        <v>10</v>
      </c>
      <c r="B62">
        <f>IF(ROW()=2,1,IF(A61&lt;&gt;Attack[[#This Row],[No]],1,B61+1))</f>
        <v>3</v>
      </c>
      <c r="C62" s="1" t="s">
        <v>1559</v>
      </c>
      <c r="D62" s="1" t="s">
        <v>678</v>
      </c>
      <c r="E62" s="1" t="s">
        <v>90</v>
      </c>
      <c r="F62" s="1" t="s">
        <v>82</v>
      </c>
      <c r="G62" s="1" t="s">
        <v>136</v>
      </c>
      <c r="H62" s="1" t="s">
        <v>71</v>
      </c>
      <c r="I62">
        <v>1</v>
      </c>
      <c r="J62" t="s">
        <v>234</v>
      </c>
      <c r="K62" s="1" t="s">
        <v>170</v>
      </c>
      <c r="L62" s="1" t="s">
        <v>162</v>
      </c>
      <c r="M62">
        <v>29</v>
      </c>
      <c r="N62">
        <v>0</v>
      </c>
      <c r="O62">
        <v>0</v>
      </c>
      <c r="P62">
        <v>0</v>
      </c>
      <c r="Q62" s="1"/>
      <c r="W62" s="1"/>
      <c r="X62" t="str">
        <f>Attack[[#This Row],[服装]]&amp;Attack[[#This Row],[名前]]&amp;Attack[[#This Row],[レアリティ]]</f>
        <v>格ゲー日向翔陽ICONIC</v>
      </c>
    </row>
    <row r="63" spans="1:24" x14ac:dyDescent="0.25">
      <c r="A63">
        <f>VLOOKUP(Attack[[#This Row],[No用]],SetNo[[No.用]:[vlookup 用]],2,FALSE)</f>
        <v>10</v>
      </c>
      <c r="B63">
        <f>IF(ROW()=2,1,IF(A62&lt;&gt;Attack[[#This Row],[No]],1,B62+1))</f>
        <v>4</v>
      </c>
      <c r="C63" s="1" t="s">
        <v>1559</v>
      </c>
      <c r="D63" s="1" t="s">
        <v>678</v>
      </c>
      <c r="E63" s="1" t="s">
        <v>90</v>
      </c>
      <c r="F63" s="1" t="s">
        <v>82</v>
      </c>
      <c r="G63" s="1" t="s">
        <v>136</v>
      </c>
      <c r="H63" s="1" t="s">
        <v>71</v>
      </c>
      <c r="I63">
        <v>1</v>
      </c>
      <c r="J63" t="s">
        <v>234</v>
      </c>
      <c r="K63" s="1" t="s">
        <v>171</v>
      </c>
      <c r="L63" s="1" t="s">
        <v>173</v>
      </c>
      <c r="M63">
        <v>31</v>
      </c>
      <c r="N63">
        <v>0</v>
      </c>
      <c r="O63">
        <v>0</v>
      </c>
      <c r="P63">
        <v>0</v>
      </c>
      <c r="Q63" s="1"/>
      <c r="W63" s="1"/>
      <c r="X63" t="str">
        <f>Attack[[#This Row],[服装]]&amp;Attack[[#This Row],[名前]]&amp;Attack[[#This Row],[レアリティ]]</f>
        <v>格ゲー日向翔陽ICONIC</v>
      </c>
    </row>
    <row r="64" spans="1:24" x14ac:dyDescent="0.25">
      <c r="A64">
        <f>VLOOKUP(Attack[[#This Row],[No用]],SetNo[[No.用]:[vlookup 用]],2,FALSE)</f>
        <v>10</v>
      </c>
      <c r="B64">
        <f>IF(ROW()=2,1,IF(A63&lt;&gt;Attack[[#This Row],[No]],1,B63+1))</f>
        <v>5</v>
      </c>
      <c r="C64" s="1" t="s">
        <v>1559</v>
      </c>
      <c r="D64" s="1" t="s">
        <v>678</v>
      </c>
      <c r="E64" s="1" t="s">
        <v>90</v>
      </c>
      <c r="F64" s="1" t="s">
        <v>82</v>
      </c>
      <c r="G64" s="1" t="s">
        <v>136</v>
      </c>
      <c r="H64" s="1" t="s">
        <v>71</v>
      </c>
      <c r="I64">
        <v>1</v>
      </c>
      <c r="J64" t="s">
        <v>234</v>
      </c>
      <c r="K64" s="1" t="s">
        <v>172</v>
      </c>
      <c r="L64" s="1" t="s">
        <v>162</v>
      </c>
      <c r="M64">
        <v>29</v>
      </c>
      <c r="N64">
        <v>0</v>
      </c>
      <c r="O64">
        <v>0</v>
      </c>
      <c r="P64">
        <v>0</v>
      </c>
      <c r="Q64" s="1"/>
      <c r="W64" s="1"/>
      <c r="X64" t="str">
        <f>Attack[[#This Row],[服装]]&amp;Attack[[#This Row],[名前]]&amp;Attack[[#This Row],[レアリティ]]</f>
        <v>格ゲー日向翔陽ICONIC</v>
      </c>
    </row>
    <row r="65" spans="1:24" x14ac:dyDescent="0.25">
      <c r="A65">
        <f>VLOOKUP(Attack[[#This Row],[No用]],SetNo[[No.用]:[vlookup 用]],2,FALSE)</f>
        <v>10</v>
      </c>
      <c r="B65">
        <f>IF(ROW()=2,1,IF(A64&lt;&gt;Attack[[#This Row],[No]],1,B64+1))</f>
        <v>6</v>
      </c>
      <c r="C65" s="1" t="s">
        <v>1559</v>
      </c>
      <c r="D65" s="1" t="s">
        <v>678</v>
      </c>
      <c r="E65" s="1" t="s">
        <v>90</v>
      </c>
      <c r="F65" s="1" t="s">
        <v>82</v>
      </c>
      <c r="G65" s="1" t="s">
        <v>136</v>
      </c>
      <c r="H65" s="1" t="s">
        <v>71</v>
      </c>
      <c r="I65">
        <v>1</v>
      </c>
      <c r="J65" t="s">
        <v>234</v>
      </c>
      <c r="K65" s="1" t="s">
        <v>257</v>
      </c>
      <c r="L65" s="1" t="s">
        <v>224</v>
      </c>
      <c r="M65">
        <v>45</v>
      </c>
      <c r="N65">
        <v>5</v>
      </c>
      <c r="O65">
        <v>55</v>
      </c>
      <c r="P65">
        <v>7</v>
      </c>
      <c r="Q65" s="1"/>
      <c r="W65" s="1" t="s">
        <v>1488</v>
      </c>
      <c r="X65" t="str">
        <f>Attack[[#This Row],[服装]]&amp;Attack[[#This Row],[名前]]&amp;Attack[[#This Row],[レアリティ]]</f>
        <v>格ゲー日向翔陽ICONIC</v>
      </c>
    </row>
    <row r="66" spans="1:24" x14ac:dyDescent="0.25">
      <c r="A66">
        <f>VLOOKUP(Attack[[#This Row],[No用]],SetNo[[No.用]:[vlookup 用]],2,FALSE)</f>
        <v>10</v>
      </c>
      <c r="B66">
        <f>IF(ROW()=2,1,IF(A65&lt;&gt;Attack[[#This Row],[No]],1,B65+1))</f>
        <v>7</v>
      </c>
      <c r="C66" s="1" t="s">
        <v>1559</v>
      </c>
      <c r="D66" s="1" t="s">
        <v>678</v>
      </c>
      <c r="E66" s="1" t="s">
        <v>90</v>
      </c>
      <c r="F66" s="1" t="s">
        <v>82</v>
      </c>
      <c r="G66" s="1" t="s">
        <v>136</v>
      </c>
      <c r="H66" s="1" t="s">
        <v>71</v>
      </c>
      <c r="I66">
        <v>1</v>
      </c>
      <c r="J66" t="s">
        <v>234</v>
      </c>
      <c r="K66" s="1" t="s">
        <v>257</v>
      </c>
      <c r="L66" s="1" t="s">
        <v>224</v>
      </c>
      <c r="M66">
        <v>45</v>
      </c>
      <c r="N66">
        <v>5</v>
      </c>
      <c r="O66">
        <v>55</v>
      </c>
      <c r="P66">
        <v>7</v>
      </c>
      <c r="Q66" s="1" t="s">
        <v>1560</v>
      </c>
      <c r="W66" s="1" t="s">
        <v>1142</v>
      </c>
      <c r="X66" t="str">
        <f>Attack[[#This Row],[服装]]&amp;Attack[[#This Row],[名前]]&amp;Attack[[#This Row],[レアリティ]]</f>
        <v>格ゲー日向翔陽ICONIC</v>
      </c>
    </row>
    <row r="67" spans="1:24" x14ac:dyDescent="0.25">
      <c r="A67">
        <f>VLOOKUP(Attack[[#This Row],[No用]],SetNo[[No.用]:[vlookup 用]],2,FALSE)</f>
        <v>11</v>
      </c>
      <c r="B67">
        <f>IF(ROW()=2,1,IF(A51&lt;&gt;Attack[[#This Row],[No]],1,B51+1))</f>
        <v>1</v>
      </c>
      <c r="C67" t="s">
        <v>108</v>
      </c>
      <c r="D67" t="s">
        <v>138</v>
      </c>
      <c r="E67" t="s">
        <v>77</v>
      </c>
      <c r="F67" t="s">
        <v>74</v>
      </c>
      <c r="G67" t="s">
        <v>136</v>
      </c>
      <c r="H67" t="s">
        <v>71</v>
      </c>
      <c r="I67">
        <v>1</v>
      </c>
      <c r="J67" t="s">
        <v>234</v>
      </c>
      <c r="K67" t="s">
        <v>168</v>
      </c>
      <c r="L67" t="s">
        <v>162</v>
      </c>
      <c r="M67">
        <v>31</v>
      </c>
      <c r="N67">
        <v>0</v>
      </c>
      <c r="O67">
        <v>0</v>
      </c>
      <c r="P67">
        <v>0</v>
      </c>
      <c r="X67" t="str">
        <f>Attack[[#This Row],[服装]]&amp;Attack[[#This Row],[名前]]&amp;Attack[[#This Row],[レアリティ]]</f>
        <v>ユニフォーム影山飛雄ICONIC</v>
      </c>
    </row>
    <row r="68" spans="1:24" x14ac:dyDescent="0.25">
      <c r="A68">
        <f>VLOOKUP(Attack[[#This Row],[No用]],SetNo[[No.用]:[vlookup 用]],2,FALSE)</f>
        <v>11</v>
      </c>
      <c r="B68">
        <f>IF(ROW()=2,1,IF(A67&lt;&gt;Attack[[#This Row],[No]],1,B67+1))</f>
        <v>2</v>
      </c>
      <c r="C68" t="s">
        <v>108</v>
      </c>
      <c r="D68" t="s">
        <v>138</v>
      </c>
      <c r="E68" t="s">
        <v>77</v>
      </c>
      <c r="F68" t="s">
        <v>74</v>
      </c>
      <c r="G68" t="s">
        <v>136</v>
      </c>
      <c r="H68" t="s">
        <v>71</v>
      </c>
      <c r="I68">
        <v>1</v>
      </c>
      <c r="J68" t="s">
        <v>234</v>
      </c>
      <c r="K68" t="s">
        <v>169</v>
      </c>
      <c r="L68" t="s">
        <v>162</v>
      </c>
      <c r="M68">
        <v>27</v>
      </c>
      <c r="N68">
        <v>0</v>
      </c>
      <c r="O68">
        <v>0</v>
      </c>
      <c r="P68">
        <v>0</v>
      </c>
      <c r="X68" t="str">
        <f>Attack[[#This Row],[服装]]&amp;Attack[[#This Row],[名前]]&amp;Attack[[#This Row],[レアリティ]]</f>
        <v>ユニフォーム影山飛雄ICONIC</v>
      </c>
    </row>
    <row r="69" spans="1:24" x14ac:dyDescent="0.25">
      <c r="A69">
        <f>VLOOKUP(Attack[[#This Row],[No用]],SetNo[[No.用]:[vlookup 用]],2,FALSE)</f>
        <v>11</v>
      </c>
      <c r="B69">
        <f>IF(ROW()=2,1,IF(A68&lt;&gt;Attack[[#This Row],[No]],1,B68+1))</f>
        <v>3</v>
      </c>
      <c r="C69" t="s">
        <v>108</v>
      </c>
      <c r="D69" t="s">
        <v>138</v>
      </c>
      <c r="E69" t="s">
        <v>77</v>
      </c>
      <c r="F69" t="s">
        <v>74</v>
      </c>
      <c r="G69" t="s">
        <v>136</v>
      </c>
      <c r="H69" t="s">
        <v>71</v>
      </c>
      <c r="I69">
        <v>1</v>
      </c>
      <c r="J69" t="s">
        <v>234</v>
      </c>
      <c r="K69" t="s">
        <v>171</v>
      </c>
      <c r="L69" t="s">
        <v>162</v>
      </c>
      <c r="M69">
        <v>30</v>
      </c>
      <c r="N69">
        <v>0</v>
      </c>
      <c r="O69">
        <v>0</v>
      </c>
      <c r="P69">
        <v>0</v>
      </c>
      <c r="X69" t="str">
        <f>Attack[[#This Row],[服装]]&amp;Attack[[#This Row],[名前]]&amp;Attack[[#This Row],[レアリティ]]</f>
        <v>ユニフォーム影山飛雄ICONIC</v>
      </c>
    </row>
    <row r="70" spans="1:24" x14ac:dyDescent="0.25">
      <c r="A70">
        <f>VLOOKUP(Attack[[#This Row],[No用]],SetNo[[No.用]:[vlookup 用]],2,FALSE)</f>
        <v>11</v>
      </c>
      <c r="B70">
        <f>IF(ROW()=2,1,IF(A69&lt;&gt;Attack[[#This Row],[No]],1,B69+1))</f>
        <v>4</v>
      </c>
      <c r="C70" t="s">
        <v>108</v>
      </c>
      <c r="D70" t="s">
        <v>138</v>
      </c>
      <c r="E70" t="s">
        <v>77</v>
      </c>
      <c r="F70" t="s">
        <v>74</v>
      </c>
      <c r="G70" t="s">
        <v>136</v>
      </c>
      <c r="H70" t="s">
        <v>71</v>
      </c>
      <c r="I70">
        <v>1</v>
      </c>
      <c r="J70" t="s">
        <v>234</v>
      </c>
      <c r="K70" t="s">
        <v>172</v>
      </c>
      <c r="L70" t="s">
        <v>162</v>
      </c>
      <c r="M70">
        <v>28</v>
      </c>
      <c r="N70">
        <v>0</v>
      </c>
      <c r="O70">
        <v>0</v>
      </c>
      <c r="P70">
        <v>0</v>
      </c>
      <c r="X70" t="str">
        <f>Attack[[#This Row],[服装]]&amp;Attack[[#This Row],[名前]]&amp;Attack[[#This Row],[レアリティ]]</f>
        <v>ユニフォーム影山飛雄ICONIC</v>
      </c>
    </row>
    <row r="71" spans="1:24" x14ac:dyDescent="0.25">
      <c r="A71">
        <f>VLOOKUP(Attack[[#This Row],[No用]],SetNo[[No.用]:[vlookup 用]],2,FALSE)</f>
        <v>12</v>
      </c>
      <c r="B71">
        <f>IF(ROW()=2,1,IF(A70&lt;&gt;Attack[[#This Row],[No]],1,B70+1))</f>
        <v>1</v>
      </c>
      <c r="C71" t="s">
        <v>149</v>
      </c>
      <c r="D71" t="s">
        <v>138</v>
      </c>
      <c r="E71" t="s">
        <v>77</v>
      </c>
      <c r="F71" t="s">
        <v>74</v>
      </c>
      <c r="G71" t="s">
        <v>136</v>
      </c>
      <c r="H71" t="s">
        <v>71</v>
      </c>
      <c r="I71">
        <v>1</v>
      </c>
      <c r="J71" t="s">
        <v>234</v>
      </c>
      <c r="K71" t="s">
        <v>168</v>
      </c>
      <c r="L71" t="s">
        <v>162</v>
      </c>
      <c r="M71">
        <v>31</v>
      </c>
      <c r="N71">
        <v>0</v>
      </c>
      <c r="O71">
        <v>0</v>
      </c>
      <c r="P71">
        <v>0</v>
      </c>
      <c r="X71" t="str">
        <f>Attack[[#This Row],[服装]]&amp;Attack[[#This Row],[名前]]&amp;Attack[[#This Row],[レアリティ]]</f>
        <v>制服影山飛雄ICONIC</v>
      </c>
    </row>
    <row r="72" spans="1:24" x14ac:dyDescent="0.25">
      <c r="A72">
        <f>VLOOKUP(Attack[[#This Row],[No用]],SetNo[[No.用]:[vlookup 用]],2,FALSE)</f>
        <v>12</v>
      </c>
      <c r="B72">
        <f>IF(ROW()=2,1,IF(A71&lt;&gt;Attack[[#This Row],[No]],1,B71+1))</f>
        <v>2</v>
      </c>
      <c r="C72" t="s">
        <v>149</v>
      </c>
      <c r="D72" t="s">
        <v>138</v>
      </c>
      <c r="E72" t="s">
        <v>77</v>
      </c>
      <c r="F72" t="s">
        <v>74</v>
      </c>
      <c r="G72" t="s">
        <v>136</v>
      </c>
      <c r="H72" t="s">
        <v>71</v>
      </c>
      <c r="I72">
        <v>1</v>
      </c>
      <c r="J72" t="s">
        <v>234</v>
      </c>
      <c r="K72" t="s">
        <v>169</v>
      </c>
      <c r="L72" t="s">
        <v>162</v>
      </c>
      <c r="M72">
        <v>27</v>
      </c>
      <c r="N72">
        <v>0</v>
      </c>
      <c r="O72">
        <v>0</v>
      </c>
      <c r="P72">
        <v>0</v>
      </c>
      <c r="X72" t="str">
        <f>Attack[[#This Row],[服装]]&amp;Attack[[#This Row],[名前]]&amp;Attack[[#This Row],[レアリティ]]</f>
        <v>制服影山飛雄ICONIC</v>
      </c>
    </row>
    <row r="73" spans="1:24" x14ac:dyDescent="0.25">
      <c r="A73">
        <f>VLOOKUP(Attack[[#This Row],[No用]],SetNo[[No.用]:[vlookup 用]],2,FALSE)</f>
        <v>12</v>
      </c>
      <c r="B73">
        <f>IF(ROW()=2,1,IF(A72&lt;&gt;Attack[[#This Row],[No]],1,B72+1))</f>
        <v>3</v>
      </c>
      <c r="C73" t="s">
        <v>149</v>
      </c>
      <c r="D73" t="s">
        <v>138</v>
      </c>
      <c r="E73" t="s">
        <v>77</v>
      </c>
      <c r="F73" t="s">
        <v>74</v>
      </c>
      <c r="G73" t="s">
        <v>136</v>
      </c>
      <c r="H73" t="s">
        <v>71</v>
      </c>
      <c r="I73">
        <v>1</v>
      </c>
      <c r="J73" t="s">
        <v>234</v>
      </c>
      <c r="K73" t="s">
        <v>171</v>
      </c>
      <c r="L73" t="s">
        <v>162</v>
      </c>
      <c r="M73">
        <v>30</v>
      </c>
      <c r="N73">
        <v>0</v>
      </c>
      <c r="O73">
        <v>0</v>
      </c>
      <c r="P73">
        <v>0</v>
      </c>
      <c r="X73" t="str">
        <f>Attack[[#This Row],[服装]]&amp;Attack[[#This Row],[名前]]&amp;Attack[[#This Row],[レアリティ]]</f>
        <v>制服影山飛雄ICONIC</v>
      </c>
    </row>
    <row r="74" spans="1:24" x14ac:dyDescent="0.25">
      <c r="A74">
        <f>VLOOKUP(Attack[[#This Row],[No用]],SetNo[[No.用]:[vlookup 用]],2,FALSE)</f>
        <v>12</v>
      </c>
      <c r="B74">
        <f>IF(ROW()=2,1,IF(A73&lt;&gt;Attack[[#This Row],[No]],1,B73+1))</f>
        <v>4</v>
      </c>
      <c r="C74" t="s">
        <v>149</v>
      </c>
      <c r="D74" t="s">
        <v>138</v>
      </c>
      <c r="E74" t="s">
        <v>77</v>
      </c>
      <c r="F74" t="s">
        <v>74</v>
      </c>
      <c r="G74" t="s">
        <v>136</v>
      </c>
      <c r="H74" t="s">
        <v>71</v>
      </c>
      <c r="I74">
        <v>1</v>
      </c>
      <c r="J74" t="s">
        <v>234</v>
      </c>
      <c r="K74" t="s">
        <v>172</v>
      </c>
      <c r="L74" t="s">
        <v>162</v>
      </c>
      <c r="M74">
        <v>28</v>
      </c>
      <c r="N74">
        <v>0</v>
      </c>
      <c r="O74">
        <v>0</v>
      </c>
      <c r="P74">
        <v>0</v>
      </c>
      <c r="X74" t="str">
        <f>Attack[[#This Row],[服装]]&amp;Attack[[#This Row],[名前]]&amp;Attack[[#This Row],[レアリティ]]</f>
        <v>制服影山飛雄ICONIC</v>
      </c>
    </row>
    <row r="75" spans="1:24" x14ac:dyDescent="0.25">
      <c r="A75">
        <f>VLOOKUP(Attack[[#This Row],[No用]],SetNo[[No.用]:[vlookup 用]],2,FALSE)</f>
        <v>13</v>
      </c>
      <c r="B75">
        <f>IF(ROW()=2,1,IF(A74&lt;&gt;Attack[[#This Row],[No]],1,B74+1))</f>
        <v>1</v>
      </c>
      <c r="C75" t="s">
        <v>150</v>
      </c>
      <c r="D75" t="s">
        <v>138</v>
      </c>
      <c r="E75" t="s">
        <v>73</v>
      </c>
      <c r="F75" t="s">
        <v>74</v>
      </c>
      <c r="G75" t="s">
        <v>136</v>
      </c>
      <c r="H75" t="s">
        <v>71</v>
      </c>
      <c r="I75">
        <v>1</v>
      </c>
      <c r="J75" t="s">
        <v>234</v>
      </c>
      <c r="K75" t="s">
        <v>168</v>
      </c>
      <c r="L75" t="s">
        <v>162</v>
      </c>
      <c r="M75">
        <v>31</v>
      </c>
      <c r="N75">
        <v>0</v>
      </c>
      <c r="O75">
        <v>0</v>
      </c>
      <c r="P75">
        <v>0</v>
      </c>
      <c r="X75" t="str">
        <f>Attack[[#This Row],[服装]]&amp;Attack[[#This Row],[名前]]&amp;Attack[[#This Row],[レアリティ]]</f>
        <v>夏祭り影山飛雄ICONIC</v>
      </c>
    </row>
    <row r="76" spans="1:24" x14ac:dyDescent="0.25">
      <c r="A76">
        <f>VLOOKUP(Attack[[#This Row],[No用]],SetNo[[No.用]:[vlookup 用]],2,FALSE)</f>
        <v>13</v>
      </c>
      <c r="B76">
        <f>IF(ROW()=2,1,IF(A75&lt;&gt;Attack[[#This Row],[No]],1,B75+1))</f>
        <v>2</v>
      </c>
      <c r="C76" t="s">
        <v>150</v>
      </c>
      <c r="D76" t="s">
        <v>138</v>
      </c>
      <c r="E76" t="s">
        <v>73</v>
      </c>
      <c r="F76" t="s">
        <v>74</v>
      </c>
      <c r="G76" t="s">
        <v>136</v>
      </c>
      <c r="H76" t="s">
        <v>71</v>
      </c>
      <c r="I76">
        <v>1</v>
      </c>
      <c r="J76" t="s">
        <v>234</v>
      </c>
      <c r="K76" t="s">
        <v>169</v>
      </c>
      <c r="L76" t="s">
        <v>162</v>
      </c>
      <c r="M76">
        <v>27</v>
      </c>
      <c r="N76">
        <v>0</v>
      </c>
      <c r="O76">
        <v>0</v>
      </c>
      <c r="P76">
        <v>0</v>
      </c>
      <c r="X76" t="str">
        <f>Attack[[#This Row],[服装]]&amp;Attack[[#This Row],[名前]]&amp;Attack[[#This Row],[レアリティ]]</f>
        <v>夏祭り影山飛雄ICONIC</v>
      </c>
    </row>
    <row r="77" spans="1:24" x14ac:dyDescent="0.25">
      <c r="A77">
        <f>VLOOKUP(Attack[[#This Row],[No用]],SetNo[[No.用]:[vlookup 用]],2,FALSE)</f>
        <v>13</v>
      </c>
      <c r="B77">
        <f>IF(ROW()=2,1,IF(A76&lt;&gt;Attack[[#This Row],[No]],1,B76+1))</f>
        <v>3</v>
      </c>
      <c r="C77" t="s">
        <v>150</v>
      </c>
      <c r="D77" t="s">
        <v>138</v>
      </c>
      <c r="E77" t="s">
        <v>73</v>
      </c>
      <c r="F77" t="s">
        <v>74</v>
      </c>
      <c r="G77" t="s">
        <v>136</v>
      </c>
      <c r="H77" t="s">
        <v>71</v>
      </c>
      <c r="I77">
        <v>1</v>
      </c>
      <c r="J77" t="s">
        <v>234</v>
      </c>
      <c r="K77" t="s">
        <v>171</v>
      </c>
      <c r="L77" t="s">
        <v>162</v>
      </c>
      <c r="M77">
        <v>30</v>
      </c>
      <c r="N77">
        <v>0</v>
      </c>
      <c r="O77">
        <v>0</v>
      </c>
      <c r="P77">
        <v>0</v>
      </c>
      <c r="X77" t="str">
        <f>Attack[[#This Row],[服装]]&amp;Attack[[#This Row],[名前]]&amp;Attack[[#This Row],[レアリティ]]</f>
        <v>夏祭り影山飛雄ICONIC</v>
      </c>
    </row>
    <row r="78" spans="1:24" x14ac:dyDescent="0.25">
      <c r="A78">
        <f>VLOOKUP(Attack[[#This Row],[No用]],SetNo[[No.用]:[vlookup 用]],2,FALSE)</f>
        <v>13</v>
      </c>
      <c r="B78">
        <f>IF(ROW()=2,1,IF(A77&lt;&gt;Attack[[#This Row],[No]],1,B77+1))</f>
        <v>4</v>
      </c>
      <c r="C78" t="s">
        <v>150</v>
      </c>
      <c r="D78" t="s">
        <v>138</v>
      </c>
      <c r="E78" t="s">
        <v>73</v>
      </c>
      <c r="F78" t="s">
        <v>74</v>
      </c>
      <c r="G78" t="s">
        <v>136</v>
      </c>
      <c r="H78" t="s">
        <v>71</v>
      </c>
      <c r="I78">
        <v>1</v>
      </c>
      <c r="J78" t="s">
        <v>234</v>
      </c>
      <c r="K78" t="s">
        <v>172</v>
      </c>
      <c r="L78" t="s">
        <v>162</v>
      </c>
      <c r="M78">
        <v>28</v>
      </c>
      <c r="N78">
        <v>0</v>
      </c>
      <c r="O78">
        <v>0</v>
      </c>
      <c r="P78">
        <v>0</v>
      </c>
      <c r="X78" t="str">
        <f>Attack[[#This Row],[服装]]&amp;Attack[[#This Row],[名前]]&amp;Attack[[#This Row],[レアリティ]]</f>
        <v>夏祭り影山飛雄ICONIC</v>
      </c>
    </row>
    <row r="79" spans="1:24" x14ac:dyDescent="0.25">
      <c r="A79">
        <f>VLOOKUP(Attack[[#This Row],[No用]],SetNo[[No.用]:[vlookup 用]],2,FALSE)</f>
        <v>14</v>
      </c>
      <c r="B79">
        <f>IF(ROW()=2,1,IF(A78&lt;&gt;Attack[[#This Row],[No]],1,B78+1))</f>
        <v>1</v>
      </c>
      <c r="C79" s="1" t="s">
        <v>585</v>
      </c>
      <c r="D79" t="s">
        <v>138</v>
      </c>
      <c r="E79" s="1" t="s">
        <v>90</v>
      </c>
      <c r="F79" t="s">
        <v>74</v>
      </c>
      <c r="G79" t="s">
        <v>136</v>
      </c>
      <c r="H79" t="s">
        <v>71</v>
      </c>
      <c r="I79">
        <v>1</v>
      </c>
      <c r="J79" t="s">
        <v>234</v>
      </c>
      <c r="K79" s="1" t="s">
        <v>168</v>
      </c>
      <c r="L79" t="s">
        <v>162</v>
      </c>
      <c r="M79">
        <v>31</v>
      </c>
      <c r="N79">
        <v>0</v>
      </c>
      <c r="O79">
        <v>0</v>
      </c>
      <c r="P79">
        <v>0</v>
      </c>
      <c r="X79" t="str">
        <f>Attack[[#This Row],[服装]]&amp;Attack[[#This Row],[名前]]&amp;Attack[[#This Row],[レアリティ]]</f>
        <v>Xmas影山飛雄ICONIC</v>
      </c>
    </row>
    <row r="80" spans="1:24" x14ac:dyDescent="0.25">
      <c r="A80">
        <f>VLOOKUP(Attack[[#This Row],[No用]],SetNo[[No.用]:[vlookup 用]],2,FALSE)</f>
        <v>14</v>
      </c>
      <c r="B80">
        <f>IF(ROW()=2,1,IF(A79&lt;&gt;Attack[[#This Row],[No]],1,B79+1))</f>
        <v>2</v>
      </c>
      <c r="C80" s="1" t="s">
        <v>585</v>
      </c>
      <c r="D80" t="s">
        <v>138</v>
      </c>
      <c r="E80" s="1" t="s">
        <v>90</v>
      </c>
      <c r="F80" t="s">
        <v>74</v>
      </c>
      <c r="G80" t="s">
        <v>136</v>
      </c>
      <c r="H80" t="s">
        <v>71</v>
      </c>
      <c r="I80">
        <v>1</v>
      </c>
      <c r="J80" t="s">
        <v>234</v>
      </c>
      <c r="K80" s="1" t="s">
        <v>169</v>
      </c>
      <c r="L80" t="s">
        <v>162</v>
      </c>
      <c r="M80">
        <v>27</v>
      </c>
      <c r="N80">
        <v>0</v>
      </c>
      <c r="O80">
        <v>0</v>
      </c>
      <c r="P80">
        <v>0</v>
      </c>
      <c r="X80" t="str">
        <f>Attack[[#This Row],[服装]]&amp;Attack[[#This Row],[名前]]&amp;Attack[[#This Row],[レアリティ]]</f>
        <v>Xmas影山飛雄ICONIC</v>
      </c>
    </row>
    <row r="81" spans="1:24" x14ac:dyDescent="0.25">
      <c r="A81">
        <f>VLOOKUP(Attack[[#This Row],[No用]],SetNo[[No.用]:[vlookup 用]],2,FALSE)</f>
        <v>14</v>
      </c>
      <c r="B81">
        <f>IF(ROW()=2,1,IF(A80&lt;&gt;Attack[[#This Row],[No]],1,B80+1))</f>
        <v>3</v>
      </c>
      <c r="C81" s="1" t="s">
        <v>585</v>
      </c>
      <c r="D81" t="s">
        <v>138</v>
      </c>
      <c r="E81" s="1" t="s">
        <v>90</v>
      </c>
      <c r="F81" t="s">
        <v>74</v>
      </c>
      <c r="G81" t="s">
        <v>136</v>
      </c>
      <c r="H81" t="s">
        <v>71</v>
      </c>
      <c r="I81">
        <v>1</v>
      </c>
      <c r="J81" t="s">
        <v>234</v>
      </c>
      <c r="K81" s="1" t="s">
        <v>171</v>
      </c>
      <c r="L81" t="s">
        <v>162</v>
      </c>
      <c r="M81">
        <v>30</v>
      </c>
      <c r="N81">
        <v>0</v>
      </c>
      <c r="O81">
        <v>0</v>
      </c>
      <c r="P81">
        <v>0</v>
      </c>
      <c r="X81" t="str">
        <f>Attack[[#This Row],[服装]]&amp;Attack[[#This Row],[名前]]&amp;Attack[[#This Row],[レアリティ]]</f>
        <v>Xmas影山飛雄ICONIC</v>
      </c>
    </row>
    <row r="82" spans="1:24" x14ac:dyDescent="0.25">
      <c r="A82">
        <f>VLOOKUP(Attack[[#This Row],[No用]],SetNo[[No.用]:[vlookup 用]],2,FALSE)</f>
        <v>14</v>
      </c>
      <c r="B82">
        <f>IF(ROW()=2,1,IF(A81&lt;&gt;Attack[[#This Row],[No]],1,B81+1))</f>
        <v>4</v>
      </c>
      <c r="C82" s="1" t="s">
        <v>585</v>
      </c>
      <c r="D82" t="s">
        <v>138</v>
      </c>
      <c r="E82" s="1" t="s">
        <v>90</v>
      </c>
      <c r="F82" t="s">
        <v>74</v>
      </c>
      <c r="G82" t="s">
        <v>136</v>
      </c>
      <c r="H82" t="s">
        <v>71</v>
      </c>
      <c r="I82">
        <v>1</v>
      </c>
      <c r="J82" t="s">
        <v>234</v>
      </c>
      <c r="K82" s="1" t="s">
        <v>172</v>
      </c>
      <c r="L82" t="s">
        <v>162</v>
      </c>
      <c r="M82">
        <v>28</v>
      </c>
      <c r="N82">
        <v>0</v>
      </c>
      <c r="O82">
        <v>0</v>
      </c>
      <c r="P82">
        <v>0</v>
      </c>
      <c r="X82" t="str">
        <f>Attack[[#This Row],[服装]]&amp;Attack[[#This Row],[名前]]&amp;Attack[[#This Row],[レアリティ]]</f>
        <v>Xmas影山飛雄ICONIC</v>
      </c>
    </row>
    <row r="83" spans="1:24" x14ac:dyDescent="0.25">
      <c r="A83">
        <f>VLOOKUP(Attack[[#This Row],[No用]],SetNo[[No.用]:[vlookup 用]],2,FALSE)</f>
        <v>15</v>
      </c>
      <c r="B83">
        <f>IF(ROW()=2,1,IF(A82&lt;&gt;Attack[[#This Row],[No]],1,B82+1))</f>
        <v>1</v>
      </c>
      <c r="C83" s="1" t="s">
        <v>604</v>
      </c>
      <c r="D83" s="1" t="s">
        <v>138</v>
      </c>
      <c r="E83" s="1" t="s">
        <v>77</v>
      </c>
      <c r="F83" s="1" t="s">
        <v>74</v>
      </c>
      <c r="G83" s="1" t="s">
        <v>136</v>
      </c>
      <c r="H83" s="1" t="s">
        <v>71</v>
      </c>
      <c r="I83">
        <v>1</v>
      </c>
      <c r="J83" t="s">
        <v>234</v>
      </c>
      <c r="K83" s="1" t="s">
        <v>168</v>
      </c>
      <c r="L83" s="1" t="s">
        <v>178</v>
      </c>
      <c r="M83">
        <v>34</v>
      </c>
      <c r="N83">
        <v>0</v>
      </c>
      <c r="O83">
        <v>0</v>
      </c>
      <c r="P83">
        <v>0</v>
      </c>
      <c r="X83" t="str">
        <f>Attack[[#This Row],[服装]]&amp;Attack[[#This Row],[名前]]&amp;Attack[[#This Row],[レアリティ]]</f>
        <v>1周年影山飛雄ICONIC</v>
      </c>
    </row>
    <row r="84" spans="1:24" x14ac:dyDescent="0.25">
      <c r="A84">
        <f>VLOOKUP(Attack[[#This Row],[No用]],SetNo[[No.用]:[vlookup 用]],2,FALSE)</f>
        <v>15</v>
      </c>
      <c r="B84">
        <f>IF(ROW()=2,1,IF(A83&lt;&gt;Attack[[#This Row],[No]],1,B83+1))</f>
        <v>2</v>
      </c>
      <c r="C84" s="1" t="s">
        <v>604</v>
      </c>
      <c r="D84" s="1" t="s">
        <v>138</v>
      </c>
      <c r="E84" s="1" t="s">
        <v>77</v>
      </c>
      <c r="F84" s="1" t="s">
        <v>74</v>
      </c>
      <c r="G84" s="1" t="s">
        <v>136</v>
      </c>
      <c r="H84" s="1" t="s">
        <v>71</v>
      </c>
      <c r="I84">
        <v>1</v>
      </c>
      <c r="J84" t="s">
        <v>234</v>
      </c>
      <c r="K84" s="1" t="s">
        <v>169</v>
      </c>
      <c r="L84" s="1" t="s">
        <v>178</v>
      </c>
      <c r="M84">
        <v>30</v>
      </c>
      <c r="N84">
        <v>0</v>
      </c>
      <c r="O84">
        <v>0</v>
      </c>
      <c r="P84">
        <v>0</v>
      </c>
      <c r="X84" t="str">
        <f>Attack[[#This Row],[服装]]&amp;Attack[[#This Row],[名前]]&amp;Attack[[#This Row],[レアリティ]]</f>
        <v>1周年影山飛雄ICONIC</v>
      </c>
    </row>
    <row r="85" spans="1:24" x14ac:dyDescent="0.25">
      <c r="A85">
        <f>VLOOKUP(Attack[[#This Row],[No用]],SetNo[[No.用]:[vlookup 用]],2,FALSE)</f>
        <v>15</v>
      </c>
      <c r="B85">
        <f>IF(ROW()=2,1,IF(A84&lt;&gt;Attack[[#This Row],[No]],1,B84+1))</f>
        <v>3</v>
      </c>
      <c r="C85" s="1" t="s">
        <v>604</v>
      </c>
      <c r="D85" s="1" t="s">
        <v>138</v>
      </c>
      <c r="E85" s="1" t="s">
        <v>77</v>
      </c>
      <c r="F85" s="1" t="s">
        <v>74</v>
      </c>
      <c r="G85" s="1" t="s">
        <v>136</v>
      </c>
      <c r="H85" s="1" t="s">
        <v>71</v>
      </c>
      <c r="I85">
        <v>1</v>
      </c>
      <c r="J85" t="s">
        <v>234</v>
      </c>
      <c r="K85" s="1" t="s">
        <v>170</v>
      </c>
      <c r="L85" s="1" t="s">
        <v>173</v>
      </c>
      <c r="M85">
        <v>37</v>
      </c>
      <c r="N85">
        <v>0</v>
      </c>
      <c r="O85">
        <v>0</v>
      </c>
      <c r="P85">
        <v>0</v>
      </c>
      <c r="X85" t="str">
        <f>Attack[[#This Row],[服装]]&amp;Attack[[#This Row],[名前]]&amp;Attack[[#This Row],[レアリティ]]</f>
        <v>1周年影山飛雄ICONIC</v>
      </c>
    </row>
    <row r="86" spans="1:24" x14ac:dyDescent="0.25">
      <c r="A86">
        <f>VLOOKUP(Attack[[#This Row],[No用]],SetNo[[No.用]:[vlookup 用]],2,FALSE)</f>
        <v>15</v>
      </c>
      <c r="B86">
        <f>IF(ROW()=2,1,IF(A85&lt;&gt;Attack[[#This Row],[No]],1,B85+1))</f>
        <v>4</v>
      </c>
      <c r="C86" s="1" t="s">
        <v>604</v>
      </c>
      <c r="D86" s="1" t="s">
        <v>138</v>
      </c>
      <c r="E86" s="1" t="s">
        <v>77</v>
      </c>
      <c r="F86" s="1" t="s">
        <v>74</v>
      </c>
      <c r="G86" s="1" t="s">
        <v>136</v>
      </c>
      <c r="H86" s="1" t="s">
        <v>71</v>
      </c>
      <c r="I86">
        <v>1</v>
      </c>
      <c r="J86" t="s">
        <v>234</v>
      </c>
      <c r="K86" s="1" t="s">
        <v>171</v>
      </c>
      <c r="L86" s="1" t="s">
        <v>162</v>
      </c>
      <c r="M86">
        <v>30</v>
      </c>
      <c r="N86">
        <v>0</v>
      </c>
      <c r="O86">
        <v>0</v>
      </c>
      <c r="P86">
        <v>0</v>
      </c>
      <c r="X86" t="str">
        <f>Attack[[#This Row],[服装]]&amp;Attack[[#This Row],[名前]]&amp;Attack[[#This Row],[レアリティ]]</f>
        <v>1周年影山飛雄ICONIC</v>
      </c>
    </row>
    <row r="87" spans="1:24" x14ac:dyDescent="0.25">
      <c r="A87">
        <f>VLOOKUP(Attack[[#This Row],[No用]],SetNo[[No.用]:[vlookup 用]],2,FALSE)</f>
        <v>15</v>
      </c>
      <c r="B87">
        <f>IF(ROW()=2,1,IF(A86&lt;&gt;Attack[[#This Row],[No]],1,B86+1))</f>
        <v>5</v>
      </c>
      <c r="C87" s="1" t="s">
        <v>604</v>
      </c>
      <c r="D87" s="1" t="s">
        <v>138</v>
      </c>
      <c r="E87" s="1" t="s">
        <v>77</v>
      </c>
      <c r="F87" s="1" t="s">
        <v>74</v>
      </c>
      <c r="G87" s="1" t="s">
        <v>136</v>
      </c>
      <c r="H87" s="1" t="s">
        <v>71</v>
      </c>
      <c r="I87">
        <v>1</v>
      </c>
      <c r="J87" t="s">
        <v>234</v>
      </c>
      <c r="K87" s="1" t="s">
        <v>172</v>
      </c>
      <c r="L87" s="1" t="s">
        <v>162</v>
      </c>
      <c r="M87">
        <v>28</v>
      </c>
      <c r="N87">
        <v>0</v>
      </c>
      <c r="O87">
        <v>0</v>
      </c>
      <c r="P87">
        <v>0</v>
      </c>
      <c r="X87" t="str">
        <f>Attack[[#This Row],[服装]]&amp;Attack[[#This Row],[名前]]&amp;Attack[[#This Row],[レアリティ]]</f>
        <v>1周年影山飛雄ICONIC</v>
      </c>
    </row>
    <row r="88" spans="1:24" x14ac:dyDescent="0.25">
      <c r="A88">
        <f>VLOOKUP(Attack[[#This Row],[No用]],SetNo[[No.用]:[vlookup 用]],2,FALSE)</f>
        <v>15</v>
      </c>
      <c r="B88">
        <f>IF(ROW()=2,1,IF(A87&lt;&gt;Attack[[#This Row],[No]],1,B87+1))</f>
        <v>6</v>
      </c>
      <c r="C88" s="1" t="s">
        <v>604</v>
      </c>
      <c r="D88" s="1" t="s">
        <v>138</v>
      </c>
      <c r="E88" s="1" t="s">
        <v>77</v>
      </c>
      <c r="F88" s="1" t="s">
        <v>74</v>
      </c>
      <c r="G88" s="1" t="s">
        <v>136</v>
      </c>
      <c r="H88" s="1" t="s">
        <v>71</v>
      </c>
      <c r="I88">
        <v>1</v>
      </c>
      <c r="J88" t="s">
        <v>234</v>
      </c>
      <c r="K88" s="1" t="s">
        <v>170</v>
      </c>
      <c r="L88" s="1" t="s">
        <v>224</v>
      </c>
      <c r="M88">
        <v>54</v>
      </c>
      <c r="N88">
        <v>5</v>
      </c>
      <c r="O88">
        <v>61</v>
      </c>
      <c r="P88">
        <v>7</v>
      </c>
      <c r="W88" s="1" t="s">
        <v>1299</v>
      </c>
      <c r="X88" t="str">
        <f>Attack[[#This Row],[服装]]&amp;Attack[[#This Row],[名前]]&amp;Attack[[#This Row],[レアリティ]]</f>
        <v>1周年影山飛雄ICONIC</v>
      </c>
    </row>
    <row r="89" spans="1:24" x14ac:dyDescent="0.25">
      <c r="A89">
        <f>VLOOKUP(Attack[[#This Row],[No用]],SetNo[[No.用]:[vlookup 用]],2,FALSE)</f>
        <v>16</v>
      </c>
      <c r="B89">
        <f>IF(ROW()=2,1,IF(A88&lt;&gt;Attack[[#This Row],[No]],1,B88+1))</f>
        <v>1</v>
      </c>
      <c r="C89" s="1" t="s">
        <v>703</v>
      </c>
      <c r="D89" s="1" t="s">
        <v>138</v>
      </c>
      <c r="E89" s="1" t="s">
        <v>73</v>
      </c>
      <c r="F89" s="1" t="s">
        <v>74</v>
      </c>
      <c r="G89" s="1" t="s">
        <v>136</v>
      </c>
      <c r="H89" s="1" t="s">
        <v>71</v>
      </c>
      <c r="I89">
        <v>1</v>
      </c>
      <c r="J89" t="s">
        <v>234</v>
      </c>
      <c r="K89" s="1" t="s">
        <v>168</v>
      </c>
      <c r="L89" s="1" t="s">
        <v>162</v>
      </c>
      <c r="M89">
        <v>31</v>
      </c>
      <c r="N89">
        <v>0</v>
      </c>
      <c r="O89">
        <v>0</v>
      </c>
      <c r="P89">
        <v>0</v>
      </c>
      <c r="X89" t="str">
        <f>Attack[[#This Row],[服装]]&amp;Attack[[#This Row],[名前]]&amp;Attack[[#This Row],[レアリティ]]</f>
        <v>王冠影山飛雄ICONIC</v>
      </c>
    </row>
    <row r="90" spans="1:24" x14ac:dyDescent="0.25">
      <c r="A90">
        <f>VLOOKUP(Attack[[#This Row],[No用]],SetNo[[No.用]:[vlookup 用]],2,FALSE)</f>
        <v>16</v>
      </c>
      <c r="B90">
        <f>IF(ROW()=2,1,IF(A89&lt;&gt;Attack[[#This Row],[No]],1,B89+1))</f>
        <v>2</v>
      </c>
      <c r="C90" s="1" t="s">
        <v>703</v>
      </c>
      <c r="D90" s="1" t="s">
        <v>138</v>
      </c>
      <c r="E90" s="1" t="s">
        <v>73</v>
      </c>
      <c r="F90" s="1" t="s">
        <v>74</v>
      </c>
      <c r="G90" s="1" t="s">
        <v>136</v>
      </c>
      <c r="H90" s="1" t="s">
        <v>71</v>
      </c>
      <c r="I90">
        <v>1</v>
      </c>
      <c r="J90" t="s">
        <v>234</v>
      </c>
      <c r="K90" s="1" t="s">
        <v>169</v>
      </c>
      <c r="L90" s="1" t="s">
        <v>162</v>
      </c>
      <c r="M90">
        <v>27</v>
      </c>
      <c r="N90">
        <v>0</v>
      </c>
      <c r="O90">
        <v>0</v>
      </c>
      <c r="P90">
        <v>0</v>
      </c>
      <c r="X90" t="str">
        <f>Attack[[#This Row],[服装]]&amp;Attack[[#This Row],[名前]]&amp;Attack[[#This Row],[レアリティ]]</f>
        <v>王冠影山飛雄ICONIC</v>
      </c>
    </row>
    <row r="91" spans="1:24" x14ac:dyDescent="0.25">
      <c r="A91">
        <f>VLOOKUP(Attack[[#This Row],[No用]],SetNo[[No.用]:[vlookup 用]],2,FALSE)</f>
        <v>16</v>
      </c>
      <c r="B91">
        <f>IF(ROW()=2,1,IF(A90&lt;&gt;Attack[[#This Row],[No]],1,B90+1))</f>
        <v>3</v>
      </c>
      <c r="C91" s="1" t="s">
        <v>703</v>
      </c>
      <c r="D91" s="1" t="s">
        <v>138</v>
      </c>
      <c r="E91" s="1" t="s">
        <v>73</v>
      </c>
      <c r="F91" s="1" t="s">
        <v>74</v>
      </c>
      <c r="G91" s="1" t="s">
        <v>136</v>
      </c>
      <c r="H91" s="1" t="s">
        <v>71</v>
      </c>
      <c r="I91">
        <v>1</v>
      </c>
      <c r="J91" t="s">
        <v>234</v>
      </c>
      <c r="K91" s="1" t="s">
        <v>171</v>
      </c>
      <c r="L91" s="1" t="s">
        <v>162</v>
      </c>
      <c r="M91">
        <v>30</v>
      </c>
      <c r="N91">
        <v>0</v>
      </c>
      <c r="O91">
        <v>0</v>
      </c>
      <c r="P91">
        <v>0</v>
      </c>
      <c r="X91" t="str">
        <f>Attack[[#This Row],[服装]]&amp;Attack[[#This Row],[名前]]&amp;Attack[[#This Row],[レアリティ]]</f>
        <v>王冠影山飛雄ICONIC</v>
      </c>
    </row>
    <row r="92" spans="1:24" x14ac:dyDescent="0.25">
      <c r="A92">
        <f>VLOOKUP(Attack[[#This Row],[No用]],SetNo[[No.用]:[vlookup 用]],2,FALSE)</f>
        <v>16</v>
      </c>
      <c r="B92">
        <f>IF(ROW()=2,1,IF(A91&lt;&gt;Attack[[#This Row],[No]],1,B91+1))</f>
        <v>4</v>
      </c>
      <c r="C92" s="1" t="s">
        <v>703</v>
      </c>
      <c r="D92" s="1" t="s">
        <v>138</v>
      </c>
      <c r="E92" s="1" t="s">
        <v>73</v>
      </c>
      <c r="F92" s="1" t="s">
        <v>74</v>
      </c>
      <c r="G92" s="1" t="s">
        <v>136</v>
      </c>
      <c r="H92" s="1" t="s">
        <v>71</v>
      </c>
      <c r="I92">
        <v>1</v>
      </c>
      <c r="J92" t="s">
        <v>234</v>
      </c>
      <c r="K92" s="1" t="s">
        <v>172</v>
      </c>
      <c r="L92" s="1" t="s">
        <v>162</v>
      </c>
      <c r="M92">
        <v>28</v>
      </c>
      <c r="N92">
        <v>0</v>
      </c>
      <c r="O92">
        <v>0</v>
      </c>
      <c r="P92">
        <v>0</v>
      </c>
      <c r="X92" t="str">
        <f>Attack[[#This Row],[服装]]&amp;Attack[[#This Row],[名前]]&amp;Attack[[#This Row],[レアリティ]]</f>
        <v>王冠影山飛雄ICONIC</v>
      </c>
    </row>
    <row r="93" spans="1:24" x14ac:dyDescent="0.25">
      <c r="A93">
        <f>VLOOKUP(Attack[[#This Row],[No用]],SetNo[[No.用]:[vlookup 用]],2,FALSE)</f>
        <v>17</v>
      </c>
      <c r="B93">
        <f>IF(ROW()=2,1,IF(A92&lt;&gt;Attack[[#This Row],[No]],1,B92+1))</f>
        <v>1</v>
      </c>
      <c r="C93" s="1" t="s">
        <v>771</v>
      </c>
      <c r="D93" s="1" t="s">
        <v>138</v>
      </c>
      <c r="E93" s="1" t="s">
        <v>90</v>
      </c>
      <c r="F93" s="1" t="s">
        <v>74</v>
      </c>
      <c r="G93" s="1" t="s">
        <v>136</v>
      </c>
      <c r="H93" s="1" t="s">
        <v>71</v>
      </c>
      <c r="I93">
        <v>1</v>
      </c>
      <c r="J93" t="s">
        <v>234</v>
      </c>
      <c r="K93" s="1" t="s">
        <v>168</v>
      </c>
      <c r="L93" s="1" t="s">
        <v>162</v>
      </c>
      <c r="M93">
        <v>31</v>
      </c>
      <c r="N93">
        <v>0</v>
      </c>
      <c r="O93">
        <v>0</v>
      </c>
      <c r="P93">
        <v>0</v>
      </c>
      <c r="X93" t="str">
        <f>Attack[[#This Row],[服装]]&amp;Attack[[#This Row],[名前]]&amp;Attack[[#This Row],[レアリティ]]</f>
        <v>ジャージ影山飛雄ICONIC</v>
      </c>
    </row>
    <row r="94" spans="1:24" x14ac:dyDescent="0.25">
      <c r="A94">
        <f>VLOOKUP(Attack[[#This Row],[No用]],SetNo[[No.用]:[vlookup 用]],2,FALSE)</f>
        <v>17</v>
      </c>
      <c r="B94">
        <f>IF(ROW()=2,1,IF(A93&lt;&gt;Attack[[#This Row],[No]],1,B93+1))</f>
        <v>2</v>
      </c>
      <c r="C94" s="1" t="s">
        <v>771</v>
      </c>
      <c r="D94" s="1" t="s">
        <v>138</v>
      </c>
      <c r="E94" s="1" t="s">
        <v>90</v>
      </c>
      <c r="F94" s="1" t="s">
        <v>74</v>
      </c>
      <c r="G94" s="1" t="s">
        <v>136</v>
      </c>
      <c r="H94" s="1" t="s">
        <v>71</v>
      </c>
      <c r="I94">
        <v>1</v>
      </c>
      <c r="J94" t="s">
        <v>234</v>
      </c>
      <c r="K94" s="1" t="s">
        <v>169</v>
      </c>
      <c r="L94" s="1" t="s">
        <v>162</v>
      </c>
      <c r="M94">
        <v>27</v>
      </c>
      <c r="N94">
        <v>0</v>
      </c>
      <c r="O94">
        <v>0</v>
      </c>
      <c r="P94">
        <v>0</v>
      </c>
      <c r="X94" t="str">
        <f>Attack[[#This Row],[服装]]&amp;Attack[[#This Row],[名前]]&amp;Attack[[#This Row],[レアリティ]]</f>
        <v>ジャージ影山飛雄ICONIC</v>
      </c>
    </row>
    <row r="95" spans="1:24" x14ac:dyDescent="0.25">
      <c r="A95">
        <f>VLOOKUP(Attack[[#This Row],[No用]],SetNo[[No.用]:[vlookup 用]],2,FALSE)</f>
        <v>17</v>
      </c>
      <c r="B95">
        <f>IF(ROW()=2,1,IF(A94&lt;&gt;Attack[[#This Row],[No]],1,B94+1))</f>
        <v>3</v>
      </c>
      <c r="C95" s="1" t="s">
        <v>771</v>
      </c>
      <c r="D95" s="1" t="s">
        <v>138</v>
      </c>
      <c r="E95" s="1" t="s">
        <v>90</v>
      </c>
      <c r="F95" s="1" t="s">
        <v>74</v>
      </c>
      <c r="G95" s="1" t="s">
        <v>136</v>
      </c>
      <c r="H95" s="1" t="s">
        <v>71</v>
      </c>
      <c r="I95">
        <v>1</v>
      </c>
      <c r="J95" t="s">
        <v>234</v>
      </c>
      <c r="K95" s="1" t="s">
        <v>171</v>
      </c>
      <c r="L95" s="1" t="s">
        <v>162</v>
      </c>
      <c r="M95">
        <v>30</v>
      </c>
      <c r="N95">
        <v>0</v>
      </c>
      <c r="O95">
        <v>0</v>
      </c>
      <c r="P95">
        <v>0</v>
      </c>
      <c r="X95" t="str">
        <f>Attack[[#This Row],[服装]]&amp;Attack[[#This Row],[名前]]&amp;Attack[[#This Row],[レアリティ]]</f>
        <v>ジャージ影山飛雄ICONIC</v>
      </c>
    </row>
    <row r="96" spans="1:24" x14ac:dyDescent="0.25">
      <c r="A96">
        <f>VLOOKUP(Attack[[#This Row],[No用]],SetNo[[No.用]:[vlookup 用]],2,FALSE)</f>
        <v>17</v>
      </c>
      <c r="B96">
        <f>IF(ROW()=2,1,IF(A95&lt;&gt;Attack[[#This Row],[No]],1,B95+1))</f>
        <v>4</v>
      </c>
      <c r="C96" s="1" t="s">
        <v>771</v>
      </c>
      <c r="D96" s="1" t="s">
        <v>138</v>
      </c>
      <c r="E96" s="1" t="s">
        <v>90</v>
      </c>
      <c r="F96" s="1" t="s">
        <v>74</v>
      </c>
      <c r="G96" s="1" t="s">
        <v>136</v>
      </c>
      <c r="H96" s="1" t="s">
        <v>71</v>
      </c>
      <c r="I96">
        <v>1</v>
      </c>
      <c r="J96" t="s">
        <v>234</v>
      </c>
      <c r="K96" s="1" t="s">
        <v>172</v>
      </c>
      <c r="L96" s="1" t="s">
        <v>162</v>
      </c>
      <c r="M96">
        <v>28</v>
      </c>
      <c r="N96">
        <v>0</v>
      </c>
      <c r="O96">
        <v>0</v>
      </c>
      <c r="P96">
        <v>0</v>
      </c>
      <c r="X96" t="str">
        <f>Attack[[#This Row],[服装]]&amp;Attack[[#This Row],[名前]]&amp;Attack[[#This Row],[レアリティ]]</f>
        <v>ジャージ影山飛雄ICONIC</v>
      </c>
    </row>
    <row r="97" spans="1:24" x14ac:dyDescent="0.25">
      <c r="A97">
        <f>VLOOKUP(Attack[[#This Row],[No用]],SetNo[[No.用]:[vlookup 用]],2,FALSE)</f>
        <v>18</v>
      </c>
      <c r="B97">
        <f>IF(ROW()=2,1,IF(A96&lt;&gt;Attack[[#This Row],[No]],1,B96+1))</f>
        <v>1</v>
      </c>
      <c r="C97" s="1" t="s">
        <v>871</v>
      </c>
      <c r="D97" s="1" t="s">
        <v>138</v>
      </c>
      <c r="E97" s="1" t="s">
        <v>77</v>
      </c>
      <c r="F97" s="1" t="s">
        <v>74</v>
      </c>
      <c r="G97" s="1" t="s">
        <v>136</v>
      </c>
      <c r="H97" s="1" t="s">
        <v>71</v>
      </c>
      <c r="I97">
        <v>1</v>
      </c>
      <c r="J97" t="s">
        <v>234</v>
      </c>
      <c r="K97" s="1" t="s">
        <v>168</v>
      </c>
      <c r="L97" s="1" t="s">
        <v>162</v>
      </c>
      <c r="M97">
        <v>31</v>
      </c>
      <c r="N97">
        <v>0</v>
      </c>
      <c r="O97">
        <v>0</v>
      </c>
      <c r="P97">
        <v>0</v>
      </c>
      <c r="X97" t="str">
        <f>Attack[[#This Row],[服装]]&amp;Attack[[#This Row],[名前]]&amp;Attack[[#This Row],[レアリティ]]</f>
        <v>2周年影山飛雄ICONIC</v>
      </c>
    </row>
    <row r="98" spans="1:24" x14ac:dyDescent="0.25">
      <c r="A98">
        <f>VLOOKUP(Attack[[#This Row],[No用]],SetNo[[No.用]:[vlookup 用]],2,FALSE)</f>
        <v>18</v>
      </c>
      <c r="B98">
        <f>IF(ROW()=2,1,IF(A97&lt;&gt;Attack[[#This Row],[No]],1,B97+1))</f>
        <v>2</v>
      </c>
      <c r="C98" s="1" t="s">
        <v>871</v>
      </c>
      <c r="D98" s="1" t="s">
        <v>138</v>
      </c>
      <c r="E98" s="1" t="s">
        <v>77</v>
      </c>
      <c r="F98" s="1" t="s">
        <v>74</v>
      </c>
      <c r="G98" s="1" t="s">
        <v>136</v>
      </c>
      <c r="H98" s="1" t="s">
        <v>71</v>
      </c>
      <c r="I98">
        <v>1</v>
      </c>
      <c r="J98" t="s">
        <v>234</v>
      </c>
      <c r="K98" s="1" t="s">
        <v>169</v>
      </c>
      <c r="L98" s="1" t="s">
        <v>162</v>
      </c>
      <c r="M98">
        <v>27</v>
      </c>
      <c r="N98">
        <v>0</v>
      </c>
      <c r="O98">
        <v>0</v>
      </c>
      <c r="P98">
        <v>0</v>
      </c>
      <c r="X98" t="str">
        <f>Attack[[#This Row],[服装]]&amp;Attack[[#This Row],[名前]]&amp;Attack[[#This Row],[レアリティ]]</f>
        <v>2周年影山飛雄ICONIC</v>
      </c>
    </row>
    <row r="99" spans="1:24" x14ac:dyDescent="0.25">
      <c r="A99">
        <f>VLOOKUP(Attack[[#This Row],[No用]],SetNo[[No.用]:[vlookup 用]],2,FALSE)</f>
        <v>18</v>
      </c>
      <c r="B99">
        <f>IF(ROW()=2,1,IF(A98&lt;&gt;Attack[[#This Row],[No]],1,B98+1))</f>
        <v>3</v>
      </c>
      <c r="C99" s="1" t="s">
        <v>871</v>
      </c>
      <c r="D99" s="1" t="s">
        <v>138</v>
      </c>
      <c r="E99" s="1" t="s">
        <v>77</v>
      </c>
      <c r="F99" s="1" t="s">
        <v>74</v>
      </c>
      <c r="G99" s="1" t="s">
        <v>136</v>
      </c>
      <c r="H99" s="1" t="s">
        <v>71</v>
      </c>
      <c r="I99">
        <v>1</v>
      </c>
      <c r="J99" t="s">
        <v>234</v>
      </c>
      <c r="K99" s="1" t="s">
        <v>171</v>
      </c>
      <c r="L99" s="1" t="s">
        <v>162</v>
      </c>
      <c r="M99">
        <v>30</v>
      </c>
      <c r="N99">
        <v>0</v>
      </c>
      <c r="O99">
        <v>0</v>
      </c>
      <c r="P99">
        <v>0</v>
      </c>
      <c r="X99" t="str">
        <f>Attack[[#This Row],[服装]]&amp;Attack[[#This Row],[名前]]&amp;Attack[[#This Row],[レアリティ]]</f>
        <v>2周年影山飛雄ICONIC</v>
      </c>
    </row>
    <row r="100" spans="1:24" x14ac:dyDescent="0.25">
      <c r="A100">
        <f>VLOOKUP(Attack[[#This Row],[No用]],SetNo[[No.用]:[vlookup 用]],2,FALSE)</f>
        <v>18</v>
      </c>
      <c r="B100">
        <f>IF(ROW()=2,1,IF(A99&lt;&gt;Attack[[#This Row],[No]],1,B99+1))</f>
        <v>4</v>
      </c>
      <c r="C100" s="1" t="s">
        <v>871</v>
      </c>
      <c r="D100" s="1" t="s">
        <v>138</v>
      </c>
      <c r="E100" s="1" t="s">
        <v>77</v>
      </c>
      <c r="F100" s="1" t="s">
        <v>74</v>
      </c>
      <c r="G100" s="1" t="s">
        <v>136</v>
      </c>
      <c r="H100" s="1" t="s">
        <v>71</v>
      </c>
      <c r="I100">
        <v>1</v>
      </c>
      <c r="J100" t="s">
        <v>234</v>
      </c>
      <c r="K100" s="1" t="s">
        <v>172</v>
      </c>
      <c r="L100" s="1" t="s">
        <v>162</v>
      </c>
      <c r="M100">
        <v>28</v>
      </c>
      <c r="N100">
        <v>0</v>
      </c>
      <c r="O100">
        <v>0</v>
      </c>
      <c r="P100">
        <v>0</v>
      </c>
      <c r="X100" t="str">
        <f>Attack[[#This Row],[服装]]&amp;Attack[[#This Row],[名前]]&amp;Attack[[#This Row],[レアリティ]]</f>
        <v>2周年影山飛雄ICONIC</v>
      </c>
    </row>
    <row r="101" spans="1:24" x14ac:dyDescent="0.25">
      <c r="A101">
        <f>VLOOKUP(Attack[[#This Row],[No用]],SetNo[[No.用]:[vlookup 用]],2,FALSE)</f>
        <v>19</v>
      </c>
      <c r="B101">
        <f>IF(ROW()=2,1,IF(A100&lt;&gt;Attack[[#This Row],[No]],1,B100+1))</f>
        <v>1</v>
      </c>
      <c r="C101" s="1" t="s">
        <v>911</v>
      </c>
      <c r="D101" s="1" t="s">
        <v>138</v>
      </c>
      <c r="E101" s="1" t="s">
        <v>73</v>
      </c>
      <c r="F101" s="1" t="s">
        <v>74</v>
      </c>
      <c r="G101" s="1" t="s">
        <v>136</v>
      </c>
      <c r="H101" s="1" t="s">
        <v>71</v>
      </c>
      <c r="I101">
        <v>1</v>
      </c>
      <c r="J101" t="s">
        <v>234</v>
      </c>
      <c r="K101" s="1" t="s">
        <v>168</v>
      </c>
      <c r="L101" s="1" t="s">
        <v>173</v>
      </c>
      <c r="M101">
        <v>38</v>
      </c>
      <c r="N101">
        <v>0</v>
      </c>
      <c r="O101">
        <v>0</v>
      </c>
      <c r="P101">
        <v>0</v>
      </c>
      <c r="X101" t="str">
        <f>Attack[[#This Row],[服装]]&amp;Attack[[#This Row],[名前]]&amp;Attack[[#This Row],[レアリティ]]</f>
        <v>中学生影山飛雄ICONIC</v>
      </c>
    </row>
    <row r="102" spans="1:24" x14ac:dyDescent="0.25">
      <c r="A102">
        <f>VLOOKUP(Attack[[#This Row],[No用]],SetNo[[No.用]:[vlookup 用]],2,FALSE)</f>
        <v>19</v>
      </c>
      <c r="B102">
        <f>IF(ROW()=2,1,IF(A101&lt;&gt;Attack[[#This Row],[No]],1,B101+1))</f>
        <v>2</v>
      </c>
      <c r="C102" s="1" t="s">
        <v>911</v>
      </c>
      <c r="D102" s="1" t="s">
        <v>138</v>
      </c>
      <c r="E102" s="1" t="s">
        <v>73</v>
      </c>
      <c r="F102" s="1" t="s">
        <v>74</v>
      </c>
      <c r="G102" s="1" t="s">
        <v>136</v>
      </c>
      <c r="H102" s="1" t="s">
        <v>71</v>
      </c>
      <c r="I102">
        <v>1</v>
      </c>
      <c r="J102" t="s">
        <v>234</v>
      </c>
      <c r="K102" s="1" t="s">
        <v>169</v>
      </c>
      <c r="L102" s="1" t="s">
        <v>173</v>
      </c>
      <c r="M102">
        <v>34</v>
      </c>
      <c r="N102">
        <v>0</v>
      </c>
      <c r="O102">
        <v>0</v>
      </c>
      <c r="P102">
        <v>0</v>
      </c>
      <c r="X102" t="str">
        <f>Attack[[#This Row],[服装]]&amp;Attack[[#This Row],[名前]]&amp;Attack[[#This Row],[レアリティ]]</f>
        <v>中学生影山飛雄ICONIC</v>
      </c>
    </row>
    <row r="103" spans="1:24" x14ac:dyDescent="0.25">
      <c r="A103">
        <f>VLOOKUP(Attack[[#This Row],[No用]],SetNo[[No.用]:[vlookup 用]],2,FALSE)</f>
        <v>19</v>
      </c>
      <c r="B103">
        <f>IF(ROW()=2,1,IF(A102&lt;&gt;Attack[[#This Row],[No]],1,B102+1))</f>
        <v>3</v>
      </c>
      <c r="C103" s="1" t="s">
        <v>911</v>
      </c>
      <c r="D103" s="1" t="s">
        <v>138</v>
      </c>
      <c r="E103" s="1" t="s">
        <v>73</v>
      </c>
      <c r="F103" s="1" t="s">
        <v>74</v>
      </c>
      <c r="G103" s="1" t="s">
        <v>136</v>
      </c>
      <c r="H103" s="1" t="s">
        <v>71</v>
      </c>
      <c r="I103">
        <v>1</v>
      </c>
      <c r="J103" t="s">
        <v>234</v>
      </c>
      <c r="K103" s="1" t="s">
        <v>170</v>
      </c>
      <c r="L103" s="1" t="s">
        <v>173</v>
      </c>
      <c r="M103">
        <v>38</v>
      </c>
      <c r="N103">
        <v>0</v>
      </c>
      <c r="O103">
        <v>0</v>
      </c>
      <c r="P103">
        <v>0</v>
      </c>
      <c r="X103" t="str">
        <f>Attack[[#This Row],[服装]]&amp;Attack[[#This Row],[名前]]&amp;Attack[[#This Row],[レアリティ]]</f>
        <v>中学生影山飛雄ICONIC</v>
      </c>
    </row>
    <row r="104" spans="1:24" x14ac:dyDescent="0.25">
      <c r="A104">
        <f>VLOOKUP(Attack[[#This Row],[No用]],SetNo[[No.用]:[vlookup 用]],2,FALSE)</f>
        <v>19</v>
      </c>
      <c r="B104">
        <f>IF(ROW()=2,1,IF(A103&lt;&gt;Attack[[#This Row],[No]],1,B103+1))</f>
        <v>4</v>
      </c>
      <c r="C104" s="1" t="s">
        <v>911</v>
      </c>
      <c r="D104" s="1" t="s">
        <v>138</v>
      </c>
      <c r="E104" s="1" t="s">
        <v>73</v>
      </c>
      <c r="F104" s="1" t="s">
        <v>74</v>
      </c>
      <c r="G104" s="1" t="s">
        <v>136</v>
      </c>
      <c r="H104" s="1" t="s">
        <v>71</v>
      </c>
      <c r="I104">
        <v>1</v>
      </c>
      <c r="J104" t="s">
        <v>234</v>
      </c>
      <c r="K104" s="1" t="s">
        <v>257</v>
      </c>
      <c r="L104" s="1" t="s">
        <v>173</v>
      </c>
      <c r="M104">
        <v>38</v>
      </c>
      <c r="N104">
        <v>0</v>
      </c>
      <c r="O104">
        <v>0</v>
      </c>
      <c r="P104">
        <v>0</v>
      </c>
      <c r="X104" t="str">
        <f>Attack[[#This Row],[服装]]&amp;Attack[[#This Row],[名前]]&amp;Attack[[#This Row],[レアリティ]]</f>
        <v>中学生影山飛雄ICONIC</v>
      </c>
    </row>
    <row r="105" spans="1:24" x14ac:dyDescent="0.25">
      <c r="A105">
        <f>VLOOKUP(Attack[[#This Row],[No用]],SetNo[[No.用]:[vlookup 用]],2,FALSE)</f>
        <v>19</v>
      </c>
      <c r="B105">
        <f>IF(ROW()=2,1,IF(A104&lt;&gt;Attack[[#This Row],[No]],1,B104+1))</f>
        <v>5</v>
      </c>
      <c r="C105" s="1" t="s">
        <v>911</v>
      </c>
      <c r="D105" s="1" t="s">
        <v>138</v>
      </c>
      <c r="E105" s="1" t="s">
        <v>73</v>
      </c>
      <c r="F105" s="1" t="s">
        <v>74</v>
      </c>
      <c r="G105" s="1" t="s">
        <v>136</v>
      </c>
      <c r="H105" s="1" t="s">
        <v>71</v>
      </c>
      <c r="I105">
        <v>1</v>
      </c>
      <c r="J105" t="s">
        <v>234</v>
      </c>
      <c r="K105" s="1" t="s">
        <v>172</v>
      </c>
      <c r="L105" s="1" t="s">
        <v>162</v>
      </c>
      <c r="M105">
        <v>29</v>
      </c>
      <c r="N105">
        <v>0</v>
      </c>
      <c r="O105">
        <v>0</v>
      </c>
      <c r="P105">
        <v>0</v>
      </c>
      <c r="X105" t="str">
        <f>Attack[[#This Row],[服装]]&amp;Attack[[#This Row],[名前]]&amp;Attack[[#This Row],[レアリティ]]</f>
        <v>中学生影山飛雄ICONIC</v>
      </c>
    </row>
    <row r="106" spans="1:24" x14ac:dyDescent="0.25">
      <c r="A106">
        <f>VLOOKUP(Attack[[#This Row],[No用]],SetNo[[No.用]:[vlookup 用]],2,FALSE)</f>
        <v>19</v>
      </c>
      <c r="B106">
        <f>IF(ROW()=2,1,IF(A105&lt;&gt;Attack[[#This Row],[No]],1,B105+1))</f>
        <v>6</v>
      </c>
      <c r="C106" s="1" t="s">
        <v>911</v>
      </c>
      <c r="D106" s="1" t="s">
        <v>138</v>
      </c>
      <c r="E106" s="1" t="s">
        <v>73</v>
      </c>
      <c r="F106" s="1" t="s">
        <v>74</v>
      </c>
      <c r="G106" s="1" t="s">
        <v>136</v>
      </c>
      <c r="H106" s="1" t="s">
        <v>71</v>
      </c>
      <c r="I106">
        <v>1</v>
      </c>
      <c r="J106" t="s">
        <v>234</v>
      </c>
      <c r="K106" s="1" t="s">
        <v>257</v>
      </c>
      <c r="L106" s="1" t="s">
        <v>224</v>
      </c>
      <c r="M106">
        <v>54</v>
      </c>
      <c r="N106">
        <v>5</v>
      </c>
      <c r="O106">
        <v>64</v>
      </c>
      <c r="P106">
        <v>7</v>
      </c>
      <c r="W106" s="1" t="s">
        <v>1308</v>
      </c>
      <c r="X106" t="str">
        <f>Attack[[#This Row],[服装]]&amp;Attack[[#This Row],[名前]]&amp;Attack[[#This Row],[レアリティ]]</f>
        <v>中学生影山飛雄ICONIC</v>
      </c>
    </row>
    <row r="107" spans="1:24" x14ac:dyDescent="0.25">
      <c r="A107">
        <f>VLOOKUP(Attack[[#This Row],[No用]],SetNo[[No.用]:[vlookup 用]],2,FALSE)</f>
        <v>20</v>
      </c>
      <c r="B107">
        <f>IF(ROW()=2,1,IF(A106&lt;&gt;Attack[[#This Row],[No]],1,B106+1))</f>
        <v>1</v>
      </c>
      <c r="C107" s="1" t="s">
        <v>1113</v>
      </c>
      <c r="D107" s="1" t="s">
        <v>138</v>
      </c>
      <c r="E107" s="1" t="s">
        <v>90</v>
      </c>
      <c r="F107" s="1" t="s">
        <v>74</v>
      </c>
      <c r="G107" s="1" t="s">
        <v>136</v>
      </c>
      <c r="H107" s="1" t="s">
        <v>71</v>
      </c>
      <c r="I107">
        <v>1</v>
      </c>
      <c r="J107" t="s">
        <v>234</v>
      </c>
      <c r="K107" t="s">
        <v>168</v>
      </c>
      <c r="L107" t="s">
        <v>162</v>
      </c>
      <c r="M107">
        <v>32</v>
      </c>
      <c r="N107">
        <v>0</v>
      </c>
      <c r="O107">
        <v>0</v>
      </c>
      <c r="P107">
        <v>0</v>
      </c>
      <c r="X107" t="str">
        <f>Attack[[#This Row],[服装]]&amp;Attack[[#This Row],[名前]]&amp;Attack[[#This Row],[レアリティ]]</f>
        <v>文化祭3影山飛雄ICONIC</v>
      </c>
    </row>
    <row r="108" spans="1:24" x14ac:dyDescent="0.25">
      <c r="A108">
        <f>VLOOKUP(Attack[[#This Row],[No用]],SetNo[[No.用]:[vlookup 用]],2,FALSE)</f>
        <v>20</v>
      </c>
      <c r="B108">
        <f>IF(ROW()=2,1,IF(A107&lt;&gt;Attack[[#This Row],[No]],1,B107+1))</f>
        <v>2</v>
      </c>
      <c r="C108" s="1" t="s">
        <v>1113</v>
      </c>
      <c r="D108" s="1" t="s">
        <v>138</v>
      </c>
      <c r="E108" s="1" t="s">
        <v>90</v>
      </c>
      <c r="F108" s="1" t="s">
        <v>74</v>
      </c>
      <c r="G108" s="1" t="s">
        <v>136</v>
      </c>
      <c r="H108" s="1" t="s">
        <v>71</v>
      </c>
      <c r="I108">
        <v>1</v>
      </c>
      <c r="J108" t="s">
        <v>234</v>
      </c>
      <c r="K108" t="s">
        <v>169</v>
      </c>
      <c r="L108" t="s">
        <v>162</v>
      </c>
      <c r="M108">
        <v>28</v>
      </c>
      <c r="N108">
        <v>0</v>
      </c>
      <c r="O108">
        <v>0</v>
      </c>
      <c r="P108">
        <v>0</v>
      </c>
      <c r="X108" t="str">
        <f>Attack[[#This Row],[服装]]&amp;Attack[[#This Row],[名前]]&amp;Attack[[#This Row],[レアリティ]]</f>
        <v>文化祭3影山飛雄ICONIC</v>
      </c>
    </row>
    <row r="109" spans="1:24" x14ac:dyDescent="0.25">
      <c r="A109">
        <f>VLOOKUP(Attack[[#This Row],[No用]],SetNo[[No.用]:[vlookup 用]],2,FALSE)</f>
        <v>20</v>
      </c>
      <c r="B109">
        <f>IF(ROW()=2,1,IF(A108&lt;&gt;Attack[[#This Row],[No]],1,B108+1))</f>
        <v>3</v>
      </c>
      <c r="C109" s="1" t="s">
        <v>1113</v>
      </c>
      <c r="D109" s="1" t="s">
        <v>138</v>
      </c>
      <c r="E109" s="1" t="s">
        <v>90</v>
      </c>
      <c r="F109" s="1" t="s">
        <v>74</v>
      </c>
      <c r="G109" s="1" t="s">
        <v>136</v>
      </c>
      <c r="H109" s="1" t="s">
        <v>71</v>
      </c>
      <c r="I109">
        <v>1</v>
      </c>
      <c r="J109" t="s">
        <v>234</v>
      </c>
      <c r="K109" t="s">
        <v>171</v>
      </c>
      <c r="L109" t="s">
        <v>162</v>
      </c>
      <c r="M109">
        <v>31</v>
      </c>
      <c r="N109">
        <v>0</v>
      </c>
      <c r="O109">
        <v>0</v>
      </c>
      <c r="P109">
        <v>0</v>
      </c>
      <c r="X109" t="str">
        <f>Attack[[#This Row],[服装]]&amp;Attack[[#This Row],[名前]]&amp;Attack[[#This Row],[レアリティ]]</f>
        <v>文化祭3影山飛雄ICONIC</v>
      </c>
    </row>
    <row r="110" spans="1:24" x14ac:dyDescent="0.25">
      <c r="A110">
        <f>VLOOKUP(Attack[[#This Row],[No用]],SetNo[[No.用]:[vlookup 用]],2,FALSE)</f>
        <v>20</v>
      </c>
      <c r="B110">
        <f>IF(ROW()=2,1,IF(A109&lt;&gt;Attack[[#This Row],[No]],1,B109+1))</f>
        <v>4</v>
      </c>
      <c r="C110" s="1" t="s">
        <v>1113</v>
      </c>
      <c r="D110" s="1" t="s">
        <v>138</v>
      </c>
      <c r="E110" s="1" t="s">
        <v>90</v>
      </c>
      <c r="F110" s="1" t="s">
        <v>74</v>
      </c>
      <c r="G110" s="1" t="s">
        <v>136</v>
      </c>
      <c r="H110" s="1" t="s">
        <v>71</v>
      </c>
      <c r="I110">
        <v>1</v>
      </c>
      <c r="J110" t="s">
        <v>234</v>
      </c>
      <c r="K110" t="s">
        <v>172</v>
      </c>
      <c r="L110" t="s">
        <v>162</v>
      </c>
      <c r="M110">
        <v>29</v>
      </c>
      <c r="N110">
        <v>0</v>
      </c>
      <c r="O110">
        <v>0</v>
      </c>
      <c r="P110">
        <v>0</v>
      </c>
      <c r="X110" t="str">
        <f>Attack[[#This Row],[服装]]&amp;Attack[[#This Row],[名前]]&amp;Attack[[#This Row],[レアリティ]]</f>
        <v>文化祭3影山飛雄ICONIC</v>
      </c>
    </row>
    <row r="111" spans="1:24" x14ac:dyDescent="0.25">
      <c r="A111">
        <f>VLOOKUP(Attack[[#This Row],[No用]],SetNo[[No.用]:[vlookup 用]],2,FALSE)</f>
        <v>21</v>
      </c>
      <c r="B111">
        <f>IF(ROW()=2,1,IF(A110&lt;&gt;Attack[[#This Row],[No]],1,B110+1))</f>
        <v>1</v>
      </c>
      <c r="C111" s="1" t="s">
        <v>1559</v>
      </c>
      <c r="D111" s="1" t="s">
        <v>138</v>
      </c>
      <c r="E111" s="1" t="s">
        <v>77</v>
      </c>
      <c r="F111" s="1" t="s">
        <v>74</v>
      </c>
      <c r="G111" s="1" t="s">
        <v>136</v>
      </c>
      <c r="H111" s="1" t="s">
        <v>71</v>
      </c>
      <c r="I111">
        <v>1</v>
      </c>
      <c r="J111" t="s">
        <v>234</v>
      </c>
      <c r="K111" s="1" t="s">
        <v>168</v>
      </c>
      <c r="L111" t="s">
        <v>162</v>
      </c>
      <c r="M111">
        <v>32</v>
      </c>
      <c r="N111">
        <v>0</v>
      </c>
      <c r="O111">
        <v>0</v>
      </c>
      <c r="P111">
        <v>0</v>
      </c>
      <c r="X111" t="str">
        <f>Attack[[#This Row],[服装]]&amp;Attack[[#This Row],[名前]]&amp;Attack[[#This Row],[レアリティ]]</f>
        <v>格ゲー影山飛雄ICONIC</v>
      </c>
    </row>
    <row r="112" spans="1:24" x14ac:dyDescent="0.25">
      <c r="A112">
        <f>VLOOKUP(Attack[[#This Row],[No用]],SetNo[[No.用]:[vlookup 用]],2,FALSE)</f>
        <v>21</v>
      </c>
      <c r="B112">
        <f>IF(ROW()=2,1,IF(A111&lt;&gt;Attack[[#This Row],[No]],1,B111+1))</f>
        <v>2</v>
      </c>
      <c r="C112" s="1" t="s">
        <v>1559</v>
      </c>
      <c r="D112" s="1" t="s">
        <v>138</v>
      </c>
      <c r="E112" s="1" t="s">
        <v>77</v>
      </c>
      <c r="F112" s="1" t="s">
        <v>74</v>
      </c>
      <c r="G112" s="1" t="s">
        <v>136</v>
      </c>
      <c r="H112" s="1" t="s">
        <v>71</v>
      </c>
      <c r="I112">
        <v>1</v>
      </c>
      <c r="J112" t="s">
        <v>234</v>
      </c>
      <c r="K112" s="1" t="s">
        <v>169</v>
      </c>
      <c r="L112" t="s">
        <v>162</v>
      </c>
      <c r="M112">
        <v>28</v>
      </c>
      <c r="N112">
        <v>0</v>
      </c>
      <c r="O112">
        <v>0</v>
      </c>
      <c r="P112">
        <v>0</v>
      </c>
      <c r="X112" t="str">
        <f>Attack[[#This Row],[服装]]&amp;Attack[[#This Row],[名前]]&amp;Attack[[#This Row],[レアリティ]]</f>
        <v>格ゲー影山飛雄ICONIC</v>
      </c>
    </row>
    <row r="113" spans="1:24" x14ac:dyDescent="0.25">
      <c r="A113">
        <f>VLOOKUP(Attack[[#This Row],[No用]],SetNo[[No.用]:[vlookup 用]],2,FALSE)</f>
        <v>21</v>
      </c>
      <c r="B113">
        <f>IF(ROW()=2,1,IF(A112&lt;&gt;Attack[[#This Row],[No]],1,B112+1))</f>
        <v>3</v>
      </c>
      <c r="C113" s="1" t="s">
        <v>1559</v>
      </c>
      <c r="D113" s="1" t="s">
        <v>138</v>
      </c>
      <c r="E113" s="1" t="s">
        <v>77</v>
      </c>
      <c r="F113" s="1" t="s">
        <v>74</v>
      </c>
      <c r="G113" s="1" t="s">
        <v>136</v>
      </c>
      <c r="H113" s="1" t="s">
        <v>71</v>
      </c>
      <c r="I113">
        <v>1</v>
      </c>
      <c r="J113" t="s">
        <v>234</v>
      </c>
      <c r="K113" s="1" t="s">
        <v>171</v>
      </c>
      <c r="L113" t="s">
        <v>162</v>
      </c>
      <c r="M113">
        <v>31</v>
      </c>
      <c r="N113">
        <v>0</v>
      </c>
      <c r="O113">
        <v>0</v>
      </c>
      <c r="P113">
        <v>0</v>
      </c>
      <c r="X113" t="str">
        <f>Attack[[#This Row],[服装]]&amp;Attack[[#This Row],[名前]]&amp;Attack[[#This Row],[レアリティ]]</f>
        <v>格ゲー影山飛雄ICONIC</v>
      </c>
    </row>
    <row r="114" spans="1:24" x14ac:dyDescent="0.25">
      <c r="A114">
        <f>VLOOKUP(Attack[[#This Row],[No用]],SetNo[[No.用]:[vlookup 用]],2,FALSE)</f>
        <v>21</v>
      </c>
      <c r="B114">
        <f>IF(ROW()=2,1,IF(A113&lt;&gt;Attack[[#This Row],[No]],1,B113+1))</f>
        <v>4</v>
      </c>
      <c r="C114" s="1" t="s">
        <v>1559</v>
      </c>
      <c r="D114" s="1" t="s">
        <v>138</v>
      </c>
      <c r="E114" s="1" t="s">
        <v>77</v>
      </c>
      <c r="F114" s="1" t="s">
        <v>74</v>
      </c>
      <c r="G114" s="1" t="s">
        <v>136</v>
      </c>
      <c r="H114" s="1" t="s">
        <v>71</v>
      </c>
      <c r="I114">
        <v>1</v>
      </c>
      <c r="J114" t="s">
        <v>234</v>
      </c>
      <c r="K114" s="1" t="s">
        <v>172</v>
      </c>
      <c r="L114" t="s">
        <v>162</v>
      </c>
      <c r="M114">
        <v>29</v>
      </c>
      <c r="N114">
        <v>0</v>
      </c>
      <c r="O114">
        <v>0</v>
      </c>
      <c r="P114">
        <v>0</v>
      </c>
      <c r="X114" t="str">
        <f>Attack[[#This Row],[服装]]&amp;Attack[[#This Row],[名前]]&amp;Attack[[#This Row],[レアリティ]]</f>
        <v>格ゲー影山飛雄ICONIC</v>
      </c>
    </row>
    <row r="115" spans="1:24" x14ac:dyDescent="0.25">
      <c r="A115">
        <f>VLOOKUP(Attack[[#This Row],[No用]],SetNo[[No.用]:[vlookup 用]],2,FALSE)</f>
        <v>22</v>
      </c>
      <c r="B115">
        <f>IF(ROW()=2,1,IF(A110&lt;&gt;Attack[[#This Row],[No]],1,B110+1))</f>
        <v>1</v>
      </c>
      <c r="C115" t="s">
        <v>108</v>
      </c>
      <c r="D115" t="s">
        <v>139</v>
      </c>
      <c r="E115" t="s">
        <v>77</v>
      </c>
      <c r="F115" t="s">
        <v>82</v>
      </c>
      <c r="G115" t="s">
        <v>136</v>
      </c>
      <c r="H115" t="s">
        <v>71</v>
      </c>
      <c r="I115">
        <v>1</v>
      </c>
      <c r="J115" t="s">
        <v>234</v>
      </c>
      <c r="K115" t="s">
        <v>168</v>
      </c>
      <c r="L115" t="s">
        <v>162</v>
      </c>
      <c r="M115">
        <v>25</v>
      </c>
      <c r="N115">
        <v>0</v>
      </c>
      <c r="O115">
        <v>0</v>
      </c>
      <c r="P115">
        <v>0</v>
      </c>
      <c r="X115" t="str">
        <f>Attack[[#This Row],[服装]]&amp;Attack[[#This Row],[名前]]&amp;Attack[[#This Row],[レアリティ]]</f>
        <v>ユニフォーム月島蛍ICONIC</v>
      </c>
    </row>
    <row r="116" spans="1:24" x14ac:dyDescent="0.25">
      <c r="A116">
        <f>VLOOKUP(Attack[[#This Row],[No用]],SetNo[[No.用]:[vlookup 用]],2,FALSE)</f>
        <v>22</v>
      </c>
      <c r="B116">
        <f>IF(ROW()=2,1,IF(A115&lt;&gt;Attack[[#This Row],[No]],1,B115+1))</f>
        <v>2</v>
      </c>
      <c r="C116" t="s">
        <v>108</v>
      </c>
      <c r="D116" t="s">
        <v>139</v>
      </c>
      <c r="E116" t="s">
        <v>77</v>
      </c>
      <c r="F116" t="s">
        <v>82</v>
      </c>
      <c r="G116" t="s">
        <v>136</v>
      </c>
      <c r="H116" t="s">
        <v>71</v>
      </c>
      <c r="I116">
        <v>1</v>
      </c>
      <c r="J116" t="s">
        <v>234</v>
      </c>
      <c r="K116" t="s">
        <v>169</v>
      </c>
      <c r="L116" t="s">
        <v>162</v>
      </c>
      <c r="M116">
        <v>23</v>
      </c>
      <c r="N116">
        <v>0</v>
      </c>
      <c r="O116">
        <v>0</v>
      </c>
      <c r="P116">
        <v>0</v>
      </c>
      <c r="X116" t="str">
        <f>Attack[[#This Row],[服装]]&amp;Attack[[#This Row],[名前]]&amp;Attack[[#This Row],[レアリティ]]</f>
        <v>ユニフォーム月島蛍ICONIC</v>
      </c>
    </row>
    <row r="117" spans="1:24" x14ac:dyDescent="0.25">
      <c r="A117">
        <f>VLOOKUP(Attack[[#This Row],[No用]],SetNo[[No.用]:[vlookup 用]],2,FALSE)</f>
        <v>22</v>
      </c>
      <c r="B117">
        <f>IF(ROW()=2,1,IF(A116&lt;&gt;Attack[[#This Row],[No]],1,B116+1))</f>
        <v>3</v>
      </c>
      <c r="C117" t="s">
        <v>108</v>
      </c>
      <c r="D117" t="s">
        <v>139</v>
      </c>
      <c r="E117" t="s">
        <v>77</v>
      </c>
      <c r="F117" t="s">
        <v>82</v>
      </c>
      <c r="G117" t="s">
        <v>136</v>
      </c>
      <c r="H117" t="s">
        <v>71</v>
      </c>
      <c r="I117">
        <v>1</v>
      </c>
      <c r="J117" t="s">
        <v>234</v>
      </c>
      <c r="K117" t="s">
        <v>171</v>
      </c>
      <c r="L117" t="s">
        <v>173</v>
      </c>
      <c r="M117">
        <v>27</v>
      </c>
      <c r="N117">
        <v>0</v>
      </c>
      <c r="O117">
        <v>0</v>
      </c>
      <c r="P117">
        <v>0</v>
      </c>
      <c r="X117" t="str">
        <f>Attack[[#This Row],[服装]]&amp;Attack[[#This Row],[名前]]&amp;Attack[[#This Row],[レアリティ]]</f>
        <v>ユニフォーム月島蛍ICONIC</v>
      </c>
    </row>
    <row r="118" spans="1:24" x14ac:dyDescent="0.25">
      <c r="A118">
        <f>VLOOKUP(Attack[[#This Row],[No用]],SetNo[[No.用]:[vlookup 用]],2,FALSE)</f>
        <v>23</v>
      </c>
      <c r="B118">
        <f>IF(ROW()=2,1,IF(A117&lt;&gt;Attack[[#This Row],[No]],1,B117+1))</f>
        <v>1</v>
      </c>
      <c r="C118" t="s">
        <v>116</v>
      </c>
      <c r="D118" t="s">
        <v>139</v>
      </c>
      <c r="E118" t="s">
        <v>73</v>
      </c>
      <c r="F118" t="s">
        <v>82</v>
      </c>
      <c r="G118" t="s">
        <v>136</v>
      </c>
      <c r="H118" t="s">
        <v>71</v>
      </c>
      <c r="I118">
        <v>1</v>
      </c>
      <c r="J118" t="s">
        <v>234</v>
      </c>
      <c r="K118" t="s">
        <v>168</v>
      </c>
      <c r="L118" t="s">
        <v>162</v>
      </c>
      <c r="M118">
        <v>25</v>
      </c>
      <c r="N118">
        <v>0</v>
      </c>
      <c r="O118">
        <v>0</v>
      </c>
      <c r="P118">
        <v>0</v>
      </c>
      <c r="X118" t="str">
        <f>Attack[[#This Row],[服装]]&amp;Attack[[#This Row],[名前]]&amp;Attack[[#This Row],[レアリティ]]</f>
        <v>水着月島蛍ICONIC</v>
      </c>
    </row>
    <row r="119" spans="1:24" x14ac:dyDescent="0.25">
      <c r="A119">
        <f>VLOOKUP(Attack[[#This Row],[No用]],SetNo[[No.用]:[vlookup 用]],2,FALSE)</f>
        <v>23</v>
      </c>
      <c r="B119">
        <f>IF(ROW()=2,1,IF(A118&lt;&gt;Attack[[#This Row],[No]],1,B118+1))</f>
        <v>2</v>
      </c>
      <c r="C119" t="s">
        <v>116</v>
      </c>
      <c r="D119" t="s">
        <v>139</v>
      </c>
      <c r="E119" t="s">
        <v>73</v>
      </c>
      <c r="F119" t="s">
        <v>82</v>
      </c>
      <c r="G119" t="s">
        <v>136</v>
      </c>
      <c r="H119" t="s">
        <v>71</v>
      </c>
      <c r="I119">
        <v>1</v>
      </c>
      <c r="J119" t="s">
        <v>234</v>
      </c>
      <c r="K119" t="s">
        <v>169</v>
      </c>
      <c r="L119" t="s">
        <v>162</v>
      </c>
      <c r="M119">
        <v>23</v>
      </c>
      <c r="N119">
        <v>0</v>
      </c>
      <c r="O119">
        <v>0</v>
      </c>
      <c r="P119">
        <v>0</v>
      </c>
      <c r="X119" t="str">
        <f>Attack[[#This Row],[服装]]&amp;Attack[[#This Row],[名前]]&amp;Attack[[#This Row],[レアリティ]]</f>
        <v>水着月島蛍ICONIC</v>
      </c>
    </row>
    <row r="120" spans="1:24" x14ac:dyDescent="0.25">
      <c r="A120">
        <f>VLOOKUP(Attack[[#This Row],[No用]],SetNo[[No.用]:[vlookup 用]],2,FALSE)</f>
        <v>23</v>
      </c>
      <c r="B120">
        <f>IF(ROW()=2,1,IF(A119&lt;&gt;Attack[[#This Row],[No]],1,B119+1))</f>
        <v>3</v>
      </c>
      <c r="C120" t="s">
        <v>116</v>
      </c>
      <c r="D120" t="s">
        <v>139</v>
      </c>
      <c r="E120" t="s">
        <v>73</v>
      </c>
      <c r="F120" t="s">
        <v>82</v>
      </c>
      <c r="G120" t="s">
        <v>136</v>
      </c>
      <c r="H120" t="s">
        <v>71</v>
      </c>
      <c r="I120">
        <v>1</v>
      </c>
      <c r="J120" t="s">
        <v>234</v>
      </c>
      <c r="K120" t="s">
        <v>171</v>
      </c>
      <c r="L120" t="s">
        <v>173</v>
      </c>
      <c r="M120">
        <v>27</v>
      </c>
      <c r="N120">
        <v>0</v>
      </c>
      <c r="O120">
        <v>0</v>
      </c>
      <c r="P120">
        <v>0</v>
      </c>
      <c r="X120" t="str">
        <f>Attack[[#This Row],[服装]]&amp;Attack[[#This Row],[名前]]&amp;Attack[[#This Row],[レアリティ]]</f>
        <v>水着月島蛍ICONIC</v>
      </c>
    </row>
    <row r="121" spans="1:24" x14ac:dyDescent="0.25">
      <c r="A121">
        <f>VLOOKUP(Attack[[#This Row],[No用]],SetNo[[No.用]:[vlookup 用]],2,FALSE)</f>
        <v>24</v>
      </c>
      <c r="B121">
        <f>IF(ROW()=2,1,IF(A120&lt;&gt;Attack[[#This Row],[No]],1,B120+1))</f>
        <v>1</v>
      </c>
      <c r="C121" s="1" t="s">
        <v>552</v>
      </c>
      <c r="D121" t="s">
        <v>139</v>
      </c>
      <c r="E121" s="1" t="s">
        <v>90</v>
      </c>
      <c r="F121" t="s">
        <v>82</v>
      </c>
      <c r="G121" t="s">
        <v>136</v>
      </c>
      <c r="H121" t="s">
        <v>71</v>
      </c>
      <c r="I121">
        <v>1</v>
      </c>
      <c r="J121" t="s">
        <v>234</v>
      </c>
      <c r="K121" t="s">
        <v>168</v>
      </c>
      <c r="L121" s="1" t="s">
        <v>178</v>
      </c>
      <c r="M121">
        <v>28</v>
      </c>
      <c r="N121">
        <v>0</v>
      </c>
      <c r="O121">
        <v>0</v>
      </c>
      <c r="P121">
        <v>0</v>
      </c>
      <c r="X121" t="str">
        <f>Attack[[#This Row],[服装]]&amp;Attack[[#This Row],[名前]]&amp;Attack[[#This Row],[レアリティ]]</f>
        <v>職業体験月島蛍ICONIC</v>
      </c>
    </row>
    <row r="122" spans="1:24" x14ac:dyDescent="0.25">
      <c r="A122">
        <f>VLOOKUP(Attack[[#This Row],[No用]],SetNo[[No.用]:[vlookup 用]],2,FALSE)</f>
        <v>24</v>
      </c>
      <c r="B122">
        <f>IF(ROW()=2,1,IF(A121&lt;&gt;Attack[[#This Row],[No]],1,B121+1))</f>
        <v>2</v>
      </c>
      <c r="C122" s="1" t="s">
        <v>552</v>
      </c>
      <c r="D122" t="s">
        <v>139</v>
      </c>
      <c r="E122" s="1" t="s">
        <v>90</v>
      </c>
      <c r="F122" t="s">
        <v>82</v>
      </c>
      <c r="G122" t="s">
        <v>136</v>
      </c>
      <c r="H122" t="s">
        <v>71</v>
      </c>
      <c r="I122">
        <v>1</v>
      </c>
      <c r="J122" t="s">
        <v>234</v>
      </c>
      <c r="K122" t="s">
        <v>169</v>
      </c>
      <c r="L122" s="1" t="s">
        <v>178</v>
      </c>
      <c r="M122">
        <v>28</v>
      </c>
      <c r="N122">
        <v>0</v>
      </c>
      <c r="O122">
        <v>0</v>
      </c>
      <c r="P122">
        <v>0</v>
      </c>
      <c r="X122" t="str">
        <f>Attack[[#This Row],[服装]]&amp;Attack[[#This Row],[名前]]&amp;Attack[[#This Row],[レアリティ]]</f>
        <v>職業体験月島蛍ICONIC</v>
      </c>
    </row>
    <row r="123" spans="1:24" x14ac:dyDescent="0.25">
      <c r="A123">
        <f>VLOOKUP(Attack[[#This Row],[No用]],SetNo[[No.用]:[vlookup 用]],2,FALSE)</f>
        <v>24</v>
      </c>
      <c r="B123">
        <f>IF(ROW()=2,1,IF(A122&lt;&gt;Attack[[#This Row],[No]],1,B122+1))</f>
        <v>3</v>
      </c>
      <c r="C123" s="1" t="s">
        <v>552</v>
      </c>
      <c r="D123" t="s">
        <v>139</v>
      </c>
      <c r="E123" s="1" t="s">
        <v>90</v>
      </c>
      <c r="F123" t="s">
        <v>82</v>
      </c>
      <c r="G123" t="s">
        <v>136</v>
      </c>
      <c r="H123" t="s">
        <v>71</v>
      </c>
      <c r="I123">
        <v>1</v>
      </c>
      <c r="J123" t="s">
        <v>234</v>
      </c>
      <c r="K123" t="s">
        <v>171</v>
      </c>
      <c r="L123" t="s">
        <v>173</v>
      </c>
      <c r="M123">
        <v>27</v>
      </c>
      <c r="N123">
        <v>0</v>
      </c>
      <c r="O123">
        <v>0</v>
      </c>
      <c r="P123">
        <v>0</v>
      </c>
      <c r="X123" t="str">
        <f>Attack[[#This Row],[服装]]&amp;Attack[[#This Row],[名前]]&amp;Attack[[#This Row],[レアリティ]]</f>
        <v>職業体験月島蛍ICONIC</v>
      </c>
    </row>
    <row r="124" spans="1:24" x14ac:dyDescent="0.25">
      <c r="A124">
        <f>VLOOKUP(Attack[[#This Row],[No用]],SetNo[[No.用]:[vlookup 用]],2,FALSE)</f>
        <v>24</v>
      </c>
      <c r="B124">
        <f>IF(ROW()=2,1,IF(A123&lt;&gt;Attack[[#This Row],[No]],1,B123+1))</f>
        <v>4</v>
      </c>
      <c r="C124" s="1" t="s">
        <v>552</v>
      </c>
      <c r="D124" t="s">
        <v>139</v>
      </c>
      <c r="E124" s="1" t="s">
        <v>90</v>
      </c>
      <c r="F124" t="s">
        <v>82</v>
      </c>
      <c r="G124" t="s">
        <v>136</v>
      </c>
      <c r="H124" t="s">
        <v>71</v>
      </c>
      <c r="I124">
        <v>1</v>
      </c>
      <c r="J124" t="s">
        <v>234</v>
      </c>
      <c r="K124" s="1" t="s">
        <v>183</v>
      </c>
      <c r="L124" s="1" t="s">
        <v>224</v>
      </c>
      <c r="M124">
        <v>39</v>
      </c>
      <c r="N124">
        <v>5</v>
      </c>
      <c r="O124">
        <v>49</v>
      </c>
      <c r="P124">
        <v>7</v>
      </c>
      <c r="R124" s="1"/>
      <c r="S124" s="1"/>
      <c r="T124" s="1"/>
      <c r="U124" s="1"/>
      <c r="V124" s="1"/>
      <c r="W124" s="1" t="s">
        <v>1405</v>
      </c>
      <c r="X124" t="str">
        <f>Attack[[#This Row],[服装]]&amp;Attack[[#This Row],[名前]]&amp;Attack[[#This Row],[レアリティ]]</f>
        <v>職業体験月島蛍ICONIC</v>
      </c>
    </row>
    <row r="125" spans="1:24" x14ac:dyDescent="0.25">
      <c r="A125">
        <f>VLOOKUP(Attack[[#This Row],[No用]],SetNo[[No.用]:[vlookup 用]],2,FALSE)</f>
        <v>25</v>
      </c>
      <c r="B125">
        <f>IF(ROW()=2,1,IF(A124&lt;&gt;Attack[[#This Row],[No]],1,B124+1))</f>
        <v>1</v>
      </c>
      <c r="C125" s="1" t="s">
        <v>604</v>
      </c>
      <c r="D125" s="1" t="s">
        <v>139</v>
      </c>
      <c r="E125" s="1" t="s">
        <v>90</v>
      </c>
      <c r="F125" s="1" t="s">
        <v>82</v>
      </c>
      <c r="G125" s="1" t="s">
        <v>136</v>
      </c>
      <c r="H125" s="1" t="s">
        <v>71</v>
      </c>
      <c r="I125">
        <v>1</v>
      </c>
      <c r="J125" t="s">
        <v>234</v>
      </c>
      <c r="K125" s="1" t="s">
        <v>168</v>
      </c>
      <c r="L125" s="1" t="s">
        <v>178</v>
      </c>
      <c r="M125">
        <v>28</v>
      </c>
      <c r="N125">
        <v>0</v>
      </c>
      <c r="O125">
        <v>0</v>
      </c>
      <c r="P125">
        <v>0</v>
      </c>
      <c r="R125" s="1"/>
      <c r="S125" s="1"/>
      <c r="T125" s="1"/>
      <c r="U125" s="1"/>
      <c r="V125" s="1"/>
      <c r="W125" s="1"/>
      <c r="X125" t="str">
        <f>Attack[[#This Row],[服装]]&amp;Attack[[#This Row],[名前]]&amp;Attack[[#This Row],[レアリティ]]</f>
        <v>1周年月島蛍ICONIC</v>
      </c>
    </row>
    <row r="126" spans="1:24" x14ac:dyDescent="0.25">
      <c r="A126">
        <f>VLOOKUP(Attack[[#This Row],[No用]],SetNo[[No.用]:[vlookup 用]],2,FALSE)</f>
        <v>25</v>
      </c>
      <c r="B126">
        <f>IF(ROW()=2,1,IF(A125&lt;&gt;Attack[[#This Row],[No]],1,B125+1))</f>
        <v>2</v>
      </c>
      <c r="C126" s="1" t="s">
        <v>604</v>
      </c>
      <c r="D126" s="1" t="s">
        <v>139</v>
      </c>
      <c r="E126" s="1" t="s">
        <v>90</v>
      </c>
      <c r="F126" s="1" t="s">
        <v>82</v>
      </c>
      <c r="G126" s="1" t="s">
        <v>136</v>
      </c>
      <c r="H126" s="1" t="s">
        <v>71</v>
      </c>
      <c r="I126">
        <v>1</v>
      </c>
      <c r="J126" t="s">
        <v>234</v>
      </c>
      <c r="K126" s="1" t="s">
        <v>169</v>
      </c>
      <c r="L126" s="1" t="s">
        <v>162</v>
      </c>
      <c r="M126">
        <v>23</v>
      </c>
      <c r="N126">
        <v>0</v>
      </c>
      <c r="O126">
        <v>0</v>
      </c>
      <c r="P126">
        <v>0</v>
      </c>
      <c r="R126" s="1"/>
      <c r="S126" s="1"/>
      <c r="T126" s="1"/>
      <c r="U126" s="1"/>
      <c r="V126" s="1"/>
      <c r="W126" s="1"/>
      <c r="X126" t="str">
        <f>Attack[[#This Row],[服装]]&amp;Attack[[#This Row],[名前]]&amp;Attack[[#This Row],[レアリティ]]</f>
        <v>1周年月島蛍ICONIC</v>
      </c>
    </row>
    <row r="127" spans="1:24" x14ac:dyDescent="0.25">
      <c r="A127">
        <f>VLOOKUP(Attack[[#This Row],[No用]],SetNo[[No.用]:[vlookup 用]],2,FALSE)</f>
        <v>25</v>
      </c>
      <c r="B127">
        <f>IF(ROW()=2,1,IF(A126&lt;&gt;Attack[[#This Row],[No]],1,B126+1))</f>
        <v>3</v>
      </c>
      <c r="C127" s="1" t="s">
        <v>604</v>
      </c>
      <c r="D127" s="1" t="s">
        <v>139</v>
      </c>
      <c r="E127" s="1" t="s">
        <v>90</v>
      </c>
      <c r="F127" s="1" t="s">
        <v>82</v>
      </c>
      <c r="G127" s="1" t="s">
        <v>136</v>
      </c>
      <c r="H127" s="1" t="s">
        <v>71</v>
      </c>
      <c r="I127">
        <v>1</v>
      </c>
      <c r="J127" t="s">
        <v>234</v>
      </c>
      <c r="K127" s="1" t="s">
        <v>171</v>
      </c>
      <c r="L127" s="1" t="s">
        <v>173</v>
      </c>
      <c r="M127">
        <v>27</v>
      </c>
      <c r="N127">
        <v>0</v>
      </c>
      <c r="O127">
        <v>0</v>
      </c>
      <c r="P127">
        <v>0</v>
      </c>
      <c r="R127" s="1"/>
      <c r="S127" s="1"/>
      <c r="T127" s="1"/>
      <c r="U127" s="1"/>
      <c r="V127" s="1"/>
      <c r="W127" s="1"/>
      <c r="X127" t="str">
        <f>Attack[[#This Row],[服装]]&amp;Attack[[#This Row],[名前]]&amp;Attack[[#This Row],[レアリティ]]</f>
        <v>1周年月島蛍ICONIC</v>
      </c>
    </row>
    <row r="128" spans="1:24" x14ac:dyDescent="0.25">
      <c r="A128">
        <f>VLOOKUP(Attack[[#This Row],[No用]],SetNo[[No.用]:[vlookup 用]],2,FALSE)</f>
        <v>25</v>
      </c>
      <c r="B128">
        <f>IF(ROW()=2,1,IF(A127&lt;&gt;Attack[[#This Row],[No]],1,B127+1))</f>
        <v>4</v>
      </c>
      <c r="C128" s="1" t="s">
        <v>604</v>
      </c>
      <c r="D128" s="1" t="s">
        <v>139</v>
      </c>
      <c r="E128" s="1" t="s">
        <v>90</v>
      </c>
      <c r="F128" s="1" t="s">
        <v>82</v>
      </c>
      <c r="G128" s="1" t="s">
        <v>136</v>
      </c>
      <c r="H128" s="1" t="s">
        <v>71</v>
      </c>
      <c r="I128">
        <v>1</v>
      </c>
      <c r="J128" t="s">
        <v>234</v>
      </c>
      <c r="K128" s="1" t="s">
        <v>171</v>
      </c>
      <c r="L128" s="1" t="s">
        <v>224</v>
      </c>
      <c r="M128">
        <v>39</v>
      </c>
      <c r="N128">
        <v>5</v>
      </c>
      <c r="O128">
        <v>49</v>
      </c>
      <c r="P128">
        <v>7</v>
      </c>
      <c r="R128" s="1"/>
      <c r="S128" s="1"/>
      <c r="T128" s="1"/>
      <c r="U128" s="1"/>
      <c r="V128" s="1"/>
      <c r="W128" s="1" t="s">
        <v>1409</v>
      </c>
      <c r="X128" t="str">
        <f>Attack[[#This Row],[服装]]&amp;Attack[[#This Row],[名前]]&amp;Attack[[#This Row],[レアリティ]]</f>
        <v>1周年月島蛍ICONIC</v>
      </c>
    </row>
    <row r="129" spans="1:24" x14ac:dyDescent="0.25">
      <c r="A129">
        <f>VLOOKUP(Attack[[#This Row],[No用]],SetNo[[No.用]:[vlookup 用]],2,FALSE)</f>
        <v>25</v>
      </c>
      <c r="B129">
        <f>IF(ROW()=2,1,IF(A128&lt;&gt;Attack[[#This Row],[No]],1,B128+1))</f>
        <v>5</v>
      </c>
      <c r="C129" s="1" t="s">
        <v>604</v>
      </c>
      <c r="D129" s="1" t="s">
        <v>139</v>
      </c>
      <c r="E129" s="1" t="s">
        <v>90</v>
      </c>
      <c r="F129" s="1" t="s">
        <v>82</v>
      </c>
      <c r="G129" s="1" t="s">
        <v>136</v>
      </c>
      <c r="H129" s="1" t="s">
        <v>71</v>
      </c>
      <c r="I129">
        <v>1</v>
      </c>
      <c r="J129" t="s">
        <v>234</v>
      </c>
      <c r="K129" s="1" t="s">
        <v>183</v>
      </c>
      <c r="L129" s="1" t="s">
        <v>224</v>
      </c>
      <c r="M129">
        <v>37</v>
      </c>
      <c r="N129">
        <v>5</v>
      </c>
      <c r="O129">
        <v>47</v>
      </c>
      <c r="P129">
        <v>7</v>
      </c>
      <c r="Q129" s="1" t="s">
        <v>890</v>
      </c>
      <c r="R129" s="1"/>
      <c r="S129" s="1"/>
      <c r="T129" s="1"/>
      <c r="U129" s="1"/>
      <c r="V129" s="1"/>
      <c r="W129" s="1" t="s">
        <v>1297</v>
      </c>
      <c r="X129" t="str">
        <f>Attack[[#This Row],[服装]]&amp;Attack[[#This Row],[名前]]&amp;Attack[[#This Row],[レアリティ]]</f>
        <v>1周年月島蛍ICONIC</v>
      </c>
    </row>
    <row r="130" spans="1:24" x14ac:dyDescent="0.25">
      <c r="A130">
        <f>VLOOKUP(Attack[[#This Row],[No用]],SetNo[[No.用]:[vlookup 用]],2,FALSE)</f>
        <v>26</v>
      </c>
      <c r="B130">
        <f>IF(ROW()=2,1,IF(A129&lt;&gt;Attack[[#This Row],[No]],1,B129+1))</f>
        <v>1</v>
      </c>
      <c r="C130" s="1" t="s">
        <v>701</v>
      </c>
      <c r="D130" s="1" t="s">
        <v>139</v>
      </c>
      <c r="E130" s="1" t="s">
        <v>73</v>
      </c>
      <c r="F130" s="1" t="s">
        <v>82</v>
      </c>
      <c r="G130" s="1" t="s">
        <v>136</v>
      </c>
      <c r="H130" s="1" t="s">
        <v>71</v>
      </c>
      <c r="I130">
        <v>1</v>
      </c>
      <c r="J130" t="s">
        <v>234</v>
      </c>
      <c r="K130" s="1" t="s">
        <v>168</v>
      </c>
      <c r="L130" s="1" t="s">
        <v>162</v>
      </c>
      <c r="M130">
        <v>25</v>
      </c>
      <c r="N130">
        <v>0</v>
      </c>
      <c r="O130">
        <v>0</v>
      </c>
      <c r="P130">
        <v>0</v>
      </c>
      <c r="Q130" s="1"/>
      <c r="R130" s="1"/>
      <c r="S130" s="1"/>
      <c r="T130" s="1"/>
      <c r="U130" s="1"/>
      <c r="V130" s="1"/>
      <c r="W130" s="1"/>
      <c r="X130" t="str">
        <f>Attack[[#This Row],[服装]]&amp;Attack[[#This Row],[名前]]&amp;Attack[[#This Row],[レアリティ]]</f>
        <v>花火月島蛍ICONIC</v>
      </c>
    </row>
    <row r="131" spans="1:24" x14ac:dyDescent="0.25">
      <c r="A131">
        <f>VLOOKUP(Attack[[#This Row],[No用]],SetNo[[No.用]:[vlookup 用]],2,FALSE)</f>
        <v>26</v>
      </c>
      <c r="B131">
        <f>IF(ROW()=2,1,IF(A130&lt;&gt;Attack[[#This Row],[No]],1,B130+1))</f>
        <v>2</v>
      </c>
      <c r="C131" s="1" t="s">
        <v>701</v>
      </c>
      <c r="D131" s="1" t="s">
        <v>139</v>
      </c>
      <c r="E131" s="1" t="s">
        <v>73</v>
      </c>
      <c r="F131" s="1" t="s">
        <v>82</v>
      </c>
      <c r="G131" s="1" t="s">
        <v>136</v>
      </c>
      <c r="H131" s="1" t="s">
        <v>71</v>
      </c>
      <c r="I131">
        <v>1</v>
      </c>
      <c r="J131" t="s">
        <v>234</v>
      </c>
      <c r="K131" s="1" t="s">
        <v>169</v>
      </c>
      <c r="L131" s="1" t="s">
        <v>162</v>
      </c>
      <c r="M131">
        <v>23</v>
      </c>
      <c r="N131">
        <v>0</v>
      </c>
      <c r="O131">
        <v>0</v>
      </c>
      <c r="P131">
        <v>0</v>
      </c>
      <c r="Q131" s="1"/>
      <c r="R131" s="1"/>
      <c r="S131" s="1"/>
      <c r="T131" s="1"/>
      <c r="U131" s="1"/>
      <c r="V131" s="1"/>
      <c r="W131" s="1"/>
      <c r="X131" t="str">
        <f>Attack[[#This Row],[服装]]&amp;Attack[[#This Row],[名前]]&amp;Attack[[#This Row],[レアリティ]]</f>
        <v>花火月島蛍ICONIC</v>
      </c>
    </row>
    <row r="132" spans="1:24" x14ac:dyDescent="0.25">
      <c r="A132">
        <f>VLOOKUP(Attack[[#This Row],[No用]],SetNo[[No.用]:[vlookup 用]],2,FALSE)</f>
        <v>26</v>
      </c>
      <c r="B132">
        <f>IF(ROW()=2,1,IF(A131&lt;&gt;Attack[[#This Row],[No]],1,B131+1))</f>
        <v>3</v>
      </c>
      <c r="C132" s="1" t="s">
        <v>701</v>
      </c>
      <c r="D132" s="1" t="s">
        <v>139</v>
      </c>
      <c r="E132" s="1" t="s">
        <v>73</v>
      </c>
      <c r="F132" s="1" t="s">
        <v>82</v>
      </c>
      <c r="G132" s="1" t="s">
        <v>136</v>
      </c>
      <c r="H132" s="1" t="s">
        <v>71</v>
      </c>
      <c r="I132">
        <v>1</v>
      </c>
      <c r="J132" t="s">
        <v>234</v>
      </c>
      <c r="K132" s="1" t="s">
        <v>171</v>
      </c>
      <c r="L132" s="1" t="s">
        <v>173</v>
      </c>
      <c r="M132">
        <v>27</v>
      </c>
      <c r="N132">
        <v>0</v>
      </c>
      <c r="O132">
        <v>0</v>
      </c>
      <c r="P132">
        <v>0</v>
      </c>
      <c r="Q132" s="1"/>
      <c r="R132" s="1"/>
      <c r="S132" s="1"/>
      <c r="T132" s="1"/>
      <c r="U132" s="1"/>
      <c r="V132" s="1"/>
      <c r="W132" s="1"/>
      <c r="X132" t="str">
        <f>Attack[[#This Row],[服装]]&amp;Attack[[#This Row],[名前]]&amp;Attack[[#This Row],[レアリティ]]</f>
        <v>花火月島蛍ICONIC</v>
      </c>
    </row>
    <row r="133" spans="1:24" x14ac:dyDescent="0.25">
      <c r="A133">
        <f>VLOOKUP(Attack[[#This Row],[No用]],SetNo[[No.用]:[vlookup 用]],2,FALSE)</f>
        <v>27</v>
      </c>
      <c r="B133">
        <f>IF(ROW()=2,1,IF(A132&lt;&gt;Attack[[#This Row],[No]],1,B132+1))</f>
        <v>1</v>
      </c>
      <c r="C133" s="1" t="s">
        <v>771</v>
      </c>
      <c r="D133" s="1" t="s">
        <v>139</v>
      </c>
      <c r="E133" s="1" t="s">
        <v>90</v>
      </c>
      <c r="F133" s="1" t="s">
        <v>82</v>
      </c>
      <c r="G133" s="1" t="s">
        <v>136</v>
      </c>
      <c r="H133" s="1" t="s">
        <v>71</v>
      </c>
      <c r="I133">
        <v>1</v>
      </c>
      <c r="J133" t="s">
        <v>234</v>
      </c>
      <c r="K133" s="1" t="s">
        <v>168</v>
      </c>
      <c r="L133" s="1" t="s">
        <v>173</v>
      </c>
      <c r="M133">
        <v>31</v>
      </c>
      <c r="N133">
        <v>0</v>
      </c>
      <c r="O133">
        <v>0</v>
      </c>
      <c r="P133">
        <v>0</v>
      </c>
      <c r="Q133" s="1"/>
      <c r="R133" s="1"/>
      <c r="S133" s="1"/>
      <c r="T133" s="1"/>
      <c r="U133" s="1"/>
      <c r="V133" s="1"/>
      <c r="W133" s="1"/>
      <c r="X133" t="str">
        <f>Attack[[#This Row],[服装]]&amp;Attack[[#This Row],[名前]]&amp;Attack[[#This Row],[レアリティ]]</f>
        <v>ジャージ月島蛍ICONIC</v>
      </c>
    </row>
    <row r="134" spans="1:24" x14ac:dyDescent="0.25">
      <c r="A134">
        <f>VLOOKUP(Attack[[#This Row],[No用]],SetNo[[No.用]:[vlookup 用]],2,FALSE)</f>
        <v>27</v>
      </c>
      <c r="B134">
        <f>IF(ROW()=2,1,IF(A133&lt;&gt;Attack[[#This Row],[No]],1,B133+1))</f>
        <v>2</v>
      </c>
      <c r="C134" s="1" t="s">
        <v>771</v>
      </c>
      <c r="D134" s="1" t="s">
        <v>139</v>
      </c>
      <c r="E134" s="1" t="s">
        <v>90</v>
      </c>
      <c r="F134" s="1" t="s">
        <v>82</v>
      </c>
      <c r="G134" s="1" t="s">
        <v>136</v>
      </c>
      <c r="H134" s="1" t="s">
        <v>71</v>
      </c>
      <c r="I134">
        <v>1</v>
      </c>
      <c r="J134" t="s">
        <v>234</v>
      </c>
      <c r="K134" s="1" t="s">
        <v>169</v>
      </c>
      <c r="L134" s="1" t="s">
        <v>173</v>
      </c>
      <c r="M134">
        <v>29</v>
      </c>
      <c r="N134">
        <v>0</v>
      </c>
      <c r="O134">
        <v>0</v>
      </c>
      <c r="P134">
        <v>0</v>
      </c>
      <c r="Q134" s="1"/>
      <c r="R134" s="1"/>
      <c r="S134" s="1"/>
      <c r="T134" s="1"/>
      <c r="U134" s="1"/>
      <c r="V134" s="1"/>
      <c r="W134" s="1"/>
      <c r="X134" t="str">
        <f>Attack[[#This Row],[服装]]&amp;Attack[[#This Row],[名前]]&amp;Attack[[#This Row],[レアリティ]]</f>
        <v>ジャージ月島蛍ICONIC</v>
      </c>
    </row>
    <row r="135" spans="1:24" x14ac:dyDescent="0.25">
      <c r="A135">
        <f>VLOOKUP(Attack[[#This Row],[No用]],SetNo[[No.用]:[vlookup 用]],2,FALSE)</f>
        <v>27</v>
      </c>
      <c r="B135">
        <f>IF(ROW()=2,1,IF(A134&lt;&gt;Attack[[#This Row],[No]],1,B134+1))</f>
        <v>3</v>
      </c>
      <c r="C135" s="1" t="s">
        <v>771</v>
      </c>
      <c r="D135" s="1" t="s">
        <v>139</v>
      </c>
      <c r="E135" s="1" t="s">
        <v>90</v>
      </c>
      <c r="F135" s="1" t="s">
        <v>82</v>
      </c>
      <c r="G135" s="1" t="s">
        <v>136</v>
      </c>
      <c r="H135" s="1" t="s">
        <v>71</v>
      </c>
      <c r="I135">
        <v>1</v>
      </c>
      <c r="J135" t="s">
        <v>234</v>
      </c>
      <c r="K135" s="1" t="s">
        <v>171</v>
      </c>
      <c r="L135" s="1" t="s">
        <v>173</v>
      </c>
      <c r="M135">
        <v>28</v>
      </c>
      <c r="N135">
        <v>0</v>
      </c>
      <c r="O135">
        <v>0</v>
      </c>
      <c r="P135">
        <v>0</v>
      </c>
      <c r="Q135" s="1"/>
      <c r="R135" s="1"/>
      <c r="S135" s="1"/>
      <c r="T135" s="1"/>
      <c r="U135" s="1"/>
      <c r="V135" s="1"/>
      <c r="W135" s="1"/>
      <c r="X135" t="str">
        <f>Attack[[#This Row],[服装]]&amp;Attack[[#This Row],[名前]]&amp;Attack[[#This Row],[レアリティ]]</f>
        <v>ジャージ月島蛍ICONIC</v>
      </c>
    </row>
    <row r="136" spans="1:24" x14ac:dyDescent="0.25">
      <c r="A136">
        <f>VLOOKUP(Attack[[#This Row],[No用]],SetNo[[No.用]:[vlookup 用]],2,FALSE)</f>
        <v>27</v>
      </c>
      <c r="B136">
        <f>IF(ROW()=2,1,IF(A135&lt;&gt;Attack[[#This Row],[No]],1,B135+1))</f>
        <v>4</v>
      </c>
      <c r="C136" s="1" t="s">
        <v>771</v>
      </c>
      <c r="D136" s="1" t="s">
        <v>139</v>
      </c>
      <c r="E136" s="1" t="s">
        <v>90</v>
      </c>
      <c r="F136" s="1" t="s">
        <v>82</v>
      </c>
      <c r="G136" s="1" t="s">
        <v>136</v>
      </c>
      <c r="H136" s="1" t="s">
        <v>71</v>
      </c>
      <c r="I136">
        <v>1</v>
      </c>
      <c r="J136" t="s">
        <v>234</v>
      </c>
      <c r="K136" s="1" t="s">
        <v>183</v>
      </c>
      <c r="L136" s="1" t="s">
        <v>224</v>
      </c>
      <c r="M136">
        <v>37</v>
      </c>
      <c r="N136">
        <v>5</v>
      </c>
      <c r="O136">
        <v>47</v>
      </c>
      <c r="P136">
        <v>5</v>
      </c>
      <c r="Q136" s="1"/>
      <c r="R136" s="1"/>
      <c r="S136" s="1"/>
      <c r="T136" s="1"/>
      <c r="U136" s="1"/>
      <c r="V136" s="1"/>
      <c r="W136" s="1" t="s">
        <v>1405</v>
      </c>
      <c r="X136" t="str">
        <f>Attack[[#This Row],[服装]]&amp;Attack[[#This Row],[名前]]&amp;Attack[[#This Row],[レアリティ]]</f>
        <v>ジャージ月島蛍ICONIC</v>
      </c>
    </row>
    <row r="137" spans="1:24" x14ac:dyDescent="0.25">
      <c r="A137">
        <f>VLOOKUP(Attack[[#This Row],[No用]],SetNo[[No.用]:[vlookup 用]],2,FALSE)</f>
        <v>27</v>
      </c>
      <c r="B137">
        <f>IF(ROW()=2,1,IF(A136&lt;&gt;Attack[[#This Row],[No]],1,B136+1))</f>
        <v>5</v>
      </c>
      <c r="C137" s="1" t="s">
        <v>771</v>
      </c>
      <c r="D137" s="1" t="s">
        <v>139</v>
      </c>
      <c r="E137" s="1" t="s">
        <v>90</v>
      </c>
      <c r="F137" s="1" t="s">
        <v>82</v>
      </c>
      <c r="G137" s="1" t="s">
        <v>136</v>
      </c>
      <c r="H137" s="1" t="s">
        <v>71</v>
      </c>
      <c r="I137">
        <v>1</v>
      </c>
      <c r="J137" t="s">
        <v>234</v>
      </c>
      <c r="K137" s="1" t="s">
        <v>171</v>
      </c>
      <c r="L137" s="1" t="s">
        <v>224</v>
      </c>
      <c r="M137">
        <v>39</v>
      </c>
      <c r="N137">
        <v>5</v>
      </c>
      <c r="O137">
        <v>49</v>
      </c>
      <c r="P137">
        <v>7</v>
      </c>
      <c r="Q137" s="1"/>
      <c r="R137" s="1"/>
      <c r="S137" s="1"/>
      <c r="T137" s="1"/>
      <c r="U137" s="1"/>
      <c r="V137" s="1"/>
      <c r="W137" s="1" t="s">
        <v>1409</v>
      </c>
      <c r="X137" t="str">
        <f>Attack[[#This Row],[服装]]&amp;Attack[[#This Row],[名前]]&amp;Attack[[#This Row],[レアリティ]]</f>
        <v>ジャージ月島蛍ICONIC</v>
      </c>
    </row>
    <row r="138" spans="1:24" x14ac:dyDescent="0.25">
      <c r="A138">
        <f>VLOOKUP(Attack[[#This Row],[No用]],SetNo[[No.用]:[vlookup 用]],2,FALSE)</f>
        <v>28</v>
      </c>
      <c r="B138">
        <f>IF(ROW()=2,1,IF(A137&lt;&gt;Attack[[#This Row],[No]],1,B137+1))</f>
        <v>1</v>
      </c>
      <c r="C138" s="1" t="s">
        <v>871</v>
      </c>
      <c r="D138" s="1" t="s">
        <v>139</v>
      </c>
      <c r="E138" s="1" t="s">
        <v>77</v>
      </c>
      <c r="F138" s="1" t="s">
        <v>82</v>
      </c>
      <c r="G138" s="1" t="s">
        <v>136</v>
      </c>
      <c r="H138" s="1" t="s">
        <v>71</v>
      </c>
      <c r="I138">
        <v>1</v>
      </c>
      <c r="J138" t="s">
        <v>234</v>
      </c>
      <c r="K138" s="1" t="s">
        <v>168</v>
      </c>
      <c r="L138" s="1" t="s">
        <v>162</v>
      </c>
      <c r="M138">
        <v>25</v>
      </c>
      <c r="N138">
        <v>0</v>
      </c>
      <c r="O138">
        <v>0</v>
      </c>
      <c r="P138">
        <v>0</v>
      </c>
      <c r="Q138" s="1"/>
      <c r="R138" s="1"/>
      <c r="S138" s="1"/>
      <c r="T138" s="1"/>
      <c r="U138" s="1"/>
      <c r="V138" s="1"/>
      <c r="W138" s="1"/>
      <c r="X138" t="str">
        <f>Attack[[#This Row],[服装]]&amp;Attack[[#This Row],[名前]]&amp;Attack[[#This Row],[レアリティ]]</f>
        <v>2周年月島蛍ICONIC</v>
      </c>
    </row>
    <row r="139" spans="1:24" x14ac:dyDescent="0.25">
      <c r="A139">
        <f>VLOOKUP(Attack[[#This Row],[No用]],SetNo[[No.用]:[vlookup 用]],2,FALSE)</f>
        <v>28</v>
      </c>
      <c r="B139">
        <f>IF(ROW()=2,1,IF(A138&lt;&gt;Attack[[#This Row],[No]],1,B138+1))</f>
        <v>2</v>
      </c>
      <c r="C139" s="1" t="s">
        <v>871</v>
      </c>
      <c r="D139" s="1" t="s">
        <v>139</v>
      </c>
      <c r="E139" s="1" t="s">
        <v>77</v>
      </c>
      <c r="F139" s="1" t="s">
        <v>82</v>
      </c>
      <c r="G139" s="1" t="s">
        <v>136</v>
      </c>
      <c r="H139" s="1" t="s">
        <v>71</v>
      </c>
      <c r="I139">
        <v>1</v>
      </c>
      <c r="J139" t="s">
        <v>234</v>
      </c>
      <c r="K139" s="1" t="s">
        <v>169</v>
      </c>
      <c r="L139" s="1" t="s">
        <v>178</v>
      </c>
      <c r="M139">
        <v>26</v>
      </c>
      <c r="N139">
        <v>0</v>
      </c>
      <c r="O139">
        <v>0</v>
      </c>
      <c r="P139">
        <v>0</v>
      </c>
      <c r="Q139" s="1"/>
      <c r="R139" s="1"/>
      <c r="S139" s="1"/>
      <c r="T139" s="1"/>
      <c r="U139" s="1"/>
      <c r="V139" s="1"/>
      <c r="W139" s="1"/>
      <c r="X139" t="str">
        <f>Attack[[#This Row],[服装]]&amp;Attack[[#This Row],[名前]]&amp;Attack[[#This Row],[レアリティ]]</f>
        <v>2周年月島蛍ICONIC</v>
      </c>
    </row>
    <row r="140" spans="1:24" x14ac:dyDescent="0.25">
      <c r="A140">
        <f>VLOOKUP(Attack[[#This Row],[No用]],SetNo[[No.用]:[vlookup 用]],2,FALSE)</f>
        <v>28</v>
      </c>
      <c r="B140">
        <f>IF(ROW()=2,1,IF(A139&lt;&gt;Attack[[#This Row],[No]],1,B139+1))</f>
        <v>3</v>
      </c>
      <c r="C140" s="1" t="s">
        <v>871</v>
      </c>
      <c r="D140" s="1" t="s">
        <v>139</v>
      </c>
      <c r="E140" s="1" t="s">
        <v>77</v>
      </c>
      <c r="F140" s="1" t="s">
        <v>82</v>
      </c>
      <c r="G140" s="1" t="s">
        <v>136</v>
      </c>
      <c r="H140" s="1" t="s">
        <v>71</v>
      </c>
      <c r="I140">
        <v>1</v>
      </c>
      <c r="J140" t="s">
        <v>234</v>
      </c>
      <c r="K140" s="1" t="s">
        <v>171</v>
      </c>
      <c r="L140" s="1" t="s">
        <v>178</v>
      </c>
      <c r="M140">
        <v>24</v>
      </c>
      <c r="N140">
        <v>0</v>
      </c>
      <c r="O140">
        <v>0</v>
      </c>
      <c r="P140">
        <v>0</v>
      </c>
      <c r="Q140" s="1"/>
      <c r="R140" s="1"/>
      <c r="S140" s="1"/>
      <c r="T140" s="1"/>
      <c r="U140" s="1"/>
      <c r="V140" s="1"/>
      <c r="W140" s="1"/>
      <c r="X140" t="str">
        <f>Attack[[#This Row],[服装]]&amp;Attack[[#This Row],[名前]]&amp;Attack[[#This Row],[レアリティ]]</f>
        <v>2周年月島蛍ICONIC</v>
      </c>
    </row>
    <row r="141" spans="1:24" x14ac:dyDescent="0.25">
      <c r="A141">
        <f>VLOOKUP(Attack[[#This Row],[No用]],SetNo[[No.用]:[vlookup 用]],2,FALSE)</f>
        <v>28</v>
      </c>
      <c r="B141">
        <f>IF(ROW()=2,1,IF(A140&lt;&gt;Attack[[#This Row],[No]],1,B140+1))</f>
        <v>4</v>
      </c>
      <c r="C141" s="1" t="s">
        <v>871</v>
      </c>
      <c r="D141" s="1" t="s">
        <v>139</v>
      </c>
      <c r="E141" s="1" t="s">
        <v>77</v>
      </c>
      <c r="F141" s="1" t="s">
        <v>82</v>
      </c>
      <c r="G141" s="1" t="s">
        <v>136</v>
      </c>
      <c r="H141" s="1" t="s">
        <v>71</v>
      </c>
      <c r="I141">
        <v>1</v>
      </c>
      <c r="J141" t="s">
        <v>234</v>
      </c>
      <c r="K141" s="1" t="s">
        <v>183</v>
      </c>
      <c r="L141" s="1" t="s">
        <v>224</v>
      </c>
      <c r="M141">
        <v>39</v>
      </c>
      <c r="N141">
        <v>5</v>
      </c>
      <c r="O141">
        <v>49</v>
      </c>
      <c r="P141">
        <v>7</v>
      </c>
      <c r="Q141" s="1" t="s">
        <v>890</v>
      </c>
      <c r="R141" s="1"/>
      <c r="S141" s="1"/>
      <c r="T141" s="1"/>
      <c r="U141" s="1"/>
      <c r="V141" s="1"/>
      <c r="W141" s="1" t="s">
        <v>1297</v>
      </c>
      <c r="X141" t="str">
        <f>Attack[[#This Row],[服装]]&amp;Attack[[#This Row],[名前]]&amp;Attack[[#This Row],[レアリティ]]</f>
        <v>2周年月島蛍ICONIC</v>
      </c>
    </row>
    <row r="142" spans="1:24" x14ac:dyDescent="0.25">
      <c r="A142">
        <f>VLOOKUP(Attack[[#This Row],[No用]],SetNo[[No.用]:[vlookup 用]],2,FALSE)</f>
        <v>29</v>
      </c>
      <c r="B142">
        <f>IF(ROW()=2,1,IF(A141&lt;&gt;Attack[[#This Row],[No]],1,B141+1))</f>
        <v>1</v>
      </c>
      <c r="C142" s="1" t="s">
        <v>944</v>
      </c>
      <c r="D142" s="1" t="s">
        <v>139</v>
      </c>
      <c r="E142" s="1" t="s">
        <v>73</v>
      </c>
      <c r="F142" s="1" t="s">
        <v>82</v>
      </c>
      <c r="G142" s="1" t="s">
        <v>136</v>
      </c>
      <c r="H142" s="1" t="s">
        <v>71</v>
      </c>
      <c r="I142">
        <v>1</v>
      </c>
      <c r="J142" t="s">
        <v>234</v>
      </c>
      <c r="K142" s="1" t="s">
        <v>168</v>
      </c>
      <c r="L142" s="1" t="s">
        <v>173</v>
      </c>
      <c r="M142">
        <v>32</v>
      </c>
      <c r="N142">
        <v>0</v>
      </c>
      <c r="O142">
        <v>0</v>
      </c>
      <c r="P142">
        <v>0</v>
      </c>
      <c r="Q142" s="1"/>
      <c r="R142" s="1"/>
      <c r="S142" s="1"/>
      <c r="T142" s="1"/>
      <c r="U142" s="1"/>
      <c r="V142" s="1"/>
      <c r="W142" s="1"/>
      <c r="X142" t="str">
        <f>Attack[[#This Row],[服装]]&amp;Attack[[#This Row],[名前]]&amp;Attack[[#This Row],[レアリティ]]</f>
        <v>アート2月島蛍ICONIC</v>
      </c>
    </row>
    <row r="143" spans="1:24" x14ac:dyDescent="0.25">
      <c r="A143">
        <f>VLOOKUP(Attack[[#This Row],[No用]],SetNo[[No.用]:[vlookup 用]],2,FALSE)</f>
        <v>29</v>
      </c>
      <c r="B143">
        <f>IF(ROW()=2,1,IF(A142&lt;&gt;Attack[[#This Row],[No]],1,B142+1))</f>
        <v>2</v>
      </c>
      <c r="C143" s="1" t="s">
        <v>944</v>
      </c>
      <c r="D143" s="1" t="s">
        <v>139</v>
      </c>
      <c r="E143" s="1" t="s">
        <v>73</v>
      </c>
      <c r="F143" s="1" t="s">
        <v>82</v>
      </c>
      <c r="G143" s="1" t="s">
        <v>136</v>
      </c>
      <c r="H143" s="1" t="s">
        <v>71</v>
      </c>
      <c r="I143">
        <v>1</v>
      </c>
      <c r="J143" t="s">
        <v>234</v>
      </c>
      <c r="K143" s="1" t="s">
        <v>169</v>
      </c>
      <c r="L143" s="1" t="s">
        <v>173</v>
      </c>
      <c r="M143">
        <v>30</v>
      </c>
      <c r="N143">
        <v>0</v>
      </c>
      <c r="O143">
        <v>0</v>
      </c>
      <c r="P143">
        <v>0</v>
      </c>
      <c r="Q143" s="1"/>
      <c r="R143" s="1"/>
      <c r="S143" s="1"/>
      <c r="T143" s="1"/>
      <c r="U143" s="1"/>
      <c r="V143" s="1"/>
      <c r="W143" s="1"/>
      <c r="X143" t="str">
        <f>Attack[[#This Row],[服装]]&amp;Attack[[#This Row],[名前]]&amp;Attack[[#This Row],[レアリティ]]</f>
        <v>アート2月島蛍ICONIC</v>
      </c>
    </row>
    <row r="144" spans="1:24" x14ac:dyDescent="0.25">
      <c r="A144">
        <f>VLOOKUP(Attack[[#This Row],[No用]],SetNo[[No.用]:[vlookup 用]],2,FALSE)</f>
        <v>29</v>
      </c>
      <c r="B144">
        <f>IF(ROW()=2,1,IF(A143&lt;&gt;Attack[[#This Row],[No]],1,B143+1))</f>
        <v>3</v>
      </c>
      <c r="C144" s="1" t="s">
        <v>944</v>
      </c>
      <c r="D144" s="1" t="s">
        <v>139</v>
      </c>
      <c r="E144" s="1" t="s">
        <v>73</v>
      </c>
      <c r="F144" s="1" t="s">
        <v>82</v>
      </c>
      <c r="G144" s="1" t="s">
        <v>136</v>
      </c>
      <c r="H144" s="1" t="s">
        <v>71</v>
      </c>
      <c r="I144">
        <v>1</v>
      </c>
      <c r="J144" t="s">
        <v>234</v>
      </c>
      <c r="K144" s="1" t="s">
        <v>171</v>
      </c>
      <c r="L144" s="1" t="s">
        <v>173</v>
      </c>
      <c r="M144">
        <v>29</v>
      </c>
      <c r="N144">
        <v>0</v>
      </c>
      <c r="O144">
        <v>0</v>
      </c>
      <c r="P144">
        <v>0</v>
      </c>
      <c r="Q144" s="1"/>
      <c r="R144" s="1"/>
      <c r="S144" s="1"/>
      <c r="T144" s="1"/>
      <c r="U144" s="1"/>
      <c r="V144" s="1"/>
      <c r="W144" s="1"/>
      <c r="X144" t="str">
        <f>Attack[[#This Row],[服装]]&amp;Attack[[#This Row],[名前]]&amp;Attack[[#This Row],[レアリティ]]</f>
        <v>アート2月島蛍ICONIC</v>
      </c>
    </row>
    <row r="145" spans="1:24" x14ac:dyDescent="0.25">
      <c r="A145">
        <f>VLOOKUP(Attack[[#This Row],[No用]],SetNo[[No.用]:[vlookup 用]],2,FALSE)</f>
        <v>29</v>
      </c>
      <c r="B145">
        <f>IF(ROW()=2,1,IF(A144&lt;&gt;Attack[[#This Row],[No]],1,B144+1))</f>
        <v>4</v>
      </c>
      <c r="C145" s="1" t="s">
        <v>944</v>
      </c>
      <c r="D145" s="1" t="s">
        <v>139</v>
      </c>
      <c r="E145" s="1" t="s">
        <v>73</v>
      </c>
      <c r="F145" s="1" t="s">
        <v>82</v>
      </c>
      <c r="G145" s="1" t="s">
        <v>136</v>
      </c>
      <c r="H145" s="1" t="s">
        <v>71</v>
      </c>
      <c r="I145">
        <v>1</v>
      </c>
      <c r="J145" t="s">
        <v>234</v>
      </c>
      <c r="K145" s="1" t="s">
        <v>171</v>
      </c>
      <c r="L145" s="1" t="s">
        <v>224</v>
      </c>
      <c r="M145">
        <v>40</v>
      </c>
      <c r="N145">
        <v>5</v>
      </c>
      <c r="O145">
        <v>50</v>
      </c>
      <c r="P145">
        <v>7</v>
      </c>
      <c r="Q145" s="1"/>
      <c r="R145" s="1"/>
      <c r="S145" s="1"/>
      <c r="T145" s="1"/>
      <c r="U145" s="1"/>
      <c r="V145" s="1"/>
      <c r="W145" s="1" t="s">
        <v>1409</v>
      </c>
      <c r="X145" t="str">
        <f>Attack[[#This Row],[服装]]&amp;Attack[[#This Row],[名前]]&amp;Attack[[#This Row],[レアリティ]]</f>
        <v>アート2月島蛍ICONIC</v>
      </c>
    </row>
    <row r="146" spans="1:24" x14ac:dyDescent="0.25">
      <c r="A146">
        <f>VLOOKUP(Attack[[#This Row],[No用]],SetNo[[No.用]:[vlookup 用]],2,FALSE)</f>
        <v>29</v>
      </c>
      <c r="B146">
        <f>IF(ROW()=2,1,IF(A145&lt;&gt;Attack[[#This Row],[No]],1,B145+1))</f>
        <v>5</v>
      </c>
      <c r="C146" s="1" t="s">
        <v>944</v>
      </c>
      <c r="D146" s="1" t="s">
        <v>139</v>
      </c>
      <c r="E146" s="1" t="s">
        <v>73</v>
      </c>
      <c r="F146" s="1" t="s">
        <v>82</v>
      </c>
      <c r="G146" s="1" t="s">
        <v>136</v>
      </c>
      <c r="H146" s="1" t="s">
        <v>71</v>
      </c>
      <c r="I146">
        <v>1</v>
      </c>
      <c r="J146" t="s">
        <v>234</v>
      </c>
      <c r="K146" s="1" t="s">
        <v>257</v>
      </c>
      <c r="L146" s="1" t="s">
        <v>224</v>
      </c>
      <c r="M146">
        <v>40</v>
      </c>
      <c r="N146">
        <v>5</v>
      </c>
      <c r="O146">
        <v>50</v>
      </c>
      <c r="P146">
        <v>7</v>
      </c>
      <c r="Q146" s="1"/>
      <c r="R146" s="1"/>
      <c r="S146" s="1"/>
      <c r="T146" s="1"/>
      <c r="U146" s="1"/>
      <c r="V146" s="1"/>
      <c r="W146" s="1" t="s">
        <v>1411</v>
      </c>
      <c r="X146" t="str">
        <f>Attack[[#This Row],[服装]]&amp;Attack[[#This Row],[名前]]&amp;Attack[[#This Row],[レアリティ]]</f>
        <v>アート2月島蛍ICONIC</v>
      </c>
    </row>
    <row r="147" spans="1:24" x14ac:dyDescent="0.25">
      <c r="A147">
        <f>VLOOKUP(Attack[[#This Row],[No用]],SetNo[[No.用]:[vlookup 用]],2,FALSE)</f>
        <v>30</v>
      </c>
      <c r="B147">
        <f>IF(ROW()=2,1,IF(A146&lt;&gt;Attack[[#This Row],[No]],1,B146+1))</f>
        <v>1</v>
      </c>
      <c r="C147" s="1" t="s">
        <v>1016</v>
      </c>
      <c r="D147" s="1" t="s">
        <v>139</v>
      </c>
      <c r="E147" s="1" t="s">
        <v>90</v>
      </c>
      <c r="F147" s="1" t="s">
        <v>82</v>
      </c>
      <c r="G147" s="1" t="s">
        <v>136</v>
      </c>
      <c r="H147" s="1" t="s">
        <v>71</v>
      </c>
      <c r="I147">
        <v>1</v>
      </c>
      <c r="J147" t="s">
        <v>234</v>
      </c>
      <c r="K147" s="1" t="s">
        <v>168</v>
      </c>
      <c r="L147" s="1" t="s">
        <v>178</v>
      </c>
      <c r="M147">
        <v>29</v>
      </c>
      <c r="N147">
        <v>0</v>
      </c>
      <c r="O147">
        <v>0</v>
      </c>
      <c r="P147">
        <v>0</v>
      </c>
      <c r="Q147" s="1"/>
      <c r="R147" s="1"/>
      <c r="S147" s="1"/>
      <c r="T147" s="1"/>
      <c r="U147" s="1"/>
      <c r="V147" s="1"/>
      <c r="W147" s="1"/>
      <c r="X147" t="str">
        <f>Attack[[#This Row],[服装]]&amp;Attack[[#This Row],[名前]]&amp;Attack[[#This Row],[レアリティ]]</f>
        <v>焼き芋月島蛍ICONIC</v>
      </c>
    </row>
    <row r="148" spans="1:24" x14ac:dyDescent="0.25">
      <c r="A148">
        <f>VLOOKUP(Attack[[#This Row],[No用]],SetNo[[No.用]:[vlookup 用]],2,FALSE)</f>
        <v>30</v>
      </c>
      <c r="B148">
        <f>IF(ROW()=2,1,IF(A147&lt;&gt;Attack[[#This Row],[No]],1,B147+1))</f>
        <v>2</v>
      </c>
      <c r="C148" s="1" t="s">
        <v>1016</v>
      </c>
      <c r="D148" s="1" t="s">
        <v>139</v>
      </c>
      <c r="E148" s="1" t="s">
        <v>90</v>
      </c>
      <c r="F148" s="1" t="s">
        <v>82</v>
      </c>
      <c r="G148" s="1" t="s">
        <v>136</v>
      </c>
      <c r="H148" s="1" t="s">
        <v>71</v>
      </c>
      <c r="I148">
        <v>1</v>
      </c>
      <c r="J148" t="s">
        <v>234</v>
      </c>
      <c r="K148" s="1" t="s">
        <v>169</v>
      </c>
      <c r="L148" s="1" t="s">
        <v>162</v>
      </c>
      <c r="M148">
        <v>24</v>
      </c>
      <c r="N148">
        <v>0</v>
      </c>
      <c r="O148">
        <v>0</v>
      </c>
      <c r="P148">
        <v>0</v>
      </c>
      <c r="Q148" s="1"/>
      <c r="R148" s="1"/>
      <c r="S148" s="1"/>
      <c r="T148" s="1"/>
      <c r="U148" s="1"/>
      <c r="V148" s="1"/>
      <c r="W148" s="1"/>
      <c r="X148" t="str">
        <f>Attack[[#This Row],[服装]]&amp;Attack[[#This Row],[名前]]&amp;Attack[[#This Row],[レアリティ]]</f>
        <v>焼き芋月島蛍ICONIC</v>
      </c>
    </row>
    <row r="149" spans="1:24" x14ac:dyDescent="0.25">
      <c r="A149">
        <f>VLOOKUP(Attack[[#This Row],[No用]],SetNo[[No.用]:[vlookup 用]],2,FALSE)</f>
        <v>30</v>
      </c>
      <c r="B149">
        <f>IF(ROW()=2,1,IF(A148&lt;&gt;Attack[[#This Row],[No]],1,B148+1))</f>
        <v>3</v>
      </c>
      <c r="C149" s="1" t="s">
        <v>1016</v>
      </c>
      <c r="D149" s="1" t="s">
        <v>139</v>
      </c>
      <c r="E149" s="1" t="s">
        <v>90</v>
      </c>
      <c r="F149" s="1" t="s">
        <v>82</v>
      </c>
      <c r="G149" s="1" t="s">
        <v>136</v>
      </c>
      <c r="H149" s="1" t="s">
        <v>71</v>
      </c>
      <c r="I149">
        <v>1</v>
      </c>
      <c r="J149" t="s">
        <v>234</v>
      </c>
      <c r="K149" s="1" t="s">
        <v>171</v>
      </c>
      <c r="L149" s="1" t="s">
        <v>178</v>
      </c>
      <c r="M149">
        <v>25</v>
      </c>
      <c r="N149">
        <v>0</v>
      </c>
      <c r="O149">
        <v>0</v>
      </c>
      <c r="P149">
        <v>0</v>
      </c>
      <c r="Q149" s="1"/>
      <c r="R149" s="1"/>
      <c r="S149" s="1"/>
      <c r="T149" s="1"/>
      <c r="U149" s="1"/>
      <c r="V149" s="1"/>
      <c r="W149" s="1"/>
      <c r="X149" t="str">
        <f>Attack[[#This Row],[服装]]&amp;Attack[[#This Row],[名前]]&amp;Attack[[#This Row],[レアリティ]]</f>
        <v>焼き芋月島蛍ICONIC</v>
      </c>
    </row>
    <row r="150" spans="1:24" x14ac:dyDescent="0.25">
      <c r="A150">
        <f>VLOOKUP(Attack[[#This Row],[No用]],SetNo[[No.用]:[vlookup 用]],2,FALSE)</f>
        <v>30</v>
      </c>
      <c r="B150">
        <f>IF(ROW()=2,1,IF(A149&lt;&gt;Attack[[#This Row],[No]],1,B149+1))</f>
        <v>4</v>
      </c>
      <c r="C150" s="1" t="s">
        <v>1016</v>
      </c>
      <c r="D150" s="1" t="s">
        <v>139</v>
      </c>
      <c r="E150" s="1" t="s">
        <v>90</v>
      </c>
      <c r="F150" s="1" t="s">
        <v>82</v>
      </c>
      <c r="G150" s="1" t="s">
        <v>136</v>
      </c>
      <c r="H150" s="1" t="s">
        <v>71</v>
      </c>
      <c r="I150">
        <v>1</v>
      </c>
      <c r="J150" t="s">
        <v>234</v>
      </c>
      <c r="K150" s="1" t="s">
        <v>171</v>
      </c>
      <c r="L150" s="1" t="s">
        <v>224</v>
      </c>
      <c r="M150">
        <v>40</v>
      </c>
      <c r="N150">
        <v>5</v>
      </c>
      <c r="O150">
        <v>50</v>
      </c>
      <c r="P150">
        <v>7</v>
      </c>
      <c r="Q150" s="1"/>
      <c r="R150" s="1"/>
      <c r="S150" s="1"/>
      <c r="T150" s="1"/>
      <c r="U150" s="1"/>
      <c r="V150" s="1"/>
      <c r="W150" s="1" t="s">
        <v>1409</v>
      </c>
      <c r="X150" t="str">
        <f>Attack[[#This Row],[服装]]&amp;Attack[[#This Row],[名前]]&amp;Attack[[#This Row],[レアリティ]]</f>
        <v>焼き芋月島蛍ICONIC</v>
      </c>
    </row>
    <row r="151" spans="1:24" x14ac:dyDescent="0.25">
      <c r="A151">
        <f>VLOOKUP(Attack[[#This Row],[No用]],SetNo[[No.用]:[vlookup 用]],2,FALSE)</f>
        <v>31</v>
      </c>
      <c r="B151">
        <f>IF(ROW()=2,1,IF(A150&lt;&gt;Attack[[#This Row],[No]],1,B150+1))</f>
        <v>1</v>
      </c>
      <c r="C151" s="1" t="s">
        <v>1364</v>
      </c>
      <c r="D151" s="1" t="s">
        <v>139</v>
      </c>
      <c r="E151" s="1" t="s">
        <v>77</v>
      </c>
      <c r="F151" s="1" t="s">
        <v>82</v>
      </c>
      <c r="G151" s="1" t="s">
        <v>136</v>
      </c>
      <c r="H151" s="1" t="s">
        <v>71</v>
      </c>
      <c r="I151">
        <v>1</v>
      </c>
      <c r="J151" t="s">
        <v>234</v>
      </c>
      <c r="K151" s="1" t="s">
        <v>168</v>
      </c>
      <c r="L151" s="1" t="s">
        <v>173</v>
      </c>
      <c r="M151">
        <v>33</v>
      </c>
      <c r="N151">
        <v>0</v>
      </c>
      <c r="O151">
        <v>0</v>
      </c>
      <c r="P151">
        <v>0</v>
      </c>
      <c r="Q151" s="1"/>
      <c r="R151" s="1"/>
      <c r="S151" s="1"/>
      <c r="T151" s="1"/>
      <c r="U151" s="1"/>
      <c r="V151" s="1"/>
      <c r="W151" s="1"/>
      <c r="X151" t="str">
        <f>Attack[[#This Row],[服装]]&amp;Attack[[#This Row],[名前]]&amp;Attack[[#This Row],[レアリティ]]</f>
        <v>寝正月月島蛍ICONIC</v>
      </c>
    </row>
    <row r="152" spans="1:24" x14ac:dyDescent="0.25">
      <c r="A152">
        <f>VLOOKUP(Attack[[#This Row],[No用]],SetNo[[No.用]:[vlookup 用]],2,FALSE)</f>
        <v>31</v>
      </c>
      <c r="B152">
        <f>IF(ROW()=2,1,IF(A151&lt;&gt;Attack[[#This Row],[No]],1,B151+1))</f>
        <v>2</v>
      </c>
      <c r="C152" s="1" t="s">
        <v>1364</v>
      </c>
      <c r="D152" s="1" t="s">
        <v>139</v>
      </c>
      <c r="E152" s="1" t="s">
        <v>77</v>
      </c>
      <c r="F152" s="1" t="s">
        <v>82</v>
      </c>
      <c r="G152" s="1" t="s">
        <v>136</v>
      </c>
      <c r="H152" s="1" t="s">
        <v>71</v>
      </c>
      <c r="I152">
        <v>1</v>
      </c>
      <c r="J152" t="s">
        <v>234</v>
      </c>
      <c r="K152" s="1" t="s">
        <v>169</v>
      </c>
      <c r="L152" s="1" t="s">
        <v>173</v>
      </c>
      <c r="M152">
        <v>31</v>
      </c>
      <c r="N152">
        <v>0</v>
      </c>
      <c r="O152">
        <v>0</v>
      </c>
      <c r="P152">
        <v>0</v>
      </c>
      <c r="Q152" s="1"/>
      <c r="R152" s="1"/>
      <c r="S152" s="1"/>
      <c r="T152" s="1"/>
      <c r="U152" s="1"/>
      <c r="V152" s="1"/>
      <c r="W152" s="1"/>
      <c r="X152" t="str">
        <f>Attack[[#This Row],[服装]]&amp;Attack[[#This Row],[名前]]&amp;Attack[[#This Row],[レアリティ]]</f>
        <v>寝正月月島蛍ICONIC</v>
      </c>
    </row>
    <row r="153" spans="1:24" x14ac:dyDescent="0.25">
      <c r="A153">
        <f>VLOOKUP(Attack[[#This Row],[No用]],SetNo[[No.用]:[vlookup 用]],2,FALSE)</f>
        <v>31</v>
      </c>
      <c r="B153">
        <f>IF(ROW()=2,1,IF(A152&lt;&gt;Attack[[#This Row],[No]],1,B152+1))</f>
        <v>3</v>
      </c>
      <c r="C153" s="1" t="s">
        <v>1364</v>
      </c>
      <c r="D153" s="1" t="s">
        <v>139</v>
      </c>
      <c r="E153" s="1" t="s">
        <v>77</v>
      </c>
      <c r="F153" s="1" t="s">
        <v>82</v>
      </c>
      <c r="G153" s="1" t="s">
        <v>136</v>
      </c>
      <c r="H153" s="1" t="s">
        <v>71</v>
      </c>
      <c r="I153">
        <v>1</v>
      </c>
      <c r="J153" t="s">
        <v>234</v>
      </c>
      <c r="K153" s="1" t="s">
        <v>171</v>
      </c>
      <c r="L153" s="1" t="s">
        <v>162</v>
      </c>
      <c r="M153">
        <v>27</v>
      </c>
      <c r="N153">
        <v>0</v>
      </c>
      <c r="O153">
        <v>0</v>
      </c>
      <c r="P153">
        <v>0</v>
      </c>
      <c r="Q153" s="1"/>
      <c r="R153" s="1"/>
      <c r="S153" s="1"/>
      <c r="T153" s="1"/>
      <c r="U153" s="1"/>
      <c r="V153" s="1"/>
      <c r="W153" s="1"/>
      <c r="X153" t="str">
        <f>Attack[[#This Row],[服装]]&amp;Attack[[#This Row],[名前]]&amp;Attack[[#This Row],[レアリティ]]</f>
        <v>寝正月月島蛍ICONIC</v>
      </c>
    </row>
    <row r="154" spans="1:24" x14ac:dyDescent="0.25">
      <c r="A154">
        <f>VLOOKUP(Attack[[#This Row],[No用]],SetNo[[No.用]:[vlookup 用]],2,FALSE)</f>
        <v>31</v>
      </c>
      <c r="B154">
        <f>IF(ROW()=2,1,IF(A153&lt;&gt;Attack[[#This Row],[No]],1,B153+1))</f>
        <v>4</v>
      </c>
      <c r="C154" s="1" t="s">
        <v>1364</v>
      </c>
      <c r="D154" s="1" t="s">
        <v>139</v>
      </c>
      <c r="E154" s="1" t="s">
        <v>77</v>
      </c>
      <c r="F154" s="1" t="s">
        <v>82</v>
      </c>
      <c r="G154" s="1" t="s">
        <v>136</v>
      </c>
      <c r="H154" s="1" t="s">
        <v>71</v>
      </c>
      <c r="I154">
        <v>1</v>
      </c>
      <c r="J154" t="s">
        <v>234</v>
      </c>
      <c r="K154" s="1" t="s">
        <v>264</v>
      </c>
      <c r="L154" s="1" t="s">
        <v>173</v>
      </c>
      <c r="M154">
        <v>36</v>
      </c>
      <c r="N154">
        <v>0</v>
      </c>
      <c r="O154">
        <v>0</v>
      </c>
      <c r="P154">
        <v>0</v>
      </c>
      <c r="Q154" s="1"/>
      <c r="R154" s="1"/>
      <c r="S154" s="1"/>
      <c r="T154" s="1"/>
      <c r="U154" s="1"/>
      <c r="V154" s="1"/>
      <c r="W154" s="1"/>
      <c r="X154" t="str">
        <f>Attack[[#This Row],[服装]]&amp;Attack[[#This Row],[名前]]&amp;Attack[[#This Row],[レアリティ]]</f>
        <v>寝正月月島蛍ICONIC</v>
      </c>
    </row>
    <row r="155" spans="1:24" x14ac:dyDescent="0.25">
      <c r="A155">
        <f>VLOOKUP(Attack[[#This Row],[No用]],SetNo[[No.用]:[vlookup 用]],2,FALSE)</f>
        <v>31</v>
      </c>
      <c r="B155">
        <f>IF(ROW()=2,1,IF(A154&lt;&gt;Attack[[#This Row],[No]],1,B154+1))</f>
        <v>5</v>
      </c>
      <c r="C155" s="1" t="s">
        <v>1364</v>
      </c>
      <c r="D155" s="1" t="s">
        <v>139</v>
      </c>
      <c r="E155" s="1" t="s">
        <v>77</v>
      </c>
      <c r="F155" s="1" t="s">
        <v>82</v>
      </c>
      <c r="G155" s="1" t="s">
        <v>136</v>
      </c>
      <c r="H155" s="1" t="s">
        <v>71</v>
      </c>
      <c r="I155">
        <v>1</v>
      </c>
      <c r="J155" t="s">
        <v>234</v>
      </c>
      <c r="K155" s="1" t="s">
        <v>183</v>
      </c>
      <c r="L155" s="1" t="s">
        <v>224</v>
      </c>
      <c r="M155">
        <v>42</v>
      </c>
      <c r="N155">
        <v>5</v>
      </c>
      <c r="O155">
        <v>52</v>
      </c>
      <c r="P155">
        <v>7</v>
      </c>
      <c r="Q155" s="1"/>
      <c r="R155" s="1"/>
      <c r="S155" s="1"/>
      <c r="T155" s="1"/>
      <c r="U155" s="1"/>
      <c r="V155" s="1"/>
      <c r="W155" s="1" t="s">
        <v>1405</v>
      </c>
      <c r="X155" t="str">
        <f>Attack[[#This Row],[服装]]&amp;Attack[[#This Row],[名前]]&amp;Attack[[#This Row],[レアリティ]]</f>
        <v>寝正月月島蛍ICONIC</v>
      </c>
    </row>
    <row r="156" spans="1:24" x14ac:dyDescent="0.25">
      <c r="A156">
        <f>VLOOKUP(Attack[[#This Row],[No用]],SetNo[[No.用]:[vlookup 用]],2,FALSE)</f>
        <v>31</v>
      </c>
      <c r="B156">
        <f>IF(ROW()=2,1,IF(A155&lt;&gt;Attack[[#This Row],[No]],1,B155+1))</f>
        <v>6</v>
      </c>
      <c r="C156" s="1" t="s">
        <v>1364</v>
      </c>
      <c r="D156" s="1" t="s">
        <v>139</v>
      </c>
      <c r="E156" s="1" t="s">
        <v>77</v>
      </c>
      <c r="F156" s="1" t="s">
        <v>82</v>
      </c>
      <c r="G156" s="1" t="s">
        <v>136</v>
      </c>
      <c r="H156" s="1" t="s">
        <v>71</v>
      </c>
      <c r="I156">
        <v>1</v>
      </c>
      <c r="J156" t="s">
        <v>234</v>
      </c>
      <c r="K156" s="1" t="s">
        <v>264</v>
      </c>
      <c r="L156" s="1" t="s">
        <v>224</v>
      </c>
      <c r="M156">
        <v>42</v>
      </c>
      <c r="N156">
        <v>5</v>
      </c>
      <c r="O156">
        <v>52</v>
      </c>
      <c r="P156">
        <v>7</v>
      </c>
      <c r="Q156" s="1"/>
      <c r="R156" s="1"/>
      <c r="S156" s="1"/>
      <c r="T156" s="1"/>
      <c r="U156" s="1"/>
      <c r="V156" s="1"/>
      <c r="W156" s="1" t="s">
        <v>1406</v>
      </c>
      <c r="X156" t="str">
        <f>Attack[[#This Row],[服装]]&amp;Attack[[#This Row],[名前]]&amp;Attack[[#This Row],[レアリティ]]</f>
        <v>寝正月月島蛍ICONIC</v>
      </c>
    </row>
    <row r="157" spans="1:24" x14ac:dyDescent="0.25">
      <c r="A157">
        <f>VLOOKUP(Attack[[#This Row],[No用]],SetNo[[No.用]:[vlookup 用]],2,FALSE)</f>
        <v>32</v>
      </c>
      <c r="B157">
        <f>IF(ROW()=2,1,IF(A156&lt;&gt;Attack[[#This Row],[No]],1,B156+1))</f>
        <v>1</v>
      </c>
      <c r="C157" s="1" t="s">
        <v>1674</v>
      </c>
      <c r="D157" s="1" t="s">
        <v>139</v>
      </c>
      <c r="E157" s="1" t="s">
        <v>73</v>
      </c>
      <c r="F157" s="1" t="s">
        <v>82</v>
      </c>
      <c r="G157" s="1" t="s">
        <v>136</v>
      </c>
      <c r="H157" s="1" t="s">
        <v>71</v>
      </c>
      <c r="I157">
        <v>1</v>
      </c>
      <c r="J157" t="s">
        <v>234</v>
      </c>
      <c r="K157" s="1" t="s">
        <v>168</v>
      </c>
      <c r="L157" s="1" t="s">
        <v>162</v>
      </c>
      <c r="M157">
        <v>28</v>
      </c>
      <c r="N157">
        <v>0</v>
      </c>
      <c r="O157">
        <v>0</v>
      </c>
      <c r="P157">
        <v>0</v>
      </c>
      <c r="Q157" s="1"/>
      <c r="R157" s="1"/>
      <c r="S157" s="1"/>
      <c r="T157" s="1"/>
      <c r="U157" s="1"/>
      <c r="V157" s="1"/>
      <c r="W157" s="1"/>
      <c r="X157" t="str">
        <f>Attack[[#This Row],[服装]]&amp;Attack[[#This Row],[名前]]&amp;Attack[[#This Row],[レアリティ]]</f>
        <v>思い出月島蛍ICONIC</v>
      </c>
    </row>
    <row r="158" spans="1:24" x14ac:dyDescent="0.25">
      <c r="A158">
        <f>VLOOKUP(Attack[[#This Row],[No用]],SetNo[[No.用]:[vlookup 用]],2,FALSE)</f>
        <v>32</v>
      </c>
      <c r="B158">
        <f>IF(ROW()=2,1,IF(A157&lt;&gt;Attack[[#This Row],[No]],1,B157+1))</f>
        <v>2</v>
      </c>
      <c r="C158" s="1" t="s">
        <v>1674</v>
      </c>
      <c r="D158" s="1" t="s">
        <v>139</v>
      </c>
      <c r="E158" s="1" t="s">
        <v>73</v>
      </c>
      <c r="F158" s="1" t="s">
        <v>82</v>
      </c>
      <c r="G158" s="1" t="s">
        <v>136</v>
      </c>
      <c r="H158" s="1" t="s">
        <v>71</v>
      </c>
      <c r="I158">
        <v>1</v>
      </c>
      <c r="J158" t="s">
        <v>234</v>
      </c>
      <c r="K158" s="1" t="s">
        <v>169</v>
      </c>
      <c r="L158" s="1" t="s">
        <v>173</v>
      </c>
      <c r="M158">
        <v>32</v>
      </c>
      <c r="N158">
        <v>0</v>
      </c>
      <c r="O158">
        <v>0</v>
      </c>
      <c r="P158">
        <v>0</v>
      </c>
      <c r="Q158" s="1"/>
      <c r="R158" s="1"/>
      <c r="S158" s="1"/>
      <c r="T158" s="1"/>
      <c r="U158" s="1"/>
      <c r="V158" s="1"/>
      <c r="W158" s="1"/>
      <c r="X158" t="str">
        <f>Attack[[#This Row],[服装]]&amp;Attack[[#This Row],[名前]]&amp;Attack[[#This Row],[レアリティ]]</f>
        <v>思い出月島蛍ICONIC</v>
      </c>
    </row>
    <row r="159" spans="1:24" x14ac:dyDescent="0.25">
      <c r="A159">
        <f>VLOOKUP(Attack[[#This Row],[No用]],SetNo[[No.用]:[vlookup 用]],2,FALSE)</f>
        <v>32</v>
      </c>
      <c r="B159">
        <f>IF(ROW()=2,1,IF(A158&lt;&gt;Attack[[#This Row],[No]],1,B158+1))</f>
        <v>3</v>
      </c>
      <c r="C159" s="1" t="s">
        <v>1674</v>
      </c>
      <c r="D159" s="1" t="s">
        <v>139</v>
      </c>
      <c r="E159" s="1" t="s">
        <v>73</v>
      </c>
      <c r="F159" s="1" t="s">
        <v>82</v>
      </c>
      <c r="G159" s="1" t="s">
        <v>136</v>
      </c>
      <c r="H159" s="1" t="s">
        <v>71</v>
      </c>
      <c r="I159">
        <v>1</v>
      </c>
      <c r="J159" t="s">
        <v>234</v>
      </c>
      <c r="K159" s="1" t="s">
        <v>171</v>
      </c>
      <c r="L159" s="1" t="s">
        <v>173</v>
      </c>
      <c r="M159">
        <v>34</v>
      </c>
      <c r="N159">
        <v>0</v>
      </c>
      <c r="O159">
        <v>0</v>
      </c>
      <c r="P159">
        <v>0</v>
      </c>
      <c r="Q159" s="1"/>
      <c r="R159" s="1"/>
      <c r="S159" s="1"/>
      <c r="T159" s="1"/>
      <c r="U159" s="1"/>
      <c r="V159" s="1"/>
      <c r="W159" s="1"/>
      <c r="X159" t="str">
        <f>Attack[[#This Row],[服装]]&amp;Attack[[#This Row],[名前]]&amp;Attack[[#This Row],[レアリティ]]</f>
        <v>思い出月島蛍ICONIC</v>
      </c>
    </row>
    <row r="160" spans="1:24" x14ac:dyDescent="0.25">
      <c r="A160">
        <f>VLOOKUP(Attack[[#This Row],[No用]],SetNo[[No.用]:[vlookup 用]],2,FALSE)</f>
        <v>32</v>
      </c>
      <c r="B160">
        <f>IF(ROW()=2,1,IF(A159&lt;&gt;Attack[[#This Row],[No]],1,B159+1))</f>
        <v>4</v>
      </c>
      <c r="C160" s="1" t="s">
        <v>1674</v>
      </c>
      <c r="D160" s="1" t="s">
        <v>139</v>
      </c>
      <c r="E160" s="1" t="s">
        <v>73</v>
      </c>
      <c r="F160" s="1" t="s">
        <v>82</v>
      </c>
      <c r="G160" s="1" t="s">
        <v>136</v>
      </c>
      <c r="H160" s="1" t="s">
        <v>71</v>
      </c>
      <c r="I160">
        <v>1</v>
      </c>
      <c r="J160" t="s">
        <v>234</v>
      </c>
      <c r="K160" s="1" t="s">
        <v>257</v>
      </c>
      <c r="L160" s="1" t="s">
        <v>173</v>
      </c>
      <c r="M160">
        <v>37</v>
      </c>
      <c r="N160">
        <v>0</v>
      </c>
      <c r="O160">
        <v>0</v>
      </c>
      <c r="P160">
        <v>0</v>
      </c>
      <c r="Q160" s="1"/>
      <c r="R160" s="1"/>
      <c r="S160" s="1"/>
      <c r="T160" s="1"/>
      <c r="U160" s="1"/>
      <c r="V160" s="1"/>
      <c r="W160" s="1"/>
      <c r="X160" t="str">
        <f>Attack[[#This Row],[服装]]&amp;Attack[[#This Row],[名前]]&amp;Attack[[#This Row],[レアリティ]]</f>
        <v>思い出月島蛍ICONIC</v>
      </c>
    </row>
    <row r="161" spans="1:24" x14ac:dyDescent="0.25">
      <c r="A161">
        <f>VLOOKUP(Attack[[#This Row],[No用]],SetNo[[No.用]:[vlookup 用]],2,FALSE)</f>
        <v>32</v>
      </c>
      <c r="B161">
        <f>IF(ROW()=2,1,IF(A160&lt;&gt;Attack[[#This Row],[No]],1,B160+1))</f>
        <v>5</v>
      </c>
      <c r="C161" s="1" t="s">
        <v>1674</v>
      </c>
      <c r="D161" s="1" t="s">
        <v>139</v>
      </c>
      <c r="E161" s="1" t="s">
        <v>73</v>
      </c>
      <c r="F161" s="1" t="s">
        <v>82</v>
      </c>
      <c r="G161" s="1" t="s">
        <v>136</v>
      </c>
      <c r="H161" s="1" t="s">
        <v>71</v>
      </c>
      <c r="I161">
        <v>1</v>
      </c>
      <c r="J161" t="s">
        <v>234</v>
      </c>
      <c r="K161" s="1" t="s">
        <v>171</v>
      </c>
      <c r="L161" s="1" t="s">
        <v>224</v>
      </c>
      <c r="M161">
        <v>43</v>
      </c>
      <c r="N161">
        <v>5</v>
      </c>
      <c r="O161">
        <v>53</v>
      </c>
      <c r="P161">
        <v>7</v>
      </c>
      <c r="Q161" s="1"/>
      <c r="R161" s="1"/>
      <c r="S161" s="1"/>
      <c r="T161" s="1"/>
      <c r="U161" s="1"/>
      <c r="V161" s="1"/>
      <c r="W161" s="1" t="s">
        <v>1409</v>
      </c>
      <c r="X161" t="str">
        <f>Attack[[#This Row],[服装]]&amp;Attack[[#This Row],[名前]]&amp;Attack[[#This Row],[レアリティ]]</f>
        <v>思い出月島蛍ICONIC</v>
      </c>
    </row>
    <row r="162" spans="1:24" x14ac:dyDescent="0.25">
      <c r="A162">
        <f>VLOOKUP(Attack[[#This Row],[No用]],SetNo[[No.用]:[vlookup 用]],2,FALSE)</f>
        <v>32</v>
      </c>
      <c r="B162">
        <f>IF(ROW()=2,1,IF(A161&lt;&gt;Attack[[#This Row],[No]],1,B161+1))</f>
        <v>6</v>
      </c>
      <c r="C162" s="1" t="s">
        <v>1674</v>
      </c>
      <c r="D162" s="1" t="s">
        <v>139</v>
      </c>
      <c r="E162" s="1" t="s">
        <v>73</v>
      </c>
      <c r="F162" s="1" t="s">
        <v>82</v>
      </c>
      <c r="G162" s="1" t="s">
        <v>136</v>
      </c>
      <c r="H162" s="1" t="s">
        <v>71</v>
      </c>
      <c r="I162">
        <v>1</v>
      </c>
      <c r="J162" t="s">
        <v>234</v>
      </c>
      <c r="K162" s="1" t="s">
        <v>257</v>
      </c>
      <c r="L162" s="1" t="s">
        <v>224</v>
      </c>
      <c r="M162">
        <v>43</v>
      </c>
      <c r="N162">
        <v>5</v>
      </c>
      <c r="O162">
        <v>53</v>
      </c>
      <c r="P162">
        <v>7</v>
      </c>
      <c r="Q162" s="1"/>
      <c r="R162" s="1"/>
      <c r="S162" s="1"/>
      <c r="T162" s="1"/>
      <c r="U162" s="1"/>
      <c r="V162" s="1"/>
      <c r="W162" s="1" t="s">
        <v>1411</v>
      </c>
      <c r="X162" t="str">
        <f>Attack[[#This Row],[服装]]&amp;Attack[[#This Row],[名前]]&amp;Attack[[#This Row],[レアリティ]]</f>
        <v>思い出月島蛍ICONIC</v>
      </c>
    </row>
    <row r="163" spans="1:24" x14ac:dyDescent="0.25">
      <c r="A163">
        <f>VLOOKUP(Attack[[#This Row],[No用]],SetNo[[No.用]:[vlookup 用]],2,FALSE)</f>
        <v>33</v>
      </c>
      <c r="B163">
        <f>IF(ROW()=2,1,IF(A150&lt;&gt;Attack[[#This Row],[No]],1,B150+1))</f>
        <v>1</v>
      </c>
      <c r="C163" t="s">
        <v>108</v>
      </c>
      <c r="D163" t="s">
        <v>140</v>
      </c>
      <c r="E163" t="s">
        <v>90</v>
      </c>
      <c r="F163" t="s">
        <v>82</v>
      </c>
      <c r="G163" t="s">
        <v>136</v>
      </c>
      <c r="H163" t="s">
        <v>71</v>
      </c>
      <c r="I163">
        <v>1</v>
      </c>
      <c r="J163" t="s">
        <v>234</v>
      </c>
      <c r="K163" t="s">
        <v>168</v>
      </c>
      <c r="L163" t="s">
        <v>162</v>
      </c>
      <c r="M163">
        <v>22</v>
      </c>
      <c r="N163">
        <v>0</v>
      </c>
      <c r="O163">
        <v>0</v>
      </c>
      <c r="P163">
        <v>0</v>
      </c>
      <c r="X163" t="str">
        <f>Attack[[#This Row],[服装]]&amp;Attack[[#This Row],[名前]]&amp;Attack[[#This Row],[レアリティ]]</f>
        <v>ユニフォーム山口忠ICONIC</v>
      </c>
    </row>
    <row r="164" spans="1:24" x14ac:dyDescent="0.25">
      <c r="A164">
        <f>VLOOKUP(Attack[[#This Row],[No用]],SetNo[[No.用]:[vlookup 用]],2,FALSE)</f>
        <v>33</v>
      </c>
      <c r="B164">
        <f>IF(ROW()=2,1,IF(A163&lt;&gt;Attack[[#This Row],[No]],1,B163+1))</f>
        <v>2</v>
      </c>
      <c r="C164" t="s">
        <v>108</v>
      </c>
      <c r="D164" t="s">
        <v>140</v>
      </c>
      <c r="E164" t="s">
        <v>90</v>
      </c>
      <c r="F164" t="s">
        <v>82</v>
      </c>
      <c r="G164" t="s">
        <v>136</v>
      </c>
      <c r="H164" t="s">
        <v>71</v>
      </c>
      <c r="I164">
        <v>1</v>
      </c>
      <c r="J164" t="s">
        <v>234</v>
      </c>
      <c r="K164" t="s">
        <v>169</v>
      </c>
      <c r="L164" t="s">
        <v>162</v>
      </c>
      <c r="M164">
        <v>21</v>
      </c>
      <c r="N164">
        <v>0</v>
      </c>
      <c r="O164">
        <v>0</v>
      </c>
      <c r="P164">
        <v>0</v>
      </c>
      <c r="X164" t="str">
        <f>Attack[[#This Row],[服装]]&amp;Attack[[#This Row],[名前]]&amp;Attack[[#This Row],[レアリティ]]</f>
        <v>ユニフォーム山口忠ICONIC</v>
      </c>
    </row>
    <row r="165" spans="1:24" x14ac:dyDescent="0.25">
      <c r="A165">
        <f>VLOOKUP(Attack[[#This Row],[No用]],SetNo[[No.用]:[vlookup 用]],2,FALSE)</f>
        <v>33</v>
      </c>
      <c r="B165">
        <f>IF(ROW()=2,1,IF(A164&lt;&gt;Attack[[#This Row],[No]],1,B164+1))</f>
        <v>3</v>
      </c>
      <c r="C165" t="s">
        <v>108</v>
      </c>
      <c r="D165" t="s">
        <v>140</v>
      </c>
      <c r="E165" t="s">
        <v>90</v>
      </c>
      <c r="F165" t="s">
        <v>82</v>
      </c>
      <c r="G165" t="s">
        <v>136</v>
      </c>
      <c r="H165" t="s">
        <v>71</v>
      </c>
      <c r="I165">
        <v>1</v>
      </c>
      <c r="J165" t="s">
        <v>234</v>
      </c>
      <c r="K165" t="s">
        <v>171</v>
      </c>
      <c r="L165" t="s">
        <v>178</v>
      </c>
      <c r="M165">
        <v>21</v>
      </c>
      <c r="N165">
        <v>0</v>
      </c>
      <c r="O165">
        <v>0</v>
      </c>
      <c r="P165">
        <v>0</v>
      </c>
      <c r="X165" t="str">
        <f>Attack[[#This Row],[服装]]&amp;Attack[[#This Row],[名前]]&amp;Attack[[#This Row],[レアリティ]]</f>
        <v>ユニフォーム山口忠ICONIC</v>
      </c>
    </row>
    <row r="166" spans="1:24" x14ac:dyDescent="0.25">
      <c r="A166">
        <f>VLOOKUP(Attack[[#This Row],[No用]],SetNo[[No.用]:[vlookup 用]],2,FALSE)</f>
        <v>33</v>
      </c>
      <c r="B166">
        <f>IF(ROW()=2,1,IF(A165&lt;&gt;Attack[[#This Row],[No]],1,B165+1))</f>
        <v>4</v>
      </c>
      <c r="C166" t="s">
        <v>108</v>
      </c>
      <c r="D166" t="s">
        <v>140</v>
      </c>
      <c r="E166" t="s">
        <v>90</v>
      </c>
      <c r="F166" t="s">
        <v>82</v>
      </c>
      <c r="G166" t="s">
        <v>136</v>
      </c>
      <c r="H166" t="s">
        <v>71</v>
      </c>
      <c r="I166">
        <v>1</v>
      </c>
      <c r="J166" t="s">
        <v>234</v>
      </c>
      <c r="K166" t="s">
        <v>172</v>
      </c>
      <c r="L166" t="s">
        <v>162</v>
      </c>
      <c r="M166">
        <v>21</v>
      </c>
      <c r="N166">
        <v>0</v>
      </c>
      <c r="O166">
        <v>0</v>
      </c>
      <c r="P166">
        <v>0</v>
      </c>
      <c r="X166" t="str">
        <f>Attack[[#This Row],[服装]]&amp;Attack[[#This Row],[名前]]&amp;Attack[[#This Row],[レアリティ]]</f>
        <v>ユニフォーム山口忠ICONIC</v>
      </c>
    </row>
    <row r="167" spans="1:24" x14ac:dyDescent="0.25">
      <c r="A167">
        <f>VLOOKUP(Attack[[#This Row],[No用]],SetNo[[No.用]:[vlookup 用]],2,FALSE)</f>
        <v>34</v>
      </c>
      <c r="B167">
        <f>IF(ROW()=2,1,IF(A166&lt;&gt;Attack[[#This Row],[No]],1,B166+1))</f>
        <v>1</v>
      </c>
      <c r="C167" t="s">
        <v>116</v>
      </c>
      <c r="D167" t="s">
        <v>140</v>
      </c>
      <c r="E167" t="s">
        <v>77</v>
      </c>
      <c r="F167" t="s">
        <v>82</v>
      </c>
      <c r="G167" t="s">
        <v>136</v>
      </c>
      <c r="H167" t="s">
        <v>71</v>
      </c>
      <c r="I167">
        <v>1</v>
      </c>
      <c r="J167" t="s">
        <v>234</v>
      </c>
      <c r="K167" t="s">
        <v>168</v>
      </c>
      <c r="L167" t="s">
        <v>162</v>
      </c>
      <c r="M167">
        <v>22</v>
      </c>
      <c r="N167">
        <v>0</v>
      </c>
      <c r="O167">
        <v>0</v>
      </c>
      <c r="P167">
        <v>0</v>
      </c>
      <c r="X167" t="str">
        <f>Attack[[#This Row],[服装]]&amp;Attack[[#This Row],[名前]]&amp;Attack[[#This Row],[レアリティ]]</f>
        <v>水着山口忠ICONIC</v>
      </c>
    </row>
    <row r="168" spans="1:24" x14ac:dyDescent="0.25">
      <c r="A168">
        <f>VLOOKUP(Attack[[#This Row],[No用]],SetNo[[No.用]:[vlookup 用]],2,FALSE)</f>
        <v>34</v>
      </c>
      <c r="B168">
        <f>IF(ROW()=2,1,IF(A167&lt;&gt;Attack[[#This Row],[No]],1,B167+1))</f>
        <v>2</v>
      </c>
      <c r="C168" t="s">
        <v>116</v>
      </c>
      <c r="D168" t="s">
        <v>140</v>
      </c>
      <c r="E168" t="s">
        <v>77</v>
      </c>
      <c r="F168" t="s">
        <v>82</v>
      </c>
      <c r="G168" t="s">
        <v>136</v>
      </c>
      <c r="H168" t="s">
        <v>71</v>
      </c>
      <c r="I168">
        <v>1</v>
      </c>
      <c r="J168" t="s">
        <v>234</v>
      </c>
      <c r="K168" t="s">
        <v>169</v>
      </c>
      <c r="L168" t="s">
        <v>162</v>
      </c>
      <c r="M168">
        <v>21</v>
      </c>
      <c r="N168">
        <v>0</v>
      </c>
      <c r="O168">
        <v>0</v>
      </c>
      <c r="P168">
        <v>0</v>
      </c>
      <c r="X168" t="str">
        <f>Attack[[#This Row],[服装]]&amp;Attack[[#This Row],[名前]]&amp;Attack[[#This Row],[レアリティ]]</f>
        <v>水着山口忠ICONIC</v>
      </c>
    </row>
    <row r="169" spans="1:24" x14ac:dyDescent="0.25">
      <c r="A169">
        <f>VLOOKUP(Attack[[#This Row],[No用]],SetNo[[No.用]:[vlookup 用]],2,FALSE)</f>
        <v>34</v>
      </c>
      <c r="B169">
        <f>IF(ROW()=2,1,IF(A168&lt;&gt;Attack[[#This Row],[No]],1,B168+1))</f>
        <v>3</v>
      </c>
      <c r="C169" t="s">
        <v>116</v>
      </c>
      <c r="D169" t="s">
        <v>140</v>
      </c>
      <c r="E169" t="s">
        <v>77</v>
      </c>
      <c r="F169" t="s">
        <v>82</v>
      </c>
      <c r="G169" t="s">
        <v>136</v>
      </c>
      <c r="H169" t="s">
        <v>71</v>
      </c>
      <c r="I169">
        <v>1</v>
      </c>
      <c r="J169" t="s">
        <v>234</v>
      </c>
      <c r="K169" t="s">
        <v>171</v>
      </c>
      <c r="L169" t="s">
        <v>178</v>
      </c>
      <c r="M169">
        <v>21</v>
      </c>
      <c r="N169">
        <v>0</v>
      </c>
      <c r="O169">
        <v>0</v>
      </c>
      <c r="P169">
        <v>0</v>
      </c>
      <c r="X169" t="str">
        <f>Attack[[#This Row],[服装]]&amp;Attack[[#This Row],[名前]]&amp;Attack[[#This Row],[レアリティ]]</f>
        <v>水着山口忠ICONIC</v>
      </c>
    </row>
    <row r="170" spans="1:24" x14ac:dyDescent="0.25">
      <c r="A170">
        <f>VLOOKUP(Attack[[#This Row],[No用]],SetNo[[No.用]:[vlookup 用]],2,FALSE)</f>
        <v>34</v>
      </c>
      <c r="B170">
        <f>IF(ROW()=2,1,IF(A169&lt;&gt;Attack[[#This Row],[No]],1,B169+1))</f>
        <v>4</v>
      </c>
      <c r="C170" t="s">
        <v>116</v>
      </c>
      <c r="D170" t="s">
        <v>140</v>
      </c>
      <c r="E170" t="s">
        <v>77</v>
      </c>
      <c r="F170" t="s">
        <v>82</v>
      </c>
      <c r="G170" t="s">
        <v>136</v>
      </c>
      <c r="H170" t="s">
        <v>71</v>
      </c>
      <c r="I170">
        <v>1</v>
      </c>
      <c r="J170" t="s">
        <v>234</v>
      </c>
      <c r="K170" t="s">
        <v>172</v>
      </c>
      <c r="L170" t="s">
        <v>162</v>
      </c>
      <c r="M170">
        <v>21</v>
      </c>
      <c r="N170">
        <v>0</v>
      </c>
      <c r="O170">
        <v>0</v>
      </c>
      <c r="P170">
        <v>0</v>
      </c>
      <c r="X170" t="str">
        <f>Attack[[#This Row],[服装]]&amp;Attack[[#This Row],[名前]]&amp;Attack[[#This Row],[レアリティ]]</f>
        <v>水着山口忠ICONIC</v>
      </c>
    </row>
    <row r="171" spans="1:24" x14ac:dyDescent="0.25">
      <c r="A171">
        <f>VLOOKUP(Attack[[#This Row],[No用]],SetNo[[No.用]:[vlookup 用]],2,FALSE)</f>
        <v>35</v>
      </c>
      <c r="B171">
        <f>IF(ROW()=2,1,IF(A170&lt;&gt;Attack[[#This Row],[No]],1,B170+1))</f>
        <v>1</v>
      </c>
      <c r="C171" s="1" t="s">
        <v>595</v>
      </c>
      <c r="D171" t="s">
        <v>140</v>
      </c>
      <c r="E171" t="s">
        <v>23</v>
      </c>
      <c r="F171" t="s">
        <v>82</v>
      </c>
      <c r="G171" t="s">
        <v>136</v>
      </c>
      <c r="H171" t="s">
        <v>71</v>
      </c>
      <c r="I171">
        <v>1</v>
      </c>
      <c r="J171" t="s">
        <v>234</v>
      </c>
      <c r="K171" t="s">
        <v>168</v>
      </c>
      <c r="L171" t="s">
        <v>162</v>
      </c>
      <c r="M171">
        <v>20</v>
      </c>
      <c r="N171">
        <v>0</v>
      </c>
      <c r="O171">
        <v>0</v>
      </c>
      <c r="P171">
        <v>0</v>
      </c>
      <c r="X171" t="str">
        <f>Attack[[#This Row],[服装]]&amp;Attack[[#This Row],[名前]]&amp;Attack[[#This Row],[レアリティ]]</f>
        <v>雪遊び山口忠ICONIC</v>
      </c>
    </row>
    <row r="172" spans="1:24" x14ac:dyDescent="0.25">
      <c r="A172">
        <f>VLOOKUP(Attack[[#This Row],[No用]],SetNo[[No.用]:[vlookup 用]],2,FALSE)</f>
        <v>35</v>
      </c>
      <c r="B172">
        <f>IF(ROW()=2,1,IF(A171&lt;&gt;Attack[[#This Row],[No]],1,B171+1))</f>
        <v>2</v>
      </c>
      <c r="C172" s="1" t="s">
        <v>595</v>
      </c>
      <c r="D172" t="s">
        <v>140</v>
      </c>
      <c r="E172" t="s">
        <v>23</v>
      </c>
      <c r="F172" t="s">
        <v>82</v>
      </c>
      <c r="G172" t="s">
        <v>136</v>
      </c>
      <c r="H172" t="s">
        <v>71</v>
      </c>
      <c r="I172">
        <v>1</v>
      </c>
      <c r="J172" t="s">
        <v>234</v>
      </c>
      <c r="K172" t="s">
        <v>169</v>
      </c>
      <c r="L172" t="s">
        <v>162</v>
      </c>
      <c r="M172">
        <v>19</v>
      </c>
      <c r="N172">
        <v>0</v>
      </c>
      <c r="O172">
        <v>0</v>
      </c>
      <c r="P172">
        <v>0</v>
      </c>
      <c r="X172" t="str">
        <f>Attack[[#This Row],[服装]]&amp;Attack[[#This Row],[名前]]&amp;Attack[[#This Row],[レアリティ]]</f>
        <v>雪遊び山口忠ICONIC</v>
      </c>
    </row>
    <row r="173" spans="1:24" x14ac:dyDescent="0.25">
      <c r="A173">
        <f>VLOOKUP(Attack[[#This Row],[No用]],SetNo[[No.用]:[vlookup 用]],2,FALSE)</f>
        <v>35</v>
      </c>
      <c r="B173">
        <f>IF(ROW()=2,1,IF(A172&lt;&gt;Attack[[#This Row],[No]],1,B172+1))</f>
        <v>3</v>
      </c>
      <c r="C173" s="1" t="s">
        <v>595</v>
      </c>
      <c r="D173" t="s">
        <v>140</v>
      </c>
      <c r="E173" t="s">
        <v>23</v>
      </c>
      <c r="F173" t="s">
        <v>82</v>
      </c>
      <c r="G173" t="s">
        <v>136</v>
      </c>
      <c r="H173" t="s">
        <v>71</v>
      </c>
      <c r="I173">
        <v>1</v>
      </c>
      <c r="J173" t="s">
        <v>234</v>
      </c>
      <c r="K173" t="s">
        <v>171</v>
      </c>
      <c r="L173" t="s">
        <v>178</v>
      </c>
      <c r="M173">
        <v>19</v>
      </c>
      <c r="N173">
        <v>0</v>
      </c>
      <c r="O173">
        <v>0</v>
      </c>
      <c r="P173">
        <v>0</v>
      </c>
      <c r="X173" t="str">
        <f>Attack[[#This Row],[服装]]&amp;Attack[[#This Row],[名前]]&amp;Attack[[#This Row],[レアリティ]]</f>
        <v>雪遊び山口忠ICONIC</v>
      </c>
    </row>
    <row r="174" spans="1:24" x14ac:dyDescent="0.25">
      <c r="A174">
        <f>VLOOKUP(Attack[[#This Row],[No用]],SetNo[[No.用]:[vlookup 用]],2,FALSE)</f>
        <v>35</v>
      </c>
      <c r="B174">
        <f>IF(ROW()=2,1,IF(A173&lt;&gt;Attack[[#This Row],[No]],1,B173+1))</f>
        <v>4</v>
      </c>
      <c r="C174" s="1" t="s">
        <v>595</v>
      </c>
      <c r="D174" t="s">
        <v>140</v>
      </c>
      <c r="E174" t="s">
        <v>23</v>
      </c>
      <c r="F174" t="s">
        <v>82</v>
      </c>
      <c r="G174" t="s">
        <v>136</v>
      </c>
      <c r="H174" t="s">
        <v>71</v>
      </c>
      <c r="I174">
        <v>1</v>
      </c>
      <c r="J174" t="s">
        <v>234</v>
      </c>
      <c r="K174" t="s">
        <v>172</v>
      </c>
      <c r="L174" t="s">
        <v>162</v>
      </c>
      <c r="M174">
        <v>21</v>
      </c>
      <c r="N174">
        <v>0</v>
      </c>
      <c r="O174">
        <v>0</v>
      </c>
      <c r="P174">
        <v>0</v>
      </c>
      <c r="X174" t="str">
        <f>Attack[[#This Row],[服装]]&amp;Attack[[#This Row],[名前]]&amp;Attack[[#This Row],[レアリティ]]</f>
        <v>雪遊び山口忠ICONIC</v>
      </c>
    </row>
    <row r="175" spans="1:24" x14ac:dyDescent="0.25">
      <c r="A175">
        <f>VLOOKUP(Attack[[#This Row],[No用]],SetNo[[No.用]:[vlookup 用]],2,FALSE)</f>
        <v>36</v>
      </c>
      <c r="B175">
        <f>IF(ROW()=2,1,IF(A174&lt;&gt;Attack[[#This Row],[No]],1,B174+1))</f>
        <v>1</v>
      </c>
      <c r="C175" s="1" t="s">
        <v>727</v>
      </c>
      <c r="D175" s="1" t="s">
        <v>140</v>
      </c>
      <c r="E175" s="1" t="s">
        <v>90</v>
      </c>
      <c r="F175" s="1" t="s">
        <v>82</v>
      </c>
      <c r="G175" s="1" t="s">
        <v>136</v>
      </c>
      <c r="H175" s="1" t="s">
        <v>71</v>
      </c>
      <c r="I175">
        <v>1</v>
      </c>
      <c r="J175" t="s">
        <v>234</v>
      </c>
      <c r="K175" t="s">
        <v>168</v>
      </c>
      <c r="L175" t="s">
        <v>162</v>
      </c>
      <c r="M175">
        <v>22</v>
      </c>
      <c r="N175">
        <v>0</v>
      </c>
      <c r="O175">
        <v>0</v>
      </c>
      <c r="P175">
        <v>0</v>
      </c>
      <c r="X175" t="str">
        <f>Attack[[#This Row],[服装]]&amp;Attack[[#This Row],[名前]]&amp;Attack[[#This Row],[レアリティ]]</f>
        <v>スパイ山口忠ICONIC</v>
      </c>
    </row>
    <row r="176" spans="1:24" x14ac:dyDescent="0.25">
      <c r="A176">
        <f>VLOOKUP(Attack[[#This Row],[No用]],SetNo[[No.用]:[vlookup 用]],2,FALSE)</f>
        <v>36</v>
      </c>
      <c r="B176">
        <f>IF(ROW()=2,1,IF(A175&lt;&gt;Attack[[#This Row],[No]],1,B175+1))</f>
        <v>2</v>
      </c>
      <c r="C176" s="1" t="s">
        <v>727</v>
      </c>
      <c r="D176" s="1" t="s">
        <v>140</v>
      </c>
      <c r="E176" s="1" t="s">
        <v>90</v>
      </c>
      <c r="F176" s="1" t="s">
        <v>82</v>
      </c>
      <c r="G176" s="1" t="s">
        <v>136</v>
      </c>
      <c r="H176" s="1" t="s">
        <v>71</v>
      </c>
      <c r="I176">
        <v>1</v>
      </c>
      <c r="J176" t="s">
        <v>234</v>
      </c>
      <c r="K176" t="s">
        <v>169</v>
      </c>
      <c r="L176" t="s">
        <v>162</v>
      </c>
      <c r="M176">
        <v>21</v>
      </c>
      <c r="N176">
        <v>0</v>
      </c>
      <c r="O176">
        <v>0</v>
      </c>
      <c r="P176">
        <v>0</v>
      </c>
      <c r="X176" t="str">
        <f>Attack[[#This Row],[服装]]&amp;Attack[[#This Row],[名前]]&amp;Attack[[#This Row],[レアリティ]]</f>
        <v>スパイ山口忠ICONIC</v>
      </c>
    </row>
    <row r="177" spans="1:24" x14ac:dyDescent="0.25">
      <c r="A177">
        <f>VLOOKUP(Attack[[#This Row],[No用]],SetNo[[No.用]:[vlookup 用]],2,FALSE)</f>
        <v>36</v>
      </c>
      <c r="B177">
        <f>IF(ROW()=2,1,IF(A176&lt;&gt;Attack[[#This Row],[No]],1,B176+1))</f>
        <v>3</v>
      </c>
      <c r="C177" s="1" t="s">
        <v>727</v>
      </c>
      <c r="D177" s="1" t="s">
        <v>140</v>
      </c>
      <c r="E177" s="1" t="s">
        <v>90</v>
      </c>
      <c r="F177" s="1" t="s">
        <v>82</v>
      </c>
      <c r="G177" s="1" t="s">
        <v>136</v>
      </c>
      <c r="H177" s="1" t="s">
        <v>71</v>
      </c>
      <c r="I177">
        <v>1</v>
      </c>
      <c r="J177" t="s">
        <v>234</v>
      </c>
      <c r="K177" t="s">
        <v>171</v>
      </c>
      <c r="L177" t="s">
        <v>178</v>
      </c>
      <c r="M177">
        <v>21</v>
      </c>
      <c r="N177">
        <v>0</v>
      </c>
      <c r="O177">
        <v>0</v>
      </c>
      <c r="P177">
        <v>0</v>
      </c>
      <c r="X177" t="str">
        <f>Attack[[#This Row],[服装]]&amp;Attack[[#This Row],[名前]]&amp;Attack[[#This Row],[レアリティ]]</f>
        <v>スパイ山口忠ICONIC</v>
      </c>
    </row>
    <row r="178" spans="1:24" x14ac:dyDescent="0.25">
      <c r="A178">
        <f>VLOOKUP(Attack[[#This Row],[No用]],SetNo[[No.用]:[vlookup 用]],2,FALSE)</f>
        <v>36</v>
      </c>
      <c r="B178">
        <f>IF(ROW()=2,1,IF(A177&lt;&gt;Attack[[#This Row],[No]],1,B177+1))</f>
        <v>4</v>
      </c>
      <c r="C178" s="1" t="s">
        <v>727</v>
      </c>
      <c r="D178" s="1" t="s">
        <v>140</v>
      </c>
      <c r="E178" s="1" t="s">
        <v>90</v>
      </c>
      <c r="F178" s="1" t="s">
        <v>82</v>
      </c>
      <c r="G178" s="1" t="s">
        <v>136</v>
      </c>
      <c r="H178" s="1" t="s">
        <v>71</v>
      </c>
      <c r="I178">
        <v>1</v>
      </c>
      <c r="J178" t="s">
        <v>234</v>
      </c>
      <c r="K178" t="s">
        <v>172</v>
      </c>
      <c r="L178" t="s">
        <v>162</v>
      </c>
      <c r="M178">
        <v>21</v>
      </c>
      <c r="N178">
        <v>0</v>
      </c>
      <c r="O178">
        <v>0</v>
      </c>
      <c r="P178">
        <v>0</v>
      </c>
      <c r="X178" t="str">
        <f>Attack[[#This Row],[服装]]&amp;Attack[[#This Row],[名前]]&amp;Attack[[#This Row],[レアリティ]]</f>
        <v>スパイ山口忠ICONIC</v>
      </c>
    </row>
    <row r="179" spans="1:24" x14ac:dyDescent="0.25">
      <c r="A179">
        <f>VLOOKUP(Attack[[#This Row],[No用]],SetNo[[No.用]:[vlookup 用]],2,FALSE)</f>
        <v>37</v>
      </c>
      <c r="B179">
        <f>IF(ROW()=2,1,IF(A178&lt;&gt;Attack[[#This Row],[No]],1,B178+1))</f>
        <v>1</v>
      </c>
      <c r="C179" s="1" t="s">
        <v>771</v>
      </c>
      <c r="D179" s="1" t="s">
        <v>140</v>
      </c>
      <c r="E179" s="1" t="s">
        <v>77</v>
      </c>
      <c r="F179" s="1" t="s">
        <v>82</v>
      </c>
      <c r="G179" s="1" t="s">
        <v>136</v>
      </c>
      <c r="H179" s="1" t="s">
        <v>71</v>
      </c>
      <c r="I179">
        <v>1</v>
      </c>
      <c r="J179" t="s">
        <v>234</v>
      </c>
      <c r="K179" s="1" t="s">
        <v>168</v>
      </c>
      <c r="L179" s="1" t="s">
        <v>173</v>
      </c>
      <c r="M179">
        <v>29</v>
      </c>
      <c r="N179">
        <v>0</v>
      </c>
      <c r="O179">
        <v>0</v>
      </c>
      <c r="P179">
        <v>0</v>
      </c>
      <c r="X179" t="str">
        <f>Attack[[#This Row],[服装]]&amp;Attack[[#This Row],[名前]]&amp;Attack[[#This Row],[レアリティ]]</f>
        <v>ジャージ山口忠ICONIC</v>
      </c>
    </row>
    <row r="180" spans="1:24" x14ac:dyDescent="0.25">
      <c r="A180">
        <f>VLOOKUP(Attack[[#This Row],[No用]],SetNo[[No.用]:[vlookup 用]],2,FALSE)</f>
        <v>37</v>
      </c>
      <c r="B180">
        <f>IF(ROW()=2,1,IF(A179&lt;&gt;Attack[[#This Row],[No]],1,B179+1))</f>
        <v>2</v>
      </c>
      <c r="C180" s="1" t="s">
        <v>771</v>
      </c>
      <c r="D180" s="1" t="s">
        <v>140</v>
      </c>
      <c r="E180" s="1" t="s">
        <v>77</v>
      </c>
      <c r="F180" s="1" t="s">
        <v>82</v>
      </c>
      <c r="G180" s="1" t="s">
        <v>136</v>
      </c>
      <c r="H180" s="1" t="s">
        <v>71</v>
      </c>
      <c r="I180">
        <v>1</v>
      </c>
      <c r="J180" t="s">
        <v>234</v>
      </c>
      <c r="K180" s="1" t="s">
        <v>169</v>
      </c>
      <c r="L180" s="1" t="s">
        <v>173</v>
      </c>
      <c r="M180">
        <v>28</v>
      </c>
      <c r="N180">
        <v>0</v>
      </c>
      <c r="O180">
        <v>0</v>
      </c>
      <c r="P180">
        <v>0</v>
      </c>
      <c r="X180" t="str">
        <f>Attack[[#This Row],[服装]]&amp;Attack[[#This Row],[名前]]&amp;Attack[[#This Row],[レアリティ]]</f>
        <v>ジャージ山口忠ICONIC</v>
      </c>
    </row>
    <row r="181" spans="1:24" x14ac:dyDescent="0.25">
      <c r="A181">
        <f>VLOOKUP(Attack[[#This Row],[No用]],SetNo[[No.用]:[vlookup 用]],2,FALSE)</f>
        <v>37</v>
      </c>
      <c r="B181">
        <f>IF(ROW()=2,1,IF(A180&lt;&gt;Attack[[#This Row],[No]],1,B180+1))</f>
        <v>3</v>
      </c>
      <c r="C181" s="1" t="s">
        <v>771</v>
      </c>
      <c r="D181" s="1" t="s">
        <v>140</v>
      </c>
      <c r="E181" s="1" t="s">
        <v>77</v>
      </c>
      <c r="F181" s="1" t="s">
        <v>82</v>
      </c>
      <c r="G181" s="1" t="s">
        <v>136</v>
      </c>
      <c r="H181" s="1" t="s">
        <v>71</v>
      </c>
      <c r="I181">
        <v>1</v>
      </c>
      <c r="J181" t="s">
        <v>234</v>
      </c>
      <c r="K181" s="1" t="s">
        <v>171</v>
      </c>
      <c r="L181" s="1" t="s">
        <v>178</v>
      </c>
      <c r="M181">
        <v>24</v>
      </c>
      <c r="N181">
        <v>0</v>
      </c>
      <c r="O181">
        <v>0</v>
      </c>
      <c r="P181">
        <v>0</v>
      </c>
      <c r="X181" t="str">
        <f>Attack[[#This Row],[服装]]&amp;Attack[[#This Row],[名前]]&amp;Attack[[#This Row],[レアリティ]]</f>
        <v>ジャージ山口忠ICONIC</v>
      </c>
    </row>
    <row r="182" spans="1:24" x14ac:dyDescent="0.25">
      <c r="A182">
        <f>VLOOKUP(Attack[[#This Row],[No用]],SetNo[[No.用]:[vlookup 用]],2,FALSE)</f>
        <v>37</v>
      </c>
      <c r="B182">
        <f>IF(ROW()=2,1,IF(A181&lt;&gt;Attack[[#This Row],[No]],1,B181+1))</f>
        <v>4</v>
      </c>
      <c r="C182" s="1" t="s">
        <v>771</v>
      </c>
      <c r="D182" s="1" t="s">
        <v>140</v>
      </c>
      <c r="E182" s="1" t="s">
        <v>77</v>
      </c>
      <c r="F182" s="1" t="s">
        <v>82</v>
      </c>
      <c r="G182" s="1" t="s">
        <v>136</v>
      </c>
      <c r="H182" s="1" t="s">
        <v>71</v>
      </c>
      <c r="I182">
        <v>1</v>
      </c>
      <c r="J182" t="s">
        <v>234</v>
      </c>
      <c r="K182" s="1" t="s">
        <v>183</v>
      </c>
      <c r="L182" s="1" t="s">
        <v>224</v>
      </c>
      <c r="M182">
        <v>35</v>
      </c>
      <c r="N182">
        <v>0</v>
      </c>
      <c r="O182">
        <v>45</v>
      </c>
      <c r="P182">
        <v>0</v>
      </c>
      <c r="X182" t="str">
        <f>Attack[[#This Row],[服装]]&amp;Attack[[#This Row],[名前]]&amp;Attack[[#This Row],[レアリティ]]</f>
        <v>ジャージ山口忠ICONIC</v>
      </c>
    </row>
    <row r="183" spans="1:24" x14ac:dyDescent="0.25">
      <c r="A183">
        <f>VLOOKUP(Attack[[#This Row],[No用]],SetNo[[No.用]:[vlookup 用]],2,FALSE)</f>
        <v>37</v>
      </c>
      <c r="B183">
        <f>IF(ROW()=2,1,IF(A182&lt;&gt;Attack[[#This Row],[No]],1,B182+1))</f>
        <v>5</v>
      </c>
      <c r="C183" s="1" t="s">
        <v>771</v>
      </c>
      <c r="D183" s="1" t="s">
        <v>140</v>
      </c>
      <c r="E183" s="1" t="s">
        <v>77</v>
      </c>
      <c r="F183" s="1" t="s">
        <v>82</v>
      </c>
      <c r="G183" s="1" t="s">
        <v>136</v>
      </c>
      <c r="H183" s="1" t="s">
        <v>71</v>
      </c>
      <c r="I183">
        <v>1</v>
      </c>
      <c r="J183" t="s">
        <v>234</v>
      </c>
      <c r="K183" s="1" t="s">
        <v>172</v>
      </c>
      <c r="L183" s="1" t="s">
        <v>162</v>
      </c>
      <c r="M183">
        <v>21</v>
      </c>
      <c r="N183">
        <v>0</v>
      </c>
      <c r="O183">
        <v>0</v>
      </c>
      <c r="P183">
        <v>0</v>
      </c>
      <c r="X183" t="str">
        <f>Attack[[#This Row],[服装]]&amp;Attack[[#This Row],[名前]]&amp;Attack[[#This Row],[レアリティ]]</f>
        <v>ジャージ山口忠ICONIC</v>
      </c>
    </row>
    <row r="184" spans="1:24" x14ac:dyDescent="0.25">
      <c r="A184">
        <f>VLOOKUP(Attack[[#This Row],[No用]],SetNo[[No.用]:[vlookup 用]],2,FALSE)</f>
        <v>38</v>
      </c>
      <c r="B184">
        <f>IF(ROW()=2,1,IF(A183&lt;&gt;Attack[[#This Row],[No]],1,B183+1))</f>
        <v>1</v>
      </c>
      <c r="C184" s="1" t="s">
        <v>1016</v>
      </c>
      <c r="D184" s="1" t="s">
        <v>140</v>
      </c>
      <c r="E184" s="1" t="s">
        <v>73</v>
      </c>
      <c r="F184" s="1" t="s">
        <v>82</v>
      </c>
      <c r="G184" s="1" t="s">
        <v>136</v>
      </c>
      <c r="H184" s="1" t="s">
        <v>71</v>
      </c>
      <c r="I184">
        <v>1</v>
      </c>
      <c r="J184" t="s">
        <v>234</v>
      </c>
      <c r="K184" s="1" t="s">
        <v>168</v>
      </c>
      <c r="L184" s="1" t="s">
        <v>162</v>
      </c>
      <c r="M184">
        <v>22</v>
      </c>
      <c r="N184">
        <v>0</v>
      </c>
      <c r="O184">
        <v>0</v>
      </c>
      <c r="P184">
        <v>0</v>
      </c>
      <c r="X184" t="str">
        <f>Attack[[#This Row],[服装]]&amp;Attack[[#This Row],[名前]]&amp;Attack[[#This Row],[レアリティ]]</f>
        <v>焼き芋山口忠ICONIC</v>
      </c>
    </row>
    <row r="185" spans="1:24" x14ac:dyDescent="0.25">
      <c r="A185">
        <f>VLOOKUP(Attack[[#This Row],[No用]],SetNo[[No.用]:[vlookup 用]],2,FALSE)</f>
        <v>38</v>
      </c>
      <c r="B185">
        <f>IF(ROW()=2,1,IF(A184&lt;&gt;Attack[[#This Row],[No]],1,B184+1))</f>
        <v>2</v>
      </c>
      <c r="C185" s="1" t="s">
        <v>1016</v>
      </c>
      <c r="D185" s="1" t="s">
        <v>140</v>
      </c>
      <c r="E185" s="1" t="s">
        <v>73</v>
      </c>
      <c r="F185" s="1" t="s">
        <v>82</v>
      </c>
      <c r="G185" s="1" t="s">
        <v>136</v>
      </c>
      <c r="H185" s="1" t="s">
        <v>71</v>
      </c>
      <c r="I185">
        <v>1</v>
      </c>
      <c r="J185" t="s">
        <v>234</v>
      </c>
      <c r="K185" s="1" t="s">
        <v>169</v>
      </c>
      <c r="L185" s="1" t="s">
        <v>162</v>
      </c>
      <c r="M185">
        <v>21</v>
      </c>
      <c r="N185">
        <v>0</v>
      </c>
      <c r="O185">
        <v>0</v>
      </c>
      <c r="P185">
        <v>0</v>
      </c>
      <c r="X185" t="str">
        <f>Attack[[#This Row],[服装]]&amp;Attack[[#This Row],[名前]]&amp;Attack[[#This Row],[レアリティ]]</f>
        <v>焼き芋山口忠ICONIC</v>
      </c>
    </row>
    <row r="186" spans="1:24" x14ac:dyDescent="0.25">
      <c r="A186">
        <f>VLOOKUP(Attack[[#This Row],[No用]],SetNo[[No.用]:[vlookup 用]],2,FALSE)</f>
        <v>38</v>
      </c>
      <c r="B186">
        <f>IF(ROW()=2,1,IF(A185&lt;&gt;Attack[[#This Row],[No]],1,B185+1))</f>
        <v>3</v>
      </c>
      <c r="C186" s="1" t="s">
        <v>1016</v>
      </c>
      <c r="D186" s="1" t="s">
        <v>140</v>
      </c>
      <c r="E186" s="1" t="s">
        <v>73</v>
      </c>
      <c r="F186" s="1" t="s">
        <v>82</v>
      </c>
      <c r="G186" s="1" t="s">
        <v>136</v>
      </c>
      <c r="H186" s="1" t="s">
        <v>71</v>
      </c>
      <c r="I186">
        <v>1</v>
      </c>
      <c r="J186" t="s">
        <v>234</v>
      </c>
      <c r="K186" s="1" t="s">
        <v>171</v>
      </c>
      <c r="L186" s="1" t="s">
        <v>162</v>
      </c>
      <c r="M186">
        <v>19</v>
      </c>
      <c r="N186">
        <v>0</v>
      </c>
      <c r="O186">
        <v>0</v>
      </c>
      <c r="P186">
        <v>0</v>
      </c>
      <c r="X186" t="str">
        <f>Attack[[#This Row],[服装]]&amp;Attack[[#This Row],[名前]]&amp;Attack[[#This Row],[レアリティ]]</f>
        <v>焼き芋山口忠ICONIC</v>
      </c>
    </row>
    <row r="187" spans="1:24" x14ac:dyDescent="0.25">
      <c r="A187">
        <f>VLOOKUP(Attack[[#This Row],[No用]],SetNo[[No.用]:[vlookup 用]],2,FALSE)</f>
        <v>38</v>
      </c>
      <c r="B187">
        <f>IF(ROW()=2,1,IF(A186&lt;&gt;Attack[[#This Row],[No]],1,B186+1))</f>
        <v>4</v>
      </c>
      <c r="C187" s="1" t="s">
        <v>1016</v>
      </c>
      <c r="D187" s="1" t="s">
        <v>140</v>
      </c>
      <c r="E187" s="1" t="s">
        <v>73</v>
      </c>
      <c r="F187" s="1" t="s">
        <v>82</v>
      </c>
      <c r="G187" s="1" t="s">
        <v>136</v>
      </c>
      <c r="H187" s="1" t="s">
        <v>71</v>
      </c>
      <c r="I187">
        <v>1</v>
      </c>
      <c r="J187" t="s">
        <v>234</v>
      </c>
      <c r="K187" s="1" t="s">
        <v>172</v>
      </c>
      <c r="L187" s="1" t="s">
        <v>162</v>
      </c>
      <c r="M187">
        <v>21</v>
      </c>
      <c r="N187">
        <v>0</v>
      </c>
      <c r="O187">
        <v>0</v>
      </c>
      <c r="P187">
        <v>0</v>
      </c>
      <c r="X187" t="str">
        <f>Attack[[#This Row],[服装]]&amp;Attack[[#This Row],[名前]]&amp;Attack[[#This Row],[レアリティ]]</f>
        <v>焼き芋山口忠ICONIC</v>
      </c>
    </row>
    <row r="188" spans="1:24" x14ac:dyDescent="0.25">
      <c r="A188">
        <f>VLOOKUP(Attack[[#This Row],[No用]],SetNo[[No.用]:[vlookup 用]],2,FALSE)</f>
        <v>39</v>
      </c>
      <c r="B188">
        <f>IF(ROW()=2,1,IF(A187&lt;&gt;Attack[[#This Row],[No]],1,B187+1))</f>
        <v>1</v>
      </c>
      <c r="C188" s="1" t="s">
        <v>1674</v>
      </c>
      <c r="D188" s="1" t="s">
        <v>140</v>
      </c>
      <c r="E188" s="1" t="s">
        <v>90</v>
      </c>
      <c r="F188" s="1" t="s">
        <v>82</v>
      </c>
      <c r="G188" s="1" t="s">
        <v>136</v>
      </c>
      <c r="H188" s="1" t="s">
        <v>71</v>
      </c>
      <c r="I188">
        <v>1</v>
      </c>
      <c r="J188" t="s">
        <v>234</v>
      </c>
      <c r="K188" s="1" t="s">
        <v>168</v>
      </c>
      <c r="L188" s="1" t="s">
        <v>178</v>
      </c>
      <c r="M188">
        <v>26</v>
      </c>
      <c r="N188">
        <v>0</v>
      </c>
      <c r="O188">
        <v>0</v>
      </c>
      <c r="P188">
        <v>0</v>
      </c>
      <c r="X188" t="str">
        <f>Attack[[#This Row],[服装]]&amp;Attack[[#This Row],[名前]]&amp;Attack[[#This Row],[レアリティ]]</f>
        <v>思い出山口忠ICONIC</v>
      </c>
    </row>
    <row r="189" spans="1:24" x14ac:dyDescent="0.25">
      <c r="A189">
        <f>VLOOKUP(Attack[[#This Row],[No用]],SetNo[[No.用]:[vlookup 用]],2,FALSE)</f>
        <v>39</v>
      </c>
      <c r="B189">
        <f>IF(ROW()=2,1,IF(A188&lt;&gt;Attack[[#This Row],[No]],1,B188+1))</f>
        <v>2</v>
      </c>
      <c r="C189" s="1" t="s">
        <v>1674</v>
      </c>
      <c r="D189" s="1" t="s">
        <v>140</v>
      </c>
      <c r="E189" s="1" t="s">
        <v>90</v>
      </c>
      <c r="F189" s="1" t="s">
        <v>82</v>
      </c>
      <c r="G189" s="1" t="s">
        <v>136</v>
      </c>
      <c r="H189" s="1" t="s">
        <v>71</v>
      </c>
      <c r="I189">
        <v>1</v>
      </c>
      <c r="J189" t="s">
        <v>234</v>
      </c>
      <c r="K189" s="1" t="s">
        <v>169</v>
      </c>
      <c r="L189" s="1" t="s">
        <v>162</v>
      </c>
      <c r="M189">
        <v>22</v>
      </c>
      <c r="N189">
        <v>0</v>
      </c>
      <c r="O189">
        <v>0</v>
      </c>
      <c r="P189">
        <v>0</v>
      </c>
      <c r="X189" t="str">
        <f>Attack[[#This Row],[服装]]&amp;Attack[[#This Row],[名前]]&amp;Attack[[#This Row],[レアリティ]]</f>
        <v>思い出山口忠ICONIC</v>
      </c>
    </row>
    <row r="190" spans="1:24" x14ac:dyDescent="0.25">
      <c r="A190">
        <f>VLOOKUP(Attack[[#This Row],[No用]],SetNo[[No.用]:[vlookup 用]],2,FALSE)</f>
        <v>39</v>
      </c>
      <c r="B190">
        <f>IF(ROW()=2,1,IF(A189&lt;&gt;Attack[[#This Row],[No]],1,B189+1))</f>
        <v>3</v>
      </c>
      <c r="C190" s="1" t="s">
        <v>1674</v>
      </c>
      <c r="D190" s="1" t="s">
        <v>140</v>
      </c>
      <c r="E190" s="1" t="s">
        <v>90</v>
      </c>
      <c r="F190" s="1" t="s">
        <v>82</v>
      </c>
      <c r="G190" s="1" t="s">
        <v>136</v>
      </c>
      <c r="H190" s="1" t="s">
        <v>71</v>
      </c>
      <c r="I190">
        <v>1</v>
      </c>
      <c r="J190" t="s">
        <v>234</v>
      </c>
      <c r="K190" s="1" t="s">
        <v>171</v>
      </c>
      <c r="L190" s="1" t="s">
        <v>162</v>
      </c>
      <c r="M190">
        <v>20</v>
      </c>
      <c r="N190">
        <v>0</v>
      </c>
      <c r="O190">
        <v>0</v>
      </c>
      <c r="P190">
        <v>0</v>
      </c>
      <c r="X190" t="str">
        <f>Attack[[#This Row],[服装]]&amp;Attack[[#This Row],[名前]]&amp;Attack[[#This Row],[レアリティ]]</f>
        <v>思い出山口忠ICONIC</v>
      </c>
    </row>
    <row r="191" spans="1:24" x14ac:dyDescent="0.25">
      <c r="A191">
        <f>VLOOKUP(Attack[[#This Row],[No用]],SetNo[[No.用]:[vlookup 用]],2,FALSE)</f>
        <v>39</v>
      </c>
      <c r="B191">
        <f>IF(ROW()=2,1,IF(A190&lt;&gt;Attack[[#This Row],[No]],1,B190+1))</f>
        <v>4</v>
      </c>
      <c r="C191" s="1" t="s">
        <v>1674</v>
      </c>
      <c r="D191" s="1" t="s">
        <v>140</v>
      </c>
      <c r="E191" s="1" t="s">
        <v>90</v>
      </c>
      <c r="F191" s="1" t="s">
        <v>82</v>
      </c>
      <c r="G191" s="1" t="s">
        <v>136</v>
      </c>
      <c r="H191" s="1" t="s">
        <v>71</v>
      </c>
      <c r="I191">
        <v>1</v>
      </c>
      <c r="J191" t="s">
        <v>234</v>
      </c>
      <c r="K191" s="1" t="s">
        <v>172</v>
      </c>
      <c r="L191" s="1" t="s">
        <v>162</v>
      </c>
      <c r="M191">
        <v>22</v>
      </c>
      <c r="N191">
        <v>0</v>
      </c>
      <c r="O191">
        <v>0</v>
      </c>
      <c r="P191">
        <v>0</v>
      </c>
      <c r="X191" t="str">
        <f>Attack[[#This Row],[服装]]&amp;Attack[[#This Row],[名前]]&amp;Attack[[#This Row],[レアリティ]]</f>
        <v>思い出山口忠ICONIC</v>
      </c>
    </row>
    <row r="192" spans="1:24" x14ac:dyDescent="0.25">
      <c r="A192">
        <f>VLOOKUP(Attack[[#This Row],[No用]],SetNo[[No.用]:[vlookup 用]],2,FALSE)</f>
        <v>40</v>
      </c>
      <c r="B192">
        <f>IF(ROW()=2,1,IF(A187&lt;&gt;Attack[[#This Row],[No]],1,B187+1))</f>
        <v>1</v>
      </c>
      <c r="C192" t="s">
        <v>108</v>
      </c>
      <c r="D192" t="s">
        <v>141</v>
      </c>
      <c r="E192" t="s">
        <v>77</v>
      </c>
      <c r="F192" t="s">
        <v>80</v>
      </c>
      <c r="G192" t="s">
        <v>136</v>
      </c>
      <c r="H192" t="s">
        <v>71</v>
      </c>
      <c r="I192">
        <v>0</v>
      </c>
      <c r="J192" t="s">
        <v>234</v>
      </c>
      <c r="M192">
        <v>0</v>
      </c>
      <c r="N192">
        <v>0</v>
      </c>
      <c r="O192">
        <v>0</v>
      </c>
      <c r="P192">
        <v>0</v>
      </c>
      <c r="X192" t="str">
        <f>Attack[[#This Row],[服装]]&amp;Attack[[#This Row],[名前]]&amp;Attack[[#This Row],[レアリティ]]</f>
        <v>ユニフォーム西谷夕ICONIC</v>
      </c>
    </row>
    <row r="193" spans="1:24" x14ac:dyDescent="0.25">
      <c r="A193">
        <f>VLOOKUP(Attack[[#This Row],[No用]],SetNo[[No.用]:[vlookup 用]],2,FALSE)</f>
        <v>41</v>
      </c>
      <c r="B193">
        <f>IF(ROW()=2,1,IF(A192&lt;&gt;Attack[[#This Row],[No]],1,B192+1))</f>
        <v>1</v>
      </c>
      <c r="C193" t="s">
        <v>149</v>
      </c>
      <c r="D193" t="s">
        <v>141</v>
      </c>
      <c r="E193" t="s">
        <v>73</v>
      </c>
      <c r="F193" t="s">
        <v>80</v>
      </c>
      <c r="G193" t="s">
        <v>136</v>
      </c>
      <c r="H193" t="s">
        <v>71</v>
      </c>
      <c r="I193">
        <v>0</v>
      </c>
      <c r="J193" t="s">
        <v>234</v>
      </c>
      <c r="M193">
        <v>0</v>
      </c>
      <c r="N193">
        <v>0</v>
      </c>
      <c r="O193">
        <v>0</v>
      </c>
      <c r="P193">
        <v>0</v>
      </c>
      <c r="X193" t="str">
        <f>Attack[[#This Row],[服装]]&amp;Attack[[#This Row],[名前]]&amp;Attack[[#This Row],[レアリティ]]</f>
        <v>制服西谷夕ICONIC</v>
      </c>
    </row>
    <row r="194" spans="1:24" x14ac:dyDescent="0.25">
      <c r="A194">
        <f>VLOOKUP(Attack[[#This Row],[No用]],SetNo[[No.用]:[vlookup 用]],2,FALSE)</f>
        <v>42</v>
      </c>
      <c r="B194">
        <f>IF(ROW()=2,1,IF(A193&lt;&gt;Attack[[#This Row],[No]],1,B193+1))</f>
        <v>1</v>
      </c>
      <c r="C194" s="1" t="s">
        <v>585</v>
      </c>
      <c r="D194" t="s">
        <v>141</v>
      </c>
      <c r="E194" t="s">
        <v>73</v>
      </c>
      <c r="F194" t="s">
        <v>80</v>
      </c>
      <c r="G194" t="s">
        <v>136</v>
      </c>
      <c r="H194" t="s">
        <v>71</v>
      </c>
      <c r="I194">
        <v>0</v>
      </c>
      <c r="J194" t="s">
        <v>234</v>
      </c>
      <c r="M194">
        <v>0</v>
      </c>
      <c r="N194">
        <v>0</v>
      </c>
      <c r="O194">
        <v>0</v>
      </c>
      <c r="P194">
        <v>0</v>
      </c>
      <c r="X194" t="str">
        <f>Attack[[#This Row],[服装]]&amp;Attack[[#This Row],[名前]]&amp;Attack[[#This Row],[レアリティ]]</f>
        <v>Xmas西谷夕ICONIC</v>
      </c>
    </row>
    <row r="195" spans="1:24" x14ac:dyDescent="0.25">
      <c r="A195">
        <f>VLOOKUP(Attack[[#This Row],[No用]],SetNo[[No.用]:[vlookup 用]],2,FALSE)</f>
        <v>43</v>
      </c>
      <c r="B195">
        <f>IF(ROW()=2,1,IF(A194&lt;&gt;Attack[[#This Row],[No]],1,B194+1))</f>
        <v>1</v>
      </c>
      <c r="C195" s="1" t="s">
        <v>669</v>
      </c>
      <c r="D195" s="1" t="s">
        <v>141</v>
      </c>
      <c r="E195" s="1" t="s">
        <v>90</v>
      </c>
      <c r="F195" s="1" t="s">
        <v>80</v>
      </c>
      <c r="G195" s="1" t="s">
        <v>136</v>
      </c>
      <c r="H195" s="1" t="s">
        <v>71</v>
      </c>
      <c r="I195">
        <v>0</v>
      </c>
      <c r="J195" t="s">
        <v>234</v>
      </c>
      <c r="M195">
        <v>0</v>
      </c>
      <c r="N195">
        <v>0</v>
      </c>
      <c r="O195">
        <v>0</v>
      </c>
      <c r="P195">
        <v>0</v>
      </c>
      <c r="X195" t="str">
        <f>Attack[[#This Row],[服装]]&amp;Attack[[#This Row],[名前]]&amp;Attack[[#This Row],[レアリティ]]</f>
        <v>バーガー西谷夕ICONIC</v>
      </c>
    </row>
    <row r="196" spans="1:24" x14ac:dyDescent="0.25">
      <c r="A196">
        <f>VLOOKUP(Attack[[#This Row],[No用]],SetNo[[No.用]:[vlookup 用]],2,FALSE)</f>
        <v>44</v>
      </c>
      <c r="B196">
        <f>IF(ROW()=2,1,IF(A195&lt;&gt;Attack[[#This Row],[No]],1,B195+1))</f>
        <v>1</v>
      </c>
      <c r="C196" s="1" t="s">
        <v>759</v>
      </c>
      <c r="D196" s="1" t="s">
        <v>141</v>
      </c>
      <c r="E196" s="1" t="s">
        <v>77</v>
      </c>
      <c r="F196" s="1" t="s">
        <v>80</v>
      </c>
      <c r="G196" s="1" t="s">
        <v>136</v>
      </c>
      <c r="H196" s="1" t="s">
        <v>71</v>
      </c>
      <c r="I196">
        <v>0</v>
      </c>
      <c r="J196" t="s">
        <v>234</v>
      </c>
      <c r="M196">
        <v>0</v>
      </c>
      <c r="N196">
        <v>0</v>
      </c>
      <c r="O196">
        <v>0</v>
      </c>
      <c r="P196">
        <v>0</v>
      </c>
      <c r="X196" t="str">
        <f>Attack[[#This Row],[服装]]&amp;Attack[[#This Row],[名前]]&amp;Attack[[#This Row],[レアリティ]]</f>
        <v>文化祭2西谷夕ICONIC</v>
      </c>
    </row>
    <row r="197" spans="1:24" x14ac:dyDescent="0.25">
      <c r="A197">
        <f>VLOOKUP(Attack[[#This Row],[No用]],SetNo[[No.用]:[vlookup 用]],2,FALSE)</f>
        <v>45</v>
      </c>
      <c r="B197">
        <f>IF(ROW()=2,1,IF(A196&lt;&gt;Attack[[#This Row],[No]],1,B196+1))</f>
        <v>1</v>
      </c>
      <c r="C197" s="1" t="s">
        <v>871</v>
      </c>
      <c r="D197" s="1" t="s">
        <v>141</v>
      </c>
      <c r="E197" s="1" t="s">
        <v>73</v>
      </c>
      <c r="F197" s="1" t="s">
        <v>80</v>
      </c>
      <c r="G197" s="1" t="s">
        <v>136</v>
      </c>
      <c r="H197" s="1" t="s">
        <v>71</v>
      </c>
      <c r="I197">
        <v>0</v>
      </c>
      <c r="J197" t="s">
        <v>234</v>
      </c>
      <c r="M197">
        <v>0</v>
      </c>
      <c r="N197">
        <v>0</v>
      </c>
      <c r="O197">
        <v>0</v>
      </c>
      <c r="P197">
        <v>0</v>
      </c>
      <c r="X197" t="str">
        <f>Attack[[#This Row],[服装]]&amp;Attack[[#This Row],[名前]]&amp;Attack[[#This Row],[レアリティ]]</f>
        <v>2周年西谷夕ICONIC</v>
      </c>
    </row>
    <row r="198" spans="1:24" x14ac:dyDescent="0.25">
      <c r="A198">
        <f>VLOOKUP(Attack[[#This Row],[No用]],SetNo[[No.用]:[vlookup 用]],2,FALSE)</f>
        <v>46</v>
      </c>
      <c r="B198">
        <f>IF(ROW()=2,1,IF(A197&lt;&gt;Attack[[#This Row],[No]],1,B197+1))</f>
        <v>1</v>
      </c>
      <c r="C198" s="1" t="s">
        <v>1031</v>
      </c>
      <c r="D198" s="1" t="s">
        <v>141</v>
      </c>
      <c r="E198" s="1" t="s">
        <v>90</v>
      </c>
      <c r="F198" s="1" t="s">
        <v>80</v>
      </c>
      <c r="G198" s="1" t="s">
        <v>136</v>
      </c>
      <c r="H198" s="1" t="s">
        <v>71</v>
      </c>
      <c r="I198">
        <v>0</v>
      </c>
      <c r="J198" t="s">
        <v>234</v>
      </c>
      <c r="M198">
        <v>0</v>
      </c>
      <c r="N198">
        <v>0</v>
      </c>
      <c r="O198">
        <v>0</v>
      </c>
      <c r="P198">
        <v>0</v>
      </c>
      <c r="X198" t="str">
        <f>Attack[[#This Row],[服装]]&amp;Attack[[#This Row],[名前]]&amp;Attack[[#This Row],[レアリティ]]</f>
        <v>ハロウィン西谷夕ICONIC</v>
      </c>
    </row>
    <row r="199" spans="1:24" x14ac:dyDescent="0.25">
      <c r="A199">
        <f>VLOOKUP(Attack[[#This Row],[No用]],SetNo[[No.用]:[vlookup 用]],2,FALSE)</f>
        <v>47</v>
      </c>
      <c r="B199">
        <f>IF(ROW()=2,1,IF(A198&lt;&gt;Attack[[#This Row],[No]],1,B198+1))</f>
        <v>1</v>
      </c>
      <c r="C199" s="1" t="s">
        <v>1674</v>
      </c>
      <c r="D199" s="1" t="s">
        <v>141</v>
      </c>
      <c r="E199" s="1" t="s">
        <v>77</v>
      </c>
      <c r="F199" s="1" t="s">
        <v>80</v>
      </c>
      <c r="G199" s="1" t="s">
        <v>136</v>
      </c>
      <c r="H199" s="1" t="s">
        <v>71</v>
      </c>
      <c r="I199">
        <v>0</v>
      </c>
      <c r="J199" t="s">
        <v>234</v>
      </c>
      <c r="M199">
        <v>0</v>
      </c>
      <c r="N199">
        <v>0</v>
      </c>
      <c r="O199">
        <v>0</v>
      </c>
      <c r="P199">
        <v>0</v>
      </c>
      <c r="X199" t="str">
        <f>Attack[[#This Row],[服装]]&amp;Attack[[#This Row],[名前]]&amp;Attack[[#This Row],[レアリティ]]</f>
        <v>思い出西谷夕ICONIC</v>
      </c>
    </row>
    <row r="200" spans="1:24" x14ac:dyDescent="0.25">
      <c r="A200">
        <f>VLOOKUP(Attack[[#This Row],[No用]],SetNo[[No.用]:[vlookup 用]],2,FALSE)</f>
        <v>48</v>
      </c>
      <c r="B200">
        <f>IF(ROW()=2,1,IF(A198&lt;&gt;Attack[[#This Row],[No]],1,B198+1))</f>
        <v>1</v>
      </c>
      <c r="C200" t="s">
        <v>205</v>
      </c>
      <c r="D200" t="s">
        <v>142</v>
      </c>
      <c r="E200" t="s">
        <v>24</v>
      </c>
      <c r="F200" t="s">
        <v>25</v>
      </c>
      <c r="G200" t="s">
        <v>136</v>
      </c>
      <c r="H200" t="s">
        <v>71</v>
      </c>
      <c r="I200">
        <v>1</v>
      </c>
      <c r="J200" t="s">
        <v>234</v>
      </c>
      <c r="K200" t="s">
        <v>168</v>
      </c>
      <c r="L200" t="s">
        <v>173</v>
      </c>
      <c r="M200">
        <v>30</v>
      </c>
      <c r="N200">
        <v>0</v>
      </c>
      <c r="O200">
        <v>0</v>
      </c>
      <c r="P200">
        <v>0</v>
      </c>
      <c r="X200" t="str">
        <f>Attack[[#This Row],[服装]]&amp;Attack[[#This Row],[名前]]&amp;Attack[[#This Row],[レアリティ]]</f>
        <v>ユニフォーム田中龍之介ICONIC</v>
      </c>
    </row>
    <row r="201" spans="1:24" x14ac:dyDescent="0.25">
      <c r="A201">
        <f>VLOOKUP(Attack[[#This Row],[No用]],SetNo[[No.用]:[vlookup 用]],2,FALSE)</f>
        <v>48</v>
      </c>
      <c r="B201">
        <f>IF(ROW()=2,1,IF(A200&lt;&gt;Attack[[#This Row],[No]],1,B200+1))</f>
        <v>2</v>
      </c>
      <c r="C201" t="s">
        <v>205</v>
      </c>
      <c r="D201" t="s">
        <v>142</v>
      </c>
      <c r="E201" t="s">
        <v>24</v>
      </c>
      <c r="F201" t="s">
        <v>25</v>
      </c>
      <c r="G201" t="s">
        <v>136</v>
      </c>
      <c r="H201" t="s">
        <v>71</v>
      </c>
      <c r="I201">
        <v>1</v>
      </c>
      <c r="J201" t="s">
        <v>234</v>
      </c>
      <c r="K201" t="s">
        <v>169</v>
      </c>
      <c r="L201" t="s">
        <v>162</v>
      </c>
      <c r="M201">
        <v>27</v>
      </c>
      <c r="N201">
        <v>0</v>
      </c>
      <c r="O201">
        <v>0</v>
      </c>
      <c r="P201">
        <v>0</v>
      </c>
      <c r="X201" t="str">
        <f>Attack[[#This Row],[服装]]&amp;Attack[[#This Row],[名前]]&amp;Attack[[#This Row],[レアリティ]]</f>
        <v>ユニフォーム田中龍之介ICONIC</v>
      </c>
    </row>
    <row r="202" spans="1:24" x14ac:dyDescent="0.25">
      <c r="A202">
        <f>VLOOKUP(Attack[[#This Row],[No用]],SetNo[[No.用]:[vlookup 用]],2,FALSE)</f>
        <v>48</v>
      </c>
      <c r="B202">
        <f>IF(ROW()=2,1,IF(A201&lt;&gt;Attack[[#This Row],[No]],1,B201+1))</f>
        <v>3</v>
      </c>
      <c r="C202" t="s">
        <v>205</v>
      </c>
      <c r="D202" t="s">
        <v>142</v>
      </c>
      <c r="E202" t="s">
        <v>24</v>
      </c>
      <c r="F202" t="s">
        <v>25</v>
      </c>
      <c r="G202" t="s">
        <v>136</v>
      </c>
      <c r="H202" t="s">
        <v>71</v>
      </c>
      <c r="I202">
        <v>1</v>
      </c>
      <c r="J202" t="s">
        <v>234</v>
      </c>
      <c r="K202" t="s">
        <v>257</v>
      </c>
      <c r="L202" t="s">
        <v>173</v>
      </c>
      <c r="M202">
        <v>33</v>
      </c>
      <c r="N202">
        <v>0</v>
      </c>
      <c r="O202">
        <v>0</v>
      </c>
      <c r="P202">
        <v>0</v>
      </c>
      <c r="X202" t="str">
        <f>Attack[[#This Row],[服装]]&amp;Attack[[#This Row],[名前]]&amp;Attack[[#This Row],[レアリティ]]</f>
        <v>ユニフォーム田中龍之介ICONIC</v>
      </c>
    </row>
    <row r="203" spans="1:24" x14ac:dyDescent="0.25">
      <c r="A203">
        <f>VLOOKUP(Attack[[#This Row],[No用]],SetNo[[No.用]:[vlookup 用]],2,FALSE)</f>
        <v>48</v>
      </c>
      <c r="B203">
        <f>IF(ROW()=2,1,IF(A202&lt;&gt;Attack[[#This Row],[No]],1,B202+1))</f>
        <v>4</v>
      </c>
      <c r="C203" t="s">
        <v>205</v>
      </c>
      <c r="D203" t="s">
        <v>142</v>
      </c>
      <c r="E203" t="s">
        <v>24</v>
      </c>
      <c r="F203" t="s">
        <v>25</v>
      </c>
      <c r="G203" t="s">
        <v>136</v>
      </c>
      <c r="H203" t="s">
        <v>71</v>
      </c>
      <c r="I203">
        <v>1</v>
      </c>
      <c r="J203" t="s">
        <v>234</v>
      </c>
      <c r="K203" t="s">
        <v>183</v>
      </c>
      <c r="L203" t="s">
        <v>224</v>
      </c>
      <c r="M203">
        <v>37</v>
      </c>
      <c r="N203">
        <v>5</v>
      </c>
      <c r="O203">
        <v>45</v>
      </c>
      <c r="P203">
        <v>7</v>
      </c>
      <c r="W203" s="1" t="s">
        <v>1225</v>
      </c>
      <c r="X203" t="str">
        <f>Attack[[#This Row],[服装]]&amp;Attack[[#This Row],[名前]]&amp;Attack[[#This Row],[レアリティ]]</f>
        <v>ユニフォーム田中龍之介ICONIC</v>
      </c>
    </row>
    <row r="204" spans="1:24" x14ac:dyDescent="0.25">
      <c r="A204">
        <f>VLOOKUP(Attack[[#This Row],[No用]],SetNo[[No.用]:[vlookup 用]],2,FALSE)</f>
        <v>49</v>
      </c>
      <c r="B204">
        <f>IF(ROW()=2,1,IF(A203&lt;&gt;Attack[[#This Row],[No]],1,B203+1))</f>
        <v>1</v>
      </c>
      <c r="C204" t="s">
        <v>149</v>
      </c>
      <c r="D204" t="s">
        <v>142</v>
      </c>
      <c r="E204" t="s">
        <v>28</v>
      </c>
      <c r="F204" t="s">
        <v>25</v>
      </c>
      <c r="G204" t="s">
        <v>136</v>
      </c>
      <c r="H204" t="s">
        <v>71</v>
      </c>
      <c r="I204">
        <v>1</v>
      </c>
      <c r="J204" t="s">
        <v>234</v>
      </c>
      <c r="K204" t="s">
        <v>168</v>
      </c>
      <c r="L204" t="s">
        <v>173</v>
      </c>
      <c r="M204">
        <v>30</v>
      </c>
      <c r="N204">
        <v>0</v>
      </c>
      <c r="O204">
        <v>0</v>
      </c>
      <c r="P204">
        <v>0</v>
      </c>
      <c r="X204" t="str">
        <f>Attack[[#This Row],[服装]]&amp;Attack[[#This Row],[名前]]&amp;Attack[[#This Row],[レアリティ]]</f>
        <v>制服田中龍之介ICONIC</v>
      </c>
    </row>
    <row r="205" spans="1:24" x14ac:dyDescent="0.25">
      <c r="A205">
        <f>VLOOKUP(Attack[[#This Row],[No用]],SetNo[[No.用]:[vlookup 用]],2,FALSE)</f>
        <v>49</v>
      </c>
      <c r="B205">
        <f>IF(ROW()=2,1,IF(A204&lt;&gt;Attack[[#This Row],[No]],1,B204+1))</f>
        <v>2</v>
      </c>
      <c r="C205" t="s">
        <v>149</v>
      </c>
      <c r="D205" t="s">
        <v>142</v>
      </c>
      <c r="E205" t="s">
        <v>28</v>
      </c>
      <c r="F205" t="s">
        <v>25</v>
      </c>
      <c r="G205" t="s">
        <v>136</v>
      </c>
      <c r="H205" t="s">
        <v>71</v>
      </c>
      <c r="I205">
        <v>1</v>
      </c>
      <c r="J205" t="s">
        <v>234</v>
      </c>
      <c r="K205" t="s">
        <v>169</v>
      </c>
      <c r="L205" t="s">
        <v>178</v>
      </c>
      <c r="M205">
        <v>29</v>
      </c>
      <c r="N205">
        <v>0</v>
      </c>
      <c r="O205">
        <v>0</v>
      </c>
      <c r="P205">
        <v>0</v>
      </c>
      <c r="X205" t="str">
        <f>Attack[[#This Row],[服装]]&amp;Attack[[#This Row],[名前]]&amp;Attack[[#This Row],[レアリティ]]</f>
        <v>制服田中龍之介ICONIC</v>
      </c>
    </row>
    <row r="206" spans="1:24" x14ac:dyDescent="0.25">
      <c r="A206">
        <f>VLOOKUP(Attack[[#This Row],[No用]],SetNo[[No.用]:[vlookup 用]],2,FALSE)</f>
        <v>49</v>
      </c>
      <c r="B206">
        <f>IF(ROW()=2,1,IF(A205&lt;&gt;Attack[[#This Row],[No]],1,B205+1))</f>
        <v>3</v>
      </c>
      <c r="C206" t="s">
        <v>149</v>
      </c>
      <c r="D206" t="s">
        <v>142</v>
      </c>
      <c r="E206" t="s">
        <v>28</v>
      </c>
      <c r="F206" t="s">
        <v>25</v>
      </c>
      <c r="G206" t="s">
        <v>136</v>
      </c>
      <c r="H206" t="s">
        <v>71</v>
      </c>
      <c r="I206">
        <v>1</v>
      </c>
      <c r="J206" t="s">
        <v>234</v>
      </c>
      <c r="K206" t="s">
        <v>257</v>
      </c>
      <c r="L206" t="s">
        <v>173</v>
      </c>
      <c r="M206">
        <v>33</v>
      </c>
      <c r="N206">
        <v>0</v>
      </c>
      <c r="O206">
        <v>0</v>
      </c>
      <c r="P206">
        <v>0</v>
      </c>
      <c r="X206" t="str">
        <f>Attack[[#This Row],[服装]]&amp;Attack[[#This Row],[名前]]&amp;Attack[[#This Row],[レアリティ]]</f>
        <v>制服田中龍之介ICONIC</v>
      </c>
    </row>
    <row r="207" spans="1:24" x14ac:dyDescent="0.25">
      <c r="A207">
        <f>VLOOKUP(Attack[[#This Row],[No用]],SetNo[[No.用]:[vlookup 用]],2,FALSE)</f>
        <v>49</v>
      </c>
      <c r="B207">
        <f>IF(ROW()=2,1,IF(A206&lt;&gt;Attack[[#This Row],[No]],1,B206+1))</f>
        <v>4</v>
      </c>
      <c r="C207" t="s">
        <v>149</v>
      </c>
      <c r="D207" t="s">
        <v>142</v>
      </c>
      <c r="E207" t="s">
        <v>28</v>
      </c>
      <c r="F207" t="s">
        <v>25</v>
      </c>
      <c r="G207" t="s">
        <v>136</v>
      </c>
      <c r="H207" t="s">
        <v>71</v>
      </c>
      <c r="I207">
        <v>1</v>
      </c>
      <c r="J207" t="s">
        <v>234</v>
      </c>
      <c r="K207" s="1" t="s">
        <v>257</v>
      </c>
      <c r="L207" t="s">
        <v>224</v>
      </c>
      <c r="M207">
        <v>37</v>
      </c>
      <c r="N207">
        <v>5</v>
      </c>
      <c r="O207">
        <v>45</v>
      </c>
      <c r="P207">
        <v>7</v>
      </c>
      <c r="W207" s="1" t="s">
        <v>1226</v>
      </c>
      <c r="X207" t="str">
        <f>Attack[[#This Row],[服装]]&amp;Attack[[#This Row],[名前]]&amp;Attack[[#This Row],[レアリティ]]</f>
        <v>制服田中龍之介ICONIC</v>
      </c>
    </row>
    <row r="208" spans="1:24" x14ac:dyDescent="0.25">
      <c r="A208">
        <f>VLOOKUP(Attack[[#This Row],[No用]],SetNo[[No.用]:[vlookup 用]],2,FALSE)</f>
        <v>50</v>
      </c>
      <c r="B208">
        <f>IF(ROW()=2,1,IF(A207&lt;&gt;Attack[[#This Row],[No]],1,B207+1))</f>
        <v>1</v>
      </c>
      <c r="C208" s="1" t="s">
        <v>589</v>
      </c>
      <c r="D208" s="1" t="s">
        <v>142</v>
      </c>
      <c r="E208" s="1" t="s">
        <v>73</v>
      </c>
      <c r="F208" t="s">
        <v>78</v>
      </c>
      <c r="G208" t="s">
        <v>136</v>
      </c>
      <c r="H208" t="s">
        <v>71</v>
      </c>
      <c r="I208">
        <v>1</v>
      </c>
      <c r="J208" t="s">
        <v>234</v>
      </c>
      <c r="K208" s="1" t="s">
        <v>168</v>
      </c>
      <c r="L208" s="1" t="s">
        <v>173</v>
      </c>
      <c r="M208">
        <v>30</v>
      </c>
      <c r="N208" s="6">
        <v>0</v>
      </c>
      <c r="O208">
        <v>0</v>
      </c>
      <c r="P208">
        <v>0</v>
      </c>
      <c r="X208" t="str">
        <f>Attack[[#This Row],[服装]]&amp;Attack[[#This Row],[名前]]&amp;Attack[[#This Row],[レアリティ]]</f>
        <v>新年田中龍之介ICONIC</v>
      </c>
    </row>
    <row r="209" spans="1:24" x14ac:dyDescent="0.25">
      <c r="A209">
        <f>VLOOKUP(Attack[[#This Row],[No用]],SetNo[[No.用]:[vlookup 用]],2,FALSE)</f>
        <v>50</v>
      </c>
      <c r="B209">
        <f>IF(ROW()=2,1,IF(A208&lt;&gt;Attack[[#This Row],[No]],1,B208+1))</f>
        <v>2</v>
      </c>
      <c r="C209" s="1" t="s">
        <v>589</v>
      </c>
      <c r="D209" s="1" t="s">
        <v>142</v>
      </c>
      <c r="E209" s="1" t="s">
        <v>73</v>
      </c>
      <c r="F209" t="s">
        <v>78</v>
      </c>
      <c r="G209" t="s">
        <v>136</v>
      </c>
      <c r="H209" t="s">
        <v>71</v>
      </c>
      <c r="I209">
        <v>1</v>
      </c>
      <c r="J209" t="s">
        <v>234</v>
      </c>
      <c r="K209" s="1" t="s">
        <v>169</v>
      </c>
      <c r="L209" s="1" t="s">
        <v>178</v>
      </c>
      <c r="M209">
        <v>30</v>
      </c>
      <c r="N209">
        <v>0</v>
      </c>
      <c r="O209">
        <v>0</v>
      </c>
      <c r="P209">
        <v>0</v>
      </c>
      <c r="X209" t="str">
        <f>Attack[[#This Row],[服装]]&amp;Attack[[#This Row],[名前]]&amp;Attack[[#This Row],[レアリティ]]</f>
        <v>新年田中龍之介ICONIC</v>
      </c>
    </row>
    <row r="210" spans="1:24" x14ac:dyDescent="0.25">
      <c r="A210">
        <f>VLOOKUP(Attack[[#This Row],[No用]],SetNo[[No.用]:[vlookup 用]],2,FALSE)</f>
        <v>50</v>
      </c>
      <c r="B210">
        <f>IF(ROW()=2,1,IF(A209&lt;&gt;Attack[[#This Row],[No]],1,B209+1))</f>
        <v>3</v>
      </c>
      <c r="C210" s="1" t="s">
        <v>589</v>
      </c>
      <c r="D210" s="1" t="s">
        <v>142</v>
      </c>
      <c r="E210" s="1" t="s">
        <v>73</v>
      </c>
      <c r="F210" t="s">
        <v>78</v>
      </c>
      <c r="G210" t="s">
        <v>136</v>
      </c>
      <c r="H210" t="s">
        <v>71</v>
      </c>
      <c r="I210">
        <v>1</v>
      </c>
      <c r="J210" t="s">
        <v>234</v>
      </c>
      <c r="K210" s="1" t="s">
        <v>170</v>
      </c>
      <c r="L210" s="1" t="s">
        <v>173</v>
      </c>
      <c r="M210">
        <v>33</v>
      </c>
      <c r="N210">
        <v>0</v>
      </c>
      <c r="O210">
        <v>0</v>
      </c>
      <c r="P210">
        <v>0</v>
      </c>
      <c r="X210" t="str">
        <f>Attack[[#This Row],[服装]]&amp;Attack[[#This Row],[名前]]&amp;Attack[[#This Row],[レアリティ]]</f>
        <v>新年田中龍之介ICONIC</v>
      </c>
    </row>
    <row r="211" spans="1:24" x14ac:dyDescent="0.25">
      <c r="A211">
        <f>VLOOKUP(Attack[[#This Row],[No用]],SetNo[[No.用]:[vlookup 用]],2,FALSE)</f>
        <v>50</v>
      </c>
      <c r="B211">
        <f>IF(ROW()=2,1,IF(A210&lt;&gt;Attack[[#This Row],[No]],1,B210+1))</f>
        <v>4</v>
      </c>
      <c r="C211" s="1" t="s">
        <v>589</v>
      </c>
      <c r="D211" s="1" t="s">
        <v>142</v>
      </c>
      <c r="E211" s="1" t="s">
        <v>73</v>
      </c>
      <c r="F211" t="s">
        <v>78</v>
      </c>
      <c r="G211" t="s">
        <v>136</v>
      </c>
      <c r="H211" t="s">
        <v>71</v>
      </c>
      <c r="I211">
        <v>1</v>
      </c>
      <c r="J211" t="s">
        <v>234</v>
      </c>
      <c r="K211" s="1" t="s">
        <v>257</v>
      </c>
      <c r="L211" s="1" t="s">
        <v>178</v>
      </c>
      <c r="M211">
        <v>30</v>
      </c>
      <c r="N211">
        <v>0</v>
      </c>
      <c r="O211">
        <v>0</v>
      </c>
      <c r="P211">
        <v>0</v>
      </c>
      <c r="X211" t="str">
        <f>Attack[[#This Row],[服装]]&amp;Attack[[#This Row],[名前]]&amp;Attack[[#This Row],[レアリティ]]</f>
        <v>新年田中龍之介ICONIC</v>
      </c>
    </row>
    <row r="212" spans="1:24" x14ac:dyDescent="0.25">
      <c r="A212">
        <f>VLOOKUP(Attack[[#This Row],[No用]],SetNo[[No.用]:[vlookup 用]],2,FALSE)</f>
        <v>50</v>
      </c>
      <c r="B212">
        <f>IF(ROW()=2,1,IF(A211&lt;&gt;Attack[[#This Row],[No]],1,B211+1))</f>
        <v>5</v>
      </c>
      <c r="C212" s="1" t="s">
        <v>589</v>
      </c>
      <c r="D212" s="1" t="s">
        <v>142</v>
      </c>
      <c r="E212" s="1" t="s">
        <v>73</v>
      </c>
      <c r="F212" t="s">
        <v>78</v>
      </c>
      <c r="G212" t="s">
        <v>136</v>
      </c>
      <c r="H212" t="s">
        <v>71</v>
      </c>
      <c r="I212">
        <v>1</v>
      </c>
      <c r="J212" t="s">
        <v>234</v>
      </c>
      <c r="K212" s="1" t="s">
        <v>183</v>
      </c>
      <c r="L212" s="1" t="s">
        <v>224</v>
      </c>
      <c r="M212">
        <v>37</v>
      </c>
      <c r="N212">
        <v>5</v>
      </c>
      <c r="O212">
        <v>45</v>
      </c>
      <c r="P212">
        <v>7</v>
      </c>
      <c r="W212" s="1" t="s">
        <v>1225</v>
      </c>
      <c r="X212" t="str">
        <f>Attack[[#This Row],[服装]]&amp;Attack[[#This Row],[名前]]&amp;Attack[[#This Row],[レアリティ]]</f>
        <v>新年田中龍之介ICONIC</v>
      </c>
    </row>
    <row r="213" spans="1:24" x14ac:dyDescent="0.25">
      <c r="A213">
        <f>VLOOKUP(Attack[[#This Row],[No用]],SetNo[[No.用]:[vlookup 用]],2,FALSE)</f>
        <v>50</v>
      </c>
      <c r="B213">
        <f>IF(ROW()=2,1,IF(A212&lt;&gt;Attack[[#This Row],[No]],1,B212+1))</f>
        <v>6</v>
      </c>
      <c r="C213" s="1" t="s">
        <v>589</v>
      </c>
      <c r="D213" s="1" t="s">
        <v>142</v>
      </c>
      <c r="E213" s="1" t="s">
        <v>73</v>
      </c>
      <c r="F213" t="s">
        <v>78</v>
      </c>
      <c r="G213" t="s">
        <v>136</v>
      </c>
      <c r="H213" t="s">
        <v>71</v>
      </c>
      <c r="I213">
        <v>1</v>
      </c>
      <c r="J213" t="s">
        <v>234</v>
      </c>
      <c r="K213" s="1" t="s">
        <v>170</v>
      </c>
      <c r="L213" s="1" t="s">
        <v>224</v>
      </c>
      <c r="M213">
        <v>37</v>
      </c>
      <c r="N213">
        <v>0</v>
      </c>
      <c r="O213">
        <v>45</v>
      </c>
      <c r="P213">
        <v>0</v>
      </c>
      <c r="W213" s="1" t="s">
        <v>1228</v>
      </c>
      <c r="X213" t="str">
        <f>Attack[[#This Row],[服装]]&amp;Attack[[#This Row],[名前]]&amp;Attack[[#This Row],[レアリティ]]</f>
        <v>新年田中龍之介ICONIC</v>
      </c>
    </row>
    <row r="214" spans="1:24" x14ac:dyDescent="0.25">
      <c r="A214">
        <f>VLOOKUP(Attack[[#This Row],[No用]],SetNo[[No.用]:[vlookup 用]],2,FALSE)</f>
        <v>51</v>
      </c>
      <c r="B214">
        <f>IF(ROW()=2,1,IF(A213&lt;&gt;Attack[[#This Row],[No]],1,B213+1))</f>
        <v>1</v>
      </c>
      <c r="C214" s="1" t="s">
        <v>628</v>
      </c>
      <c r="D214" s="1" t="s">
        <v>142</v>
      </c>
      <c r="E214" s="1" t="s">
        <v>90</v>
      </c>
      <c r="F214" s="1" t="s">
        <v>78</v>
      </c>
      <c r="G214" s="1" t="s">
        <v>136</v>
      </c>
      <c r="H214" s="1" t="s">
        <v>71</v>
      </c>
      <c r="I214">
        <v>1</v>
      </c>
      <c r="J214" t="s">
        <v>234</v>
      </c>
      <c r="K214" s="1" t="s">
        <v>168</v>
      </c>
      <c r="L214" s="1" t="s">
        <v>178</v>
      </c>
      <c r="M214">
        <v>27</v>
      </c>
      <c r="N214">
        <v>0</v>
      </c>
      <c r="O214">
        <v>0</v>
      </c>
      <c r="P214">
        <v>0</v>
      </c>
      <c r="W214" s="1" t="s">
        <v>1221</v>
      </c>
      <c r="X214" t="str">
        <f>Attack[[#This Row],[服装]]&amp;Attack[[#This Row],[名前]]&amp;Attack[[#This Row],[レアリティ]]</f>
        <v>RPG田中龍之介ICONIC</v>
      </c>
    </row>
    <row r="215" spans="1:24" x14ac:dyDescent="0.25">
      <c r="A215">
        <f>VLOOKUP(Attack[[#This Row],[No用]],SetNo[[No.用]:[vlookup 用]],2,FALSE)</f>
        <v>51</v>
      </c>
      <c r="B215">
        <f>IF(ROW()=2,1,IF(A214&lt;&gt;Attack[[#This Row],[No]],1,B214+1))</f>
        <v>2</v>
      </c>
      <c r="C215" s="1" t="s">
        <v>628</v>
      </c>
      <c r="D215" s="1" t="s">
        <v>142</v>
      </c>
      <c r="E215" s="1" t="s">
        <v>90</v>
      </c>
      <c r="F215" s="1" t="s">
        <v>78</v>
      </c>
      <c r="G215" s="1" t="s">
        <v>136</v>
      </c>
      <c r="H215" s="1" t="s">
        <v>71</v>
      </c>
      <c r="I215">
        <v>1</v>
      </c>
      <c r="J215" t="s">
        <v>234</v>
      </c>
      <c r="K215" s="1" t="s">
        <v>169</v>
      </c>
      <c r="L215" s="1" t="s">
        <v>162</v>
      </c>
      <c r="M215">
        <v>27</v>
      </c>
      <c r="N215">
        <v>0</v>
      </c>
      <c r="O215">
        <v>0</v>
      </c>
      <c r="P215">
        <v>0</v>
      </c>
      <c r="X215" t="str">
        <f>Attack[[#This Row],[服装]]&amp;Attack[[#This Row],[名前]]&amp;Attack[[#This Row],[レアリティ]]</f>
        <v>RPG田中龍之介ICONIC</v>
      </c>
    </row>
    <row r="216" spans="1:24" x14ac:dyDescent="0.25">
      <c r="A216">
        <f>VLOOKUP(Attack[[#This Row],[No用]],SetNo[[No.用]:[vlookup 用]],2,FALSE)</f>
        <v>51</v>
      </c>
      <c r="B216">
        <f>IF(ROW()=2,1,IF(A215&lt;&gt;Attack[[#This Row],[No]],1,B215+1))</f>
        <v>3</v>
      </c>
      <c r="C216" s="1" t="s">
        <v>628</v>
      </c>
      <c r="D216" s="1" t="s">
        <v>142</v>
      </c>
      <c r="E216" s="1" t="s">
        <v>90</v>
      </c>
      <c r="F216" s="1" t="s">
        <v>78</v>
      </c>
      <c r="G216" s="1" t="s">
        <v>136</v>
      </c>
      <c r="H216" s="1" t="s">
        <v>71</v>
      </c>
      <c r="I216">
        <v>1</v>
      </c>
      <c r="J216" t="s">
        <v>234</v>
      </c>
      <c r="K216" s="1" t="s">
        <v>257</v>
      </c>
      <c r="L216" s="1" t="s">
        <v>162</v>
      </c>
      <c r="M216">
        <v>27</v>
      </c>
      <c r="N216">
        <v>0</v>
      </c>
      <c r="O216">
        <v>0</v>
      </c>
      <c r="P216">
        <v>0</v>
      </c>
      <c r="X216" t="str">
        <f>Attack[[#This Row],[服装]]&amp;Attack[[#This Row],[名前]]&amp;Attack[[#This Row],[レアリティ]]</f>
        <v>RPG田中龍之介ICONIC</v>
      </c>
    </row>
    <row r="217" spans="1:24" x14ac:dyDescent="0.25">
      <c r="A217">
        <f>VLOOKUP(Attack[[#This Row],[No用]],SetNo[[No.用]:[vlookup 用]],2,FALSE)</f>
        <v>52</v>
      </c>
      <c r="B217">
        <f>IF(ROW()=2,1,IF(A216&lt;&gt;Attack[[#This Row],[No]],1,B216+1))</f>
        <v>1</v>
      </c>
      <c r="C217" s="1" t="s">
        <v>732</v>
      </c>
      <c r="D217" s="1" t="s">
        <v>142</v>
      </c>
      <c r="E217" s="1" t="s">
        <v>90</v>
      </c>
      <c r="F217" s="1" t="s">
        <v>78</v>
      </c>
      <c r="G217" s="1" t="s">
        <v>136</v>
      </c>
      <c r="H217" s="1" t="s">
        <v>71</v>
      </c>
      <c r="I217">
        <v>1</v>
      </c>
      <c r="J217" t="s">
        <v>234</v>
      </c>
      <c r="K217" s="1" t="s">
        <v>168</v>
      </c>
      <c r="L217" s="1" t="s">
        <v>173</v>
      </c>
      <c r="M217">
        <v>31</v>
      </c>
      <c r="N217">
        <v>0</v>
      </c>
      <c r="O217">
        <v>0</v>
      </c>
      <c r="P217">
        <v>0</v>
      </c>
      <c r="X217" t="str">
        <f>Attack[[#This Row],[服装]]&amp;Attack[[#This Row],[名前]]&amp;Attack[[#This Row],[レアリティ]]</f>
        <v>仮装田中龍之介ICONIC</v>
      </c>
    </row>
    <row r="218" spans="1:24" x14ac:dyDescent="0.25">
      <c r="A218">
        <f>VLOOKUP(Attack[[#This Row],[No用]],SetNo[[No.用]:[vlookup 用]],2,FALSE)</f>
        <v>52</v>
      </c>
      <c r="B218">
        <f>IF(ROW()=2,1,IF(A217&lt;&gt;Attack[[#This Row],[No]],1,B217+1))</f>
        <v>2</v>
      </c>
      <c r="C218" s="1" t="s">
        <v>732</v>
      </c>
      <c r="D218" s="1" t="s">
        <v>142</v>
      </c>
      <c r="E218" s="1" t="s">
        <v>90</v>
      </c>
      <c r="F218" s="1" t="s">
        <v>78</v>
      </c>
      <c r="G218" s="1" t="s">
        <v>136</v>
      </c>
      <c r="H218" s="1" t="s">
        <v>71</v>
      </c>
      <c r="I218">
        <v>1</v>
      </c>
      <c r="J218" t="s">
        <v>234</v>
      </c>
      <c r="K218" s="1" t="s">
        <v>169</v>
      </c>
      <c r="L218" s="1" t="s">
        <v>173</v>
      </c>
      <c r="M218">
        <v>31</v>
      </c>
      <c r="N218">
        <v>0</v>
      </c>
      <c r="O218">
        <v>0</v>
      </c>
      <c r="P218">
        <v>0</v>
      </c>
      <c r="X218" t="str">
        <f>Attack[[#This Row],[服装]]&amp;Attack[[#This Row],[名前]]&amp;Attack[[#This Row],[レアリティ]]</f>
        <v>仮装田中龍之介ICONIC</v>
      </c>
    </row>
    <row r="219" spans="1:24" x14ac:dyDescent="0.25">
      <c r="A219">
        <f>VLOOKUP(Attack[[#This Row],[No用]],SetNo[[No.用]:[vlookup 用]],2,FALSE)</f>
        <v>52</v>
      </c>
      <c r="B219">
        <f>IF(ROW()=2,1,IF(A218&lt;&gt;Attack[[#This Row],[No]],1,B218+1))</f>
        <v>3</v>
      </c>
      <c r="C219" s="1" t="s">
        <v>732</v>
      </c>
      <c r="D219" s="1" t="s">
        <v>142</v>
      </c>
      <c r="E219" s="1" t="s">
        <v>90</v>
      </c>
      <c r="F219" s="1" t="s">
        <v>78</v>
      </c>
      <c r="G219" s="1" t="s">
        <v>136</v>
      </c>
      <c r="H219" s="1" t="s">
        <v>71</v>
      </c>
      <c r="I219">
        <v>1</v>
      </c>
      <c r="J219" t="s">
        <v>234</v>
      </c>
      <c r="K219" s="1" t="s">
        <v>170</v>
      </c>
      <c r="L219" s="1" t="s">
        <v>173</v>
      </c>
      <c r="M219">
        <v>33</v>
      </c>
      <c r="N219">
        <v>0</v>
      </c>
      <c r="O219">
        <v>0</v>
      </c>
      <c r="P219">
        <v>0</v>
      </c>
      <c r="X219" t="str">
        <f>Attack[[#This Row],[服装]]&amp;Attack[[#This Row],[名前]]&amp;Attack[[#This Row],[レアリティ]]</f>
        <v>仮装田中龍之介ICONIC</v>
      </c>
    </row>
    <row r="220" spans="1:24" x14ac:dyDescent="0.25">
      <c r="A220">
        <f>VLOOKUP(Attack[[#This Row],[No用]],SetNo[[No.用]:[vlookup 用]],2,FALSE)</f>
        <v>52</v>
      </c>
      <c r="B220">
        <f>IF(ROW()=2,1,IF(A219&lt;&gt;Attack[[#This Row],[No]],1,B219+1))</f>
        <v>4</v>
      </c>
      <c r="C220" s="1" t="s">
        <v>732</v>
      </c>
      <c r="D220" s="1" t="s">
        <v>142</v>
      </c>
      <c r="E220" s="1" t="s">
        <v>90</v>
      </c>
      <c r="F220" s="1" t="s">
        <v>78</v>
      </c>
      <c r="G220" s="1" t="s">
        <v>136</v>
      </c>
      <c r="H220" s="1" t="s">
        <v>71</v>
      </c>
      <c r="I220">
        <v>1</v>
      </c>
      <c r="J220" t="s">
        <v>234</v>
      </c>
      <c r="K220" s="1" t="s">
        <v>257</v>
      </c>
      <c r="L220" s="1" t="s">
        <v>178</v>
      </c>
      <c r="M220">
        <v>30</v>
      </c>
      <c r="N220">
        <v>0</v>
      </c>
      <c r="O220">
        <v>0</v>
      </c>
      <c r="P220">
        <v>0</v>
      </c>
      <c r="X220" t="str">
        <f>Attack[[#This Row],[服装]]&amp;Attack[[#This Row],[名前]]&amp;Attack[[#This Row],[レアリティ]]</f>
        <v>仮装田中龍之介ICONIC</v>
      </c>
    </row>
    <row r="221" spans="1:24" x14ac:dyDescent="0.25">
      <c r="A221">
        <f>VLOOKUP(Attack[[#This Row],[No用]],SetNo[[No.用]:[vlookup 用]],2,FALSE)</f>
        <v>52</v>
      </c>
      <c r="B221">
        <f>IF(ROW()=2,1,IF(A220&lt;&gt;Attack[[#This Row],[No]],1,B220+1))</f>
        <v>5</v>
      </c>
      <c r="C221" s="1" t="s">
        <v>732</v>
      </c>
      <c r="D221" s="1" t="s">
        <v>142</v>
      </c>
      <c r="E221" s="1" t="s">
        <v>90</v>
      </c>
      <c r="F221" s="1" t="s">
        <v>78</v>
      </c>
      <c r="G221" s="1" t="s">
        <v>136</v>
      </c>
      <c r="H221" s="1" t="s">
        <v>71</v>
      </c>
      <c r="I221">
        <v>1</v>
      </c>
      <c r="J221" t="s">
        <v>234</v>
      </c>
      <c r="K221" s="1" t="s">
        <v>170</v>
      </c>
      <c r="L221" s="1" t="s">
        <v>224</v>
      </c>
      <c r="M221">
        <v>37</v>
      </c>
      <c r="N221">
        <v>5</v>
      </c>
      <c r="O221">
        <v>47</v>
      </c>
      <c r="P221">
        <v>7</v>
      </c>
      <c r="W221" s="1" t="s">
        <v>1228</v>
      </c>
      <c r="X221" t="str">
        <f>Attack[[#This Row],[服装]]&amp;Attack[[#This Row],[名前]]&amp;Attack[[#This Row],[レアリティ]]</f>
        <v>仮装田中龍之介ICONIC</v>
      </c>
    </row>
    <row r="222" spans="1:24" x14ac:dyDescent="0.25">
      <c r="A222">
        <f>VLOOKUP(Attack[[#This Row],[No用]],SetNo[[No.用]:[vlookup 用]],2,FALSE)</f>
        <v>52</v>
      </c>
      <c r="B222">
        <f>IF(ROW()=2,1,IF(A221&lt;&gt;Attack[[#This Row],[No]],1,B221+1))</f>
        <v>6</v>
      </c>
      <c r="C222" s="1" t="s">
        <v>732</v>
      </c>
      <c r="D222" s="1" t="s">
        <v>142</v>
      </c>
      <c r="E222" s="1" t="s">
        <v>90</v>
      </c>
      <c r="F222" s="1" t="s">
        <v>78</v>
      </c>
      <c r="G222" s="1" t="s">
        <v>136</v>
      </c>
      <c r="H222" s="1" t="s">
        <v>71</v>
      </c>
      <c r="I222">
        <v>1</v>
      </c>
      <c r="J222" t="s">
        <v>234</v>
      </c>
      <c r="K222" s="1" t="s">
        <v>171</v>
      </c>
      <c r="L222" s="1" t="s">
        <v>224</v>
      </c>
      <c r="M222">
        <v>37</v>
      </c>
      <c r="N222">
        <v>5</v>
      </c>
      <c r="O222">
        <v>47</v>
      </c>
      <c r="P222">
        <v>7</v>
      </c>
      <c r="X222" t="str">
        <f>Attack[[#This Row],[服装]]&amp;Attack[[#This Row],[名前]]&amp;Attack[[#This Row],[レアリティ]]</f>
        <v>仮装田中龍之介ICONIC</v>
      </c>
    </row>
    <row r="223" spans="1:24" x14ac:dyDescent="0.25">
      <c r="A223">
        <f>VLOOKUP(Attack[[#This Row],[No用]],SetNo[[No.用]:[vlookup 用]],2,FALSE)</f>
        <v>53</v>
      </c>
      <c r="B223">
        <f>IF(ROW()=2,1,IF(A222&lt;&gt;Attack[[#This Row],[No]],1,B222+1))</f>
        <v>1</v>
      </c>
      <c r="C223" s="1" t="s">
        <v>1183</v>
      </c>
      <c r="D223" s="1" t="s">
        <v>142</v>
      </c>
      <c r="E223" s="1" t="s">
        <v>73</v>
      </c>
      <c r="F223" s="1" t="s">
        <v>78</v>
      </c>
      <c r="G223" s="1" t="s">
        <v>136</v>
      </c>
      <c r="H223" s="1" t="s">
        <v>71</v>
      </c>
      <c r="I223">
        <v>1</v>
      </c>
      <c r="J223" t="s">
        <v>234</v>
      </c>
      <c r="K223" s="1" t="s">
        <v>168</v>
      </c>
      <c r="L223" s="1" t="s">
        <v>178</v>
      </c>
      <c r="M223">
        <v>27</v>
      </c>
      <c r="N223">
        <v>0</v>
      </c>
      <c r="O223">
        <v>0</v>
      </c>
      <c r="P223">
        <v>0</v>
      </c>
      <c r="X223" t="str">
        <f>Attack[[#This Row],[服装]]&amp;Attack[[#This Row],[名前]]&amp;Attack[[#This Row],[レアリティ]]</f>
        <v>Xmas3田中龍之介ICONIC</v>
      </c>
    </row>
    <row r="224" spans="1:24" x14ac:dyDescent="0.25">
      <c r="A224">
        <f>VLOOKUP(Attack[[#This Row],[No用]],SetNo[[No.用]:[vlookup 用]],2,FALSE)</f>
        <v>53</v>
      </c>
      <c r="B224">
        <f>IF(ROW()=2,1,IF(A223&lt;&gt;Attack[[#This Row],[No]],1,B223+1))</f>
        <v>2</v>
      </c>
      <c r="C224" s="1" t="s">
        <v>1183</v>
      </c>
      <c r="D224" s="1" t="s">
        <v>142</v>
      </c>
      <c r="E224" s="1" t="s">
        <v>73</v>
      </c>
      <c r="F224" s="1" t="s">
        <v>78</v>
      </c>
      <c r="G224" s="1" t="s">
        <v>136</v>
      </c>
      <c r="H224" s="1" t="s">
        <v>71</v>
      </c>
      <c r="I224">
        <v>1</v>
      </c>
      <c r="J224" t="s">
        <v>234</v>
      </c>
      <c r="K224" s="1" t="s">
        <v>169</v>
      </c>
      <c r="L224" s="1" t="s">
        <v>162</v>
      </c>
      <c r="M224">
        <v>27</v>
      </c>
      <c r="N224">
        <v>0</v>
      </c>
      <c r="O224">
        <v>0</v>
      </c>
      <c r="P224">
        <v>0</v>
      </c>
      <c r="X224" t="str">
        <f>Attack[[#This Row],[服装]]&amp;Attack[[#This Row],[名前]]&amp;Attack[[#This Row],[レアリティ]]</f>
        <v>Xmas3田中龍之介ICONIC</v>
      </c>
    </row>
    <row r="225" spans="1:24" x14ac:dyDescent="0.25">
      <c r="A225">
        <f>VLOOKUP(Attack[[#This Row],[No用]],SetNo[[No.用]:[vlookup 用]],2,FALSE)</f>
        <v>53</v>
      </c>
      <c r="B225">
        <f>IF(ROW()=2,1,IF(A224&lt;&gt;Attack[[#This Row],[No]],1,B224+1))</f>
        <v>3</v>
      </c>
      <c r="C225" s="1" t="s">
        <v>1183</v>
      </c>
      <c r="D225" s="1" t="s">
        <v>142</v>
      </c>
      <c r="E225" s="1" t="s">
        <v>73</v>
      </c>
      <c r="F225" s="1" t="s">
        <v>78</v>
      </c>
      <c r="G225" s="1" t="s">
        <v>136</v>
      </c>
      <c r="H225" s="1" t="s">
        <v>71</v>
      </c>
      <c r="I225">
        <v>1</v>
      </c>
      <c r="J225" t="s">
        <v>234</v>
      </c>
      <c r="K225" s="1" t="s">
        <v>257</v>
      </c>
      <c r="L225" s="1" t="s">
        <v>162</v>
      </c>
      <c r="M225">
        <v>27</v>
      </c>
      <c r="N225">
        <v>0</v>
      </c>
      <c r="O225">
        <v>0</v>
      </c>
      <c r="P225">
        <v>0</v>
      </c>
      <c r="X225" t="str">
        <f>Attack[[#This Row],[服装]]&amp;Attack[[#This Row],[名前]]&amp;Attack[[#This Row],[レアリティ]]</f>
        <v>Xmas3田中龍之介ICONIC</v>
      </c>
    </row>
    <row r="226" spans="1:24" x14ac:dyDescent="0.25">
      <c r="A226">
        <f>VLOOKUP(Attack[[#This Row],[No用]],SetNo[[No.用]:[vlookup 用]],2,FALSE)</f>
        <v>53</v>
      </c>
      <c r="B226">
        <f>IF(ROW()=2,1,IF(A225&lt;&gt;Attack[[#This Row],[No]],1,B225+1))</f>
        <v>4</v>
      </c>
      <c r="C226" s="1" t="s">
        <v>1183</v>
      </c>
      <c r="D226" s="1" t="s">
        <v>142</v>
      </c>
      <c r="E226" s="1" t="s">
        <v>73</v>
      </c>
      <c r="F226" s="1" t="s">
        <v>78</v>
      </c>
      <c r="G226" s="1" t="s">
        <v>136</v>
      </c>
      <c r="H226" s="1" t="s">
        <v>71</v>
      </c>
      <c r="I226">
        <v>1</v>
      </c>
      <c r="J226" t="s">
        <v>234</v>
      </c>
      <c r="K226" s="1" t="s">
        <v>171</v>
      </c>
      <c r="L226" s="1" t="s">
        <v>224</v>
      </c>
      <c r="M226">
        <v>34</v>
      </c>
      <c r="N226">
        <v>0</v>
      </c>
      <c r="O226">
        <v>44</v>
      </c>
      <c r="P226">
        <v>0</v>
      </c>
      <c r="W226" s="1" t="s">
        <v>1221</v>
      </c>
      <c r="X226" t="str">
        <f>Attack[[#This Row],[服装]]&amp;Attack[[#This Row],[名前]]&amp;Attack[[#This Row],[レアリティ]]</f>
        <v>Xmas3田中龍之介ICONIC</v>
      </c>
    </row>
    <row r="227" spans="1:24" x14ac:dyDescent="0.25">
      <c r="A227">
        <f>VLOOKUP(Attack[[#This Row],[No用]],SetNo[[No.用]:[vlookup 用]],2,FALSE)</f>
        <v>54</v>
      </c>
      <c r="B227">
        <f>IF(ROW()=2,1,IF(A226&lt;&gt;Attack[[#This Row],[No]],1,B226+1))</f>
        <v>1</v>
      </c>
      <c r="C227" t="s">
        <v>205</v>
      </c>
      <c r="D227" t="s">
        <v>143</v>
      </c>
      <c r="E227" t="s">
        <v>28</v>
      </c>
      <c r="F227" t="s">
        <v>25</v>
      </c>
      <c r="G227" t="s">
        <v>136</v>
      </c>
      <c r="H227" t="s">
        <v>71</v>
      </c>
      <c r="I227">
        <v>1</v>
      </c>
      <c r="J227" t="s">
        <v>234</v>
      </c>
      <c r="K227" t="s">
        <v>168</v>
      </c>
      <c r="L227" t="s">
        <v>162</v>
      </c>
      <c r="M227">
        <v>25</v>
      </c>
      <c r="N227">
        <v>0</v>
      </c>
      <c r="O227">
        <v>0</v>
      </c>
      <c r="P227">
        <v>0</v>
      </c>
      <c r="X227" t="str">
        <f>Attack[[#This Row],[服装]]&amp;Attack[[#This Row],[名前]]&amp;Attack[[#This Row],[レアリティ]]</f>
        <v>ユニフォーム澤村大地ICONIC</v>
      </c>
    </row>
    <row r="228" spans="1:24" x14ac:dyDescent="0.25">
      <c r="A228">
        <f>VLOOKUP(Attack[[#This Row],[No用]],SetNo[[No.用]:[vlookup 用]],2,FALSE)</f>
        <v>54</v>
      </c>
      <c r="B228">
        <f>IF(ROW()=2,1,IF(A227&lt;&gt;Attack[[#This Row],[No]],1,B227+1))</f>
        <v>2</v>
      </c>
      <c r="C228" t="s">
        <v>205</v>
      </c>
      <c r="D228" t="s">
        <v>143</v>
      </c>
      <c r="E228" t="s">
        <v>28</v>
      </c>
      <c r="F228" t="s">
        <v>25</v>
      </c>
      <c r="G228" t="s">
        <v>136</v>
      </c>
      <c r="H228" t="s">
        <v>71</v>
      </c>
      <c r="I228">
        <v>1</v>
      </c>
      <c r="J228" t="s">
        <v>234</v>
      </c>
      <c r="K228" t="s">
        <v>169</v>
      </c>
      <c r="L228" t="s">
        <v>162</v>
      </c>
      <c r="M228">
        <v>25</v>
      </c>
      <c r="N228">
        <v>0</v>
      </c>
      <c r="O228">
        <v>0</v>
      </c>
      <c r="P228">
        <v>0</v>
      </c>
      <c r="X228" t="str">
        <f>Attack[[#This Row],[服装]]&amp;Attack[[#This Row],[名前]]&amp;Attack[[#This Row],[レアリティ]]</f>
        <v>ユニフォーム澤村大地ICONIC</v>
      </c>
    </row>
    <row r="229" spans="1:24" x14ac:dyDescent="0.25">
      <c r="A229">
        <f>VLOOKUP(Attack[[#This Row],[No用]],SetNo[[No.用]:[vlookup 用]],2,FALSE)</f>
        <v>54</v>
      </c>
      <c r="B229">
        <f>IF(ROW()=2,1,IF(A228&lt;&gt;Attack[[#This Row],[No]],1,B228+1))</f>
        <v>3</v>
      </c>
      <c r="C229" t="s">
        <v>205</v>
      </c>
      <c r="D229" t="s">
        <v>143</v>
      </c>
      <c r="E229" t="s">
        <v>28</v>
      </c>
      <c r="F229" t="s">
        <v>25</v>
      </c>
      <c r="G229" t="s">
        <v>136</v>
      </c>
      <c r="H229" t="s">
        <v>71</v>
      </c>
      <c r="I229">
        <v>1</v>
      </c>
      <c r="J229" t="s">
        <v>234</v>
      </c>
      <c r="K229" t="s">
        <v>172</v>
      </c>
      <c r="L229" t="s">
        <v>162</v>
      </c>
      <c r="M229">
        <v>24</v>
      </c>
      <c r="N229">
        <v>0</v>
      </c>
      <c r="O229">
        <v>0</v>
      </c>
      <c r="P229">
        <v>0</v>
      </c>
      <c r="X229" t="str">
        <f>Attack[[#This Row],[服装]]&amp;Attack[[#This Row],[名前]]&amp;Attack[[#This Row],[レアリティ]]</f>
        <v>ユニフォーム澤村大地ICONIC</v>
      </c>
    </row>
    <row r="230" spans="1:24" x14ac:dyDescent="0.25">
      <c r="A230">
        <f>VLOOKUP(Attack[[#This Row],[No用]],SetNo[[No.用]:[vlookup 用]],2,FALSE)</f>
        <v>55</v>
      </c>
      <c r="B230">
        <f>IF(ROW()=2,1,IF(A229&lt;&gt;Attack[[#This Row],[No]],1,B229+1))</f>
        <v>1</v>
      </c>
      <c r="C230" t="s">
        <v>117</v>
      </c>
      <c r="D230" t="s">
        <v>143</v>
      </c>
      <c r="E230" t="s">
        <v>23</v>
      </c>
      <c r="F230" t="s">
        <v>25</v>
      </c>
      <c r="G230" t="s">
        <v>136</v>
      </c>
      <c r="H230" t="s">
        <v>71</v>
      </c>
      <c r="I230">
        <v>1</v>
      </c>
      <c r="J230" t="s">
        <v>234</v>
      </c>
      <c r="K230" t="s">
        <v>168</v>
      </c>
      <c r="L230" t="s">
        <v>162</v>
      </c>
      <c r="M230">
        <v>25</v>
      </c>
      <c r="N230">
        <v>0</v>
      </c>
      <c r="O230">
        <v>0</v>
      </c>
      <c r="P230">
        <v>0</v>
      </c>
      <c r="X230" t="str">
        <f>Attack[[#This Row],[服装]]&amp;Attack[[#This Row],[名前]]&amp;Attack[[#This Row],[レアリティ]]</f>
        <v>プール掃除澤村大地ICONIC</v>
      </c>
    </row>
    <row r="231" spans="1:24" x14ac:dyDescent="0.25">
      <c r="A231">
        <f>VLOOKUP(Attack[[#This Row],[No用]],SetNo[[No.用]:[vlookup 用]],2,FALSE)</f>
        <v>55</v>
      </c>
      <c r="B231">
        <f>IF(ROW()=2,1,IF(A230&lt;&gt;Attack[[#This Row],[No]],1,B230+1))</f>
        <v>2</v>
      </c>
      <c r="C231" t="s">
        <v>117</v>
      </c>
      <c r="D231" t="s">
        <v>143</v>
      </c>
      <c r="E231" t="s">
        <v>23</v>
      </c>
      <c r="F231" t="s">
        <v>25</v>
      </c>
      <c r="G231" t="s">
        <v>136</v>
      </c>
      <c r="H231" t="s">
        <v>71</v>
      </c>
      <c r="I231">
        <v>1</v>
      </c>
      <c r="J231" t="s">
        <v>234</v>
      </c>
      <c r="K231" t="s">
        <v>169</v>
      </c>
      <c r="L231" t="s">
        <v>162</v>
      </c>
      <c r="M231">
        <v>25</v>
      </c>
      <c r="N231">
        <v>0</v>
      </c>
      <c r="O231">
        <v>0</v>
      </c>
      <c r="P231">
        <v>0</v>
      </c>
      <c r="X231" t="str">
        <f>Attack[[#This Row],[服装]]&amp;Attack[[#This Row],[名前]]&amp;Attack[[#This Row],[レアリティ]]</f>
        <v>プール掃除澤村大地ICONIC</v>
      </c>
    </row>
    <row r="232" spans="1:24" x14ac:dyDescent="0.25">
      <c r="A232">
        <f>VLOOKUP(Attack[[#This Row],[No用]],SetNo[[No.用]:[vlookup 用]],2,FALSE)</f>
        <v>55</v>
      </c>
      <c r="B232">
        <f>IF(ROW()=2,1,IF(A231&lt;&gt;Attack[[#This Row],[No]],1,B231+1))</f>
        <v>3</v>
      </c>
      <c r="C232" t="s">
        <v>117</v>
      </c>
      <c r="D232" t="s">
        <v>143</v>
      </c>
      <c r="E232" t="s">
        <v>23</v>
      </c>
      <c r="F232" t="s">
        <v>25</v>
      </c>
      <c r="G232" t="s">
        <v>136</v>
      </c>
      <c r="H232" t="s">
        <v>71</v>
      </c>
      <c r="I232">
        <v>1</v>
      </c>
      <c r="J232" t="s">
        <v>234</v>
      </c>
      <c r="K232" t="s">
        <v>172</v>
      </c>
      <c r="L232" t="s">
        <v>162</v>
      </c>
      <c r="M232">
        <v>24</v>
      </c>
      <c r="N232">
        <v>0</v>
      </c>
      <c r="O232">
        <v>0</v>
      </c>
      <c r="P232">
        <v>0</v>
      </c>
      <c r="X232" t="str">
        <f>Attack[[#This Row],[服装]]&amp;Attack[[#This Row],[名前]]&amp;Attack[[#This Row],[レアリティ]]</f>
        <v>プール掃除澤村大地ICONIC</v>
      </c>
    </row>
    <row r="233" spans="1:24" x14ac:dyDescent="0.25">
      <c r="A233">
        <f>VLOOKUP(Attack[[#This Row],[No用]],SetNo[[No.用]:[vlookup 用]],2,FALSE)</f>
        <v>56</v>
      </c>
      <c r="B233">
        <f>IF(ROW()=2,1,IF(A232&lt;&gt;Attack[[#This Row],[No]],1,B232+1))</f>
        <v>1</v>
      </c>
      <c r="C233" s="1" t="s">
        <v>580</v>
      </c>
      <c r="D233" t="s">
        <v>143</v>
      </c>
      <c r="E233" s="1" t="s">
        <v>90</v>
      </c>
      <c r="F233" t="s">
        <v>78</v>
      </c>
      <c r="G233" t="s">
        <v>136</v>
      </c>
      <c r="H233" t="s">
        <v>71</v>
      </c>
      <c r="I233">
        <v>1</v>
      </c>
      <c r="J233" t="s">
        <v>234</v>
      </c>
      <c r="K233" s="1" t="s">
        <v>168</v>
      </c>
      <c r="L233" s="1" t="s">
        <v>178</v>
      </c>
      <c r="M233">
        <v>28</v>
      </c>
      <c r="N233">
        <v>0</v>
      </c>
      <c r="O233">
        <v>0</v>
      </c>
      <c r="P233">
        <v>0</v>
      </c>
      <c r="X233" t="str">
        <f>Attack[[#This Row],[服装]]&amp;Attack[[#This Row],[名前]]&amp;Attack[[#This Row],[レアリティ]]</f>
        <v>文化祭澤村大地ICONIC</v>
      </c>
    </row>
    <row r="234" spans="1:24" x14ac:dyDescent="0.25">
      <c r="A234">
        <f>VLOOKUP(Attack[[#This Row],[No用]],SetNo[[No.用]:[vlookup 用]],2,FALSE)</f>
        <v>56</v>
      </c>
      <c r="B234">
        <f>IF(ROW()=2,1,IF(A233&lt;&gt;Attack[[#This Row],[No]],1,B233+1))</f>
        <v>2</v>
      </c>
      <c r="C234" s="1" t="s">
        <v>580</v>
      </c>
      <c r="D234" t="s">
        <v>143</v>
      </c>
      <c r="E234" s="1" t="s">
        <v>90</v>
      </c>
      <c r="F234" t="s">
        <v>78</v>
      </c>
      <c r="G234" t="s">
        <v>136</v>
      </c>
      <c r="H234" t="s">
        <v>71</v>
      </c>
      <c r="I234">
        <v>1</v>
      </c>
      <c r="J234" t="s">
        <v>234</v>
      </c>
      <c r="K234" s="1" t="s">
        <v>169</v>
      </c>
      <c r="L234" s="1" t="s">
        <v>162</v>
      </c>
      <c r="M234">
        <v>25</v>
      </c>
      <c r="N234">
        <v>0</v>
      </c>
      <c r="O234">
        <v>0</v>
      </c>
      <c r="P234">
        <v>0</v>
      </c>
      <c r="X234" t="str">
        <f>Attack[[#This Row],[服装]]&amp;Attack[[#This Row],[名前]]&amp;Attack[[#This Row],[レアリティ]]</f>
        <v>文化祭澤村大地ICONIC</v>
      </c>
    </row>
    <row r="235" spans="1:24" x14ac:dyDescent="0.25">
      <c r="A235">
        <f>VLOOKUP(Attack[[#This Row],[No用]],SetNo[[No.用]:[vlookup 用]],2,FALSE)</f>
        <v>56</v>
      </c>
      <c r="B235">
        <f>IF(ROW()=2,1,IF(A234&lt;&gt;Attack[[#This Row],[No]],1,B234+1))</f>
        <v>3</v>
      </c>
      <c r="C235" s="1" t="s">
        <v>580</v>
      </c>
      <c r="D235" t="s">
        <v>143</v>
      </c>
      <c r="E235" s="1" t="s">
        <v>90</v>
      </c>
      <c r="F235" t="s">
        <v>78</v>
      </c>
      <c r="G235" t="s">
        <v>136</v>
      </c>
      <c r="H235" t="s">
        <v>71</v>
      </c>
      <c r="I235">
        <v>1</v>
      </c>
      <c r="J235" t="s">
        <v>234</v>
      </c>
      <c r="K235" s="1" t="s">
        <v>170</v>
      </c>
      <c r="L235" s="1" t="s">
        <v>178</v>
      </c>
      <c r="M235">
        <v>30</v>
      </c>
      <c r="N235">
        <v>0</v>
      </c>
      <c r="O235">
        <v>0</v>
      </c>
      <c r="P235">
        <v>0</v>
      </c>
      <c r="X235" t="str">
        <f>Attack[[#This Row],[服装]]&amp;Attack[[#This Row],[名前]]&amp;Attack[[#This Row],[レアリティ]]</f>
        <v>文化祭澤村大地ICONIC</v>
      </c>
    </row>
    <row r="236" spans="1:24" x14ac:dyDescent="0.25">
      <c r="A236">
        <f>VLOOKUP(Attack[[#This Row],[No用]],SetNo[[No.用]:[vlookup 用]],2,FALSE)</f>
        <v>56</v>
      </c>
      <c r="B236">
        <f>IF(ROW()=2,1,IF(A235&lt;&gt;Attack[[#This Row],[No]],1,B235+1))</f>
        <v>4</v>
      </c>
      <c r="C236" s="1" t="s">
        <v>580</v>
      </c>
      <c r="D236" t="s">
        <v>143</v>
      </c>
      <c r="E236" s="1" t="s">
        <v>90</v>
      </c>
      <c r="F236" t="s">
        <v>78</v>
      </c>
      <c r="G236" t="s">
        <v>136</v>
      </c>
      <c r="H236" t="s">
        <v>71</v>
      </c>
      <c r="I236">
        <v>1</v>
      </c>
      <c r="J236" t="s">
        <v>234</v>
      </c>
      <c r="K236" s="1" t="s">
        <v>183</v>
      </c>
      <c r="L236" s="1" t="s">
        <v>224</v>
      </c>
      <c r="M236">
        <v>43</v>
      </c>
      <c r="N236">
        <v>0</v>
      </c>
      <c r="O236">
        <v>53</v>
      </c>
      <c r="P236">
        <v>0</v>
      </c>
      <c r="W236" s="1" t="s">
        <v>1242</v>
      </c>
      <c r="X236" t="str">
        <f>Attack[[#This Row],[服装]]&amp;Attack[[#This Row],[名前]]&amp;Attack[[#This Row],[レアリティ]]</f>
        <v>文化祭澤村大地ICONIC</v>
      </c>
    </row>
    <row r="237" spans="1:24" x14ac:dyDescent="0.25">
      <c r="A237">
        <f>VLOOKUP(Attack[[#This Row],[No用]],SetNo[[No.用]:[vlookup 用]],2,FALSE)</f>
        <v>56</v>
      </c>
      <c r="B237">
        <f>IF(ROW()=2,1,IF(A236&lt;&gt;Attack[[#This Row],[No]],1,B236+1))</f>
        <v>5</v>
      </c>
      <c r="C237" s="1" t="s">
        <v>580</v>
      </c>
      <c r="D237" t="s">
        <v>143</v>
      </c>
      <c r="E237" s="1" t="s">
        <v>90</v>
      </c>
      <c r="F237" t="s">
        <v>78</v>
      </c>
      <c r="G237" t="s">
        <v>136</v>
      </c>
      <c r="H237" t="s">
        <v>71</v>
      </c>
      <c r="I237">
        <v>1</v>
      </c>
      <c r="J237" t="s">
        <v>234</v>
      </c>
      <c r="K237" s="1" t="s">
        <v>172</v>
      </c>
      <c r="L237" s="1" t="s">
        <v>162</v>
      </c>
      <c r="M237">
        <v>24</v>
      </c>
      <c r="N237">
        <v>0</v>
      </c>
      <c r="O237">
        <v>0</v>
      </c>
      <c r="P237">
        <v>0</v>
      </c>
      <c r="X237" t="str">
        <f>Attack[[#This Row],[服装]]&amp;Attack[[#This Row],[名前]]&amp;Attack[[#This Row],[レアリティ]]</f>
        <v>文化祭澤村大地ICONIC</v>
      </c>
    </row>
    <row r="238" spans="1:24" x14ac:dyDescent="0.25">
      <c r="A238">
        <f>VLOOKUP(Attack[[#This Row],[No用]],SetNo[[No.用]:[vlookup 用]],2,FALSE)</f>
        <v>57</v>
      </c>
      <c r="B238">
        <f>IF(ROW()=2,1,IF(A237&lt;&gt;Attack[[#This Row],[No]],1,B237+1))</f>
        <v>1</v>
      </c>
      <c r="C238" s="1" t="s">
        <v>628</v>
      </c>
      <c r="D238" s="1" t="s">
        <v>143</v>
      </c>
      <c r="E238" s="1" t="s">
        <v>77</v>
      </c>
      <c r="F238" s="1" t="s">
        <v>78</v>
      </c>
      <c r="G238" s="1" t="s">
        <v>136</v>
      </c>
      <c r="H238" s="1" t="s">
        <v>71</v>
      </c>
      <c r="I238">
        <v>1</v>
      </c>
      <c r="J238" t="s">
        <v>234</v>
      </c>
      <c r="K238" s="1" t="s">
        <v>168</v>
      </c>
      <c r="L238" s="1" t="s">
        <v>162</v>
      </c>
      <c r="M238">
        <v>25</v>
      </c>
      <c r="N238">
        <v>0</v>
      </c>
      <c r="O238">
        <v>0</v>
      </c>
      <c r="P238">
        <v>0</v>
      </c>
      <c r="X238" t="str">
        <f>Attack[[#This Row],[服装]]&amp;Attack[[#This Row],[名前]]&amp;Attack[[#This Row],[レアリティ]]</f>
        <v>RPG澤村大地ICONIC</v>
      </c>
    </row>
    <row r="239" spans="1:24" x14ac:dyDescent="0.25">
      <c r="A239">
        <f>VLOOKUP(Attack[[#This Row],[No用]],SetNo[[No.用]:[vlookup 用]],2,FALSE)</f>
        <v>57</v>
      </c>
      <c r="B239">
        <f>IF(ROW()=2,1,IF(A238&lt;&gt;Attack[[#This Row],[No]],1,B238+1))</f>
        <v>2</v>
      </c>
      <c r="C239" s="1" t="s">
        <v>628</v>
      </c>
      <c r="D239" s="1" t="s">
        <v>143</v>
      </c>
      <c r="E239" s="1" t="s">
        <v>77</v>
      </c>
      <c r="F239" s="1" t="s">
        <v>78</v>
      </c>
      <c r="G239" s="1" t="s">
        <v>136</v>
      </c>
      <c r="H239" s="1" t="s">
        <v>71</v>
      </c>
      <c r="I239">
        <v>1</v>
      </c>
      <c r="J239" t="s">
        <v>234</v>
      </c>
      <c r="K239" s="1" t="s">
        <v>169</v>
      </c>
      <c r="L239" s="1" t="s">
        <v>162</v>
      </c>
      <c r="M239">
        <v>25</v>
      </c>
      <c r="N239">
        <v>0</v>
      </c>
      <c r="O239">
        <v>0</v>
      </c>
      <c r="P239">
        <v>0</v>
      </c>
      <c r="X239" t="str">
        <f>Attack[[#This Row],[服装]]&amp;Attack[[#This Row],[名前]]&amp;Attack[[#This Row],[レアリティ]]</f>
        <v>RPG澤村大地ICONIC</v>
      </c>
    </row>
    <row r="240" spans="1:24" x14ac:dyDescent="0.25">
      <c r="A240">
        <f>VLOOKUP(Attack[[#This Row],[No用]],SetNo[[No.用]:[vlookup 用]],2,FALSE)</f>
        <v>57</v>
      </c>
      <c r="B240">
        <f>IF(ROW()=2,1,IF(A239&lt;&gt;Attack[[#This Row],[No]],1,B239+1))</f>
        <v>3</v>
      </c>
      <c r="C240" s="1" t="s">
        <v>628</v>
      </c>
      <c r="D240" s="1" t="s">
        <v>143</v>
      </c>
      <c r="E240" s="1" t="s">
        <v>77</v>
      </c>
      <c r="F240" s="1" t="s">
        <v>78</v>
      </c>
      <c r="G240" s="1" t="s">
        <v>136</v>
      </c>
      <c r="H240" s="1" t="s">
        <v>71</v>
      </c>
      <c r="I240">
        <v>1</v>
      </c>
      <c r="J240" t="s">
        <v>234</v>
      </c>
      <c r="K240" s="1" t="s">
        <v>172</v>
      </c>
      <c r="L240" s="1" t="s">
        <v>162</v>
      </c>
      <c r="M240">
        <v>24</v>
      </c>
      <c r="N240">
        <v>0</v>
      </c>
      <c r="O240">
        <v>0</v>
      </c>
      <c r="P240">
        <v>0</v>
      </c>
      <c r="X240" t="str">
        <f>Attack[[#This Row],[服装]]&amp;Attack[[#This Row],[名前]]&amp;Attack[[#This Row],[レアリティ]]</f>
        <v>RPG澤村大地ICONIC</v>
      </c>
    </row>
    <row r="241" spans="1:24" x14ac:dyDescent="0.25">
      <c r="A241">
        <f>VLOOKUP(Attack[[#This Row],[No用]],SetNo[[No.用]:[vlookup 用]],2,FALSE)</f>
        <v>58</v>
      </c>
      <c r="B241">
        <f>IF(ROW()=2,1,IF(A240&lt;&gt;Attack[[#This Row],[No]],1,B240+1))</f>
        <v>1</v>
      </c>
      <c r="C241" s="1" t="s">
        <v>815</v>
      </c>
      <c r="D241" s="1" t="s">
        <v>143</v>
      </c>
      <c r="E241" s="1" t="s">
        <v>73</v>
      </c>
      <c r="F241" s="1" t="s">
        <v>78</v>
      </c>
      <c r="G241" s="1" t="s">
        <v>136</v>
      </c>
      <c r="H241" s="1" t="s">
        <v>71</v>
      </c>
      <c r="I241">
        <v>1</v>
      </c>
      <c r="J241" t="s">
        <v>234</v>
      </c>
      <c r="K241" s="1" t="s">
        <v>168</v>
      </c>
      <c r="L241" s="1" t="s">
        <v>173</v>
      </c>
      <c r="M241">
        <v>32</v>
      </c>
      <c r="N241">
        <v>0</v>
      </c>
      <c r="O241">
        <v>0</v>
      </c>
      <c r="P241">
        <v>0</v>
      </c>
      <c r="X241" t="str">
        <f>Attack[[#This Row],[服装]]&amp;Attack[[#This Row],[名前]]&amp;Attack[[#This Row],[レアリティ]]</f>
        <v>新年2澤村大地ICONIC</v>
      </c>
    </row>
    <row r="242" spans="1:24" x14ac:dyDescent="0.25">
      <c r="A242">
        <f>VLOOKUP(Attack[[#This Row],[No用]],SetNo[[No.用]:[vlookup 用]],2,FALSE)</f>
        <v>58</v>
      </c>
      <c r="B242">
        <f>IF(ROW()=2,1,IF(A241&lt;&gt;Attack[[#This Row],[No]],1,B241+1))</f>
        <v>2</v>
      </c>
      <c r="C242" s="1" t="s">
        <v>815</v>
      </c>
      <c r="D242" s="1" t="s">
        <v>143</v>
      </c>
      <c r="E242" s="1" t="s">
        <v>73</v>
      </c>
      <c r="F242" s="1" t="s">
        <v>78</v>
      </c>
      <c r="G242" s="1" t="s">
        <v>136</v>
      </c>
      <c r="H242" s="1" t="s">
        <v>71</v>
      </c>
      <c r="I242">
        <v>1</v>
      </c>
      <c r="J242" t="s">
        <v>234</v>
      </c>
      <c r="K242" s="1" t="s">
        <v>169</v>
      </c>
      <c r="L242" s="1" t="s">
        <v>173</v>
      </c>
      <c r="M242">
        <v>32</v>
      </c>
      <c r="N242">
        <v>0</v>
      </c>
      <c r="O242">
        <v>0</v>
      </c>
      <c r="P242">
        <v>0</v>
      </c>
      <c r="X242" t="str">
        <f>Attack[[#This Row],[服装]]&amp;Attack[[#This Row],[名前]]&amp;Attack[[#This Row],[レアリティ]]</f>
        <v>新年2澤村大地ICONIC</v>
      </c>
    </row>
    <row r="243" spans="1:24" x14ac:dyDescent="0.25">
      <c r="A243">
        <f>VLOOKUP(Attack[[#This Row],[No用]],SetNo[[No.用]:[vlookup 用]],2,FALSE)</f>
        <v>58</v>
      </c>
      <c r="B243">
        <f>IF(ROW()=2,1,IF(A242&lt;&gt;Attack[[#This Row],[No]],1,B242+1))</f>
        <v>3</v>
      </c>
      <c r="C243" s="1" t="s">
        <v>815</v>
      </c>
      <c r="D243" s="1" t="s">
        <v>143</v>
      </c>
      <c r="E243" s="1" t="s">
        <v>73</v>
      </c>
      <c r="F243" s="1" t="s">
        <v>78</v>
      </c>
      <c r="G243" s="1" t="s">
        <v>136</v>
      </c>
      <c r="H243" s="1" t="s">
        <v>71</v>
      </c>
      <c r="I243">
        <v>1</v>
      </c>
      <c r="J243" t="s">
        <v>234</v>
      </c>
      <c r="K243" s="1" t="s">
        <v>170</v>
      </c>
      <c r="L243" s="1" t="s">
        <v>173</v>
      </c>
      <c r="M243">
        <v>34</v>
      </c>
      <c r="N243">
        <v>0</v>
      </c>
      <c r="O243">
        <v>0</v>
      </c>
      <c r="P243">
        <v>0</v>
      </c>
      <c r="X243" t="str">
        <f>Attack[[#This Row],[服装]]&amp;Attack[[#This Row],[名前]]&amp;Attack[[#This Row],[レアリティ]]</f>
        <v>新年2澤村大地ICONIC</v>
      </c>
    </row>
    <row r="244" spans="1:24" x14ac:dyDescent="0.25">
      <c r="A244">
        <f>VLOOKUP(Attack[[#This Row],[No用]],SetNo[[No.用]:[vlookup 用]],2,FALSE)</f>
        <v>58</v>
      </c>
      <c r="B244">
        <f>IF(ROW()=2,1,IF(A243&lt;&gt;Attack[[#This Row],[No]],1,B243+1))</f>
        <v>4</v>
      </c>
      <c r="C244" s="1" t="s">
        <v>815</v>
      </c>
      <c r="D244" s="1" t="s">
        <v>143</v>
      </c>
      <c r="E244" s="1" t="s">
        <v>73</v>
      </c>
      <c r="F244" s="1" t="s">
        <v>78</v>
      </c>
      <c r="G244" s="1" t="s">
        <v>136</v>
      </c>
      <c r="H244" s="1" t="s">
        <v>71</v>
      </c>
      <c r="I244">
        <v>1</v>
      </c>
      <c r="J244" t="s">
        <v>234</v>
      </c>
      <c r="K244" s="1" t="s">
        <v>170</v>
      </c>
      <c r="L244" s="1" t="s">
        <v>224</v>
      </c>
      <c r="M244">
        <v>41</v>
      </c>
      <c r="N244">
        <v>0</v>
      </c>
      <c r="O244">
        <v>51</v>
      </c>
      <c r="P244">
        <v>0</v>
      </c>
      <c r="W244" s="1" t="s">
        <v>1246</v>
      </c>
      <c r="X244" t="str">
        <f>Attack[[#This Row],[服装]]&amp;Attack[[#This Row],[名前]]&amp;Attack[[#This Row],[レアリティ]]</f>
        <v>新年2澤村大地ICONIC</v>
      </c>
    </row>
    <row r="245" spans="1:24" x14ac:dyDescent="0.25">
      <c r="A245">
        <f>VLOOKUP(Attack[[#This Row],[No用]],SetNo[[No.用]:[vlookup 用]],2,FALSE)</f>
        <v>58</v>
      </c>
      <c r="B245">
        <f>IF(ROW()=2,1,IF(A244&lt;&gt;Attack[[#This Row],[No]],1,B244+1))</f>
        <v>5</v>
      </c>
      <c r="C245" s="1" t="s">
        <v>815</v>
      </c>
      <c r="D245" s="1" t="s">
        <v>143</v>
      </c>
      <c r="E245" s="1" t="s">
        <v>73</v>
      </c>
      <c r="F245" s="1" t="s">
        <v>78</v>
      </c>
      <c r="G245" s="1" t="s">
        <v>136</v>
      </c>
      <c r="H245" s="1" t="s">
        <v>71</v>
      </c>
      <c r="I245">
        <v>1</v>
      </c>
      <c r="J245" t="s">
        <v>234</v>
      </c>
      <c r="K245" s="1" t="s">
        <v>172</v>
      </c>
      <c r="L245" s="1" t="s">
        <v>162</v>
      </c>
      <c r="M245">
        <v>24</v>
      </c>
      <c r="N245">
        <v>0</v>
      </c>
      <c r="O245">
        <v>0</v>
      </c>
      <c r="P245">
        <v>0</v>
      </c>
      <c r="X245" t="str">
        <f>Attack[[#This Row],[服装]]&amp;Attack[[#This Row],[名前]]&amp;Attack[[#This Row],[レアリティ]]</f>
        <v>新年2澤村大地ICONIC</v>
      </c>
    </row>
    <row r="246" spans="1:24" x14ac:dyDescent="0.25">
      <c r="A246">
        <f>VLOOKUP(Attack[[#This Row],[No用]],SetNo[[No.用]:[vlookup 用]],2,FALSE)</f>
        <v>59</v>
      </c>
      <c r="B246">
        <f>IF(ROW()=2,1,IF(A245&lt;&gt;Attack[[#This Row],[No]],1,B245+1))</f>
        <v>1</v>
      </c>
      <c r="C246" s="1" t="s">
        <v>1183</v>
      </c>
      <c r="D246" s="1" t="s">
        <v>143</v>
      </c>
      <c r="E246" s="1" t="s">
        <v>90</v>
      </c>
      <c r="F246" s="1" t="s">
        <v>78</v>
      </c>
      <c r="G246" s="1" t="s">
        <v>136</v>
      </c>
      <c r="H246" s="1" t="s">
        <v>71</v>
      </c>
      <c r="I246">
        <v>1</v>
      </c>
      <c r="J246" t="s">
        <v>234</v>
      </c>
      <c r="K246" s="1" t="s">
        <v>168</v>
      </c>
      <c r="L246" s="1" t="s">
        <v>162</v>
      </c>
      <c r="M246">
        <v>25</v>
      </c>
      <c r="N246">
        <v>0</v>
      </c>
      <c r="O246">
        <v>0</v>
      </c>
      <c r="P246">
        <v>0</v>
      </c>
      <c r="X246" t="str">
        <f>Attack[[#This Row],[服装]]&amp;Attack[[#This Row],[名前]]&amp;Attack[[#This Row],[レアリティ]]</f>
        <v>Xmas3澤村大地ICONIC</v>
      </c>
    </row>
    <row r="247" spans="1:24" x14ac:dyDescent="0.25">
      <c r="A247">
        <f>VLOOKUP(Attack[[#This Row],[No用]],SetNo[[No.用]:[vlookup 用]],2,FALSE)</f>
        <v>59</v>
      </c>
      <c r="B247">
        <f>IF(ROW()=2,1,IF(A246&lt;&gt;Attack[[#This Row],[No]],1,B246+1))</f>
        <v>2</v>
      </c>
      <c r="C247" s="1" t="s">
        <v>1183</v>
      </c>
      <c r="D247" s="1" t="s">
        <v>143</v>
      </c>
      <c r="E247" s="1" t="s">
        <v>90</v>
      </c>
      <c r="F247" s="1" t="s">
        <v>78</v>
      </c>
      <c r="G247" s="1" t="s">
        <v>136</v>
      </c>
      <c r="H247" s="1" t="s">
        <v>71</v>
      </c>
      <c r="I247">
        <v>1</v>
      </c>
      <c r="J247" t="s">
        <v>234</v>
      </c>
      <c r="K247" s="1" t="s">
        <v>169</v>
      </c>
      <c r="L247" s="1" t="s">
        <v>162</v>
      </c>
      <c r="M247">
        <v>25</v>
      </c>
      <c r="N247">
        <v>0</v>
      </c>
      <c r="O247">
        <v>0</v>
      </c>
      <c r="P247">
        <v>0</v>
      </c>
      <c r="X247" t="str">
        <f>Attack[[#This Row],[服装]]&amp;Attack[[#This Row],[名前]]&amp;Attack[[#This Row],[レアリティ]]</f>
        <v>Xmas3澤村大地ICONIC</v>
      </c>
    </row>
    <row r="248" spans="1:24" x14ac:dyDescent="0.25">
      <c r="A248">
        <f>VLOOKUP(Attack[[#This Row],[No用]],SetNo[[No.用]:[vlookup 用]],2,FALSE)</f>
        <v>59</v>
      </c>
      <c r="B248">
        <f>IF(ROW()=2,1,IF(A247&lt;&gt;Attack[[#This Row],[No]],1,B247+1))</f>
        <v>3</v>
      </c>
      <c r="C248" s="1" t="s">
        <v>1183</v>
      </c>
      <c r="D248" s="1" t="s">
        <v>143</v>
      </c>
      <c r="E248" s="1" t="s">
        <v>90</v>
      </c>
      <c r="F248" s="1" t="s">
        <v>78</v>
      </c>
      <c r="G248" s="1" t="s">
        <v>136</v>
      </c>
      <c r="H248" s="1" t="s">
        <v>71</v>
      </c>
      <c r="I248">
        <v>1</v>
      </c>
      <c r="J248" t="s">
        <v>234</v>
      </c>
      <c r="K248" s="1" t="s">
        <v>171</v>
      </c>
      <c r="L248" s="1" t="s">
        <v>224</v>
      </c>
      <c r="M248">
        <v>40</v>
      </c>
      <c r="N248">
        <v>0</v>
      </c>
      <c r="O248">
        <v>50</v>
      </c>
      <c r="P248">
        <v>0</v>
      </c>
      <c r="W248" s="1" t="s">
        <v>1235</v>
      </c>
      <c r="X248" t="str">
        <f>Attack[[#This Row],[服装]]&amp;Attack[[#This Row],[名前]]&amp;Attack[[#This Row],[レアリティ]]</f>
        <v>Xmas3澤村大地ICONIC</v>
      </c>
    </row>
    <row r="249" spans="1:24" x14ac:dyDescent="0.25">
      <c r="A249">
        <f>VLOOKUP(Attack[[#This Row],[No用]],SetNo[[No.用]:[vlookup 用]],2,FALSE)</f>
        <v>59</v>
      </c>
      <c r="B249">
        <f>IF(ROW()=2,1,IF(A248&lt;&gt;Attack[[#This Row],[No]],1,B248+1))</f>
        <v>4</v>
      </c>
      <c r="C249" s="1" t="s">
        <v>1183</v>
      </c>
      <c r="D249" s="1" t="s">
        <v>143</v>
      </c>
      <c r="E249" s="1" t="s">
        <v>90</v>
      </c>
      <c r="F249" s="1" t="s">
        <v>78</v>
      </c>
      <c r="G249" s="1" t="s">
        <v>136</v>
      </c>
      <c r="H249" s="1" t="s">
        <v>71</v>
      </c>
      <c r="I249">
        <v>1</v>
      </c>
      <c r="J249" t="s">
        <v>234</v>
      </c>
      <c r="K249" s="1" t="s">
        <v>172</v>
      </c>
      <c r="L249" s="1" t="s">
        <v>162</v>
      </c>
      <c r="M249">
        <v>24</v>
      </c>
      <c r="N249">
        <v>0</v>
      </c>
      <c r="O249">
        <v>0</v>
      </c>
      <c r="P249">
        <v>0</v>
      </c>
      <c r="X249" t="str">
        <f>Attack[[#This Row],[服装]]&amp;Attack[[#This Row],[名前]]&amp;Attack[[#This Row],[レアリティ]]</f>
        <v>Xmas3澤村大地ICONIC</v>
      </c>
    </row>
    <row r="250" spans="1:24" x14ac:dyDescent="0.25">
      <c r="A250">
        <f>VLOOKUP(Attack[[#This Row],[No用]],SetNo[[No.用]:[vlookup 用]],2,FALSE)</f>
        <v>60</v>
      </c>
      <c r="B250">
        <f>IF(ROW()=2,1,IF(A245&lt;&gt;Attack[[#This Row],[No]],1,B245+1))</f>
        <v>1</v>
      </c>
      <c r="C250" t="s">
        <v>205</v>
      </c>
      <c r="D250" t="s">
        <v>144</v>
      </c>
      <c r="E250" t="s">
        <v>24</v>
      </c>
      <c r="F250" t="s">
        <v>31</v>
      </c>
      <c r="G250" t="s">
        <v>136</v>
      </c>
      <c r="H250" t="s">
        <v>71</v>
      </c>
      <c r="I250">
        <v>1</v>
      </c>
      <c r="J250" t="s">
        <v>234</v>
      </c>
      <c r="K250" t="s">
        <v>168</v>
      </c>
      <c r="L250" t="s">
        <v>162</v>
      </c>
      <c r="M250">
        <v>21</v>
      </c>
      <c r="N250">
        <v>0</v>
      </c>
      <c r="O250">
        <v>0</v>
      </c>
      <c r="P250">
        <v>0</v>
      </c>
      <c r="X250" t="str">
        <f>Attack[[#This Row],[服装]]&amp;Attack[[#This Row],[名前]]&amp;Attack[[#This Row],[レアリティ]]</f>
        <v>ユニフォーム菅原考支ICONIC</v>
      </c>
    </row>
    <row r="251" spans="1:24" x14ac:dyDescent="0.25">
      <c r="A251">
        <f>VLOOKUP(Attack[[#This Row],[No用]],SetNo[[No.用]:[vlookup 用]],2,FALSE)</f>
        <v>60</v>
      </c>
      <c r="B251">
        <f>IF(ROW()=2,1,IF(A250&lt;&gt;Attack[[#This Row],[No]],1,B250+1))</f>
        <v>2</v>
      </c>
      <c r="C251" t="s">
        <v>205</v>
      </c>
      <c r="D251" t="s">
        <v>144</v>
      </c>
      <c r="E251" t="s">
        <v>24</v>
      </c>
      <c r="F251" t="s">
        <v>31</v>
      </c>
      <c r="G251" t="s">
        <v>136</v>
      </c>
      <c r="H251" t="s">
        <v>71</v>
      </c>
      <c r="I251">
        <v>1</v>
      </c>
      <c r="J251" t="s">
        <v>234</v>
      </c>
      <c r="K251" t="s">
        <v>169</v>
      </c>
      <c r="L251" t="s">
        <v>162</v>
      </c>
      <c r="M251">
        <v>21</v>
      </c>
      <c r="N251">
        <v>0</v>
      </c>
      <c r="O251">
        <v>0</v>
      </c>
      <c r="P251">
        <v>0</v>
      </c>
      <c r="X251" t="str">
        <f>Attack[[#This Row],[服装]]&amp;Attack[[#This Row],[名前]]&amp;Attack[[#This Row],[レアリティ]]</f>
        <v>ユニフォーム菅原考支ICONIC</v>
      </c>
    </row>
    <row r="252" spans="1:24" x14ac:dyDescent="0.25">
      <c r="A252">
        <f>VLOOKUP(Attack[[#This Row],[No用]],SetNo[[No.用]:[vlookup 用]],2,FALSE)</f>
        <v>60</v>
      </c>
      <c r="B252">
        <f>IF(ROW()=2,1,IF(A251&lt;&gt;Attack[[#This Row],[No]],1,B251+1))</f>
        <v>3</v>
      </c>
      <c r="C252" t="s">
        <v>205</v>
      </c>
      <c r="D252" t="s">
        <v>144</v>
      </c>
      <c r="E252" t="s">
        <v>24</v>
      </c>
      <c r="F252" t="s">
        <v>31</v>
      </c>
      <c r="G252" t="s">
        <v>136</v>
      </c>
      <c r="H252" t="s">
        <v>71</v>
      </c>
      <c r="I252">
        <v>1</v>
      </c>
      <c r="J252" t="s">
        <v>234</v>
      </c>
      <c r="K252" t="s">
        <v>171</v>
      </c>
      <c r="L252" t="s">
        <v>162</v>
      </c>
      <c r="M252">
        <v>24</v>
      </c>
      <c r="N252">
        <v>0</v>
      </c>
      <c r="O252">
        <v>0</v>
      </c>
      <c r="P252">
        <v>0</v>
      </c>
      <c r="X252" t="str">
        <f>Attack[[#This Row],[服装]]&amp;Attack[[#This Row],[名前]]&amp;Attack[[#This Row],[レアリティ]]</f>
        <v>ユニフォーム菅原考支ICONIC</v>
      </c>
    </row>
    <row r="253" spans="1:24" x14ac:dyDescent="0.25">
      <c r="A253">
        <f>VLOOKUP(Attack[[#This Row],[No用]],SetNo[[No.用]:[vlookup 用]],2,FALSE)</f>
        <v>60</v>
      </c>
      <c r="B253">
        <f>IF(ROW()=2,1,IF(A252&lt;&gt;Attack[[#This Row],[No]],1,B252+1))</f>
        <v>4</v>
      </c>
      <c r="C253" t="s">
        <v>205</v>
      </c>
      <c r="D253" t="s">
        <v>144</v>
      </c>
      <c r="E253" t="s">
        <v>24</v>
      </c>
      <c r="F253" t="s">
        <v>31</v>
      </c>
      <c r="G253" t="s">
        <v>136</v>
      </c>
      <c r="H253" t="s">
        <v>71</v>
      </c>
      <c r="I253">
        <v>1</v>
      </c>
      <c r="J253" t="s">
        <v>234</v>
      </c>
      <c r="K253" t="s">
        <v>172</v>
      </c>
      <c r="L253" t="s">
        <v>162</v>
      </c>
      <c r="M253">
        <v>29</v>
      </c>
      <c r="N253">
        <v>0</v>
      </c>
      <c r="O253">
        <v>0</v>
      </c>
      <c r="P253">
        <v>0</v>
      </c>
      <c r="X253" t="str">
        <f>Attack[[#This Row],[服装]]&amp;Attack[[#This Row],[名前]]&amp;Attack[[#This Row],[レアリティ]]</f>
        <v>ユニフォーム菅原考支ICONIC</v>
      </c>
    </row>
    <row r="254" spans="1:24" x14ac:dyDescent="0.25">
      <c r="A254">
        <f>VLOOKUP(Attack[[#This Row],[No用]],SetNo[[No.用]:[vlookup 用]],2,FALSE)</f>
        <v>61</v>
      </c>
      <c r="B254">
        <f>IF(ROW()=2,1,IF(A253&lt;&gt;Attack[[#This Row],[No]],1,B253+1))</f>
        <v>1</v>
      </c>
      <c r="C254" t="s">
        <v>117</v>
      </c>
      <c r="D254" t="s">
        <v>144</v>
      </c>
      <c r="E254" t="s">
        <v>28</v>
      </c>
      <c r="F254" t="s">
        <v>31</v>
      </c>
      <c r="G254" t="s">
        <v>136</v>
      </c>
      <c r="H254" t="s">
        <v>71</v>
      </c>
      <c r="I254">
        <v>1</v>
      </c>
      <c r="J254" t="s">
        <v>234</v>
      </c>
      <c r="K254" t="s">
        <v>168</v>
      </c>
      <c r="L254" t="s">
        <v>162</v>
      </c>
      <c r="M254">
        <v>21</v>
      </c>
      <c r="N254">
        <v>0</v>
      </c>
      <c r="O254">
        <v>0</v>
      </c>
      <c r="P254">
        <v>0</v>
      </c>
      <c r="X254" t="str">
        <f>Attack[[#This Row],[服装]]&amp;Attack[[#This Row],[名前]]&amp;Attack[[#This Row],[レアリティ]]</f>
        <v>プール掃除菅原考支ICONIC</v>
      </c>
    </row>
    <row r="255" spans="1:24" x14ac:dyDescent="0.25">
      <c r="A255">
        <f>VLOOKUP(Attack[[#This Row],[No用]],SetNo[[No.用]:[vlookup 用]],2,FALSE)</f>
        <v>61</v>
      </c>
      <c r="B255">
        <f>IF(ROW()=2,1,IF(A254&lt;&gt;Attack[[#This Row],[No]],1,B254+1))</f>
        <v>2</v>
      </c>
      <c r="C255" t="s">
        <v>117</v>
      </c>
      <c r="D255" t="s">
        <v>144</v>
      </c>
      <c r="E255" t="s">
        <v>28</v>
      </c>
      <c r="F255" t="s">
        <v>31</v>
      </c>
      <c r="G255" t="s">
        <v>136</v>
      </c>
      <c r="H255" t="s">
        <v>71</v>
      </c>
      <c r="I255">
        <v>1</v>
      </c>
      <c r="J255" t="s">
        <v>234</v>
      </c>
      <c r="K255" t="s">
        <v>169</v>
      </c>
      <c r="L255" t="s">
        <v>162</v>
      </c>
      <c r="M255">
        <v>21</v>
      </c>
      <c r="N255">
        <v>0</v>
      </c>
      <c r="O255">
        <v>0</v>
      </c>
      <c r="P255">
        <v>0</v>
      </c>
      <c r="X255" t="str">
        <f>Attack[[#This Row],[服装]]&amp;Attack[[#This Row],[名前]]&amp;Attack[[#This Row],[レアリティ]]</f>
        <v>プール掃除菅原考支ICONIC</v>
      </c>
    </row>
    <row r="256" spans="1:24" x14ac:dyDescent="0.25">
      <c r="A256">
        <f>VLOOKUP(Attack[[#This Row],[No用]],SetNo[[No.用]:[vlookup 用]],2,FALSE)</f>
        <v>61</v>
      </c>
      <c r="B256">
        <f>IF(ROW()=2,1,IF(A255&lt;&gt;Attack[[#This Row],[No]],1,B255+1))</f>
        <v>3</v>
      </c>
      <c r="C256" t="s">
        <v>117</v>
      </c>
      <c r="D256" t="s">
        <v>144</v>
      </c>
      <c r="E256" t="s">
        <v>28</v>
      </c>
      <c r="F256" t="s">
        <v>31</v>
      </c>
      <c r="G256" t="s">
        <v>136</v>
      </c>
      <c r="H256" t="s">
        <v>71</v>
      </c>
      <c r="I256">
        <v>1</v>
      </c>
      <c r="J256" t="s">
        <v>234</v>
      </c>
      <c r="K256" t="s">
        <v>171</v>
      </c>
      <c r="L256" t="s">
        <v>162</v>
      </c>
      <c r="M256">
        <v>24</v>
      </c>
      <c r="N256">
        <v>0</v>
      </c>
      <c r="O256">
        <v>0</v>
      </c>
      <c r="P256">
        <v>0</v>
      </c>
      <c r="X256" t="str">
        <f>Attack[[#This Row],[服装]]&amp;Attack[[#This Row],[名前]]&amp;Attack[[#This Row],[レアリティ]]</f>
        <v>プール掃除菅原考支ICONIC</v>
      </c>
    </row>
    <row r="257" spans="1:24" x14ac:dyDescent="0.25">
      <c r="A257">
        <f>VLOOKUP(Attack[[#This Row],[No用]],SetNo[[No.用]:[vlookup 用]],2,FALSE)</f>
        <v>61</v>
      </c>
      <c r="B257">
        <f>IF(ROW()=2,1,IF(A256&lt;&gt;Attack[[#This Row],[No]],1,B256+1))</f>
        <v>4</v>
      </c>
      <c r="C257" t="s">
        <v>117</v>
      </c>
      <c r="D257" t="s">
        <v>144</v>
      </c>
      <c r="E257" t="s">
        <v>28</v>
      </c>
      <c r="F257" t="s">
        <v>31</v>
      </c>
      <c r="G257" t="s">
        <v>136</v>
      </c>
      <c r="H257" t="s">
        <v>71</v>
      </c>
      <c r="I257">
        <v>1</v>
      </c>
      <c r="J257" t="s">
        <v>234</v>
      </c>
      <c r="K257" t="s">
        <v>172</v>
      </c>
      <c r="L257" t="s">
        <v>162</v>
      </c>
      <c r="M257">
        <v>29</v>
      </c>
      <c r="N257">
        <v>0</v>
      </c>
      <c r="O257">
        <v>0</v>
      </c>
      <c r="P257">
        <v>0</v>
      </c>
      <c r="X257" t="str">
        <f>Attack[[#This Row],[服装]]&amp;Attack[[#This Row],[名前]]&amp;Attack[[#This Row],[レアリティ]]</f>
        <v>プール掃除菅原考支ICONIC</v>
      </c>
    </row>
    <row r="258" spans="1:24" x14ac:dyDescent="0.25">
      <c r="A258">
        <f>VLOOKUP(Attack[[#This Row],[No用]],SetNo[[No.用]:[vlookup 用]],2,FALSE)</f>
        <v>62</v>
      </c>
      <c r="B258">
        <f>IF(ROW()=2,1,IF(A257&lt;&gt;Attack[[#This Row],[No]],1,B257+1))</f>
        <v>1</v>
      </c>
      <c r="C258" s="1" t="s">
        <v>580</v>
      </c>
      <c r="D258" t="s">
        <v>144</v>
      </c>
      <c r="E258" s="1" t="s">
        <v>73</v>
      </c>
      <c r="F258" s="1" t="s">
        <v>74</v>
      </c>
      <c r="G258" t="s">
        <v>136</v>
      </c>
      <c r="H258" t="s">
        <v>71</v>
      </c>
      <c r="I258">
        <v>1</v>
      </c>
      <c r="J258" t="s">
        <v>234</v>
      </c>
      <c r="K258" t="s">
        <v>168</v>
      </c>
      <c r="L258" t="s">
        <v>162</v>
      </c>
      <c r="M258">
        <v>21</v>
      </c>
      <c r="N258">
        <v>0</v>
      </c>
      <c r="O258">
        <v>0</v>
      </c>
      <c r="P258">
        <v>0</v>
      </c>
      <c r="X258" t="str">
        <f>Attack[[#This Row],[服装]]&amp;Attack[[#This Row],[名前]]&amp;Attack[[#This Row],[レアリティ]]</f>
        <v>文化祭菅原考支ICONIC</v>
      </c>
    </row>
    <row r="259" spans="1:24" x14ac:dyDescent="0.25">
      <c r="A259">
        <f>VLOOKUP(Attack[[#This Row],[No用]],SetNo[[No.用]:[vlookup 用]],2,FALSE)</f>
        <v>62</v>
      </c>
      <c r="B259">
        <f>IF(ROW()=2,1,IF(A258&lt;&gt;Attack[[#This Row],[No]],1,B258+1))</f>
        <v>2</v>
      </c>
      <c r="C259" s="1" t="s">
        <v>580</v>
      </c>
      <c r="D259" t="s">
        <v>144</v>
      </c>
      <c r="E259" s="1" t="s">
        <v>73</v>
      </c>
      <c r="F259" s="1" t="s">
        <v>74</v>
      </c>
      <c r="G259" t="s">
        <v>136</v>
      </c>
      <c r="H259" t="s">
        <v>71</v>
      </c>
      <c r="I259">
        <v>1</v>
      </c>
      <c r="J259" t="s">
        <v>234</v>
      </c>
      <c r="K259" t="s">
        <v>169</v>
      </c>
      <c r="L259" t="s">
        <v>162</v>
      </c>
      <c r="M259">
        <v>21</v>
      </c>
      <c r="N259">
        <v>0</v>
      </c>
      <c r="O259">
        <v>0</v>
      </c>
      <c r="P259">
        <v>0</v>
      </c>
      <c r="X259" t="str">
        <f>Attack[[#This Row],[服装]]&amp;Attack[[#This Row],[名前]]&amp;Attack[[#This Row],[レアリティ]]</f>
        <v>文化祭菅原考支ICONIC</v>
      </c>
    </row>
    <row r="260" spans="1:24" x14ac:dyDescent="0.25">
      <c r="A260">
        <f>VLOOKUP(Attack[[#This Row],[No用]],SetNo[[No.用]:[vlookup 用]],2,FALSE)</f>
        <v>62</v>
      </c>
      <c r="B260">
        <f>IF(ROW()=2,1,IF(A259&lt;&gt;Attack[[#This Row],[No]],1,B259+1))</f>
        <v>3</v>
      </c>
      <c r="C260" s="1" t="s">
        <v>580</v>
      </c>
      <c r="D260" t="s">
        <v>144</v>
      </c>
      <c r="E260" s="1" t="s">
        <v>73</v>
      </c>
      <c r="F260" s="1" t="s">
        <v>74</v>
      </c>
      <c r="G260" t="s">
        <v>136</v>
      </c>
      <c r="H260" t="s">
        <v>71</v>
      </c>
      <c r="I260">
        <v>1</v>
      </c>
      <c r="J260" t="s">
        <v>234</v>
      </c>
      <c r="K260" t="s">
        <v>171</v>
      </c>
      <c r="L260" t="s">
        <v>162</v>
      </c>
      <c r="M260">
        <v>24</v>
      </c>
      <c r="N260">
        <v>0</v>
      </c>
      <c r="O260">
        <v>0</v>
      </c>
      <c r="P260">
        <v>0</v>
      </c>
      <c r="X260" t="str">
        <f>Attack[[#This Row],[服装]]&amp;Attack[[#This Row],[名前]]&amp;Attack[[#This Row],[レアリティ]]</f>
        <v>文化祭菅原考支ICONIC</v>
      </c>
    </row>
    <row r="261" spans="1:24" x14ac:dyDescent="0.25">
      <c r="A261">
        <f>VLOOKUP(Attack[[#This Row],[No用]],SetNo[[No.用]:[vlookup 用]],2,FALSE)</f>
        <v>62</v>
      </c>
      <c r="B261">
        <f>IF(ROW()=2,1,IF(A260&lt;&gt;Attack[[#This Row],[No]],1,B260+1))</f>
        <v>4</v>
      </c>
      <c r="C261" s="1" t="s">
        <v>580</v>
      </c>
      <c r="D261" t="s">
        <v>144</v>
      </c>
      <c r="E261" s="1" t="s">
        <v>73</v>
      </c>
      <c r="F261" s="1" t="s">
        <v>74</v>
      </c>
      <c r="G261" t="s">
        <v>136</v>
      </c>
      <c r="H261" t="s">
        <v>71</v>
      </c>
      <c r="I261">
        <v>1</v>
      </c>
      <c r="J261" t="s">
        <v>234</v>
      </c>
      <c r="K261" t="s">
        <v>172</v>
      </c>
      <c r="L261" t="s">
        <v>162</v>
      </c>
      <c r="M261">
        <v>29</v>
      </c>
      <c r="N261">
        <v>0</v>
      </c>
      <c r="O261">
        <v>0</v>
      </c>
      <c r="P261">
        <v>0</v>
      </c>
      <c r="X261" t="str">
        <f>Attack[[#This Row],[服装]]&amp;Attack[[#This Row],[名前]]&amp;Attack[[#This Row],[レアリティ]]</f>
        <v>文化祭菅原考支ICONIC</v>
      </c>
    </row>
    <row r="262" spans="1:24" x14ac:dyDescent="0.25">
      <c r="A262">
        <f>VLOOKUP(Attack[[#This Row],[No用]],SetNo[[No.用]:[vlookup 用]],2,FALSE)</f>
        <v>63</v>
      </c>
      <c r="B262">
        <f>IF(ROW()=2,1,IF(A261&lt;&gt;Attack[[#This Row],[No]],1,B261+1))</f>
        <v>1</v>
      </c>
      <c r="C262" s="1" t="s">
        <v>675</v>
      </c>
      <c r="D262" s="1" t="s">
        <v>144</v>
      </c>
      <c r="E262" s="1" t="s">
        <v>90</v>
      </c>
      <c r="F262" s="1" t="s">
        <v>74</v>
      </c>
      <c r="G262" s="1" t="s">
        <v>136</v>
      </c>
      <c r="H262" s="1" t="s">
        <v>71</v>
      </c>
      <c r="I262">
        <v>1</v>
      </c>
      <c r="J262" t="s">
        <v>234</v>
      </c>
      <c r="K262" s="1" t="s">
        <v>168</v>
      </c>
      <c r="L262" s="1" t="s">
        <v>162</v>
      </c>
      <c r="M262">
        <v>21</v>
      </c>
      <c r="N262">
        <v>0</v>
      </c>
      <c r="O262">
        <v>0</v>
      </c>
      <c r="P262">
        <v>0</v>
      </c>
      <c r="X262" t="str">
        <f>Attack[[#This Row],[服装]]&amp;Attack[[#This Row],[名前]]&amp;Attack[[#This Row],[レアリティ]]</f>
        <v>梅雨菅原考支ICONIC</v>
      </c>
    </row>
    <row r="263" spans="1:24" x14ac:dyDescent="0.25">
      <c r="A263">
        <f>VLOOKUP(Attack[[#This Row],[No用]],SetNo[[No.用]:[vlookup 用]],2,FALSE)</f>
        <v>63</v>
      </c>
      <c r="B263">
        <f>IF(ROW()=2,1,IF(A262&lt;&gt;Attack[[#This Row],[No]],1,B262+1))</f>
        <v>2</v>
      </c>
      <c r="C263" s="1" t="s">
        <v>675</v>
      </c>
      <c r="D263" s="1" t="s">
        <v>144</v>
      </c>
      <c r="E263" s="1" t="s">
        <v>90</v>
      </c>
      <c r="F263" s="1" t="s">
        <v>74</v>
      </c>
      <c r="G263" s="1" t="s">
        <v>136</v>
      </c>
      <c r="H263" s="1" t="s">
        <v>71</v>
      </c>
      <c r="I263">
        <v>1</v>
      </c>
      <c r="J263" t="s">
        <v>234</v>
      </c>
      <c r="K263" s="1" t="s">
        <v>169</v>
      </c>
      <c r="L263" s="1" t="s">
        <v>162</v>
      </c>
      <c r="M263">
        <v>21</v>
      </c>
      <c r="N263">
        <v>0</v>
      </c>
      <c r="O263">
        <v>0</v>
      </c>
      <c r="P263">
        <v>0</v>
      </c>
      <c r="X263" t="str">
        <f>Attack[[#This Row],[服装]]&amp;Attack[[#This Row],[名前]]&amp;Attack[[#This Row],[レアリティ]]</f>
        <v>梅雨菅原考支ICONIC</v>
      </c>
    </row>
    <row r="264" spans="1:24" x14ac:dyDescent="0.25">
      <c r="A264">
        <f>VLOOKUP(Attack[[#This Row],[No用]],SetNo[[No.用]:[vlookup 用]],2,FALSE)</f>
        <v>63</v>
      </c>
      <c r="B264">
        <f>IF(ROW()=2,1,IF(A263&lt;&gt;Attack[[#This Row],[No]],1,B263+1))</f>
        <v>3</v>
      </c>
      <c r="C264" s="1" t="s">
        <v>675</v>
      </c>
      <c r="D264" s="1" t="s">
        <v>144</v>
      </c>
      <c r="E264" s="1" t="s">
        <v>90</v>
      </c>
      <c r="F264" s="1" t="s">
        <v>74</v>
      </c>
      <c r="G264" s="1" t="s">
        <v>136</v>
      </c>
      <c r="H264" s="1" t="s">
        <v>71</v>
      </c>
      <c r="I264">
        <v>1</v>
      </c>
      <c r="J264" t="s">
        <v>234</v>
      </c>
      <c r="K264" s="1" t="s">
        <v>171</v>
      </c>
      <c r="L264" s="1" t="s">
        <v>162</v>
      </c>
      <c r="M264">
        <v>24</v>
      </c>
      <c r="N264">
        <v>0</v>
      </c>
      <c r="O264">
        <v>0</v>
      </c>
      <c r="P264">
        <v>0</v>
      </c>
      <c r="X264" t="str">
        <f>Attack[[#This Row],[服装]]&amp;Attack[[#This Row],[名前]]&amp;Attack[[#This Row],[レアリティ]]</f>
        <v>梅雨菅原考支ICONIC</v>
      </c>
    </row>
    <row r="265" spans="1:24" x14ac:dyDescent="0.25">
      <c r="A265">
        <f>VLOOKUP(Attack[[#This Row],[No用]],SetNo[[No.用]:[vlookup 用]],2,FALSE)</f>
        <v>63</v>
      </c>
      <c r="B265">
        <f>IF(ROW()=2,1,IF(A264&lt;&gt;Attack[[#This Row],[No]],1,B264+1))</f>
        <v>4</v>
      </c>
      <c r="C265" s="1" t="s">
        <v>675</v>
      </c>
      <c r="D265" s="1" t="s">
        <v>144</v>
      </c>
      <c r="E265" s="1" t="s">
        <v>90</v>
      </c>
      <c r="F265" s="1" t="s">
        <v>74</v>
      </c>
      <c r="G265" s="1" t="s">
        <v>136</v>
      </c>
      <c r="H265" s="1" t="s">
        <v>71</v>
      </c>
      <c r="I265">
        <v>1</v>
      </c>
      <c r="J265" t="s">
        <v>234</v>
      </c>
      <c r="K265" s="1" t="s">
        <v>172</v>
      </c>
      <c r="L265" s="1" t="s">
        <v>162</v>
      </c>
      <c r="M265">
        <v>29</v>
      </c>
      <c r="N265">
        <v>0</v>
      </c>
      <c r="O265">
        <v>0</v>
      </c>
      <c r="P265">
        <v>0</v>
      </c>
      <c r="X265" t="str">
        <f>Attack[[#This Row],[服装]]&amp;Attack[[#This Row],[名前]]&amp;Attack[[#This Row],[レアリティ]]</f>
        <v>梅雨菅原考支ICONIC</v>
      </c>
    </row>
    <row r="266" spans="1:24" x14ac:dyDescent="0.25">
      <c r="A266">
        <f>VLOOKUP(Attack[[#This Row],[No用]],SetNo[[No.用]:[vlookup 用]],2,FALSE)</f>
        <v>64</v>
      </c>
      <c r="B266">
        <f>IF(ROW()=2,1,IF(A265&lt;&gt;Attack[[#This Row],[No]],1,B265+1))</f>
        <v>1</v>
      </c>
      <c r="C266" s="1" t="s">
        <v>790</v>
      </c>
      <c r="D266" s="1" t="s">
        <v>144</v>
      </c>
      <c r="E266" s="1" t="s">
        <v>77</v>
      </c>
      <c r="F266" s="1" t="s">
        <v>74</v>
      </c>
      <c r="G266" s="1" t="s">
        <v>136</v>
      </c>
      <c r="H266" s="1" t="s">
        <v>71</v>
      </c>
      <c r="I266">
        <v>1</v>
      </c>
      <c r="J266" t="s">
        <v>234</v>
      </c>
      <c r="K266" s="1" t="s">
        <v>168</v>
      </c>
      <c r="L266" s="1" t="s">
        <v>173</v>
      </c>
      <c r="M266">
        <v>28</v>
      </c>
      <c r="N266">
        <v>0</v>
      </c>
      <c r="O266">
        <v>0</v>
      </c>
      <c r="P266">
        <v>0</v>
      </c>
      <c r="X266" t="str">
        <f>Attack[[#This Row],[服装]]&amp;Attack[[#This Row],[名前]]&amp;Attack[[#This Row],[レアリティ]]</f>
        <v>Xmas2菅原考支ICONIC</v>
      </c>
    </row>
    <row r="267" spans="1:24" x14ac:dyDescent="0.25">
      <c r="A267">
        <f>VLOOKUP(Attack[[#This Row],[No用]],SetNo[[No.用]:[vlookup 用]],2,FALSE)</f>
        <v>64</v>
      </c>
      <c r="B267">
        <f>IF(ROW()=2,1,IF(A266&lt;&gt;Attack[[#This Row],[No]],1,B266+1))</f>
        <v>2</v>
      </c>
      <c r="C267" s="1" t="s">
        <v>790</v>
      </c>
      <c r="D267" s="1" t="s">
        <v>144</v>
      </c>
      <c r="E267" s="1" t="s">
        <v>77</v>
      </c>
      <c r="F267" s="1" t="s">
        <v>74</v>
      </c>
      <c r="G267" s="1" t="s">
        <v>136</v>
      </c>
      <c r="H267" s="1" t="s">
        <v>71</v>
      </c>
      <c r="I267">
        <v>1</v>
      </c>
      <c r="J267" t="s">
        <v>234</v>
      </c>
      <c r="K267" s="1" t="s">
        <v>169</v>
      </c>
      <c r="L267" s="1" t="s">
        <v>173</v>
      </c>
      <c r="M267">
        <v>28</v>
      </c>
      <c r="N267">
        <v>0</v>
      </c>
      <c r="O267">
        <v>0</v>
      </c>
      <c r="P267">
        <v>0</v>
      </c>
      <c r="X267" t="str">
        <f>Attack[[#This Row],[服装]]&amp;Attack[[#This Row],[名前]]&amp;Attack[[#This Row],[レアリティ]]</f>
        <v>Xmas2菅原考支ICONIC</v>
      </c>
    </row>
    <row r="268" spans="1:24" x14ac:dyDescent="0.25">
      <c r="A268">
        <f>VLOOKUP(Attack[[#This Row],[No用]],SetNo[[No.用]:[vlookup 用]],2,FALSE)</f>
        <v>64</v>
      </c>
      <c r="B268">
        <f>IF(ROW()=2,1,IF(A267&lt;&gt;Attack[[#This Row],[No]],1,B267+1))</f>
        <v>3</v>
      </c>
      <c r="C268" s="1" t="s">
        <v>790</v>
      </c>
      <c r="D268" s="1" t="s">
        <v>144</v>
      </c>
      <c r="E268" s="1" t="s">
        <v>77</v>
      </c>
      <c r="F268" s="1" t="s">
        <v>74</v>
      </c>
      <c r="G268" s="1" t="s">
        <v>136</v>
      </c>
      <c r="H268" s="1" t="s">
        <v>71</v>
      </c>
      <c r="I268">
        <v>1</v>
      </c>
      <c r="J268" t="s">
        <v>234</v>
      </c>
      <c r="K268" s="1" t="s">
        <v>171</v>
      </c>
      <c r="L268" s="1" t="s">
        <v>173</v>
      </c>
      <c r="M268">
        <v>31</v>
      </c>
      <c r="N268">
        <v>0</v>
      </c>
      <c r="O268">
        <v>0</v>
      </c>
      <c r="P268">
        <v>0</v>
      </c>
      <c r="X268" t="str">
        <f>Attack[[#This Row],[服装]]&amp;Attack[[#This Row],[名前]]&amp;Attack[[#This Row],[レアリティ]]</f>
        <v>Xmas2菅原考支ICONIC</v>
      </c>
    </row>
    <row r="269" spans="1:24" x14ac:dyDescent="0.25">
      <c r="A269">
        <f>VLOOKUP(Attack[[#This Row],[No用]],SetNo[[No.用]:[vlookup 用]],2,FALSE)</f>
        <v>64</v>
      </c>
      <c r="B269">
        <f>IF(ROW()=2,1,IF(A268&lt;&gt;Attack[[#This Row],[No]],1,B268+1))</f>
        <v>4</v>
      </c>
      <c r="C269" s="1" t="s">
        <v>790</v>
      </c>
      <c r="D269" s="1" t="s">
        <v>144</v>
      </c>
      <c r="E269" s="1" t="s">
        <v>77</v>
      </c>
      <c r="F269" s="1" t="s">
        <v>74</v>
      </c>
      <c r="G269" s="1" t="s">
        <v>136</v>
      </c>
      <c r="H269" s="1" t="s">
        <v>71</v>
      </c>
      <c r="I269">
        <v>1</v>
      </c>
      <c r="J269" t="s">
        <v>234</v>
      </c>
      <c r="K269" s="1" t="s">
        <v>257</v>
      </c>
      <c r="L269" s="1" t="s">
        <v>224</v>
      </c>
      <c r="M269">
        <v>38</v>
      </c>
      <c r="N269">
        <v>0</v>
      </c>
      <c r="O269">
        <v>48</v>
      </c>
      <c r="P269">
        <v>0</v>
      </c>
      <c r="X269" t="str">
        <f>Attack[[#This Row],[服装]]&amp;Attack[[#This Row],[名前]]&amp;Attack[[#This Row],[レアリティ]]</f>
        <v>Xmas2菅原考支ICONIC</v>
      </c>
    </row>
    <row r="270" spans="1:24" x14ac:dyDescent="0.25">
      <c r="A270">
        <f>VLOOKUP(Attack[[#This Row],[No用]],SetNo[[No.用]:[vlookup 用]],2,FALSE)</f>
        <v>64</v>
      </c>
      <c r="B270">
        <f>IF(ROW()=2,1,IF(A269&lt;&gt;Attack[[#This Row],[No]],1,B269+1))</f>
        <v>5</v>
      </c>
      <c r="C270" s="1" t="s">
        <v>790</v>
      </c>
      <c r="D270" s="1" t="s">
        <v>144</v>
      </c>
      <c r="E270" s="1" t="s">
        <v>77</v>
      </c>
      <c r="F270" s="1" t="s">
        <v>74</v>
      </c>
      <c r="G270" s="1" t="s">
        <v>136</v>
      </c>
      <c r="H270" s="1" t="s">
        <v>71</v>
      </c>
      <c r="I270">
        <v>1</v>
      </c>
      <c r="J270" t="s">
        <v>234</v>
      </c>
      <c r="K270" s="1" t="s">
        <v>172</v>
      </c>
      <c r="L270" s="1" t="s">
        <v>162</v>
      </c>
      <c r="M270">
        <v>29</v>
      </c>
      <c r="N270">
        <v>0</v>
      </c>
      <c r="O270">
        <v>0</v>
      </c>
      <c r="P270">
        <v>0</v>
      </c>
      <c r="X270" t="str">
        <f>Attack[[#This Row],[服装]]&amp;Attack[[#This Row],[名前]]&amp;Attack[[#This Row],[レアリティ]]</f>
        <v>Xmas2菅原考支ICONIC</v>
      </c>
    </row>
    <row r="271" spans="1:24" x14ac:dyDescent="0.25">
      <c r="A271">
        <f>VLOOKUP(Attack[[#This Row],[No用]],SetNo[[No.用]:[vlookup 用]],2,FALSE)</f>
        <v>65</v>
      </c>
      <c r="B271">
        <f>IF(ROW()=2,1,IF(A270&lt;&gt;Attack[[#This Row],[No]],1,B270+1))</f>
        <v>1</v>
      </c>
      <c r="C271" s="1" t="s">
        <v>960</v>
      </c>
      <c r="D271" s="1" t="s">
        <v>144</v>
      </c>
      <c r="E271" s="1" t="s">
        <v>73</v>
      </c>
      <c r="F271" s="1" t="s">
        <v>74</v>
      </c>
      <c r="G271" s="1" t="s">
        <v>136</v>
      </c>
      <c r="H271" s="1" t="s">
        <v>71</v>
      </c>
      <c r="I271">
        <v>1</v>
      </c>
      <c r="J271" t="s">
        <v>234</v>
      </c>
      <c r="K271" s="1" t="s">
        <v>168</v>
      </c>
      <c r="L271" s="1" t="s">
        <v>162</v>
      </c>
      <c r="M271">
        <v>21</v>
      </c>
      <c r="N271">
        <v>0</v>
      </c>
      <c r="O271">
        <v>0</v>
      </c>
      <c r="P271">
        <v>0</v>
      </c>
      <c r="X271" t="str">
        <f>Attack[[#This Row],[服装]]&amp;Attack[[#This Row],[名前]]&amp;Attack[[#This Row],[レアリティ]]</f>
        <v>夏祭り2菅原考支ICONIC</v>
      </c>
    </row>
    <row r="272" spans="1:24" x14ac:dyDescent="0.25">
      <c r="A272">
        <f>VLOOKUP(Attack[[#This Row],[No用]],SetNo[[No.用]:[vlookup 用]],2,FALSE)</f>
        <v>65</v>
      </c>
      <c r="B272">
        <f>IF(ROW()=2,1,IF(A271&lt;&gt;Attack[[#This Row],[No]],1,B271+1))</f>
        <v>2</v>
      </c>
      <c r="C272" s="1" t="s">
        <v>960</v>
      </c>
      <c r="D272" s="1" t="s">
        <v>144</v>
      </c>
      <c r="E272" s="1" t="s">
        <v>73</v>
      </c>
      <c r="F272" s="1" t="s">
        <v>74</v>
      </c>
      <c r="G272" s="1" t="s">
        <v>136</v>
      </c>
      <c r="H272" s="1" t="s">
        <v>71</v>
      </c>
      <c r="I272">
        <v>1</v>
      </c>
      <c r="J272" t="s">
        <v>234</v>
      </c>
      <c r="K272" s="1" t="s">
        <v>169</v>
      </c>
      <c r="L272" s="1" t="s">
        <v>162</v>
      </c>
      <c r="M272">
        <v>21</v>
      </c>
      <c r="N272">
        <v>0</v>
      </c>
      <c r="O272">
        <v>0</v>
      </c>
      <c r="P272">
        <v>0</v>
      </c>
      <c r="X272" t="str">
        <f>Attack[[#This Row],[服装]]&amp;Attack[[#This Row],[名前]]&amp;Attack[[#This Row],[レアリティ]]</f>
        <v>夏祭り2菅原考支ICONIC</v>
      </c>
    </row>
    <row r="273" spans="1:24" x14ac:dyDescent="0.25">
      <c r="A273">
        <f>VLOOKUP(Attack[[#This Row],[No用]],SetNo[[No.用]:[vlookup 用]],2,FALSE)</f>
        <v>65</v>
      </c>
      <c r="B273">
        <f>IF(ROW()=2,1,IF(A272&lt;&gt;Attack[[#This Row],[No]],1,B272+1))</f>
        <v>3</v>
      </c>
      <c r="C273" s="1" t="s">
        <v>960</v>
      </c>
      <c r="D273" s="1" t="s">
        <v>144</v>
      </c>
      <c r="E273" s="1" t="s">
        <v>73</v>
      </c>
      <c r="F273" s="1" t="s">
        <v>74</v>
      </c>
      <c r="G273" s="1" t="s">
        <v>136</v>
      </c>
      <c r="H273" s="1" t="s">
        <v>71</v>
      </c>
      <c r="I273">
        <v>1</v>
      </c>
      <c r="J273" t="s">
        <v>234</v>
      </c>
      <c r="K273" s="1" t="s">
        <v>171</v>
      </c>
      <c r="L273" s="1" t="s">
        <v>162</v>
      </c>
      <c r="M273">
        <v>24</v>
      </c>
      <c r="N273">
        <v>0</v>
      </c>
      <c r="O273">
        <v>0</v>
      </c>
      <c r="P273">
        <v>0</v>
      </c>
      <c r="X273" t="str">
        <f>Attack[[#This Row],[服装]]&amp;Attack[[#This Row],[名前]]&amp;Attack[[#This Row],[レアリティ]]</f>
        <v>夏祭り2菅原考支ICONIC</v>
      </c>
    </row>
    <row r="274" spans="1:24" x14ac:dyDescent="0.25">
      <c r="A274">
        <f>VLOOKUP(Attack[[#This Row],[No用]],SetNo[[No.用]:[vlookup 用]],2,FALSE)</f>
        <v>65</v>
      </c>
      <c r="B274">
        <f>IF(ROW()=2,1,IF(A273&lt;&gt;Attack[[#This Row],[No]],1,B273+1))</f>
        <v>4</v>
      </c>
      <c r="C274" s="1" t="s">
        <v>960</v>
      </c>
      <c r="D274" s="1" t="s">
        <v>144</v>
      </c>
      <c r="E274" s="1" t="s">
        <v>73</v>
      </c>
      <c r="F274" s="1" t="s">
        <v>74</v>
      </c>
      <c r="G274" s="1" t="s">
        <v>136</v>
      </c>
      <c r="H274" s="1" t="s">
        <v>71</v>
      </c>
      <c r="I274">
        <v>1</v>
      </c>
      <c r="J274" t="s">
        <v>234</v>
      </c>
      <c r="K274" s="1" t="s">
        <v>172</v>
      </c>
      <c r="L274" s="1" t="s">
        <v>162</v>
      </c>
      <c r="M274">
        <v>29</v>
      </c>
      <c r="N274">
        <v>0</v>
      </c>
      <c r="O274">
        <v>0</v>
      </c>
      <c r="P274">
        <v>0</v>
      </c>
      <c r="X274" t="str">
        <f>Attack[[#This Row],[服装]]&amp;Attack[[#This Row],[名前]]&amp;Attack[[#This Row],[レアリティ]]</f>
        <v>夏祭り2菅原考支ICONIC</v>
      </c>
    </row>
    <row r="275" spans="1:24" x14ac:dyDescent="0.25">
      <c r="A275">
        <f>VLOOKUP(Attack[[#This Row],[No用]],SetNo[[No.用]:[vlookup 用]],2,FALSE)</f>
        <v>66</v>
      </c>
      <c r="B275">
        <f>IF(ROW()=2,1,IF(A274&lt;&gt;Attack[[#This Row],[No]],1,B274+1))</f>
        <v>1</v>
      </c>
      <c r="C275" t="s">
        <v>205</v>
      </c>
      <c r="D275" t="s">
        <v>145</v>
      </c>
      <c r="E275" t="s">
        <v>28</v>
      </c>
      <c r="F275" t="s">
        <v>25</v>
      </c>
      <c r="G275" t="s">
        <v>136</v>
      </c>
      <c r="H275" t="s">
        <v>71</v>
      </c>
      <c r="I275">
        <v>1</v>
      </c>
      <c r="J275" t="s">
        <v>234</v>
      </c>
      <c r="K275" t="s">
        <v>168</v>
      </c>
      <c r="L275" t="s">
        <v>173</v>
      </c>
      <c r="M275">
        <v>31</v>
      </c>
      <c r="N275">
        <v>0</v>
      </c>
      <c r="O275">
        <v>0</v>
      </c>
      <c r="P275">
        <v>0</v>
      </c>
      <c r="X275" t="str">
        <f>Attack[[#This Row],[服装]]&amp;Attack[[#This Row],[名前]]&amp;Attack[[#This Row],[レアリティ]]</f>
        <v>ユニフォーム東峰旭ICONIC</v>
      </c>
    </row>
    <row r="276" spans="1:24" x14ac:dyDescent="0.25">
      <c r="A276">
        <f>VLOOKUP(Attack[[#This Row],[No用]],SetNo[[No.用]:[vlookup 用]],2,FALSE)</f>
        <v>66</v>
      </c>
      <c r="B276">
        <f>IF(ROW()=2,1,IF(A275&lt;&gt;Attack[[#This Row],[No]],1,B275+1))</f>
        <v>2</v>
      </c>
      <c r="C276" t="s">
        <v>205</v>
      </c>
      <c r="D276" t="s">
        <v>145</v>
      </c>
      <c r="E276" t="s">
        <v>28</v>
      </c>
      <c r="F276" t="s">
        <v>25</v>
      </c>
      <c r="G276" t="s">
        <v>136</v>
      </c>
      <c r="H276" t="s">
        <v>71</v>
      </c>
      <c r="I276">
        <v>1</v>
      </c>
      <c r="J276" t="s">
        <v>234</v>
      </c>
      <c r="K276" t="s">
        <v>169</v>
      </c>
      <c r="L276" t="s">
        <v>162</v>
      </c>
      <c r="M276">
        <v>23</v>
      </c>
      <c r="N276">
        <v>0</v>
      </c>
      <c r="O276">
        <v>0</v>
      </c>
      <c r="P276">
        <v>0</v>
      </c>
      <c r="X276" t="str">
        <f>Attack[[#This Row],[服装]]&amp;Attack[[#This Row],[名前]]&amp;Attack[[#This Row],[レアリティ]]</f>
        <v>ユニフォーム東峰旭ICONIC</v>
      </c>
    </row>
    <row r="277" spans="1:24" x14ac:dyDescent="0.25">
      <c r="A277">
        <f>VLOOKUP(Attack[[#This Row],[No用]],SetNo[[No.用]:[vlookup 用]],2,FALSE)</f>
        <v>66</v>
      </c>
      <c r="B277">
        <f>IF(ROW()=2,1,IF(A276&lt;&gt;Attack[[#This Row],[No]],1,B276+1))</f>
        <v>3</v>
      </c>
      <c r="C277" t="s">
        <v>205</v>
      </c>
      <c r="D277" t="s">
        <v>145</v>
      </c>
      <c r="E277" t="s">
        <v>28</v>
      </c>
      <c r="F277" t="s">
        <v>25</v>
      </c>
      <c r="G277" t="s">
        <v>136</v>
      </c>
      <c r="H277" t="s">
        <v>71</v>
      </c>
      <c r="I277">
        <v>1</v>
      </c>
      <c r="J277" t="s">
        <v>234</v>
      </c>
      <c r="K277" t="s">
        <v>170</v>
      </c>
      <c r="L277" t="s">
        <v>173</v>
      </c>
      <c r="M277">
        <v>31</v>
      </c>
      <c r="N277">
        <v>0</v>
      </c>
      <c r="O277">
        <v>0</v>
      </c>
      <c r="P277">
        <v>0</v>
      </c>
      <c r="X277" t="str">
        <f>Attack[[#This Row],[服装]]&amp;Attack[[#This Row],[名前]]&amp;Attack[[#This Row],[レアリティ]]</f>
        <v>ユニフォーム東峰旭ICONIC</v>
      </c>
    </row>
    <row r="278" spans="1:24" x14ac:dyDescent="0.25">
      <c r="A278">
        <f>VLOOKUP(Attack[[#This Row],[No用]],SetNo[[No.用]:[vlookup 用]],2,FALSE)</f>
        <v>66</v>
      </c>
      <c r="B278">
        <f>IF(ROW()=2,1,IF(A277&lt;&gt;Attack[[#This Row],[No]],1,B277+1))</f>
        <v>4</v>
      </c>
      <c r="C278" t="s">
        <v>205</v>
      </c>
      <c r="D278" t="s">
        <v>145</v>
      </c>
      <c r="E278" t="s">
        <v>28</v>
      </c>
      <c r="F278" t="s">
        <v>25</v>
      </c>
      <c r="G278" t="s">
        <v>136</v>
      </c>
      <c r="H278" t="s">
        <v>71</v>
      </c>
      <c r="I278">
        <v>1</v>
      </c>
      <c r="J278" t="s">
        <v>234</v>
      </c>
      <c r="K278" t="s">
        <v>171</v>
      </c>
      <c r="L278" t="s">
        <v>162</v>
      </c>
      <c r="M278">
        <v>23</v>
      </c>
      <c r="N278">
        <v>0</v>
      </c>
      <c r="O278">
        <v>0</v>
      </c>
      <c r="P278">
        <v>0</v>
      </c>
      <c r="X278" t="str">
        <f>Attack[[#This Row],[服装]]&amp;Attack[[#This Row],[名前]]&amp;Attack[[#This Row],[レアリティ]]</f>
        <v>ユニフォーム東峰旭ICONIC</v>
      </c>
    </row>
    <row r="279" spans="1:24" x14ac:dyDescent="0.25">
      <c r="A279">
        <f>VLOOKUP(Attack[[#This Row],[No用]],SetNo[[No.用]:[vlookup 用]],2,FALSE)</f>
        <v>66</v>
      </c>
      <c r="B279">
        <f>IF(ROW()=2,1,IF(A278&lt;&gt;Attack[[#This Row],[No]],1,B278+1))</f>
        <v>5</v>
      </c>
      <c r="C279" t="s">
        <v>205</v>
      </c>
      <c r="D279" t="s">
        <v>145</v>
      </c>
      <c r="E279" t="s">
        <v>28</v>
      </c>
      <c r="F279" t="s">
        <v>25</v>
      </c>
      <c r="G279" t="s">
        <v>136</v>
      </c>
      <c r="H279" t="s">
        <v>71</v>
      </c>
      <c r="I279">
        <v>1</v>
      </c>
      <c r="J279" t="s">
        <v>234</v>
      </c>
      <c r="K279" t="s">
        <v>183</v>
      </c>
      <c r="L279" t="s">
        <v>224</v>
      </c>
      <c r="M279">
        <v>41</v>
      </c>
      <c r="N279">
        <v>0</v>
      </c>
      <c r="O279">
        <v>51</v>
      </c>
      <c r="P279">
        <v>0</v>
      </c>
      <c r="W279" s="1" t="s">
        <v>1447</v>
      </c>
      <c r="X279" t="str">
        <f>Attack[[#This Row],[服装]]&amp;Attack[[#This Row],[名前]]&amp;Attack[[#This Row],[レアリティ]]</f>
        <v>ユニフォーム東峰旭ICONIC</v>
      </c>
    </row>
    <row r="280" spans="1:24" x14ac:dyDescent="0.25">
      <c r="A280">
        <f>VLOOKUP(Attack[[#This Row],[No用]],SetNo[[No.用]:[vlookup 用]],2,FALSE)</f>
        <v>66</v>
      </c>
      <c r="B280">
        <f>IF(ROW()=2,1,IF(A279&lt;&gt;Attack[[#This Row],[No]],1,B279+1))</f>
        <v>6</v>
      </c>
      <c r="C280" t="s">
        <v>205</v>
      </c>
      <c r="D280" t="s">
        <v>145</v>
      </c>
      <c r="E280" t="s">
        <v>28</v>
      </c>
      <c r="F280" t="s">
        <v>25</v>
      </c>
      <c r="G280" t="s">
        <v>136</v>
      </c>
      <c r="H280" t="s">
        <v>71</v>
      </c>
      <c r="I280">
        <v>1</v>
      </c>
      <c r="J280" t="s">
        <v>234</v>
      </c>
      <c r="K280" t="s">
        <v>183</v>
      </c>
      <c r="L280" t="s">
        <v>224</v>
      </c>
      <c r="M280">
        <v>41</v>
      </c>
      <c r="N280">
        <v>0</v>
      </c>
      <c r="O280">
        <v>0</v>
      </c>
      <c r="P280">
        <v>0</v>
      </c>
      <c r="R280" s="1" t="s">
        <v>807</v>
      </c>
      <c r="W280" s="1" t="s">
        <v>1456</v>
      </c>
      <c r="X280" t="str">
        <f>Attack[[#This Row],[服装]]&amp;Attack[[#This Row],[名前]]&amp;Attack[[#This Row],[レアリティ]]</f>
        <v>ユニフォーム東峰旭ICONIC</v>
      </c>
    </row>
    <row r="281" spans="1:24" x14ac:dyDescent="0.25">
      <c r="A281">
        <f>VLOOKUP(Attack[[#This Row],[No用]],SetNo[[No.用]:[vlookup 用]],2,FALSE)</f>
        <v>66</v>
      </c>
      <c r="B281">
        <f>IF(ROW()=2,1,IF(A280&lt;&gt;Attack[[#This Row],[No]],1,B280+1))</f>
        <v>7</v>
      </c>
      <c r="C281" t="s">
        <v>205</v>
      </c>
      <c r="D281" t="s">
        <v>145</v>
      </c>
      <c r="E281" t="s">
        <v>28</v>
      </c>
      <c r="F281" t="s">
        <v>25</v>
      </c>
      <c r="G281" t="s">
        <v>136</v>
      </c>
      <c r="H281" t="s">
        <v>71</v>
      </c>
      <c r="I281">
        <v>1</v>
      </c>
      <c r="J281" t="s">
        <v>234</v>
      </c>
      <c r="K281" s="1" t="s">
        <v>264</v>
      </c>
      <c r="L281" t="s">
        <v>224</v>
      </c>
      <c r="M281">
        <v>41</v>
      </c>
      <c r="N281">
        <v>0</v>
      </c>
      <c r="O281">
        <v>51</v>
      </c>
      <c r="P281">
        <v>0</v>
      </c>
      <c r="Q281" s="1" t="s">
        <v>808</v>
      </c>
      <c r="R281" s="1"/>
      <c r="W281" s="1" t="s">
        <v>1414</v>
      </c>
      <c r="X281" t="str">
        <f>Attack[[#This Row],[服装]]&amp;Attack[[#This Row],[名前]]&amp;Attack[[#This Row],[レアリティ]]</f>
        <v>ユニフォーム東峰旭ICONIC</v>
      </c>
    </row>
    <row r="282" spans="1:24" x14ac:dyDescent="0.25">
      <c r="A282">
        <f>VLOOKUP(Attack[[#This Row],[No用]],SetNo[[No.用]:[vlookup 用]],2,FALSE)</f>
        <v>66</v>
      </c>
      <c r="B282">
        <f>IF(ROW()=2,1,IF(A281&lt;&gt;Attack[[#This Row],[No]],1,B281+1))</f>
        <v>8</v>
      </c>
      <c r="C282" t="s">
        <v>205</v>
      </c>
      <c r="D282" t="s">
        <v>145</v>
      </c>
      <c r="E282" t="s">
        <v>28</v>
      </c>
      <c r="F282" t="s">
        <v>25</v>
      </c>
      <c r="G282" t="s">
        <v>136</v>
      </c>
      <c r="H282" t="s">
        <v>71</v>
      </c>
      <c r="I282">
        <v>1</v>
      </c>
      <c r="J282" t="s">
        <v>234</v>
      </c>
      <c r="K282" s="1" t="s">
        <v>183</v>
      </c>
      <c r="L282" s="1" t="s">
        <v>224</v>
      </c>
      <c r="M282">
        <v>41</v>
      </c>
      <c r="N282">
        <v>0</v>
      </c>
      <c r="O282">
        <v>51</v>
      </c>
      <c r="P282">
        <v>0</v>
      </c>
      <c r="Q282" s="1" t="s">
        <v>587</v>
      </c>
      <c r="R282" s="1" t="s">
        <v>1457</v>
      </c>
      <c r="W282" s="1" t="s">
        <v>1454</v>
      </c>
      <c r="X282" t="str">
        <f>Attack[[#This Row],[服装]]&amp;Attack[[#This Row],[名前]]&amp;Attack[[#This Row],[レアリティ]]</f>
        <v>ユニフォーム東峰旭ICONIC</v>
      </c>
    </row>
    <row r="283" spans="1:24" x14ac:dyDescent="0.25">
      <c r="A283">
        <f>VLOOKUP(Attack[[#This Row],[No用]],SetNo[[No.用]:[vlookup 用]],2,FALSE)</f>
        <v>66</v>
      </c>
      <c r="B283">
        <f>IF(ROW()=2,1,IF(A282&lt;&gt;Attack[[#This Row],[No]],1,B282+1))</f>
        <v>9</v>
      </c>
      <c r="C283" t="s">
        <v>205</v>
      </c>
      <c r="D283" t="s">
        <v>145</v>
      </c>
      <c r="E283" t="s">
        <v>28</v>
      </c>
      <c r="F283" t="s">
        <v>25</v>
      </c>
      <c r="G283" t="s">
        <v>136</v>
      </c>
      <c r="H283" t="s">
        <v>71</v>
      </c>
      <c r="I283">
        <v>1</v>
      </c>
      <c r="J283" t="s">
        <v>234</v>
      </c>
      <c r="K283" t="s">
        <v>172</v>
      </c>
      <c r="L283" t="s">
        <v>162</v>
      </c>
      <c r="M283">
        <v>21</v>
      </c>
      <c r="N283">
        <v>0</v>
      </c>
      <c r="O283">
        <v>0</v>
      </c>
      <c r="P283">
        <v>0</v>
      </c>
      <c r="X283" t="str">
        <f>Attack[[#This Row],[服装]]&amp;Attack[[#This Row],[名前]]&amp;Attack[[#This Row],[レアリティ]]</f>
        <v>ユニフォーム東峰旭ICONIC</v>
      </c>
    </row>
    <row r="284" spans="1:24" x14ac:dyDescent="0.25">
      <c r="A284">
        <f>VLOOKUP(Attack[[#This Row],[No用]],SetNo[[No.用]:[vlookup 用]],2,FALSE)</f>
        <v>67</v>
      </c>
      <c r="B284">
        <f>IF(ROW()=2,1,IF(A283&lt;&gt;Attack[[#This Row],[No]],1,B283+1))</f>
        <v>1</v>
      </c>
      <c r="C284" t="s">
        <v>117</v>
      </c>
      <c r="D284" t="s">
        <v>145</v>
      </c>
      <c r="E284" t="s">
        <v>23</v>
      </c>
      <c r="F284" t="s">
        <v>25</v>
      </c>
      <c r="G284" t="s">
        <v>136</v>
      </c>
      <c r="H284" t="s">
        <v>71</v>
      </c>
      <c r="I284">
        <v>1</v>
      </c>
      <c r="J284" t="s">
        <v>234</v>
      </c>
      <c r="K284" t="s">
        <v>168</v>
      </c>
      <c r="L284" t="s">
        <v>173</v>
      </c>
      <c r="M284">
        <v>29</v>
      </c>
      <c r="N284">
        <v>0</v>
      </c>
      <c r="O284">
        <v>0</v>
      </c>
      <c r="P284">
        <v>0</v>
      </c>
      <c r="X284" t="str">
        <f>Attack[[#This Row],[服装]]&amp;Attack[[#This Row],[名前]]&amp;Attack[[#This Row],[レアリティ]]</f>
        <v>プール掃除東峰旭ICONIC</v>
      </c>
    </row>
    <row r="285" spans="1:24" x14ac:dyDescent="0.25">
      <c r="A285">
        <f>VLOOKUP(Attack[[#This Row],[No用]],SetNo[[No.用]:[vlookup 用]],2,FALSE)</f>
        <v>67</v>
      </c>
      <c r="B285">
        <f>IF(ROW()=2,1,IF(A284&lt;&gt;Attack[[#This Row],[No]],1,B284+1))</f>
        <v>2</v>
      </c>
      <c r="C285" t="s">
        <v>117</v>
      </c>
      <c r="D285" t="s">
        <v>145</v>
      </c>
      <c r="E285" t="s">
        <v>23</v>
      </c>
      <c r="F285" t="s">
        <v>25</v>
      </c>
      <c r="G285" t="s">
        <v>136</v>
      </c>
      <c r="H285" t="s">
        <v>71</v>
      </c>
      <c r="I285">
        <v>1</v>
      </c>
      <c r="J285" t="s">
        <v>234</v>
      </c>
      <c r="K285" t="s">
        <v>169</v>
      </c>
      <c r="L285" t="s">
        <v>162</v>
      </c>
      <c r="M285">
        <v>21</v>
      </c>
      <c r="N285">
        <v>0</v>
      </c>
      <c r="O285">
        <v>0</v>
      </c>
      <c r="P285">
        <v>0</v>
      </c>
      <c r="X285" t="str">
        <f>Attack[[#This Row],[服装]]&amp;Attack[[#This Row],[名前]]&amp;Attack[[#This Row],[レアリティ]]</f>
        <v>プール掃除東峰旭ICONIC</v>
      </c>
    </row>
    <row r="286" spans="1:24" x14ac:dyDescent="0.25">
      <c r="A286">
        <f>VLOOKUP(Attack[[#This Row],[No用]],SetNo[[No.用]:[vlookup 用]],2,FALSE)</f>
        <v>67</v>
      </c>
      <c r="B286">
        <f>IF(ROW()=2,1,IF(A285&lt;&gt;Attack[[#This Row],[No]],1,B285+1))</f>
        <v>3</v>
      </c>
      <c r="C286" t="s">
        <v>117</v>
      </c>
      <c r="D286" t="s">
        <v>145</v>
      </c>
      <c r="E286" t="s">
        <v>23</v>
      </c>
      <c r="F286" t="s">
        <v>25</v>
      </c>
      <c r="G286" t="s">
        <v>136</v>
      </c>
      <c r="H286" t="s">
        <v>71</v>
      </c>
      <c r="I286">
        <v>1</v>
      </c>
      <c r="J286" t="s">
        <v>234</v>
      </c>
      <c r="K286" t="s">
        <v>170</v>
      </c>
      <c r="L286" t="s">
        <v>173</v>
      </c>
      <c r="M286">
        <v>29</v>
      </c>
      <c r="N286">
        <v>0</v>
      </c>
      <c r="O286">
        <v>0</v>
      </c>
      <c r="P286">
        <v>0</v>
      </c>
      <c r="X286" t="str">
        <f>Attack[[#This Row],[服装]]&amp;Attack[[#This Row],[名前]]&amp;Attack[[#This Row],[レアリティ]]</f>
        <v>プール掃除東峰旭ICONIC</v>
      </c>
    </row>
    <row r="287" spans="1:24" x14ac:dyDescent="0.25">
      <c r="A287">
        <f>VLOOKUP(Attack[[#This Row],[No用]],SetNo[[No.用]:[vlookup 用]],2,FALSE)</f>
        <v>67</v>
      </c>
      <c r="B287">
        <f>IF(ROW()=2,1,IF(A286&lt;&gt;Attack[[#This Row],[No]],1,B286+1))</f>
        <v>4</v>
      </c>
      <c r="C287" t="s">
        <v>117</v>
      </c>
      <c r="D287" t="s">
        <v>145</v>
      </c>
      <c r="E287" t="s">
        <v>23</v>
      </c>
      <c r="F287" t="s">
        <v>25</v>
      </c>
      <c r="G287" t="s">
        <v>136</v>
      </c>
      <c r="H287" t="s">
        <v>71</v>
      </c>
      <c r="I287">
        <v>1</v>
      </c>
      <c r="J287" t="s">
        <v>234</v>
      </c>
      <c r="K287" t="s">
        <v>171</v>
      </c>
      <c r="L287" t="s">
        <v>162</v>
      </c>
      <c r="M287">
        <v>21</v>
      </c>
      <c r="N287">
        <v>0</v>
      </c>
      <c r="O287">
        <v>0</v>
      </c>
      <c r="P287">
        <v>0</v>
      </c>
      <c r="X287" t="str">
        <f>Attack[[#This Row],[服装]]&amp;Attack[[#This Row],[名前]]&amp;Attack[[#This Row],[レアリティ]]</f>
        <v>プール掃除東峰旭ICONIC</v>
      </c>
    </row>
    <row r="288" spans="1:24" x14ac:dyDescent="0.25">
      <c r="A288">
        <f>VLOOKUP(Attack[[#This Row],[No用]],SetNo[[No.用]:[vlookup 用]],2,FALSE)</f>
        <v>67</v>
      </c>
      <c r="B288">
        <f>IF(ROW()=2,1,IF(A287&lt;&gt;Attack[[#This Row],[No]],1,B287+1))</f>
        <v>5</v>
      </c>
      <c r="C288" t="s">
        <v>117</v>
      </c>
      <c r="D288" t="s">
        <v>145</v>
      </c>
      <c r="E288" t="s">
        <v>23</v>
      </c>
      <c r="F288" t="s">
        <v>25</v>
      </c>
      <c r="G288" t="s">
        <v>136</v>
      </c>
      <c r="H288" t="s">
        <v>71</v>
      </c>
      <c r="I288">
        <v>1</v>
      </c>
      <c r="J288" t="s">
        <v>234</v>
      </c>
      <c r="K288" s="1" t="s">
        <v>183</v>
      </c>
      <c r="L288" s="1" t="s">
        <v>224</v>
      </c>
      <c r="M288">
        <v>39</v>
      </c>
      <c r="N288">
        <v>0</v>
      </c>
      <c r="O288">
        <v>49</v>
      </c>
      <c r="P288">
        <v>0</v>
      </c>
      <c r="Q288" s="1" t="s">
        <v>587</v>
      </c>
      <c r="R288" s="1" t="s">
        <v>1457</v>
      </c>
      <c r="W288" s="1" t="s">
        <v>1454</v>
      </c>
      <c r="X288" t="str">
        <f>Attack[[#This Row],[服装]]&amp;Attack[[#This Row],[名前]]&amp;Attack[[#This Row],[レアリティ]]</f>
        <v>プール掃除東峰旭ICONIC</v>
      </c>
    </row>
    <row r="289" spans="1:24" x14ac:dyDescent="0.25">
      <c r="A289">
        <f>VLOOKUP(Attack[[#This Row],[No用]],SetNo[[No.用]:[vlookup 用]],2,FALSE)</f>
        <v>67</v>
      </c>
      <c r="B289">
        <f>IF(ROW()=2,1,IF(A288&lt;&gt;Attack[[#This Row],[No]],1,B288+1))</f>
        <v>6</v>
      </c>
      <c r="C289" t="s">
        <v>117</v>
      </c>
      <c r="D289" t="s">
        <v>145</v>
      </c>
      <c r="E289" t="s">
        <v>23</v>
      </c>
      <c r="F289" t="s">
        <v>25</v>
      </c>
      <c r="G289" t="s">
        <v>136</v>
      </c>
      <c r="H289" t="s">
        <v>71</v>
      </c>
      <c r="I289">
        <v>1</v>
      </c>
      <c r="J289" t="s">
        <v>234</v>
      </c>
      <c r="K289" t="s">
        <v>172</v>
      </c>
      <c r="L289" t="s">
        <v>162</v>
      </c>
      <c r="M289">
        <v>19</v>
      </c>
      <c r="N289">
        <v>0</v>
      </c>
      <c r="O289">
        <v>0</v>
      </c>
      <c r="P289">
        <v>0</v>
      </c>
      <c r="X289" t="str">
        <f>Attack[[#This Row],[服装]]&amp;Attack[[#This Row],[名前]]&amp;Attack[[#This Row],[レアリティ]]</f>
        <v>プール掃除東峰旭ICONIC</v>
      </c>
    </row>
    <row r="290" spans="1:24" x14ac:dyDescent="0.25">
      <c r="A290">
        <f>VLOOKUP(Attack[[#This Row],[No用]],SetNo[[No.用]:[vlookup 用]],2,FALSE)</f>
        <v>68</v>
      </c>
      <c r="B290">
        <f>IF(ROW()=2,1,IF(A289&lt;&gt;Attack[[#This Row],[No]],1,B289+1))</f>
        <v>1</v>
      </c>
      <c r="C290" s="1" t="s">
        <v>627</v>
      </c>
      <c r="D290" s="1" t="s">
        <v>145</v>
      </c>
      <c r="E290" s="1" t="s">
        <v>90</v>
      </c>
      <c r="F290" s="1" t="s">
        <v>78</v>
      </c>
      <c r="G290" s="1" t="s">
        <v>136</v>
      </c>
      <c r="H290" s="1" t="s">
        <v>71</v>
      </c>
      <c r="I290">
        <v>1</v>
      </c>
      <c r="J290" t="s">
        <v>234</v>
      </c>
      <c r="K290" s="1" t="s">
        <v>168</v>
      </c>
      <c r="L290" s="1" t="s">
        <v>173</v>
      </c>
      <c r="M290">
        <v>31</v>
      </c>
      <c r="N290">
        <v>0</v>
      </c>
      <c r="O290">
        <v>0</v>
      </c>
      <c r="P290">
        <v>0</v>
      </c>
      <c r="X290" t="str">
        <f>Attack[[#This Row],[服装]]&amp;Attack[[#This Row],[名前]]&amp;Attack[[#This Row],[レアリティ]]</f>
        <v>サバゲ東峰旭ICONIC</v>
      </c>
    </row>
    <row r="291" spans="1:24" x14ac:dyDescent="0.25">
      <c r="A291">
        <f>VLOOKUP(Attack[[#This Row],[No用]],SetNo[[No.用]:[vlookup 用]],2,FALSE)</f>
        <v>68</v>
      </c>
      <c r="B291">
        <f>IF(ROW()=2,1,IF(A290&lt;&gt;Attack[[#This Row],[No]],1,B290+1))</f>
        <v>2</v>
      </c>
      <c r="C291" s="1" t="s">
        <v>627</v>
      </c>
      <c r="D291" s="1" t="s">
        <v>145</v>
      </c>
      <c r="E291" s="1" t="s">
        <v>90</v>
      </c>
      <c r="F291" s="1" t="s">
        <v>78</v>
      </c>
      <c r="G291" s="1" t="s">
        <v>136</v>
      </c>
      <c r="H291" s="1" t="s">
        <v>71</v>
      </c>
      <c r="I291">
        <v>1</v>
      </c>
      <c r="J291" t="s">
        <v>234</v>
      </c>
      <c r="K291" s="1" t="s">
        <v>169</v>
      </c>
      <c r="L291" s="1" t="s">
        <v>162</v>
      </c>
      <c r="M291">
        <v>23</v>
      </c>
      <c r="N291">
        <v>0</v>
      </c>
      <c r="O291">
        <v>0</v>
      </c>
      <c r="P291">
        <v>0</v>
      </c>
      <c r="X291" t="str">
        <f>Attack[[#This Row],[服装]]&amp;Attack[[#This Row],[名前]]&amp;Attack[[#This Row],[レアリティ]]</f>
        <v>サバゲ東峰旭ICONIC</v>
      </c>
    </row>
    <row r="292" spans="1:24" x14ac:dyDescent="0.25">
      <c r="A292">
        <f>VLOOKUP(Attack[[#This Row],[No用]],SetNo[[No.用]:[vlookup 用]],2,FALSE)</f>
        <v>68</v>
      </c>
      <c r="B292">
        <f>IF(ROW()=2,1,IF(A291&lt;&gt;Attack[[#This Row],[No]],1,B291+1))</f>
        <v>3</v>
      </c>
      <c r="C292" s="1" t="s">
        <v>627</v>
      </c>
      <c r="D292" s="1" t="s">
        <v>145</v>
      </c>
      <c r="E292" s="1" t="s">
        <v>90</v>
      </c>
      <c r="F292" s="1" t="s">
        <v>78</v>
      </c>
      <c r="G292" s="1" t="s">
        <v>136</v>
      </c>
      <c r="H292" s="1" t="s">
        <v>71</v>
      </c>
      <c r="I292">
        <v>1</v>
      </c>
      <c r="J292" t="s">
        <v>234</v>
      </c>
      <c r="K292" s="1" t="s">
        <v>170</v>
      </c>
      <c r="L292" s="1" t="s">
        <v>173</v>
      </c>
      <c r="M292">
        <v>31</v>
      </c>
      <c r="N292">
        <v>0</v>
      </c>
      <c r="O292">
        <v>0</v>
      </c>
      <c r="P292">
        <v>0</v>
      </c>
      <c r="X292" t="str">
        <f>Attack[[#This Row],[服装]]&amp;Attack[[#This Row],[名前]]&amp;Attack[[#This Row],[レアリティ]]</f>
        <v>サバゲ東峰旭ICONIC</v>
      </c>
    </row>
    <row r="293" spans="1:24" x14ac:dyDescent="0.25">
      <c r="A293">
        <f>VLOOKUP(Attack[[#This Row],[No用]],SetNo[[No.用]:[vlookup 用]],2,FALSE)</f>
        <v>68</v>
      </c>
      <c r="B293">
        <f>IF(ROW()=2,1,IF(A292&lt;&gt;Attack[[#This Row],[No]],1,B292+1))</f>
        <v>4</v>
      </c>
      <c r="C293" s="1" t="s">
        <v>627</v>
      </c>
      <c r="D293" s="1" t="s">
        <v>145</v>
      </c>
      <c r="E293" s="1" t="s">
        <v>90</v>
      </c>
      <c r="F293" s="1" t="s">
        <v>78</v>
      </c>
      <c r="G293" s="1" t="s">
        <v>136</v>
      </c>
      <c r="H293" s="1" t="s">
        <v>71</v>
      </c>
      <c r="I293">
        <v>1</v>
      </c>
      <c r="J293" t="s">
        <v>234</v>
      </c>
      <c r="K293" s="1" t="s">
        <v>171</v>
      </c>
      <c r="L293" s="1" t="s">
        <v>162</v>
      </c>
      <c r="M293">
        <v>23</v>
      </c>
      <c r="N293">
        <v>0</v>
      </c>
      <c r="O293">
        <v>0</v>
      </c>
      <c r="P293">
        <v>0</v>
      </c>
      <c r="X293" t="str">
        <f>Attack[[#This Row],[服装]]&amp;Attack[[#This Row],[名前]]&amp;Attack[[#This Row],[レアリティ]]</f>
        <v>サバゲ東峰旭ICONIC</v>
      </c>
    </row>
    <row r="294" spans="1:24" x14ac:dyDescent="0.25">
      <c r="A294">
        <f>VLOOKUP(Attack[[#This Row],[No用]],SetNo[[No.用]:[vlookup 用]],2,FALSE)</f>
        <v>68</v>
      </c>
      <c r="B294">
        <f>IF(ROW()=2,1,IF(A293&lt;&gt;Attack[[#This Row],[No]],1,B293+1))</f>
        <v>5</v>
      </c>
      <c r="C294" s="1" t="s">
        <v>627</v>
      </c>
      <c r="D294" s="1" t="s">
        <v>145</v>
      </c>
      <c r="E294" s="1" t="s">
        <v>90</v>
      </c>
      <c r="F294" s="1" t="s">
        <v>78</v>
      </c>
      <c r="G294" s="1" t="s">
        <v>136</v>
      </c>
      <c r="H294" s="1" t="s">
        <v>71</v>
      </c>
      <c r="I294">
        <v>1</v>
      </c>
      <c r="J294" t="s">
        <v>234</v>
      </c>
      <c r="K294" s="1" t="s">
        <v>264</v>
      </c>
      <c r="L294" s="1" t="s">
        <v>173</v>
      </c>
      <c r="M294">
        <v>29</v>
      </c>
      <c r="N294">
        <v>0</v>
      </c>
      <c r="O294">
        <v>0</v>
      </c>
      <c r="P294">
        <v>0</v>
      </c>
      <c r="X294" t="str">
        <f>Attack[[#This Row],[服装]]&amp;Attack[[#This Row],[名前]]&amp;Attack[[#This Row],[レアリティ]]</f>
        <v>サバゲ東峰旭ICONIC</v>
      </c>
    </row>
    <row r="295" spans="1:24" x14ac:dyDescent="0.25">
      <c r="A295">
        <f>VLOOKUP(Attack[[#This Row],[No用]],SetNo[[No.用]:[vlookup 用]],2,FALSE)</f>
        <v>68</v>
      </c>
      <c r="B295">
        <f>IF(ROW()=2,1,IF(A294&lt;&gt;Attack[[#This Row],[No]],1,B294+1))</f>
        <v>6</v>
      </c>
      <c r="C295" s="1" t="s">
        <v>627</v>
      </c>
      <c r="D295" s="1" t="s">
        <v>145</v>
      </c>
      <c r="E295" s="1" t="s">
        <v>90</v>
      </c>
      <c r="F295" s="1" t="s">
        <v>78</v>
      </c>
      <c r="G295" s="1" t="s">
        <v>136</v>
      </c>
      <c r="H295" s="1" t="s">
        <v>71</v>
      </c>
      <c r="I295">
        <v>1</v>
      </c>
      <c r="J295" t="s">
        <v>234</v>
      </c>
      <c r="K295" s="1" t="s">
        <v>264</v>
      </c>
      <c r="L295" s="1" t="s">
        <v>224</v>
      </c>
      <c r="M295">
        <v>41</v>
      </c>
      <c r="N295">
        <v>0</v>
      </c>
      <c r="O295">
        <v>51</v>
      </c>
      <c r="P295">
        <v>0</v>
      </c>
      <c r="W295" s="1" t="s">
        <v>1448</v>
      </c>
      <c r="X295" t="str">
        <f>Attack[[#This Row],[服装]]&amp;Attack[[#This Row],[名前]]&amp;Attack[[#This Row],[レアリティ]]</f>
        <v>サバゲ東峰旭ICONIC</v>
      </c>
    </row>
    <row r="296" spans="1:24" x14ac:dyDescent="0.25">
      <c r="A296">
        <f>VLOOKUP(Attack[[#This Row],[No用]],SetNo[[No.用]:[vlookup 用]],2,FALSE)</f>
        <v>68</v>
      </c>
      <c r="B296">
        <f>IF(ROW()=2,1,IF(A295&lt;&gt;Attack[[#This Row],[No]],1,B295+1))</f>
        <v>7</v>
      </c>
      <c r="C296" s="1" t="s">
        <v>627</v>
      </c>
      <c r="D296" s="1" t="s">
        <v>145</v>
      </c>
      <c r="E296" s="1" t="s">
        <v>90</v>
      </c>
      <c r="F296" s="1" t="s">
        <v>78</v>
      </c>
      <c r="G296" s="1" t="s">
        <v>136</v>
      </c>
      <c r="H296" s="1" t="s">
        <v>71</v>
      </c>
      <c r="I296">
        <v>1</v>
      </c>
      <c r="J296" t="s">
        <v>234</v>
      </c>
      <c r="K296" s="1" t="s">
        <v>183</v>
      </c>
      <c r="L296" s="1" t="s">
        <v>224</v>
      </c>
      <c r="M296">
        <v>41</v>
      </c>
      <c r="N296">
        <v>0</v>
      </c>
      <c r="O296">
        <v>51</v>
      </c>
      <c r="P296">
        <v>0</v>
      </c>
      <c r="Q296" s="1" t="s">
        <v>587</v>
      </c>
      <c r="R296" s="1" t="s">
        <v>1457</v>
      </c>
      <c r="W296" s="1" t="s">
        <v>1454</v>
      </c>
      <c r="X296" t="str">
        <f>Attack[[#This Row],[服装]]&amp;Attack[[#This Row],[名前]]&amp;Attack[[#This Row],[レアリティ]]</f>
        <v>サバゲ東峰旭ICONIC</v>
      </c>
    </row>
    <row r="297" spans="1:24" x14ac:dyDescent="0.25">
      <c r="A297">
        <f>VLOOKUP(Attack[[#This Row],[No用]],SetNo[[No.用]:[vlookup 用]],2,FALSE)</f>
        <v>68</v>
      </c>
      <c r="B297">
        <f>IF(ROW()=2,1,IF(A296&lt;&gt;Attack[[#This Row],[No]],1,B296+1))</f>
        <v>8</v>
      </c>
      <c r="C297" s="1" t="s">
        <v>627</v>
      </c>
      <c r="D297" s="1" t="s">
        <v>145</v>
      </c>
      <c r="E297" s="1" t="s">
        <v>90</v>
      </c>
      <c r="F297" s="1" t="s">
        <v>78</v>
      </c>
      <c r="G297" s="1" t="s">
        <v>136</v>
      </c>
      <c r="H297" s="1" t="s">
        <v>71</v>
      </c>
      <c r="I297">
        <v>1</v>
      </c>
      <c r="J297" t="s">
        <v>234</v>
      </c>
      <c r="K297" s="1" t="s">
        <v>172</v>
      </c>
      <c r="L297" s="1" t="s">
        <v>162</v>
      </c>
      <c r="M297">
        <v>21</v>
      </c>
      <c r="N297">
        <v>0</v>
      </c>
      <c r="O297">
        <v>0</v>
      </c>
      <c r="P297" s="6">
        <v>0</v>
      </c>
      <c r="X297" t="str">
        <f>Attack[[#This Row],[服装]]&amp;Attack[[#This Row],[名前]]&amp;Attack[[#This Row],[レアリティ]]</f>
        <v>サバゲ東峰旭ICONIC</v>
      </c>
    </row>
    <row r="298" spans="1:24" x14ac:dyDescent="0.25">
      <c r="A298">
        <f>VLOOKUP(Attack[[#This Row],[No用]],SetNo[[No.用]:[vlookup 用]],2,FALSE)</f>
        <v>69</v>
      </c>
      <c r="B298">
        <f>IF(ROW()=2,1,IF(A297&lt;&gt;Attack[[#This Row],[No]],1,B297+1))</f>
        <v>1</v>
      </c>
      <c r="C298" s="1" t="s">
        <v>992</v>
      </c>
      <c r="D298" s="1" t="s">
        <v>145</v>
      </c>
      <c r="E298" s="1" t="s">
        <v>77</v>
      </c>
      <c r="F298" s="1" t="s">
        <v>78</v>
      </c>
      <c r="G298" s="1" t="s">
        <v>136</v>
      </c>
      <c r="H298" s="1" t="s">
        <v>71</v>
      </c>
      <c r="I298">
        <v>1</v>
      </c>
      <c r="J298" t="s">
        <v>234</v>
      </c>
      <c r="K298" s="1" t="s">
        <v>168</v>
      </c>
      <c r="L298" s="1" t="s">
        <v>173</v>
      </c>
      <c r="M298">
        <v>34</v>
      </c>
      <c r="N298">
        <v>0</v>
      </c>
      <c r="O298">
        <v>0</v>
      </c>
      <c r="P298" s="6">
        <v>0</v>
      </c>
      <c r="X298" t="str">
        <f>Attack[[#This Row],[服装]]&amp;Attack[[#This Row],[名前]]&amp;Attack[[#This Row],[レアリティ]]</f>
        <v>夏祭り2東峰旭ICONIC</v>
      </c>
    </row>
    <row r="299" spans="1:24" x14ac:dyDescent="0.25">
      <c r="A299">
        <f>VLOOKUP(Attack[[#This Row],[No用]],SetNo[[No.用]:[vlookup 用]],2,FALSE)</f>
        <v>69</v>
      </c>
      <c r="B299">
        <f>IF(ROW()=2,1,IF(A298&lt;&gt;Attack[[#This Row],[No]],1,B298+1))</f>
        <v>2</v>
      </c>
      <c r="C299" s="1" t="s">
        <v>992</v>
      </c>
      <c r="D299" s="1" t="s">
        <v>145</v>
      </c>
      <c r="E299" s="1" t="s">
        <v>77</v>
      </c>
      <c r="F299" s="1" t="s">
        <v>78</v>
      </c>
      <c r="G299" s="1" t="s">
        <v>136</v>
      </c>
      <c r="H299" s="1" t="s">
        <v>71</v>
      </c>
      <c r="I299">
        <v>1</v>
      </c>
      <c r="J299" t="s">
        <v>234</v>
      </c>
      <c r="K299" s="1" t="s">
        <v>169</v>
      </c>
      <c r="L299" s="1" t="s">
        <v>162</v>
      </c>
      <c r="M299">
        <v>26</v>
      </c>
      <c r="N299">
        <v>0</v>
      </c>
      <c r="O299">
        <v>0</v>
      </c>
      <c r="P299" s="6">
        <v>0</v>
      </c>
      <c r="X299" t="str">
        <f>Attack[[#This Row],[服装]]&amp;Attack[[#This Row],[名前]]&amp;Attack[[#This Row],[レアリティ]]</f>
        <v>夏祭り2東峰旭ICONIC</v>
      </c>
    </row>
    <row r="300" spans="1:24" x14ac:dyDescent="0.25">
      <c r="A300">
        <f>VLOOKUP(Attack[[#This Row],[No用]],SetNo[[No.用]:[vlookup 用]],2,FALSE)</f>
        <v>69</v>
      </c>
      <c r="B300">
        <f>IF(ROW()=2,1,IF(A299&lt;&gt;Attack[[#This Row],[No]],1,B299+1))</f>
        <v>3</v>
      </c>
      <c r="C300" s="1" t="s">
        <v>992</v>
      </c>
      <c r="D300" s="1" t="s">
        <v>145</v>
      </c>
      <c r="E300" s="1" t="s">
        <v>77</v>
      </c>
      <c r="F300" s="1" t="s">
        <v>78</v>
      </c>
      <c r="G300" s="1" t="s">
        <v>136</v>
      </c>
      <c r="H300" s="1" t="s">
        <v>71</v>
      </c>
      <c r="I300">
        <v>1</v>
      </c>
      <c r="J300" t="s">
        <v>234</v>
      </c>
      <c r="K300" s="1" t="s">
        <v>170</v>
      </c>
      <c r="L300" s="1" t="s">
        <v>178</v>
      </c>
      <c r="M300">
        <v>31</v>
      </c>
      <c r="N300">
        <v>0</v>
      </c>
      <c r="O300">
        <v>0</v>
      </c>
      <c r="P300" s="6">
        <v>0</v>
      </c>
      <c r="X300" t="str">
        <f>Attack[[#This Row],[服装]]&amp;Attack[[#This Row],[名前]]&amp;Attack[[#This Row],[レアリティ]]</f>
        <v>夏祭り2東峰旭ICONIC</v>
      </c>
    </row>
    <row r="301" spans="1:24" x14ac:dyDescent="0.25">
      <c r="A301">
        <f>VLOOKUP(Attack[[#This Row],[No用]],SetNo[[No.用]:[vlookup 用]],2,FALSE)</f>
        <v>69</v>
      </c>
      <c r="B301">
        <f>IF(ROW()=2,1,IF(A300&lt;&gt;Attack[[#This Row],[No]],1,B300+1))</f>
        <v>4</v>
      </c>
      <c r="C301" s="1" t="s">
        <v>992</v>
      </c>
      <c r="D301" s="1" t="s">
        <v>145</v>
      </c>
      <c r="E301" s="1" t="s">
        <v>77</v>
      </c>
      <c r="F301" s="1" t="s">
        <v>78</v>
      </c>
      <c r="G301" s="1" t="s">
        <v>136</v>
      </c>
      <c r="H301" s="1" t="s">
        <v>71</v>
      </c>
      <c r="I301">
        <v>1</v>
      </c>
      <c r="J301" t="s">
        <v>234</v>
      </c>
      <c r="K301" s="1" t="s">
        <v>171</v>
      </c>
      <c r="L301" s="1" t="s">
        <v>162</v>
      </c>
      <c r="M301">
        <v>26</v>
      </c>
      <c r="N301">
        <v>0</v>
      </c>
      <c r="O301">
        <v>0</v>
      </c>
      <c r="P301" s="6">
        <v>0</v>
      </c>
      <c r="X301" t="str">
        <f>Attack[[#This Row],[服装]]&amp;Attack[[#This Row],[名前]]&amp;Attack[[#This Row],[レアリティ]]</f>
        <v>夏祭り2東峰旭ICONIC</v>
      </c>
    </row>
    <row r="302" spans="1:24" x14ac:dyDescent="0.25">
      <c r="A302">
        <f>VLOOKUP(Attack[[#This Row],[No用]],SetNo[[No.用]:[vlookup 用]],2,FALSE)</f>
        <v>69</v>
      </c>
      <c r="B302">
        <f>IF(ROW()=2,1,IF(A301&lt;&gt;Attack[[#This Row],[No]],1,B301+1))</f>
        <v>5</v>
      </c>
      <c r="C302" s="1" t="s">
        <v>992</v>
      </c>
      <c r="D302" s="1" t="s">
        <v>145</v>
      </c>
      <c r="E302" s="1" t="s">
        <v>77</v>
      </c>
      <c r="F302" s="1" t="s">
        <v>78</v>
      </c>
      <c r="G302" s="1" t="s">
        <v>136</v>
      </c>
      <c r="H302" s="1" t="s">
        <v>71</v>
      </c>
      <c r="I302">
        <v>1</v>
      </c>
      <c r="J302" t="s">
        <v>234</v>
      </c>
      <c r="K302" s="1" t="s">
        <v>264</v>
      </c>
      <c r="L302" s="1" t="s">
        <v>178</v>
      </c>
      <c r="M302">
        <v>32</v>
      </c>
      <c r="N302">
        <v>0</v>
      </c>
      <c r="O302">
        <v>0</v>
      </c>
      <c r="P302" s="6">
        <v>0</v>
      </c>
      <c r="X302" t="str">
        <f>Attack[[#This Row],[服装]]&amp;Attack[[#This Row],[名前]]&amp;Attack[[#This Row],[レアリティ]]</f>
        <v>夏祭り2東峰旭ICONIC</v>
      </c>
    </row>
    <row r="303" spans="1:24" x14ac:dyDescent="0.25">
      <c r="A303">
        <f>VLOOKUP(Attack[[#This Row],[No用]],SetNo[[No.用]:[vlookup 用]],2,FALSE)</f>
        <v>69</v>
      </c>
      <c r="B303">
        <f>IF(ROW()=2,1,IF(A302&lt;&gt;Attack[[#This Row],[No]],1,B302+1))</f>
        <v>6</v>
      </c>
      <c r="C303" s="1" t="s">
        <v>992</v>
      </c>
      <c r="D303" s="1" t="s">
        <v>145</v>
      </c>
      <c r="E303" s="1" t="s">
        <v>77</v>
      </c>
      <c r="F303" s="1" t="s">
        <v>78</v>
      </c>
      <c r="G303" s="1" t="s">
        <v>136</v>
      </c>
      <c r="H303" s="1" t="s">
        <v>71</v>
      </c>
      <c r="I303">
        <v>1</v>
      </c>
      <c r="J303" t="s">
        <v>234</v>
      </c>
      <c r="K303" s="1" t="s">
        <v>183</v>
      </c>
      <c r="L303" s="1" t="s">
        <v>224</v>
      </c>
      <c r="M303">
        <v>41</v>
      </c>
      <c r="N303">
        <v>0</v>
      </c>
      <c r="O303">
        <v>51</v>
      </c>
      <c r="P303" s="6">
        <v>0</v>
      </c>
      <c r="W303" s="1" t="s">
        <v>1447</v>
      </c>
      <c r="X303" t="str">
        <f>Attack[[#This Row],[服装]]&amp;Attack[[#This Row],[名前]]&amp;Attack[[#This Row],[レアリティ]]</f>
        <v>夏祭り2東峰旭ICONIC</v>
      </c>
    </row>
    <row r="304" spans="1:24" x14ac:dyDescent="0.25">
      <c r="A304">
        <f>VLOOKUP(Attack[[#This Row],[No用]],SetNo[[No.用]:[vlookup 用]],2,FALSE)</f>
        <v>69</v>
      </c>
      <c r="B304">
        <f>IF(ROW()=2,1,IF(A303&lt;&gt;Attack[[#This Row],[No]],1,B303+1))</f>
        <v>7</v>
      </c>
      <c r="C304" s="1" t="s">
        <v>992</v>
      </c>
      <c r="D304" s="1" t="s">
        <v>145</v>
      </c>
      <c r="E304" s="1" t="s">
        <v>77</v>
      </c>
      <c r="F304" s="1" t="s">
        <v>78</v>
      </c>
      <c r="G304" s="1" t="s">
        <v>136</v>
      </c>
      <c r="H304" s="1" t="s">
        <v>71</v>
      </c>
      <c r="I304">
        <v>1</v>
      </c>
      <c r="J304" t="s">
        <v>234</v>
      </c>
      <c r="K304" s="1" t="s">
        <v>183</v>
      </c>
      <c r="L304" s="1" t="s">
        <v>224</v>
      </c>
      <c r="M304">
        <v>41</v>
      </c>
      <c r="N304">
        <v>0</v>
      </c>
      <c r="O304">
        <v>51</v>
      </c>
      <c r="P304" s="6">
        <v>0</v>
      </c>
      <c r="Q304" s="1" t="s">
        <v>999</v>
      </c>
      <c r="W304" s="1" t="s">
        <v>1453</v>
      </c>
      <c r="X304" t="str">
        <f>Attack[[#This Row],[服装]]&amp;Attack[[#This Row],[名前]]&amp;Attack[[#This Row],[レアリティ]]</f>
        <v>夏祭り2東峰旭ICONIC</v>
      </c>
    </row>
    <row r="305" spans="1:24" x14ac:dyDescent="0.25">
      <c r="A305">
        <f>VLOOKUP(Attack[[#This Row],[No用]],SetNo[[No.用]:[vlookup 用]],2,FALSE)</f>
        <v>69</v>
      </c>
      <c r="B305">
        <f>IF(ROW()=2,1,IF(A304&lt;&gt;Attack[[#This Row],[No]],1,B304+1))</f>
        <v>8</v>
      </c>
      <c r="C305" s="1" t="s">
        <v>992</v>
      </c>
      <c r="D305" s="1" t="s">
        <v>145</v>
      </c>
      <c r="E305" s="1" t="s">
        <v>77</v>
      </c>
      <c r="F305" s="1" t="s">
        <v>78</v>
      </c>
      <c r="G305" s="1" t="s">
        <v>136</v>
      </c>
      <c r="H305" s="1" t="s">
        <v>71</v>
      </c>
      <c r="I305">
        <v>1</v>
      </c>
      <c r="J305" t="s">
        <v>234</v>
      </c>
      <c r="K305" s="1" t="s">
        <v>172</v>
      </c>
      <c r="L305" s="1" t="s">
        <v>162</v>
      </c>
      <c r="M305">
        <v>20</v>
      </c>
      <c r="N305">
        <v>0</v>
      </c>
      <c r="O305">
        <v>0</v>
      </c>
      <c r="P305" s="6">
        <v>0</v>
      </c>
      <c r="X305" t="str">
        <f>Attack[[#This Row],[服装]]&amp;Attack[[#This Row],[名前]]&amp;Attack[[#This Row],[レアリティ]]</f>
        <v>夏祭り2東峰旭ICONIC</v>
      </c>
    </row>
    <row r="306" spans="1:24" x14ac:dyDescent="0.25">
      <c r="A306">
        <f>VLOOKUP(Attack[[#This Row],[No用]],SetNo[[No.用]:[vlookup 用]],2,FALSE)</f>
        <v>70</v>
      </c>
      <c r="B306">
        <f>IF(ROW()=2,1,IF(A305&lt;&gt;Attack[[#This Row],[No]],1,B305+1))</f>
        <v>1</v>
      </c>
      <c r="C306" s="1" t="s">
        <v>1446</v>
      </c>
      <c r="D306" s="1" t="s">
        <v>145</v>
      </c>
      <c r="E306" s="1" t="s">
        <v>73</v>
      </c>
      <c r="F306" s="1" t="s">
        <v>78</v>
      </c>
      <c r="G306" s="1" t="s">
        <v>136</v>
      </c>
      <c r="H306" s="1" t="s">
        <v>71</v>
      </c>
      <c r="I306">
        <v>1</v>
      </c>
      <c r="J306" t="s">
        <v>234</v>
      </c>
      <c r="K306" s="1" t="s">
        <v>168</v>
      </c>
      <c r="L306" s="1" t="s">
        <v>173</v>
      </c>
      <c r="M306">
        <v>32</v>
      </c>
      <c r="N306">
        <v>0</v>
      </c>
      <c r="O306">
        <v>0</v>
      </c>
      <c r="P306" s="6">
        <v>0</v>
      </c>
      <c r="X306" t="str">
        <f>Attack[[#This Row],[服装]]&amp;Attack[[#This Row],[名前]]&amp;Attack[[#This Row],[レアリティ]]</f>
        <v>和装体験東峰旭ICONIC</v>
      </c>
    </row>
    <row r="307" spans="1:24" x14ac:dyDescent="0.25">
      <c r="A307">
        <f>VLOOKUP(Attack[[#This Row],[No用]],SetNo[[No.用]:[vlookup 用]],2,FALSE)</f>
        <v>70</v>
      </c>
      <c r="B307">
        <f>IF(ROW()=2,1,IF(A306&lt;&gt;Attack[[#This Row],[No]],1,B306+1))</f>
        <v>2</v>
      </c>
      <c r="C307" s="1" t="s">
        <v>1446</v>
      </c>
      <c r="D307" s="1" t="s">
        <v>145</v>
      </c>
      <c r="E307" s="1" t="s">
        <v>73</v>
      </c>
      <c r="F307" s="1" t="s">
        <v>78</v>
      </c>
      <c r="G307" s="1" t="s">
        <v>136</v>
      </c>
      <c r="H307" s="1" t="s">
        <v>71</v>
      </c>
      <c r="I307">
        <v>1</v>
      </c>
      <c r="J307" t="s">
        <v>234</v>
      </c>
      <c r="K307" s="1" t="s">
        <v>169</v>
      </c>
      <c r="L307" s="1" t="s">
        <v>162</v>
      </c>
      <c r="M307">
        <v>24</v>
      </c>
      <c r="N307">
        <v>0</v>
      </c>
      <c r="O307">
        <v>0</v>
      </c>
      <c r="P307" s="6">
        <v>0</v>
      </c>
      <c r="X307" t="str">
        <f>Attack[[#This Row],[服装]]&amp;Attack[[#This Row],[名前]]&amp;Attack[[#This Row],[レアリティ]]</f>
        <v>和装体験東峰旭ICONIC</v>
      </c>
    </row>
    <row r="308" spans="1:24" x14ac:dyDescent="0.25">
      <c r="A308">
        <f>VLOOKUP(Attack[[#This Row],[No用]],SetNo[[No.用]:[vlookup 用]],2,FALSE)</f>
        <v>70</v>
      </c>
      <c r="B308">
        <f>IF(ROW()=2,1,IF(A307&lt;&gt;Attack[[#This Row],[No]],1,B307+1))</f>
        <v>3</v>
      </c>
      <c r="C308" s="1" t="s">
        <v>1446</v>
      </c>
      <c r="D308" s="1" t="s">
        <v>145</v>
      </c>
      <c r="E308" s="1" t="s">
        <v>73</v>
      </c>
      <c r="F308" s="1" t="s">
        <v>78</v>
      </c>
      <c r="G308" s="1" t="s">
        <v>136</v>
      </c>
      <c r="H308" s="1" t="s">
        <v>71</v>
      </c>
      <c r="I308">
        <v>1</v>
      </c>
      <c r="J308" t="s">
        <v>234</v>
      </c>
      <c r="K308" s="1" t="s">
        <v>257</v>
      </c>
      <c r="L308" s="1" t="s">
        <v>173</v>
      </c>
      <c r="M308">
        <v>32</v>
      </c>
      <c r="N308">
        <v>0</v>
      </c>
      <c r="O308">
        <v>0</v>
      </c>
      <c r="P308" s="6">
        <v>0</v>
      </c>
      <c r="X308" t="str">
        <f>Attack[[#This Row],[服装]]&amp;Attack[[#This Row],[名前]]&amp;Attack[[#This Row],[レアリティ]]</f>
        <v>和装体験東峰旭ICONIC</v>
      </c>
    </row>
    <row r="309" spans="1:24" x14ac:dyDescent="0.25">
      <c r="A309">
        <f>VLOOKUP(Attack[[#This Row],[No用]],SetNo[[No.用]:[vlookup 用]],2,FALSE)</f>
        <v>70</v>
      </c>
      <c r="B309">
        <f>IF(ROW()=2,1,IF(A308&lt;&gt;Attack[[#This Row],[No]],1,B308+1))</f>
        <v>4</v>
      </c>
      <c r="C309" s="1" t="s">
        <v>1446</v>
      </c>
      <c r="D309" s="1" t="s">
        <v>145</v>
      </c>
      <c r="E309" s="1" t="s">
        <v>73</v>
      </c>
      <c r="F309" s="1" t="s">
        <v>78</v>
      </c>
      <c r="G309" s="1" t="s">
        <v>136</v>
      </c>
      <c r="H309" s="1" t="s">
        <v>71</v>
      </c>
      <c r="I309">
        <v>1</v>
      </c>
      <c r="J309" t="s">
        <v>234</v>
      </c>
      <c r="K309" s="1" t="s">
        <v>171</v>
      </c>
      <c r="L309" s="1" t="s">
        <v>162</v>
      </c>
      <c r="M309">
        <v>24</v>
      </c>
      <c r="N309">
        <v>0</v>
      </c>
      <c r="O309">
        <v>0</v>
      </c>
      <c r="P309" s="6">
        <v>0</v>
      </c>
      <c r="X309" t="str">
        <f>Attack[[#This Row],[服装]]&amp;Attack[[#This Row],[名前]]&amp;Attack[[#This Row],[レアリティ]]</f>
        <v>和装体験東峰旭ICONIC</v>
      </c>
    </row>
    <row r="310" spans="1:24" x14ac:dyDescent="0.25">
      <c r="A310">
        <f>VLOOKUP(Attack[[#This Row],[No用]],SetNo[[No.用]:[vlookup 用]],2,FALSE)</f>
        <v>70</v>
      </c>
      <c r="B310">
        <f>IF(ROW()=2,1,IF(A309&lt;&gt;Attack[[#This Row],[No]],1,B309+1))</f>
        <v>5</v>
      </c>
      <c r="C310" s="1" t="s">
        <v>1446</v>
      </c>
      <c r="D310" s="1" t="s">
        <v>145</v>
      </c>
      <c r="E310" s="1" t="s">
        <v>73</v>
      </c>
      <c r="F310" s="1" t="s">
        <v>78</v>
      </c>
      <c r="G310" s="1" t="s">
        <v>136</v>
      </c>
      <c r="H310" s="1" t="s">
        <v>71</v>
      </c>
      <c r="I310">
        <v>1</v>
      </c>
      <c r="J310" t="s">
        <v>234</v>
      </c>
      <c r="K310" s="1" t="s">
        <v>264</v>
      </c>
      <c r="L310" s="1" t="s">
        <v>178</v>
      </c>
      <c r="M310">
        <v>30</v>
      </c>
      <c r="N310">
        <v>0</v>
      </c>
      <c r="O310">
        <v>0</v>
      </c>
      <c r="P310" s="6">
        <v>0</v>
      </c>
      <c r="X310" t="str">
        <f>Attack[[#This Row],[服装]]&amp;Attack[[#This Row],[名前]]&amp;Attack[[#This Row],[レアリティ]]</f>
        <v>和装体験東峰旭ICONIC</v>
      </c>
    </row>
    <row r="311" spans="1:24" x14ac:dyDescent="0.25">
      <c r="A311">
        <f>VLOOKUP(Attack[[#This Row],[No用]],SetNo[[No.用]:[vlookup 用]],2,FALSE)</f>
        <v>70</v>
      </c>
      <c r="B311">
        <f>IF(ROW()=2,1,IF(A310&lt;&gt;Attack[[#This Row],[No]],1,B310+1))</f>
        <v>6</v>
      </c>
      <c r="C311" s="1" t="s">
        <v>1446</v>
      </c>
      <c r="D311" s="1" t="s">
        <v>145</v>
      </c>
      <c r="E311" s="1" t="s">
        <v>73</v>
      </c>
      <c r="F311" s="1" t="s">
        <v>78</v>
      </c>
      <c r="G311" s="1" t="s">
        <v>136</v>
      </c>
      <c r="H311" s="1" t="s">
        <v>71</v>
      </c>
      <c r="I311">
        <v>1</v>
      </c>
      <c r="J311" t="s">
        <v>234</v>
      </c>
      <c r="K311" s="1" t="s">
        <v>183</v>
      </c>
      <c r="L311" s="1" t="s">
        <v>224</v>
      </c>
      <c r="M311">
        <v>41</v>
      </c>
      <c r="N311">
        <v>0</v>
      </c>
      <c r="O311">
        <v>51</v>
      </c>
      <c r="P311" s="6">
        <v>0</v>
      </c>
      <c r="W311" s="1" t="s">
        <v>1447</v>
      </c>
      <c r="X311" t="str">
        <f>Attack[[#This Row],[服装]]&amp;Attack[[#This Row],[名前]]&amp;Attack[[#This Row],[レアリティ]]</f>
        <v>和装体験東峰旭ICONIC</v>
      </c>
    </row>
    <row r="312" spans="1:24" x14ac:dyDescent="0.25">
      <c r="A312">
        <f>VLOOKUP(Attack[[#This Row],[No用]],SetNo[[No.用]:[vlookup 用]],2,FALSE)</f>
        <v>70</v>
      </c>
      <c r="B312">
        <f>IF(ROW()=2,1,IF(A311&lt;&gt;Attack[[#This Row],[No]],1,B311+1))</f>
        <v>7</v>
      </c>
      <c r="C312" s="1" t="s">
        <v>1446</v>
      </c>
      <c r="D312" s="1" t="s">
        <v>145</v>
      </c>
      <c r="E312" s="1" t="s">
        <v>73</v>
      </c>
      <c r="F312" s="1" t="s">
        <v>78</v>
      </c>
      <c r="G312" s="1" t="s">
        <v>136</v>
      </c>
      <c r="H312" s="1" t="s">
        <v>71</v>
      </c>
      <c r="I312">
        <v>1</v>
      </c>
      <c r="J312" t="s">
        <v>234</v>
      </c>
      <c r="K312" s="1" t="s">
        <v>264</v>
      </c>
      <c r="L312" s="1" t="s">
        <v>224</v>
      </c>
      <c r="M312">
        <v>41</v>
      </c>
      <c r="N312">
        <v>0</v>
      </c>
      <c r="O312">
        <v>51</v>
      </c>
      <c r="P312" s="6">
        <v>0</v>
      </c>
      <c r="W312" s="1" t="s">
        <v>1448</v>
      </c>
      <c r="X312" t="str">
        <f>Attack[[#This Row],[服装]]&amp;Attack[[#This Row],[名前]]&amp;Attack[[#This Row],[レアリティ]]</f>
        <v>和装体験東峰旭ICONIC</v>
      </c>
    </row>
    <row r="313" spans="1:24" x14ac:dyDescent="0.25">
      <c r="A313">
        <f>VLOOKUP(Attack[[#This Row],[No用]],SetNo[[No.用]:[vlookup 用]],2,FALSE)</f>
        <v>70</v>
      </c>
      <c r="B313">
        <f>IF(ROW()=2,1,IF(A312&lt;&gt;Attack[[#This Row],[No]],1,B312+1))</f>
        <v>8</v>
      </c>
      <c r="C313" s="1" t="s">
        <v>1446</v>
      </c>
      <c r="D313" s="1" t="s">
        <v>145</v>
      </c>
      <c r="E313" s="1" t="s">
        <v>73</v>
      </c>
      <c r="F313" s="1" t="s">
        <v>78</v>
      </c>
      <c r="G313" s="1" t="s">
        <v>136</v>
      </c>
      <c r="H313" s="1" t="s">
        <v>71</v>
      </c>
      <c r="I313">
        <v>1</v>
      </c>
      <c r="J313" t="s">
        <v>234</v>
      </c>
      <c r="K313" s="1" t="s">
        <v>172</v>
      </c>
      <c r="L313" s="1" t="s">
        <v>162</v>
      </c>
      <c r="M313">
        <v>21</v>
      </c>
      <c r="N313">
        <v>0</v>
      </c>
      <c r="O313">
        <v>0</v>
      </c>
      <c r="P313" s="6">
        <v>0</v>
      </c>
      <c r="X313" t="str">
        <f>Attack[[#This Row],[服装]]&amp;Attack[[#This Row],[名前]]&amp;Attack[[#This Row],[レアリティ]]</f>
        <v>和装体験東峰旭ICONIC</v>
      </c>
    </row>
    <row r="314" spans="1:24" x14ac:dyDescent="0.25">
      <c r="A314">
        <f>VLOOKUP(Attack[[#This Row],[No用]],SetNo[[No.用]:[vlookup 用]],2,FALSE)</f>
        <v>71</v>
      </c>
      <c r="B314">
        <f>IF(ROW()=2,1,IF(A305&lt;&gt;Attack[[#This Row],[No]],1,B305+1))</f>
        <v>1</v>
      </c>
      <c r="C314" t="s">
        <v>205</v>
      </c>
      <c r="D314" t="s">
        <v>145</v>
      </c>
      <c r="E314" t="s">
        <v>28</v>
      </c>
      <c r="F314" t="s">
        <v>25</v>
      </c>
      <c r="G314" t="s">
        <v>136</v>
      </c>
      <c r="H314" t="s">
        <v>218</v>
      </c>
      <c r="I314">
        <v>1</v>
      </c>
      <c r="J314" t="s">
        <v>234</v>
      </c>
      <c r="K314" t="s">
        <v>168</v>
      </c>
      <c r="L314" t="s">
        <v>173</v>
      </c>
      <c r="M314">
        <v>31</v>
      </c>
      <c r="N314">
        <v>0</v>
      </c>
      <c r="O314">
        <v>0</v>
      </c>
      <c r="P314">
        <v>0</v>
      </c>
      <c r="X314" t="str">
        <f>Attack[[#This Row],[服装]]&amp;Attack[[#This Row],[名前]]&amp;Attack[[#This Row],[レアリティ]]</f>
        <v>ユニフォーム東峰旭YELL</v>
      </c>
    </row>
    <row r="315" spans="1:24" x14ac:dyDescent="0.25">
      <c r="A315">
        <f>VLOOKUP(Attack[[#This Row],[No用]],SetNo[[No.用]:[vlookup 用]],2,FALSE)</f>
        <v>71</v>
      </c>
      <c r="B315">
        <f>IF(ROW()=2,1,IF(A314&lt;&gt;Attack[[#This Row],[No]],1,B314+1))</f>
        <v>2</v>
      </c>
      <c r="C315" t="s">
        <v>205</v>
      </c>
      <c r="D315" t="s">
        <v>145</v>
      </c>
      <c r="E315" t="s">
        <v>28</v>
      </c>
      <c r="F315" t="s">
        <v>25</v>
      </c>
      <c r="G315" t="s">
        <v>136</v>
      </c>
      <c r="H315" t="s">
        <v>218</v>
      </c>
      <c r="I315">
        <v>1</v>
      </c>
      <c r="J315" t="s">
        <v>234</v>
      </c>
      <c r="K315" t="s">
        <v>169</v>
      </c>
      <c r="L315" t="s">
        <v>162</v>
      </c>
      <c r="M315">
        <v>23</v>
      </c>
      <c r="N315">
        <v>0</v>
      </c>
      <c r="O315">
        <v>0</v>
      </c>
      <c r="P315">
        <v>0</v>
      </c>
      <c r="X315" t="str">
        <f>Attack[[#This Row],[服装]]&amp;Attack[[#This Row],[名前]]&amp;Attack[[#This Row],[レアリティ]]</f>
        <v>ユニフォーム東峰旭YELL</v>
      </c>
    </row>
    <row r="316" spans="1:24" x14ac:dyDescent="0.25">
      <c r="A316">
        <f>VLOOKUP(Attack[[#This Row],[No用]],SetNo[[No.用]:[vlookup 用]],2,FALSE)</f>
        <v>71</v>
      </c>
      <c r="B316">
        <f>IF(ROW()=2,1,IF(A315&lt;&gt;Attack[[#This Row],[No]],1,B315+1))</f>
        <v>3</v>
      </c>
      <c r="C316" t="s">
        <v>205</v>
      </c>
      <c r="D316" t="s">
        <v>145</v>
      </c>
      <c r="E316" t="s">
        <v>28</v>
      </c>
      <c r="F316" t="s">
        <v>25</v>
      </c>
      <c r="G316" t="s">
        <v>136</v>
      </c>
      <c r="H316" t="s">
        <v>218</v>
      </c>
      <c r="I316">
        <v>1</v>
      </c>
      <c r="J316" t="s">
        <v>234</v>
      </c>
      <c r="K316" t="s">
        <v>170</v>
      </c>
      <c r="L316" t="s">
        <v>173</v>
      </c>
      <c r="M316">
        <v>31</v>
      </c>
      <c r="N316">
        <v>0</v>
      </c>
      <c r="O316">
        <v>0</v>
      </c>
      <c r="P316">
        <v>0</v>
      </c>
      <c r="X316" t="str">
        <f>Attack[[#This Row],[服装]]&amp;Attack[[#This Row],[名前]]&amp;Attack[[#This Row],[レアリティ]]</f>
        <v>ユニフォーム東峰旭YELL</v>
      </c>
    </row>
    <row r="317" spans="1:24" x14ac:dyDescent="0.25">
      <c r="A317">
        <f>VLOOKUP(Attack[[#This Row],[No用]],SetNo[[No.用]:[vlookup 用]],2,FALSE)</f>
        <v>71</v>
      </c>
      <c r="B317">
        <f>IF(ROW()=2,1,IF(A316&lt;&gt;Attack[[#This Row],[No]],1,B316+1))</f>
        <v>4</v>
      </c>
      <c r="C317" t="s">
        <v>205</v>
      </c>
      <c r="D317" t="s">
        <v>145</v>
      </c>
      <c r="E317" t="s">
        <v>28</v>
      </c>
      <c r="F317" t="s">
        <v>25</v>
      </c>
      <c r="G317" t="s">
        <v>136</v>
      </c>
      <c r="H317" t="s">
        <v>218</v>
      </c>
      <c r="I317">
        <v>1</v>
      </c>
      <c r="J317" t="s">
        <v>234</v>
      </c>
      <c r="K317" t="s">
        <v>171</v>
      </c>
      <c r="L317" t="s">
        <v>162</v>
      </c>
      <c r="M317">
        <v>23</v>
      </c>
      <c r="N317">
        <v>0</v>
      </c>
      <c r="O317">
        <v>0</v>
      </c>
      <c r="P317">
        <v>0</v>
      </c>
      <c r="X317" t="str">
        <f>Attack[[#This Row],[服装]]&amp;Attack[[#This Row],[名前]]&amp;Attack[[#This Row],[レアリティ]]</f>
        <v>ユニフォーム東峰旭YELL</v>
      </c>
    </row>
    <row r="318" spans="1:24" x14ac:dyDescent="0.25">
      <c r="A318">
        <f>VLOOKUP(Attack[[#This Row],[No用]],SetNo[[No.用]:[vlookup 用]],2,FALSE)</f>
        <v>71</v>
      </c>
      <c r="B318">
        <f>IF(ROW()=2,1,IF(A317&lt;&gt;Attack[[#This Row],[No]],1,B317+1))</f>
        <v>5</v>
      </c>
      <c r="C318" t="s">
        <v>205</v>
      </c>
      <c r="D318" t="s">
        <v>145</v>
      </c>
      <c r="E318" t="s">
        <v>28</v>
      </c>
      <c r="F318" t="s">
        <v>25</v>
      </c>
      <c r="G318" t="s">
        <v>136</v>
      </c>
      <c r="H318" t="s">
        <v>218</v>
      </c>
      <c r="I318">
        <v>1</v>
      </c>
      <c r="J318" t="s">
        <v>234</v>
      </c>
      <c r="K318" t="s">
        <v>183</v>
      </c>
      <c r="L318" t="s">
        <v>224</v>
      </c>
      <c r="M318">
        <v>41</v>
      </c>
      <c r="N318">
        <v>0</v>
      </c>
      <c r="O318">
        <v>51</v>
      </c>
      <c r="P318">
        <v>0</v>
      </c>
      <c r="X318" t="str">
        <f>Attack[[#This Row],[服装]]&amp;Attack[[#This Row],[名前]]&amp;Attack[[#This Row],[レアリティ]]</f>
        <v>ユニフォーム東峰旭YELL</v>
      </c>
    </row>
    <row r="319" spans="1:24" x14ac:dyDescent="0.25">
      <c r="A319">
        <f>VLOOKUP(Attack[[#This Row],[No用]],SetNo[[No.用]:[vlookup 用]],2,FALSE)</f>
        <v>71</v>
      </c>
      <c r="B319">
        <f>IF(ROW()=2,1,IF(A318&lt;&gt;Attack[[#This Row],[No]],1,B318+1))</f>
        <v>6</v>
      </c>
      <c r="C319" t="s">
        <v>205</v>
      </c>
      <c r="D319" t="s">
        <v>145</v>
      </c>
      <c r="E319" t="s">
        <v>28</v>
      </c>
      <c r="F319" t="s">
        <v>25</v>
      </c>
      <c r="G319" t="s">
        <v>136</v>
      </c>
      <c r="H319" t="s">
        <v>218</v>
      </c>
      <c r="I319">
        <v>1</v>
      </c>
      <c r="J319" t="s">
        <v>234</v>
      </c>
      <c r="K319" t="s">
        <v>183</v>
      </c>
      <c r="L319" t="s">
        <v>224</v>
      </c>
      <c r="M319">
        <v>41</v>
      </c>
      <c r="N319">
        <v>0</v>
      </c>
      <c r="O319">
        <v>0</v>
      </c>
      <c r="P319">
        <v>0</v>
      </c>
      <c r="X319" t="str">
        <f>Attack[[#This Row],[服装]]&amp;Attack[[#This Row],[名前]]&amp;Attack[[#This Row],[レアリティ]]</f>
        <v>ユニフォーム東峰旭YELL</v>
      </c>
    </row>
    <row r="320" spans="1:24" x14ac:dyDescent="0.25">
      <c r="A320">
        <f>VLOOKUP(Attack[[#This Row],[No用]],SetNo[[No.用]:[vlookup 用]],2,FALSE)</f>
        <v>71</v>
      </c>
      <c r="B320">
        <f>IF(ROW()=2,1,IF(A319&lt;&gt;Attack[[#This Row],[No]],1,B319+1))</f>
        <v>7</v>
      </c>
      <c r="C320" t="s">
        <v>205</v>
      </c>
      <c r="D320" t="s">
        <v>145</v>
      </c>
      <c r="E320" t="s">
        <v>28</v>
      </c>
      <c r="F320" t="s">
        <v>25</v>
      </c>
      <c r="G320" t="s">
        <v>136</v>
      </c>
      <c r="H320" t="s">
        <v>218</v>
      </c>
      <c r="I320">
        <v>1</v>
      </c>
      <c r="J320" t="s">
        <v>234</v>
      </c>
      <c r="K320" t="s">
        <v>172</v>
      </c>
      <c r="L320" t="s">
        <v>162</v>
      </c>
      <c r="M320">
        <v>21</v>
      </c>
      <c r="N320">
        <v>0</v>
      </c>
      <c r="O320">
        <v>0</v>
      </c>
      <c r="P320">
        <v>0</v>
      </c>
      <c r="X320" t="str">
        <f>Attack[[#This Row],[服装]]&amp;Attack[[#This Row],[名前]]&amp;Attack[[#This Row],[レアリティ]]</f>
        <v>ユニフォーム東峰旭YELL</v>
      </c>
    </row>
    <row r="321" spans="1:24" x14ac:dyDescent="0.25">
      <c r="A321">
        <f>VLOOKUP(Attack[[#This Row],[No用]],SetNo[[No.用]:[vlookup 用]],2,FALSE)</f>
        <v>72</v>
      </c>
      <c r="B321">
        <f>IF(ROW()=2,1,IF(A320&lt;&gt;Attack[[#This Row],[No]],1,B320+1))</f>
        <v>1</v>
      </c>
      <c r="C321" t="s">
        <v>205</v>
      </c>
      <c r="D321" t="s">
        <v>146</v>
      </c>
      <c r="E321" t="s">
        <v>24</v>
      </c>
      <c r="F321" t="s">
        <v>25</v>
      </c>
      <c r="G321" t="s">
        <v>136</v>
      </c>
      <c r="H321" t="s">
        <v>71</v>
      </c>
      <c r="I321">
        <v>1</v>
      </c>
      <c r="J321" t="s">
        <v>234</v>
      </c>
      <c r="K321" t="s">
        <v>168</v>
      </c>
      <c r="L321" t="s">
        <v>178</v>
      </c>
      <c r="M321">
        <v>22</v>
      </c>
      <c r="N321">
        <v>0</v>
      </c>
      <c r="O321">
        <v>0</v>
      </c>
      <c r="P321">
        <v>0</v>
      </c>
      <c r="X321" t="str">
        <f>Attack[[#This Row],[服装]]&amp;Attack[[#This Row],[名前]]&amp;Attack[[#This Row],[レアリティ]]</f>
        <v>ユニフォーム縁下力ICONIC</v>
      </c>
    </row>
    <row r="322" spans="1:24" x14ac:dyDescent="0.25">
      <c r="A322">
        <f>VLOOKUP(Attack[[#This Row],[No用]],SetNo[[No.用]:[vlookup 用]],2,FALSE)</f>
        <v>72</v>
      </c>
      <c r="B322">
        <f>IF(ROW()=2,1,IF(A321&lt;&gt;Attack[[#This Row],[No]],1,B321+1))</f>
        <v>2</v>
      </c>
      <c r="C322" t="s">
        <v>205</v>
      </c>
      <c r="D322" t="s">
        <v>146</v>
      </c>
      <c r="E322" t="s">
        <v>24</v>
      </c>
      <c r="F322" t="s">
        <v>25</v>
      </c>
      <c r="G322" t="s">
        <v>136</v>
      </c>
      <c r="H322" t="s">
        <v>71</v>
      </c>
      <c r="I322">
        <v>1</v>
      </c>
      <c r="J322" t="s">
        <v>234</v>
      </c>
      <c r="K322" t="s">
        <v>169</v>
      </c>
      <c r="L322" t="s">
        <v>162</v>
      </c>
      <c r="M322">
        <v>22</v>
      </c>
      <c r="N322">
        <v>0</v>
      </c>
      <c r="O322">
        <v>0</v>
      </c>
      <c r="P322">
        <v>0</v>
      </c>
      <c r="X322" t="str">
        <f>Attack[[#This Row],[服装]]&amp;Attack[[#This Row],[名前]]&amp;Attack[[#This Row],[レアリティ]]</f>
        <v>ユニフォーム縁下力ICONIC</v>
      </c>
    </row>
    <row r="323" spans="1:24" x14ac:dyDescent="0.25">
      <c r="A323">
        <f>VLOOKUP(Attack[[#This Row],[No用]],SetNo[[No.用]:[vlookup 用]],2,FALSE)</f>
        <v>73</v>
      </c>
      <c r="B323">
        <f>IF(ROW()=2,1,IF(A322&lt;&gt;Attack[[#This Row],[No]],1,B322+1))</f>
        <v>1</v>
      </c>
      <c r="C323" t="s">
        <v>363</v>
      </c>
      <c r="D323" t="s">
        <v>146</v>
      </c>
      <c r="E323" t="s">
        <v>28</v>
      </c>
      <c r="F323" t="s">
        <v>25</v>
      </c>
      <c r="G323" t="s">
        <v>136</v>
      </c>
      <c r="H323" t="s">
        <v>71</v>
      </c>
      <c r="I323">
        <v>1</v>
      </c>
      <c r="J323" t="s">
        <v>234</v>
      </c>
      <c r="K323" s="1" t="s">
        <v>168</v>
      </c>
      <c r="L323" s="1" t="s">
        <v>178</v>
      </c>
      <c r="M323">
        <v>22</v>
      </c>
      <c r="N323">
        <v>0</v>
      </c>
      <c r="O323">
        <v>0</v>
      </c>
      <c r="P323">
        <v>0</v>
      </c>
      <c r="X323" t="str">
        <f>Attack[[#This Row],[服装]]&amp;Attack[[#This Row],[名前]]&amp;Attack[[#This Row],[レアリティ]]</f>
        <v>探偵縁下力ICONIC</v>
      </c>
    </row>
    <row r="324" spans="1:24" x14ac:dyDescent="0.25">
      <c r="A324">
        <f>VLOOKUP(Attack[[#This Row],[No用]],SetNo[[No.用]:[vlookup 用]],2,FALSE)</f>
        <v>73</v>
      </c>
      <c r="B324">
        <f>IF(ROW()=2,1,IF(A323&lt;&gt;Attack[[#This Row],[No]],1,B323+1))</f>
        <v>2</v>
      </c>
      <c r="C324" t="s">
        <v>363</v>
      </c>
      <c r="D324" t="s">
        <v>146</v>
      </c>
      <c r="E324" t="s">
        <v>28</v>
      </c>
      <c r="F324" t="s">
        <v>25</v>
      </c>
      <c r="G324" t="s">
        <v>136</v>
      </c>
      <c r="H324" t="s">
        <v>71</v>
      </c>
      <c r="I324">
        <v>1</v>
      </c>
      <c r="J324" t="s">
        <v>234</v>
      </c>
      <c r="K324" s="1" t="s">
        <v>169</v>
      </c>
      <c r="L324" s="1" t="s">
        <v>178</v>
      </c>
      <c r="M324">
        <v>25</v>
      </c>
      <c r="N324">
        <v>0</v>
      </c>
      <c r="O324">
        <v>0</v>
      </c>
      <c r="P324">
        <v>0</v>
      </c>
      <c r="X324" t="str">
        <f>Attack[[#This Row],[服装]]&amp;Attack[[#This Row],[名前]]&amp;Attack[[#This Row],[レアリティ]]</f>
        <v>探偵縁下力ICONIC</v>
      </c>
    </row>
    <row r="325" spans="1:24" x14ac:dyDescent="0.25">
      <c r="A325">
        <f>VLOOKUP(Attack[[#This Row],[No用]],SetNo[[No.用]:[vlookup 用]],2,FALSE)</f>
        <v>73</v>
      </c>
      <c r="B325">
        <f>IF(ROW()=2,1,IF(A324&lt;&gt;Attack[[#This Row],[No]],1,B324+1))</f>
        <v>3</v>
      </c>
      <c r="C325" t="s">
        <v>363</v>
      </c>
      <c r="D325" t="s">
        <v>146</v>
      </c>
      <c r="E325" t="s">
        <v>28</v>
      </c>
      <c r="F325" t="s">
        <v>25</v>
      </c>
      <c r="G325" t="s">
        <v>136</v>
      </c>
      <c r="H325" t="s">
        <v>71</v>
      </c>
      <c r="I325">
        <v>1</v>
      </c>
      <c r="J325" t="s">
        <v>234</v>
      </c>
      <c r="K325" s="1" t="s">
        <v>171</v>
      </c>
      <c r="L325" s="1" t="s">
        <v>173</v>
      </c>
      <c r="M325">
        <v>28</v>
      </c>
      <c r="N325">
        <v>0</v>
      </c>
      <c r="O325">
        <v>0</v>
      </c>
      <c r="P325">
        <v>0</v>
      </c>
      <c r="X325" t="str">
        <f>Attack[[#This Row],[服装]]&amp;Attack[[#This Row],[名前]]&amp;Attack[[#This Row],[レアリティ]]</f>
        <v>探偵縁下力ICONIC</v>
      </c>
    </row>
    <row r="326" spans="1:24" x14ac:dyDescent="0.25">
      <c r="A326">
        <f>VLOOKUP(Attack[[#This Row],[No用]],SetNo[[No.用]:[vlookup 用]],2,FALSE)</f>
        <v>73</v>
      </c>
      <c r="B326">
        <f>IF(ROW()=2,1,IF(A325&lt;&gt;Attack[[#This Row],[No]],1,B325+1))</f>
        <v>4</v>
      </c>
      <c r="C326" t="s">
        <v>363</v>
      </c>
      <c r="D326" t="s">
        <v>146</v>
      </c>
      <c r="E326" t="s">
        <v>28</v>
      </c>
      <c r="F326" t="s">
        <v>25</v>
      </c>
      <c r="G326" t="s">
        <v>136</v>
      </c>
      <c r="H326" t="s">
        <v>71</v>
      </c>
      <c r="I326">
        <v>1</v>
      </c>
      <c r="J326" t="s">
        <v>234</v>
      </c>
      <c r="K326" s="1" t="s">
        <v>183</v>
      </c>
      <c r="L326" s="1" t="s">
        <v>224</v>
      </c>
      <c r="M326">
        <v>42</v>
      </c>
      <c r="N326">
        <v>0</v>
      </c>
      <c r="O326">
        <v>52</v>
      </c>
      <c r="P326">
        <v>0</v>
      </c>
      <c r="X326" t="str">
        <f>Attack[[#This Row],[服装]]&amp;Attack[[#This Row],[名前]]&amp;Attack[[#This Row],[レアリティ]]</f>
        <v>探偵縁下力ICONIC</v>
      </c>
    </row>
    <row r="327" spans="1:24" x14ac:dyDescent="0.25">
      <c r="A327">
        <f>VLOOKUP(Attack[[#This Row],[No用]],SetNo[[No.用]:[vlookup 用]],2,FALSE)</f>
        <v>74</v>
      </c>
      <c r="B327">
        <f>IF(ROW()=2,1,IF(A326&lt;&gt;Attack[[#This Row],[No]],1,B326+1))</f>
        <v>1</v>
      </c>
      <c r="C327" s="1" t="s">
        <v>628</v>
      </c>
      <c r="D327" s="1" t="s">
        <v>146</v>
      </c>
      <c r="E327" s="1" t="s">
        <v>73</v>
      </c>
      <c r="F327" s="1" t="s">
        <v>78</v>
      </c>
      <c r="G327" s="1" t="s">
        <v>136</v>
      </c>
      <c r="H327" s="1" t="s">
        <v>71</v>
      </c>
      <c r="I327">
        <v>1</v>
      </c>
      <c r="J327" t="s">
        <v>234</v>
      </c>
      <c r="K327" s="1" t="s">
        <v>168</v>
      </c>
      <c r="L327" s="1" t="s">
        <v>178</v>
      </c>
      <c r="M327">
        <v>22</v>
      </c>
      <c r="N327">
        <v>0</v>
      </c>
      <c r="O327">
        <v>0</v>
      </c>
      <c r="P327">
        <v>0</v>
      </c>
      <c r="X327" t="str">
        <f>Attack[[#This Row],[服装]]&amp;Attack[[#This Row],[名前]]&amp;Attack[[#This Row],[レアリティ]]</f>
        <v>RPG縁下力ICONIC</v>
      </c>
    </row>
    <row r="328" spans="1:24" x14ac:dyDescent="0.25">
      <c r="A328">
        <f>VLOOKUP(Attack[[#This Row],[No用]],SetNo[[No.用]:[vlookup 用]],2,FALSE)</f>
        <v>74</v>
      </c>
      <c r="B328">
        <f>IF(ROW()=2,1,IF(A327&lt;&gt;Attack[[#This Row],[No]],1,B327+1))</f>
        <v>2</v>
      </c>
      <c r="C328" s="1" t="s">
        <v>628</v>
      </c>
      <c r="D328" s="1" t="s">
        <v>146</v>
      </c>
      <c r="E328" s="1" t="s">
        <v>73</v>
      </c>
      <c r="F328" s="1" t="s">
        <v>78</v>
      </c>
      <c r="G328" s="1" t="s">
        <v>136</v>
      </c>
      <c r="H328" s="1" t="s">
        <v>71</v>
      </c>
      <c r="I328">
        <v>1</v>
      </c>
      <c r="J328" t="s">
        <v>234</v>
      </c>
      <c r="K328" s="1" t="s">
        <v>169</v>
      </c>
      <c r="L328" s="1" t="s">
        <v>162</v>
      </c>
      <c r="M328">
        <v>22</v>
      </c>
      <c r="N328">
        <v>0</v>
      </c>
      <c r="O328">
        <v>0</v>
      </c>
      <c r="P328">
        <v>0</v>
      </c>
      <c r="X328" t="str">
        <f>Attack[[#This Row],[服装]]&amp;Attack[[#This Row],[名前]]&amp;Attack[[#This Row],[レアリティ]]</f>
        <v>RPG縁下力ICONIC</v>
      </c>
    </row>
    <row r="329" spans="1:24" x14ac:dyDescent="0.25">
      <c r="A329">
        <f>VLOOKUP(Attack[[#This Row],[No用]],SetNo[[No.用]:[vlookup 用]],2,FALSE)</f>
        <v>75</v>
      </c>
      <c r="B329">
        <f>IF(ROW()=2,1,IF(A328&lt;&gt;Attack[[#This Row],[No]],1,B328+1))</f>
        <v>1</v>
      </c>
      <c r="C329" s="1" t="s">
        <v>701</v>
      </c>
      <c r="D329" s="1" t="s">
        <v>146</v>
      </c>
      <c r="E329" s="1" t="s">
        <v>90</v>
      </c>
      <c r="F329" s="1" t="s">
        <v>78</v>
      </c>
      <c r="G329" s="1" t="s">
        <v>136</v>
      </c>
      <c r="H329" s="1" t="s">
        <v>71</v>
      </c>
      <c r="I329">
        <v>1</v>
      </c>
      <c r="J329" t="s">
        <v>234</v>
      </c>
      <c r="K329" s="1" t="s">
        <v>168</v>
      </c>
      <c r="L329" s="1" t="s">
        <v>178</v>
      </c>
      <c r="M329">
        <v>23</v>
      </c>
      <c r="N329">
        <v>0</v>
      </c>
      <c r="O329">
        <v>0</v>
      </c>
      <c r="P329">
        <v>0</v>
      </c>
      <c r="X329" t="str">
        <f>Attack[[#This Row],[服装]]&amp;Attack[[#This Row],[名前]]&amp;Attack[[#This Row],[レアリティ]]</f>
        <v>花火縁下力ICONIC</v>
      </c>
    </row>
    <row r="330" spans="1:24" x14ac:dyDescent="0.25">
      <c r="A330">
        <f>VLOOKUP(Attack[[#This Row],[No用]],SetNo[[No.用]:[vlookup 用]],2,FALSE)</f>
        <v>75</v>
      </c>
      <c r="B330">
        <f>IF(ROW()=2,1,IF(A329&lt;&gt;Attack[[#This Row],[No]],1,B329+1))</f>
        <v>2</v>
      </c>
      <c r="C330" s="1" t="s">
        <v>701</v>
      </c>
      <c r="D330" s="1" t="s">
        <v>146</v>
      </c>
      <c r="E330" s="1" t="s">
        <v>90</v>
      </c>
      <c r="F330" s="1" t="s">
        <v>78</v>
      </c>
      <c r="G330" s="1" t="s">
        <v>136</v>
      </c>
      <c r="H330" s="1" t="s">
        <v>71</v>
      </c>
      <c r="I330">
        <v>1</v>
      </c>
      <c r="J330" t="s">
        <v>234</v>
      </c>
      <c r="K330" s="1" t="s">
        <v>169</v>
      </c>
      <c r="L330" s="1" t="s">
        <v>178</v>
      </c>
      <c r="M330">
        <v>26</v>
      </c>
      <c r="N330">
        <v>0</v>
      </c>
      <c r="O330">
        <v>0</v>
      </c>
      <c r="P330">
        <v>0</v>
      </c>
      <c r="X330" t="str">
        <f>Attack[[#This Row],[服装]]&amp;Attack[[#This Row],[名前]]&amp;Attack[[#This Row],[レアリティ]]</f>
        <v>花火縁下力ICONIC</v>
      </c>
    </row>
    <row r="331" spans="1:24" x14ac:dyDescent="0.25">
      <c r="A331">
        <f>VLOOKUP(Attack[[#This Row],[No用]],SetNo[[No.用]:[vlookup 用]],2,FALSE)</f>
        <v>75</v>
      </c>
      <c r="B331">
        <f>IF(ROW()=2,1,IF(A330&lt;&gt;Attack[[#This Row],[No]],1,B330+1))</f>
        <v>3</v>
      </c>
      <c r="C331" s="1" t="s">
        <v>701</v>
      </c>
      <c r="D331" s="1" t="s">
        <v>146</v>
      </c>
      <c r="E331" s="1" t="s">
        <v>90</v>
      </c>
      <c r="F331" s="1" t="s">
        <v>78</v>
      </c>
      <c r="G331" s="1" t="s">
        <v>136</v>
      </c>
      <c r="H331" s="1" t="s">
        <v>71</v>
      </c>
      <c r="I331">
        <v>1</v>
      </c>
      <c r="J331" t="s">
        <v>234</v>
      </c>
      <c r="K331" s="1" t="s">
        <v>171</v>
      </c>
      <c r="L331" s="1" t="s">
        <v>173</v>
      </c>
      <c r="M331">
        <v>29</v>
      </c>
      <c r="N331">
        <v>0</v>
      </c>
      <c r="O331">
        <v>0</v>
      </c>
      <c r="P331">
        <v>0</v>
      </c>
      <c r="X331" t="str">
        <f>Attack[[#This Row],[服装]]&amp;Attack[[#This Row],[名前]]&amp;Attack[[#This Row],[レアリティ]]</f>
        <v>花火縁下力ICONIC</v>
      </c>
    </row>
    <row r="332" spans="1:24" x14ac:dyDescent="0.25">
      <c r="A332">
        <f>VLOOKUP(Attack[[#This Row],[No用]],SetNo[[No.用]:[vlookup 用]],2,FALSE)</f>
        <v>75</v>
      </c>
      <c r="B332">
        <f>IF(ROW()=2,1,IF(A331&lt;&gt;Attack[[#This Row],[No]],1,B331+1))</f>
        <v>4</v>
      </c>
      <c r="C332" s="1" t="s">
        <v>701</v>
      </c>
      <c r="D332" s="1" t="s">
        <v>146</v>
      </c>
      <c r="E332" s="1" t="s">
        <v>90</v>
      </c>
      <c r="F332" s="1" t="s">
        <v>78</v>
      </c>
      <c r="G332" s="1" t="s">
        <v>136</v>
      </c>
      <c r="H332" s="1" t="s">
        <v>71</v>
      </c>
      <c r="I332">
        <v>1</v>
      </c>
      <c r="J332" t="s">
        <v>234</v>
      </c>
      <c r="K332" s="1" t="s">
        <v>183</v>
      </c>
      <c r="L332" s="1" t="s">
        <v>224</v>
      </c>
      <c r="M332">
        <v>43</v>
      </c>
      <c r="N332">
        <v>0</v>
      </c>
      <c r="O332">
        <v>53</v>
      </c>
      <c r="P332">
        <v>0</v>
      </c>
      <c r="X332" t="str">
        <f>Attack[[#This Row],[服装]]&amp;Attack[[#This Row],[名前]]&amp;Attack[[#This Row],[レアリティ]]</f>
        <v>花火縁下力ICONIC</v>
      </c>
    </row>
    <row r="333" spans="1:24" x14ac:dyDescent="0.25">
      <c r="A333">
        <f>VLOOKUP(Attack[[#This Row],[No用]],SetNo[[No.用]:[vlookup 用]],2,FALSE)</f>
        <v>76</v>
      </c>
      <c r="B333">
        <f>IF(ROW()=2,1,IF(A332&lt;&gt;Attack[[#This Row],[No]],1,B332+1))</f>
        <v>1</v>
      </c>
      <c r="C333" t="s">
        <v>205</v>
      </c>
      <c r="D333" t="s">
        <v>147</v>
      </c>
      <c r="E333" t="s">
        <v>24</v>
      </c>
      <c r="F333" t="s">
        <v>25</v>
      </c>
      <c r="G333" t="s">
        <v>136</v>
      </c>
      <c r="H333" t="s">
        <v>71</v>
      </c>
      <c r="I333">
        <v>1</v>
      </c>
      <c r="J333" t="s">
        <v>234</v>
      </c>
      <c r="K333" t="s">
        <v>168</v>
      </c>
      <c r="L333" t="s">
        <v>173</v>
      </c>
      <c r="M333">
        <v>28</v>
      </c>
      <c r="N333">
        <v>0</v>
      </c>
      <c r="O333">
        <v>0</v>
      </c>
      <c r="P333">
        <v>0</v>
      </c>
      <c r="X333" t="str">
        <f>Attack[[#This Row],[服装]]&amp;Attack[[#This Row],[名前]]&amp;Attack[[#This Row],[レアリティ]]</f>
        <v>ユニフォーム木下久志ICONIC</v>
      </c>
    </row>
    <row r="334" spans="1:24" x14ac:dyDescent="0.25">
      <c r="A334">
        <f>VLOOKUP(Attack[[#This Row],[No用]],SetNo[[No.用]:[vlookup 用]],2,FALSE)</f>
        <v>76</v>
      </c>
      <c r="B334">
        <f>IF(ROW()=2,1,IF(A333&lt;&gt;Attack[[#This Row],[No]],1,B333+1))</f>
        <v>2</v>
      </c>
      <c r="C334" t="s">
        <v>205</v>
      </c>
      <c r="D334" t="s">
        <v>147</v>
      </c>
      <c r="E334" t="s">
        <v>24</v>
      </c>
      <c r="F334" t="s">
        <v>25</v>
      </c>
      <c r="G334" t="s">
        <v>136</v>
      </c>
      <c r="H334" t="s">
        <v>71</v>
      </c>
      <c r="I334">
        <v>1</v>
      </c>
      <c r="J334" t="s">
        <v>234</v>
      </c>
      <c r="K334" t="s">
        <v>169</v>
      </c>
      <c r="L334" t="s">
        <v>162</v>
      </c>
      <c r="M334">
        <v>22</v>
      </c>
      <c r="N334">
        <v>0</v>
      </c>
      <c r="O334">
        <v>0</v>
      </c>
      <c r="P334">
        <v>0</v>
      </c>
      <c r="X334" t="str">
        <f>Attack[[#This Row],[服装]]&amp;Attack[[#This Row],[名前]]&amp;Attack[[#This Row],[レアリティ]]</f>
        <v>ユニフォーム木下久志ICONIC</v>
      </c>
    </row>
    <row r="335" spans="1:24" x14ac:dyDescent="0.25">
      <c r="A335">
        <f>VLOOKUP(Attack[[#This Row],[No用]],SetNo[[No.用]:[vlookup 用]],2,FALSE)</f>
        <v>76</v>
      </c>
      <c r="B335">
        <f>IF(ROW()=2,1,IF(A334&lt;&gt;Attack[[#This Row],[No]],1,B334+1))</f>
        <v>3</v>
      </c>
      <c r="C335" t="s">
        <v>205</v>
      </c>
      <c r="D335" t="s">
        <v>147</v>
      </c>
      <c r="E335" t="s">
        <v>24</v>
      </c>
      <c r="F335" t="s">
        <v>25</v>
      </c>
      <c r="G335" t="s">
        <v>136</v>
      </c>
      <c r="H335" t="s">
        <v>71</v>
      </c>
      <c r="I335">
        <v>1</v>
      </c>
      <c r="J335" t="s">
        <v>234</v>
      </c>
      <c r="K335" t="s">
        <v>171</v>
      </c>
      <c r="L335" t="s">
        <v>173</v>
      </c>
      <c r="M335">
        <v>28</v>
      </c>
      <c r="N335">
        <v>0</v>
      </c>
      <c r="O335">
        <v>0</v>
      </c>
      <c r="P335">
        <v>0</v>
      </c>
      <c r="X335" t="str">
        <f>Attack[[#This Row],[服装]]&amp;Attack[[#This Row],[名前]]&amp;Attack[[#This Row],[レアリティ]]</f>
        <v>ユニフォーム木下久志ICONIC</v>
      </c>
    </row>
    <row r="336" spans="1:24" x14ac:dyDescent="0.25">
      <c r="A336">
        <f>VLOOKUP(Attack[[#This Row],[No用]],SetNo[[No.用]:[vlookup 用]],2,FALSE)</f>
        <v>76</v>
      </c>
      <c r="B336">
        <f>IF(ROW()=2,1,IF(A335&lt;&gt;Attack[[#This Row],[No]],1,B335+1))</f>
        <v>4</v>
      </c>
      <c r="C336" t="s">
        <v>205</v>
      </c>
      <c r="D336" t="s">
        <v>147</v>
      </c>
      <c r="E336" t="s">
        <v>24</v>
      </c>
      <c r="F336" t="s">
        <v>25</v>
      </c>
      <c r="G336" t="s">
        <v>136</v>
      </c>
      <c r="H336" t="s">
        <v>71</v>
      </c>
      <c r="I336">
        <v>1</v>
      </c>
      <c r="J336" t="s">
        <v>234</v>
      </c>
      <c r="K336" t="s">
        <v>172</v>
      </c>
      <c r="L336" t="s">
        <v>162</v>
      </c>
      <c r="M336">
        <v>24</v>
      </c>
      <c r="N336">
        <v>0</v>
      </c>
      <c r="O336">
        <v>0</v>
      </c>
      <c r="P336">
        <v>0</v>
      </c>
      <c r="X336" t="str">
        <f>Attack[[#This Row],[服装]]&amp;Attack[[#This Row],[名前]]&amp;Attack[[#This Row],[レアリティ]]</f>
        <v>ユニフォーム木下久志ICONIC</v>
      </c>
    </row>
    <row r="337" spans="1:24" x14ac:dyDescent="0.25">
      <c r="A337">
        <f>VLOOKUP(Attack[[#This Row],[No用]],SetNo[[No.用]:[vlookup 用]],2,FALSE)</f>
        <v>77</v>
      </c>
      <c r="B337">
        <f>IF(ROW()=2,1,IF(A336&lt;&gt;Attack[[#This Row],[No]],1,B336+1))</f>
        <v>1</v>
      </c>
      <c r="C337" s="1" t="s">
        <v>902</v>
      </c>
      <c r="D337" s="1" t="s">
        <v>147</v>
      </c>
      <c r="E337" s="1" t="s">
        <v>77</v>
      </c>
      <c r="F337" s="1" t="s">
        <v>78</v>
      </c>
      <c r="G337" s="1" t="s">
        <v>136</v>
      </c>
      <c r="H337" s="1" t="s">
        <v>71</v>
      </c>
      <c r="I337">
        <v>1</v>
      </c>
      <c r="J337" t="s">
        <v>234</v>
      </c>
      <c r="K337" t="s">
        <v>168</v>
      </c>
      <c r="L337" t="s">
        <v>173</v>
      </c>
      <c r="M337">
        <v>28</v>
      </c>
      <c r="N337">
        <v>0</v>
      </c>
      <c r="O337">
        <v>0</v>
      </c>
      <c r="P337">
        <v>0</v>
      </c>
      <c r="X337" t="str">
        <f>Attack[[#This Row],[服装]]&amp;Attack[[#This Row],[名前]]&amp;Attack[[#This Row],[レアリティ]]</f>
        <v>妖木下久志ICONIC</v>
      </c>
    </row>
    <row r="338" spans="1:24" x14ac:dyDescent="0.25">
      <c r="A338">
        <f>VLOOKUP(Attack[[#This Row],[No用]],SetNo[[No.用]:[vlookup 用]],2,FALSE)</f>
        <v>77</v>
      </c>
      <c r="B338">
        <f>IF(ROW()=2,1,IF(A337&lt;&gt;Attack[[#This Row],[No]],1,B337+1))</f>
        <v>2</v>
      </c>
      <c r="C338" s="1" t="s">
        <v>902</v>
      </c>
      <c r="D338" s="1" t="s">
        <v>147</v>
      </c>
      <c r="E338" s="1" t="s">
        <v>77</v>
      </c>
      <c r="F338" s="1" t="s">
        <v>78</v>
      </c>
      <c r="G338" s="1" t="s">
        <v>136</v>
      </c>
      <c r="H338" s="1" t="s">
        <v>71</v>
      </c>
      <c r="I338">
        <v>1</v>
      </c>
      <c r="J338" t="s">
        <v>234</v>
      </c>
      <c r="K338" t="s">
        <v>169</v>
      </c>
      <c r="L338" t="s">
        <v>162</v>
      </c>
      <c r="M338">
        <v>22</v>
      </c>
      <c r="N338">
        <v>0</v>
      </c>
      <c r="O338">
        <v>0</v>
      </c>
      <c r="P338">
        <v>0</v>
      </c>
      <c r="X338" t="str">
        <f>Attack[[#This Row],[服装]]&amp;Attack[[#This Row],[名前]]&amp;Attack[[#This Row],[レアリティ]]</f>
        <v>妖木下久志ICONIC</v>
      </c>
    </row>
    <row r="339" spans="1:24" x14ac:dyDescent="0.25">
      <c r="A339">
        <f>VLOOKUP(Attack[[#This Row],[No用]],SetNo[[No.用]:[vlookup 用]],2,FALSE)</f>
        <v>77</v>
      </c>
      <c r="B339">
        <f>IF(ROW()=2,1,IF(A338&lt;&gt;Attack[[#This Row],[No]],1,B338+1))</f>
        <v>3</v>
      </c>
      <c r="C339" s="1" t="s">
        <v>902</v>
      </c>
      <c r="D339" s="1" t="s">
        <v>147</v>
      </c>
      <c r="E339" s="1" t="s">
        <v>77</v>
      </c>
      <c r="F339" s="1" t="s">
        <v>78</v>
      </c>
      <c r="G339" s="1" t="s">
        <v>136</v>
      </c>
      <c r="H339" s="1" t="s">
        <v>71</v>
      </c>
      <c r="I339">
        <v>1</v>
      </c>
      <c r="J339" t="s">
        <v>234</v>
      </c>
      <c r="K339" t="s">
        <v>171</v>
      </c>
      <c r="L339" t="s">
        <v>173</v>
      </c>
      <c r="M339">
        <v>28</v>
      </c>
      <c r="N339">
        <v>0</v>
      </c>
      <c r="O339">
        <v>0</v>
      </c>
      <c r="P339">
        <v>0</v>
      </c>
      <c r="X339" t="str">
        <f>Attack[[#This Row],[服装]]&amp;Attack[[#This Row],[名前]]&amp;Attack[[#This Row],[レアリティ]]</f>
        <v>妖木下久志ICONIC</v>
      </c>
    </row>
    <row r="340" spans="1:24" x14ac:dyDescent="0.25">
      <c r="A340">
        <f>VLOOKUP(Attack[[#This Row],[No用]],SetNo[[No.用]:[vlookup 用]],2,FALSE)</f>
        <v>77</v>
      </c>
      <c r="B340">
        <f>IF(ROW()=2,1,IF(A339&lt;&gt;Attack[[#This Row],[No]],1,B339+1))</f>
        <v>4</v>
      </c>
      <c r="C340" s="1" t="s">
        <v>902</v>
      </c>
      <c r="D340" s="1" t="s">
        <v>147</v>
      </c>
      <c r="E340" s="1" t="s">
        <v>77</v>
      </c>
      <c r="F340" s="1" t="s">
        <v>78</v>
      </c>
      <c r="G340" s="1" t="s">
        <v>136</v>
      </c>
      <c r="H340" s="1" t="s">
        <v>71</v>
      </c>
      <c r="I340">
        <v>1</v>
      </c>
      <c r="J340" t="s">
        <v>234</v>
      </c>
      <c r="K340" t="s">
        <v>172</v>
      </c>
      <c r="L340" t="s">
        <v>162</v>
      </c>
      <c r="M340">
        <v>24</v>
      </c>
      <c r="N340">
        <v>0</v>
      </c>
      <c r="O340">
        <v>0</v>
      </c>
      <c r="P340">
        <v>0</v>
      </c>
      <c r="X340" t="str">
        <f>Attack[[#This Row],[服装]]&amp;Attack[[#This Row],[名前]]&amp;Attack[[#This Row],[レアリティ]]</f>
        <v>妖木下久志ICONIC</v>
      </c>
    </row>
    <row r="341" spans="1:24" x14ac:dyDescent="0.25">
      <c r="A341">
        <f>VLOOKUP(Attack[[#This Row],[No用]],SetNo[[No.用]:[vlookup 用]],2,FALSE)</f>
        <v>78</v>
      </c>
      <c r="B341">
        <f>IF(ROW()=2,1,IF(A340&lt;&gt;Attack[[#This Row],[No]],1,B340+1))</f>
        <v>1</v>
      </c>
      <c r="C341" t="s">
        <v>205</v>
      </c>
      <c r="D341" t="s">
        <v>148</v>
      </c>
      <c r="E341" t="s">
        <v>24</v>
      </c>
      <c r="F341" t="s">
        <v>26</v>
      </c>
      <c r="G341" t="s">
        <v>136</v>
      </c>
      <c r="H341" t="s">
        <v>71</v>
      </c>
      <c r="I341">
        <v>1</v>
      </c>
      <c r="J341" t="s">
        <v>234</v>
      </c>
      <c r="K341" t="s">
        <v>168</v>
      </c>
      <c r="L341" t="s">
        <v>162</v>
      </c>
      <c r="M341">
        <v>24</v>
      </c>
      <c r="N341">
        <v>0</v>
      </c>
      <c r="O341">
        <v>0</v>
      </c>
      <c r="P341">
        <v>0</v>
      </c>
      <c r="X341" t="str">
        <f>Attack[[#This Row],[服装]]&amp;Attack[[#This Row],[名前]]&amp;Attack[[#This Row],[レアリティ]]</f>
        <v>ユニフォーム成田一仁ICONIC</v>
      </c>
    </row>
    <row r="342" spans="1:24" x14ac:dyDescent="0.25">
      <c r="A342">
        <f>VLOOKUP(Attack[[#This Row],[No用]],SetNo[[No.用]:[vlookup 用]],2,FALSE)</f>
        <v>78</v>
      </c>
      <c r="B342">
        <f>IF(ROW()=2,1,IF(A341&lt;&gt;Attack[[#This Row],[No]],1,B341+1))</f>
        <v>2</v>
      </c>
      <c r="C342" t="s">
        <v>205</v>
      </c>
      <c r="D342" t="s">
        <v>148</v>
      </c>
      <c r="E342" t="s">
        <v>24</v>
      </c>
      <c r="F342" t="s">
        <v>26</v>
      </c>
      <c r="G342" t="s">
        <v>136</v>
      </c>
      <c r="H342" t="s">
        <v>71</v>
      </c>
      <c r="I342">
        <v>1</v>
      </c>
      <c r="J342" t="s">
        <v>234</v>
      </c>
      <c r="K342" t="s">
        <v>169</v>
      </c>
      <c r="L342" t="s">
        <v>162</v>
      </c>
      <c r="M342">
        <v>21</v>
      </c>
      <c r="N342">
        <v>0</v>
      </c>
      <c r="O342">
        <v>0</v>
      </c>
      <c r="P342">
        <v>0</v>
      </c>
      <c r="X342" t="str">
        <f>Attack[[#This Row],[服装]]&amp;Attack[[#This Row],[名前]]&amp;Attack[[#This Row],[レアリティ]]</f>
        <v>ユニフォーム成田一仁ICONIC</v>
      </c>
    </row>
    <row r="343" spans="1:24" x14ac:dyDescent="0.25">
      <c r="A343">
        <f>VLOOKUP(Attack[[#This Row],[No用]],SetNo[[No.用]:[vlookup 用]],2,FALSE)</f>
        <v>78</v>
      </c>
      <c r="B343">
        <f>IF(ROW()=2,1,IF(A342&lt;&gt;Attack[[#This Row],[No]],1,B342+1))</f>
        <v>3</v>
      </c>
      <c r="C343" t="s">
        <v>205</v>
      </c>
      <c r="D343" t="s">
        <v>148</v>
      </c>
      <c r="E343" t="s">
        <v>24</v>
      </c>
      <c r="F343" t="s">
        <v>26</v>
      </c>
      <c r="G343" t="s">
        <v>136</v>
      </c>
      <c r="H343" t="s">
        <v>71</v>
      </c>
      <c r="I343">
        <v>1</v>
      </c>
      <c r="J343" t="s">
        <v>234</v>
      </c>
      <c r="K343" t="s">
        <v>172</v>
      </c>
      <c r="L343" t="s">
        <v>162</v>
      </c>
      <c r="M343">
        <v>21</v>
      </c>
      <c r="N343">
        <v>0</v>
      </c>
      <c r="O343">
        <v>0</v>
      </c>
      <c r="P343">
        <v>0</v>
      </c>
      <c r="X343" t="str">
        <f>Attack[[#This Row],[服装]]&amp;Attack[[#This Row],[名前]]&amp;Attack[[#This Row],[レアリティ]]</f>
        <v>ユニフォーム成田一仁ICONIC</v>
      </c>
    </row>
    <row r="344" spans="1:24" x14ac:dyDescent="0.25">
      <c r="A344">
        <f>VLOOKUP(Attack[[#This Row],[No用]],SetNo[[No.用]:[vlookup 用]],2,FALSE)</f>
        <v>78</v>
      </c>
      <c r="B344">
        <f>IF(ROW()=2,1,IF(A343&lt;&gt;Attack[[#This Row],[No]],1,B343+1))</f>
        <v>4</v>
      </c>
      <c r="C344" t="s">
        <v>205</v>
      </c>
      <c r="D344" t="s">
        <v>148</v>
      </c>
      <c r="E344" t="s">
        <v>24</v>
      </c>
      <c r="F344" t="s">
        <v>26</v>
      </c>
      <c r="G344" t="s">
        <v>136</v>
      </c>
      <c r="H344" t="s">
        <v>71</v>
      </c>
      <c r="I344">
        <v>1</v>
      </c>
      <c r="J344" t="s">
        <v>234</v>
      </c>
      <c r="K344" t="s">
        <v>171</v>
      </c>
      <c r="L344" t="s">
        <v>224</v>
      </c>
      <c r="M344">
        <v>39</v>
      </c>
      <c r="N344">
        <v>5</v>
      </c>
      <c r="O344">
        <v>49</v>
      </c>
      <c r="P344">
        <v>7</v>
      </c>
      <c r="R344" s="1" t="s">
        <v>1248</v>
      </c>
      <c r="X344" t="str">
        <f>Attack[[#This Row],[服装]]&amp;Attack[[#This Row],[名前]]&amp;Attack[[#This Row],[レアリティ]]</f>
        <v>ユニフォーム成田一仁ICONIC</v>
      </c>
    </row>
    <row r="345" spans="1:24" x14ac:dyDescent="0.25">
      <c r="A345">
        <f>VLOOKUP(Attack[[#This Row],[No用]],SetNo[[No.用]:[vlookup 用]],2,FALSE)</f>
        <v>79</v>
      </c>
      <c r="B345">
        <f>IF(ROW()=2,1,IF(A344&lt;&gt;Attack[[#This Row],[No]],1,B344+1))</f>
        <v>1</v>
      </c>
      <c r="C345" s="1" t="s">
        <v>1559</v>
      </c>
      <c r="D345" s="1" t="s">
        <v>1575</v>
      </c>
      <c r="E345" s="1" t="s">
        <v>73</v>
      </c>
      <c r="F345" s="1" t="s">
        <v>74</v>
      </c>
      <c r="G345" s="1" t="s">
        <v>136</v>
      </c>
      <c r="H345" s="1" t="s">
        <v>71</v>
      </c>
      <c r="I345">
        <v>1</v>
      </c>
      <c r="J345" t="s">
        <v>234</v>
      </c>
      <c r="K345" s="1" t="s">
        <v>168</v>
      </c>
      <c r="L345" s="1" t="s">
        <v>162</v>
      </c>
      <c r="M345">
        <v>26</v>
      </c>
      <c r="N345">
        <v>0</v>
      </c>
      <c r="O345">
        <v>0</v>
      </c>
      <c r="P345">
        <v>0</v>
      </c>
      <c r="R345" s="1"/>
      <c r="X345" t="str">
        <f>Attack[[#This Row],[服装]]&amp;Attack[[#This Row],[名前]]&amp;Attack[[#This Row],[レアリティ]]</f>
        <v>格ゲー清水潔子ICONIC</v>
      </c>
    </row>
    <row r="346" spans="1:24" x14ac:dyDescent="0.25">
      <c r="A346">
        <f>VLOOKUP(Attack[[#This Row],[No用]],SetNo[[No.用]:[vlookup 用]],2,FALSE)</f>
        <v>79</v>
      </c>
      <c r="B346">
        <f>IF(ROW()=2,1,IF(A345&lt;&gt;Attack[[#This Row],[No]],1,B345+1))</f>
        <v>2</v>
      </c>
      <c r="C346" s="1" t="s">
        <v>1559</v>
      </c>
      <c r="D346" s="1" t="s">
        <v>1575</v>
      </c>
      <c r="E346" s="1" t="s">
        <v>73</v>
      </c>
      <c r="F346" s="1" t="s">
        <v>74</v>
      </c>
      <c r="G346" s="1" t="s">
        <v>136</v>
      </c>
      <c r="H346" s="1" t="s">
        <v>71</v>
      </c>
      <c r="I346">
        <v>1</v>
      </c>
      <c r="J346" t="s">
        <v>234</v>
      </c>
      <c r="K346" s="1" t="s">
        <v>169</v>
      </c>
      <c r="L346" s="1" t="s">
        <v>162</v>
      </c>
      <c r="M346">
        <v>26</v>
      </c>
      <c r="N346">
        <v>0</v>
      </c>
      <c r="O346">
        <v>0</v>
      </c>
      <c r="P346">
        <v>0</v>
      </c>
      <c r="R346" s="1"/>
      <c r="X346" t="str">
        <f>Attack[[#This Row],[服装]]&amp;Attack[[#This Row],[名前]]&amp;Attack[[#This Row],[レアリティ]]</f>
        <v>格ゲー清水潔子ICONIC</v>
      </c>
    </row>
    <row r="347" spans="1:24" x14ac:dyDescent="0.25">
      <c r="A347">
        <f>VLOOKUP(Attack[[#This Row],[No用]],SetNo[[No.用]:[vlookup 用]],2,FALSE)</f>
        <v>80</v>
      </c>
      <c r="B347">
        <f>IF(ROW()=2,1,IF(A346&lt;&gt;Attack[[#This Row],[No]],1,B346+1))</f>
        <v>1</v>
      </c>
      <c r="C347" s="1" t="s">
        <v>1559</v>
      </c>
      <c r="D347" s="1" t="s">
        <v>1563</v>
      </c>
      <c r="E347" s="1" t="s">
        <v>73</v>
      </c>
      <c r="F347" s="1" t="s">
        <v>82</v>
      </c>
      <c r="G347" s="1" t="s">
        <v>136</v>
      </c>
      <c r="H347" s="1" t="s">
        <v>71</v>
      </c>
      <c r="I347">
        <v>1</v>
      </c>
      <c r="J347" t="s">
        <v>234</v>
      </c>
      <c r="K347" s="1" t="s">
        <v>168</v>
      </c>
      <c r="L347" s="1" t="s">
        <v>173</v>
      </c>
      <c r="M347" s="1">
        <v>30</v>
      </c>
      <c r="N347">
        <v>0</v>
      </c>
      <c r="O347">
        <v>0</v>
      </c>
      <c r="P347">
        <v>0</v>
      </c>
      <c r="R347" s="1"/>
      <c r="X347" t="str">
        <f>Attack[[#This Row],[服装]]&amp;Attack[[#This Row],[名前]]&amp;Attack[[#This Row],[レアリティ]]</f>
        <v>格ゲー谷地仁花ICONIC</v>
      </c>
    </row>
    <row r="348" spans="1:24" x14ac:dyDescent="0.25">
      <c r="A348">
        <f>VLOOKUP(Attack[[#This Row],[No用]],SetNo[[No.用]:[vlookup 用]],2,FALSE)</f>
        <v>80</v>
      </c>
      <c r="B348">
        <f>IF(ROW()=2,1,IF(A347&lt;&gt;Attack[[#This Row],[No]],1,B347+1))</f>
        <v>2</v>
      </c>
      <c r="C348" s="1" t="s">
        <v>1559</v>
      </c>
      <c r="D348" s="1" t="s">
        <v>1563</v>
      </c>
      <c r="E348" s="1" t="s">
        <v>73</v>
      </c>
      <c r="F348" s="1" t="s">
        <v>82</v>
      </c>
      <c r="G348" s="1" t="s">
        <v>136</v>
      </c>
      <c r="H348" s="1" t="s">
        <v>71</v>
      </c>
      <c r="I348">
        <v>1</v>
      </c>
      <c r="J348" t="s">
        <v>234</v>
      </c>
      <c r="K348" s="1" t="s">
        <v>169</v>
      </c>
      <c r="L348" s="1" t="s">
        <v>178</v>
      </c>
      <c r="M348">
        <v>29</v>
      </c>
      <c r="N348">
        <v>0</v>
      </c>
      <c r="O348">
        <v>0</v>
      </c>
      <c r="P348">
        <v>0</v>
      </c>
      <c r="R348" s="1"/>
      <c r="X348" t="str">
        <f>Attack[[#This Row],[服装]]&amp;Attack[[#This Row],[名前]]&amp;Attack[[#This Row],[レアリティ]]</f>
        <v>格ゲー谷地仁花ICONIC</v>
      </c>
    </row>
    <row r="349" spans="1:24" x14ac:dyDescent="0.25">
      <c r="A349">
        <f>VLOOKUP(Attack[[#This Row],[No用]],SetNo[[No.用]:[vlookup 用]],2,FALSE)</f>
        <v>80</v>
      </c>
      <c r="B349">
        <f>IF(ROW()=2,1,IF(A348&lt;&gt;Attack[[#This Row],[No]],1,B348+1))</f>
        <v>3</v>
      </c>
      <c r="C349" s="1" t="s">
        <v>1559</v>
      </c>
      <c r="D349" s="1" t="s">
        <v>1563</v>
      </c>
      <c r="E349" s="1" t="s">
        <v>73</v>
      </c>
      <c r="F349" s="1" t="s">
        <v>82</v>
      </c>
      <c r="G349" s="1" t="s">
        <v>136</v>
      </c>
      <c r="H349" s="1" t="s">
        <v>71</v>
      </c>
      <c r="I349">
        <v>1</v>
      </c>
      <c r="J349" t="s">
        <v>234</v>
      </c>
      <c r="K349" s="1" t="s">
        <v>171</v>
      </c>
      <c r="L349" s="1" t="s">
        <v>173</v>
      </c>
      <c r="M349">
        <v>33</v>
      </c>
      <c r="N349">
        <v>0</v>
      </c>
      <c r="O349">
        <v>0</v>
      </c>
      <c r="P349">
        <v>0</v>
      </c>
      <c r="R349" s="1"/>
      <c r="X349" t="str">
        <f>Attack[[#This Row],[服装]]&amp;Attack[[#This Row],[名前]]&amp;Attack[[#This Row],[レアリティ]]</f>
        <v>格ゲー谷地仁花ICONIC</v>
      </c>
    </row>
    <row r="350" spans="1:24" x14ac:dyDescent="0.25">
      <c r="A350">
        <f>VLOOKUP(Attack[[#This Row],[No用]],SetNo[[No.用]:[vlookup 用]],2,FALSE)</f>
        <v>80</v>
      </c>
      <c r="B350">
        <f>IF(ROW()=2,1,IF(A349&lt;&gt;Attack[[#This Row],[No]],1,B349+1))</f>
        <v>4</v>
      </c>
      <c r="C350" s="1" t="s">
        <v>1559</v>
      </c>
      <c r="D350" s="1" t="s">
        <v>1563</v>
      </c>
      <c r="E350" s="1" t="s">
        <v>73</v>
      </c>
      <c r="F350" s="1" t="s">
        <v>82</v>
      </c>
      <c r="G350" s="1" t="s">
        <v>136</v>
      </c>
      <c r="H350" s="1" t="s">
        <v>71</v>
      </c>
      <c r="I350">
        <v>1</v>
      </c>
      <c r="J350" t="s">
        <v>234</v>
      </c>
      <c r="K350" s="1" t="s">
        <v>172</v>
      </c>
      <c r="L350" s="1" t="s">
        <v>162</v>
      </c>
      <c r="M350">
        <v>25</v>
      </c>
      <c r="N350">
        <v>0</v>
      </c>
      <c r="O350">
        <v>0</v>
      </c>
      <c r="P350">
        <v>0</v>
      </c>
      <c r="R350" s="1"/>
      <c r="X350" t="str">
        <f>Attack[[#This Row],[服装]]&amp;Attack[[#This Row],[名前]]&amp;Attack[[#This Row],[レアリティ]]</f>
        <v>格ゲー谷地仁花ICONIC</v>
      </c>
    </row>
    <row r="351" spans="1:24" x14ac:dyDescent="0.25">
      <c r="A351">
        <f>VLOOKUP(Attack[[#This Row],[No用]],SetNo[[No.用]:[vlookup 用]],2,FALSE)</f>
        <v>81</v>
      </c>
      <c r="B351">
        <f>IF(ROW()=2,1,IF(A344&lt;&gt;Attack[[#This Row],[No]],1,B344+1))</f>
        <v>1</v>
      </c>
      <c r="C351" t="s">
        <v>108</v>
      </c>
      <c r="D351" t="s">
        <v>39</v>
      </c>
      <c r="E351" t="s">
        <v>24</v>
      </c>
      <c r="F351" t="s">
        <v>31</v>
      </c>
      <c r="G351" t="s">
        <v>27</v>
      </c>
      <c r="H351" t="s">
        <v>71</v>
      </c>
      <c r="I351">
        <v>1</v>
      </c>
      <c r="J351" t="s">
        <v>234</v>
      </c>
      <c r="K351" t="s">
        <v>168</v>
      </c>
      <c r="L351" t="s">
        <v>173</v>
      </c>
      <c r="M351">
        <v>31</v>
      </c>
      <c r="N351">
        <v>0</v>
      </c>
      <c r="O351">
        <v>0</v>
      </c>
      <c r="P351">
        <v>0</v>
      </c>
      <c r="X351" t="str">
        <f>Attack[[#This Row],[服装]]&amp;Attack[[#This Row],[名前]]&amp;Attack[[#This Row],[レアリティ]]</f>
        <v>ユニフォーム孤爪研磨ICONIC</v>
      </c>
    </row>
    <row r="352" spans="1:24" x14ac:dyDescent="0.25">
      <c r="A352">
        <f>VLOOKUP(Attack[[#This Row],[No用]],SetNo[[No.用]:[vlookup 用]],2,FALSE)</f>
        <v>81</v>
      </c>
      <c r="B352">
        <f>IF(ROW()=2,1,IF(A351&lt;&gt;Attack[[#This Row],[No]],1,B351+1))</f>
        <v>2</v>
      </c>
      <c r="C352" t="s">
        <v>108</v>
      </c>
      <c r="D352" t="s">
        <v>39</v>
      </c>
      <c r="E352" t="s">
        <v>24</v>
      </c>
      <c r="F352" t="s">
        <v>31</v>
      </c>
      <c r="G352" t="s">
        <v>27</v>
      </c>
      <c r="H352" t="s">
        <v>71</v>
      </c>
      <c r="I352">
        <v>1</v>
      </c>
      <c r="J352" t="s">
        <v>234</v>
      </c>
      <c r="K352" t="s">
        <v>169</v>
      </c>
      <c r="L352" t="s">
        <v>162</v>
      </c>
      <c r="M352">
        <v>22</v>
      </c>
      <c r="N352">
        <v>0</v>
      </c>
      <c r="O352">
        <v>0</v>
      </c>
      <c r="P352">
        <v>0</v>
      </c>
      <c r="X352" t="str">
        <f>Attack[[#This Row],[服装]]&amp;Attack[[#This Row],[名前]]&amp;Attack[[#This Row],[レアリティ]]</f>
        <v>ユニフォーム孤爪研磨ICONIC</v>
      </c>
    </row>
    <row r="353" spans="1:24" x14ac:dyDescent="0.25">
      <c r="A353">
        <f>VLOOKUP(Attack[[#This Row],[No用]],SetNo[[No.用]:[vlookup 用]],2,FALSE)</f>
        <v>81</v>
      </c>
      <c r="B353">
        <f>IF(ROW()=2,1,IF(A352&lt;&gt;Attack[[#This Row],[No]],1,B352+1))</f>
        <v>3</v>
      </c>
      <c r="C353" t="s">
        <v>108</v>
      </c>
      <c r="D353" t="s">
        <v>39</v>
      </c>
      <c r="E353" t="s">
        <v>24</v>
      </c>
      <c r="F353" t="s">
        <v>31</v>
      </c>
      <c r="G353" t="s">
        <v>27</v>
      </c>
      <c r="H353" t="s">
        <v>71</v>
      </c>
      <c r="I353">
        <v>1</v>
      </c>
      <c r="J353" t="s">
        <v>234</v>
      </c>
      <c r="K353" t="s">
        <v>171</v>
      </c>
      <c r="L353" t="s">
        <v>162</v>
      </c>
      <c r="M353">
        <v>29</v>
      </c>
      <c r="N353">
        <v>0</v>
      </c>
      <c r="O353">
        <v>0</v>
      </c>
      <c r="P353">
        <v>0</v>
      </c>
      <c r="X353" t="str">
        <f>Attack[[#This Row],[服装]]&amp;Attack[[#This Row],[名前]]&amp;Attack[[#This Row],[レアリティ]]</f>
        <v>ユニフォーム孤爪研磨ICONIC</v>
      </c>
    </row>
    <row r="354" spans="1:24" x14ac:dyDescent="0.25">
      <c r="A354">
        <f>VLOOKUP(Attack[[#This Row],[No用]],SetNo[[No.用]:[vlookup 用]],2,FALSE)</f>
        <v>81</v>
      </c>
      <c r="B354">
        <f>IF(ROW()=2,1,IF(A353&lt;&gt;Attack[[#This Row],[No]],1,B353+1))</f>
        <v>4</v>
      </c>
      <c r="C354" t="s">
        <v>108</v>
      </c>
      <c r="D354" t="s">
        <v>39</v>
      </c>
      <c r="E354" t="s">
        <v>24</v>
      </c>
      <c r="F354" t="s">
        <v>31</v>
      </c>
      <c r="G354" t="s">
        <v>27</v>
      </c>
      <c r="H354" t="s">
        <v>71</v>
      </c>
      <c r="I354">
        <v>1</v>
      </c>
      <c r="J354" t="s">
        <v>234</v>
      </c>
      <c r="K354" t="s">
        <v>172</v>
      </c>
      <c r="L354" t="s">
        <v>162</v>
      </c>
      <c r="M354">
        <v>24</v>
      </c>
      <c r="N354">
        <v>0</v>
      </c>
      <c r="O354">
        <v>0</v>
      </c>
      <c r="P354">
        <v>0</v>
      </c>
      <c r="X354" t="str">
        <f>Attack[[#This Row],[服装]]&amp;Attack[[#This Row],[名前]]&amp;Attack[[#This Row],[レアリティ]]</f>
        <v>ユニフォーム孤爪研磨ICONIC</v>
      </c>
    </row>
    <row r="355" spans="1:24" x14ac:dyDescent="0.25">
      <c r="A355">
        <f>VLOOKUP(Attack[[#This Row],[No用]],SetNo[[No.用]:[vlookup 用]],2,FALSE)</f>
        <v>82</v>
      </c>
      <c r="B355">
        <f>IF(ROW()=2,1,IF(A354&lt;&gt;Attack[[#This Row],[No]],1,B354+1))</f>
        <v>1</v>
      </c>
      <c r="C355" t="s">
        <v>149</v>
      </c>
      <c r="D355" t="s">
        <v>39</v>
      </c>
      <c r="E355" t="s">
        <v>90</v>
      </c>
      <c r="F355" t="s">
        <v>31</v>
      </c>
      <c r="G355" t="s">
        <v>27</v>
      </c>
      <c r="H355" t="s">
        <v>71</v>
      </c>
      <c r="I355">
        <v>1</v>
      </c>
      <c r="J355" t="s">
        <v>234</v>
      </c>
      <c r="K355" t="s">
        <v>168</v>
      </c>
      <c r="L355" t="s">
        <v>173</v>
      </c>
      <c r="M355">
        <v>31</v>
      </c>
      <c r="N355">
        <v>0</v>
      </c>
      <c r="O355">
        <v>0</v>
      </c>
      <c r="P355">
        <v>0</v>
      </c>
      <c r="X355" t="str">
        <f>Attack[[#This Row],[服装]]&amp;Attack[[#This Row],[名前]]&amp;Attack[[#This Row],[レアリティ]]</f>
        <v>制服孤爪研磨ICONIC</v>
      </c>
    </row>
    <row r="356" spans="1:24" x14ac:dyDescent="0.25">
      <c r="A356">
        <f>VLOOKUP(Attack[[#This Row],[No用]],SetNo[[No.用]:[vlookup 用]],2,FALSE)</f>
        <v>82</v>
      </c>
      <c r="B356">
        <f>IF(ROW()=2,1,IF(A355&lt;&gt;Attack[[#This Row],[No]],1,B355+1))</f>
        <v>2</v>
      </c>
      <c r="C356" t="s">
        <v>149</v>
      </c>
      <c r="D356" t="s">
        <v>39</v>
      </c>
      <c r="E356" t="s">
        <v>90</v>
      </c>
      <c r="F356" t="s">
        <v>31</v>
      </c>
      <c r="G356" t="s">
        <v>27</v>
      </c>
      <c r="H356" t="s">
        <v>71</v>
      </c>
      <c r="I356">
        <v>1</v>
      </c>
      <c r="J356" t="s">
        <v>234</v>
      </c>
      <c r="K356" t="s">
        <v>169</v>
      </c>
      <c r="L356" t="s">
        <v>162</v>
      </c>
      <c r="M356">
        <v>22</v>
      </c>
      <c r="N356">
        <v>0</v>
      </c>
      <c r="O356">
        <v>0</v>
      </c>
      <c r="P356">
        <v>0</v>
      </c>
      <c r="X356" t="str">
        <f>Attack[[#This Row],[服装]]&amp;Attack[[#This Row],[名前]]&amp;Attack[[#This Row],[レアリティ]]</f>
        <v>制服孤爪研磨ICONIC</v>
      </c>
    </row>
    <row r="357" spans="1:24" x14ac:dyDescent="0.25">
      <c r="A357">
        <f>VLOOKUP(Attack[[#This Row],[No用]],SetNo[[No.用]:[vlookup 用]],2,FALSE)</f>
        <v>82</v>
      </c>
      <c r="B357">
        <f>IF(ROW()=2,1,IF(A356&lt;&gt;Attack[[#This Row],[No]],1,B356+1))</f>
        <v>3</v>
      </c>
      <c r="C357" t="s">
        <v>149</v>
      </c>
      <c r="D357" t="s">
        <v>39</v>
      </c>
      <c r="E357" t="s">
        <v>90</v>
      </c>
      <c r="F357" t="s">
        <v>31</v>
      </c>
      <c r="G357" t="s">
        <v>27</v>
      </c>
      <c r="H357" t="s">
        <v>71</v>
      </c>
      <c r="I357">
        <v>1</v>
      </c>
      <c r="J357" t="s">
        <v>234</v>
      </c>
      <c r="K357" t="s">
        <v>171</v>
      </c>
      <c r="L357" t="s">
        <v>178</v>
      </c>
      <c r="M357">
        <v>30</v>
      </c>
      <c r="N357">
        <v>0</v>
      </c>
      <c r="O357">
        <v>0</v>
      </c>
      <c r="P357">
        <v>0</v>
      </c>
      <c r="X357" t="str">
        <f>Attack[[#This Row],[服装]]&amp;Attack[[#This Row],[名前]]&amp;Attack[[#This Row],[レアリティ]]</f>
        <v>制服孤爪研磨ICONIC</v>
      </c>
    </row>
    <row r="358" spans="1:24" x14ac:dyDescent="0.25">
      <c r="A358">
        <f>VLOOKUP(Attack[[#This Row],[No用]],SetNo[[No.用]:[vlookup 用]],2,FALSE)</f>
        <v>82</v>
      </c>
      <c r="B358">
        <f>IF(ROW()=2,1,IF(A357&lt;&gt;Attack[[#This Row],[No]],1,B357+1))</f>
        <v>4</v>
      </c>
      <c r="C358" t="s">
        <v>149</v>
      </c>
      <c r="D358" t="s">
        <v>39</v>
      </c>
      <c r="E358" t="s">
        <v>90</v>
      </c>
      <c r="F358" t="s">
        <v>31</v>
      </c>
      <c r="G358" t="s">
        <v>27</v>
      </c>
      <c r="H358" t="s">
        <v>71</v>
      </c>
      <c r="I358">
        <v>1</v>
      </c>
      <c r="J358" t="s">
        <v>234</v>
      </c>
      <c r="K358" t="s">
        <v>172</v>
      </c>
      <c r="L358" t="s">
        <v>162</v>
      </c>
      <c r="M358">
        <v>24</v>
      </c>
      <c r="N358">
        <v>0</v>
      </c>
      <c r="O358">
        <v>0</v>
      </c>
      <c r="P358">
        <v>0</v>
      </c>
      <c r="X358" t="str">
        <f>Attack[[#This Row],[服装]]&amp;Attack[[#This Row],[名前]]&amp;Attack[[#This Row],[レアリティ]]</f>
        <v>制服孤爪研磨ICONIC</v>
      </c>
    </row>
    <row r="359" spans="1:24" x14ac:dyDescent="0.25">
      <c r="A359">
        <f>VLOOKUP(Attack[[#This Row],[No用]],SetNo[[No.用]:[vlookup 用]],2,FALSE)</f>
        <v>82</v>
      </c>
      <c r="B359">
        <f>IF(ROW()=2,1,IF(A358&lt;&gt;Attack[[#This Row],[No]],1,B358+1))</f>
        <v>5</v>
      </c>
      <c r="C359" t="s">
        <v>149</v>
      </c>
      <c r="D359" t="s">
        <v>39</v>
      </c>
      <c r="E359" t="s">
        <v>90</v>
      </c>
      <c r="F359" t="s">
        <v>31</v>
      </c>
      <c r="G359" t="s">
        <v>27</v>
      </c>
      <c r="H359" t="s">
        <v>71</v>
      </c>
      <c r="I359">
        <v>1</v>
      </c>
      <c r="J359" t="s">
        <v>234</v>
      </c>
      <c r="K359" t="s">
        <v>171</v>
      </c>
      <c r="L359" t="s">
        <v>224</v>
      </c>
      <c r="M359">
        <v>42</v>
      </c>
      <c r="N359">
        <v>0</v>
      </c>
      <c r="O359">
        <v>52</v>
      </c>
      <c r="P359">
        <v>0</v>
      </c>
      <c r="W359" s="1" t="s">
        <v>1375</v>
      </c>
      <c r="X359" t="str">
        <f>Attack[[#This Row],[服装]]&amp;Attack[[#This Row],[名前]]&amp;Attack[[#This Row],[レアリティ]]</f>
        <v>制服孤爪研磨ICONIC</v>
      </c>
    </row>
    <row r="360" spans="1:24" x14ac:dyDescent="0.25">
      <c r="A360">
        <f>VLOOKUP(Attack[[#This Row],[No用]],SetNo[[No.用]:[vlookup 用]],2,FALSE)</f>
        <v>83</v>
      </c>
      <c r="B360">
        <f>IF(ROW()=2,1,IF(A359&lt;&gt;Attack[[#This Row],[No]],1,B359+1))</f>
        <v>1</v>
      </c>
      <c r="C360" t="s">
        <v>150</v>
      </c>
      <c r="D360" t="s">
        <v>39</v>
      </c>
      <c r="E360" t="s">
        <v>77</v>
      </c>
      <c r="F360" t="s">
        <v>31</v>
      </c>
      <c r="G360" t="s">
        <v>27</v>
      </c>
      <c r="H360" t="s">
        <v>71</v>
      </c>
      <c r="I360">
        <v>1</v>
      </c>
      <c r="J360" t="s">
        <v>234</v>
      </c>
      <c r="K360" t="s">
        <v>168</v>
      </c>
      <c r="L360" t="s">
        <v>162</v>
      </c>
      <c r="M360">
        <v>28</v>
      </c>
      <c r="N360">
        <v>0</v>
      </c>
      <c r="O360">
        <v>0</v>
      </c>
      <c r="P360">
        <v>0</v>
      </c>
      <c r="X360" t="str">
        <f>Attack[[#This Row],[服装]]&amp;Attack[[#This Row],[名前]]&amp;Attack[[#This Row],[レアリティ]]</f>
        <v>夏祭り孤爪研磨ICONIC</v>
      </c>
    </row>
    <row r="361" spans="1:24" x14ac:dyDescent="0.25">
      <c r="A361">
        <f>VLOOKUP(Attack[[#This Row],[No用]],SetNo[[No.用]:[vlookup 用]],2,FALSE)</f>
        <v>83</v>
      </c>
      <c r="B361">
        <f>IF(ROW()=2,1,IF(A360&lt;&gt;Attack[[#This Row],[No]],1,B360+1))</f>
        <v>2</v>
      </c>
      <c r="C361" t="s">
        <v>150</v>
      </c>
      <c r="D361" t="s">
        <v>39</v>
      </c>
      <c r="E361" t="s">
        <v>77</v>
      </c>
      <c r="F361" t="s">
        <v>31</v>
      </c>
      <c r="G361" t="s">
        <v>27</v>
      </c>
      <c r="H361" t="s">
        <v>71</v>
      </c>
      <c r="I361">
        <v>1</v>
      </c>
      <c r="J361" t="s">
        <v>234</v>
      </c>
      <c r="K361" t="s">
        <v>169</v>
      </c>
      <c r="L361" t="s">
        <v>162</v>
      </c>
      <c r="M361">
        <v>22</v>
      </c>
      <c r="N361">
        <v>0</v>
      </c>
      <c r="O361">
        <v>0</v>
      </c>
      <c r="P361">
        <v>0</v>
      </c>
      <c r="X361" t="str">
        <f>Attack[[#This Row],[服装]]&amp;Attack[[#This Row],[名前]]&amp;Attack[[#This Row],[レアリティ]]</f>
        <v>夏祭り孤爪研磨ICONIC</v>
      </c>
    </row>
    <row r="362" spans="1:24" x14ac:dyDescent="0.25">
      <c r="A362">
        <f>VLOOKUP(Attack[[#This Row],[No用]],SetNo[[No.用]:[vlookup 用]],2,FALSE)</f>
        <v>83</v>
      </c>
      <c r="B362">
        <f>IF(ROW()=2,1,IF(A361&lt;&gt;Attack[[#This Row],[No]],1,B361+1))</f>
        <v>3</v>
      </c>
      <c r="C362" t="s">
        <v>150</v>
      </c>
      <c r="D362" t="s">
        <v>39</v>
      </c>
      <c r="E362" t="s">
        <v>77</v>
      </c>
      <c r="F362" t="s">
        <v>31</v>
      </c>
      <c r="G362" t="s">
        <v>27</v>
      </c>
      <c r="H362" t="s">
        <v>71</v>
      </c>
      <c r="I362">
        <v>1</v>
      </c>
      <c r="J362" t="s">
        <v>234</v>
      </c>
      <c r="K362" t="s">
        <v>171</v>
      </c>
      <c r="L362" t="s">
        <v>162</v>
      </c>
      <c r="M362">
        <v>29</v>
      </c>
      <c r="N362">
        <v>0</v>
      </c>
      <c r="O362">
        <v>0</v>
      </c>
      <c r="P362">
        <v>0</v>
      </c>
      <c r="X362" t="str">
        <f>Attack[[#This Row],[服装]]&amp;Attack[[#This Row],[名前]]&amp;Attack[[#This Row],[レアリティ]]</f>
        <v>夏祭り孤爪研磨ICONIC</v>
      </c>
    </row>
    <row r="363" spans="1:24" x14ac:dyDescent="0.25">
      <c r="A363">
        <f>VLOOKUP(Attack[[#This Row],[No用]],SetNo[[No.用]:[vlookup 用]],2,FALSE)</f>
        <v>83</v>
      </c>
      <c r="B363">
        <f>IF(ROW()=2,1,IF(A362&lt;&gt;Attack[[#This Row],[No]],1,B362+1))</f>
        <v>4</v>
      </c>
      <c r="C363" t="s">
        <v>150</v>
      </c>
      <c r="D363" t="s">
        <v>39</v>
      </c>
      <c r="E363" t="s">
        <v>77</v>
      </c>
      <c r="F363" t="s">
        <v>31</v>
      </c>
      <c r="G363" t="s">
        <v>27</v>
      </c>
      <c r="H363" t="s">
        <v>71</v>
      </c>
      <c r="I363">
        <v>1</v>
      </c>
      <c r="J363" t="s">
        <v>234</v>
      </c>
      <c r="K363" t="s">
        <v>172</v>
      </c>
      <c r="L363" t="s">
        <v>162</v>
      </c>
      <c r="M363">
        <v>24</v>
      </c>
      <c r="N363">
        <v>0</v>
      </c>
      <c r="O363">
        <v>0</v>
      </c>
      <c r="P363">
        <v>0</v>
      </c>
      <c r="X363" t="str">
        <f>Attack[[#This Row],[服装]]&amp;Attack[[#This Row],[名前]]&amp;Attack[[#This Row],[レアリティ]]</f>
        <v>夏祭り孤爪研磨ICONIC</v>
      </c>
    </row>
    <row r="364" spans="1:24" x14ac:dyDescent="0.25">
      <c r="A364">
        <f>VLOOKUP(Attack[[#This Row],[No用]],SetNo[[No.用]:[vlookup 用]],2,FALSE)</f>
        <v>84</v>
      </c>
      <c r="B364">
        <f>IF(ROW()=2,1,IF(A363&lt;&gt;Attack[[#This Row],[No]],1,B363+1))</f>
        <v>1</v>
      </c>
      <c r="C364" s="1" t="s">
        <v>604</v>
      </c>
      <c r="D364" s="1" t="s">
        <v>39</v>
      </c>
      <c r="E364" s="1" t="s">
        <v>73</v>
      </c>
      <c r="F364" s="1" t="s">
        <v>31</v>
      </c>
      <c r="G364" s="1" t="s">
        <v>27</v>
      </c>
      <c r="H364" s="1" t="s">
        <v>71</v>
      </c>
      <c r="I364">
        <v>1</v>
      </c>
      <c r="J364" t="s">
        <v>234</v>
      </c>
      <c r="K364" t="s">
        <v>168</v>
      </c>
      <c r="L364" t="s">
        <v>173</v>
      </c>
      <c r="M364">
        <v>31</v>
      </c>
      <c r="N364">
        <v>0</v>
      </c>
      <c r="O364">
        <v>0</v>
      </c>
      <c r="P364">
        <v>0</v>
      </c>
      <c r="X364" t="str">
        <f>Attack[[#This Row],[服装]]&amp;Attack[[#This Row],[名前]]&amp;Attack[[#This Row],[レアリティ]]</f>
        <v>1周年孤爪研磨ICONIC</v>
      </c>
    </row>
    <row r="365" spans="1:24" x14ac:dyDescent="0.25">
      <c r="A365">
        <f>VLOOKUP(Attack[[#This Row],[No用]],SetNo[[No.用]:[vlookup 用]],2,FALSE)</f>
        <v>84</v>
      </c>
      <c r="B365">
        <f>IF(ROW()=2,1,IF(A364&lt;&gt;Attack[[#This Row],[No]],1,B364+1))</f>
        <v>2</v>
      </c>
      <c r="C365" s="1" t="s">
        <v>604</v>
      </c>
      <c r="D365" s="1" t="s">
        <v>39</v>
      </c>
      <c r="E365" s="1" t="s">
        <v>73</v>
      </c>
      <c r="F365" s="1" t="s">
        <v>31</v>
      </c>
      <c r="G365" s="1" t="s">
        <v>27</v>
      </c>
      <c r="H365" s="1" t="s">
        <v>71</v>
      </c>
      <c r="I365">
        <v>1</v>
      </c>
      <c r="J365" t="s">
        <v>234</v>
      </c>
      <c r="K365" t="s">
        <v>169</v>
      </c>
      <c r="L365" t="s">
        <v>162</v>
      </c>
      <c r="M365">
        <v>22</v>
      </c>
      <c r="N365">
        <v>0</v>
      </c>
      <c r="O365">
        <v>0</v>
      </c>
      <c r="P365">
        <v>0</v>
      </c>
      <c r="X365" t="str">
        <f>Attack[[#This Row],[服装]]&amp;Attack[[#This Row],[名前]]&amp;Attack[[#This Row],[レアリティ]]</f>
        <v>1周年孤爪研磨ICONIC</v>
      </c>
    </row>
    <row r="366" spans="1:24" x14ac:dyDescent="0.25">
      <c r="A366">
        <f>VLOOKUP(Attack[[#This Row],[No用]],SetNo[[No.用]:[vlookup 用]],2,FALSE)</f>
        <v>84</v>
      </c>
      <c r="B366">
        <f>IF(ROW()=2,1,IF(A365&lt;&gt;Attack[[#This Row],[No]],1,B365+1))</f>
        <v>3</v>
      </c>
      <c r="C366" s="1" t="s">
        <v>604</v>
      </c>
      <c r="D366" s="1" t="s">
        <v>39</v>
      </c>
      <c r="E366" s="1" t="s">
        <v>73</v>
      </c>
      <c r="F366" s="1" t="s">
        <v>31</v>
      </c>
      <c r="G366" s="1" t="s">
        <v>27</v>
      </c>
      <c r="H366" s="1" t="s">
        <v>71</v>
      </c>
      <c r="I366">
        <v>1</v>
      </c>
      <c r="J366" t="s">
        <v>234</v>
      </c>
      <c r="K366" t="s">
        <v>171</v>
      </c>
      <c r="L366" t="s">
        <v>162</v>
      </c>
      <c r="M366">
        <v>29</v>
      </c>
      <c r="N366">
        <v>0</v>
      </c>
      <c r="O366">
        <v>0</v>
      </c>
      <c r="P366">
        <v>0</v>
      </c>
      <c r="X366" t="str">
        <f>Attack[[#This Row],[服装]]&amp;Attack[[#This Row],[名前]]&amp;Attack[[#This Row],[レアリティ]]</f>
        <v>1周年孤爪研磨ICONIC</v>
      </c>
    </row>
    <row r="367" spans="1:24" x14ac:dyDescent="0.25">
      <c r="A367">
        <f>VLOOKUP(Attack[[#This Row],[No用]],SetNo[[No.用]:[vlookup 用]],2,FALSE)</f>
        <v>84</v>
      </c>
      <c r="B367">
        <f>IF(ROW()=2,1,IF(A366&lt;&gt;Attack[[#This Row],[No]],1,B366+1))</f>
        <v>4</v>
      </c>
      <c r="C367" s="1" t="s">
        <v>604</v>
      </c>
      <c r="D367" s="1" t="s">
        <v>39</v>
      </c>
      <c r="E367" s="1" t="s">
        <v>73</v>
      </c>
      <c r="F367" s="1" t="s">
        <v>31</v>
      </c>
      <c r="G367" s="1" t="s">
        <v>27</v>
      </c>
      <c r="H367" s="1" t="s">
        <v>71</v>
      </c>
      <c r="I367">
        <v>1</v>
      </c>
      <c r="J367" t="s">
        <v>234</v>
      </c>
      <c r="K367" t="s">
        <v>172</v>
      </c>
      <c r="L367" t="s">
        <v>162</v>
      </c>
      <c r="M367">
        <v>24</v>
      </c>
      <c r="N367">
        <v>0</v>
      </c>
      <c r="O367">
        <v>0</v>
      </c>
      <c r="P367">
        <v>0</v>
      </c>
      <c r="X367" t="str">
        <f>Attack[[#This Row],[服装]]&amp;Attack[[#This Row],[名前]]&amp;Attack[[#This Row],[レアリティ]]</f>
        <v>1周年孤爪研磨ICONIC</v>
      </c>
    </row>
    <row r="368" spans="1:24" x14ac:dyDescent="0.25">
      <c r="A368">
        <f>VLOOKUP(Attack[[#This Row],[No用]],SetNo[[No.用]:[vlookup 用]],2,FALSE)</f>
        <v>85</v>
      </c>
      <c r="B368">
        <f>IF(ROW()=2,1,IF(A367&lt;&gt;Attack[[#This Row],[No]],1,B367+1))</f>
        <v>1</v>
      </c>
      <c r="C368" s="1" t="s">
        <v>727</v>
      </c>
      <c r="D368" s="1" t="s">
        <v>39</v>
      </c>
      <c r="E368" s="1" t="s">
        <v>90</v>
      </c>
      <c r="F368" s="1" t="s">
        <v>31</v>
      </c>
      <c r="G368" s="1" t="s">
        <v>27</v>
      </c>
      <c r="H368" s="1" t="s">
        <v>71</v>
      </c>
      <c r="I368">
        <v>1</v>
      </c>
      <c r="J368" t="s">
        <v>234</v>
      </c>
      <c r="K368" t="s">
        <v>168</v>
      </c>
      <c r="L368" s="1" t="s">
        <v>173</v>
      </c>
      <c r="M368">
        <v>31</v>
      </c>
      <c r="N368">
        <v>0</v>
      </c>
      <c r="O368">
        <v>0</v>
      </c>
      <c r="P368">
        <v>0</v>
      </c>
      <c r="X368" t="str">
        <f>Attack[[#This Row],[服装]]&amp;Attack[[#This Row],[名前]]&amp;Attack[[#This Row],[レアリティ]]</f>
        <v>スパイ孤爪研磨ICONIC</v>
      </c>
    </row>
    <row r="369" spans="1:24" x14ac:dyDescent="0.25">
      <c r="A369">
        <f>VLOOKUP(Attack[[#This Row],[No用]],SetNo[[No.用]:[vlookup 用]],2,FALSE)</f>
        <v>85</v>
      </c>
      <c r="B369">
        <f>IF(ROW()=2,1,IF(A368&lt;&gt;Attack[[#This Row],[No]],1,B368+1))</f>
        <v>2</v>
      </c>
      <c r="C369" s="1" t="s">
        <v>727</v>
      </c>
      <c r="D369" s="1" t="s">
        <v>39</v>
      </c>
      <c r="E369" s="1" t="s">
        <v>90</v>
      </c>
      <c r="F369" s="1" t="s">
        <v>31</v>
      </c>
      <c r="G369" s="1" t="s">
        <v>27</v>
      </c>
      <c r="H369" s="1" t="s">
        <v>71</v>
      </c>
      <c r="I369">
        <v>1</v>
      </c>
      <c r="J369" t="s">
        <v>234</v>
      </c>
      <c r="K369" t="s">
        <v>169</v>
      </c>
      <c r="L369" s="1" t="s">
        <v>162</v>
      </c>
      <c r="M369">
        <v>22</v>
      </c>
      <c r="N369">
        <v>0</v>
      </c>
      <c r="O369">
        <v>0</v>
      </c>
      <c r="P369">
        <v>0</v>
      </c>
      <c r="X369" t="str">
        <f>Attack[[#This Row],[服装]]&amp;Attack[[#This Row],[名前]]&amp;Attack[[#This Row],[レアリティ]]</f>
        <v>スパイ孤爪研磨ICONIC</v>
      </c>
    </row>
    <row r="370" spans="1:24" x14ac:dyDescent="0.25">
      <c r="A370">
        <f>VLOOKUP(Attack[[#This Row],[No用]],SetNo[[No.用]:[vlookup 用]],2,FALSE)</f>
        <v>85</v>
      </c>
      <c r="B370">
        <f>IF(ROW()=2,1,IF(A369&lt;&gt;Attack[[#This Row],[No]],1,B369+1))</f>
        <v>3</v>
      </c>
      <c r="C370" s="1" t="s">
        <v>727</v>
      </c>
      <c r="D370" s="1" t="s">
        <v>39</v>
      </c>
      <c r="E370" s="1" t="s">
        <v>90</v>
      </c>
      <c r="F370" s="1" t="s">
        <v>31</v>
      </c>
      <c r="G370" s="1" t="s">
        <v>27</v>
      </c>
      <c r="H370" s="1" t="s">
        <v>71</v>
      </c>
      <c r="I370">
        <v>1</v>
      </c>
      <c r="J370" t="s">
        <v>234</v>
      </c>
      <c r="K370" t="s">
        <v>171</v>
      </c>
      <c r="L370" s="1" t="s">
        <v>162</v>
      </c>
      <c r="M370">
        <v>27</v>
      </c>
      <c r="N370">
        <v>0</v>
      </c>
      <c r="O370">
        <v>0</v>
      </c>
      <c r="P370">
        <v>0</v>
      </c>
      <c r="X370" t="str">
        <f>Attack[[#This Row],[服装]]&amp;Attack[[#This Row],[名前]]&amp;Attack[[#This Row],[レアリティ]]</f>
        <v>スパイ孤爪研磨ICONIC</v>
      </c>
    </row>
    <row r="371" spans="1:24" x14ac:dyDescent="0.25">
      <c r="A371">
        <f>VLOOKUP(Attack[[#This Row],[No用]],SetNo[[No.用]:[vlookup 用]],2,FALSE)</f>
        <v>85</v>
      </c>
      <c r="B371">
        <f>IF(ROW()=2,1,IF(A370&lt;&gt;Attack[[#This Row],[No]],1,B370+1))</f>
        <v>4</v>
      </c>
      <c r="C371" s="1" t="s">
        <v>727</v>
      </c>
      <c r="D371" s="1" t="s">
        <v>39</v>
      </c>
      <c r="E371" s="1" t="s">
        <v>90</v>
      </c>
      <c r="F371" s="1" t="s">
        <v>31</v>
      </c>
      <c r="G371" s="1" t="s">
        <v>27</v>
      </c>
      <c r="H371" s="1" t="s">
        <v>71</v>
      </c>
      <c r="I371">
        <v>1</v>
      </c>
      <c r="J371" t="s">
        <v>234</v>
      </c>
      <c r="K371" t="s">
        <v>172</v>
      </c>
      <c r="L371" s="1" t="s">
        <v>162</v>
      </c>
      <c r="M371">
        <v>24</v>
      </c>
      <c r="N371">
        <v>0</v>
      </c>
      <c r="O371">
        <v>0</v>
      </c>
      <c r="P371">
        <v>0</v>
      </c>
      <c r="X371" t="str">
        <f>Attack[[#This Row],[服装]]&amp;Attack[[#This Row],[名前]]&amp;Attack[[#This Row],[レアリティ]]</f>
        <v>スパイ孤爪研磨ICONIC</v>
      </c>
    </row>
    <row r="372" spans="1:24" x14ac:dyDescent="0.25">
      <c r="A372">
        <f>VLOOKUP(Attack[[#This Row],[No用]],SetNo[[No.用]:[vlookup 用]],2,FALSE)</f>
        <v>86</v>
      </c>
      <c r="B372">
        <f>IF(ROW()=2,1,IF(A371&lt;&gt;Attack[[#This Row],[No]],1,B371+1))</f>
        <v>1</v>
      </c>
      <c r="C372" s="1" t="s">
        <v>790</v>
      </c>
      <c r="D372" s="1" t="s">
        <v>39</v>
      </c>
      <c r="E372" s="1" t="s">
        <v>77</v>
      </c>
      <c r="F372" s="1" t="s">
        <v>31</v>
      </c>
      <c r="G372" s="1" t="s">
        <v>27</v>
      </c>
      <c r="H372" s="1" t="s">
        <v>71</v>
      </c>
      <c r="I372">
        <v>1</v>
      </c>
      <c r="J372" t="s">
        <v>234</v>
      </c>
      <c r="K372" t="s">
        <v>168</v>
      </c>
      <c r="L372" s="1" t="s">
        <v>162</v>
      </c>
      <c r="M372">
        <v>25</v>
      </c>
      <c r="N372">
        <v>0</v>
      </c>
      <c r="O372">
        <v>0</v>
      </c>
      <c r="P372">
        <v>0</v>
      </c>
      <c r="X372" t="str">
        <f>Attack[[#This Row],[服装]]&amp;Attack[[#This Row],[名前]]&amp;Attack[[#This Row],[レアリティ]]</f>
        <v>Xmas2孤爪研磨ICONIC</v>
      </c>
    </row>
    <row r="373" spans="1:24" x14ac:dyDescent="0.25">
      <c r="A373">
        <f>VLOOKUP(Attack[[#This Row],[No用]],SetNo[[No.用]:[vlookup 用]],2,FALSE)</f>
        <v>86</v>
      </c>
      <c r="B373">
        <f>IF(ROW()=2,1,IF(A372&lt;&gt;Attack[[#This Row],[No]],1,B372+1))</f>
        <v>2</v>
      </c>
      <c r="C373" s="1" t="s">
        <v>790</v>
      </c>
      <c r="D373" s="1" t="s">
        <v>39</v>
      </c>
      <c r="E373" s="1" t="s">
        <v>77</v>
      </c>
      <c r="F373" s="1" t="s">
        <v>31</v>
      </c>
      <c r="G373" s="1" t="s">
        <v>27</v>
      </c>
      <c r="H373" s="1" t="s">
        <v>71</v>
      </c>
      <c r="I373">
        <v>1</v>
      </c>
      <c r="J373" t="s">
        <v>234</v>
      </c>
      <c r="K373" t="s">
        <v>169</v>
      </c>
      <c r="L373" s="1" t="s">
        <v>162</v>
      </c>
      <c r="M373">
        <v>22</v>
      </c>
      <c r="N373">
        <v>0</v>
      </c>
      <c r="O373">
        <v>0</v>
      </c>
      <c r="P373">
        <v>0</v>
      </c>
      <c r="X373" t="str">
        <f>Attack[[#This Row],[服装]]&amp;Attack[[#This Row],[名前]]&amp;Attack[[#This Row],[レアリティ]]</f>
        <v>Xmas2孤爪研磨ICONIC</v>
      </c>
    </row>
    <row r="374" spans="1:24" x14ac:dyDescent="0.25">
      <c r="A374">
        <f>VLOOKUP(Attack[[#This Row],[No用]],SetNo[[No.用]:[vlookup 用]],2,FALSE)</f>
        <v>86</v>
      </c>
      <c r="B374">
        <f>IF(ROW()=2,1,IF(A373&lt;&gt;Attack[[#This Row],[No]],1,B373+1))</f>
        <v>3</v>
      </c>
      <c r="C374" s="1" t="s">
        <v>790</v>
      </c>
      <c r="D374" s="1" t="s">
        <v>39</v>
      </c>
      <c r="E374" s="1" t="s">
        <v>77</v>
      </c>
      <c r="F374" s="1" t="s">
        <v>31</v>
      </c>
      <c r="G374" s="1" t="s">
        <v>27</v>
      </c>
      <c r="H374" s="1" t="s">
        <v>71</v>
      </c>
      <c r="I374">
        <v>1</v>
      </c>
      <c r="J374" t="s">
        <v>234</v>
      </c>
      <c r="K374" t="s">
        <v>171</v>
      </c>
      <c r="L374" s="1" t="s">
        <v>162</v>
      </c>
      <c r="M374">
        <v>29</v>
      </c>
      <c r="N374">
        <v>0</v>
      </c>
      <c r="O374">
        <v>0</v>
      </c>
      <c r="P374">
        <v>0</v>
      </c>
      <c r="X374" t="str">
        <f>Attack[[#This Row],[服装]]&amp;Attack[[#This Row],[名前]]&amp;Attack[[#This Row],[レアリティ]]</f>
        <v>Xmas2孤爪研磨ICONIC</v>
      </c>
    </row>
    <row r="375" spans="1:24" x14ac:dyDescent="0.25">
      <c r="A375">
        <f>VLOOKUP(Attack[[#This Row],[No用]],SetNo[[No.用]:[vlookup 用]],2,FALSE)</f>
        <v>86</v>
      </c>
      <c r="B375">
        <f>IF(ROW()=2,1,IF(A374&lt;&gt;Attack[[#This Row],[No]],1,B374+1))</f>
        <v>4</v>
      </c>
      <c r="C375" s="1" t="s">
        <v>790</v>
      </c>
      <c r="D375" s="1" t="s">
        <v>39</v>
      </c>
      <c r="E375" s="1" t="s">
        <v>77</v>
      </c>
      <c r="F375" s="1" t="s">
        <v>31</v>
      </c>
      <c r="G375" s="1" t="s">
        <v>27</v>
      </c>
      <c r="H375" s="1" t="s">
        <v>71</v>
      </c>
      <c r="I375">
        <v>1</v>
      </c>
      <c r="J375" t="s">
        <v>234</v>
      </c>
      <c r="K375" t="s">
        <v>172</v>
      </c>
      <c r="L375" s="1" t="s">
        <v>162</v>
      </c>
      <c r="M375">
        <v>24</v>
      </c>
      <c r="N375">
        <v>0</v>
      </c>
      <c r="O375">
        <v>0</v>
      </c>
      <c r="P375">
        <v>0</v>
      </c>
      <c r="X375" t="str">
        <f>Attack[[#This Row],[服装]]&amp;Attack[[#This Row],[名前]]&amp;Attack[[#This Row],[レアリティ]]</f>
        <v>Xmas2孤爪研磨ICONIC</v>
      </c>
    </row>
    <row r="376" spans="1:24" x14ac:dyDescent="0.25">
      <c r="A376">
        <f>VLOOKUP(Attack[[#This Row],[No用]],SetNo[[No.用]:[vlookup 用]],2,FALSE)</f>
        <v>87</v>
      </c>
      <c r="B376">
        <f>IF(ROW()=2,1,IF(A375&lt;&gt;Attack[[#This Row],[No]],1,B375+1))</f>
        <v>1</v>
      </c>
      <c r="C376" s="1" t="s">
        <v>911</v>
      </c>
      <c r="D376" s="1" t="s">
        <v>39</v>
      </c>
      <c r="E376" s="1" t="s">
        <v>73</v>
      </c>
      <c r="F376" s="1" t="s">
        <v>31</v>
      </c>
      <c r="G376" s="1" t="s">
        <v>27</v>
      </c>
      <c r="H376" s="1" t="s">
        <v>71</v>
      </c>
      <c r="I376">
        <v>1</v>
      </c>
      <c r="J376" t="s">
        <v>234</v>
      </c>
      <c r="K376" s="1" t="s">
        <v>168</v>
      </c>
      <c r="L376" s="1" t="s">
        <v>162</v>
      </c>
      <c r="M376">
        <v>28</v>
      </c>
      <c r="N376">
        <v>0</v>
      </c>
      <c r="O376">
        <v>0</v>
      </c>
      <c r="P376">
        <v>0</v>
      </c>
      <c r="X376" t="str">
        <f>Attack[[#This Row],[服装]]&amp;Attack[[#This Row],[名前]]&amp;Attack[[#This Row],[レアリティ]]</f>
        <v>中学生孤爪研磨ICONIC</v>
      </c>
    </row>
    <row r="377" spans="1:24" x14ac:dyDescent="0.25">
      <c r="A377">
        <f>VLOOKUP(Attack[[#This Row],[No用]],SetNo[[No.用]:[vlookup 用]],2,FALSE)</f>
        <v>87</v>
      </c>
      <c r="B377">
        <f>IF(ROW()=2,1,IF(A376&lt;&gt;Attack[[#This Row],[No]],1,B376+1))</f>
        <v>2</v>
      </c>
      <c r="C377" s="1" t="s">
        <v>911</v>
      </c>
      <c r="D377" s="1" t="s">
        <v>39</v>
      </c>
      <c r="E377" s="1" t="s">
        <v>73</v>
      </c>
      <c r="F377" s="1" t="s">
        <v>31</v>
      </c>
      <c r="G377" s="1" t="s">
        <v>27</v>
      </c>
      <c r="H377" s="1" t="s">
        <v>71</v>
      </c>
      <c r="I377">
        <v>1</v>
      </c>
      <c r="J377" t="s">
        <v>234</v>
      </c>
      <c r="K377" s="1" t="s">
        <v>169</v>
      </c>
      <c r="L377" s="1" t="s">
        <v>162</v>
      </c>
      <c r="M377">
        <v>28</v>
      </c>
      <c r="N377">
        <v>0</v>
      </c>
      <c r="O377">
        <v>0</v>
      </c>
      <c r="P377">
        <v>0</v>
      </c>
      <c r="X377" t="str">
        <f>Attack[[#This Row],[服装]]&amp;Attack[[#This Row],[名前]]&amp;Attack[[#This Row],[レアリティ]]</f>
        <v>中学生孤爪研磨ICONIC</v>
      </c>
    </row>
    <row r="378" spans="1:24" x14ac:dyDescent="0.25">
      <c r="A378">
        <f>VLOOKUP(Attack[[#This Row],[No用]],SetNo[[No.用]:[vlookup 用]],2,FALSE)</f>
        <v>87</v>
      </c>
      <c r="B378">
        <f>IF(ROW()=2,1,IF(A377&lt;&gt;Attack[[#This Row],[No]],1,B377+1))</f>
        <v>3</v>
      </c>
      <c r="C378" s="1" t="s">
        <v>911</v>
      </c>
      <c r="D378" s="1" t="s">
        <v>39</v>
      </c>
      <c r="E378" s="1" t="s">
        <v>73</v>
      </c>
      <c r="F378" s="1" t="s">
        <v>31</v>
      </c>
      <c r="G378" s="1" t="s">
        <v>27</v>
      </c>
      <c r="H378" s="1" t="s">
        <v>71</v>
      </c>
      <c r="I378">
        <v>1</v>
      </c>
      <c r="J378" t="s">
        <v>234</v>
      </c>
      <c r="K378" s="1" t="s">
        <v>171</v>
      </c>
      <c r="L378" s="1" t="s">
        <v>162</v>
      </c>
      <c r="M378">
        <v>29</v>
      </c>
      <c r="N378">
        <v>0</v>
      </c>
      <c r="O378">
        <v>0</v>
      </c>
      <c r="P378">
        <v>0</v>
      </c>
      <c r="X378" t="str">
        <f>Attack[[#This Row],[服装]]&amp;Attack[[#This Row],[名前]]&amp;Attack[[#This Row],[レアリティ]]</f>
        <v>中学生孤爪研磨ICONIC</v>
      </c>
    </row>
    <row r="379" spans="1:24" x14ac:dyDescent="0.25">
      <c r="A379">
        <f>VLOOKUP(Attack[[#This Row],[No用]],SetNo[[No.用]:[vlookup 用]],2,FALSE)</f>
        <v>87</v>
      </c>
      <c r="B379">
        <f>IF(ROW()=2,1,IF(A378&lt;&gt;Attack[[#This Row],[No]],1,B378+1))</f>
        <v>4</v>
      </c>
      <c r="C379" s="1" t="s">
        <v>911</v>
      </c>
      <c r="D379" s="1" t="s">
        <v>39</v>
      </c>
      <c r="E379" s="1" t="s">
        <v>73</v>
      </c>
      <c r="F379" s="1" t="s">
        <v>31</v>
      </c>
      <c r="G379" s="1" t="s">
        <v>27</v>
      </c>
      <c r="H379" s="1" t="s">
        <v>71</v>
      </c>
      <c r="I379">
        <v>1</v>
      </c>
      <c r="J379" t="s">
        <v>234</v>
      </c>
      <c r="K379" s="1" t="s">
        <v>172</v>
      </c>
      <c r="L379" s="1" t="s">
        <v>162</v>
      </c>
      <c r="M379">
        <v>24</v>
      </c>
      <c r="N379">
        <v>0</v>
      </c>
      <c r="O379">
        <v>0</v>
      </c>
      <c r="P379">
        <v>0</v>
      </c>
      <c r="X379" t="str">
        <f>Attack[[#This Row],[服装]]&amp;Attack[[#This Row],[名前]]&amp;Attack[[#This Row],[レアリティ]]</f>
        <v>中学生孤爪研磨ICONIC</v>
      </c>
    </row>
    <row r="380" spans="1:24" x14ac:dyDescent="0.25">
      <c r="A380">
        <f>VLOOKUP(Attack[[#This Row],[No用]],SetNo[[No.用]:[vlookup 用]],2,FALSE)</f>
        <v>88</v>
      </c>
      <c r="B380">
        <f>IF(ROW()=2,1,IF(A379&lt;&gt;Attack[[#This Row],[No]],1,B379+1))</f>
        <v>1</v>
      </c>
      <c r="C380" s="1" t="s">
        <v>1031</v>
      </c>
      <c r="D380" s="1" t="s">
        <v>39</v>
      </c>
      <c r="E380" s="1" t="s">
        <v>90</v>
      </c>
      <c r="F380" s="1" t="s">
        <v>31</v>
      </c>
      <c r="G380" s="1" t="s">
        <v>27</v>
      </c>
      <c r="H380" s="1" t="s">
        <v>71</v>
      </c>
      <c r="I380">
        <v>1</v>
      </c>
      <c r="J380" t="s">
        <v>234</v>
      </c>
      <c r="K380" s="1" t="s">
        <v>168</v>
      </c>
      <c r="L380" s="1" t="s">
        <v>162</v>
      </c>
      <c r="M380">
        <v>25</v>
      </c>
      <c r="N380">
        <v>0</v>
      </c>
      <c r="O380">
        <v>0</v>
      </c>
      <c r="P380">
        <v>0</v>
      </c>
      <c r="X380" t="str">
        <f>Attack[[#This Row],[服装]]&amp;Attack[[#This Row],[名前]]&amp;Attack[[#This Row],[レアリティ]]</f>
        <v>ハロウィン孤爪研磨ICONIC</v>
      </c>
    </row>
    <row r="381" spans="1:24" x14ac:dyDescent="0.25">
      <c r="A381">
        <f>VLOOKUP(Attack[[#This Row],[No用]],SetNo[[No.用]:[vlookup 用]],2,FALSE)</f>
        <v>88</v>
      </c>
      <c r="B381">
        <f>IF(ROW()=2,1,IF(A380&lt;&gt;Attack[[#This Row],[No]],1,B380+1))</f>
        <v>2</v>
      </c>
      <c r="C381" s="1" t="s">
        <v>1031</v>
      </c>
      <c r="D381" s="1" t="s">
        <v>39</v>
      </c>
      <c r="E381" s="1" t="s">
        <v>90</v>
      </c>
      <c r="F381" s="1" t="s">
        <v>31</v>
      </c>
      <c r="G381" s="1" t="s">
        <v>27</v>
      </c>
      <c r="H381" s="1" t="s">
        <v>71</v>
      </c>
      <c r="I381">
        <v>1</v>
      </c>
      <c r="J381" t="s">
        <v>234</v>
      </c>
      <c r="K381" s="1" t="s">
        <v>169</v>
      </c>
      <c r="L381" s="1" t="s">
        <v>162</v>
      </c>
      <c r="M381">
        <v>22</v>
      </c>
      <c r="N381">
        <v>0</v>
      </c>
      <c r="O381">
        <v>0</v>
      </c>
      <c r="P381">
        <v>0</v>
      </c>
      <c r="X381" t="str">
        <f>Attack[[#This Row],[服装]]&amp;Attack[[#This Row],[名前]]&amp;Attack[[#This Row],[レアリティ]]</f>
        <v>ハロウィン孤爪研磨ICONIC</v>
      </c>
    </row>
    <row r="382" spans="1:24" x14ac:dyDescent="0.25">
      <c r="A382">
        <f>VLOOKUP(Attack[[#This Row],[No用]],SetNo[[No.用]:[vlookup 用]],2,FALSE)</f>
        <v>88</v>
      </c>
      <c r="B382">
        <f>IF(ROW()=2,1,IF(A381&lt;&gt;Attack[[#This Row],[No]],1,B381+1))</f>
        <v>3</v>
      </c>
      <c r="C382" s="1" t="s">
        <v>1031</v>
      </c>
      <c r="D382" s="1" t="s">
        <v>39</v>
      </c>
      <c r="E382" s="1" t="s">
        <v>90</v>
      </c>
      <c r="F382" s="1" t="s">
        <v>31</v>
      </c>
      <c r="G382" s="1" t="s">
        <v>27</v>
      </c>
      <c r="H382" s="1" t="s">
        <v>71</v>
      </c>
      <c r="I382">
        <v>1</v>
      </c>
      <c r="J382" t="s">
        <v>234</v>
      </c>
      <c r="K382" s="1" t="s">
        <v>171</v>
      </c>
      <c r="L382" s="1" t="s">
        <v>162</v>
      </c>
      <c r="M382">
        <v>27</v>
      </c>
      <c r="N382">
        <v>0</v>
      </c>
      <c r="O382">
        <v>0</v>
      </c>
      <c r="P382">
        <v>0</v>
      </c>
      <c r="X382" t="str">
        <f>Attack[[#This Row],[服装]]&amp;Attack[[#This Row],[名前]]&amp;Attack[[#This Row],[レアリティ]]</f>
        <v>ハロウィン孤爪研磨ICONIC</v>
      </c>
    </row>
    <row r="383" spans="1:24" x14ac:dyDescent="0.25">
      <c r="A383">
        <f>VLOOKUP(Attack[[#This Row],[No用]],SetNo[[No.用]:[vlookup 用]],2,FALSE)</f>
        <v>88</v>
      </c>
      <c r="B383">
        <f>IF(ROW()=2,1,IF(A382&lt;&gt;Attack[[#This Row],[No]],1,B382+1))</f>
        <v>4</v>
      </c>
      <c r="C383" s="1" t="s">
        <v>1031</v>
      </c>
      <c r="D383" s="1" t="s">
        <v>39</v>
      </c>
      <c r="E383" s="1" t="s">
        <v>90</v>
      </c>
      <c r="F383" s="1" t="s">
        <v>31</v>
      </c>
      <c r="G383" s="1" t="s">
        <v>27</v>
      </c>
      <c r="H383" s="1" t="s">
        <v>71</v>
      </c>
      <c r="I383">
        <v>1</v>
      </c>
      <c r="J383" t="s">
        <v>234</v>
      </c>
      <c r="K383" s="1" t="s">
        <v>172</v>
      </c>
      <c r="L383" s="1" t="s">
        <v>162</v>
      </c>
      <c r="M383">
        <v>24</v>
      </c>
      <c r="N383">
        <v>0</v>
      </c>
      <c r="O383">
        <v>0</v>
      </c>
      <c r="P383">
        <v>0</v>
      </c>
      <c r="X383" t="str">
        <f>Attack[[#This Row],[服装]]&amp;Attack[[#This Row],[名前]]&amp;Attack[[#This Row],[レアリティ]]</f>
        <v>ハロウィン孤爪研磨ICONIC</v>
      </c>
    </row>
    <row r="384" spans="1:24" x14ac:dyDescent="0.25">
      <c r="A384">
        <f>VLOOKUP(Attack[[#This Row],[No用]],SetNo[[No.用]:[vlookup 用]],2,FALSE)</f>
        <v>89</v>
      </c>
      <c r="B384">
        <f>IF(ROW()=2,1,IF(A383&lt;&gt;Attack[[#This Row],[No]],1,B383+1))</f>
        <v>1</v>
      </c>
      <c r="C384" s="1" t="s">
        <v>1364</v>
      </c>
      <c r="D384" s="1" t="s">
        <v>39</v>
      </c>
      <c r="E384" s="1" t="s">
        <v>77</v>
      </c>
      <c r="F384" s="1" t="s">
        <v>31</v>
      </c>
      <c r="G384" s="1" t="s">
        <v>27</v>
      </c>
      <c r="H384" s="1" t="s">
        <v>71</v>
      </c>
      <c r="I384">
        <v>1</v>
      </c>
      <c r="J384" t="s">
        <v>234</v>
      </c>
      <c r="K384" s="1" t="s">
        <v>168</v>
      </c>
      <c r="L384" s="1" t="s">
        <v>162</v>
      </c>
      <c r="M384">
        <v>26</v>
      </c>
      <c r="N384">
        <v>0</v>
      </c>
      <c r="O384">
        <v>0</v>
      </c>
      <c r="P384">
        <v>0</v>
      </c>
      <c r="X384" t="str">
        <f>Attack[[#This Row],[服装]]&amp;Attack[[#This Row],[名前]]&amp;Attack[[#This Row],[レアリティ]]</f>
        <v>寝正月孤爪研磨ICONIC</v>
      </c>
    </row>
    <row r="385" spans="1:24" x14ac:dyDescent="0.25">
      <c r="A385">
        <f>VLOOKUP(Attack[[#This Row],[No用]],SetNo[[No.用]:[vlookup 用]],2,FALSE)</f>
        <v>89</v>
      </c>
      <c r="B385">
        <f>IF(ROW()=2,1,IF(A384&lt;&gt;Attack[[#This Row],[No]],1,B384+1))</f>
        <v>2</v>
      </c>
      <c r="C385" s="1" t="s">
        <v>1364</v>
      </c>
      <c r="D385" s="1" t="s">
        <v>39</v>
      </c>
      <c r="E385" s="1" t="s">
        <v>77</v>
      </c>
      <c r="F385" s="1" t="s">
        <v>31</v>
      </c>
      <c r="G385" s="1" t="s">
        <v>27</v>
      </c>
      <c r="H385" s="1" t="s">
        <v>71</v>
      </c>
      <c r="I385">
        <v>1</v>
      </c>
      <c r="J385" t="s">
        <v>234</v>
      </c>
      <c r="K385" s="1" t="s">
        <v>169</v>
      </c>
      <c r="L385" s="1" t="s">
        <v>162</v>
      </c>
      <c r="M385">
        <v>23</v>
      </c>
      <c r="N385">
        <v>0</v>
      </c>
      <c r="O385">
        <v>0</v>
      </c>
      <c r="P385">
        <v>0</v>
      </c>
      <c r="X385" t="str">
        <f>Attack[[#This Row],[服装]]&amp;Attack[[#This Row],[名前]]&amp;Attack[[#This Row],[レアリティ]]</f>
        <v>寝正月孤爪研磨ICONIC</v>
      </c>
    </row>
    <row r="386" spans="1:24" x14ac:dyDescent="0.25">
      <c r="A386">
        <f>VLOOKUP(Attack[[#This Row],[No用]],SetNo[[No.用]:[vlookup 用]],2,FALSE)</f>
        <v>89</v>
      </c>
      <c r="B386">
        <f>IF(ROW()=2,1,IF(A385&lt;&gt;Attack[[#This Row],[No]],1,B385+1))</f>
        <v>3</v>
      </c>
      <c r="C386" s="1" t="s">
        <v>1364</v>
      </c>
      <c r="D386" s="1" t="s">
        <v>39</v>
      </c>
      <c r="E386" s="1" t="s">
        <v>77</v>
      </c>
      <c r="F386" s="1" t="s">
        <v>31</v>
      </c>
      <c r="G386" s="1" t="s">
        <v>27</v>
      </c>
      <c r="H386" s="1" t="s">
        <v>71</v>
      </c>
      <c r="I386">
        <v>1</v>
      </c>
      <c r="J386" t="s">
        <v>234</v>
      </c>
      <c r="K386" s="1" t="s">
        <v>171</v>
      </c>
      <c r="L386" s="1" t="s">
        <v>162</v>
      </c>
      <c r="M386">
        <v>30</v>
      </c>
      <c r="N386">
        <v>0</v>
      </c>
      <c r="O386">
        <v>0</v>
      </c>
      <c r="P386">
        <v>0</v>
      </c>
      <c r="X386" t="str">
        <f>Attack[[#This Row],[服装]]&amp;Attack[[#This Row],[名前]]&amp;Attack[[#This Row],[レアリティ]]</f>
        <v>寝正月孤爪研磨ICONIC</v>
      </c>
    </row>
    <row r="387" spans="1:24" x14ac:dyDescent="0.25">
      <c r="A387">
        <f>VLOOKUP(Attack[[#This Row],[No用]],SetNo[[No.用]:[vlookup 用]],2,FALSE)</f>
        <v>89</v>
      </c>
      <c r="B387">
        <f>IF(ROW()=2,1,IF(A386&lt;&gt;Attack[[#This Row],[No]],1,B386+1))</f>
        <v>4</v>
      </c>
      <c r="C387" s="1" t="s">
        <v>1364</v>
      </c>
      <c r="D387" s="1" t="s">
        <v>39</v>
      </c>
      <c r="E387" s="1" t="s">
        <v>77</v>
      </c>
      <c r="F387" s="1" t="s">
        <v>31</v>
      </c>
      <c r="G387" s="1" t="s">
        <v>27</v>
      </c>
      <c r="H387" s="1" t="s">
        <v>71</v>
      </c>
      <c r="I387">
        <v>1</v>
      </c>
      <c r="J387" t="s">
        <v>234</v>
      </c>
      <c r="K387" s="1" t="s">
        <v>172</v>
      </c>
      <c r="L387" s="1" t="s">
        <v>162</v>
      </c>
      <c r="M387">
        <v>25</v>
      </c>
      <c r="N387">
        <v>0</v>
      </c>
      <c r="O387">
        <v>0</v>
      </c>
      <c r="P387">
        <v>0</v>
      </c>
      <c r="X387" t="str">
        <f>Attack[[#This Row],[服装]]&amp;Attack[[#This Row],[名前]]&amp;Attack[[#This Row],[レアリティ]]</f>
        <v>寝正月孤爪研磨ICONIC</v>
      </c>
    </row>
    <row r="388" spans="1:24" x14ac:dyDescent="0.25">
      <c r="A388">
        <f>VLOOKUP(Attack[[#This Row],[No用]],SetNo[[No.用]:[vlookup 用]],2,FALSE)</f>
        <v>90</v>
      </c>
      <c r="B388">
        <f>IF(ROW()=2,1,IF(A387&lt;&gt;Attack[[#This Row],[No]],1,B387+1))</f>
        <v>1</v>
      </c>
      <c r="C388" s="1" t="s">
        <v>1674</v>
      </c>
      <c r="D388" s="1" t="s">
        <v>39</v>
      </c>
      <c r="E388" s="1" t="s">
        <v>73</v>
      </c>
      <c r="F388" s="1" t="s">
        <v>31</v>
      </c>
      <c r="G388" s="1" t="s">
        <v>27</v>
      </c>
      <c r="H388" s="1" t="s">
        <v>71</v>
      </c>
      <c r="I388">
        <v>1</v>
      </c>
      <c r="J388" t="s">
        <v>234</v>
      </c>
      <c r="K388" s="1" t="s">
        <v>168</v>
      </c>
      <c r="L388" s="1" t="s">
        <v>162</v>
      </c>
      <c r="M388">
        <v>26</v>
      </c>
      <c r="N388">
        <v>0</v>
      </c>
      <c r="O388">
        <v>0</v>
      </c>
      <c r="P388">
        <v>0</v>
      </c>
      <c r="X388" t="str">
        <f>Attack[[#This Row],[服装]]&amp;Attack[[#This Row],[名前]]&amp;Attack[[#This Row],[レアリティ]]</f>
        <v>思い出孤爪研磨ICONIC</v>
      </c>
    </row>
    <row r="389" spans="1:24" x14ac:dyDescent="0.25">
      <c r="A389">
        <f>VLOOKUP(Attack[[#This Row],[No用]],SetNo[[No.用]:[vlookup 用]],2,FALSE)</f>
        <v>90</v>
      </c>
      <c r="B389">
        <f>IF(ROW()=2,1,IF(A388&lt;&gt;Attack[[#This Row],[No]],1,B388+1))</f>
        <v>2</v>
      </c>
      <c r="C389" s="1" t="s">
        <v>1674</v>
      </c>
      <c r="D389" s="1" t="s">
        <v>39</v>
      </c>
      <c r="E389" s="1" t="s">
        <v>73</v>
      </c>
      <c r="F389" s="1" t="s">
        <v>31</v>
      </c>
      <c r="G389" s="1" t="s">
        <v>27</v>
      </c>
      <c r="H389" s="1" t="s">
        <v>71</v>
      </c>
      <c r="I389">
        <v>1</v>
      </c>
      <c r="J389" t="s">
        <v>234</v>
      </c>
      <c r="K389" s="1" t="s">
        <v>169</v>
      </c>
      <c r="L389" s="1" t="s">
        <v>162</v>
      </c>
      <c r="M389">
        <v>23</v>
      </c>
      <c r="N389">
        <v>0</v>
      </c>
      <c r="O389">
        <v>0</v>
      </c>
      <c r="P389">
        <v>0</v>
      </c>
      <c r="X389" t="str">
        <f>Attack[[#This Row],[服装]]&amp;Attack[[#This Row],[名前]]&amp;Attack[[#This Row],[レアリティ]]</f>
        <v>思い出孤爪研磨ICONIC</v>
      </c>
    </row>
    <row r="390" spans="1:24" x14ac:dyDescent="0.25">
      <c r="A390">
        <f>VLOOKUP(Attack[[#This Row],[No用]],SetNo[[No.用]:[vlookup 用]],2,FALSE)</f>
        <v>90</v>
      </c>
      <c r="B390">
        <f>IF(ROW()=2,1,IF(A389&lt;&gt;Attack[[#This Row],[No]],1,B389+1))</f>
        <v>3</v>
      </c>
      <c r="C390" s="1" t="s">
        <v>1674</v>
      </c>
      <c r="D390" s="1" t="s">
        <v>39</v>
      </c>
      <c r="E390" s="1" t="s">
        <v>73</v>
      </c>
      <c r="F390" s="1" t="s">
        <v>31</v>
      </c>
      <c r="G390" s="1" t="s">
        <v>27</v>
      </c>
      <c r="H390" s="1" t="s">
        <v>71</v>
      </c>
      <c r="I390">
        <v>1</v>
      </c>
      <c r="J390" t="s">
        <v>234</v>
      </c>
      <c r="K390" s="1" t="s">
        <v>171</v>
      </c>
      <c r="L390" s="1" t="s">
        <v>162</v>
      </c>
      <c r="M390">
        <v>28</v>
      </c>
      <c r="N390">
        <v>0</v>
      </c>
      <c r="O390">
        <v>0</v>
      </c>
      <c r="P390">
        <v>0</v>
      </c>
      <c r="X390" t="str">
        <f>Attack[[#This Row],[服装]]&amp;Attack[[#This Row],[名前]]&amp;Attack[[#This Row],[レアリティ]]</f>
        <v>思い出孤爪研磨ICONIC</v>
      </c>
    </row>
    <row r="391" spans="1:24" x14ac:dyDescent="0.25">
      <c r="A391">
        <f>VLOOKUP(Attack[[#This Row],[No用]],SetNo[[No.用]:[vlookup 用]],2,FALSE)</f>
        <v>90</v>
      </c>
      <c r="B391">
        <f>IF(ROW()=2,1,IF(A390&lt;&gt;Attack[[#This Row],[No]],1,B390+1))</f>
        <v>4</v>
      </c>
      <c r="C391" s="1" t="s">
        <v>1674</v>
      </c>
      <c r="D391" s="1" t="s">
        <v>39</v>
      </c>
      <c r="E391" s="1" t="s">
        <v>73</v>
      </c>
      <c r="F391" s="1" t="s">
        <v>31</v>
      </c>
      <c r="G391" s="1" t="s">
        <v>27</v>
      </c>
      <c r="H391" s="1" t="s">
        <v>71</v>
      </c>
      <c r="I391">
        <v>1</v>
      </c>
      <c r="J391" t="s">
        <v>234</v>
      </c>
      <c r="K391" s="1" t="s">
        <v>172</v>
      </c>
      <c r="L391" s="1" t="s">
        <v>162</v>
      </c>
      <c r="M391">
        <v>25</v>
      </c>
      <c r="N391">
        <v>0</v>
      </c>
      <c r="O391">
        <v>0</v>
      </c>
      <c r="P391">
        <v>0</v>
      </c>
      <c r="X391" t="str">
        <f>Attack[[#This Row],[服装]]&amp;Attack[[#This Row],[名前]]&amp;Attack[[#This Row],[レアリティ]]</f>
        <v>思い出孤爪研磨ICONIC</v>
      </c>
    </row>
    <row r="392" spans="1:24" x14ac:dyDescent="0.25">
      <c r="A392">
        <f>VLOOKUP(Attack[[#This Row],[No用]],SetNo[[No.用]:[vlookup 用]],2,FALSE)</f>
        <v>91</v>
      </c>
      <c r="B392">
        <f>IF(ROW()=2,1,IF(A383&lt;&gt;Attack[[#This Row],[No]],1,B383+1))</f>
        <v>1</v>
      </c>
      <c r="C392" t="s">
        <v>108</v>
      </c>
      <c r="D392" t="s">
        <v>40</v>
      </c>
      <c r="E392" t="s">
        <v>23</v>
      </c>
      <c r="F392" t="s">
        <v>26</v>
      </c>
      <c r="G392" t="s">
        <v>27</v>
      </c>
      <c r="H392" t="s">
        <v>71</v>
      </c>
      <c r="I392">
        <v>1</v>
      </c>
      <c r="J392" t="s">
        <v>234</v>
      </c>
      <c r="K392" t="s">
        <v>168</v>
      </c>
      <c r="L392" t="s">
        <v>173</v>
      </c>
      <c r="M392">
        <v>33</v>
      </c>
      <c r="N392">
        <v>0</v>
      </c>
      <c r="O392">
        <v>0</v>
      </c>
      <c r="P392">
        <v>0</v>
      </c>
      <c r="X392" t="str">
        <f>Attack[[#This Row],[服装]]&amp;Attack[[#This Row],[名前]]&amp;Attack[[#This Row],[レアリティ]]</f>
        <v>ユニフォーム黒尾鉄朗ICONIC</v>
      </c>
    </row>
    <row r="393" spans="1:24" x14ac:dyDescent="0.25">
      <c r="A393">
        <f>VLOOKUP(Attack[[#This Row],[No用]],SetNo[[No.用]:[vlookup 用]],2,FALSE)</f>
        <v>91</v>
      </c>
      <c r="B393">
        <f>IF(ROW()=2,1,IF(A392&lt;&gt;Attack[[#This Row],[No]],1,B392+1))</f>
        <v>2</v>
      </c>
      <c r="C393" t="s">
        <v>108</v>
      </c>
      <c r="D393" t="s">
        <v>40</v>
      </c>
      <c r="E393" t="s">
        <v>23</v>
      </c>
      <c r="F393" t="s">
        <v>26</v>
      </c>
      <c r="G393" t="s">
        <v>27</v>
      </c>
      <c r="H393" t="s">
        <v>71</v>
      </c>
      <c r="I393">
        <v>1</v>
      </c>
      <c r="J393" t="s">
        <v>234</v>
      </c>
      <c r="K393" t="s">
        <v>169</v>
      </c>
      <c r="L393" t="s">
        <v>162</v>
      </c>
      <c r="M393">
        <v>28</v>
      </c>
      <c r="N393">
        <v>0</v>
      </c>
      <c r="O393">
        <v>0</v>
      </c>
      <c r="P393">
        <v>0</v>
      </c>
      <c r="X393" t="str">
        <f>Attack[[#This Row],[服装]]&amp;Attack[[#This Row],[名前]]&amp;Attack[[#This Row],[レアリティ]]</f>
        <v>ユニフォーム黒尾鉄朗ICONIC</v>
      </c>
    </row>
    <row r="394" spans="1:24" x14ac:dyDescent="0.25">
      <c r="A394">
        <f>VLOOKUP(Attack[[#This Row],[No用]],SetNo[[No.用]:[vlookup 用]],2,FALSE)</f>
        <v>91</v>
      </c>
      <c r="B394">
        <f>IF(ROW()=2,1,IF(A393&lt;&gt;Attack[[#This Row],[No]],1,B393+1))</f>
        <v>3</v>
      </c>
      <c r="C394" t="s">
        <v>108</v>
      </c>
      <c r="D394" t="s">
        <v>40</v>
      </c>
      <c r="E394" t="s">
        <v>23</v>
      </c>
      <c r="F394" t="s">
        <v>26</v>
      </c>
      <c r="G394" t="s">
        <v>27</v>
      </c>
      <c r="H394" t="s">
        <v>71</v>
      </c>
      <c r="I394">
        <v>1</v>
      </c>
      <c r="J394" t="s">
        <v>234</v>
      </c>
      <c r="K394" t="s">
        <v>257</v>
      </c>
      <c r="L394" t="s">
        <v>173</v>
      </c>
      <c r="M394">
        <v>37</v>
      </c>
      <c r="N394">
        <v>0</v>
      </c>
      <c r="O394">
        <v>0</v>
      </c>
      <c r="P394">
        <v>0</v>
      </c>
      <c r="X394" t="str">
        <f>Attack[[#This Row],[服装]]&amp;Attack[[#This Row],[名前]]&amp;Attack[[#This Row],[レアリティ]]</f>
        <v>ユニフォーム黒尾鉄朗ICONIC</v>
      </c>
    </row>
    <row r="395" spans="1:24" x14ac:dyDescent="0.25">
      <c r="A395">
        <f>VLOOKUP(Attack[[#This Row],[No用]],SetNo[[No.用]:[vlookup 用]],2,FALSE)</f>
        <v>91</v>
      </c>
      <c r="B395">
        <f>IF(ROW()=2,1,IF(A394&lt;&gt;Attack[[#This Row],[No]],1,B394+1))</f>
        <v>4</v>
      </c>
      <c r="C395" t="s">
        <v>108</v>
      </c>
      <c r="D395" t="s">
        <v>40</v>
      </c>
      <c r="E395" t="s">
        <v>23</v>
      </c>
      <c r="F395" t="s">
        <v>26</v>
      </c>
      <c r="G395" t="s">
        <v>27</v>
      </c>
      <c r="H395" t="s">
        <v>71</v>
      </c>
      <c r="I395">
        <v>1</v>
      </c>
      <c r="J395" t="s">
        <v>234</v>
      </c>
      <c r="K395" t="s">
        <v>171</v>
      </c>
      <c r="L395" t="s">
        <v>162</v>
      </c>
      <c r="M395">
        <v>30</v>
      </c>
      <c r="N395">
        <v>0</v>
      </c>
      <c r="O395">
        <v>0</v>
      </c>
      <c r="P395">
        <v>0</v>
      </c>
      <c r="X395" t="str">
        <f>Attack[[#This Row],[服装]]&amp;Attack[[#This Row],[名前]]&amp;Attack[[#This Row],[レアリティ]]</f>
        <v>ユニフォーム黒尾鉄朗ICONIC</v>
      </c>
    </row>
    <row r="396" spans="1:24" x14ac:dyDescent="0.25">
      <c r="A396">
        <f>VLOOKUP(Attack[[#This Row],[No用]],SetNo[[No.用]:[vlookup 用]],2,FALSE)</f>
        <v>91</v>
      </c>
      <c r="B396">
        <f>IF(ROW()=2,1,IF(A395&lt;&gt;Attack[[#This Row],[No]],1,B395+1))</f>
        <v>5</v>
      </c>
      <c r="C396" t="s">
        <v>108</v>
      </c>
      <c r="D396" t="s">
        <v>40</v>
      </c>
      <c r="E396" t="s">
        <v>23</v>
      </c>
      <c r="F396" t="s">
        <v>26</v>
      </c>
      <c r="G396" t="s">
        <v>27</v>
      </c>
      <c r="H396" t="s">
        <v>71</v>
      </c>
      <c r="I396">
        <v>1</v>
      </c>
      <c r="J396" t="s">
        <v>234</v>
      </c>
      <c r="K396" t="s">
        <v>172</v>
      </c>
      <c r="L396" t="s">
        <v>162</v>
      </c>
      <c r="M396">
        <v>25</v>
      </c>
      <c r="N396">
        <v>0</v>
      </c>
      <c r="O396">
        <v>0</v>
      </c>
      <c r="P396">
        <v>0</v>
      </c>
      <c r="X396" t="str">
        <f>Attack[[#This Row],[服装]]&amp;Attack[[#This Row],[名前]]&amp;Attack[[#This Row],[レアリティ]]</f>
        <v>ユニフォーム黒尾鉄朗ICONIC</v>
      </c>
    </row>
    <row r="397" spans="1:24" x14ac:dyDescent="0.25">
      <c r="A397">
        <f>VLOOKUP(Attack[[#This Row],[No用]],SetNo[[No.用]:[vlookup 用]],2,FALSE)</f>
        <v>92</v>
      </c>
      <c r="B397">
        <f>IF(ROW()=2,1,IF(A396&lt;&gt;Attack[[#This Row],[No]],1,B396+1))</f>
        <v>1</v>
      </c>
      <c r="C397" t="s">
        <v>149</v>
      </c>
      <c r="D397" t="s">
        <v>40</v>
      </c>
      <c r="E397" t="s">
        <v>73</v>
      </c>
      <c r="F397" t="s">
        <v>26</v>
      </c>
      <c r="G397" t="s">
        <v>27</v>
      </c>
      <c r="H397" t="s">
        <v>71</v>
      </c>
      <c r="I397">
        <v>1</v>
      </c>
      <c r="J397" t="s">
        <v>234</v>
      </c>
      <c r="K397" t="s">
        <v>168</v>
      </c>
      <c r="L397" t="s">
        <v>178</v>
      </c>
      <c r="M397">
        <v>29</v>
      </c>
      <c r="N397">
        <v>0</v>
      </c>
      <c r="O397">
        <v>0</v>
      </c>
      <c r="P397">
        <v>0</v>
      </c>
      <c r="X397" t="str">
        <f>Attack[[#This Row],[服装]]&amp;Attack[[#This Row],[名前]]&amp;Attack[[#This Row],[レアリティ]]</f>
        <v>制服黒尾鉄朗ICONIC</v>
      </c>
    </row>
    <row r="398" spans="1:24" x14ac:dyDescent="0.25">
      <c r="A398">
        <f>VLOOKUP(Attack[[#This Row],[No用]],SetNo[[No.用]:[vlookup 用]],2,FALSE)</f>
        <v>92</v>
      </c>
      <c r="B398">
        <f>IF(ROW()=2,1,IF(A397&lt;&gt;Attack[[#This Row],[No]],1,B397+1))</f>
        <v>2</v>
      </c>
      <c r="C398" t="s">
        <v>149</v>
      </c>
      <c r="D398" t="s">
        <v>40</v>
      </c>
      <c r="E398" t="s">
        <v>73</v>
      </c>
      <c r="F398" t="s">
        <v>26</v>
      </c>
      <c r="G398" t="s">
        <v>27</v>
      </c>
      <c r="H398" t="s">
        <v>71</v>
      </c>
      <c r="I398">
        <v>1</v>
      </c>
      <c r="J398" t="s">
        <v>234</v>
      </c>
      <c r="K398" t="s">
        <v>169</v>
      </c>
      <c r="L398" t="s">
        <v>162</v>
      </c>
      <c r="M398">
        <v>28</v>
      </c>
      <c r="N398">
        <v>0</v>
      </c>
      <c r="O398">
        <v>0</v>
      </c>
      <c r="P398">
        <v>0</v>
      </c>
      <c r="X398" t="str">
        <f>Attack[[#This Row],[服装]]&amp;Attack[[#This Row],[名前]]&amp;Attack[[#This Row],[レアリティ]]</f>
        <v>制服黒尾鉄朗ICONIC</v>
      </c>
    </row>
    <row r="399" spans="1:24" x14ac:dyDescent="0.25">
      <c r="A399">
        <f>VLOOKUP(Attack[[#This Row],[No用]],SetNo[[No.用]:[vlookup 用]],2,FALSE)</f>
        <v>92</v>
      </c>
      <c r="B399">
        <f>IF(ROW()=2,1,IF(A398&lt;&gt;Attack[[#This Row],[No]],1,B398+1))</f>
        <v>3</v>
      </c>
      <c r="C399" t="s">
        <v>149</v>
      </c>
      <c r="D399" t="s">
        <v>40</v>
      </c>
      <c r="E399" t="s">
        <v>73</v>
      </c>
      <c r="F399" t="s">
        <v>26</v>
      </c>
      <c r="G399" t="s">
        <v>27</v>
      </c>
      <c r="H399" t="s">
        <v>71</v>
      </c>
      <c r="I399">
        <v>1</v>
      </c>
      <c r="J399" t="s">
        <v>234</v>
      </c>
      <c r="K399" t="s">
        <v>257</v>
      </c>
      <c r="L399" t="s">
        <v>173</v>
      </c>
      <c r="M399">
        <v>37</v>
      </c>
      <c r="N399">
        <v>0</v>
      </c>
      <c r="O399">
        <v>0</v>
      </c>
      <c r="P399">
        <v>0</v>
      </c>
      <c r="X399" t="str">
        <f>Attack[[#This Row],[服装]]&amp;Attack[[#This Row],[名前]]&amp;Attack[[#This Row],[レアリティ]]</f>
        <v>制服黒尾鉄朗ICONIC</v>
      </c>
    </row>
    <row r="400" spans="1:24" x14ac:dyDescent="0.25">
      <c r="A400">
        <f>VLOOKUP(Attack[[#This Row],[No用]],SetNo[[No.用]:[vlookup 用]],2,FALSE)</f>
        <v>92</v>
      </c>
      <c r="B400">
        <f>IF(ROW()=2,1,IF(A399&lt;&gt;Attack[[#This Row],[No]],1,B399+1))</f>
        <v>4</v>
      </c>
      <c r="C400" t="s">
        <v>149</v>
      </c>
      <c r="D400" t="s">
        <v>40</v>
      </c>
      <c r="E400" t="s">
        <v>73</v>
      </c>
      <c r="F400" t="s">
        <v>26</v>
      </c>
      <c r="G400" t="s">
        <v>27</v>
      </c>
      <c r="H400" t="s">
        <v>71</v>
      </c>
      <c r="I400">
        <v>1</v>
      </c>
      <c r="J400" t="s">
        <v>234</v>
      </c>
      <c r="K400" t="s">
        <v>171</v>
      </c>
      <c r="L400" t="s">
        <v>162</v>
      </c>
      <c r="M400">
        <v>30</v>
      </c>
      <c r="N400">
        <v>0</v>
      </c>
      <c r="O400">
        <v>0</v>
      </c>
      <c r="P400">
        <v>0</v>
      </c>
      <c r="X400" t="str">
        <f>Attack[[#This Row],[服装]]&amp;Attack[[#This Row],[名前]]&amp;Attack[[#This Row],[レアリティ]]</f>
        <v>制服黒尾鉄朗ICONIC</v>
      </c>
    </row>
    <row r="401" spans="1:24" x14ac:dyDescent="0.25">
      <c r="A401">
        <f>VLOOKUP(Attack[[#This Row],[No用]],SetNo[[No.用]:[vlookup 用]],2,FALSE)</f>
        <v>92</v>
      </c>
      <c r="B401">
        <f>IF(ROW()=2,1,IF(A400&lt;&gt;Attack[[#This Row],[No]],1,B400+1))</f>
        <v>5</v>
      </c>
      <c r="C401" t="s">
        <v>149</v>
      </c>
      <c r="D401" t="s">
        <v>40</v>
      </c>
      <c r="E401" t="s">
        <v>73</v>
      </c>
      <c r="F401" t="s">
        <v>26</v>
      </c>
      <c r="G401" t="s">
        <v>27</v>
      </c>
      <c r="H401" t="s">
        <v>71</v>
      </c>
      <c r="I401">
        <v>1</v>
      </c>
      <c r="J401" t="s">
        <v>234</v>
      </c>
      <c r="K401" t="s">
        <v>172</v>
      </c>
      <c r="L401" t="s">
        <v>162</v>
      </c>
      <c r="M401">
        <v>25</v>
      </c>
      <c r="N401">
        <v>0</v>
      </c>
      <c r="O401">
        <v>0</v>
      </c>
      <c r="P401">
        <v>0</v>
      </c>
      <c r="X401" t="str">
        <f>Attack[[#This Row],[服装]]&amp;Attack[[#This Row],[名前]]&amp;Attack[[#This Row],[レアリティ]]</f>
        <v>制服黒尾鉄朗ICONIC</v>
      </c>
    </row>
    <row r="402" spans="1:24" x14ac:dyDescent="0.25">
      <c r="A402">
        <f>VLOOKUP(Attack[[#This Row],[No用]],SetNo[[No.用]:[vlookup 用]],2,FALSE)</f>
        <v>92</v>
      </c>
      <c r="B402">
        <f>IF(ROW()=2,1,IF(A401&lt;&gt;Attack[[#This Row],[No]],1,B401+1))</f>
        <v>6</v>
      </c>
      <c r="C402" t="s">
        <v>149</v>
      </c>
      <c r="D402" t="s">
        <v>40</v>
      </c>
      <c r="E402" t="s">
        <v>73</v>
      </c>
      <c r="F402" t="s">
        <v>26</v>
      </c>
      <c r="G402" t="s">
        <v>27</v>
      </c>
      <c r="H402" t="s">
        <v>71</v>
      </c>
      <c r="I402">
        <v>1</v>
      </c>
      <c r="J402" t="s">
        <v>234</v>
      </c>
      <c r="K402" t="s">
        <v>171</v>
      </c>
      <c r="L402" t="s">
        <v>224</v>
      </c>
      <c r="M402">
        <v>44</v>
      </c>
      <c r="N402">
        <v>0</v>
      </c>
      <c r="O402">
        <v>54</v>
      </c>
      <c r="P402">
        <v>0</v>
      </c>
      <c r="W402" s="1" t="s">
        <v>1675</v>
      </c>
      <c r="X402" t="str">
        <f>Attack[[#This Row],[服装]]&amp;Attack[[#This Row],[名前]]&amp;Attack[[#This Row],[レアリティ]]</f>
        <v>制服黒尾鉄朗ICONIC</v>
      </c>
    </row>
    <row r="403" spans="1:24" x14ac:dyDescent="0.25">
      <c r="A403">
        <f>VLOOKUP(Attack[[#This Row],[No用]],SetNo[[No.用]:[vlookup 用]],2,FALSE)</f>
        <v>93</v>
      </c>
      <c r="B403">
        <f>IF(ROW()=2,1,IF(A402&lt;&gt;Attack[[#This Row],[No]],1,B402+1))</f>
        <v>1</v>
      </c>
      <c r="C403" t="s">
        <v>150</v>
      </c>
      <c r="D403" t="s">
        <v>40</v>
      </c>
      <c r="E403" t="s">
        <v>90</v>
      </c>
      <c r="F403" t="s">
        <v>26</v>
      </c>
      <c r="G403" t="s">
        <v>27</v>
      </c>
      <c r="H403" t="s">
        <v>71</v>
      </c>
      <c r="I403">
        <v>1</v>
      </c>
      <c r="J403" t="s">
        <v>234</v>
      </c>
      <c r="K403" t="s">
        <v>168</v>
      </c>
      <c r="L403" t="s">
        <v>173</v>
      </c>
      <c r="M403">
        <v>33</v>
      </c>
      <c r="N403">
        <v>0</v>
      </c>
      <c r="O403">
        <v>0</v>
      </c>
      <c r="P403">
        <v>0</v>
      </c>
      <c r="X403" t="str">
        <f>Attack[[#This Row],[服装]]&amp;Attack[[#This Row],[名前]]&amp;Attack[[#This Row],[レアリティ]]</f>
        <v>夏祭り黒尾鉄朗ICONIC</v>
      </c>
    </row>
    <row r="404" spans="1:24" x14ac:dyDescent="0.25">
      <c r="A404">
        <f>VLOOKUP(Attack[[#This Row],[No用]],SetNo[[No.用]:[vlookup 用]],2,FALSE)</f>
        <v>93</v>
      </c>
      <c r="B404">
        <f>IF(ROW()=2,1,IF(A403&lt;&gt;Attack[[#This Row],[No]],1,B403+1))</f>
        <v>2</v>
      </c>
      <c r="C404" t="s">
        <v>150</v>
      </c>
      <c r="D404" t="s">
        <v>40</v>
      </c>
      <c r="E404" t="s">
        <v>90</v>
      </c>
      <c r="F404" t="s">
        <v>26</v>
      </c>
      <c r="G404" t="s">
        <v>27</v>
      </c>
      <c r="H404" t="s">
        <v>71</v>
      </c>
      <c r="I404">
        <v>1</v>
      </c>
      <c r="J404" t="s">
        <v>234</v>
      </c>
      <c r="K404" t="s">
        <v>169</v>
      </c>
      <c r="L404" t="s">
        <v>178</v>
      </c>
      <c r="M404">
        <v>29</v>
      </c>
      <c r="N404">
        <v>0</v>
      </c>
      <c r="O404">
        <v>0</v>
      </c>
      <c r="P404">
        <v>0</v>
      </c>
      <c r="X404" t="str">
        <f>Attack[[#This Row],[服装]]&amp;Attack[[#This Row],[名前]]&amp;Attack[[#This Row],[レアリティ]]</f>
        <v>夏祭り黒尾鉄朗ICONIC</v>
      </c>
    </row>
    <row r="405" spans="1:24" x14ac:dyDescent="0.25">
      <c r="A405">
        <f>VLOOKUP(Attack[[#This Row],[No用]],SetNo[[No.用]:[vlookup 用]],2,FALSE)</f>
        <v>93</v>
      </c>
      <c r="B405">
        <f>IF(ROW()=2,1,IF(A404&lt;&gt;Attack[[#This Row],[No]],1,B404+1))</f>
        <v>3</v>
      </c>
      <c r="C405" t="s">
        <v>150</v>
      </c>
      <c r="D405" t="s">
        <v>40</v>
      </c>
      <c r="E405" t="s">
        <v>90</v>
      </c>
      <c r="F405" t="s">
        <v>26</v>
      </c>
      <c r="G405" t="s">
        <v>27</v>
      </c>
      <c r="H405" t="s">
        <v>71</v>
      </c>
      <c r="I405">
        <v>1</v>
      </c>
      <c r="J405" t="s">
        <v>234</v>
      </c>
      <c r="K405" t="s">
        <v>257</v>
      </c>
      <c r="L405" t="s">
        <v>173</v>
      </c>
      <c r="M405">
        <v>37</v>
      </c>
      <c r="N405">
        <v>0</v>
      </c>
      <c r="O405">
        <v>0</v>
      </c>
      <c r="P405">
        <v>0</v>
      </c>
      <c r="X405" t="str">
        <f>Attack[[#This Row],[服装]]&amp;Attack[[#This Row],[名前]]&amp;Attack[[#This Row],[レアリティ]]</f>
        <v>夏祭り黒尾鉄朗ICONIC</v>
      </c>
    </row>
    <row r="406" spans="1:24" x14ac:dyDescent="0.25">
      <c r="A406">
        <f>VLOOKUP(Attack[[#This Row],[No用]],SetNo[[No.用]:[vlookup 用]],2,FALSE)</f>
        <v>93</v>
      </c>
      <c r="B406">
        <f>IF(ROW()=2,1,IF(A405&lt;&gt;Attack[[#This Row],[No]],1,B405+1))</f>
        <v>4</v>
      </c>
      <c r="C406" t="s">
        <v>150</v>
      </c>
      <c r="D406" t="s">
        <v>40</v>
      </c>
      <c r="E406" t="s">
        <v>90</v>
      </c>
      <c r="F406" t="s">
        <v>26</v>
      </c>
      <c r="G406" t="s">
        <v>27</v>
      </c>
      <c r="H406" t="s">
        <v>71</v>
      </c>
      <c r="I406">
        <v>1</v>
      </c>
      <c r="J406" t="s">
        <v>234</v>
      </c>
      <c r="K406" t="s">
        <v>171</v>
      </c>
      <c r="L406" t="s">
        <v>162</v>
      </c>
      <c r="M406">
        <v>30</v>
      </c>
      <c r="N406">
        <v>0</v>
      </c>
      <c r="O406">
        <v>0</v>
      </c>
      <c r="P406">
        <v>0</v>
      </c>
      <c r="X406" t="str">
        <f>Attack[[#This Row],[服装]]&amp;Attack[[#This Row],[名前]]&amp;Attack[[#This Row],[レアリティ]]</f>
        <v>夏祭り黒尾鉄朗ICONIC</v>
      </c>
    </row>
    <row r="407" spans="1:24" x14ac:dyDescent="0.25">
      <c r="A407">
        <f>VLOOKUP(Attack[[#This Row],[No用]],SetNo[[No.用]:[vlookup 用]],2,FALSE)</f>
        <v>93</v>
      </c>
      <c r="B407">
        <f>IF(ROW()=2,1,IF(A406&lt;&gt;Attack[[#This Row],[No]],1,B406+1))</f>
        <v>5</v>
      </c>
      <c r="C407" t="s">
        <v>150</v>
      </c>
      <c r="D407" t="s">
        <v>40</v>
      </c>
      <c r="E407" t="s">
        <v>90</v>
      </c>
      <c r="F407" t="s">
        <v>26</v>
      </c>
      <c r="G407" t="s">
        <v>27</v>
      </c>
      <c r="H407" t="s">
        <v>71</v>
      </c>
      <c r="I407">
        <v>1</v>
      </c>
      <c r="J407" t="s">
        <v>234</v>
      </c>
      <c r="K407" t="s">
        <v>172</v>
      </c>
      <c r="L407" t="s">
        <v>162</v>
      </c>
      <c r="M407">
        <v>25</v>
      </c>
      <c r="N407">
        <v>0</v>
      </c>
      <c r="O407">
        <v>0</v>
      </c>
      <c r="P407">
        <v>0</v>
      </c>
      <c r="X407" t="str">
        <f>Attack[[#This Row],[服装]]&amp;Attack[[#This Row],[名前]]&amp;Attack[[#This Row],[レアリティ]]</f>
        <v>夏祭り黒尾鉄朗ICONIC</v>
      </c>
    </row>
    <row r="408" spans="1:24" x14ac:dyDescent="0.25">
      <c r="A408">
        <f>VLOOKUP(Attack[[#This Row],[No用]],SetNo[[No.用]:[vlookup 用]],2,FALSE)</f>
        <v>93</v>
      </c>
      <c r="B408">
        <f>IF(ROW()=2,1,IF(A407&lt;&gt;Attack[[#This Row],[No]],1,B407+1))</f>
        <v>6</v>
      </c>
      <c r="C408" t="s">
        <v>150</v>
      </c>
      <c r="D408" t="s">
        <v>40</v>
      </c>
      <c r="E408" t="s">
        <v>90</v>
      </c>
      <c r="F408" t="s">
        <v>26</v>
      </c>
      <c r="G408" t="s">
        <v>27</v>
      </c>
      <c r="H408" t="s">
        <v>71</v>
      </c>
      <c r="I408">
        <v>1</v>
      </c>
      <c r="J408" t="s">
        <v>234</v>
      </c>
      <c r="K408" t="s">
        <v>183</v>
      </c>
      <c r="L408" t="s">
        <v>224</v>
      </c>
      <c r="M408">
        <v>44</v>
      </c>
      <c r="N408">
        <v>0</v>
      </c>
      <c r="O408">
        <v>54</v>
      </c>
      <c r="P408">
        <v>0</v>
      </c>
      <c r="Q408" s="1" t="s">
        <v>967</v>
      </c>
      <c r="W408" s="1" t="s">
        <v>1368</v>
      </c>
      <c r="X408" t="str">
        <f>Attack[[#This Row],[服装]]&amp;Attack[[#This Row],[名前]]&amp;Attack[[#This Row],[レアリティ]]</f>
        <v>夏祭り黒尾鉄朗ICONIC</v>
      </c>
    </row>
    <row r="409" spans="1:24" x14ac:dyDescent="0.25">
      <c r="A409">
        <f>VLOOKUP(Attack[[#This Row],[No用]],SetNo[[No.用]:[vlookup 用]],2,FALSE)</f>
        <v>94</v>
      </c>
      <c r="B409">
        <f>IF(ROW()=2,1,IF(A408&lt;&gt;Attack[[#This Row],[No]],1,B408+1))</f>
        <v>1</v>
      </c>
      <c r="C409" s="1" t="s">
        <v>604</v>
      </c>
      <c r="D409" s="1" t="s">
        <v>40</v>
      </c>
      <c r="E409" s="1" t="s">
        <v>77</v>
      </c>
      <c r="F409" s="1" t="s">
        <v>26</v>
      </c>
      <c r="G409" s="1" t="s">
        <v>27</v>
      </c>
      <c r="H409" s="1" t="s">
        <v>71</v>
      </c>
      <c r="I409">
        <v>1</v>
      </c>
      <c r="J409" t="s">
        <v>234</v>
      </c>
      <c r="K409" s="1" t="s">
        <v>168</v>
      </c>
      <c r="L409" s="1" t="s">
        <v>173</v>
      </c>
      <c r="M409">
        <v>33</v>
      </c>
      <c r="N409">
        <v>0</v>
      </c>
      <c r="O409">
        <v>0</v>
      </c>
      <c r="P409">
        <v>0</v>
      </c>
      <c r="X409" t="str">
        <f>Attack[[#This Row],[服装]]&amp;Attack[[#This Row],[名前]]&amp;Attack[[#This Row],[レアリティ]]</f>
        <v>1周年黒尾鉄朗ICONIC</v>
      </c>
    </row>
    <row r="410" spans="1:24" x14ac:dyDescent="0.25">
      <c r="A410">
        <f>VLOOKUP(Attack[[#This Row],[No用]],SetNo[[No.用]:[vlookup 用]],2,FALSE)</f>
        <v>94</v>
      </c>
      <c r="B410">
        <f>IF(ROW()=2,1,IF(A409&lt;&gt;Attack[[#This Row],[No]],1,B409+1))</f>
        <v>2</v>
      </c>
      <c r="C410" s="1" t="s">
        <v>604</v>
      </c>
      <c r="D410" s="1" t="s">
        <v>40</v>
      </c>
      <c r="E410" s="1" t="s">
        <v>77</v>
      </c>
      <c r="F410" s="1" t="s">
        <v>26</v>
      </c>
      <c r="G410" s="1" t="s">
        <v>27</v>
      </c>
      <c r="H410" s="1" t="s">
        <v>71</v>
      </c>
      <c r="I410">
        <v>1</v>
      </c>
      <c r="J410" t="s">
        <v>234</v>
      </c>
      <c r="K410" s="1" t="s">
        <v>169</v>
      </c>
      <c r="L410" s="1" t="s">
        <v>178</v>
      </c>
      <c r="M410">
        <v>31</v>
      </c>
      <c r="N410">
        <v>0</v>
      </c>
      <c r="O410">
        <v>0</v>
      </c>
      <c r="P410">
        <v>0</v>
      </c>
      <c r="X410" t="str">
        <f>Attack[[#This Row],[服装]]&amp;Attack[[#This Row],[名前]]&amp;Attack[[#This Row],[レアリティ]]</f>
        <v>1周年黒尾鉄朗ICONIC</v>
      </c>
    </row>
    <row r="411" spans="1:24" x14ac:dyDescent="0.25">
      <c r="A411">
        <f>VLOOKUP(Attack[[#This Row],[No用]],SetNo[[No.用]:[vlookup 用]],2,FALSE)</f>
        <v>94</v>
      </c>
      <c r="B411">
        <f>IF(ROW()=2,1,IF(A410&lt;&gt;Attack[[#This Row],[No]],1,B410+1))</f>
        <v>3</v>
      </c>
      <c r="C411" s="1" t="s">
        <v>604</v>
      </c>
      <c r="D411" s="1" t="s">
        <v>40</v>
      </c>
      <c r="E411" s="1" t="s">
        <v>77</v>
      </c>
      <c r="F411" s="1" t="s">
        <v>26</v>
      </c>
      <c r="G411" s="1" t="s">
        <v>27</v>
      </c>
      <c r="H411" s="1" t="s">
        <v>71</v>
      </c>
      <c r="I411">
        <v>1</v>
      </c>
      <c r="J411" t="s">
        <v>234</v>
      </c>
      <c r="K411" s="1" t="s">
        <v>257</v>
      </c>
      <c r="L411" s="1" t="s">
        <v>173</v>
      </c>
      <c r="M411">
        <v>37</v>
      </c>
      <c r="N411">
        <v>0</v>
      </c>
      <c r="O411">
        <v>0</v>
      </c>
      <c r="P411">
        <v>0</v>
      </c>
      <c r="X411" t="str">
        <f>Attack[[#This Row],[服装]]&amp;Attack[[#This Row],[名前]]&amp;Attack[[#This Row],[レアリティ]]</f>
        <v>1周年黒尾鉄朗ICONIC</v>
      </c>
    </row>
    <row r="412" spans="1:24" x14ac:dyDescent="0.25">
      <c r="A412">
        <f>VLOOKUP(Attack[[#This Row],[No用]],SetNo[[No.用]:[vlookup 用]],2,FALSE)</f>
        <v>94</v>
      </c>
      <c r="B412">
        <f>IF(ROW()=2,1,IF(A411&lt;&gt;Attack[[#This Row],[No]],1,B411+1))</f>
        <v>4</v>
      </c>
      <c r="C412" s="1" t="s">
        <v>604</v>
      </c>
      <c r="D412" s="1" t="s">
        <v>40</v>
      </c>
      <c r="E412" s="1" t="s">
        <v>77</v>
      </c>
      <c r="F412" s="1" t="s">
        <v>26</v>
      </c>
      <c r="G412" s="1" t="s">
        <v>27</v>
      </c>
      <c r="H412" s="1" t="s">
        <v>71</v>
      </c>
      <c r="I412">
        <v>1</v>
      </c>
      <c r="J412" t="s">
        <v>234</v>
      </c>
      <c r="K412" s="1" t="s">
        <v>171</v>
      </c>
      <c r="L412" s="1" t="s">
        <v>178</v>
      </c>
      <c r="M412">
        <v>33</v>
      </c>
      <c r="N412">
        <v>0</v>
      </c>
      <c r="O412">
        <v>0</v>
      </c>
      <c r="P412">
        <v>0</v>
      </c>
      <c r="X412" t="str">
        <f>Attack[[#This Row],[服装]]&amp;Attack[[#This Row],[名前]]&amp;Attack[[#This Row],[レアリティ]]</f>
        <v>1周年黒尾鉄朗ICONIC</v>
      </c>
    </row>
    <row r="413" spans="1:24" x14ac:dyDescent="0.25">
      <c r="A413">
        <f>VLOOKUP(Attack[[#This Row],[No用]],SetNo[[No.用]:[vlookup 用]],2,FALSE)</f>
        <v>94</v>
      </c>
      <c r="B413">
        <f>IF(ROW()=2,1,IF(A412&lt;&gt;Attack[[#This Row],[No]],1,B412+1))</f>
        <v>5</v>
      </c>
      <c r="C413" s="1" t="s">
        <v>604</v>
      </c>
      <c r="D413" s="1" t="s">
        <v>40</v>
      </c>
      <c r="E413" s="1" t="s">
        <v>77</v>
      </c>
      <c r="F413" s="1" t="s">
        <v>26</v>
      </c>
      <c r="G413" s="1" t="s">
        <v>27</v>
      </c>
      <c r="H413" s="1" t="s">
        <v>71</v>
      </c>
      <c r="I413">
        <v>1</v>
      </c>
      <c r="J413" t="s">
        <v>234</v>
      </c>
      <c r="K413" s="1" t="s">
        <v>172</v>
      </c>
      <c r="L413" s="1" t="s">
        <v>178</v>
      </c>
      <c r="M413">
        <v>28</v>
      </c>
      <c r="N413">
        <v>0</v>
      </c>
      <c r="O413">
        <v>0</v>
      </c>
      <c r="P413">
        <v>0</v>
      </c>
      <c r="X413" t="str">
        <f>Attack[[#This Row],[服装]]&amp;Attack[[#This Row],[名前]]&amp;Attack[[#This Row],[レアリティ]]</f>
        <v>1周年黒尾鉄朗ICONIC</v>
      </c>
    </row>
    <row r="414" spans="1:24" x14ac:dyDescent="0.25">
      <c r="A414">
        <f>VLOOKUP(Attack[[#This Row],[No用]],SetNo[[No.用]:[vlookup 用]],2,FALSE)</f>
        <v>94</v>
      </c>
      <c r="B414">
        <f>IF(ROW()=2,1,IF(A413&lt;&gt;Attack[[#This Row],[No]],1,B413+1))</f>
        <v>6</v>
      </c>
      <c r="C414" s="1" t="s">
        <v>604</v>
      </c>
      <c r="D414" s="1" t="s">
        <v>40</v>
      </c>
      <c r="E414" s="1" t="s">
        <v>77</v>
      </c>
      <c r="F414" s="1" t="s">
        <v>26</v>
      </c>
      <c r="G414" s="1" t="s">
        <v>27</v>
      </c>
      <c r="H414" s="1" t="s">
        <v>71</v>
      </c>
      <c r="I414">
        <v>1</v>
      </c>
      <c r="J414" t="s">
        <v>234</v>
      </c>
      <c r="K414" s="1" t="s">
        <v>183</v>
      </c>
      <c r="L414" s="1" t="s">
        <v>224</v>
      </c>
      <c r="M414">
        <v>44</v>
      </c>
      <c r="N414">
        <v>0</v>
      </c>
      <c r="O414">
        <v>54</v>
      </c>
      <c r="P414">
        <v>0</v>
      </c>
      <c r="Q414" s="1" t="s">
        <v>967</v>
      </c>
      <c r="W414" s="1" t="s">
        <v>1368</v>
      </c>
      <c r="X414" t="str">
        <f>Attack[[#This Row],[服装]]&amp;Attack[[#This Row],[名前]]&amp;Attack[[#This Row],[レアリティ]]</f>
        <v>1周年黒尾鉄朗ICONIC</v>
      </c>
    </row>
    <row r="415" spans="1:24" x14ac:dyDescent="0.25">
      <c r="A415">
        <f>VLOOKUP(Attack[[#This Row],[No用]],SetNo[[No.用]:[vlookup 用]],2,FALSE)</f>
        <v>94</v>
      </c>
      <c r="B415">
        <f>IF(ROW()=2,1,IF(A414&lt;&gt;Attack[[#This Row],[No]],1,B414+1))</f>
        <v>7</v>
      </c>
      <c r="C415" s="1" t="s">
        <v>604</v>
      </c>
      <c r="D415" s="1" t="s">
        <v>40</v>
      </c>
      <c r="E415" s="1" t="s">
        <v>77</v>
      </c>
      <c r="F415" s="1" t="s">
        <v>26</v>
      </c>
      <c r="G415" s="1" t="s">
        <v>27</v>
      </c>
      <c r="H415" s="1" t="s">
        <v>71</v>
      </c>
      <c r="I415">
        <v>1</v>
      </c>
      <c r="J415" t="s">
        <v>234</v>
      </c>
      <c r="K415" s="1" t="s">
        <v>257</v>
      </c>
      <c r="L415" s="1" t="s">
        <v>224</v>
      </c>
      <c r="M415">
        <v>44</v>
      </c>
      <c r="N415">
        <v>0</v>
      </c>
      <c r="O415">
        <v>54</v>
      </c>
      <c r="P415">
        <v>0</v>
      </c>
      <c r="W415" s="1" t="s">
        <v>1458</v>
      </c>
      <c r="X415" t="str">
        <f>Attack[[#This Row],[服装]]&amp;Attack[[#This Row],[名前]]&amp;Attack[[#This Row],[レアリティ]]</f>
        <v>1周年黒尾鉄朗ICONIC</v>
      </c>
    </row>
    <row r="416" spans="1:24" x14ac:dyDescent="0.25">
      <c r="A416">
        <f>VLOOKUP(Attack[[#This Row],[No用]],SetNo[[No.用]:[vlookup 用]],2,FALSE)</f>
        <v>95</v>
      </c>
      <c r="B416">
        <f>IF(ROW()=2,1,IF(A415&lt;&gt;Attack[[#This Row],[No]],1,B415+1))</f>
        <v>1</v>
      </c>
      <c r="C416" s="1" t="s">
        <v>677</v>
      </c>
      <c r="D416" s="1" t="s">
        <v>40</v>
      </c>
      <c r="E416" s="1" t="s">
        <v>73</v>
      </c>
      <c r="F416" s="1" t="s">
        <v>26</v>
      </c>
      <c r="G416" s="1" t="s">
        <v>27</v>
      </c>
      <c r="H416" s="1" t="s">
        <v>71</v>
      </c>
      <c r="I416">
        <v>1</v>
      </c>
      <c r="J416" t="s">
        <v>234</v>
      </c>
      <c r="K416" s="1" t="s">
        <v>168</v>
      </c>
      <c r="L416" s="1" t="s">
        <v>173</v>
      </c>
      <c r="M416">
        <v>33</v>
      </c>
      <c r="N416">
        <v>0</v>
      </c>
      <c r="O416">
        <v>0</v>
      </c>
      <c r="P416">
        <v>0</v>
      </c>
      <c r="X416" t="str">
        <f>Attack[[#This Row],[服装]]&amp;Attack[[#This Row],[名前]]&amp;Attack[[#This Row],[レアリティ]]</f>
        <v>キャンプ黒尾鉄朗ICONIC</v>
      </c>
    </row>
    <row r="417" spans="1:24" x14ac:dyDescent="0.25">
      <c r="A417">
        <f>VLOOKUP(Attack[[#This Row],[No用]],SetNo[[No.用]:[vlookup 用]],2,FALSE)</f>
        <v>95</v>
      </c>
      <c r="B417">
        <f>IF(ROW()=2,1,IF(A416&lt;&gt;Attack[[#This Row],[No]],1,B416+1))</f>
        <v>2</v>
      </c>
      <c r="C417" s="1" t="s">
        <v>677</v>
      </c>
      <c r="D417" s="1" t="s">
        <v>40</v>
      </c>
      <c r="E417" s="1" t="s">
        <v>73</v>
      </c>
      <c r="F417" s="1" t="s">
        <v>26</v>
      </c>
      <c r="G417" s="1" t="s">
        <v>27</v>
      </c>
      <c r="H417" s="1" t="s">
        <v>71</v>
      </c>
      <c r="I417">
        <v>1</v>
      </c>
      <c r="J417" t="s">
        <v>234</v>
      </c>
      <c r="K417" s="1" t="s">
        <v>169</v>
      </c>
      <c r="L417" s="1" t="s">
        <v>178</v>
      </c>
      <c r="M417">
        <v>31</v>
      </c>
      <c r="N417">
        <v>0</v>
      </c>
      <c r="O417">
        <v>0</v>
      </c>
      <c r="P417">
        <v>0</v>
      </c>
      <c r="X417" t="str">
        <f>Attack[[#This Row],[服装]]&amp;Attack[[#This Row],[名前]]&amp;Attack[[#This Row],[レアリティ]]</f>
        <v>キャンプ黒尾鉄朗ICONIC</v>
      </c>
    </row>
    <row r="418" spans="1:24" x14ac:dyDescent="0.25">
      <c r="A418">
        <f>VLOOKUP(Attack[[#This Row],[No用]],SetNo[[No.用]:[vlookup 用]],2,FALSE)</f>
        <v>95</v>
      </c>
      <c r="B418">
        <f>IF(ROW()=2,1,IF(A417&lt;&gt;Attack[[#This Row],[No]],1,B417+1))</f>
        <v>3</v>
      </c>
      <c r="C418" s="1" t="s">
        <v>677</v>
      </c>
      <c r="D418" s="1" t="s">
        <v>40</v>
      </c>
      <c r="E418" s="1" t="s">
        <v>73</v>
      </c>
      <c r="F418" s="1" t="s">
        <v>26</v>
      </c>
      <c r="G418" s="1" t="s">
        <v>27</v>
      </c>
      <c r="H418" s="1" t="s">
        <v>71</v>
      </c>
      <c r="I418">
        <v>1</v>
      </c>
      <c r="J418" t="s">
        <v>234</v>
      </c>
      <c r="K418" s="1" t="s">
        <v>257</v>
      </c>
      <c r="L418" s="1" t="s">
        <v>173</v>
      </c>
      <c r="M418">
        <v>37</v>
      </c>
      <c r="N418">
        <v>0</v>
      </c>
      <c r="O418">
        <v>0</v>
      </c>
      <c r="P418">
        <v>0</v>
      </c>
      <c r="X418" t="str">
        <f>Attack[[#This Row],[服装]]&amp;Attack[[#This Row],[名前]]&amp;Attack[[#This Row],[レアリティ]]</f>
        <v>キャンプ黒尾鉄朗ICONIC</v>
      </c>
    </row>
    <row r="419" spans="1:24" x14ac:dyDescent="0.25">
      <c r="A419">
        <f>VLOOKUP(Attack[[#This Row],[No用]],SetNo[[No.用]:[vlookup 用]],2,FALSE)</f>
        <v>95</v>
      </c>
      <c r="B419">
        <f>IF(ROW()=2,1,IF(A418&lt;&gt;Attack[[#This Row],[No]],1,B418+1))</f>
        <v>4</v>
      </c>
      <c r="C419" s="1" t="s">
        <v>677</v>
      </c>
      <c r="D419" s="1" t="s">
        <v>40</v>
      </c>
      <c r="E419" s="1" t="s">
        <v>73</v>
      </c>
      <c r="F419" s="1" t="s">
        <v>26</v>
      </c>
      <c r="G419" s="1" t="s">
        <v>27</v>
      </c>
      <c r="H419" s="1" t="s">
        <v>71</v>
      </c>
      <c r="I419">
        <v>1</v>
      </c>
      <c r="J419" t="s">
        <v>234</v>
      </c>
      <c r="K419" s="1" t="s">
        <v>171</v>
      </c>
      <c r="L419" s="1" t="s">
        <v>162</v>
      </c>
      <c r="M419">
        <v>30</v>
      </c>
      <c r="N419">
        <v>0</v>
      </c>
      <c r="O419">
        <v>0</v>
      </c>
      <c r="P419">
        <v>0</v>
      </c>
      <c r="X419" t="str">
        <f>Attack[[#This Row],[服装]]&amp;Attack[[#This Row],[名前]]&amp;Attack[[#This Row],[レアリティ]]</f>
        <v>キャンプ黒尾鉄朗ICONIC</v>
      </c>
    </row>
    <row r="420" spans="1:24" x14ac:dyDescent="0.25">
      <c r="A420">
        <f>VLOOKUP(Attack[[#This Row],[No用]],SetNo[[No.用]:[vlookup 用]],2,FALSE)</f>
        <v>95</v>
      </c>
      <c r="B420">
        <f>IF(ROW()=2,1,IF(A419&lt;&gt;Attack[[#This Row],[No]],1,B419+1))</f>
        <v>5</v>
      </c>
      <c r="C420" s="1" t="s">
        <v>677</v>
      </c>
      <c r="D420" s="1" t="s">
        <v>40</v>
      </c>
      <c r="E420" s="1" t="s">
        <v>73</v>
      </c>
      <c r="F420" s="1" t="s">
        <v>26</v>
      </c>
      <c r="G420" s="1" t="s">
        <v>27</v>
      </c>
      <c r="H420" s="1" t="s">
        <v>71</v>
      </c>
      <c r="I420">
        <v>1</v>
      </c>
      <c r="J420" t="s">
        <v>234</v>
      </c>
      <c r="K420" s="1" t="s">
        <v>172</v>
      </c>
      <c r="L420" s="1" t="s">
        <v>162</v>
      </c>
      <c r="M420">
        <v>25</v>
      </c>
      <c r="N420">
        <v>0</v>
      </c>
      <c r="O420">
        <v>0</v>
      </c>
      <c r="P420">
        <v>0</v>
      </c>
      <c r="X420" t="str">
        <f>Attack[[#This Row],[服装]]&amp;Attack[[#This Row],[名前]]&amp;Attack[[#This Row],[レアリティ]]</f>
        <v>キャンプ黒尾鉄朗ICONIC</v>
      </c>
    </row>
    <row r="421" spans="1:24" x14ac:dyDescent="0.25">
      <c r="A421">
        <f>VLOOKUP(Attack[[#This Row],[No用]],SetNo[[No.用]:[vlookup 用]],2,FALSE)</f>
        <v>96</v>
      </c>
      <c r="B421">
        <f>IF(ROW()=2,1,IF(A420&lt;&gt;Attack[[#This Row],[No]],1,B420+1))</f>
        <v>1</v>
      </c>
      <c r="C421" s="1" t="s">
        <v>759</v>
      </c>
      <c r="D421" s="1" t="s">
        <v>40</v>
      </c>
      <c r="E421" s="1" t="s">
        <v>90</v>
      </c>
      <c r="F421" s="1" t="s">
        <v>26</v>
      </c>
      <c r="G421" s="1" t="s">
        <v>27</v>
      </c>
      <c r="H421" s="1" t="s">
        <v>71</v>
      </c>
      <c r="I421">
        <v>1</v>
      </c>
      <c r="J421" t="s">
        <v>234</v>
      </c>
      <c r="K421" s="1" t="s">
        <v>168</v>
      </c>
      <c r="L421" s="1" t="s">
        <v>173</v>
      </c>
      <c r="M421">
        <v>35</v>
      </c>
      <c r="N421">
        <v>0</v>
      </c>
      <c r="O421">
        <v>0</v>
      </c>
      <c r="P421">
        <v>0</v>
      </c>
      <c r="X421" t="str">
        <f>Attack[[#This Row],[服装]]&amp;Attack[[#This Row],[名前]]&amp;Attack[[#This Row],[レアリティ]]</f>
        <v>文化祭2黒尾鉄朗ICONIC</v>
      </c>
    </row>
    <row r="422" spans="1:24" x14ac:dyDescent="0.25">
      <c r="A422">
        <f>VLOOKUP(Attack[[#This Row],[No用]],SetNo[[No.用]:[vlookup 用]],2,FALSE)</f>
        <v>96</v>
      </c>
      <c r="B422">
        <f>IF(ROW()=2,1,IF(A421&lt;&gt;Attack[[#This Row],[No]],1,B421+1))</f>
        <v>2</v>
      </c>
      <c r="C422" s="1" t="s">
        <v>759</v>
      </c>
      <c r="D422" s="1" t="s">
        <v>40</v>
      </c>
      <c r="E422" s="1" t="s">
        <v>90</v>
      </c>
      <c r="F422" s="1" t="s">
        <v>26</v>
      </c>
      <c r="G422" s="1" t="s">
        <v>27</v>
      </c>
      <c r="H422" s="1" t="s">
        <v>71</v>
      </c>
      <c r="I422">
        <v>1</v>
      </c>
      <c r="J422" t="s">
        <v>234</v>
      </c>
      <c r="K422" s="1" t="s">
        <v>169</v>
      </c>
      <c r="L422" s="1" t="s">
        <v>173</v>
      </c>
      <c r="M422">
        <v>35</v>
      </c>
      <c r="N422">
        <v>0</v>
      </c>
      <c r="O422">
        <v>0</v>
      </c>
      <c r="P422">
        <v>0</v>
      </c>
      <c r="X422" t="str">
        <f>Attack[[#This Row],[服装]]&amp;Attack[[#This Row],[名前]]&amp;Attack[[#This Row],[レアリティ]]</f>
        <v>文化祭2黒尾鉄朗ICONIC</v>
      </c>
    </row>
    <row r="423" spans="1:24" x14ac:dyDescent="0.25">
      <c r="A423">
        <f>VLOOKUP(Attack[[#This Row],[No用]],SetNo[[No.用]:[vlookup 用]],2,FALSE)</f>
        <v>96</v>
      </c>
      <c r="B423">
        <f>IF(ROW()=2,1,IF(A422&lt;&gt;Attack[[#This Row],[No]],1,B422+1))</f>
        <v>3</v>
      </c>
      <c r="C423" s="1" t="s">
        <v>759</v>
      </c>
      <c r="D423" s="1" t="s">
        <v>40</v>
      </c>
      <c r="E423" s="1" t="s">
        <v>90</v>
      </c>
      <c r="F423" s="1" t="s">
        <v>26</v>
      </c>
      <c r="G423" s="1" t="s">
        <v>27</v>
      </c>
      <c r="H423" s="1" t="s">
        <v>71</v>
      </c>
      <c r="I423">
        <v>1</v>
      </c>
      <c r="J423" t="s">
        <v>234</v>
      </c>
      <c r="K423" s="1" t="s">
        <v>257</v>
      </c>
      <c r="L423" s="1" t="s">
        <v>173</v>
      </c>
      <c r="M423">
        <v>37</v>
      </c>
      <c r="N423">
        <v>0</v>
      </c>
      <c r="O423">
        <v>0</v>
      </c>
      <c r="P423">
        <v>0</v>
      </c>
      <c r="X423" t="str">
        <f>Attack[[#This Row],[服装]]&amp;Attack[[#This Row],[名前]]&amp;Attack[[#This Row],[レアリティ]]</f>
        <v>文化祭2黒尾鉄朗ICONIC</v>
      </c>
    </row>
    <row r="424" spans="1:24" x14ac:dyDescent="0.25">
      <c r="A424">
        <f>VLOOKUP(Attack[[#This Row],[No用]],SetNo[[No.用]:[vlookup 用]],2,FALSE)</f>
        <v>96</v>
      </c>
      <c r="B424">
        <f>IF(ROW()=2,1,IF(A423&lt;&gt;Attack[[#This Row],[No]],1,B423+1))</f>
        <v>4</v>
      </c>
      <c r="C424" s="1" t="s">
        <v>759</v>
      </c>
      <c r="D424" s="1" t="s">
        <v>40</v>
      </c>
      <c r="E424" s="1" t="s">
        <v>90</v>
      </c>
      <c r="F424" s="1" t="s">
        <v>26</v>
      </c>
      <c r="G424" s="1" t="s">
        <v>27</v>
      </c>
      <c r="H424" s="1" t="s">
        <v>71</v>
      </c>
      <c r="I424">
        <v>1</v>
      </c>
      <c r="J424" t="s">
        <v>234</v>
      </c>
      <c r="K424" s="1" t="s">
        <v>171</v>
      </c>
      <c r="L424" s="1" t="s">
        <v>173</v>
      </c>
      <c r="M424">
        <v>36</v>
      </c>
      <c r="N424">
        <v>0</v>
      </c>
      <c r="O424">
        <v>0</v>
      </c>
      <c r="P424">
        <v>0</v>
      </c>
      <c r="X424" t="str">
        <f>Attack[[#This Row],[服装]]&amp;Attack[[#This Row],[名前]]&amp;Attack[[#This Row],[レアリティ]]</f>
        <v>文化祭2黒尾鉄朗ICONIC</v>
      </c>
    </row>
    <row r="425" spans="1:24" x14ac:dyDescent="0.25">
      <c r="A425">
        <f>VLOOKUP(Attack[[#This Row],[No用]],SetNo[[No.用]:[vlookup 用]],2,FALSE)</f>
        <v>96</v>
      </c>
      <c r="B425">
        <f>IF(ROW()=2,1,IF(A424&lt;&gt;Attack[[#This Row],[No]],1,B424+1))</f>
        <v>5</v>
      </c>
      <c r="C425" s="1" t="s">
        <v>759</v>
      </c>
      <c r="D425" s="1" t="s">
        <v>40</v>
      </c>
      <c r="E425" s="1" t="s">
        <v>90</v>
      </c>
      <c r="F425" s="1" t="s">
        <v>26</v>
      </c>
      <c r="G425" s="1" t="s">
        <v>27</v>
      </c>
      <c r="H425" s="1" t="s">
        <v>71</v>
      </c>
      <c r="I425">
        <v>1</v>
      </c>
      <c r="J425" t="s">
        <v>234</v>
      </c>
      <c r="K425" s="1" t="s">
        <v>172</v>
      </c>
      <c r="L425" s="1" t="s">
        <v>162</v>
      </c>
      <c r="M425">
        <v>25</v>
      </c>
      <c r="N425">
        <v>0</v>
      </c>
      <c r="O425">
        <v>0</v>
      </c>
      <c r="P425">
        <v>0</v>
      </c>
      <c r="X425" t="str">
        <f>Attack[[#This Row],[服装]]&amp;Attack[[#This Row],[名前]]&amp;Attack[[#This Row],[レアリティ]]</f>
        <v>文化祭2黒尾鉄朗ICONIC</v>
      </c>
    </row>
    <row r="426" spans="1:24" x14ac:dyDescent="0.25">
      <c r="A426">
        <f>VLOOKUP(Attack[[#This Row],[No用]],SetNo[[No.用]:[vlookup 用]],2,FALSE)</f>
        <v>96</v>
      </c>
      <c r="B426">
        <f>IF(ROW()=2,1,IF(A425&lt;&gt;Attack[[#This Row],[No]],1,B425+1))</f>
        <v>6</v>
      </c>
      <c r="C426" s="1" t="s">
        <v>759</v>
      </c>
      <c r="D426" s="1" t="s">
        <v>40</v>
      </c>
      <c r="E426" s="1" t="s">
        <v>90</v>
      </c>
      <c r="F426" s="1" t="s">
        <v>26</v>
      </c>
      <c r="G426" s="1" t="s">
        <v>27</v>
      </c>
      <c r="H426" s="1" t="s">
        <v>71</v>
      </c>
      <c r="I426">
        <v>1</v>
      </c>
      <c r="J426" t="s">
        <v>234</v>
      </c>
      <c r="K426" s="1" t="s">
        <v>257</v>
      </c>
      <c r="L426" s="1" t="s">
        <v>224</v>
      </c>
      <c r="M426">
        <v>45</v>
      </c>
      <c r="N426">
        <v>0</v>
      </c>
      <c r="O426">
        <v>55</v>
      </c>
      <c r="P426">
        <v>0</v>
      </c>
      <c r="W426" s="1" t="s">
        <v>1458</v>
      </c>
      <c r="X426" t="str">
        <f>Attack[[#This Row],[服装]]&amp;Attack[[#This Row],[名前]]&amp;Attack[[#This Row],[レアリティ]]</f>
        <v>文化祭2黒尾鉄朗ICONIC</v>
      </c>
    </row>
    <row r="427" spans="1:24" x14ac:dyDescent="0.25">
      <c r="A427">
        <f>VLOOKUP(Attack[[#This Row],[No用]],SetNo[[No.用]:[vlookup 用]],2,FALSE)</f>
        <v>96</v>
      </c>
      <c r="B427">
        <f>IF(ROW()=2,1,IF(A426&lt;&gt;Attack[[#This Row],[No]],1,B426+1))</f>
        <v>7</v>
      </c>
      <c r="C427" s="1" t="s">
        <v>759</v>
      </c>
      <c r="D427" s="1" t="s">
        <v>40</v>
      </c>
      <c r="E427" s="1" t="s">
        <v>90</v>
      </c>
      <c r="F427" s="1" t="s">
        <v>26</v>
      </c>
      <c r="G427" s="1" t="s">
        <v>27</v>
      </c>
      <c r="H427" s="1" t="s">
        <v>71</v>
      </c>
      <c r="I427">
        <v>1</v>
      </c>
      <c r="J427" t="s">
        <v>234</v>
      </c>
      <c r="K427" s="1" t="s">
        <v>171</v>
      </c>
      <c r="L427" s="1" t="s">
        <v>224</v>
      </c>
      <c r="M427">
        <v>45</v>
      </c>
      <c r="N427">
        <v>0</v>
      </c>
      <c r="O427">
        <v>55</v>
      </c>
      <c r="P427">
        <v>0</v>
      </c>
      <c r="W427" s="1" t="s">
        <v>1675</v>
      </c>
      <c r="X427" t="str">
        <f>Attack[[#This Row],[服装]]&amp;Attack[[#This Row],[名前]]&amp;Attack[[#This Row],[レアリティ]]</f>
        <v>文化祭2黒尾鉄朗ICONIC</v>
      </c>
    </row>
    <row r="428" spans="1:24" x14ac:dyDescent="0.25">
      <c r="A428">
        <f>VLOOKUP(Attack[[#This Row],[No用]],SetNo[[No.用]:[vlookup 用]],2,FALSE)</f>
        <v>96</v>
      </c>
      <c r="B428">
        <f>IF(ROW()=2,1,IF(A427&lt;&gt;Attack[[#This Row],[No]],1,B427+1))</f>
        <v>8</v>
      </c>
      <c r="C428" s="1" t="s">
        <v>759</v>
      </c>
      <c r="D428" s="1" t="s">
        <v>40</v>
      </c>
      <c r="E428" s="1" t="s">
        <v>90</v>
      </c>
      <c r="F428" s="1" t="s">
        <v>26</v>
      </c>
      <c r="G428" s="1" t="s">
        <v>27</v>
      </c>
      <c r="H428" s="1" t="s">
        <v>71</v>
      </c>
      <c r="I428">
        <v>1</v>
      </c>
      <c r="J428" t="s">
        <v>234</v>
      </c>
      <c r="K428" s="1" t="s">
        <v>183</v>
      </c>
      <c r="L428" s="1" t="s">
        <v>224</v>
      </c>
      <c r="M428">
        <v>45</v>
      </c>
      <c r="N428">
        <v>0</v>
      </c>
      <c r="O428">
        <v>55</v>
      </c>
      <c r="P428">
        <v>0</v>
      </c>
      <c r="Q428" s="1" t="s">
        <v>967</v>
      </c>
      <c r="W428" s="1" t="s">
        <v>1368</v>
      </c>
      <c r="X428" t="str">
        <f>Attack[[#This Row],[服装]]&amp;Attack[[#This Row],[名前]]&amp;Attack[[#This Row],[レアリティ]]</f>
        <v>文化祭2黒尾鉄朗ICONIC</v>
      </c>
    </row>
    <row r="429" spans="1:24" x14ac:dyDescent="0.25">
      <c r="A429">
        <f>VLOOKUP(Attack[[#This Row],[No用]],SetNo[[No.用]:[vlookup 用]],2,FALSE)</f>
        <v>97</v>
      </c>
      <c r="B429">
        <f>IF(ROW()=2,1,IF(A428&lt;&gt;Attack[[#This Row],[No]],1,B428+1))</f>
        <v>1</v>
      </c>
      <c r="C429" s="1" t="s">
        <v>911</v>
      </c>
      <c r="D429" s="1" t="s">
        <v>40</v>
      </c>
      <c r="E429" s="1" t="s">
        <v>77</v>
      </c>
      <c r="F429" s="1" t="s">
        <v>26</v>
      </c>
      <c r="G429" s="1" t="s">
        <v>27</v>
      </c>
      <c r="H429" s="1" t="s">
        <v>71</v>
      </c>
      <c r="I429">
        <v>1</v>
      </c>
      <c r="J429" t="s">
        <v>234</v>
      </c>
      <c r="K429" s="1" t="s">
        <v>168</v>
      </c>
      <c r="L429" s="1" t="s">
        <v>173</v>
      </c>
      <c r="M429">
        <v>36</v>
      </c>
      <c r="N429">
        <v>0</v>
      </c>
      <c r="O429">
        <v>0</v>
      </c>
      <c r="P429">
        <v>0</v>
      </c>
      <c r="Q429" s="1"/>
      <c r="X429" t="str">
        <f>Attack[[#This Row],[服装]]&amp;Attack[[#This Row],[名前]]&amp;Attack[[#This Row],[レアリティ]]</f>
        <v>中学生黒尾鉄朗ICONIC</v>
      </c>
    </row>
    <row r="430" spans="1:24" x14ac:dyDescent="0.25">
      <c r="A430">
        <f>VLOOKUP(Attack[[#This Row],[No用]],SetNo[[No.用]:[vlookup 用]],2,FALSE)</f>
        <v>97</v>
      </c>
      <c r="B430">
        <f>IF(ROW()=2,1,IF(A429&lt;&gt;Attack[[#This Row],[No]],1,B429+1))</f>
        <v>2</v>
      </c>
      <c r="C430" s="1" t="s">
        <v>911</v>
      </c>
      <c r="D430" s="1" t="s">
        <v>40</v>
      </c>
      <c r="E430" s="1" t="s">
        <v>77</v>
      </c>
      <c r="F430" s="1" t="s">
        <v>26</v>
      </c>
      <c r="G430" s="1" t="s">
        <v>27</v>
      </c>
      <c r="H430" s="1" t="s">
        <v>71</v>
      </c>
      <c r="I430">
        <v>1</v>
      </c>
      <c r="J430" t="s">
        <v>234</v>
      </c>
      <c r="K430" s="1" t="s">
        <v>169</v>
      </c>
      <c r="L430" s="1" t="s">
        <v>173</v>
      </c>
      <c r="M430">
        <v>36</v>
      </c>
      <c r="N430">
        <v>0</v>
      </c>
      <c r="O430">
        <v>0</v>
      </c>
      <c r="P430">
        <v>0</v>
      </c>
      <c r="Q430" s="1"/>
      <c r="X430" t="str">
        <f>Attack[[#This Row],[服装]]&amp;Attack[[#This Row],[名前]]&amp;Attack[[#This Row],[レアリティ]]</f>
        <v>中学生黒尾鉄朗ICONIC</v>
      </c>
    </row>
    <row r="431" spans="1:24" x14ac:dyDescent="0.25">
      <c r="A431">
        <f>VLOOKUP(Attack[[#This Row],[No用]],SetNo[[No.用]:[vlookup 用]],2,FALSE)</f>
        <v>97</v>
      </c>
      <c r="B431">
        <f>IF(ROW()=2,1,IF(A430&lt;&gt;Attack[[#This Row],[No]],1,B430+1))</f>
        <v>3</v>
      </c>
      <c r="C431" s="1" t="s">
        <v>911</v>
      </c>
      <c r="D431" s="1" t="s">
        <v>40</v>
      </c>
      <c r="E431" s="1" t="s">
        <v>77</v>
      </c>
      <c r="F431" s="1" t="s">
        <v>26</v>
      </c>
      <c r="G431" s="1" t="s">
        <v>27</v>
      </c>
      <c r="H431" s="1" t="s">
        <v>71</v>
      </c>
      <c r="I431">
        <v>1</v>
      </c>
      <c r="J431" t="s">
        <v>234</v>
      </c>
      <c r="K431" s="1" t="s">
        <v>257</v>
      </c>
      <c r="L431" s="1" t="s">
        <v>173</v>
      </c>
      <c r="M431">
        <v>38</v>
      </c>
      <c r="N431">
        <v>0</v>
      </c>
      <c r="O431">
        <v>0</v>
      </c>
      <c r="P431">
        <v>0</v>
      </c>
      <c r="Q431" s="1"/>
      <c r="X431" t="str">
        <f>Attack[[#This Row],[服装]]&amp;Attack[[#This Row],[名前]]&amp;Attack[[#This Row],[レアリティ]]</f>
        <v>中学生黒尾鉄朗ICONIC</v>
      </c>
    </row>
    <row r="432" spans="1:24" x14ac:dyDescent="0.25">
      <c r="A432">
        <f>VLOOKUP(Attack[[#This Row],[No用]],SetNo[[No.用]:[vlookup 用]],2,FALSE)</f>
        <v>97</v>
      </c>
      <c r="B432">
        <f>IF(ROW()=2,1,IF(A431&lt;&gt;Attack[[#This Row],[No]],1,B431+1))</f>
        <v>4</v>
      </c>
      <c r="C432" s="1" t="s">
        <v>911</v>
      </c>
      <c r="D432" s="1" t="s">
        <v>40</v>
      </c>
      <c r="E432" s="1" t="s">
        <v>77</v>
      </c>
      <c r="F432" s="1" t="s">
        <v>26</v>
      </c>
      <c r="G432" s="1" t="s">
        <v>27</v>
      </c>
      <c r="H432" s="1" t="s">
        <v>71</v>
      </c>
      <c r="I432">
        <v>1</v>
      </c>
      <c r="J432" t="s">
        <v>234</v>
      </c>
      <c r="K432" s="1" t="s">
        <v>171</v>
      </c>
      <c r="L432" s="1" t="s">
        <v>162</v>
      </c>
      <c r="M432">
        <v>32</v>
      </c>
      <c r="N432">
        <v>0</v>
      </c>
      <c r="O432">
        <v>0</v>
      </c>
      <c r="P432">
        <v>0</v>
      </c>
      <c r="Q432" s="1"/>
      <c r="X432" t="str">
        <f>Attack[[#This Row],[服装]]&amp;Attack[[#This Row],[名前]]&amp;Attack[[#This Row],[レアリティ]]</f>
        <v>中学生黒尾鉄朗ICONIC</v>
      </c>
    </row>
    <row r="433" spans="1:24" x14ac:dyDescent="0.25">
      <c r="A433">
        <f>VLOOKUP(Attack[[#This Row],[No用]],SetNo[[No.用]:[vlookup 用]],2,FALSE)</f>
        <v>97</v>
      </c>
      <c r="B433">
        <f>IF(ROW()=2,1,IF(A432&lt;&gt;Attack[[#This Row],[No]],1,B432+1))</f>
        <v>5</v>
      </c>
      <c r="C433" s="1" t="s">
        <v>911</v>
      </c>
      <c r="D433" s="1" t="s">
        <v>40</v>
      </c>
      <c r="E433" s="1" t="s">
        <v>77</v>
      </c>
      <c r="F433" s="1" t="s">
        <v>26</v>
      </c>
      <c r="G433" s="1" t="s">
        <v>27</v>
      </c>
      <c r="H433" s="1" t="s">
        <v>71</v>
      </c>
      <c r="I433">
        <v>1</v>
      </c>
      <c r="J433" t="s">
        <v>234</v>
      </c>
      <c r="K433" s="1" t="s">
        <v>172</v>
      </c>
      <c r="L433" s="1" t="s">
        <v>162</v>
      </c>
      <c r="M433">
        <v>27</v>
      </c>
      <c r="N433">
        <v>0</v>
      </c>
      <c r="O433">
        <v>0</v>
      </c>
      <c r="P433">
        <v>0</v>
      </c>
      <c r="Q433" s="1"/>
      <c r="X433" t="str">
        <f>Attack[[#This Row],[服装]]&amp;Attack[[#This Row],[名前]]&amp;Attack[[#This Row],[レアリティ]]</f>
        <v>中学生黒尾鉄朗ICONIC</v>
      </c>
    </row>
    <row r="434" spans="1:24" x14ac:dyDescent="0.25">
      <c r="A434">
        <f>VLOOKUP(Attack[[#This Row],[No用]],SetNo[[No.用]:[vlookup 用]],2,FALSE)</f>
        <v>97</v>
      </c>
      <c r="B434">
        <f>IF(ROW()=2,1,IF(A433&lt;&gt;Attack[[#This Row],[No]],1,B433+1))</f>
        <v>6</v>
      </c>
      <c r="C434" s="1" t="s">
        <v>911</v>
      </c>
      <c r="D434" s="1" t="s">
        <v>40</v>
      </c>
      <c r="E434" s="1" t="s">
        <v>77</v>
      </c>
      <c r="F434" s="1" t="s">
        <v>26</v>
      </c>
      <c r="G434" s="1" t="s">
        <v>27</v>
      </c>
      <c r="H434" s="1" t="s">
        <v>71</v>
      </c>
      <c r="I434">
        <v>1</v>
      </c>
      <c r="J434" t="s">
        <v>234</v>
      </c>
      <c r="K434" s="1" t="s">
        <v>171</v>
      </c>
      <c r="L434" s="1" t="s">
        <v>224</v>
      </c>
      <c r="M434">
        <v>46</v>
      </c>
      <c r="N434">
        <v>0</v>
      </c>
      <c r="O434">
        <v>56</v>
      </c>
      <c r="P434">
        <v>0</v>
      </c>
      <c r="Q434" s="1"/>
      <c r="W434" s="1" t="s">
        <v>1675</v>
      </c>
      <c r="X434" t="str">
        <f>Attack[[#This Row],[服装]]&amp;Attack[[#This Row],[名前]]&amp;Attack[[#This Row],[レアリティ]]</f>
        <v>中学生黒尾鉄朗ICONIC</v>
      </c>
    </row>
    <row r="435" spans="1:24" x14ac:dyDescent="0.25">
      <c r="A435">
        <f>VLOOKUP(Attack[[#This Row],[No用]],SetNo[[No.用]:[vlookup 用]],2,FALSE)</f>
        <v>97</v>
      </c>
      <c r="B435">
        <f>IF(ROW()=2,1,IF(A434&lt;&gt;Attack[[#This Row],[No]],1,B434+1))</f>
        <v>7</v>
      </c>
      <c r="C435" s="1" t="s">
        <v>911</v>
      </c>
      <c r="D435" s="1" t="s">
        <v>40</v>
      </c>
      <c r="E435" s="1" t="s">
        <v>77</v>
      </c>
      <c r="F435" s="1" t="s">
        <v>26</v>
      </c>
      <c r="G435" s="1" t="s">
        <v>27</v>
      </c>
      <c r="H435" s="1" t="s">
        <v>71</v>
      </c>
      <c r="I435">
        <v>1</v>
      </c>
      <c r="J435" t="s">
        <v>234</v>
      </c>
      <c r="K435" s="1" t="s">
        <v>257</v>
      </c>
      <c r="L435" s="1" t="s">
        <v>224</v>
      </c>
      <c r="M435">
        <v>46</v>
      </c>
      <c r="N435">
        <v>0</v>
      </c>
      <c r="O435">
        <v>56</v>
      </c>
      <c r="P435">
        <v>0</v>
      </c>
      <c r="Q435" s="1"/>
      <c r="W435" s="1" t="s">
        <v>1458</v>
      </c>
      <c r="X435" t="str">
        <f>Attack[[#This Row],[服装]]&amp;Attack[[#This Row],[名前]]&amp;Attack[[#This Row],[レアリティ]]</f>
        <v>中学生黒尾鉄朗ICONIC</v>
      </c>
    </row>
    <row r="436" spans="1:24" x14ac:dyDescent="0.25">
      <c r="A436">
        <f>VLOOKUP(Attack[[#This Row],[No用]],SetNo[[No.用]:[vlookup 用]],2,FALSE)</f>
        <v>97</v>
      </c>
      <c r="B436">
        <f>IF(ROW()=2,1,IF(A435&lt;&gt;Attack[[#This Row],[No]],1,B435+1))</f>
        <v>8</v>
      </c>
      <c r="C436" s="1" t="s">
        <v>911</v>
      </c>
      <c r="D436" s="1" t="s">
        <v>40</v>
      </c>
      <c r="E436" s="1" t="s">
        <v>77</v>
      </c>
      <c r="F436" s="1" t="s">
        <v>26</v>
      </c>
      <c r="G436" s="1" t="s">
        <v>27</v>
      </c>
      <c r="H436" s="1" t="s">
        <v>71</v>
      </c>
      <c r="I436">
        <v>1</v>
      </c>
      <c r="J436" t="s">
        <v>234</v>
      </c>
      <c r="K436" s="1" t="s">
        <v>183</v>
      </c>
      <c r="L436" s="1" t="s">
        <v>224</v>
      </c>
      <c r="M436">
        <v>46</v>
      </c>
      <c r="N436">
        <v>0</v>
      </c>
      <c r="O436">
        <v>56</v>
      </c>
      <c r="P436">
        <v>0</v>
      </c>
      <c r="Q436" s="1" t="s">
        <v>967</v>
      </c>
      <c r="W436" s="1" t="s">
        <v>1368</v>
      </c>
      <c r="X436" t="str">
        <f>Attack[[#This Row],[服装]]&amp;Attack[[#This Row],[名前]]&amp;Attack[[#This Row],[レアリティ]]</f>
        <v>中学生黒尾鉄朗ICONIC</v>
      </c>
    </row>
    <row r="437" spans="1:24" x14ac:dyDescent="0.25">
      <c r="A437">
        <f>VLOOKUP(Attack[[#This Row],[No用]],SetNo[[No.用]:[vlookup 用]],2,FALSE)</f>
        <v>98</v>
      </c>
      <c r="B437">
        <f>IF(ROW()=2,1,IF(A436&lt;&gt;Attack[[#This Row],[No]],1,B436+1))</f>
        <v>1</v>
      </c>
      <c r="C437" s="1" t="s">
        <v>1031</v>
      </c>
      <c r="D437" s="1" t="s">
        <v>40</v>
      </c>
      <c r="E437" s="1" t="s">
        <v>73</v>
      </c>
      <c r="F437" s="1" t="s">
        <v>26</v>
      </c>
      <c r="G437" s="1" t="s">
        <v>27</v>
      </c>
      <c r="H437" s="1" t="s">
        <v>71</v>
      </c>
      <c r="I437">
        <v>1</v>
      </c>
      <c r="J437" t="s">
        <v>234</v>
      </c>
      <c r="K437" s="1" t="s">
        <v>168</v>
      </c>
      <c r="L437" s="1" t="s">
        <v>173</v>
      </c>
      <c r="M437">
        <v>36</v>
      </c>
      <c r="N437">
        <v>0</v>
      </c>
      <c r="O437">
        <v>0</v>
      </c>
      <c r="P437">
        <v>0</v>
      </c>
      <c r="Q437" s="1"/>
      <c r="X437" t="str">
        <f>Attack[[#This Row],[服装]]&amp;Attack[[#This Row],[名前]]&amp;Attack[[#This Row],[レアリティ]]</f>
        <v>ハロウィン黒尾鉄朗ICONIC</v>
      </c>
    </row>
    <row r="438" spans="1:24" x14ac:dyDescent="0.25">
      <c r="A438">
        <f>VLOOKUP(Attack[[#This Row],[No用]],SetNo[[No.用]:[vlookup 用]],2,FALSE)</f>
        <v>98</v>
      </c>
      <c r="B438">
        <f>IF(ROW()=2,1,IF(A437&lt;&gt;Attack[[#This Row],[No]],1,B437+1))</f>
        <v>2</v>
      </c>
      <c r="C438" s="1" t="s">
        <v>1031</v>
      </c>
      <c r="D438" s="1" t="s">
        <v>40</v>
      </c>
      <c r="E438" s="1" t="s">
        <v>73</v>
      </c>
      <c r="F438" s="1" t="s">
        <v>26</v>
      </c>
      <c r="G438" s="1" t="s">
        <v>27</v>
      </c>
      <c r="H438" s="1" t="s">
        <v>71</v>
      </c>
      <c r="I438">
        <v>1</v>
      </c>
      <c r="J438" t="s">
        <v>234</v>
      </c>
      <c r="K438" s="1" t="s">
        <v>169</v>
      </c>
      <c r="L438" s="1" t="s">
        <v>173</v>
      </c>
      <c r="M438">
        <v>36</v>
      </c>
      <c r="N438">
        <v>0</v>
      </c>
      <c r="O438">
        <v>0</v>
      </c>
      <c r="P438">
        <v>0</v>
      </c>
      <c r="Q438" s="1"/>
      <c r="X438" t="str">
        <f>Attack[[#This Row],[服装]]&amp;Attack[[#This Row],[名前]]&amp;Attack[[#This Row],[レアリティ]]</f>
        <v>ハロウィン黒尾鉄朗ICONIC</v>
      </c>
    </row>
    <row r="439" spans="1:24" x14ac:dyDescent="0.25">
      <c r="A439">
        <f>VLOOKUP(Attack[[#This Row],[No用]],SetNo[[No.用]:[vlookup 用]],2,FALSE)</f>
        <v>98</v>
      </c>
      <c r="B439">
        <f>IF(ROW()=2,1,IF(A438&lt;&gt;Attack[[#This Row],[No]],1,B438+1))</f>
        <v>3</v>
      </c>
      <c r="C439" s="1" t="s">
        <v>1031</v>
      </c>
      <c r="D439" s="1" t="s">
        <v>40</v>
      </c>
      <c r="E439" s="1" t="s">
        <v>73</v>
      </c>
      <c r="F439" s="1" t="s">
        <v>26</v>
      </c>
      <c r="G439" s="1" t="s">
        <v>27</v>
      </c>
      <c r="H439" s="1" t="s">
        <v>71</v>
      </c>
      <c r="I439">
        <v>1</v>
      </c>
      <c r="J439" t="s">
        <v>234</v>
      </c>
      <c r="K439" s="1" t="s">
        <v>170</v>
      </c>
      <c r="L439" s="1" t="s">
        <v>173</v>
      </c>
      <c r="M439">
        <v>38</v>
      </c>
      <c r="N439">
        <v>0</v>
      </c>
      <c r="O439">
        <v>0</v>
      </c>
      <c r="P439">
        <v>0</v>
      </c>
      <c r="Q439" s="1"/>
      <c r="X439" t="str">
        <f>Attack[[#This Row],[服装]]&amp;Attack[[#This Row],[名前]]&amp;Attack[[#This Row],[レアリティ]]</f>
        <v>ハロウィン黒尾鉄朗ICONIC</v>
      </c>
    </row>
    <row r="440" spans="1:24" x14ac:dyDescent="0.25">
      <c r="A440">
        <f>VLOOKUP(Attack[[#This Row],[No用]],SetNo[[No.用]:[vlookup 用]],2,FALSE)</f>
        <v>98</v>
      </c>
      <c r="B440">
        <f>IF(ROW()=2,1,IF(A439&lt;&gt;Attack[[#This Row],[No]],1,B439+1))</f>
        <v>4</v>
      </c>
      <c r="C440" s="1" t="s">
        <v>1031</v>
      </c>
      <c r="D440" s="1" t="s">
        <v>40</v>
      </c>
      <c r="E440" s="1" t="s">
        <v>73</v>
      </c>
      <c r="F440" s="1" t="s">
        <v>26</v>
      </c>
      <c r="G440" s="1" t="s">
        <v>27</v>
      </c>
      <c r="H440" s="1" t="s">
        <v>71</v>
      </c>
      <c r="I440">
        <v>1</v>
      </c>
      <c r="J440" t="s">
        <v>234</v>
      </c>
      <c r="K440" s="1" t="s">
        <v>257</v>
      </c>
      <c r="L440" s="1" t="s">
        <v>173</v>
      </c>
      <c r="M440">
        <v>38</v>
      </c>
      <c r="N440">
        <v>0</v>
      </c>
      <c r="O440">
        <v>0</v>
      </c>
      <c r="P440">
        <v>0</v>
      </c>
      <c r="Q440" s="1"/>
      <c r="X440" t="str">
        <f>Attack[[#This Row],[服装]]&amp;Attack[[#This Row],[名前]]&amp;Attack[[#This Row],[レアリティ]]</f>
        <v>ハロウィン黒尾鉄朗ICONIC</v>
      </c>
    </row>
    <row r="441" spans="1:24" x14ac:dyDescent="0.25">
      <c r="A441">
        <f>VLOOKUP(Attack[[#This Row],[No用]],SetNo[[No.用]:[vlookup 用]],2,FALSE)</f>
        <v>98</v>
      </c>
      <c r="B441">
        <f>IF(ROW()=2,1,IF(A440&lt;&gt;Attack[[#This Row],[No]],1,B440+1))</f>
        <v>5</v>
      </c>
      <c r="C441" s="1" t="s">
        <v>1031</v>
      </c>
      <c r="D441" s="1" t="s">
        <v>40</v>
      </c>
      <c r="E441" s="1" t="s">
        <v>73</v>
      </c>
      <c r="F441" s="1" t="s">
        <v>26</v>
      </c>
      <c r="G441" s="1" t="s">
        <v>27</v>
      </c>
      <c r="H441" s="1" t="s">
        <v>71</v>
      </c>
      <c r="I441">
        <v>1</v>
      </c>
      <c r="J441" t="s">
        <v>234</v>
      </c>
      <c r="K441" s="1" t="s">
        <v>171</v>
      </c>
      <c r="L441" s="1" t="s">
        <v>178</v>
      </c>
      <c r="M441">
        <v>34</v>
      </c>
      <c r="N441">
        <v>0</v>
      </c>
      <c r="O441">
        <v>0</v>
      </c>
      <c r="P441">
        <v>0</v>
      </c>
      <c r="Q441" s="1"/>
      <c r="X441" t="str">
        <f>Attack[[#This Row],[服装]]&amp;Attack[[#This Row],[名前]]&amp;Attack[[#This Row],[レアリティ]]</f>
        <v>ハロウィン黒尾鉄朗ICONIC</v>
      </c>
    </row>
    <row r="442" spans="1:24" x14ac:dyDescent="0.25">
      <c r="A442">
        <f>VLOOKUP(Attack[[#This Row],[No用]],SetNo[[No.用]:[vlookup 用]],2,FALSE)</f>
        <v>98</v>
      </c>
      <c r="B442">
        <f>IF(ROW()=2,1,IF(A441&lt;&gt;Attack[[#This Row],[No]],1,B441+1))</f>
        <v>6</v>
      </c>
      <c r="C442" s="1" t="s">
        <v>1031</v>
      </c>
      <c r="D442" s="1" t="s">
        <v>40</v>
      </c>
      <c r="E442" s="1" t="s">
        <v>73</v>
      </c>
      <c r="F442" s="1" t="s">
        <v>26</v>
      </c>
      <c r="G442" s="1" t="s">
        <v>27</v>
      </c>
      <c r="H442" s="1" t="s">
        <v>71</v>
      </c>
      <c r="I442">
        <v>1</v>
      </c>
      <c r="J442" t="s">
        <v>234</v>
      </c>
      <c r="K442" s="1" t="s">
        <v>172</v>
      </c>
      <c r="L442" s="1" t="s">
        <v>162</v>
      </c>
      <c r="M442">
        <v>26</v>
      </c>
      <c r="N442">
        <v>0</v>
      </c>
      <c r="O442">
        <v>0</v>
      </c>
      <c r="P442">
        <v>0</v>
      </c>
      <c r="Q442" s="1"/>
      <c r="X442" t="str">
        <f>Attack[[#This Row],[服装]]&amp;Attack[[#This Row],[名前]]&amp;Attack[[#This Row],[レアリティ]]</f>
        <v>ハロウィン黒尾鉄朗ICONIC</v>
      </c>
    </row>
    <row r="443" spans="1:24" x14ac:dyDescent="0.25">
      <c r="A443">
        <f>VLOOKUP(Attack[[#This Row],[No用]],SetNo[[No.用]:[vlookup 用]],2,FALSE)</f>
        <v>98</v>
      </c>
      <c r="B443">
        <f>IF(ROW()=2,1,IF(A442&lt;&gt;Attack[[#This Row],[No]],1,B442+1))</f>
        <v>7</v>
      </c>
      <c r="C443" s="1" t="s">
        <v>1031</v>
      </c>
      <c r="D443" s="1" t="s">
        <v>40</v>
      </c>
      <c r="E443" s="1" t="s">
        <v>73</v>
      </c>
      <c r="F443" s="1" t="s">
        <v>26</v>
      </c>
      <c r="G443" s="1" t="s">
        <v>27</v>
      </c>
      <c r="H443" s="1" t="s">
        <v>71</v>
      </c>
      <c r="I443">
        <v>1</v>
      </c>
      <c r="J443" t="s">
        <v>234</v>
      </c>
      <c r="K443" s="1" t="s">
        <v>264</v>
      </c>
      <c r="L443" s="1" t="s">
        <v>224</v>
      </c>
      <c r="M443">
        <v>46</v>
      </c>
      <c r="N443">
        <v>0</v>
      </c>
      <c r="O443">
        <v>56</v>
      </c>
      <c r="P443">
        <v>0</v>
      </c>
      <c r="Q443" s="1"/>
      <c r="W443" s="1" t="s">
        <v>1054</v>
      </c>
      <c r="X443" t="str">
        <f>Attack[[#This Row],[服装]]&amp;Attack[[#This Row],[名前]]&amp;Attack[[#This Row],[レアリティ]]</f>
        <v>ハロウィン黒尾鉄朗ICONIC</v>
      </c>
    </row>
    <row r="444" spans="1:24" x14ac:dyDescent="0.25">
      <c r="A444">
        <f>VLOOKUP(Attack[[#This Row],[No用]],SetNo[[No.用]:[vlookup 用]],2,FALSE)</f>
        <v>98</v>
      </c>
      <c r="B444">
        <f>IF(ROW()=2,1,IF(A443&lt;&gt;Attack[[#This Row],[No]],1,B443+1))</f>
        <v>8</v>
      </c>
      <c r="C444" s="1" t="s">
        <v>1031</v>
      </c>
      <c r="D444" s="1" t="s">
        <v>40</v>
      </c>
      <c r="E444" s="1" t="s">
        <v>73</v>
      </c>
      <c r="F444" s="1" t="s">
        <v>26</v>
      </c>
      <c r="G444" s="1" t="s">
        <v>27</v>
      </c>
      <c r="H444" s="1" t="s">
        <v>71</v>
      </c>
      <c r="I444">
        <v>1</v>
      </c>
      <c r="J444" t="s">
        <v>234</v>
      </c>
      <c r="K444" s="1" t="s">
        <v>183</v>
      </c>
      <c r="L444" s="1" t="s">
        <v>224</v>
      </c>
      <c r="M444">
        <v>46</v>
      </c>
      <c r="N444">
        <v>0</v>
      </c>
      <c r="O444">
        <v>56</v>
      </c>
      <c r="P444">
        <v>0</v>
      </c>
      <c r="Q444" s="1" t="s">
        <v>1059</v>
      </c>
      <c r="R444" s="1" t="s">
        <v>1058</v>
      </c>
      <c r="W444" s="1" t="s">
        <v>1055</v>
      </c>
      <c r="X444" t="str">
        <f>Attack[[#This Row],[服装]]&amp;Attack[[#This Row],[名前]]&amp;Attack[[#This Row],[レアリティ]]</f>
        <v>ハロウィン黒尾鉄朗ICONIC</v>
      </c>
    </row>
    <row r="445" spans="1:24" x14ac:dyDescent="0.25">
      <c r="A445">
        <f>VLOOKUP(Attack[[#This Row],[No用]],SetNo[[No.用]:[vlookup 用]],2,FALSE)</f>
        <v>99</v>
      </c>
      <c r="B445">
        <f>IF(ROW()=2,1,IF(A444&lt;&gt;Attack[[#This Row],[No]],1,B444+1))</f>
        <v>1</v>
      </c>
      <c r="C445" s="1" t="s">
        <v>1446</v>
      </c>
      <c r="D445" s="1" t="s">
        <v>40</v>
      </c>
      <c r="E445" s="1" t="s">
        <v>90</v>
      </c>
      <c r="F445" s="1" t="s">
        <v>26</v>
      </c>
      <c r="G445" s="1" t="s">
        <v>27</v>
      </c>
      <c r="H445" s="1" t="s">
        <v>71</v>
      </c>
      <c r="I445">
        <v>1</v>
      </c>
      <c r="J445" t="s">
        <v>234</v>
      </c>
      <c r="K445" s="1" t="s">
        <v>168</v>
      </c>
      <c r="L445" s="1" t="s">
        <v>173</v>
      </c>
      <c r="M445">
        <v>34</v>
      </c>
      <c r="N445">
        <v>0</v>
      </c>
      <c r="O445">
        <v>0</v>
      </c>
      <c r="P445">
        <v>0</v>
      </c>
      <c r="Q445" s="1"/>
      <c r="R445" s="1"/>
      <c r="W445" s="1"/>
      <c r="X445" t="str">
        <f>Attack[[#This Row],[服装]]&amp;Attack[[#This Row],[名前]]&amp;Attack[[#This Row],[レアリティ]]</f>
        <v>和装体験黒尾鉄朗ICONIC</v>
      </c>
    </row>
    <row r="446" spans="1:24" x14ac:dyDescent="0.25">
      <c r="A446">
        <f>VLOOKUP(Attack[[#This Row],[No用]],SetNo[[No.用]:[vlookup 用]],2,FALSE)</f>
        <v>99</v>
      </c>
      <c r="B446">
        <f>IF(ROW()=2,1,IF(A445&lt;&gt;Attack[[#This Row],[No]],1,B445+1))</f>
        <v>2</v>
      </c>
      <c r="C446" s="1" t="s">
        <v>1446</v>
      </c>
      <c r="D446" s="1" t="s">
        <v>40</v>
      </c>
      <c r="E446" s="1" t="s">
        <v>90</v>
      </c>
      <c r="F446" s="1" t="s">
        <v>26</v>
      </c>
      <c r="G446" s="1" t="s">
        <v>27</v>
      </c>
      <c r="H446" s="1" t="s">
        <v>71</v>
      </c>
      <c r="I446">
        <v>1</v>
      </c>
      <c r="J446" t="s">
        <v>234</v>
      </c>
      <c r="K446" s="1" t="s">
        <v>169</v>
      </c>
      <c r="L446" s="1" t="s">
        <v>178</v>
      </c>
      <c r="M446">
        <v>32</v>
      </c>
      <c r="N446">
        <v>0</v>
      </c>
      <c r="O446">
        <v>0</v>
      </c>
      <c r="P446">
        <v>0</v>
      </c>
      <c r="Q446" s="1"/>
      <c r="R446" s="1"/>
      <c r="W446" s="1"/>
      <c r="X446" t="str">
        <f>Attack[[#This Row],[服装]]&amp;Attack[[#This Row],[名前]]&amp;Attack[[#This Row],[レアリティ]]</f>
        <v>和装体験黒尾鉄朗ICONIC</v>
      </c>
    </row>
    <row r="447" spans="1:24" x14ac:dyDescent="0.25">
      <c r="A447">
        <f>VLOOKUP(Attack[[#This Row],[No用]],SetNo[[No.用]:[vlookup 用]],2,FALSE)</f>
        <v>99</v>
      </c>
      <c r="B447">
        <f>IF(ROW()=2,1,IF(A446&lt;&gt;Attack[[#This Row],[No]],1,B446+1))</f>
        <v>3</v>
      </c>
      <c r="C447" s="1" t="s">
        <v>1446</v>
      </c>
      <c r="D447" s="1" t="s">
        <v>40</v>
      </c>
      <c r="E447" s="1" t="s">
        <v>90</v>
      </c>
      <c r="F447" s="1" t="s">
        <v>26</v>
      </c>
      <c r="G447" s="1" t="s">
        <v>27</v>
      </c>
      <c r="H447" s="1" t="s">
        <v>71</v>
      </c>
      <c r="I447">
        <v>1</v>
      </c>
      <c r="J447" t="s">
        <v>234</v>
      </c>
      <c r="K447" s="1" t="s">
        <v>257</v>
      </c>
      <c r="L447" s="1" t="s">
        <v>173</v>
      </c>
      <c r="M447">
        <v>38</v>
      </c>
      <c r="N447">
        <v>0</v>
      </c>
      <c r="O447">
        <v>0</v>
      </c>
      <c r="P447">
        <v>0</v>
      </c>
      <c r="Q447" s="1"/>
      <c r="R447" s="1"/>
      <c r="W447" s="1"/>
      <c r="X447" t="str">
        <f>Attack[[#This Row],[服装]]&amp;Attack[[#This Row],[名前]]&amp;Attack[[#This Row],[レアリティ]]</f>
        <v>和装体験黒尾鉄朗ICONIC</v>
      </c>
    </row>
    <row r="448" spans="1:24" x14ac:dyDescent="0.25">
      <c r="A448">
        <f>VLOOKUP(Attack[[#This Row],[No用]],SetNo[[No.用]:[vlookup 用]],2,FALSE)</f>
        <v>99</v>
      </c>
      <c r="B448">
        <f>IF(ROW()=2,1,IF(A447&lt;&gt;Attack[[#This Row],[No]],1,B447+1))</f>
        <v>4</v>
      </c>
      <c r="C448" s="1" t="s">
        <v>1446</v>
      </c>
      <c r="D448" s="1" t="s">
        <v>40</v>
      </c>
      <c r="E448" s="1" t="s">
        <v>90</v>
      </c>
      <c r="F448" s="1" t="s">
        <v>26</v>
      </c>
      <c r="G448" s="1" t="s">
        <v>27</v>
      </c>
      <c r="H448" s="1" t="s">
        <v>71</v>
      </c>
      <c r="I448">
        <v>1</v>
      </c>
      <c r="J448" t="s">
        <v>234</v>
      </c>
      <c r="K448" s="1" t="s">
        <v>171</v>
      </c>
      <c r="L448" s="1" t="s">
        <v>162</v>
      </c>
      <c r="M448">
        <v>31</v>
      </c>
      <c r="N448">
        <v>0</v>
      </c>
      <c r="O448">
        <v>0</v>
      </c>
      <c r="P448">
        <v>0</v>
      </c>
      <c r="Q448" s="1"/>
      <c r="R448" s="1"/>
      <c r="W448" s="1"/>
      <c r="X448" t="str">
        <f>Attack[[#This Row],[服装]]&amp;Attack[[#This Row],[名前]]&amp;Attack[[#This Row],[レアリティ]]</f>
        <v>和装体験黒尾鉄朗ICONIC</v>
      </c>
    </row>
    <row r="449" spans="1:24" x14ac:dyDescent="0.25">
      <c r="A449">
        <f>VLOOKUP(Attack[[#This Row],[No用]],SetNo[[No.用]:[vlookup 用]],2,FALSE)</f>
        <v>99</v>
      </c>
      <c r="B449">
        <f>IF(ROW()=2,1,IF(A448&lt;&gt;Attack[[#This Row],[No]],1,B448+1))</f>
        <v>5</v>
      </c>
      <c r="C449" s="1" t="s">
        <v>1446</v>
      </c>
      <c r="D449" s="1" t="s">
        <v>40</v>
      </c>
      <c r="E449" s="1" t="s">
        <v>90</v>
      </c>
      <c r="F449" s="1" t="s">
        <v>26</v>
      </c>
      <c r="G449" s="1" t="s">
        <v>27</v>
      </c>
      <c r="H449" s="1" t="s">
        <v>71</v>
      </c>
      <c r="I449">
        <v>1</v>
      </c>
      <c r="J449" t="s">
        <v>234</v>
      </c>
      <c r="K449" s="1" t="s">
        <v>172</v>
      </c>
      <c r="L449" s="1" t="s">
        <v>162</v>
      </c>
      <c r="M449">
        <v>26</v>
      </c>
      <c r="N449">
        <v>0</v>
      </c>
      <c r="O449">
        <v>0</v>
      </c>
      <c r="P449">
        <v>0</v>
      </c>
      <c r="Q449" s="1"/>
      <c r="R449" s="1"/>
      <c r="W449" s="1"/>
      <c r="X449" t="str">
        <f>Attack[[#This Row],[服装]]&amp;Attack[[#This Row],[名前]]&amp;Attack[[#This Row],[レアリティ]]</f>
        <v>和装体験黒尾鉄朗ICONIC</v>
      </c>
    </row>
    <row r="450" spans="1:24" x14ac:dyDescent="0.25">
      <c r="A450">
        <f>VLOOKUP(Attack[[#This Row],[No用]],SetNo[[No.用]:[vlookup 用]],2,FALSE)</f>
        <v>99</v>
      </c>
      <c r="B450">
        <f>IF(ROW()=2,1,IF(A449&lt;&gt;Attack[[#This Row],[No]],1,B449+1))</f>
        <v>6</v>
      </c>
      <c r="C450" s="1" t="s">
        <v>1446</v>
      </c>
      <c r="D450" s="1" t="s">
        <v>40</v>
      </c>
      <c r="E450" s="1" t="s">
        <v>90</v>
      </c>
      <c r="F450" s="1" t="s">
        <v>26</v>
      </c>
      <c r="G450" s="1" t="s">
        <v>27</v>
      </c>
      <c r="H450" s="1" t="s">
        <v>71</v>
      </c>
      <c r="I450">
        <v>1</v>
      </c>
      <c r="J450" t="s">
        <v>234</v>
      </c>
      <c r="K450" s="1" t="s">
        <v>257</v>
      </c>
      <c r="L450" s="1" t="s">
        <v>224</v>
      </c>
      <c r="M450">
        <v>46</v>
      </c>
      <c r="N450">
        <v>0</v>
      </c>
      <c r="O450">
        <v>56</v>
      </c>
      <c r="P450">
        <v>0</v>
      </c>
      <c r="Q450" s="1"/>
      <c r="R450" s="1"/>
      <c r="W450" s="1" t="s">
        <v>1458</v>
      </c>
      <c r="X450" t="str">
        <f>Attack[[#This Row],[服装]]&amp;Attack[[#This Row],[名前]]&amp;Attack[[#This Row],[レアリティ]]</f>
        <v>和装体験黒尾鉄朗ICONIC</v>
      </c>
    </row>
    <row r="451" spans="1:24" x14ac:dyDescent="0.25">
      <c r="A451">
        <f>VLOOKUP(Attack[[#This Row],[No用]],SetNo[[No.用]:[vlookup 用]],2,FALSE)</f>
        <v>100</v>
      </c>
      <c r="B451">
        <f>IF(ROW()=2,1,IF(A450&lt;&gt;Attack[[#This Row],[No]],1,B450+1))</f>
        <v>1</v>
      </c>
      <c r="C451" s="1" t="s">
        <v>1674</v>
      </c>
      <c r="D451" s="1" t="s">
        <v>40</v>
      </c>
      <c r="E451" s="1" t="s">
        <v>77</v>
      </c>
      <c r="F451" s="1" t="s">
        <v>26</v>
      </c>
      <c r="G451" s="1" t="s">
        <v>27</v>
      </c>
      <c r="H451" s="1" t="s">
        <v>71</v>
      </c>
      <c r="I451">
        <v>1</v>
      </c>
      <c r="J451" t="s">
        <v>234</v>
      </c>
      <c r="K451" s="1" t="s">
        <v>168</v>
      </c>
      <c r="L451" s="1" t="s">
        <v>173</v>
      </c>
      <c r="M451">
        <v>38</v>
      </c>
      <c r="N451">
        <v>0</v>
      </c>
      <c r="O451">
        <v>0</v>
      </c>
      <c r="P451">
        <v>0</v>
      </c>
      <c r="Q451" s="1"/>
      <c r="R451" s="1"/>
      <c r="W451" s="1"/>
      <c r="X451" t="str">
        <f>Attack[[#This Row],[服装]]&amp;Attack[[#This Row],[名前]]&amp;Attack[[#This Row],[レアリティ]]</f>
        <v>思い出黒尾鉄朗ICONIC</v>
      </c>
    </row>
    <row r="452" spans="1:24" x14ac:dyDescent="0.25">
      <c r="A452">
        <f>VLOOKUP(Attack[[#This Row],[No用]],SetNo[[No.用]:[vlookup 用]],2,FALSE)</f>
        <v>100</v>
      </c>
      <c r="B452">
        <f>IF(ROW()=2,1,IF(A451&lt;&gt;Attack[[#This Row],[No]],1,B451+1))</f>
        <v>2</v>
      </c>
      <c r="C452" s="1" t="s">
        <v>1674</v>
      </c>
      <c r="D452" s="1" t="s">
        <v>40</v>
      </c>
      <c r="E452" s="1" t="s">
        <v>77</v>
      </c>
      <c r="F452" s="1" t="s">
        <v>26</v>
      </c>
      <c r="G452" s="1" t="s">
        <v>27</v>
      </c>
      <c r="H452" s="1" t="s">
        <v>71</v>
      </c>
      <c r="I452">
        <v>1</v>
      </c>
      <c r="J452" t="s">
        <v>234</v>
      </c>
      <c r="K452" s="1" t="s">
        <v>169</v>
      </c>
      <c r="L452" s="1" t="s">
        <v>173</v>
      </c>
      <c r="M452">
        <v>38</v>
      </c>
      <c r="N452">
        <v>0</v>
      </c>
      <c r="O452">
        <v>0</v>
      </c>
      <c r="P452">
        <v>0</v>
      </c>
      <c r="Q452" s="1"/>
      <c r="R452" s="1"/>
      <c r="W452" s="1"/>
      <c r="X452" t="str">
        <f>Attack[[#This Row],[服装]]&amp;Attack[[#This Row],[名前]]&amp;Attack[[#This Row],[レアリティ]]</f>
        <v>思い出黒尾鉄朗ICONIC</v>
      </c>
    </row>
    <row r="453" spans="1:24" x14ac:dyDescent="0.25">
      <c r="A453">
        <f>VLOOKUP(Attack[[#This Row],[No用]],SetNo[[No.用]:[vlookup 用]],2,FALSE)</f>
        <v>100</v>
      </c>
      <c r="B453">
        <f>IF(ROW()=2,1,IF(A452&lt;&gt;Attack[[#This Row],[No]],1,B452+1))</f>
        <v>3</v>
      </c>
      <c r="C453" s="1" t="s">
        <v>1674</v>
      </c>
      <c r="D453" s="1" t="s">
        <v>40</v>
      </c>
      <c r="E453" s="1" t="s">
        <v>77</v>
      </c>
      <c r="F453" s="1" t="s">
        <v>26</v>
      </c>
      <c r="G453" s="1" t="s">
        <v>27</v>
      </c>
      <c r="H453" s="1" t="s">
        <v>71</v>
      </c>
      <c r="I453">
        <v>1</v>
      </c>
      <c r="J453" t="s">
        <v>234</v>
      </c>
      <c r="K453" s="1" t="s">
        <v>170</v>
      </c>
      <c r="L453" s="1" t="s">
        <v>173</v>
      </c>
      <c r="M453">
        <v>40</v>
      </c>
      <c r="N453">
        <v>0</v>
      </c>
      <c r="O453">
        <v>0</v>
      </c>
      <c r="P453">
        <v>0</v>
      </c>
      <c r="Q453" s="1"/>
      <c r="R453" s="1"/>
      <c r="W453" s="1"/>
      <c r="X453" t="str">
        <f>Attack[[#This Row],[服装]]&amp;Attack[[#This Row],[名前]]&amp;Attack[[#This Row],[レアリティ]]</f>
        <v>思い出黒尾鉄朗ICONIC</v>
      </c>
    </row>
    <row r="454" spans="1:24" x14ac:dyDescent="0.25">
      <c r="A454">
        <f>VLOOKUP(Attack[[#This Row],[No用]],SetNo[[No.用]:[vlookup 用]],2,FALSE)</f>
        <v>100</v>
      </c>
      <c r="B454">
        <f>IF(ROW()=2,1,IF(A453&lt;&gt;Attack[[#This Row],[No]],1,B453+1))</f>
        <v>4</v>
      </c>
      <c r="C454" s="1" t="s">
        <v>1674</v>
      </c>
      <c r="D454" s="1" t="s">
        <v>40</v>
      </c>
      <c r="E454" s="1" t="s">
        <v>77</v>
      </c>
      <c r="F454" s="1" t="s">
        <v>26</v>
      </c>
      <c r="G454" s="1" t="s">
        <v>27</v>
      </c>
      <c r="H454" s="1" t="s">
        <v>71</v>
      </c>
      <c r="I454">
        <v>1</v>
      </c>
      <c r="J454" t="s">
        <v>234</v>
      </c>
      <c r="K454" s="1" t="s">
        <v>257</v>
      </c>
      <c r="L454" s="1" t="s">
        <v>173</v>
      </c>
      <c r="M454">
        <v>40</v>
      </c>
      <c r="N454">
        <v>0</v>
      </c>
      <c r="O454">
        <v>0</v>
      </c>
      <c r="P454">
        <v>0</v>
      </c>
      <c r="Q454" s="1"/>
      <c r="R454" s="1"/>
      <c r="W454" s="1"/>
      <c r="X454" t="str">
        <f>Attack[[#This Row],[服装]]&amp;Attack[[#This Row],[名前]]&amp;Attack[[#This Row],[レアリティ]]</f>
        <v>思い出黒尾鉄朗ICONIC</v>
      </c>
    </row>
    <row r="455" spans="1:24" x14ac:dyDescent="0.25">
      <c r="A455">
        <f>VLOOKUP(Attack[[#This Row],[No用]],SetNo[[No.用]:[vlookup 用]],2,FALSE)</f>
        <v>100</v>
      </c>
      <c r="B455">
        <f>IF(ROW()=2,1,IF(A454&lt;&gt;Attack[[#This Row],[No]],1,B454+1))</f>
        <v>5</v>
      </c>
      <c r="C455" s="1" t="s">
        <v>1674</v>
      </c>
      <c r="D455" s="1" t="s">
        <v>40</v>
      </c>
      <c r="E455" s="1" t="s">
        <v>77</v>
      </c>
      <c r="F455" s="1" t="s">
        <v>26</v>
      </c>
      <c r="G455" s="1" t="s">
        <v>27</v>
      </c>
      <c r="H455" s="1" t="s">
        <v>71</v>
      </c>
      <c r="I455">
        <v>1</v>
      </c>
      <c r="J455" t="s">
        <v>234</v>
      </c>
      <c r="K455" s="1" t="s">
        <v>171</v>
      </c>
      <c r="L455" s="1" t="s">
        <v>162</v>
      </c>
      <c r="M455">
        <v>33</v>
      </c>
      <c r="N455">
        <v>0</v>
      </c>
      <c r="O455">
        <v>0</v>
      </c>
      <c r="P455">
        <v>0</v>
      </c>
      <c r="Q455" s="1"/>
      <c r="R455" s="1"/>
      <c r="W455" s="1"/>
      <c r="X455" t="str">
        <f>Attack[[#This Row],[服装]]&amp;Attack[[#This Row],[名前]]&amp;Attack[[#This Row],[レアリティ]]</f>
        <v>思い出黒尾鉄朗ICONIC</v>
      </c>
    </row>
    <row r="456" spans="1:24" x14ac:dyDescent="0.25">
      <c r="A456">
        <f>VLOOKUP(Attack[[#This Row],[No用]],SetNo[[No.用]:[vlookup 用]],2,FALSE)</f>
        <v>100</v>
      </c>
      <c r="B456">
        <f>IF(ROW()=2,1,IF(A455&lt;&gt;Attack[[#This Row],[No]],1,B455+1))</f>
        <v>6</v>
      </c>
      <c r="C456" s="1" t="s">
        <v>1674</v>
      </c>
      <c r="D456" s="1" t="s">
        <v>40</v>
      </c>
      <c r="E456" s="1" t="s">
        <v>77</v>
      </c>
      <c r="F456" s="1" t="s">
        <v>26</v>
      </c>
      <c r="G456" s="1" t="s">
        <v>27</v>
      </c>
      <c r="H456" s="1" t="s">
        <v>71</v>
      </c>
      <c r="I456">
        <v>1</v>
      </c>
      <c r="J456" t="s">
        <v>234</v>
      </c>
      <c r="K456" s="1" t="s">
        <v>172</v>
      </c>
      <c r="L456" s="1" t="s">
        <v>162</v>
      </c>
      <c r="M456">
        <v>28</v>
      </c>
      <c r="N456">
        <v>0</v>
      </c>
      <c r="O456">
        <v>0</v>
      </c>
      <c r="P456">
        <v>0</v>
      </c>
      <c r="Q456" s="1"/>
      <c r="R456" s="1"/>
      <c r="W456" s="1"/>
      <c r="X456" t="str">
        <f>Attack[[#This Row],[服装]]&amp;Attack[[#This Row],[名前]]&amp;Attack[[#This Row],[レアリティ]]</f>
        <v>思い出黒尾鉄朗ICONIC</v>
      </c>
    </row>
    <row r="457" spans="1:24" x14ac:dyDescent="0.25">
      <c r="A457">
        <f>VLOOKUP(Attack[[#This Row],[No用]],SetNo[[No.用]:[vlookup 用]],2,FALSE)</f>
        <v>100</v>
      </c>
      <c r="B457">
        <f>IF(ROW()=2,1,IF(A456&lt;&gt;Attack[[#This Row],[No]],1,B456+1))</f>
        <v>7</v>
      </c>
      <c r="C457" s="1" t="s">
        <v>1674</v>
      </c>
      <c r="D457" s="1" t="s">
        <v>40</v>
      </c>
      <c r="E457" s="1" t="s">
        <v>77</v>
      </c>
      <c r="F457" s="1" t="s">
        <v>26</v>
      </c>
      <c r="G457" s="1" t="s">
        <v>27</v>
      </c>
      <c r="H457" s="1" t="s">
        <v>71</v>
      </c>
      <c r="I457">
        <v>1</v>
      </c>
      <c r="J457" t="s">
        <v>234</v>
      </c>
      <c r="K457" s="1" t="s">
        <v>171</v>
      </c>
      <c r="L457" s="1" t="s">
        <v>224</v>
      </c>
      <c r="M457">
        <v>48</v>
      </c>
      <c r="N457">
        <v>0</v>
      </c>
      <c r="O457">
        <v>58</v>
      </c>
      <c r="P457">
        <v>0</v>
      </c>
      <c r="Q457" s="1"/>
      <c r="R457" s="1"/>
      <c r="W457" s="1" t="s">
        <v>1675</v>
      </c>
      <c r="X457" t="str">
        <f>Attack[[#This Row],[服装]]&amp;Attack[[#This Row],[名前]]&amp;Attack[[#This Row],[レアリティ]]</f>
        <v>思い出黒尾鉄朗ICONIC</v>
      </c>
    </row>
    <row r="458" spans="1:24" x14ac:dyDescent="0.25">
      <c r="A458">
        <f>VLOOKUP(Attack[[#This Row],[No用]],SetNo[[No.用]:[vlookup 用]],2,FALSE)</f>
        <v>100</v>
      </c>
      <c r="B458">
        <f>IF(ROW()=2,1,IF(A457&lt;&gt;Attack[[#This Row],[No]],1,B457+1))</f>
        <v>8</v>
      </c>
      <c r="C458" s="1" t="s">
        <v>1674</v>
      </c>
      <c r="D458" s="1" t="s">
        <v>40</v>
      </c>
      <c r="E458" s="1" t="s">
        <v>77</v>
      </c>
      <c r="F458" s="1" t="s">
        <v>26</v>
      </c>
      <c r="G458" s="1" t="s">
        <v>27</v>
      </c>
      <c r="H458" s="1" t="s">
        <v>71</v>
      </c>
      <c r="I458">
        <v>1</v>
      </c>
      <c r="J458" t="s">
        <v>234</v>
      </c>
      <c r="K458" s="1" t="s">
        <v>264</v>
      </c>
      <c r="L458" s="1" t="s">
        <v>224</v>
      </c>
      <c r="M458">
        <v>48</v>
      </c>
      <c r="N458">
        <v>0</v>
      </c>
      <c r="O458">
        <v>58</v>
      </c>
      <c r="P458">
        <v>0</v>
      </c>
      <c r="Q458" s="1"/>
      <c r="R458" s="1"/>
      <c r="W458" s="1" t="s">
        <v>1054</v>
      </c>
      <c r="X458" t="str">
        <f>Attack[[#This Row],[服装]]&amp;Attack[[#This Row],[名前]]&amp;Attack[[#This Row],[レアリティ]]</f>
        <v>思い出黒尾鉄朗ICONIC</v>
      </c>
    </row>
    <row r="459" spans="1:24" x14ac:dyDescent="0.25">
      <c r="A459">
        <f>VLOOKUP(Attack[[#This Row],[No用]],SetNo[[No.用]:[vlookup 用]],2,FALSE)</f>
        <v>101</v>
      </c>
      <c r="B459">
        <f>IF(ROW()=2,1,IF(A444&lt;&gt;Attack[[#This Row],[No]],1,B444+1))</f>
        <v>1</v>
      </c>
      <c r="C459" t="s">
        <v>108</v>
      </c>
      <c r="D459" t="s">
        <v>41</v>
      </c>
      <c r="E459" t="s">
        <v>23</v>
      </c>
      <c r="F459" t="s">
        <v>26</v>
      </c>
      <c r="G459" t="s">
        <v>27</v>
      </c>
      <c r="H459" t="s">
        <v>71</v>
      </c>
      <c r="I459">
        <v>1</v>
      </c>
      <c r="J459" t="s">
        <v>234</v>
      </c>
      <c r="K459" t="s">
        <v>168</v>
      </c>
      <c r="L459" t="s">
        <v>162</v>
      </c>
      <c r="M459">
        <v>30</v>
      </c>
      <c r="N459">
        <v>0</v>
      </c>
      <c r="O459">
        <v>0</v>
      </c>
      <c r="P459">
        <v>0</v>
      </c>
      <c r="X459" t="str">
        <f>Attack[[#This Row],[服装]]&amp;Attack[[#This Row],[名前]]&amp;Attack[[#This Row],[レアリティ]]</f>
        <v>ユニフォーム灰羽リエーフICONIC</v>
      </c>
    </row>
    <row r="460" spans="1:24" x14ac:dyDescent="0.25">
      <c r="A460">
        <f>VLOOKUP(Attack[[#This Row],[No用]],SetNo[[No.用]:[vlookup 用]],2,FALSE)</f>
        <v>101</v>
      </c>
      <c r="B460">
        <f>IF(ROW()=2,1,IF(A459&lt;&gt;Attack[[#This Row],[No]],1,B459+1))</f>
        <v>2</v>
      </c>
      <c r="C460" t="s">
        <v>108</v>
      </c>
      <c r="D460" t="s">
        <v>41</v>
      </c>
      <c r="E460" t="s">
        <v>23</v>
      </c>
      <c r="F460" t="s">
        <v>26</v>
      </c>
      <c r="G460" t="s">
        <v>27</v>
      </c>
      <c r="H460" t="s">
        <v>71</v>
      </c>
      <c r="I460">
        <v>1</v>
      </c>
      <c r="J460" t="s">
        <v>234</v>
      </c>
      <c r="K460" t="s">
        <v>169</v>
      </c>
      <c r="L460" t="s">
        <v>162</v>
      </c>
      <c r="M460">
        <v>30</v>
      </c>
      <c r="N460">
        <v>0</v>
      </c>
      <c r="O460">
        <v>0</v>
      </c>
      <c r="P460">
        <v>0</v>
      </c>
      <c r="X460" t="str">
        <f>Attack[[#This Row],[服装]]&amp;Attack[[#This Row],[名前]]&amp;Attack[[#This Row],[レアリティ]]</f>
        <v>ユニフォーム灰羽リエーフICONIC</v>
      </c>
    </row>
    <row r="461" spans="1:24" x14ac:dyDescent="0.25">
      <c r="A461">
        <f>VLOOKUP(Attack[[#This Row],[No用]],SetNo[[No.用]:[vlookup 用]],2,FALSE)</f>
        <v>101</v>
      </c>
      <c r="B461">
        <f>IF(ROW()=2,1,IF(A460&lt;&gt;Attack[[#This Row],[No]],1,B460+1))</f>
        <v>3</v>
      </c>
      <c r="C461" t="s">
        <v>108</v>
      </c>
      <c r="D461" t="s">
        <v>41</v>
      </c>
      <c r="E461" t="s">
        <v>23</v>
      </c>
      <c r="F461" t="s">
        <v>26</v>
      </c>
      <c r="G461" t="s">
        <v>27</v>
      </c>
      <c r="H461" t="s">
        <v>71</v>
      </c>
      <c r="I461">
        <v>1</v>
      </c>
      <c r="J461" t="s">
        <v>234</v>
      </c>
      <c r="K461" t="s">
        <v>172</v>
      </c>
      <c r="L461" t="s">
        <v>162</v>
      </c>
      <c r="M461">
        <v>29</v>
      </c>
      <c r="N461">
        <v>0</v>
      </c>
      <c r="O461">
        <v>0</v>
      </c>
      <c r="P461">
        <v>0</v>
      </c>
      <c r="X461" t="str">
        <f>Attack[[#This Row],[服装]]&amp;Attack[[#This Row],[名前]]&amp;Attack[[#This Row],[レアリティ]]</f>
        <v>ユニフォーム灰羽リエーフICONIC</v>
      </c>
    </row>
    <row r="462" spans="1:24" x14ac:dyDescent="0.25">
      <c r="A462">
        <f>VLOOKUP(Attack[[#This Row],[No用]],SetNo[[No.用]:[vlookup 用]],2,FALSE)</f>
        <v>101</v>
      </c>
      <c r="B462">
        <f>IF(ROW()=2,1,IF(A461&lt;&gt;Attack[[#This Row],[No]],1,B461+1))</f>
        <v>4</v>
      </c>
      <c r="C462" t="s">
        <v>108</v>
      </c>
      <c r="D462" t="s">
        <v>41</v>
      </c>
      <c r="E462" t="s">
        <v>23</v>
      </c>
      <c r="F462" t="s">
        <v>26</v>
      </c>
      <c r="G462" t="s">
        <v>27</v>
      </c>
      <c r="H462" t="s">
        <v>71</v>
      </c>
      <c r="I462">
        <v>1</v>
      </c>
      <c r="J462" t="s">
        <v>234</v>
      </c>
      <c r="K462" s="1" t="s">
        <v>183</v>
      </c>
      <c r="L462" s="1" t="s">
        <v>224</v>
      </c>
      <c r="M462">
        <v>46</v>
      </c>
      <c r="N462">
        <v>0</v>
      </c>
      <c r="O462">
        <v>56</v>
      </c>
      <c r="P462">
        <v>0</v>
      </c>
      <c r="Q462" s="1" t="s">
        <v>965</v>
      </c>
      <c r="X462" t="str">
        <f>Attack[[#This Row],[服装]]&amp;Attack[[#This Row],[名前]]&amp;Attack[[#This Row],[レアリティ]]</f>
        <v>ユニフォーム灰羽リエーフICONIC</v>
      </c>
    </row>
    <row r="463" spans="1:24" x14ac:dyDescent="0.25">
      <c r="A463">
        <f>VLOOKUP(Attack[[#This Row],[No用]],SetNo[[No.用]:[vlookup 用]],2,FALSE)</f>
        <v>102</v>
      </c>
      <c r="B463">
        <f>IF(ROW()=2,1,IF(A462&lt;&gt;Attack[[#This Row],[No]],1,B462+1))</f>
        <v>1</v>
      </c>
      <c r="C463" t="s">
        <v>363</v>
      </c>
      <c r="D463" t="s">
        <v>41</v>
      </c>
      <c r="E463" t="s">
        <v>24</v>
      </c>
      <c r="F463" t="s">
        <v>26</v>
      </c>
      <c r="G463" t="s">
        <v>27</v>
      </c>
      <c r="H463" t="s">
        <v>71</v>
      </c>
      <c r="I463">
        <v>1</v>
      </c>
      <c r="J463" t="s">
        <v>234</v>
      </c>
      <c r="K463" t="s">
        <v>168</v>
      </c>
      <c r="L463" s="1" t="s">
        <v>178</v>
      </c>
      <c r="M463">
        <v>33</v>
      </c>
      <c r="N463">
        <v>0</v>
      </c>
      <c r="O463">
        <v>0</v>
      </c>
      <c r="P463">
        <v>0</v>
      </c>
      <c r="X463" t="str">
        <f>Attack[[#This Row],[服装]]&amp;Attack[[#This Row],[名前]]&amp;Attack[[#This Row],[レアリティ]]</f>
        <v>探偵灰羽リエーフICONIC</v>
      </c>
    </row>
    <row r="464" spans="1:24" x14ac:dyDescent="0.25">
      <c r="A464">
        <f>VLOOKUP(Attack[[#This Row],[No用]],SetNo[[No.用]:[vlookup 用]],2,FALSE)</f>
        <v>102</v>
      </c>
      <c r="B464">
        <f>IF(ROW()=2,1,IF(A463&lt;&gt;Attack[[#This Row],[No]],1,B463+1))</f>
        <v>2</v>
      </c>
      <c r="C464" t="s">
        <v>363</v>
      </c>
      <c r="D464" t="s">
        <v>41</v>
      </c>
      <c r="E464" t="s">
        <v>24</v>
      </c>
      <c r="F464" t="s">
        <v>26</v>
      </c>
      <c r="G464" t="s">
        <v>27</v>
      </c>
      <c r="H464" t="s">
        <v>71</v>
      </c>
      <c r="I464">
        <v>1</v>
      </c>
      <c r="J464" t="s">
        <v>234</v>
      </c>
      <c r="K464" t="s">
        <v>169</v>
      </c>
      <c r="L464" s="1" t="s">
        <v>178</v>
      </c>
      <c r="M464">
        <v>33</v>
      </c>
      <c r="N464">
        <v>0</v>
      </c>
      <c r="O464">
        <v>0</v>
      </c>
      <c r="P464">
        <v>0</v>
      </c>
      <c r="X464" t="str">
        <f>Attack[[#This Row],[服装]]&amp;Attack[[#This Row],[名前]]&amp;Attack[[#This Row],[レアリティ]]</f>
        <v>探偵灰羽リエーフICONIC</v>
      </c>
    </row>
    <row r="465" spans="1:24" x14ac:dyDescent="0.25">
      <c r="A465">
        <f>VLOOKUP(Attack[[#This Row],[No用]],SetNo[[No.用]:[vlookup 用]],2,FALSE)</f>
        <v>102</v>
      </c>
      <c r="B465">
        <f>IF(ROW()=2,1,IF(A464&lt;&gt;Attack[[#This Row],[No]],1,B464+1))</f>
        <v>3</v>
      </c>
      <c r="C465" t="s">
        <v>363</v>
      </c>
      <c r="D465" t="s">
        <v>41</v>
      </c>
      <c r="E465" t="s">
        <v>24</v>
      </c>
      <c r="F465" t="s">
        <v>26</v>
      </c>
      <c r="G465" t="s">
        <v>27</v>
      </c>
      <c r="H465" t="s">
        <v>71</v>
      </c>
      <c r="I465">
        <v>1</v>
      </c>
      <c r="J465" t="s">
        <v>234</v>
      </c>
      <c r="K465" t="s">
        <v>172</v>
      </c>
      <c r="L465" t="s">
        <v>162</v>
      </c>
      <c r="M465">
        <v>29</v>
      </c>
      <c r="N465">
        <v>0</v>
      </c>
      <c r="O465">
        <v>0</v>
      </c>
      <c r="P465">
        <v>0</v>
      </c>
      <c r="X465" t="str">
        <f>Attack[[#This Row],[服装]]&amp;Attack[[#This Row],[名前]]&amp;Attack[[#This Row],[レアリティ]]</f>
        <v>探偵灰羽リエーフICONIC</v>
      </c>
    </row>
    <row r="466" spans="1:24" x14ac:dyDescent="0.25">
      <c r="A466">
        <f>VLOOKUP(Attack[[#This Row],[No用]],SetNo[[No.用]:[vlookup 用]],2,FALSE)</f>
        <v>102</v>
      </c>
      <c r="B466">
        <f>IF(ROW()=2,1,IF(A465&lt;&gt;Attack[[#This Row],[No]],1,B465+1))</f>
        <v>4</v>
      </c>
      <c r="C466" t="s">
        <v>363</v>
      </c>
      <c r="D466" t="s">
        <v>41</v>
      </c>
      <c r="E466" t="s">
        <v>24</v>
      </c>
      <c r="F466" t="s">
        <v>26</v>
      </c>
      <c r="G466" t="s">
        <v>27</v>
      </c>
      <c r="H466" t="s">
        <v>71</v>
      </c>
      <c r="I466">
        <v>1</v>
      </c>
      <c r="J466" t="s">
        <v>234</v>
      </c>
      <c r="K466" s="1" t="s">
        <v>183</v>
      </c>
      <c r="L466" s="1" t="s">
        <v>224</v>
      </c>
      <c r="M466">
        <v>46</v>
      </c>
      <c r="N466">
        <v>0</v>
      </c>
      <c r="O466">
        <v>56</v>
      </c>
      <c r="P466">
        <v>0</v>
      </c>
      <c r="X466" t="str">
        <f>Attack[[#This Row],[服装]]&amp;Attack[[#This Row],[名前]]&amp;Attack[[#This Row],[レアリティ]]</f>
        <v>探偵灰羽リエーフICONIC</v>
      </c>
    </row>
    <row r="467" spans="1:24" x14ac:dyDescent="0.25">
      <c r="A467">
        <f>VLOOKUP(Attack[[#This Row],[No用]],SetNo[[No.用]:[vlookup 用]],2,FALSE)</f>
        <v>103</v>
      </c>
      <c r="B467">
        <f>IF(ROW()=2,1,IF(A466&lt;&gt;Attack[[#This Row],[No]],1,B466+1))</f>
        <v>1</v>
      </c>
      <c r="C467" s="1" t="s">
        <v>646</v>
      </c>
      <c r="D467" s="1" t="s">
        <v>41</v>
      </c>
      <c r="E467" s="1" t="s">
        <v>77</v>
      </c>
      <c r="F467" s="1" t="s">
        <v>26</v>
      </c>
      <c r="G467" s="1" t="s">
        <v>27</v>
      </c>
      <c r="H467" s="1" t="s">
        <v>71</v>
      </c>
      <c r="I467">
        <v>1</v>
      </c>
      <c r="J467" t="s">
        <v>234</v>
      </c>
      <c r="K467" s="1" t="s">
        <v>168</v>
      </c>
      <c r="L467" s="1" t="s">
        <v>178</v>
      </c>
      <c r="M467">
        <v>33</v>
      </c>
      <c r="N467">
        <v>0</v>
      </c>
      <c r="O467">
        <v>0</v>
      </c>
      <c r="P467">
        <v>0</v>
      </c>
      <c r="X467" t="str">
        <f>Attack[[#This Row],[服装]]&amp;Attack[[#This Row],[名前]]&amp;Attack[[#This Row],[レアリティ]]</f>
        <v>路地裏灰羽リエーフICONIC</v>
      </c>
    </row>
    <row r="468" spans="1:24" x14ac:dyDescent="0.25">
      <c r="A468">
        <f>VLOOKUP(Attack[[#This Row],[No用]],SetNo[[No.用]:[vlookup 用]],2,FALSE)</f>
        <v>103</v>
      </c>
      <c r="B468">
        <f>IF(ROW()=2,1,IF(A467&lt;&gt;Attack[[#This Row],[No]],1,B467+1))</f>
        <v>2</v>
      </c>
      <c r="C468" s="1" t="s">
        <v>646</v>
      </c>
      <c r="D468" s="1" t="s">
        <v>41</v>
      </c>
      <c r="E468" s="1" t="s">
        <v>77</v>
      </c>
      <c r="F468" s="1" t="s">
        <v>26</v>
      </c>
      <c r="G468" s="1" t="s">
        <v>27</v>
      </c>
      <c r="H468" s="1" t="s">
        <v>71</v>
      </c>
      <c r="I468">
        <v>1</v>
      </c>
      <c r="J468" t="s">
        <v>234</v>
      </c>
      <c r="K468" s="1" t="s">
        <v>169</v>
      </c>
      <c r="L468" s="1" t="s">
        <v>178</v>
      </c>
      <c r="M468">
        <v>33</v>
      </c>
      <c r="N468">
        <v>0</v>
      </c>
      <c r="O468">
        <v>0</v>
      </c>
      <c r="P468">
        <v>0</v>
      </c>
      <c r="X468" t="str">
        <f>Attack[[#This Row],[服装]]&amp;Attack[[#This Row],[名前]]&amp;Attack[[#This Row],[レアリティ]]</f>
        <v>路地裏灰羽リエーフICONIC</v>
      </c>
    </row>
    <row r="469" spans="1:24" x14ac:dyDescent="0.25">
      <c r="A469">
        <f>VLOOKUP(Attack[[#This Row],[No用]],SetNo[[No.用]:[vlookup 用]],2,FALSE)</f>
        <v>103</v>
      </c>
      <c r="B469">
        <f>IF(ROW()=2,1,IF(A468&lt;&gt;Attack[[#This Row],[No]],1,B468+1))</f>
        <v>3</v>
      </c>
      <c r="C469" s="1" t="s">
        <v>646</v>
      </c>
      <c r="D469" s="1" t="s">
        <v>41</v>
      </c>
      <c r="E469" s="1" t="s">
        <v>77</v>
      </c>
      <c r="F469" s="1" t="s">
        <v>26</v>
      </c>
      <c r="G469" s="1" t="s">
        <v>27</v>
      </c>
      <c r="H469" s="1" t="s">
        <v>71</v>
      </c>
      <c r="I469">
        <v>1</v>
      </c>
      <c r="J469" t="s">
        <v>234</v>
      </c>
      <c r="K469" s="1" t="s">
        <v>170</v>
      </c>
      <c r="L469" s="1" t="s">
        <v>173</v>
      </c>
      <c r="M469">
        <v>35</v>
      </c>
      <c r="N469">
        <v>0</v>
      </c>
      <c r="O469">
        <v>0</v>
      </c>
      <c r="P469">
        <v>0</v>
      </c>
      <c r="X469" t="str">
        <f>Attack[[#This Row],[服装]]&amp;Attack[[#This Row],[名前]]&amp;Attack[[#This Row],[レアリティ]]</f>
        <v>路地裏灰羽リエーフICONIC</v>
      </c>
    </row>
    <row r="470" spans="1:24" x14ac:dyDescent="0.25">
      <c r="A470">
        <f>VLOOKUP(Attack[[#This Row],[No用]],SetNo[[No.用]:[vlookup 用]],2,FALSE)</f>
        <v>103</v>
      </c>
      <c r="B470">
        <f>IF(ROW()=2,1,IF(A469&lt;&gt;Attack[[#This Row],[No]],1,B469+1))</f>
        <v>4</v>
      </c>
      <c r="C470" s="1" t="s">
        <v>646</v>
      </c>
      <c r="D470" s="1" t="s">
        <v>41</v>
      </c>
      <c r="E470" s="1" t="s">
        <v>77</v>
      </c>
      <c r="F470" s="1" t="s">
        <v>26</v>
      </c>
      <c r="G470" s="1" t="s">
        <v>27</v>
      </c>
      <c r="H470" s="1" t="s">
        <v>71</v>
      </c>
      <c r="I470">
        <v>1</v>
      </c>
      <c r="J470" t="s">
        <v>234</v>
      </c>
      <c r="K470" s="1" t="s">
        <v>172</v>
      </c>
      <c r="L470" s="1" t="s">
        <v>162</v>
      </c>
      <c r="M470">
        <v>29</v>
      </c>
      <c r="N470">
        <v>0</v>
      </c>
      <c r="O470">
        <v>0</v>
      </c>
      <c r="P470">
        <v>0</v>
      </c>
      <c r="X470" t="str">
        <f>Attack[[#This Row],[服装]]&amp;Attack[[#This Row],[名前]]&amp;Attack[[#This Row],[レアリティ]]</f>
        <v>路地裏灰羽リエーフICONIC</v>
      </c>
    </row>
    <row r="471" spans="1:24" x14ac:dyDescent="0.25">
      <c r="A471">
        <f>VLOOKUP(Attack[[#This Row],[No用]],SetNo[[No.用]:[vlookup 用]],2,FALSE)</f>
        <v>103</v>
      </c>
      <c r="B471">
        <f>IF(ROW()=2,1,IF(A470&lt;&gt;Attack[[#This Row],[No]],1,B470+1))</f>
        <v>5</v>
      </c>
      <c r="C471" s="1" t="s">
        <v>646</v>
      </c>
      <c r="D471" s="1" t="s">
        <v>41</v>
      </c>
      <c r="E471" s="1" t="s">
        <v>77</v>
      </c>
      <c r="F471" s="1" t="s">
        <v>26</v>
      </c>
      <c r="G471" s="1" t="s">
        <v>27</v>
      </c>
      <c r="H471" s="1" t="s">
        <v>71</v>
      </c>
      <c r="I471">
        <v>1</v>
      </c>
      <c r="J471" t="s">
        <v>234</v>
      </c>
      <c r="K471" s="1" t="s">
        <v>183</v>
      </c>
      <c r="L471" s="1" t="s">
        <v>224</v>
      </c>
      <c r="M471">
        <v>46</v>
      </c>
      <c r="N471">
        <v>0</v>
      </c>
      <c r="O471">
        <v>56</v>
      </c>
      <c r="P471">
        <v>0</v>
      </c>
      <c r="X471" t="str">
        <f>Attack[[#This Row],[服装]]&amp;Attack[[#This Row],[名前]]&amp;Attack[[#This Row],[レアリティ]]</f>
        <v>路地裏灰羽リエーフICONIC</v>
      </c>
    </row>
    <row r="472" spans="1:24" x14ac:dyDescent="0.25">
      <c r="A472">
        <f>VLOOKUP(Attack[[#This Row],[No用]],SetNo[[No.用]:[vlookup 用]],2,FALSE)</f>
        <v>103</v>
      </c>
      <c r="B472">
        <f>IF(ROW()=2,1,IF(A471&lt;&gt;Attack[[#This Row],[No]],1,B471+1))</f>
        <v>6</v>
      </c>
      <c r="C472" s="1" t="s">
        <v>646</v>
      </c>
      <c r="D472" s="1" t="s">
        <v>41</v>
      </c>
      <c r="E472" s="1" t="s">
        <v>77</v>
      </c>
      <c r="F472" s="1" t="s">
        <v>26</v>
      </c>
      <c r="G472" s="1" t="s">
        <v>27</v>
      </c>
      <c r="H472" s="1" t="s">
        <v>71</v>
      </c>
      <c r="I472">
        <v>1</v>
      </c>
      <c r="J472" t="s">
        <v>234</v>
      </c>
      <c r="K472" s="1" t="s">
        <v>170</v>
      </c>
      <c r="L472" s="1" t="s">
        <v>224</v>
      </c>
      <c r="M472">
        <v>46</v>
      </c>
      <c r="N472">
        <v>0</v>
      </c>
      <c r="O472">
        <v>56</v>
      </c>
      <c r="P472">
        <v>0</v>
      </c>
      <c r="X472" t="str">
        <f>Attack[[#This Row],[服装]]&amp;Attack[[#This Row],[名前]]&amp;Attack[[#This Row],[レアリティ]]</f>
        <v>路地裏灰羽リエーフICONIC</v>
      </c>
    </row>
    <row r="473" spans="1:24" x14ac:dyDescent="0.25">
      <c r="A473">
        <f>VLOOKUP(Attack[[#This Row],[No用]],SetNo[[No.用]:[vlookup 用]],2,FALSE)</f>
        <v>104</v>
      </c>
      <c r="B473">
        <f>IF(ROW()=2,1,IF(A472&lt;&gt;Attack[[#This Row],[No]],1,B472+1))</f>
        <v>1</v>
      </c>
      <c r="C473" s="1" t="s">
        <v>759</v>
      </c>
      <c r="D473" s="1" t="s">
        <v>41</v>
      </c>
      <c r="E473" s="1" t="s">
        <v>73</v>
      </c>
      <c r="F473" s="1" t="s">
        <v>26</v>
      </c>
      <c r="G473" s="1" t="s">
        <v>27</v>
      </c>
      <c r="H473" s="1" t="s">
        <v>71</v>
      </c>
      <c r="I473">
        <v>1</v>
      </c>
      <c r="J473" t="s">
        <v>234</v>
      </c>
      <c r="K473" s="1" t="s">
        <v>168</v>
      </c>
      <c r="L473" s="1" t="s">
        <v>178</v>
      </c>
      <c r="M473">
        <v>33</v>
      </c>
      <c r="N473">
        <v>0</v>
      </c>
      <c r="O473">
        <v>0</v>
      </c>
      <c r="P473">
        <v>0</v>
      </c>
      <c r="X473" t="str">
        <f>Attack[[#This Row],[服装]]&amp;Attack[[#This Row],[名前]]&amp;Attack[[#This Row],[レアリティ]]</f>
        <v>文化祭2灰羽リエーフICONIC</v>
      </c>
    </row>
    <row r="474" spans="1:24" x14ac:dyDescent="0.25">
      <c r="A474">
        <f>VLOOKUP(Attack[[#This Row],[No用]],SetNo[[No.用]:[vlookup 用]],2,FALSE)</f>
        <v>104</v>
      </c>
      <c r="B474">
        <f>IF(ROW()=2,1,IF(A473&lt;&gt;Attack[[#This Row],[No]],1,B473+1))</f>
        <v>2</v>
      </c>
      <c r="C474" s="1" t="s">
        <v>759</v>
      </c>
      <c r="D474" s="1" t="s">
        <v>41</v>
      </c>
      <c r="E474" s="1" t="s">
        <v>73</v>
      </c>
      <c r="F474" s="1" t="s">
        <v>26</v>
      </c>
      <c r="G474" s="1" t="s">
        <v>27</v>
      </c>
      <c r="H474" s="1" t="s">
        <v>71</v>
      </c>
      <c r="I474">
        <v>1</v>
      </c>
      <c r="J474" t="s">
        <v>234</v>
      </c>
      <c r="K474" s="1" t="s">
        <v>169</v>
      </c>
      <c r="L474" s="1" t="s">
        <v>162</v>
      </c>
      <c r="M474">
        <v>30</v>
      </c>
      <c r="N474">
        <v>0</v>
      </c>
      <c r="O474">
        <v>0</v>
      </c>
      <c r="P474">
        <v>0</v>
      </c>
      <c r="X474" t="str">
        <f>Attack[[#This Row],[服装]]&amp;Attack[[#This Row],[名前]]&amp;Attack[[#This Row],[レアリティ]]</f>
        <v>文化祭2灰羽リエーフICONIC</v>
      </c>
    </row>
    <row r="475" spans="1:24" x14ac:dyDescent="0.25">
      <c r="A475">
        <f>VLOOKUP(Attack[[#This Row],[No用]],SetNo[[No.用]:[vlookup 用]],2,FALSE)</f>
        <v>104</v>
      </c>
      <c r="B475">
        <f>IF(ROW()=2,1,IF(A474&lt;&gt;Attack[[#This Row],[No]],1,B474+1))</f>
        <v>3</v>
      </c>
      <c r="C475" s="1" t="s">
        <v>759</v>
      </c>
      <c r="D475" s="1" t="s">
        <v>41</v>
      </c>
      <c r="E475" s="1" t="s">
        <v>73</v>
      </c>
      <c r="F475" s="1" t="s">
        <v>26</v>
      </c>
      <c r="G475" s="1" t="s">
        <v>27</v>
      </c>
      <c r="H475" s="1" t="s">
        <v>71</v>
      </c>
      <c r="I475">
        <v>1</v>
      </c>
      <c r="J475" t="s">
        <v>234</v>
      </c>
      <c r="K475" s="1" t="s">
        <v>172</v>
      </c>
      <c r="L475" s="1" t="s">
        <v>162</v>
      </c>
      <c r="M475">
        <v>29</v>
      </c>
      <c r="N475">
        <v>0</v>
      </c>
      <c r="O475">
        <v>0</v>
      </c>
      <c r="P475">
        <v>0</v>
      </c>
      <c r="X475" t="str">
        <f>Attack[[#This Row],[服装]]&amp;Attack[[#This Row],[名前]]&amp;Attack[[#This Row],[レアリティ]]</f>
        <v>文化祭2灰羽リエーフICONIC</v>
      </c>
    </row>
    <row r="476" spans="1:24" x14ac:dyDescent="0.25">
      <c r="A476">
        <f>VLOOKUP(Attack[[#This Row],[No用]],SetNo[[No.用]:[vlookup 用]],2,FALSE)</f>
        <v>104</v>
      </c>
      <c r="B476">
        <f>IF(ROW()=2,1,IF(A475&lt;&gt;Attack[[#This Row],[No]],1,B475+1))</f>
        <v>4</v>
      </c>
      <c r="C476" s="1" t="s">
        <v>759</v>
      </c>
      <c r="D476" s="1" t="s">
        <v>41</v>
      </c>
      <c r="E476" s="1" t="s">
        <v>73</v>
      </c>
      <c r="F476" s="1" t="s">
        <v>26</v>
      </c>
      <c r="G476" s="1" t="s">
        <v>27</v>
      </c>
      <c r="H476" s="1" t="s">
        <v>71</v>
      </c>
      <c r="I476">
        <v>1</v>
      </c>
      <c r="J476" t="s">
        <v>234</v>
      </c>
      <c r="K476" s="1" t="s">
        <v>183</v>
      </c>
      <c r="L476" s="1" t="s">
        <v>224</v>
      </c>
      <c r="M476">
        <v>46</v>
      </c>
      <c r="N476">
        <v>0</v>
      </c>
      <c r="O476">
        <v>56</v>
      </c>
      <c r="P476">
        <v>0</v>
      </c>
      <c r="X476" t="str">
        <f>Attack[[#This Row],[服装]]&amp;Attack[[#This Row],[名前]]&amp;Attack[[#This Row],[レアリティ]]</f>
        <v>文化祭2灰羽リエーフICONIC</v>
      </c>
    </row>
    <row r="477" spans="1:24" x14ac:dyDescent="0.25">
      <c r="A477">
        <f>VLOOKUP(Attack[[#This Row],[No用]],SetNo[[No.用]:[vlookup 用]],2,FALSE)</f>
        <v>104</v>
      </c>
      <c r="B477">
        <f>IF(ROW()=2,1,IF(A476&lt;&gt;Attack[[#This Row],[No]],1,B476+1))</f>
        <v>5</v>
      </c>
      <c r="C477" s="1" t="s">
        <v>759</v>
      </c>
      <c r="D477" s="1" t="s">
        <v>41</v>
      </c>
      <c r="E477" s="1" t="s">
        <v>73</v>
      </c>
      <c r="F477" s="1" t="s">
        <v>26</v>
      </c>
      <c r="G477" s="1" t="s">
        <v>27</v>
      </c>
      <c r="H477" s="1" t="s">
        <v>71</v>
      </c>
      <c r="I477">
        <v>1</v>
      </c>
      <c r="J477" t="s">
        <v>234</v>
      </c>
      <c r="K477" s="1" t="s">
        <v>183</v>
      </c>
      <c r="L477" s="1" t="s">
        <v>224</v>
      </c>
      <c r="M477">
        <v>46</v>
      </c>
      <c r="N477">
        <v>0</v>
      </c>
      <c r="O477">
        <v>56</v>
      </c>
      <c r="P477">
        <v>0</v>
      </c>
      <c r="Q477" s="1" t="s">
        <v>965</v>
      </c>
      <c r="X477" t="str">
        <f>Attack[[#This Row],[服装]]&amp;Attack[[#This Row],[名前]]&amp;Attack[[#This Row],[レアリティ]]</f>
        <v>文化祭2灰羽リエーフICONIC</v>
      </c>
    </row>
    <row r="478" spans="1:24" x14ac:dyDescent="0.25">
      <c r="A478">
        <f>VLOOKUP(Attack[[#This Row],[No用]],SetNo[[No.用]:[vlookup 用]],2,FALSE)</f>
        <v>105</v>
      </c>
      <c r="B478">
        <f>IF(ROW()=2,1,IF(A477&lt;&gt;Attack[[#This Row],[No]],1,B477+1))</f>
        <v>1</v>
      </c>
      <c r="C478" s="1" t="s">
        <v>951</v>
      </c>
      <c r="D478" s="1" t="s">
        <v>41</v>
      </c>
      <c r="E478" s="1" t="s">
        <v>90</v>
      </c>
      <c r="F478" s="1" t="s">
        <v>82</v>
      </c>
      <c r="G478" s="1" t="s">
        <v>27</v>
      </c>
      <c r="H478" s="1" t="s">
        <v>71</v>
      </c>
      <c r="I478">
        <v>1</v>
      </c>
      <c r="J478" t="s">
        <v>234</v>
      </c>
      <c r="K478" s="1" t="s">
        <v>168</v>
      </c>
      <c r="L478" s="1" t="s">
        <v>173</v>
      </c>
      <c r="M478">
        <v>37</v>
      </c>
      <c r="N478">
        <v>0</v>
      </c>
      <c r="O478">
        <v>0</v>
      </c>
      <c r="P478">
        <v>0</v>
      </c>
      <c r="Q478" s="1"/>
      <c r="X478" t="str">
        <f>Attack[[#This Row],[服装]]&amp;Attack[[#This Row],[名前]]&amp;Attack[[#This Row],[レアリティ]]</f>
        <v>サバゲ2灰羽リエーフICONIC</v>
      </c>
    </row>
    <row r="479" spans="1:24" x14ac:dyDescent="0.25">
      <c r="A479">
        <f>VLOOKUP(Attack[[#This Row],[No用]],SetNo[[No.用]:[vlookup 用]],2,FALSE)</f>
        <v>105</v>
      </c>
      <c r="B479">
        <f>IF(ROW()=2,1,IF(A478&lt;&gt;Attack[[#This Row],[No]],1,B478+1))</f>
        <v>2</v>
      </c>
      <c r="C479" s="1" t="s">
        <v>951</v>
      </c>
      <c r="D479" s="1" t="s">
        <v>41</v>
      </c>
      <c r="E479" s="1" t="s">
        <v>90</v>
      </c>
      <c r="F479" s="1" t="s">
        <v>82</v>
      </c>
      <c r="G479" s="1" t="s">
        <v>27</v>
      </c>
      <c r="H479" s="1" t="s">
        <v>71</v>
      </c>
      <c r="I479">
        <v>1</v>
      </c>
      <c r="J479" t="s">
        <v>234</v>
      </c>
      <c r="K479" s="1" t="s">
        <v>169</v>
      </c>
      <c r="L479" s="1" t="s">
        <v>173</v>
      </c>
      <c r="M479">
        <v>37</v>
      </c>
      <c r="N479">
        <v>0</v>
      </c>
      <c r="O479">
        <v>0</v>
      </c>
      <c r="P479">
        <v>0</v>
      </c>
      <c r="Q479" s="1"/>
      <c r="X479" t="str">
        <f>Attack[[#This Row],[服装]]&amp;Attack[[#This Row],[名前]]&amp;Attack[[#This Row],[レアリティ]]</f>
        <v>サバゲ2灰羽リエーフICONIC</v>
      </c>
    </row>
    <row r="480" spans="1:24" x14ac:dyDescent="0.25">
      <c r="A480">
        <f>VLOOKUP(Attack[[#This Row],[No用]],SetNo[[No.用]:[vlookup 用]],2,FALSE)</f>
        <v>105</v>
      </c>
      <c r="B480">
        <f>IF(ROW()=2,1,IF(A479&lt;&gt;Attack[[#This Row],[No]],1,B479+1))</f>
        <v>3</v>
      </c>
      <c r="C480" s="1" t="s">
        <v>951</v>
      </c>
      <c r="D480" s="1" t="s">
        <v>41</v>
      </c>
      <c r="E480" s="1" t="s">
        <v>90</v>
      </c>
      <c r="F480" s="1" t="s">
        <v>82</v>
      </c>
      <c r="G480" s="1" t="s">
        <v>27</v>
      </c>
      <c r="H480" s="1" t="s">
        <v>71</v>
      </c>
      <c r="I480">
        <v>1</v>
      </c>
      <c r="J480" t="s">
        <v>234</v>
      </c>
      <c r="K480" s="1" t="s">
        <v>170</v>
      </c>
      <c r="L480" s="1" t="s">
        <v>173</v>
      </c>
      <c r="M480">
        <v>36</v>
      </c>
      <c r="N480">
        <v>0</v>
      </c>
      <c r="O480">
        <v>0</v>
      </c>
      <c r="P480">
        <v>0</v>
      </c>
      <c r="Q480" s="1"/>
      <c r="X480" t="str">
        <f>Attack[[#This Row],[服装]]&amp;Attack[[#This Row],[名前]]&amp;Attack[[#This Row],[レアリティ]]</f>
        <v>サバゲ2灰羽リエーフICONIC</v>
      </c>
    </row>
    <row r="481" spans="1:24" x14ac:dyDescent="0.25">
      <c r="A481">
        <f>VLOOKUP(Attack[[#This Row],[No用]],SetNo[[No.用]:[vlookup 用]],2,FALSE)</f>
        <v>105</v>
      </c>
      <c r="B481">
        <f>IF(ROW()=2,1,IF(A480&lt;&gt;Attack[[#This Row],[No]],1,B480+1))</f>
        <v>4</v>
      </c>
      <c r="C481" s="1" t="s">
        <v>951</v>
      </c>
      <c r="D481" s="1" t="s">
        <v>41</v>
      </c>
      <c r="E481" s="1" t="s">
        <v>90</v>
      </c>
      <c r="F481" s="1" t="s">
        <v>82</v>
      </c>
      <c r="G481" s="1" t="s">
        <v>27</v>
      </c>
      <c r="H481" s="1" t="s">
        <v>71</v>
      </c>
      <c r="I481">
        <v>1</v>
      </c>
      <c r="J481" t="s">
        <v>234</v>
      </c>
      <c r="K481" s="1" t="s">
        <v>172</v>
      </c>
      <c r="L481" s="1" t="s">
        <v>178</v>
      </c>
      <c r="M481">
        <v>33</v>
      </c>
      <c r="N481">
        <v>0</v>
      </c>
      <c r="O481">
        <v>0</v>
      </c>
      <c r="P481">
        <v>0</v>
      </c>
      <c r="Q481" s="1"/>
      <c r="X481" t="str">
        <f>Attack[[#This Row],[服装]]&amp;Attack[[#This Row],[名前]]&amp;Attack[[#This Row],[レアリティ]]</f>
        <v>サバゲ2灰羽リエーフICONIC</v>
      </c>
    </row>
    <row r="482" spans="1:24" x14ac:dyDescent="0.25">
      <c r="A482">
        <f>VLOOKUP(Attack[[#This Row],[No用]],SetNo[[No.用]:[vlookup 用]],2,FALSE)</f>
        <v>105</v>
      </c>
      <c r="B482">
        <f>IF(ROW()=2,1,IF(A481&lt;&gt;Attack[[#This Row],[No]],1,B481+1))</f>
        <v>5</v>
      </c>
      <c r="C482" s="1" t="s">
        <v>951</v>
      </c>
      <c r="D482" s="1" t="s">
        <v>41</v>
      </c>
      <c r="E482" s="1" t="s">
        <v>90</v>
      </c>
      <c r="F482" s="1" t="s">
        <v>82</v>
      </c>
      <c r="G482" s="1" t="s">
        <v>27</v>
      </c>
      <c r="H482" s="1" t="s">
        <v>71</v>
      </c>
      <c r="I482">
        <v>1</v>
      </c>
      <c r="J482" t="s">
        <v>234</v>
      </c>
      <c r="K482" s="1" t="s">
        <v>170</v>
      </c>
      <c r="L482" s="1" t="s">
        <v>224</v>
      </c>
      <c r="M482">
        <v>47</v>
      </c>
      <c r="N482">
        <v>0</v>
      </c>
      <c r="O482">
        <v>57</v>
      </c>
      <c r="P482">
        <v>0</v>
      </c>
      <c r="Q482" s="1"/>
      <c r="X482" t="str">
        <f>Attack[[#This Row],[服装]]&amp;Attack[[#This Row],[名前]]&amp;Attack[[#This Row],[レアリティ]]</f>
        <v>サバゲ2灰羽リエーフICONIC</v>
      </c>
    </row>
    <row r="483" spans="1:24" x14ac:dyDescent="0.25">
      <c r="A483">
        <f>VLOOKUP(Attack[[#This Row],[No用]],SetNo[[No.用]:[vlookup 用]],2,FALSE)</f>
        <v>105</v>
      </c>
      <c r="B483">
        <f>IF(ROW()=2,1,IF(A482&lt;&gt;Attack[[#This Row],[No]],1,B482+1))</f>
        <v>6</v>
      </c>
      <c r="C483" s="1" t="s">
        <v>951</v>
      </c>
      <c r="D483" s="1" t="s">
        <v>41</v>
      </c>
      <c r="E483" s="1" t="s">
        <v>90</v>
      </c>
      <c r="F483" s="1" t="s">
        <v>82</v>
      </c>
      <c r="G483" s="1" t="s">
        <v>27</v>
      </c>
      <c r="H483" s="1" t="s">
        <v>71</v>
      </c>
      <c r="I483">
        <v>1</v>
      </c>
      <c r="J483" t="s">
        <v>234</v>
      </c>
      <c r="K483" s="1" t="s">
        <v>183</v>
      </c>
      <c r="L483" s="1" t="s">
        <v>224</v>
      </c>
      <c r="M483">
        <v>46</v>
      </c>
      <c r="N483">
        <v>0</v>
      </c>
      <c r="O483">
        <v>56</v>
      </c>
      <c r="P483">
        <v>0</v>
      </c>
      <c r="Q483" s="1" t="s">
        <v>965</v>
      </c>
      <c r="X483" t="str">
        <f>Attack[[#This Row],[服装]]&amp;Attack[[#This Row],[名前]]&amp;Attack[[#This Row],[レアリティ]]</f>
        <v>サバゲ2灰羽リエーフICONIC</v>
      </c>
    </row>
    <row r="484" spans="1:24" x14ac:dyDescent="0.25">
      <c r="A484">
        <f>VLOOKUP(Attack[[#This Row],[No用]],SetNo[[No.用]:[vlookup 用]],2,FALSE)</f>
        <v>105</v>
      </c>
      <c r="B484">
        <f>IF(ROW()=2,1,IF(A483&lt;&gt;Attack[[#This Row],[No]],1,B483+1))</f>
        <v>7</v>
      </c>
      <c r="C484" s="1" t="s">
        <v>951</v>
      </c>
      <c r="D484" s="1" t="s">
        <v>41</v>
      </c>
      <c r="E484" s="1" t="s">
        <v>90</v>
      </c>
      <c r="F484" s="1" t="s">
        <v>82</v>
      </c>
      <c r="G484" s="1" t="s">
        <v>27</v>
      </c>
      <c r="H484" s="1" t="s">
        <v>71</v>
      </c>
      <c r="I484">
        <v>1</v>
      </c>
      <c r="J484" t="s">
        <v>234</v>
      </c>
      <c r="K484" s="1" t="s">
        <v>171</v>
      </c>
      <c r="L484" s="1" t="s">
        <v>224</v>
      </c>
      <c r="M484">
        <v>47</v>
      </c>
      <c r="N484">
        <v>0</v>
      </c>
      <c r="O484">
        <v>57</v>
      </c>
      <c r="P484">
        <v>0</v>
      </c>
      <c r="Q484" s="1"/>
      <c r="X484" t="str">
        <f>Attack[[#This Row],[服装]]&amp;Attack[[#This Row],[名前]]&amp;Attack[[#This Row],[レアリティ]]</f>
        <v>サバゲ2灰羽リエーフICONIC</v>
      </c>
    </row>
    <row r="485" spans="1:24" x14ac:dyDescent="0.25">
      <c r="A485">
        <f>VLOOKUP(Attack[[#This Row],[No用]],SetNo[[No.用]:[vlookup 用]],2,FALSE)</f>
        <v>106</v>
      </c>
      <c r="B485">
        <f>IF(ROW()=2,1,IF(A484&lt;&gt;Attack[[#This Row],[No]],1,B484+1))</f>
        <v>1</v>
      </c>
      <c r="C485" t="s">
        <v>108</v>
      </c>
      <c r="D485" t="s">
        <v>42</v>
      </c>
      <c r="E485" t="s">
        <v>24</v>
      </c>
      <c r="F485" t="s">
        <v>21</v>
      </c>
      <c r="G485" t="s">
        <v>27</v>
      </c>
      <c r="H485" t="s">
        <v>71</v>
      </c>
      <c r="I485">
        <v>0</v>
      </c>
      <c r="J485" t="s">
        <v>234</v>
      </c>
      <c r="M485">
        <v>0</v>
      </c>
      <c r="N485">
        <v>0</v>
      </c>
      <c r="O485">
        <v>0</v>
      </c>
      <c r="P485">
        <v>0</v>
      </c>
      <c r="X485" t="str">
        <f>Attack[[#This Row],[服装]]&amp;Attack[[#This Row],[名前]]&amp;Attack[[#This Row],[レアリティ]]</f>
        <v>ユニフォーム夜久衛輔ICONIC</v>
      </c>
    </row>
    <row r="486" spans="1:24" x14ac:dyDescent="0.25">
      <c r="A486">
        <f>VLOOKUP(Attack[[#This Row],[No用]],SetNo[[No.用]:[vlookup 用]],2,FALSE)</f>
        <v>107</v>
      </c>
      <c r="B486">
        <f>IF(ROW()=2,1,IF(A485&lt;&gt;Attack[[#This Row],[No]],1,B485+1))</f>
        <v>1</v>
      </c>
      <c r="C486" s="1" t="s">
        <v>604</v>
      </c>
      <c r="D486" s="1" t="s">
        <v>42</v>
      </c>
      <c r="E486" s="1" t="s">
        <v>77</v>
      </c>
      <c r="F486" s="1" t="s">
        <v>21</v>
      </c>
      <c r="G486" s="1" t="s">
        <v>27</v>
      </c>
      <c r="H486" s="1" t="s">
        <v>71</v>
      </c>
      <c r="I486">
        <v>0</v>
      </c>
      <c r="J486" t="s">
        <v>234</v>
      </c>
      <c r="M486">
        <v>0</v>
      </c>
      <c r="N486">
        <v>0</v>
      </c>
      <c r="O486">
        <v>0</v>
      </c>
      <c r="P486">
        <v>0</v>
      </c>
      <c r="X486" t="str">
        <f>Attack[[#This Row],[服装]]&amp;Attack[[#This Row],[名前]]&amp;Attack[[#This Row],[レアリティ]]</f>
        <v>1周年夜久衛輔ICONIC</v>
      </c>
    </row>
    <row r="487" spans="1:24" x14ac:dyDescent="0.25">
      <c r="A487">
        <f>VLOOKUP(Attack[[#This Row],[No用]],SetNo[[No.用]:[vlookup 用]],2,FALSE)</f>
        <v>108</v>
      </c>
      <c r="B487">
        <f>IF(ROW()=2,1,IF(A486&lt;&gt;Attack[[#This Row],[No]],1,B486+1))</f>
        <v>1</v>
      </c>
      <c r="C487" s="1" t="s">
        <v>701</v>
      </c>
      <c r="D487" s="1" t="s">
        <v>42</v>
      </c>
      <c r="E487" s="1" t="s">
        <v>73</v>
      </c>
      <c r="F487" s="1" t="s">
        <v>21</v>
      </c>
      <c r="G487" s="1" t="s">
        <v>27</v>
      </c>
      <c r="H487" s="1" t="s">
        <v>71</v>
      </c>
      <c r="I487">
        <v>0</v>
      </c>
      <c r="J487" t="s">
        <v>234</v>
      </c>
      <c r="M487">
        <v>0</v>
      </c>
      <c r="N487">
        <v>0</v>
      </c>
      <c r="O487">
        <v>0</v>
      </c>
      <c r="P487">
        <v>0</v>
      </c>
      <c r="X487" t="str">
        <f>Attack[[#This Row],[服装]]&amp;Attack[[#This Row],[名前]]&amp;Attack[[#This Row],[レアリティ]]</f>
        <v>花火夜久衛輔ICONIC</v>
      </c>
    </row>
    <row r="488" spans="1:24" x14ac:dyDescent="0.25">
      <c r="A488">
        <f>VLOOKUP(Attack[[#This Row],[No用]],SetNo[[No.用]:[vlookup 用]],2,FALSE)</f>
        <v>109</v>
      </c>
      <c r="B488">
        <f>IF(ROW()=2,1,IF(A487&lt;&gt;Attack[[#This Row],[No]],1,B487+1))</f>
        <v>1</v>
      </c>
      <c r="C488" s="1" t="s">
        <v>871</v>
      </c>
      <c r="D488" s="1" t="s">
        <v>42</v>
      </c>
      <c r="E488" s="1" t="s">
        <v>90</v>
      </c>
      <c r="F488" s="1" t="s">
        <v>80</v>
      </c>
      <c r="G488" s="1" t="s">
        <v>27</v>
      </c>
      <c r="H488" s="1" t="s">
        <v>71</v>
      </c>
      <c r="I488">
        <v>0</v>
      </c>
      <c r="J488" t="s">
        <v>234</v>
      </c>
      <c r="M488">
        <v>0</v>
      </c>
      <c r="N488">
        <v>0</v>
      </c>
      <c r="O488">
        <v>0</v>
      </c>
      <c r="P488">
        <v>0</v>
      </c>
      <c r="X488" t="str">
        <f>Attack[[#This Row],[服装]]&amp;Attack[[#This Row],[名前]]&amp;Attack[[#This Row],[レアリティ]]</f>
        <v>2周年夜久衛輔ICONIC</v>
      </c>
    </row>
    <row r="489" spans="1:24" x14ac:dyDescent="0.25">
      <c r="A489">
        <f>VLOOKUP(Attack[[#This Row],[No用]],SetNo[[No.用]:[vlookup 用]],2,FALSE)</f>
        <v>110</v>
      </c>
      <c r="B489">
        <f>IF(ROW()=2,1,IF(A488&lt;&gt;Attack[[#This Row],[No]],1,B488+1))</f>
        <v>1</v>
      </c>
      <c r="C489" s="1" t="s">
        <v>953</v>
      </c>
      <c r="D489" s="1" t="s">
        <v>42</v>
      </c>
      <c r="E489" s="1" t="s">
        <v>77</v>
      </c>
      <c r="F489" s="1" t="s">
        <v>21</v>
      </c>
      <c r="G489" s="1" t="s">
        <v>27</v>
      </c>
      <c r="H489" s="1" t="s">
        <v>71</v>
      </c>
      <c r="I489">
        <v>0</v>
      </c>
      <c r="J489" t="s">
        <v>234</v>
      </c>
      <c r="M489">
        <v>0</v>
      </c>
      <c r="N489">
        <v>0</v>
      </c>
      <c r="O489">
        <v>0</v>
      </c>
      <c r="P489">
        <v>0</v>
      </c>
      <c r="X489" t="str">
        <f>Attack[[#This Row],[服装]]&amp;Attack[[#This Row],[名前]]&amp;Attack[[#This Row],[レアリティ]]</f>
        <v>水着2夜久衛輔ICONIC</v>
      </c>
    </row>
    <row r="490" spans="1:24" x14ac:dyDescent="0.25">
      <c r="A490">
        <f>VLOOKUP(Attack[[#This Row],[No用]],SetNo[[No.用]:[vlookup 用]],2,FALSE)</f>
        <v>111</v>
      </c>
      <c r="B490">
        <f>IF(ROW()=2,1,IF(A489&lt;&gt;Attack[[#This Row],[No]],1,B489+1))</f>
        <v>1</v>
      </c>
      <c r="C490" s="1" t="s">
        <v>1183</v>
      </c>
      <c r="D490" s="1" t="s">
        <v>42</v>
      </c>
      <c r="E490" s="1" t="s">
        <v>73</v>
      </c>
      <c r="F490" s="1" t="s">
        <v>80</v>
      </c>
      <c r="G490" s="1" t="s">
        <v>27</v>
      </c>
      <c r="H490" s="1" t="s">
        <v>71</v>
      </c>
      <c r="I490">
        <v>0</v>
      </c>
      <c r="J490" t="s">
        <v>234</v>
      </c>
      <c r="M490">
        <v>0</v>
      </c>
      <c r="N490">
        <v>0</v>
      </c>
      <c r="O490">
        <v>0</v>
      </c>
      <c r="P490">
        <v>0</v>
      </c>
      <c r="X490" t="str">
        <f>Attack[[#This Row],[服装]]&amp;Attack[[#This Row],[名前]]&amp;Attack[[#This Row],[レアリティ]]</f>
        <v>Xmas3夜久衛輔ICONIC</v>
      </c>
    </row>
    <row r="491" spans="1:24" x14ac:dyDescent="0.25">
      <c r="A491">
        <f>VLOOKUP(Attack[[#This Row],[No用]],SetNo[[No.用]:[vlookup 用]],2,FALSE)</f>
        <v>112</v>
      </c>
      <c r="B491">
        <f>IF(ROW()=2,1,IF(A489&lt;&gt;Attack[[#This Row],[No]],1,B489+1))</f>
        <v>1</v>
      </c>
      <c r="C491" t="s">
        <v>108</v>
      </c>
      <c r="D491" t="s">
        <v>43</v>
      </c>
      <c r="E491" t="s">
        <v>24</v>
      </c>
      <c r="F491" t="s">
        <v>25</v>
      </c>
      <c r="G491" t="s">
        <v>27</v>
      </c>
      <c r="H491" t="s">
        <v>71</v>
      </c>
      <c r="I491">
        <v>1</v>
      </c>
      <c r="J491" t="s">
        <v>234</v>
      </c>
      <c r="K491" t="s">
        <v>168</v>
      </c>
      <c r="L491" t="s">
        <v>173</v>
      </c>
      <c r="M491">
        <v>32</v>
      </c>
      <c r="N491">
        <v>0</v>
      </c>
      <c r="O491">
        <v>0</v>
      </c>
      <c r="P491">
        <v>0</v>
      </c>
      <c r="X491" t="str">
        <f>Attack[[#This Row],[服装]]&amp;Attack[[#This Row],[名前]]&amp;Attack[[#This Row],[レアリティ]]</f>
        <v>ユニフォーム福永招平ICONIC</v>
      </c>
    </row>
    <row r="492" spans="1:24" x14ac:dyDescent="0.25">
      <c r="A492">
        <f>VLOOKUP(Attack[[#This Row],[No用]],SetNo[[No.用]:[vlookup 用]],2,FALSE)</f>
        <v>112</v>
      </c>
      <c r="B492">
        <f>IF(ROW()=2,1,IF(A491&lt;&gt;Attack[[#This Row],[No]],1,B491+1))</f>
        <v>2</v>
      </c>
      <c r="C492" t="s">
        <v>108</v>
      </c>
      <c r="D492" t="s">
        <v>43</v>
      </c>
      <c r="E492" t="s">
        <v>24</v>
      </c>
      <c r="F492" t="s">
        <v>25</v>
      </c>
      <c r="G492" t="s">
        <v>27</v>
      </c>
      <c r="H492" t="s">
        <v>71</v>
      </c>
      <c r="I492">
        <v>1</v>
      </c>
      <c r="J492" t="s">
        <v>234</v>
      </c>
      <c r="K492" t="s">
        <v>169</v>
      </c>
      <c r="L492" t="s">
        <v>173</v>
      </c>
      <c r="M492">
        <v>32</v>
      </c>
      <c r="N492">
        <v>0</v>
      </c>
      <c r="O492">
        <v>0</v>
      </c>
      <c r="P492">
        <v>0</v>
      </c>
      <c r="X492" t="str">
        <f>Attack[[#This Row],[服装]]&amp;Attack[[#This Row],[名前]]&amp;Attack[[#This Row],[レアリティ]]</f>
        <v>ユニフォーム福永招平ICONIC</v>
      </c>
    </row>
    <row r="493" spans="1:24" x14ac:dyDescent="0.25">
      <c r="A493">
        <f>VLOOKUP(Attack[[#This Row],[No用]],SetNo[[No.用]:[vlookup 用]],2,FALSE)</f>
        <v>112</v>
      </c>
      <c r="B493">
        <f>IF(ROW()=2,1,IF(A492&lt;&gt;Attack[[#This Row],[No]],1,B492+1))</f>
        <v>3</v>
      </c>
      <c r="C493" t="s">
        <v>108</v>
      </c>
      <c r="D493" t="s">
        <v>43</v>
      </c>
      <c r="E493" t="s">
        <v>24</v>
      </c>
      <c r="F493" t="s">
        <v>25</v>
      </c>
      <c r="G493" t="s">
        <v>27</v>
      </c>
      <c r="H493" t="s">
        <v>71</v>
      </c>
      <c r="I493">
        <v>1</v>
      </c>
      <c r="J493" t="s">
        <v>234</v>
      </c>
      <c r="K493" t="s">
        <v>171</v>
      </c>
      <c r="L493" t="s">
        <v>162</v>
      </c>
      <c r="M493">
        <v>12</v>
      </c>
      <c r="N493">
        <v>0</v>
      </c>
      <c r="O493">
        <v>0</v>
      </c>
      <c r="P493">
        <v>0</v>
      </c>
      <c r="X493" t="str">
        <f>Attack[[#This Row],[服装]]&amp;Attack[[#This Row],[名前]]&amp;Attack[[#This Row],[レアリティ]]</f>
        <v>ユニフォーム福永招平ICONIC</v>
      </c>
    </row>
    <row r="494" spans="1:24" x14ac:dyDescent="0.25">
      <c r="A494">
        <f>VLOOKUP(Attack[[#This Row],[No用]],SetNo[[No.用]:[vlookup 用]],2,FALSE)</f>
        <v>112</v>
      </c>
      <c r="B494">
        <f>IF(ROW()=2,1,IF(A493&lt;&gt;Attack[[#This Row],[No]],1,B493+1))</f>
        <v>4</v>
      </c>
      <c r="C494" t="s">
        <v>108</v>
      </c>
      <c r="D494" t="s">
        <v>43</v>
      </c>
      <c r="E494" t="s">
        <v>24</v>
      </c>
      <c r="F494" t="s">
        <v>25</v>
      </c>
      <c r="G494" t="s">
        <v>27</v>
      </c>
      <c r="H494" t="s">
        <v>71</v>
      </c>
      <c r="I494">
        <v>1</v>
      </c>
      <c r="J494" t="s">
        <v>234</v>
      </c>
      <c r="K494" t="s">
        <v>264</v>
      </c>
      <c r="L494" t="s">
        <v>173</v>
      </c>
      <c r="M494">
        <v>36</v>
      </c>
      <c r="N494">
        <v>0</v>
      </c>
      <c r="O494">
        <v>0</v>
      </c>
      <c r="P494">
        <v>0</v>
      </c>
      <c r="X494" t="str">
        <f>Attack[[#This Row],[服装]]&amp;Attack[[#This Row],[名前]]&amp;Attack[[#This Row],[レアリティ]]</f>
        <v>ユニフォーム福永招平ICONIC</v>
      </c>
    </row>
    <row r="495" spans="1:24" x14ac:dyDescent="0.25">
      <c r="A495">
        <f>VLOOKUP(Attack[[#This Row],[No用]],SetNo[[No.用]:[vlookup 用]],2,FALSE)</f>
        <v>112</v>
      </c>
      <c r="B495">
        <f>IF(ROW()=2,1,IF(A494&lt;&gt;Attack[[#This Row],[No]],1,B494+1))</f>
        <v>5</v>
      </c>
      <c r="C495" t="s">
        <v>108</v>
      </c>
      <c r="D495" t="s">
        <v>43</v>
      </c>
      <c r="E495" t="s">
        <v>24</v>
      </c>
      <c r="F495" t="s">
        <v>25</v>
      </c>
      <c r="G495" t="s">
        <v>27</v>
      </c>
      <c r="H495" t="s">
        <v>71</v>
      </c>
      <c r="I495">
        <v>1</v>
      </c>
      <c r="J495" t="s">
        <v>234</v>
      </c>
      <c r="K495" t="s">
        <v>172</v>
      </c>
      <c r="L495" t="s">
        <v>162</v>
      </c>
      <c r="M495">
        <v>27</v>
      </c>
      <c r="N495">
        <v>0</v>
      </c>
      <c r="O495">
        <v>0</v>
      </c>
      <c r="P495">
        <v>0</v>
      </c>
      <c r="X495" t="str">
        <f>Attack[[#This Row],[服装]]&amp;Attack[[#This Row],[名前]]&amp;Attack[[#This Row],[レアリティ]]</f>
        <v>ユニフォーム福永招平ICONIC</v>
      </c>
    </row>
    <row r="496" spans="1:24" x14ac:dyDescent="0.25">
      <c r="A496">
        <f>VLOOKUP(Attack[[#This Row],[No用]],SetNo[[No.用]:[vlookup 用]],2,FALSE)</f>
        <v>112</v>
      </c>
      <c r="B496">
        <f>IF(ROW()=2,1,IF(A495&lt;&gt;Attack[[#This Row],[No]],1,B495+1))</f>
        <v>6</v>
      </c>
      <c r="C496" t="s">
        <v>108</v>
      </c>
      <c r="D496" t="s">
        <v>43</v>
      </c>
      <c r="E496" t="s">
        <v>24</v>
      </c>
      <c r="F496" t="s">
        <v>25</v>
      </c>
      <c r="G496" t="s">
        <v>27</v>
      </c>
      <c r="H496" t="s">
        <v>71</v>
      </c>
      <c r="I496">
        <v>1</v>
      </c>
      <c r="J496" t="s">
        <v>234</v>
      </c>
      <c r="K496" t="s">
        <v>183</v>
      </c>
      <c r="L496" t="s">
        <v>224</v>
      </c>
      <c r="M496">
        <v>46</v>
      </c>
      <c r="N496">
        <v>0</v>
      </c>
      <c r="O496">
        <v>56</v>
      </c>
      <c r="P496">
        <v>0</v>
      </c>
      <c r="X496" t="str">
        <f>Attack[[#This Row],[服装]]&amp;Attack[[#This Row],[名前]]&amp;Attack[[#This Row],[レアリティ]]</f>
        <v>ユニフォーム福永招平ICONIC</v>
      </c>
    </row>
    <row r="497" spans="1:24" x14ac:dyDescent="0.25">
      <c r="A497">
        <f>VLOOKUP(Attack[[#This Row],[No用]],SetNo[[No.用]:[vlookup 用]],2,FALSE)</f>
        <v>113</v>
      </c>
      <c r="B497">
        <f>IF(ROW()=2,1,IF(A496&lt;&gt;Attack[[#This Row],[No]],1,B496+1))</f>
        <v>1</v>
      </c>
      <c r="C497" s="1" t="s">
        <v>669</v>
      </c>
      <c r="D497" s="1" t="s">
        <v>43</v>
      </c>
      <c r="E497" s="1" t="s">
        <v>77</v>
      </c>
      <c r="F497" s="1" t="s">
        <v>25</v>
      </c>
      <c r="G497" s="1" t="s">
        <v>27</v>
      </c>
      <c r="H497" s="1" t="s">
        <v>71</v>
      </c>
      <c r="I497">
        <v>1</v>
      </c>
      <c r="J497" t="s">
        <v>234</v>
      </c>
      <c r="K497" s="1" t="s">
        <v>168</v>
      </c>
      <c r="L497" s="1" t="s">
        <v>173</v>
      </c>
      <c r="M497">
        <v>32</v>
      </c>
      <c r="N497">
        <v>0</v>
      </c>
      <c r="O497">
        <v>0</v>
      </c>
      <c r="P497">
        <v>0</v>
      </c>
      <c r="X497" t="str">
        <f>Attack[[#This Row],[服装]]&amp;Attack[[#This Row],[名前]]&amp;Attack[[#This Row],[レアリティ]]</f>
        <v>バーガー福永招平ICONIC</v>
      </c>
    </row>
    <row r="498" spans="1:24" x14ac:dyDescent="0.25">
      <c r="A498">
        <f>VLOOKUP(Attack[[#This Row],[No用]],SetNo[[No.用]:[vlookup 用]],2,FALSE)</f>
        <v>113</v>
      </c>
      <c r="B498">
        <f>IF(ROW()=2,1,IF(A497&lt;&gt;Attack[[#This Row],[No]],1,B497+1))</f>
        <v>2</v>
      </c>
      <c r="C498" s="1" t="s">
        <v>669</v>
      </c>
      <c r="D498" s="1" t="s">
        <v>43</v>
      </c>
      <c r="E498" s="1" t="s">
        <v>77</v>
      </c>
      <c r="F498" s="1" t="s">
        <v>25</v>
      </c>
      <c r="G498" s="1" t="s">
        <v>27</v>
      </c>
      <c r="H498" s="1" t="s">
        <v>71</v>
      </c>
      <c r="I498">
        <v>1</v>
      </c>
      <c r="J498" t="s">
        <v>234</v>
      </c>
      <c r="K498" s="1" t="s">
        <v>169</v>
      </c>
      <c r="L498" s="1" t="s">
        <v>173</v>
      </c>
      <c r="M498">
        <v>32</v>
      </c>
      <c r="N498">
        <v>0</v>
      </c>
      <c r="O498">
        <v>0</v>
      </c>
      <c r="P498">
        <v>0</v>
      </c>
      <c r="X498" t="str">
        <f>Attack[[#This Row],[服装]]&amp;Attack[[#This Row],[名前]]&amp;Attack[[#This Row],[レアリティ]]</f>
        <v>バーガー福永招平ICONIC</v>
      </c>
    </row>
    <row r="499" spans="1:24" x14ac:dyDescent="0.25">
      <c r="A499">
        <f>VLOOKUP(Attack[[#This Row],[No用]],SetNo[[No.用]:[vlookup 用]],2,FALSE)</f>
        <v>113</v>
      </c>
      <c r="B499">
        <f>IF(ROW()=2,1,IF(A498&lt;&gt;Attack[[#This Row],[No]],1,B498+1))</f>
        <v>3</v>
      </c>
      <c r="C499" s="1" t="s">
        <v>669</v>
      </c>
      <c r="D499" s="1" t="s">
        <v>43</v>
      </c>
      <c r="E499" s="1" t="s">
        <v>77</v>
      </c>
      <c r="F499" s="1" t="s">
        <v>25</v>
      </c>
      <c r="G499" s="1" t="s">
        <v>27</v>
      </c>
      <c r="H499" s="1" t="s">
        <v>71</v>
      </c>
      <c r="I499">
        <v>1</v>
      </c>
      <c r="J499" t="s">
        <v>234</v>
      </c>
      <c r="K499" s="1" t="s">
        <v>171</v>
      </c>
      <c r="L499" s="1" t="s">
        <v>178</v>
      </c>
      <c r="M499">
        <v>33</v>
      </c>
      <c r="N499">
        <v>0</v>
      </c>
      <c r="O499">
        <v>0</v>
      </c>
      <c r="P499">
        <v>0</v>
      </c>
      <c r="X499" t="str">
        <f>Attack[[#This Row],[服装]]&amp;Attack[[#This Row],[名前]]&amp;Attack[[#This Row],[レアリティ]]</f>
        <v>バーガー福永招平ICONIC</v>
      </c>
    </row>
    <row r="500" spans="1:24" x14ac:dyDescent="0.25">
      <c r="A500">
        <f>VLOOKUP(Attack[[#This Row],[No用]],SetNo[[No.用]:[vlookup 用]],2,FALSE)</f>
        <v>113</v>
      </c>
      <c r="B500">
        <f>IF(ROW()=2,1,IF(A499&lt;&gt;Attack[[#This Row],[No]],1,B499+1))</f>
        <v>4</v>
      </c>
      <c r="C500" s="1" t="s">
        <v>669</v>
      </c>
      <c r="D500" s="1" t="s">
        <v>43</v>
      </c>
      <c r="E500" s="1" t="s">
        <v>77</v>
      </c>
      <c r="F500" s="1" t="s">
        <v>25</v>
      </c>
      <c r="G500" s="1" t="s">
        <v>27</v>
      </c>
      <c r="H500" s="1" t="s">
        <v>71</v>
      </c>
      <c r="I500">
        <v>1</v>
      </c>
      <c r="J500" t="s">
        <v>234</v>
      </c>
      <c r="K500" s="1" t="s">
        <v>264</v>
      </c>
      <c r="L500" s="1" t="s">
        <v>173</v>
      </c>
      <c r="M500">
        <v>36</v>
      </c>
      <c r="N500">
        <v>0</v>
      </c>
      <c r="O500">
        <v>0</v>
      </c>
      <c r="P500">
        <v>0</v>
      </c>
      <c r="X500" t="str">
        <f>Attack[[#This Row],[服装]]&amp;Attack[[#This Row],[名前]]&amp;Attack[[#This Row],[レアリティ]]</f>
        <v>バーガー福永招平ICONIC</v>
      </c>
    </row>
    <row r="501" spans="1:24" x14ac:dyDescent="0.25">
      <c r="A501">
        <f>VLOOKUP(Attack[[#This Row],[No用]],SetNo[[No.用]:[vlookup 用]],2,FALSE)</f>
        <v>113</v>
      </c>
      <c r="B501">
        <f>IF(ROW()=2,1,IF(A500&lt;&gt;Attack[[#This Row],[No]],1,B500+1))</f>
        <v>5</v>
      </c>
      <c r="C501" s="1" t="s">
        <v>669</v>
      </c>
      <c r="D501" s="1" t="s">
        <v>43</v>
      </c>
      <c r="E501" s="1" t="s">
        <v>77</v>
      </c>
      <c r="F501" s="1" t="s">
        <v>25</v>
      </c>
      <c r="G501" s="1" t="s">
        <v>27</v>
      </c>
      <c r="H501" s="1" t="s">
        <v>71</v>
      </c>
      <c r="I501">
        <v>1</v>
      </c>
      <c r="J501" t="s">
        <v>234</v>
      </c>
      <c r="K501" s="1" t="s">
        <v>172</v>
      </c>
      <c r="L501" s="1" t="s">
        <v>162</v>
      </c>
      <c r="M501">
        <v>27</v>
      </c>
      <c r="N501">
        <v>0</v>
      </c>
      <c r="O501">
        <v>0</v>
      </c>
      <c r="P501">
        <v>0</v>
      </c>
      <c r="X501" t="str">
        <f>Attack[[#This Row],[服装]]&amp;Attack[[#This Row],[名前]]&amp;Attack[[#This Row],[レアリティ]]</f>
        <v>バーガー福永招平ICONIC</v>
      </c>
    </row>
    <row r="502" spans="1:24" x14ac:dyDescent="0.25">
      <c r="A502">
        <f>VLOOKUP(Attack[[#This Row],[No用]],SetNo[[No.用]:[vlookup 用]],2,FALSE)</f>
        <v>113</v>
      </c>
      <c r="B502">
        <f>IF(ROW()=2,1,IF(A501&lt;&gt;Attack[[#This Row],[No]],1,B501+1))</f>
        <v>6</v>
      </c>
      <c r="C502" s="1" t="s">
        <v>669</v>
      </c>
      <c r="D502" s="1" t="s">
        <v>43</v>
      </c>
      <c r="E502" s="1" t="s">
        <v>77</v>
      </c>
      <c r="F502" s="1" t="s">
        <v>25</v>
      </c>
      <c r="G502" s="1" t="s">
        <v>27</v>
      </c>
      <c r="H502" s="1" t="s">
        <v>71</v>
      </c>
      <c r="I502">
        <v>1</v>
      </c>
      <c r="J502" t="s">
        <v>234</v>
      </c>
      <c r="K502" s="1" t="s">
        <v>257</v>
      </c>
      <c r="L502" s="1" t="s">
        <v>224</v>
      </c>
      <c r="M502">
        <v>46</v>
      </c>
      <c r="N502">
        <v>0</v>
      </c>
      <c r="O502">
        <v>56</v>
      </c>
      <c r="P502">
        <v>0</v>
      </c>
      <c r="X502" t="str">
        <f>Attack[[#This Row],[服装]]&amp;Attack[[#This Row],[名前]]&amp;Attack[[#This Row],[レアリティ]]</f>
        <v>バーガー福永招平ICONIC</v>
      </c>
    </row>
    <row r="503" spans="1:24" x14ac:dyDescent="0.25">
      <c r="A503">
        <f>VLOOKUP(Attack[[#This Row],[No用]],SetNo[[No.用]:[vlookup 用]],2,FALSE)</f>
        <v>114</v>
      </c>
      <c r="B503">
        <f>IF(ROW()=2,1,IF(A502&lt;&gt;Attack[[#This Row],[No]],1,B502+1))</f>
        <v>1</v>
      </c>
      <c r="C503" s="1" t="s">
        <v>944</v>
      </c>
      <c r="D503" s="1" t="s">
        <v>43</v>
      </c>
      <c r="E503" s="1" t="s">
        <v>73</v>
      </c>
      <c r="F503" s="1" t="s">
        <v>25</v>
      </c>
      <c r="G503" s="1" t="s">
        <v>27</v>
      </c>
      <c r="H503" s="1" t="s">
        <v>71</v>
      </c>
      <c r="I503">
        <v>1</v>
      </c>
      <c r="J503" t="s">
        <v>234</v>
      </c>
      <c r="K503" s="1" t="s">
        <v>168</v>
      </c>
      <c r="L503" s="1" t="s">
        <v>173</v>
      </c>
      <c r="M503">
        <v>32</v>
      </c>
      <c r="N503">
        <v>0</v>
      </c>
      <c r="O503">
        <v>0</v>
      </c>
      <c r="P503">
        <v>0</v>
      </c>
      <c r="X503" t="str">
        <f>Attack[[#This Row],[服装]]&amp;Attack[[#This Row],[名前]]&amp;Attack[[#This Row],[レアリティ]]</f>
        <v>アート2福永招平ICONIC</v>
      </c>
    </row>
    <row r="504" spans="1:24" x14ac:dyDescent="0.25">
      <c r="A504">
        <f>VLOOKUP(Attack[[#This Row],[No用]],SetNo[[No.用]:[vlookup 用]],2,FALSE)</f>
        <v>114</v>
      </c>
      <c r="B504">
        <f>IF(ROW()=2,1,IF(A503&lt;&gt;Attack[[#This Row],[No]],1,B503+1))</f>
        <v>2</v>
      </c>
      <c r="C504" s="1" t="s">
        <v>944</v>
      </c>
      <c r="D504" s="1" t="s">
        <v>43</v>
      </c>
      <c r="E504" s="1" t="s">
        <v>73</v>
      </c>
      <c r="F504" s="1" t="s">
        <v>25</v>
      </c>
      <c r="G504" s="1" t="s">
        <v>27</v>
      </c>
      <c r="H504" s="1" t="s">
        <v>71</v>
      </c>
      <c r="I504">
        <v>1</v>
      </c>
      <c r="J504" t="s">
        <v>234</v>
      </c>
      <c r="K504" s="1" t="s">
        <v>169</v>
      </c>
      <c r="L504" s="1" t="s">
        <v>173</v>
      </c>
      <c r="M504">
        <v>32</v>
      </c>
      <c r="N504">
        <v>0</v>
      </c>
      <c r="O504">
        <v>0</v>
      </c>
      <c r="P504">
        <v>0</v>
      </c>
      <c r="X504" t="str">
        <f>Attack[[#This Row],[服装]]&amp;Attack[[#This Row],[名前]]&amp;Attack[[#This Row],[レアリティ]]</f>
        <v>アート2福永招平ICONIC</v>
      </c>
    </row>
    <row r="505" spans="1:24" x14ac:dyDescent="0.25">
      <c r="A505">
        <f>VLOOKUP(Attack[[#This Row],[No用]],SetNo[[No.用]:[vlookup 用]],2,FALSE)</f>
        <v>114</v>
      </c>
      <c r="B505">
        <f>IF(ROW()=2,1,IF(A504&lt;&gt;Attack[[#This Row],[No]],1,B504+1))</f>
        <v>3</v>
      </c>
      <c r="C505" s="1" t="s">
        <v>944</v>
      </c>
      <c r="D505" s="1" t="s">
        <v>43</v>
      </c>
      <c r="E505" s="1" t="s">
        <v>73</v>
      </c>
      <c r="F505" s="1" t="s">
        <v>25</v>
      </c>
      <c r="G505" s="1" t="s">
        <v>27</v>
      </c>
      <c r="H505" s="1" t="s">
        <v>71</v>
      </c>
      <c r="I505">
        <v>1</v>
      </c>
      <c r="J505" t="s">
        <v>234</v>
      </c>
      <c r="K505" s="1" t="s">
        <v>171</v>
      </c>
      <c r="L505" s="1" t="s">
        <v>162</v>
      </c>
      <c r="M505">
        <v>30</v>
      </c>
      <c r="N505">
        <v>0</v>
      </c>
      <c r="O505">
        <v>0</v>
      </c>
      <c r="P505">
        <v>0</v>
      </c>
      <c r="X505" t="str">
        <f>Attack[[#This Row],[服装]]&amp;Attack[[#This Row],[名前]]&amp;Attack[[#This Row],[レアリティ]]</f>
        <v>アート2福永招平ICONIC</v>
      </c>
    </row>
    <row r="506" spans="1:24" x14ac:dyDescent="0.25">
      <c r="A506">
        <f>VLOOKUP(Attack[[#This Row],[No用]],SetNo[[No.用]:[vlookup 用]],2,FALSE)</f>
        <v>114</v>
      </c>
      <c r="B506">
        <f>IF(ROW()=2,1,IF(A505&lt;&gt;Attack[[#This Row],[No]],1,B505+1))</f>
        <v>4</v>
      </c>
      <c r="C506" s="1" t="s">
        <v>944</v>
      </c>
      <c r="D506" s="1" t="s">
        <v>43</v>
      </c>
      <c r="E506" s="1" t="s">
        <v>73</v>
      </c>
      <c r="F506" s="1" t="s">
        <v>25</v>
      </c>
      <c r="G506" s="1" t="s">
        <v>27</v>
      </c>
      <c r="H506" s="1" t="s">
        <v>71</v>
      </c>
      <c r="I506">
        <v>1</v>
      </c>
      <c r="J506" t="s">
        <v>234</v>
      </c>
      <c r="K506" s="1" t="s">
        <v>264</v>
      </c>
      <c r="L506" s="1" t="s">
        <v>173</v>
      </c>
      <c r="M506">
        <v>36</v>
      </c>
      <c r="N506">
        <v>0</v>
      </c>
      <c r="O506">
        <v>0</v>
      </c>
      <c r="P506">
        <v>0</v>
      </c>
      <c r="X506" t="str">
        <f>Attack[[#This Row],[服装]]&amp;Attack[[#This Row],[名前]]&amp;Attack[[#This Row],[レアリティ]]</f>
        <v>アート2福永招平ICONIC</v>
      </c>
    </row>
    <row r="507" spans="1:24" x14ac:dyDescent="0.25">
      <c r="A507">
        <f>VLOOKUP(Attack[[#This Row],[No用]],SetNo[[No.用]:[vlookup 用]],2,FALSE)</f>
        <v>114</v>
      </c>
      <c r="B507">
        <f>IF(ROW()=2,1,IF(A506&lt;&gt;Attack[[#This Row],[No]],1,B506+1))</f>
        <v>5</v>
      </c>
      <c r="C507" s="1" t="s">
        <v>944</v>
      </c>
      <c r="D507" s="1" t="s">
        <v>43</v>
      </c>
      <c r="E507" s="1" t="s">
        <v>73</v>
      </c>
      <c r="F507" s="1" t="s">
        <v>25</v>
      </c>
      <c r="G507" s="1" t="s">
        <v>27</v>
      </c>
      <c r="H507" s="1" t="s">
        <v>71</v>
      </c>
      <c r="I507">
        <v>1</v>
      </c>
      <c r="J507" t="s">
        <v>234</v>
      </c>
      <c r="K507" s="1" t="s">
        <v>172</v>
      </c>
      <c r="L507" s="1" t="s">
        <v>162</v>
      </c>
      <c r="M507">
        <v>27</v>
      </c>
      <c r="N507">
        <v>0</v>
      </c>
      <c r="O507">
        <v>0</v>
      </c>
      <c r="P507">
        <v>0</v>
      </c>
      <c r="X507" t="str">
        <f>Attack[[#This Row],[服装]]&amp;Attack[[#This Row],[名前]]&amp;Attack[[#This Row],[レアリティ]]</f>
        <v>アート2福永招平ICONIC</v>
      </c>
    </row>
    <row r="508" spans="1:24" x14ac:dyDescent="0.25">
      <c r="A508">
        <f>VLOOKUP(Attack[[#This Row],[No用]],SetNo[[No.用]:[vlookup 用]],2,FALSE)</f>
        <v>114</v>
      </c>
      <c r="B508">
        <f>IF(ROW()=2,1,IF(A507&lt;&gt;Attack[[#This Row],[No]],1,B507+1))</f>
        <v>6</v>
      </c>
      <c r="C508" s="1" t="s">
        <v>944</v>
      </c>
      <c r="D508" s="1" t="s">
        <v>43</v>
      </c>
      <c r="E508" s="1" t="s">
        <v>73</v>
      </c>
      <c r="F508" s="1" t="s">
        <v>25</v>
      </c>
      <c r="G508" s="1" t="s">
        <v>27</v>
      </c>
      <c r="H508" s="1" t="s">
        <v>71</v>
      </c>
      <c r="I508">
        <v>1</v>
      </c>
      <c r="J508" t="s">
        <v>234</v>
      </c>
      <c r="K508" s="1" t="s">
        <v>183</v>
      </c>
      <c r="L508" s="1" t="s">
        <v>224</v>
      </c>
      <c r="M508">
        <v>46</v>
      </c>
      <c r="N508">
        <v>0</v>
      </c>
      <c r="O508">
        <v>56</v>
      </c>
      <c r="P508">
        <v>0</v>
      </c>
      <c r="X508" t="str">
        <f>Attack[[#This Row],[服装]]&amp;Attack[[#This Row],[名前]]&amp;Attack[[#This Row],[レアリティ]]</f>
        <v>アート2福永招平ICONIC</v>
      </c>
    </row>
    <row r="509" spans="1:24" x14ac:dyDescent="0.25">
      <c r="A509">
        <f>VLOOKUP(Attack[[#This Row],[No用]],SetNo[[No.用]:[vlookup 用]],2,FALSE)</f>
        <v>114</v>
      </c>
      <c r="B509">
        <f>IF(ROW()=2,1,IF(A508&lt;&gt;Attack[[#This Row],[No]],1,B508+1))</f>
        <v>7</v>
      </c>
      <c r="C509" s="1" t="s">
        <v>944</v>
      </c>
      <c r="D509" s="1" t="s">
        <v>43</v>
      </c>
      <c r="E509" s="1" t="s">
        <v>73</v>
      </c>
      <c r="F509" s="1" t="s">
        <v>25</v>
      </c>
      <c r="G509" s="1" t="s">
        <v>27</v>
      </c>
      <c r="H509" s="1" t="s">
        <v>71</v>
      </c>
      <c r="I509">
        <v>1</v>
      </c>
      <c r="J509" t="s">
        <v>234</v>
      </c>
      <c r="K509" s="1" t="s">
        <v>257</v>
      </c>
      <c r="L509" s="1" t="s">
        <v>224</v>
      </c>
      <c r="M509">
        <v>46</v>
      </c>
      <c r="N509">
        <v>0</v>
      </c>
      <c r="O509">
        <v>56</v>
      </c>
      <c r="P509">
        <v>0</v>
      </c>
      <c r="X509" t="str">
        <f>Attack[[#This Row],[服装]]&amp;Attack[[#This Row],[名前]]&amp;Attack[[#This Row],[レアリティ]]</f>
        <v>アート2福永招平ICONIC</v>
      </c>
    </row>
    <row r="510" spans="1:24" x14ac:dyDescent="0.25">
      <c r="A510">
        <f>VLOOKUP(Attack[[#This Row],[No用]],SetNo[[No.用]:[vlookup 用]],2,FALSE)</f>
        <v>115</v>
      </c>
      <c r="B510">
        <f>IF(ROW()=2,1,IF(A509&lt;&gt;Attack[[#This Row],[No]],1,B509+1))</f>
        <v>1</v>
      </c>
      <c r="C510" t="s">
        <v>108</v>
      </c>
      <c r="D510" t="s">
        <v>44</v>
      </c>
      <c r="E510" t="s">
        <v>24</v>
      </c>
      <c r="F510" t="s">
        <v>26</v>
      </c>
      <c r="G510" t="s">
        <v>27</v>
      </c>
      <c r="H510" t="s">
        <v>71</v>
      </c>
      <c r="I510">
        <v>1</v>
      </c>
      <c r="J510" t="s">
        <v>234</v>
      </c>
      <c r="K510" t="s">
        <v>168</v>
      </c>
      <c r="L510" t="s">
        <v>162</v>
      </c>
      <c r="M510">
        <v>25</v>
      </c>
      <c r="N510">
        <v>0</v>
      </c>
      <c r="O510">
        <v>0</v>
      </c>
      <c r="P510">
        <v>0</v>
      </c>
      <c r="X510" t="str">
        <f>Attack[[#This Row],[服装]]&amp;Attack[[#This Row],[名前]]&amp;Attack[[#This Row],[レアリティ]]</f>
        <v>ユニフォーム犬岡走ICONIC</v>
      </c>
    </row>
    <row r="511" spans="1:24" x14ac:dyDescent="0.25">
      <c r="A511">
        <f>VLOOKUP(Attack[[#This Row],[No用]],SetNo[[No.用]:[vlookup 用]],2,FALSE)</f>
        <v>115</v>
      </c>
      <c r="B511">
        <f>IF(ROW()=2,1,IF(A510&lt;&gt;Attack[[#This Row],[No]],1,B510+1))</f>
        <v>2</v>
      </c>
      <c r="C511" t="s">
        <v>108</v>
      </c>
      <c r="D511" t="s">
        <v>44</v>
      </c>
      <c r="E511" t="s">
        <v>24</v>
      </c>
      <c r="F511" t="s">
        <v>26</v>
      </c>
      <c r="G511" t="s">
        <v>27</v>
      </c>
      <c r="H511" t="s">
        <v>71</v>
      </c>
      <c r="I511">
        <v>1</v>
      </c>
      <c r="J511" t="s">
        <v>234</v>
      </c>
      <c r="K511" t="s">
        <v>169</v>
      </c>
      <c r="L511" t="s">
        <v>162</v>
      </c>
      <c r="M511">
        <v>25</v>
      </c>
      <c r="N511">
        <v>0</v>
      </c>
      <c r="O511">
        <v>0</v>
      </c>
      <c r="P511">
        <v>0</v>
      </c>
      <c r="X511" t="str">
        <f>Attack[[#This Row],[服装]]&amp;Attack[[#This Row],[名前]]&amp;Attack[[#This Row],[レアリティ]]</f>
        <v>ユニフォーム犬岡走ICONIC</v>
      </c>
    </row>
    <row r="512" spans="1:24" x14ac:dyDescent="0.25">
      <c r="A512">
        <f>VLOOKUP(Attack[[#This Row],[No用]],SetNo[[No.用]:[vlookup 用]],2,FALSE)</f>
        <v>115</v>
      </c>
      <c r="B512">
        <f>IF(ROW()=2,1,IF(A511&lt;&gt;Attack[[#This Row],[No]],1,B511+1))</f>
        <v>3</v>
      </c>
      <c r="C512" t="s">
        <v>108</v>
      </c>
      <c r="D512" t="s">
        <v>44</v>
      </c>
      <c r="E512" t="s">
        <v>24</v>
      </c>
      <c r="F512" t="s">
        <v>26</v>
      </c>
      <c r="G512" t="s">
        <v>27</v>
      </c>
      <c r="H512" t="s">
        <v>71</v>
      </c>
      <c r="I512">
        <v>1</v>
      </c>
      <c r="J512" t="s">
        <v>234</v>
      </c>
      <c r="K512" t="s">
        <v>170</v>
      </c>
      <c r="L512" t="s">
        <v>173</v>
      </c>
      <c r="M512">
        <v>38</v>
      </c>
      <c r="N512">
        <v>0</v>
      </c>
      <c r="O512">
        <v>0</v>
      </c>
      <c r="P512">
        <v>0</v>
      </c>
      <c r="X512" t="str">
        <f>Attack[[#This Row],[服装]]&amp;Attack[[#This Row],[名前]]&amp;Attack[[#This Row],[レアリティ]]</f>
        <v>ユニフォーム犬岡走ICONIC</v>
      </c>
    </row>
    <row r="513" spans="1:24" x14ac:dyDescent="0.25">
      <c r="A513">
        <f>VLOOKUP(Attack[[#This Row],[No用]],SetNo[[No.用]:[vlookup 用]],2,FALSE)</f>
        <v>115</v>
      </c>
      <c r="B513">
        <f>IF(ROW()=2,1,IF(A512&lt;&gt;Attack[[#This Row],[No]],1,B512+1))</f>
        <v>4</v>
      </c>
      <c r="C513" t="s">
        <v>108</v>
      </c>
      <c r="D513" t="s">
        <v>44</v>
      </c>
      <c r="E513" t="s">
        <v>24</v>
      </c>
      <c r="F513" t="s">
        <v>26</v>
      </c>
      <c r="G513" t="s">
        <v>27</v>
      </c>
      <c r="H513" t="s">
        <v>71</v>
      </c>
      <c r="I513">
        <v>1</v>
      </c>
      <c r="J513" t="s">
        <v>234</v>
      </c>
      <c r="K513" t="s">
        <v>172</v>
      </c>
      <c r="L513" t="s">
        <v>162</v>
      </c>
      <c r="M513">
        <v>25</v>
      </c>
      <c r="N513">
        <v>0</v>
      </c>
      <c r="O513">
        <v>0</v>
      </c>
      <c r="P513">
        <v>0</v>
      </c>
      <c r="X513" t="str">
        <f>Attack[[#This Row],[服装]]&amp;Attack[[#This Row],[名前]]&amp;Attack[[#This Row],[レアリティ]]</f>
        <v>ユニフォーム犬岡走ICONIC</v>
      </c>
    </row>
    <row r="514" spans="1:24" x14ac:dyDescent="0.25">
      <c r="A514">
        <f>VLOOKUP(Attack[[#This Row],[No用]],SetNo[[No.用]:[vlookup 用]],2,FALSE)</f>
        <v>116</v>
      </c>
      <c r="B514">
        <f>IF(ROW()=2,1,IF(A513&lt;&gt;Attack[[#This Row],[No]],1,B513+1))</f>
        <v>1</v>
      </c>
      <c r="C514" s="1" t="s">
        <v>589</v>
      </c>
      <c r="D514" t="s">
        <v>44</v>
      </c>
      <c r="E514" s="1" t="s">
        <v>77</v>
      </c>
      <c r="F514" t="s">
        <v>26</v>
      </c>
      <c r="G514" t="s">
        <v>27</v>
      </c>
      <c r="H514" t="s">
        <v>71</v>
      </c>
      <c r="I514">
        <v>1</v>
      </c>
      <c r="J514" t="s">
        <v>234</v>
      </c>
      <c r="K514" s="1" t="s">
        <v>168</v>
      </c>
      <c r="L514" s="1" t="s">
        <v>178</v>
      </c>
      <c r="M514">
        <v>30</v>
      </c>
      <c r="N514">
        <v>0</v>
      </c>
      <c r="O514">
        <v>0</v>
      </c>
      <c r="P514">
        <v>0</v>
      </c>
      <c r="X514" t="str">
        <f>Attack[[#This Row],[服装]]&amp;Attack[[#This Row],[名前]]&amp;Attack[[#This Row],[レアリティ]]</f>
        <v>新年犬岡走ICONIC</v>
      </c>
    </row>
    <row r="515" spans="1:24" x14ac:dyDescent="0.25">
      <c r="A515">
        <f>VLOOKUP(Attack[[#This Row],[No用]],SetNo[[No.用]:[vlookup 用]],2,FALSE)</f>
        <v>116</v>
      </c>
      <c r="B515">
        <f>IF(ROW()=2,1,IF(A514&lt;&gt;Attack[[#This Row],[No]],1,B514+1))</f>
        <v>2</v>
      </c>
      <c r="C515" s="1" t="s">
        <v>589</v>
      </c>
      <c r="D515" t="s">
        <v>44</v>
      </c>
      <c r="E515" s="1" t="s">
        <v>77</v>
      </c>
      <c r="F515" t="s">
        <v>26</v>
      </c>
      <c r="G515" t="s">
        <v>27</v>
      </c>
      <c r="H515" t="s">
        <v>71</v>
      </c>
      <c r="I515">
        <v>1</v>
      </c>
      <c r="J515" t="s">
        <v>234</v>
      </c>
      <c r="K515" s="1" t="s">
        <v>169</v>
      </c>
      <c r="L515" s="1" t="s">
        <v>178</v>
      </c>
      <c r="M515">
        <v>30</v>
      </c>
      <c r="N515">
        <v>0</v>
      </c>
      <c r="O515">
        <v>0</v>
      </c>
      <c r="P515">
        <v>0</v>
      </c>
      <c r="X515" t="str">
        <f>Attack[[#This Row],[服装]]&amp;Attack[[#This Row],[名前]]&amp;Attack[[#This Row],[レアリティ]]</f>
        <v>新年犬岡走ICONIC</v>
      </c>
    </row>
    <row r="516" spans="1:24" x14ac:dyDescent="0.25">
      <c r="A516">
        <f>VLOOKUP(Attack[[#This Row],[No用]],SetNo[[No.用]:[vlookup 用]],2,FALSE)</f>
        <v>116</v>
      </c>
      <c r="B516">
        <f>IF(ROW()=2,1,IF(A515&lt;&gt;Attack[[#This Row],[No]],1,B515+1))</f>
        <v>3</v>
      </c>
      <c r="C516" s="1" t="s">
        <v>589</v>
      </c>
      <c r="D516" t="s">
        <v>44</v>
      </c>
      <c r="E516" s="1" t="s">
        <v>77</v>
      </c>
      <c r="F516" t="s">
        <v>26</v>
      </c>
      <c r="G516" t="s">
        <v>27</v>
      </c>
      <c r="H516" t="s">
        <v>71</v>
      </c>
      <c r="I516">
        <v>1</v>
      </c>
      <c r="J516" t="s">
        <v>234</v>
      </c>
      <c r="K516" s="1" t="s">
        <v>170</v>
      </c>
      <c r="L516" s="1" t="s">
        <v>173</v>
      </c>
      <c r="M516">
        <v>38</v>
      </c>
      <c r="N516">
        <v>0</v>
      </c>
      <c r="O516">
        <v>0</v>
      </c>
      <c r="P516">
        <v>0</v>
      </c>
      <c r="X516" t="str">
        <f>Attack[[#This Row],[服装]]&amp;Attack[[#This Row],[名前]]&amp;Attack[[#This Row],[レアリティ]]</f>
        <v>新年犬岡走ICONIC</v>
      </c>
    </row>
    <row r="517" spans="1:24" x14ac:dyDescent="0.25">
      <c r="A517">
        <f>VLOOKUP(Attack[[#This Row],[No用]],SetNo[[No.用]:[vlookup 用]],2,FALSE)</f>
        <v>116</v>
      </c>
      <c r="B517">
        <f>IF(ROW()=2,1,IF(A516&lt;&gt;Attack[[#This Row],[No]],1,B516+1))</f>
        <v>4</v>
      </c>
      <c r="C517" s="1" t="s">
        <v>589</v>
      </c>
      <c r="D517" t="s">
        <v>44</v>
      </c>
      <c r="E517" s="1" t="s">
        <v>77</v>
      </c>
      <c r="F517" t="s">
        <v>26</v>
      </c>
      <c r="G517" t="s">
        <v>27</v>
      </c>
      <c r="H517" t="s">
        <v>71</v>
      </c>
      <c r="I517">
        <v>1</v>
      </c>
      <c r="J517" t="s">
        <v>234</v>
      </c>
      <c r="K517" s="1" t="s">
        <v>172</v>
      </c>
      <c r="L517" s="1" t="s">
        <v>162</v>
      </c>
      <c r="M517">
        <v>25</v>
      </c>
      <c r="N517">
        <v>0</v>
      </c>
      <c r="O517">
        <v>0</v>
      </c>
      <c r="P517">
        <v>0</v>
      </c>
      <c r="X517" t="str">
        <f>Attack[[#This Row],[服装]]&amp;Attack[[#This Row],[名前]]&amp;Attack[[#This Row],[レアリティ]]</f>
        <v>新年犬岡走ICONIC</v>
      </c>
    </row>
    <row r="518" spans="1:24" x14ac:dyDescent="0.25">
      <c r="A518">
        <f>VLOOKUP(Attack[[#This Row],[No用]],SetNo[[No.用]:[vlookup 用]],2,FALSE)</f>
        <v>116</v>
      </c>
      <c r="B518">
        <f>IF(ROW()=2,1,IF(A517&lt;&gt;Attack[[#This Row],[No]],1,B517+1))</f>
        <v>5</v>
      </c>
      <c r="C518" s="1" t="s">
        <v>589</v>
      </c>
      <c r="D518" t="s">
        <v>44</v>
      </c>
      <c r="E518" s="1" t="s">
        <v>77</v>
      </c>
      <c r="F518" t="s">
        <v>26</v>
      </c>
      <c r="G518" t="s">
        <v>27</v>
      </c>
      <c r="H518" t="s">
        <v>71</v>
      </c>
      <c r="I518">
        <v>1</v>
      </c>
      <c r="J518" t="s">
        <v>234</v>
      </c>
      <c r="K518" s="1" t="s">
        <v>183</v>
      </c>
      <c r="L518" s="1" t="s">
        <v>224</v>
      </c>
      <c r="M518">
        <v>42</v>
      </c>
      <c r="N518">
        <v>0</v>
      </c>
      <c r="O518">
        <v>52</v>
      </c>
      <c r="P518">
        <v>0</v>
      </c>
      <c r="X518" t="str">
        <f>Attack[[#This Row],[服装]]&amp;Attack[[#This Row],[名前]]&amp;Attack[[#This Row],[レアリティ]]</f>
        <v>新年犬岡走ICONIC</v>
      </c>
    </row>
    <row r="519" spans="1:24" x14ac:dyDescent="0.25">
      <c r="A519">
        <f>VLOOKUP(Attack[[#This Row],[No用]],SetNo[[No.用]:[vlookup 用]],2,FALSE)</f>
        <v>117</v>
      </c>
      <c r="B519">
        <f>IF(ROW()=2,1,IF(A518&lt;&gt;Attack[[#This Row],[No]],1,B518+1))</f>
        <v>1</v>
      </c>
      <c r="C519" t="s">
        <v>108</v>
      </c>
      <c r="D519" t="s">
        <v>45</v>
      </c>
      <c r="E519" t="s">
        <v>24</v>
      </c>
      <c r="F519" t="s">
        <v>25</v>
      </c>
      <c r="G519" t="s">
        <v>27</v>
      </c>
      <c r="H519" t="s">
        <v>71</v>
      </c>
      <c r="I519">
        <v>1</v>
      </c>
      <c r="J519" t="s">
        <v>234</v>
      </c>
      <c r="K519" t="s">
        <v>168</v>
      </c>
      <c r="L519" t="s">
        <v>173</v>
      </c>
      <c r="M519">
        <v>37</v>
      </c>
      <c r="N519">
        <v>0</v>
      </c>
      <c r="O519">
        <v>0</v>
      </c>
      <c r="P519">
        <v>0</v>
      </c>
      <c r="X519" t="str">
        <f>Attack[[#This Row],[服装]]&amp;Attack[[#This Row],[名前]]&amp;Attack[[#This Row],[レアリティ]]</f>
        <v>ユニフォーム山本猛虎ICONIC</v>
      </c>
    </row>
    <row r="520" spans="1:24" x14ac:dyDescent="0.25">
      <c r="A520">
        <f>VLOOKUP(Attack[[#This Row],[No用]],SetNo[[No.用]:[vlookup 用]],2,FALSE)</f>
        <v>117</v>
      </c>
      <c r="B520">
        <f>IF(ROW()=2,1,IF(A519&lt;&gt;Attack[[#This Row],[No]],1,B519+1))</f>
        <v>2</v>
      </c>
      <c r="C520" t="s">
        <v>108</v>
      </c>
      <c r="D520" t="s">
        <v>45</v>
      </c>
      <c r="E520" t="s">
        <v>24</v>
      </c>
      <c r="F520" t="s">
        <v>25</v>
      </c>
      <c r="G520" t="s">
        <v>27</v>
      </c>
      <c r="H520" t="s">
        <v>71</v>
      </c>
      <c r="I520">
        <v>1</v>
      </c>
      <c r="J520" t="s">
        <v>234</v>
      </c>
      <c r="K520" t="s">
        <v>169</v>
      </c>
      <c r="L520" t="s">
        <v>173</v>
      </c>
      <c r="M520">
        <v>35</v>
      </c>
      <c r="N520">
        <v>0</v>
      </c>
      <c r="O520">
        <v>0</v>
      </c>
      <c r="P520">
        <v>0</v>
      </c>
      <c r="X520" t="str">
        <f>Attack[[#This Row],[服装]]&amp;Attack[[#This Row],[名前]]&amp;Attack[[#This Row],[レアリティ]]</f>
        <v>ユニフォーム山本猛虎ICONIC</v>
      </c>
    </row>
    <row r="521" spans="1:24" x14ac:dyDescent="0.25">
      <c r="A521">
        <f>VLOOKUP(Attack[[#This Row],[No用]],SetNo[[No.用]:[vlookup 用]],2,FALSE)</f>
        <v>117</v>
      </c>
      <c r="B521">
        <f>IF(ROW()=2,1,IF(A520&lt;&gt;Attack[[#This Row],[No]],1,B520+1))</f>
        <v>3</v>
      </c>
      <c r="C521" t="s">
        <v>108</v>
      </c>
      <c r="D521" t="s">
        <v>45</v>
      </c>
      <c r="E521" t="s">
        <v>24</v>
      </c>
      <c r="F521" t="s">
        <v>25</v>
      </c>
      <c r="G521" t="s">
        <v>27</v>
      </c>
      <c r="H521" t="s">
        <v>71</v>
      </c>
      <c r="I521">
        <v>1</v>
      </c>
      <c r="J521" t="s">
        <v>234</v>
      </c>
      <c r="K521" t="s">
        <v>257</v>
      </c>
      <c r="L521" t="s">
        <v>173</v>
      </c>
      <c r="M521">
        <v>36</v>
      </c>
      <c r="N521">
        <v>0</v>
      </c>
      <c r="O521">
        <v>0</v>
      </c>
      <c r="P521">
        <v>0</v>
      </c>
      <c r="X521" t="str">
        <f>Attack[[#This Row],[服装]]&amp;Attack[[#This Row],[名前]]&amp;Attack[[#This Row],[レアリティ]]</f>
        <v>ユニフォーム山本猛虎ICONIC</v>
      </c>
    </row>
    <row r="522" spans="1:24" x14ac:dyDescent="0.25">
      <c r="A522">
        <f>VLOOKUP(Attack[[#This Row],[No用]],SetNo[[No.用]:[vlookup 用]],2,FALSE)</f>
        <v>117</v>
      </c>
      <c r="B522">
        <f>IF(ROW()=2,1,IF(A521&lt;&gt;Attack[[#This Row],[No]],1,B521+1))</f>
        <v>4</v>
      </c>
      <c r="C522" t="s">
        <v>108</v>
      </c>
      <c r="D522" t="s">
        <v>45</v>
      </c>
      <c r="E522" t="s">
        <v>24</v>
      </c>
      <c r="F522" t="s">
        <v>25</v>
      </c>
      <c r="G522" t="s">
        <v>27</v>
      </c>
      <c r="H522" t="s">
        <v>71</v>
      </c>
      <c r="I522">
        <v>1</v>
      </c>
      <c r="J522" t="s">
        <v>234</v>
      </c>
      <c r="K522" t="s">
        <v>172</v>
      </c>
      <c r="L522" t="s">
        <v>162</v>
      </c>
      <c r="M522">
        <v>28</v>
      </c>
      <c r="N522">
        <v>0</v>
      </c>
      <c r="O522">
        <v>0</v>
      </c>
      <c r="P522">
        <v>0</v>
      </c>
      <c r="X522" t="str">
        <f>Attack[[#This Row],[服装]]&amp;Attack[[#This Row],[名前]]&amp;Attack[[#This Row],[レアリティ]]</f>
        <v>ユニフォーム山本猛虎ICONIC</v>
      </c>
    </row>
    <row r="523" spans="1:24" x14ac:dyDescent="0.25">
      <c r="A523">
        <f>VLOOKUP(Attack[[#This Row],[No用]],SetNo[[No.用]:[vlookup 用]],2,FALSE)</f>
        <v>117</v>
      </c>
      <c r="B523">
        <f>IF(ROW()=2,1,IF(A522&lt;&gt;Attack[[#This Row],[No]],1,B522+1))</f>
        <v>5</v>
      </c>
      <c r="C523" t="s">
        <v>108</v>
      </c>
      <c r="D523" t="s">
        <v>45</v>
      </c>
      <c r="E523" t="s">
        <v>24</v>
      </c>
      <c r="F523" t="s">
        <v>25</v>
      </c>
      <c r="G523" t="s">
        <v>27</v>
      </c>
      <c r="H523" t="s">
        <v>71</v>
      </c>
      <c r="I523">
        <v>1</v>
      </c>
      <c r="J523" t="s">
        <v>234</v>
      </c>
      <c r="K523" t="s">
        <v>183</v>
      </c>
      <c r="L523" t="s">
        <v>224</v>
      </c>
      <c r="M523">
        <v>45</v>
      </c>
      <c r="N523">
        <v>0</v>
      </c>
      <c r="O523">
        <v>55</v>
      </c>
      <c r="P523">
        <v>0</v>
      </c>
      <c r="X523" t="str">
        <f>Attack[[#This Row],[服装]]&amp;Attack[[#This Row],[名前]]&amp;Attack[[#This Row],[レアリティ]]</f>
        <v>ユニフォーム山本猛虎ICONIC</v>
      </c>
    </row>
    <row r="524" spans="1:24" x14ac:dyDescent="0.25">
      <c r="A524">
        <f>VLOOKUP(Attack[[#This Row],[No用]],SetNo[[No.用]:[vlookup 用]],2,FALSE)</f>
        <v>118</v>
      </c>
      <c r="B524">
        <f>IF(ROW()=2,1,IF(A523&lt;&gt;Attack[[#This Row],[No]],1,B523+1))</f>
        <v>1</v>
      </c>
      <c r="C524" s="1" t="s">
        <v>589</v>
      </c>
      <c r="D524" t="s">
        <v>45</v>
      </c>
      <c r="E524" s="1" t="s">
        <v>77</v>
      </c>
      <c r="F524" t="s">
        <v>25</v>
      </c>
      <c r="G524" t="s">
        <v>27</v>
      </c>
      <c r="H524" t="s">
        <v>71</v>
      </c>
      <c r="I524">
        <v>1</v>
      </c>
      <c r="J524" t="s">
        <v>234</v>
      </c>
      <c r="K524" s="1" t="s">
        <v>168</v>
      </c>
      <c r="L524" s="1" t="s">
        <v>173</v>
      </c>
      <c r="M524">
        <v>37</v>
      </c>
      <c r="N524">
        <v>0</v>
      </c>
      <c r="O524">
        <v>0</v>
      </c>
      <c r="P524">
        <v>0</v>
      </c>
      <c r="X524" t="str">
        <f>Attack[[#This Row],[服装]]&amp;Attack[[#This Row],[名前]]&amp;Attack[[#This Row],[レアリティ]]</f>
        <v>新年山本猛虎ICONIC</v>
      </c>
    </row>
    <row r="525" spans="1:24" x14ac:dyDescent="0.25">
      <c r="A525">
        <f>VLOOKUP(Attack[[#This Row],[No用]],SetNo[[No.用]:[vlookup 用]],2,FALSE)</f>
        <v>118</v>
      </c>
      <c r="B525">
        <f>IF(ROW()=2,1,IF(A524&lt;&gt;Attack[[#This Row],[No]],1,B524+1))</f>
        <v>2</v>
      </c>
      <c r="C525" s="1" t="s">
        <v>589</v>
      </c>
      <c r="D525" t="s">
        <v>45</v>
      </c>
      <c r="E525" s="1" t="s">
        <v>77</v>
      </c>
      <c r="F525" t="s">
        <v>25</v>
      </c>
      <c r="G525" t="s">
        <v>27</v>
      </c>
      <c r="H525" t="s">
        <v>71</v>
      </c>
      <c r="I525">
        <v>1</v>
      </c>
      <c r="J525" t="s">
        <v>234</v>
      </c>
      <c r="K525" s="1" t="s">
        <v>169</v>
      </c>
      <c r="L525" s="1" t="s">
        <v>173</v>
      </c>
      <c r="M525">
        <v>35</v>
      </c>
      <c r="N525">
        <v>0</v>
      </c>
      <c r="O525">
        <v>0</v>
      </c>
      <c r="P525">
        <v>0</v>
      </c>
      <c r="X525" t="str">
        <f>Attack[[#This Row],[服装]]&amp;Attack[[#This Row],[名前]]&amp;Attack[[#This Row],[レアリティ]]</f>
        <v>新年山本猛虎ICONIC</v>
      </c>
    </row>
    <row r="526" spans="1:24" x14ac:dyDescent="0.25">
      <c r="A526">
        <f>VLOOKUP(Attack[[#This Row],[No用]],SetNo[[No.用]:[vlookup 用]],2,FALSE)</f>
        <v>118</v>
      </c>
      <c r="B526">
        <f>IF(ROW()=2,1,IF(A525&lt;&gt;Attack[[#This Row],[No]],1,B525+1))</f>
        <v>3</v>
      </c>
      <c r="C526" s="1" t="s">
        <v>589</v>
      </c>
      <c r="D526" t="s">
        <v>45</v>
      </c>
      <c r="E526" s="1" t="s">
        <v>77</v>
      </c>
      <c r="F526" t="s">
        <v>25</v>
      </c>
      <c r="G526" t="s">
        <v>27</v>
      </c>
      <c r="H526" t="s">
        <v>71</v>
      </c>
      <c r="I526">
        <v>1</v>
      </c>
      <c r="J526" t="s">
        <v>234</v>
      </c>
      <c r="K526" s="1" t="s">
        <v>257</v>
      </c>
      <c r="L526" s="1" t="s">
        <v>173</v>
      </c>
      <c r="M526">
        <v>36</v>
      </c>
      <c r="N526">
        <v>0</v>
      </c>
      <c r="O526">
        <v>0</v>
      </c>
      <c r="P526">
        <v>0</v>
      </c>
      <c r="X526" t="str">
        <f>Attack[[#This Row],[服装]]&amp;Attack[[#This Row],[名前]]&amp;Attack[[#This Row],[レアリティ]]</f>
        <v>新年山本猛虎ICONIC</v>
      </c>
    </row>
    <row r="527" spans="1:24" x14ac:dyDescent="0.25">
      <c r="A527">
        <f>VLOOKUP(Attack[[#This Row],[No用]],SetNo[[No.用]:[vlookup 用]],2,FALSE)</f>
        <v>118</v>
      </c>
      <c r="B527">
        <f>IF(ROW()=2,1,IF(A526&lt;&gt;Attack[[#This Row],[No]],1,B526+1))</f>
        <v>4</v>
      </c>
      <c r="C527" s="1" t="s">
        <v>589</v>
      </c>
      <c r="D527" t="s">
        <v>45</v>
      </c>
      <c r="E527" s="1" t="s">
        <v>77</v>
      </c>
      <c r="F527" t="s">
        <v>25</v>
      </c>
      <c r="G527" t="s">
        <v>27</v>
      </c>
      <c r="H527" t="s">
        <v>71</v>
      </c>
      <c r="I527">
        <v>1</v>
      </c>
      <c r="J527" t="s">
        <v>234</v>
      </c>
      <c r="K527" s="1" t="s">
        <v>172</v>
      </c>
      <c r="L527" s="1" t="s">
        <v>162</v>
      </c>
      <c r="M527">
        <v>28</v>
      </c>
      <c r="N527">
        <v>0</v>
      </c>
      <c r="O527">
        <v>0</v>
      </c>
      <c r="P527">
        <v>0</v>
      </c>
      <c r="X527" t="str">
        <f>Attack[[#This Row],[服装]]&amp;Attack[[#This Row],[名前]]&amp;Attack[[#This Row],[レアリティ]]</f>
        <v>新年山本猛虎ICONIC</v>
      </c>
    </row>
    <row r="528" spans="1:24" x14ac:dyDescent="0.25">
      <c r="A528">
        <f>VLOOKUP(Attack[[#This Row],[No用]],SetNo[[No.用]:[vlookup 用]],2,FALSE)</f>
        <v>118</v>
      </c>
      <c r="B528">
        <f>IF(ROW()=2,1,IF(A527&lt;&gt;Attack[[#This Row],[No]],1,B527+1))</f>
        <v>5</v>
      </c>
      <c r="C528" s="1" t="s">
        <v>589</v>
      </c>
      <c r="D528" t="s">
        <v>45</v>
      </c>
      <c r="E528" s="1" t="s">
        <v>77</v>
      </c>
      <c r="F528" t="s">
        <v>25</v>
      </c>
      <c r="G528" t="s">
        <v>27</v>
      </c>
      <c r="H528" t="s">
        <v>71</v>
      </c>
      <c r="I528">
        <v>1</v>
      </c>
      <c r="J528" t="s">
        <v>234</v>
      </c>
      <c r="K528" s="1" t="s">
        <v>183</v>
      </c>
      <c r="L528" s="1" t="s">
        <v>224</v>
      </c>
      <c r="M528">
        <v>45</v>
      </c>
      <c r="N528">
        <v>0</v>
      </c>
      <c r="O528">
        <v>55</v>
      </c>
      <c r="P528">
        <v>0</v>
      </c>
      <c r="W528" s="1" t="s">
        <v>1464</v>
      </c>
      <c r="X528" t="str">
        <f>Attack[[#This Row],[服装]]&amp;Attack[[#This Row],[名前]]&amp;Attack[[#This Row],[レアリティ]]</f>
        <v>新年山本猛虎ICONIC</v>
      </c>
    </row>
    <row r="529" spans="1:24" x14ac:dyDescent="0.25">
      <c r="A529">
        <f>VLOOKUP(Attack[[#This Row],[No用]],SetNo[[No.用]:[vlookup 用]],2,FALSE)</f>
        <v>119</v>
      </c>
      <c r="B529">
        <f>IF(ROW()=2,1,IF(A528&lt;&gt;Attack[[#This Row],[No]],1,B528+1))</f>
        <v>1</v>
      </c>
      <c r="C529" s="1" t="s">
        <v>1446</v>
      </c>
      <c r="D529" s="1" t="s">
        <v>45</v>
      </c>
      <c r="E529" s="1" t="s">
        <v>73</v>
      </c>
      <c r="F529" s="1" t="s">
        <v>25</v>
      </c>
      <c r="G529" s="1" t="s">
        <v>27</v>
      </c>
      <c r="H529" s="1" t="s">
        <v>71</v>
      </c>
      <c r="I529">
        <v>1</v>
      </c>
      <c r="J529" t="s">
        <v>234</v>
      </c>
      <c r="K529" s="1" t="s">
        <v>168</v>
      </c>
      <c r="L529" s="1" t="s">
        <v>173</v>
      </c>
      <c r="M529">
        <v>37</v>
      </c>
      <c r="N529">
        <v>0</v>
      </c>
      <c r="O529">
        <v>0</v>
      </c>
      <c r="P529">
        <v>0</v>
      </c>
      <c r="X529" t="str">
        <f>Attack[[#This Row],[服装]]&amp;Attack[[#This Row],[名前]]&amp;Attack[[#This Row],[レアリティ]]</f>
        <v>和装体験山本猛虎ICONIC</v>
      </c>
    </row>
    <row r="530" spans="1:24" x14ac:dyDescent="0.25">
      <c r="A530">
        <f>VLOOKUP(Attack[[#This Row],[No用]],SetNo[[No.用]:[vlookup 用]],2,FALSE)</f>
        <v>119</v>
      </c>
      <c r="B530">
        <f>IF(ROW()=2,1,IF(A529&lt;&gt;Attack[[#This Row],[No]],1,B529+1))</f>
        <v>2</v>
      </c>
      <c r="C530" s="1" t="s">
        <v>1446</v>
      </c>
      <c r="D530" s="1" t="s">
        <v>45</v>
      </c>
      <c r="E530" s="1" t="s">
        <v>73</v>
      </c>
      <c r="F530" s="1" t="s">
        <v>25</v>
      </c>
      <c r="G530" s="1" t="s">
        <v>27</v>
      </c>
      <c r="H530" s="1" t="s">
        <v>71</v>
      </c>
      <c r="I530">
        <v>1</v>
      </c>
      <c r="J530" t="s">
        <v>234</v>
      </c>
      <c r="K530" s="1" t="s">
        <v>169</v>
      </c>
      <c r="L530" s="1" t="s">
        <v>173</v>
      </c>
      <c r="M530">
        <v>35</v>
      </c>
      <c r="N530">
        <v>0</v>
      </c>
      <c r="O530">
        <v>0</v>
      </c>
      <c r="P530">
        <v>0</v>
      </c>
      <c r="X530" t="str">
        <f>Attack[[#This Row],[服装]]&amp;Attack[[#This Row],[名前]]&amp;Attack[[#This Row],[レアリティ]]</f>
        <v>和装体験山本猛虎ICONIC</v>
      </c>
    </row>
    <row r="531" spans="1:24" x14ac:dyDescent="0.25">
      <c r="A531">
        <f>VLOOKUP(Attack[[#This Row],[No用]],SetNo[[No.用]:[vlookup 用]],2,FALSE)</f>
        <v>119</v>
      </c>
      <c r="B531">
        <f>IF(ROW()=2,1,IF(A530&lt;&gt;Attack[[#This Row],[No]],1,B530+1))</f>
        <v>3</v>
      </c>
      <c r="C531" s="1" t="s">
        <v>1446</v>
      </c>
      <c r="D531" s="1" t="s">
        <v>45</v>
      </c>
      <c r="E531" s="1" t="s">
        <v>73</v>
      </c>
      <c r="F531" s="1" t="s">
        <v>25</v>
      </c>
      <c r="G531" s="1" t="s">
        <v>27</v>
      </c>
      <c r="H531" s="1" t="s">
        <v>71</v>
      </c>
      <c r="I531">
        <v>1</v>
      </c>
      <c r="J531" t="s">
        <v>234</v>
      </c>
      <c r="K531" s="1" t="s">
        <v>257</v>
      </c>
      <c r="L531" s="1" t="s">
        <v>178</v>
      </c>
      <c r="M531">
        <v>33</v>
      </c>
      <c r="N531">
        <v>0</v>
      </c>
      <c r="O531">
        <v>0</v>
      </c>
      <c r="P531">
        <v>0</v>
      </c>
      <c r="X531" t="str">
        <f>Attack[[#This Row],[服装]]&amp;Attack[[#This Row],[名前]]&amp;Attack[[#This Row],[レアリティ]]</f>
        <v>和装体験山本猛虎ICONIC</v>
      </c>
    </row>
    <row r="532" spans="1:24" x14ac:dyDescent="0.25">
      <c r="A532">
        <f>VLOOKUP(Attack[[#This Row],[No用]],SetNo[[No.用]:[vlookup 用]],2,FALSE)</f>
        <v>119</v>
      </c>
      <c r="B532">
        <f>IF(ROW()=2,1,IF(A531&lt;&gt;Attack[[#This Row],[No]],1,B531+1))</f>
        <v>4</v>
      </c>
      <c r="C532" s="1" t="s">
        <v>1446</v>
      </c>
      <c r="D532" s="1" t="s">
        <v>45</v>
      </c>
      <c r="E532" s="1" t="s">
        <v>73</v>
      </c>
      <c r="F532" s="1" t="s">
        <v>25</v>
      </c>
      <c r="G532" s="1" t="s">
        <v>27</v>
      </c>
      <c r="H532" s="1" t="s">
        <v>71</v>
      </c>
      <c r="I532">
        <v>1</v>
      </c>
      <c r="J532" t="s">
        <v>234</v>
      </c>
      <c r="K532" s="1" t="s">
        <v>264</v>
      </c>
      <c r="L532" s="1" t="s">
        <v>173</v>
      </c>
      <c r="M532">
        <v>37</v>
      </c>
      <c r="N532">
        <v>0</v>
      </c>
      <c r="O532">
        <v>0</v>
      </c>
      <c r="P532">
        <v>0</v>
      </c>
      <c r="X532" t="str">
        <f>Attack[[#This Row],[服装]]&amp;Attack[[#This Row],[名前]]&amp;Attack[[#This Row],[レアリティ]]</f>
        <v>和装体験山本猛虎ICONIC</v>
      </c>
    </row>
    <row r="533" spans="1:24" x14ac:dyDescent="0.25">
      <c r="A533">
        <f>VLOOKUP(Attack[[#This Row],[No用]],SetNo[[No.用]:[vlookup 用]],2,FALSE)</f>
        <v>119</v>
      </c>
      <c r="B533">
        <f>IF(ROW()=2,1,IF(A532&lt;&gt;Attack[[#This Row],[No]],1,B532+1))</f>
        <v>5</v>
      </c>
      <c r="C533" s="1" t="s">
        <v>1446</v>
      </c>
      <c r="D533" s="1" t="s">
        <v>45</v>
      </c>
      <c r="E533" s="1" t="s">
        <v>73</v>
      </c>
      <c r="F533" s="1" t="s">
        <v>25</v>
      </c>
      <c r="G533" s="1" t="s">
        <v>27</v>
      </c>
      <c r="H533" s="1" t="s">
        <v>71</v>
      </c>
      <c r="I533">
        <v>1</v>
      </c>
      <c r="J533" t="s">
        <v>234</v>
      </c>
      <c r="K533" s="1" t="s">
        <v>172</v>
      </c>
      <c r="L533" s="1" t="s">
        <v>162</v>
      </c>
      <c r="M533">
        <v>28</v>
      </c>
      <c r="N533">
        <v>0</v>
      </c>
      <c r="O533">
        <v>0</v>
      </c>
      <c r="P533">
        <v>0</v>
      </c>
      <c r="X533" t="str">
        <f>Attack[[#This Row],[服装]]&amp;Attack[[#This Row],[名前]]&amp;Attack[[#This Row],[レアリティ]]</f>
        <v>和装体験山本猛虎ICONIC</v>
      </c>
    </row>
    <row r="534" spans="1:24" x14ac:dyDescent="0.25">
      <c r="A534">
        <f>VLOOKUP(Attack[[#This Row],[No用]],SetNo[[No.用]:[vlookup 用]],2,FALSE)</f>
        <v>119</v>
      </c>
      <c r="B534">
        <f>IF(ROW()=2,1,IF(A533&lt;&gt;Attack[[#This Row],[No]],1,B533+1))</f>
        <v>6</v>
      </c>
      <c r="C534" s="1" t="s">
        <v>1446</v>
      </c>
      <c r="D534" s="1" t="s">
        <v>45</v>
      </c>
      <c r="E534" s="1" t="s">
        <v>73</v>
      </c>
      <c r="F534" s="1" t="s">
        <v>25</v>
      </c>
      <c r="G534" s="1" t="s">
        <v>27</v>
      </c>
      <c r="H534" s="1" t="s">
        <v>71</v>
      </c>
      <c r="I534">
        <v>1</v>
      </c>
      <c r="J534" t="s">
        <v>234</v>
      </c>
      <c r="K534" s="1" t="s">
        <v>183</v>
      </c>
      <c r="L534" s="1" t="s">
        <v>224</v>
      </c>
      <c r="M534">
        <v>45</v>
      </c>
      <c r="N534">
        <v>0</v>
      </c>
      <c r="O534">
        <v>55</v>
      </c>
      <c r="P534">
        <v>0</v>
      </c>
      <c r="W534" s="1" t="s">
        <v>1464</v>
      </c>
      <c r="X534" t="str">
        <f>Attack[[#This Row],[服装]]&amp;Attack[[#This Row],[名前]]&amp;Attack[[#This Row],[レアリティ]]</f>
        <v>和装体験山本猛虎ICONIC</v>
      </c>
    </row>
    <row r="535" spans="1:24" x14ac:dyDescent="0.25">
      <c r="A535">
        <f>VLOOKUP(Attack[[#This Row],[No用]],SetNo[[No.用]:[vlookup 用]],2,FALSE)</f>
        <v>119</v>
      </c>
      <c r="B535">
        <f>IF(ROW()=2,1,IF(A534&lt;&gt;Attack[[#This Row],[No]],1,B534+1))</f>
        <v>7</v>
      </c>
      <c r="C535" s="1" t="s">
        <v>1446</v>
      </c>
      <c r="D535" s="1" t="s">
        <v>45</v>
      </c>
      <c r="E535" s="1" t="s">
        <v>73</v>
      </c>
      <c r="F535" s="1" t="s">
        <v>25</v>
      </c>
      <c r="G535" s="1" t="s">
        <v>27</v>
      </c>
      <c r="H535" s="1" t="s">
        <v>71</v>
      </c>
      <c r="I535">
        <v>1</v>
      </c>
      <c r="J535" t="s">
        <v>234</v>
      </c>
      <c r="K535" s="1" t="s">
        <v>264</v>
      </c>
      <c r="L535" s="1" t="s">
        <v>224</v>
      </c>
      <c r="M535">
        <v>45</v>
      </c>
      <c r="N535">
        <v>0</v>
      </c>
      <c r="O535">
        <v>55</v>
      </c>
      <c r="P535">
        <v>0</v>
      </c>
      <c r="W535" s="1" t="s">
        <v>1465</v>
      </c>
      <c r="X535" t="str">
        <f>Attack[[#This Row],[服装]]&amp;Attack[[#This Row],[名前]]&amp;Attack[[#This Row],[レアリティ]]</f>
        <v>和装体験山本猛虎ICONIC</v>
      </c>
    </row>
    <row r="536" spans="1:24" x14ac:dyDescent="0.25">
      <c r="A536">
        <f>VLOOKUP(Attack[[#This Row],[No用]],SetNo[[No.用]:[vlookup 用]],2,FALSE)</f>
        <v>120</v>
      </c>
      <c r="B536">
        <f>IF(ROW()=2,1,IF(A528&lt;&gt;Attack[[#This Row],[No]],1,B528+1))</f>
        <v>1</v>
      </c>
      <c r="C536" t="s">
        <v>108</v>
      </c>
      <c r="D536" t="s">
        <v>46</v>
      </c>
      <c r="E536" t="s">
        <v>24</v>
      </c>
      <c r="F536" t="s">
        <v>21</v>
      </c>
      <c r="G536" t="s">
        <v>27</v>
      </c>
      <c r="H536" t="s">
        <v>71</v>
      </c>
      <c r="I536">
        <v>0</v>
      </c>
      <c r="J536" t="s">
        <v>234</v>
      </c>
      <c r="M536">
        <v>0</v>
      </c>
      <c r="N536">
        <v>0</v>
      </c>
      <c r="O536">
        <v>0</v>
      </c>
      <c r="P536">
        <v>0</v>
      </c>
      <c r="X536" t="str">
        <f>Attack[[#This Row],[服装]]&amp;Attack[[#This Row],[名前]]&amp;Attack[[#This Row],[レアリティ]]</f>
        <v>ユニフォーム芝山優生ICONIC</v>
      </c>
    </row>
    <row r="537" spans="1:24" x14ac:dyDescent="0.25">
      <c r="A537">
        <f>VLOOKUP(Attack[[#This Row],[No用]],SetNo[[No.用]:[vlookup 用]],2,FALSE)</f>
        <v>121</v>
      </c>
      <c r="B537">
        <f>IF(ROW()=2,1,IF(A536&lt;&gt;Attack[[#This Row],[No]],1,B536+1))</f>
        <v>1</v>
      </c>
      <c r="C537" s="1" t="s">
        <v>1016</v>
      </c>
      <c r="D537" s="1" t="s">
        <v>46</v>
      </c>
      <c r="E537" s="1" t="s">
        <v>77</v>
      </c>
      <c r="F537" s="1" t="s">
        <v>21</v>
      </c>
      <c r="G537" s="1" t="s">
        <v>27</v>
      </c>
      <c r="H537" s="1" t="s">
        <v>71</v>
      </c>
      <c r="I537">
        <v>0</v>
      </c>
      <c r="J537" t="s">
        <v>234</v>
      </c>
      <c r="M537">
        <v>0</v>
      </c>
      <c r="N537">
        <v>0</v>
      </c>
      <c r="O537">
        <v>0</v>
      </c>
      <c r="P537">
        <v>0</v>
      </c>
      <c r="X537" t="str">
        <f>Attack[[#This Row],[服装]]&amp;Attack[[#This Row],[名前]]&amp;Attack[[#This Row],[レアリティ]]</f>
        <v>焼き芋芝山優生ICONIC</v>
      </c>
    </row>
    <row r="538" spans="1:24" x14ac:dyDescent="0.25">
      <c r="A538">
        <f>VLOOKUP(Attack[[#This Row],[No用]],SetNo[[No.用]:[vlookup 用]],2,FALSE)</f>
        <v>122</v>
      </c>
      <c r="B538">
        <f>IF(ROW()=2,1,IF(A537&lt;&gt;Attack[[#This Row],[No]],1,B537+1))</f>
        <v>1</v>
      </c>
      <c r="C538" t="s">
        <v>108</v>
      </c>
      <c r="D538" t="s">
        <v>47</v>
      </c>
      <c r="E538" t="s">
        <v>24</v>
      </c>
      <c r="F538" t="s">
        <v>25</v>
      </c>
      <c r="G538" t="s">
        <v>27</v>
      </c>
      <c r="H538" t="s">
        <v>71</v>
      </c>
      <c r="I538">
        <v>1</v>
      </c>
      <c r="J538" t="s">
        <v>234</v>
      </c>
      <c r="K538" t="s">
        <v>168</v>
      </c>
      <c r="L538" t="s">
        <v>173</v>
      </c>
      <c r="M538">
        <v>34</v>
      </c>
      <c r="N538">
        <v>0</v>
      </c>
      <c r="O538">
        <v>0</v>
      </c>
      <c r="P538">
        <v>0</v>
      </c>
      <c r="X538" t="str">
        <f>Attack[[#This Row],[服装]]&amp;Attack[[#This Row],[名前]]&amp;Attack[[#This Row],[レアリティ]]</f>
        <v>ユニフォーム海信之ICONIC</v>
      </c>
    </row>
    <row r="539" spans="1:24" x14ac:dyDescent="0.25">
      <c r="A539">
        <f>VLOOKUP(Attack[[#This Row],[No用]],SetNo[[No.用]:[vlookup 用]],2,FALSE)</f>
        <v>122</v>
      </c>
      <c r="B539">
        <f>IF(ROW()=2,1,IF(A538&lt;&gt;Attack[[#This Row],[No]],1,B538+1))</f>
        <v>2</v>
      </c>
      <c r="C539" t="s">
        <v>108</v>
      </c>
      <c r="D539" t="s">
        <v>47</v>
      </c>
      <c r="E539" t="s">
        <v>24</v>
      </c>
      <c r="F539" t="s">
        <v>25</v>
      </c>
      <c r="G539" t="s">
        <v>27</v>
      </c>
      <c r="H539" t="s">
        <v>71</v>
      </c>
      <c r="I539">
        <v>1</v>
      </c>
      <c r="J539" t="s">
        <v>234</v>
      </c>
      <c r="K539" t="s">
        <v>169</v>
      </c>
      <c r="L539" t="s">
        <v>173</v>
      </c>
      <c r="M539">
        <v>33</v>
      </c>
      <c r="N539">
        <v>0</v>
      </c>
      <c r="O539">
        <v>0</v>
      </c>
      <c r="P539">
        <v>0</v>
      </c>
      <c r="X539" t="str">
        <f>Attack[[#This Row],[服装]]&amp;Attack[[#This Row],[名前]]&amp;Attack[[#This Row],[レアリティ]]</f>
        <v>ユニフォーム海信之ICONIC</v>
      </c>
    </row>
    <row r="540" spans="1:24" x14ac:dyDescent="0.25">
      <c r="A540">
        <f>VLOOKUP(Attack[[#This Row],[No用]],SetNo[[No.用]:[vlookup 用]],2,FALSE)</f>
        <v>122</v>
      </c>
      <c r="B540">
        <f>IF(ROW()=2,1,IF(A539&lt;&gt;Attack[[#This Row],[No]],1,B539+1))</f>
        <v>3</v>
      </c>
      <c r="C540" t="s">
        <v>108</v>
      </c>
      <c r="D540" t="s">
        <v>47</v>
      </c>
      <c r="E540" t="s">
        <v>24</v>
      </c>
      <c r="F540" t="s">
        <v>25</v>
      </c>
      <c r="G540" t="s">
        <v>27</v>
      </c>
      <c r="H540" t="s">
        <v>71</v>
      </c>
      <c r="I540">
        <v>1</v>
      </c>
      <c r="J540" t="s">
        <v>234</v>
      </c>
      <c r="K540" t="s">
        <v>264</v>
      </c>
      <c r="L540" t="s">
        <v>173</v>
      </c>
      <c r="M540">
        <v>37</v>
      </c>
      <c r="N540">
        <v>0</v>
      </c>
      <c r="O540">
        <v>0</v>
      </c>
      <c r="P540">
        <v>0</v>
      </c>
      <c r="X540" t="str">
        <f>Attack[[#This Row],[服装]]&amp;Attack[[#This Row],[名前]]&amp;Attack[[#This Row],[レアリティ]]</f>
        <v>ユニフォーム海信之ICONIC</v>
      </c>
    </row>
    <row r="541" spans="1:24" x14ac:dyDescent="0.25">
      <c r="A541">
        <f>VLOOKUP(Attack[[#This Row],[No用]],SetNo[[No.用]:[vlookup 用]],2,FALSE)</f>
        <v>122</v>
      </c>
      <c r="B541">
        <f>IF(ROW()=2,1,IF(A540&lt;&gt;Attack[[#This Row],[No]],1,B540+1))</f>
        <v>4</v>
      </c>
      <c r="C541" t="s">
        <v>108</v>
      </c>
      <c r="D541" t="s">
        <v>47</v>
      </c>
      <c r="E541" t="s">
        <v>24</v>
      </c>
      <c r="F541" t="s">
        <v>25</v>
      </c>
      <c r="G541" t="s">
        <v>27</v>
      </c>
      <c r="H541" t="s">
        <v>71</v>
      </c>
      <c r="I541">
        <v>1</v>
      </c>
      <c r="J541" t="s">
        <v>234</v>
      </c>
      <c r="K541" t="s">
        <v>265</v>
      </c>
      <c r="L541" t="s">
        <v>173</v>
      </c>
      <c r="M541">
        <v>40</v>
      </c>
      <c r="N541">
        <v>0</v>
      </c>
      <c r="O541">
        <v>0</v>
      </c>
      <c r="P541">
        <v>0</v>
      </c>
      <c r="X541" t="str">
        <f>Attack[[#This Row],[服装]]&amp;Attack[[#This Row],[名前]]&amp;Attack[[#This Row],[レアリティ]]</f>
        <v>ユニフォーム海信之ICONIC</v>
      </c>
    </row>
    <row r="542" spans="1:24" x14ac:dyDescent="0.25">
      <c r="A542">
        <f>VLOOKUP(Attack[[#This Row],[No用]],SetNo[[No.用]:[vlookup 用]],2,FALSE)</f>
        <v>122</v>
      </c>
      <c r="B542">
        <f>IF(ROW()=2,1,IF(A541&lt;&gt;Attack[[#This Row],[No]],1,B541+1))</f>
        <v>5</v>
      </c>
      <c r="C542" t="s">
        <v>108</v>
      </c>
      <c r="D542" t="s">
        <v>47</v>
      </c>
      <c r="E542" t="s">
        <v>24</v>
      </c>
      <c r="F542" t="s">
        <v>25</v>
      </c>
      <c r="G542" t="s">
        <v>27</v>
      </c>
      <c r="H542" t="s">
        <v>71</v>
      </c>
      <c r="I542">
        <v>1</v>
      </c>
      <c r="J542" t="s">
        <v>234</v>
      </c>
      <c r="K542" t="s">
        <v>172</v>
      </c>
      <c r="L542" t="s">
        <v>162</v>
      </c>
      <c r="M542">
        <v>28</v>
      </c>
      <c r="N542">
        <v>0</v>
      </c>
      <c r="O542">
        <v>0</v>
      </c>
      <c r="P542">
        <v>0</v>
      </c>
      <c r="X542" t="str">
        <f>Attack[[#This Row],[服装]]&amp;Attack[[#This Row],[名前]]&amp;Attack[[#This Row],[レアリティ]]</f>
        <v>ユニフォーム海信之ICONIC</v>
      </c>
    </row>
    <row r="543" spans="1:24" x14ac:dyDescent="0.25">
      <c r="A543">
        <f>VLOOKUP(Attack[[#This Row],[No用]],SetNo[[No.用]:[vlookup 用]],2,FALSE)</f>
        <v>122</v>
      </c>
      <c r="B543">
        <f>IF(ROW()=2,1,IF(A542&lt;&gt;Attack[[#This Row],[No]],1,B542+1))</f>
        <v>6</v>
      </c>
      <c r="C543" t="s">
        <v>108</v>
      </c>
      <c r="D543" t="s">
        <v>47</v>
      </c>
      <c r="E543" t="s">
        <v>24</v>
      </c>
      <c r="F543" t="s">
        <v>25</v>
      </c>
      <c r="G543" t="s">
        <v>27</v>
      </c>
      <c r="H543" t="s">
        <v>71</v>
      </c>
      <c r="I543">
        <v>1</v>
      </c>
      <c r="J543" t="s">
        <v>234</v>
      </c>
      <c r="K543" t="s">
        <v>183</v>
      </c>
      <c r="L543" t="s">
        <v>224</v>
      </c>
      <c r="M543">
        <v>45</v>
      </c>
      <c r="N543">
        <v>0</v>
      </c>
      <c r="O543">
        <v>55</v>
      </c>
      <c r="P543">
        <v>0</v>
      </c>
      <c r="X543" t="str">
        <f>Attack[[#This Row],[服装]]&amp;Attack[[#This Row],[名前]]&amp;Attack[[#This Row],[レアリティ]]</f>
        <v>ユニフォーム海信之ICONIC</v>
      </c>
    </row>
    <row r="544" spans="1:24" x14ac:dyDescent="0.25">
      <c r="A544">
        <f>VLOOKUP(Attack[[#This Row],[No用]],SetNo[[No.用]:[vlookup 用]],2,FALSE)</f>
        <v>123</v>
      </c>
      <c r="B544">
        <f>IF(ROW()=2,1,IF(A543&lt;&gt;Attack[[#This Row],[No]],1,B543+1))</f>
        <v>1</v>
      </c>
      <c r="C544" s="1" t="s">
        <v>893</v>
      </c>
      <c r="D544" s="1" t="s">
        <v>47</v>
      </c>
      <c r="E544" s="1" t="s">
        <v>77</v>
      </c>
      <c r="F544" s="1" t="s">
        <v>25</v>
      </c>
      <c r="G544" s="1" t="s">
        <v>27</v>
      </c>
      <c r="H544" s="1" t="s">
        <v>71</v>
      </c>
      <c r="I544">
        <v>1</v>
      </c>
      <c r="J544" t="s">
        <v>234</v>
      </c>
      <c r="K544" s="1" t="s">
        <v>168</v>
      </c>
      <c r="L544" s="1" t="s">
        <v>173</v>
      </c>
      <c r="M544">
        <v>34</v>
      </c>
      <c r="N544">
        <v>0</v>
      </c>
      <c r="O544">
        <v>0</v>
      </c>
      <c r="P544">
        <v>0</v>
      </c>
      <c r="X544" t="str">
        <f>Attack[[#This Row],[服装]]&amp;Attack[[#This Row],[名前]]&amp;Attack[[#This Row],[レアリティ]]</f>
        <v>遊園地海信之ICONIC</v>
      </c>
    </row>
    <row r="545" spans="1:24" x14ac:dyDescent="0.25">
      <c r="A545">
        <f>VLOOKUP(Attack[[#This Row],[No用]],SetNo[[No.用]:[vlookup 用]],2,FALSE)</f>
        <v>123</v>
      </c>
      <c r="B545">
        <f>IF(ROW()=2,1,IF(A544&lt;&gt;Attack[[#This Row],[No]],1,B544+1))</f>
        <v>2</v>
      </c>
      <c r="C545" s="1" t="s">
        <v>893</v>
      </c>
      <c r="D545" s="1" t="s">
        <v>47</v>
      </c>
      <c r="E545" s="1" t="s">
        <v>77</v>
      </c>
      <c r="F545" s="1" t="s">
        <v>25</v>
      </c>
      <c r="G545" s="1" t="s">
        <v>27</v>
      </c>
      <c r="H545" s="1" t="s">
        <v>71</v>
      </c>
      <c r="I545">
        <v>1</v>
      </c>
      <c r="J545" t="s">
        <v>234</v>
      </c>
      <c r="K545" s="1" t="s">
        <v>169</v>
      </c>
      <c r="L545" s="1" t="s">
        <v>173</v>
      </c>
      <c r="M545">
        <v>33</v>
      </c>
      <c r="N545">
        <v>0</v>
      </c>
      <c r="O545">
        <v>0</v>
      </c>
      <c r="P545">
        <v>0</v>
      </c>
      <c r="X545" t="str">
        <f>Attack[[#This Row],[服装]]&amp;Attack[[#This Row],[名前]]&amp;Attack[[#This Row],[レアリティ]]</f>
        <v>遊園地海信之ICONIC</v>
      </c>
    </row>
    <row r="546" spans="1:24" x14ac:dyDescent="0.25">
      <c r="A546">
        <f>VLOOKUP(Attack[[#This Row],[No用]],SetNo[[No.用]:[vlookup 用]],2,FALSE)</f>
        <v>123</v>
      </c>
      <c r="B546">
        <f>IF(ROW()=2,1,IF(A545&lt;&gt;Attack[[#This Row],[No]],1,B545+1))</f>
        <v>3</v>
      </c>
      <c r="C546" s="1" t="s">
        <v>893</v>
      </c>
      <c r="D546" s="1" t="s">
        <v>47</v>
      </c>
      <c r="E546" s="1" t="s">
        <v>77</v>
      </c>
      <c r="F546" s="1" t="s">
        <v>25</v>
      </c>
      <c r="G546" s="1" t="s">
        <v>27</v>
      </c>
      <c r="H546" s="1" t="s">
        <v>71</v>
      </c>
      <c r="I546">
        <v>1</v>
      </c>
      <c r="J546" t="s">
        <v>234</v>
      </c>
      <c r="K546" s="1" t="s">
        <v>264</v>
      </c>
      <c r="L546" s="1" t="s">
        <v>173</v>
      </c>
      <c r="M546">
        <v>37</v>
      </c>
      <c r="N546">
        <v>0</v>
      </c>
      <c r="O546">
        <v>0</v>
      </c>
      <c r="P546">
        <v>0</v>
      </c>
      <c r="X546" t="str">
        <f>Attack[[#This Row],[服装]]&amp;Attack[[#This Row],[名前]]&amp;Attack[[#This Row],[レアリティ]]</f>
        <v>遊園地海信之ICONIC</v>
      </c>
    </row>
    <row r="547" spans="1:24" x14ac:dyDescent="0.25">
      <c r="A547">
        <f>VLOOKUP(Attack[[#This Row],[No用]],SetNo[[No.用]:[vlookup 用]],2,FALSE)</f>
        <v>123</v>
      </c>
      <c r="B547">
        <f>IF(ROW()=2,1,IF(A546&lt;&gt;Attack[[#This Row],[No]],1,B546+1))</f>
        <v>4</v>
      </c>
      <c r="C547" s="1" t="s">
        <v>893</v>
      </c>
      <c r="D547" s="1" t="s">
        <v>47</v>
      </c>
      <c r="E547" s="1" t="s">
        <v>77</v>
      </c>
      <c r="F547" s="1" t="s">
        <v>25</v>
      </c>
      <c r="G547" s="1" t="s">
        <v>27</v>
      </c>
      <c r="H547" s="1" t="s">
        <v>71</v>
      </c>
      <c r="I547">
        <v>1</v>
      </c>
      <c r="J547" t="s">
        <v>234</v>
      </c>
      <c r="K547" s="1" t="s">
        <v>265</v>
      </c>
      <c r="L547" s="1" t="s">
        <v>173</v>
      </c>
      <c r="M547">
        <v>40</v>
      </c>
      <c r="N547">
        <v>0</v>
      </c>
      <c r="O547">
        <v>0</v>
      </c>
      <c r="P547">
        <v>0</v>
      </c>
      <c r="X547" t="str">
        <f>Attack[[#This Row],[服装]]&amp;Attack[[#This Row],[名前]]&amp;Attack[[#This Row],[レアリティ]]</f>
        <v>遊園地海信之ICONIC</v>
      </c>
    </row>
    <row r="548" spans="1:24" x14ac:dyDescent="0.25">
      <c r="A548">
        <f>VLOOKUP(Attack[[#This Row],[No用]],SetNo[[No.用]:[vlookup 用]],2,FALSE)</f>
        <v>123</v>
      </c>
      <c r="B548">
        <f>IF(ROW()=2,1,IF(A547&lt;&gt;Attack[[#This Row],[No]],1,B547+1))</f>
        <v>5</v>
      </c>
      <c r="C548" s="1" t="s">
        <v>893</v>
      </c>
      <c r="D548" s="1" t="s">
        <v>47</v>
      </c>
      <c r="E548" s="1" t="s">
        <v>77</v>
      </c>
      <c r="F548" s="1" t="s">
        <v>25</v>
      </c>
      <c r="G548" s="1" t="s">
        <v>27</v>
      </c>
      <c r="H548" s="1" t="s">
        <v>71</v>
      </c>
      <c r="I548">
        <v>1</v>
      </c>
      <c r="J548" t="s">
        <v>234</v>
      </c>
      <c r="K548" s="1" t="s">
        <v>172</v>
      </c>
      <c r="L548" s="1" t="s">
        <v>162</v>
      </c>
      <c r="M548">
        <v>28</v>
      </c>
      <c r="N548">
        <v>0</v>
      </c>
      <c r="O548">
        <v>0</v>
      </c>
      <c r="P548">
        <v>0</v>
      </c>
      <c r="X548" t="str">
        <f>Attack[[#This Row],[服装]]&amp;Attack[[#This Row],[名前]]&amp;Attack[[#This Row],[レアリティ]]</f>
        <v>遊園地海信之ICONIC</v>
      </c>
    </row>
    <row r="549" spans="1:24" x14ac:dyDescent="0.25">
      <c r="A549">
        <f>VLOOKUP(Attack[[#This Row],[No用]],SetNo[[No.用]:[vlookup 用]],2,FALSE)</f>
        <v>123</v>
      </c>
      <c r="B549">
        <f>IF(ROW()=2,1,IF(A548&lt;&gt;Attack[[#This Row],[No]],1,B548+1))</f>
        <v>6</v>
      </c>
      <c r="C549" s="1" t="s">
        <v>893</v>
      </c>
      <c r="D549" s="1" t="s">
        <v>47</v>
      </c>
      <c r="E549" s="1" t="s">
        <v>77</v>
      </c>
      <c r="F549" s="1" t="s">
        <v>25</v>
      </c>
      <c r="G549" s="1" t="s">
        <v>27</v>
      </c>
      <c r="H549" s="1" t="s">
        <v>71</v>
      </c>
      <c r="I549">
        <v>1</v>
      </c>
      <c r="J549" t="s">
        <v>234</v>
      </c>
      <c r="K549" s="1" t="s">
        <v>183</v>
      </c>
      <c r="L549" s="1" t="s">
        <v>224</v>
      </c>
      <c r="M549">
        <v>45</v>
      </c>
      <c r="N549">
        <v>0</v>
      </c>
      <c r="O549">
        <v>55</v>
      </c>
      <c r="P549">
        <v>0</v>
      </c>
      <c r="X549" t="str">
        <f>Attack[[#This Row],[服装]]&amp;Attack[[#This Row],[名前]]&amp;Attack[[#This Row],[レアリティ]]</f>
        <v>遊園地海信之ICONIC</v>
      </c>
    </row>
    <row r="550" spans="1:24" x14ac:dyDescent="0.25">
      <c r="A550">
        <f>VLOOKUP(Attack[[#This Row],[No用]],SetNo[[No.用]:[vlookup 用]],2,FALSE)</f>
        <v>124</v>
      </c>
      <c r="B550">
        <f>IF(ROW()=2,1,IF(A549&lt;&gt;Attack[[#This Row],[No]],1,B549+1))</f>
        <v>1</v>
      </c>
      <c r="C550" t="s">
        <v>108</v>
      </c>
      <c r="D550" t="s">
        <v>47</v>
      </c>
      <c r="E550" t="s">
        <v>90</v>
      </c>
      <c r="F550" t="s">
        <v>78</v>
      </c>
      <c r="G550" t="s">
        <v>27</v>
      </c>
      <c r="H550" t="s">
        <v>151</v>
      </c>
      <c r="I550">
        <v>1</v>
      </c>
      <c r="J550" t="s">
        <v>234</v>
      </c>
      <c r="K550" t="s">
        <v>168</v>
      </c>
      <c r="L550" t="s">
        <v>162</v>
      </c>
      <c r="M550">
        <v>28</v>
      </c>
      <c r="N550">
        <v>0</v>
      </c>
      <c r="O550">
        <v>0</v>
      </c>
      <c r="P550">
        <v>0</v>
      </c>
      <c r="X550" t="str">
        <f>Attack[[#This Row],[服装]]&amp;Attack[[#This Row],[名前]]&amp;Attack[[#This Row],[レアリティ]]</f>
        <v>ユニフォーム海信之YELL</v>
      </c>
    </row>
    <row r="551" spans="1:24" x14ac:dyDescent="0.25">
      <c r="A551">
        <f>VLOOKUP(Attack[[#This Row],[No用]],SetNo[[No.用]:[vlookup 用]],2,FALSE)</f>
        <v>124</v>
      </c>
      <c r="B551">
        <f>IF(ROW()=2,1,IF(A550&lt;&gt;Attack[[#This Row],[No]],1,B550+1))</f>
        <v>2</v>
      </c>
      <c r="C551" t="s">
        <v>108</v>
      </c>
      <c r="D551" t="s">
        <v>47</v>
      </c>
      <c r="E551" t="s">
        <v>90</v>
      </c>
      <c r="F551" t="s">
        <v>78</v>
      </c>
      <c r="G551" t="s">
        <v>27</v>
      </c>
      <c r="H551" t="s">
        <v>151</v>
      </c>
      <c r="I551">
        <v>1</v>
      </c>
      <c r="J551" t="s">
        <v>234</v>
      </c>
      <c r="K551" t="s">
        <v>169</v>
      </c>
      <c r="L551" t="s">
        <v>162</v>
      </c>
      <c r="M551">
        <v>27</v>
      </c>
      <c r="N551">
        <v>0</v>
      </c>
      <c r="O551">
        <v>0</v>
      </c>
      <c r="P551">
        <v>0</v>
      </c>
      <c r="X551" t="str">
        <f>Attack[[#This Row],[服装]]&amp;Attack[[#This Row],[名前]]&amp;Attack[[#This Row],[レアリティ]]</f>
        <v>ユニフォーム海信之YELL</v>
      </c>
    </row>
    <row r="552" spans="1:24" x14ac:dyDescent="0.25">
      <c r="A552">
        <f>VLOOKUP(Attack[[#This Row],[No用]],SetNo[[No.用]:[vlookup 用]],2,FALSE)</f>
        <v>124</v>
      </c>
      <c r="B552">
        <f>IF(ROW()=2,1,IF(A551&lt;&gt;Attack[[#This Row],[No]],1,B551+1))</f>
        <v>3</v>
      </c>
      <c r="C552" t="s">
        <v>108</v>
      </c>
      <c r="D552" t="s">
        <v>47</v>
      </c>
      <c r="E552" t="s">
        <v>90</v>
      </c>
      <c r="F552" t="s">
        <v>78</v>
      </c>
      <c r="G552" t="s">
        <v>27</v>
      </c>
      <c r="H552" t="s">
        <v>151</v>
      </c>
      <c r="I552">
        <v>1</v>
      </c>
      <c r="J552" t="s">
        <v>234</v>
      </c>
      <c r="K552" t="s">
        <v>264</v>
      </c>
      <c r="L552" t="s">
        <v>162</v>
      </c>
      <c r="M552">
        <v>31</v>
      </c>
      <c r="N552">
        <v>0</v>
      </c>
      <c r="O552">
        <v>0</v>
      </c>
      <c r="P552">
        <v>0</v>
      </c>
      <c r="X552" t="str">
        <f>Attack[[#This Row],[服装]]&amp;Attack[[#This Row],[名前]]&amp;Attack[[#This Row],[レアリティ]]</f>
        <v>ユニフォーム海信之YELL</v>
      </c>
    </row>
    <row r="553" spans="1:24" x14ac:dyDescent="0.25">
      <c r="A553">
        <f>VLOOKUP(Attack[[#This Row],[No用]],SetNo[[No.用]:[vlookup 用]],2,FALSE)</f>
        <v>124</v>
      </c>
      <c r="B553">
        <f>IF(ROW()=2,1,IF(A552&lt;&gt;Attack[[#This Row],[No]],1,B552+1))</f>
        <v>4</v>
      </c>
      <c r="C553" t="s">
        <v>108</v>
      </c>
      <c r="D553" t="s">
        <v>47</v>
      </c>
      <c r="E553" t="s">
        <v>90</v>
      </c>
      <c r="F553" t="s">
        <v>78</v>
      </c>
      <c r="G553" t="s">
        <v>27</v>
      </c>
      <c r="H553" t="s">
        <v>151</v>
      </c>
      <c r="I553">
        <v>1</v>
      </c>
      <c r="J553" t="s">
        <v>234</v>
      </c>
      <c r="K553" t="s">
        <v>265</v>
      </c>
      <c r="L553" t="s">
        <v>162</v>
      </c>
      <c r="M553">
        <v>34</v>
      </c>
      <c r="N553">
        <v>0</v>
      </c>
      <c r="O553">
        <v>0</v>
      </c>
      <c r="P553">
        <v>0</v>
      </c>
      <c r="X553" t="str">
        <f>Attack[[#This Row],[服装]]&amp;Attack[[#This Row],[名前]]&amp;Attack[[#This Row],[レアリティ]]</f>
        <v>ユニフォーム海信之YELL</v>
      </c>
    </row>
    <row r="554" spans="1:24" x14ac:dyDescent="0.25">
      <c r="A554">
        <f>VLOOKUP(Attack[[#This Row],[No用]],SetNo[[No.用]:[vlookup 用]],2,FALSE)</f>
        <v>124</v>
      </c>
      <c r="B554">
        <f>IF(ROW()=2,1,IF(A553&lt;&gt;Attack[[#This Row],[No]],1,B553+1))</f>
        <v>5</v>
      </c>
      <c r="C554" t="s">
        <v>108</v>
      </c>
      <c r="D554" t="s">
        <v>47</v>
      </c>
      <c r="E554" t="s">
        <v>90</v>
      </c>
      <c r="F554" t="s">
        <v>78</v>
      </c>
      <c r="G554" t="s">
        <v>27</v>
      </c>
      <c r="H554" t="s">
        <v>151</v>
      </c>
      <c r="I554">
        <v>1</v>
      </c>
      <c r="J554" t="s">
        <v>234</v>
      </c>
      <c r="K554" t="s">
        <v>172</v>
      </c>
      <c r="L554" t="s">
        <v>162</v>
      </c>
      <c r="M554">
        <v>28</v>
      </c>
      <c r="N554">
        <v>0</v>
      </c>
      <c r="O554">
        <v>0</v>
      </c>
      <c r="P554">
        <v>0</v>
      </c>
      <c r="X554" t="str">
        <f>Attack[[#This Row],[服装]]&amp;Attack[[#This Row],[名前]]&amp;Attack[[#This Row],[レアリティ]]</f>
        <v>ユニフォーム海信之YELL</v>
      </c>
    </row>
    <row r="555" spans="1:24" x14ac:dyDescent="0.25">
      <c r="A555">
        <f>VLOOKUP(Attack[[#This Row],[No用]],SetNo[[No.用]:[vlookup 用]],2,FALSE)</f>
        <v>124</v>
      </c>
      <c r="B555">
        <f>IF(ROW()=2,1,IF(A554&lt;&gt;Attack[[#This Row],[No]],1,B554+1))</f>
        <v>6</v>
      </c>
      <c r="C555" t="s">
        <v>108</v>
      </c>
      <c r="D555" t="s">
        <v>47</v>
      </c>
      <c r="E555" t="s">
        <v>90</v>
      </c>
      <c r="F555" t="s">
        <v>78</v>
      </c>
      <c r="G555" t="s">
        <v>27</v>
      </c>
      <c r="H555" t="s">
        <v>151</v>
      </c>
      <c r="I555">
        <v>1</v>
      </c>
      <c r="J555" t="s">
        <v>234</v>
      </c>
      <c r="K555" t="s">
        <v>183</v>
      </c>
      <c r="L555" t="s">
        <v>224</v>
      </c>
      <c r="M555">
        <v>45</v>
      </c>
      <c r="N555">
        <v>0</v>
      </c>
      <c r="O555">
        <v>55</v>
      </c>
      <c r="P555">
        <v>0</v>
      </c>
      <c r="X555" t="str">
        <f>Attack[[#This Row],[服装]]&amp;Attack[[#This Row],[名前]]&amp;Attack[[#This Row],[レアリティ]]</f>
        <v>ユニフォーム海信之YELL</v>
      </c>
    </row>
    <row r="556" spans="1:24" x14ac:dyDescent="0.25">
      <c r="A556">
        <f>VLOOKUP(Attack[[#This Row],[No用]],SetNo[[No.用]:[vlookup 用]],2,FALSE)</f>
        <v>125</v>
      </c>
      <c r="B556">
        <f>IF(ROW()=2,1,IF(A555&lt;&gt;Attack[[#This Row],[No]],1,B555+1))</f>
        <v>1</v>
      </c>
      <c r="C556" s="1" t="s">
        <v>108</v>
      </c>
      <c r="D556" s="1" t="s">
        <v>681</v>
      </c>
      <c r="E556" s="1" t="s">
        <v>90</v>
      </c>
      <c r="F556" s="1" t="s">
        <v>74</v>
      </c>
      <c r="G556" s="1" t="s">
        <v>27</v>
      </c>
      <c r="H556" s="1" t="s">
        <v>543</v>
      </c>
      <c r="I556">
        <v>1</v>
      </c>
      <c r="J556" t="s">
        <v>234</v>
      </c>
      <c r="K556" s="1" t="s">
        <v>168</v>
      </c>
      <c r="L556" s="1" t="s">
        <v>162</v>
      </c>
      <c r="M556">
        <v>26</v>
      </c>
      <c r="N556">
        <v>0</v>
      </c>
      <c r="O556">
        <v>0</v>
      </c>
      <c r="P556">
        <v>0</v>
      </c>
      <c r="X556" t="str">
        <f>Attack[[#This Row],[服装]]&amp;Attack[[#This Row],[名前]]&amp;Attack[[#This Row],[レアリティ]]</f>
        <v>ユニフォーム手白球彦ICONIC</v>
      </c>
    </row>
    <row r="557" spans="1:24" x14ac:dyDescent="0.25">
      <c r="A557">
        <f>VLOOKUP(Attack[[#This Row],[No用]],SetNo[[No.用]:[vlookup 用]],2,FALSE)</f>
        <v>125</v>
      </c>
      <c r="B557">
        <f>IF(ROW()=2,1,IF(A556&lt;&gt;Attack[[#This Row],[No]],1,B556+1))</f>
        <v>2</v>
      </c>
      <c r="C557" s="1" t="s">
        <v>108</v>
      </c>
      <c r="D557" s="1" t="s">
        <v>681</v>
      </c>
      <c r="E557" s="1" t="s">
        <v>90</v>
      </c>
      <c r="F557" s="1" t="s">
        <v>74</v>
      </c>
      <c r="G557" s="1" t="s">
        <v>27</v>
      </c>
      <c r="H557" s="1" t="s">
        <v>543</v>
      </c>
      <c r="I557">
        <v>1</v>
      </c>
      <c r="J557" t="s">
        <v>234</v>
      </c>
      <c r="K557" s="1" t="s">
        <v>169</v>
      </c>
      <c r="L557" s="1" t="s">
        <v>162</v>
      </c>
      <c r="M557">
        <v>26</v>
      </c>
      <c r="N557">
        <v>0</v>
      </c>
      <c r="O557">
        <v>0</v>
      </c>
      <c r="P557">
        <v>0</v>
      </c>
      <c r="X557" t="str">
        <f>Attack[[#This Row],[服装]]&amp;Attack[[#This Row],[名前]]&amp;Attack[[#This Row],[レアリティ]]</f>
        <v>ユニフォーム手白球彦ICONIC</v>
      </c>
    </row>
    <row r="558" spans="1:24" x14ac:dyDescent="0.25">
      <c r="A558">
        <f>VLOOKUP(Attack[[#This Row],[No用]],SetNo[[No.用]:[vlookup 用]],2,FALSE)</f>
        <v>126</v>
      </c>
      <c r="B558">
        <f>IF(ROW()=2,1,IF(A557&lt;&gt;Attack[[#This Row],[No]],1,B557+1))</f>
        <v>1</v>
      </c>
      <c r="C558" t="s">
        <v>205</v>
      </c>
      <c r="D558" t="s">
        <v>48</v>
      </c>
      <c r="E558" t="s">
        <v>23</v>
      </c>
      <c r="F558" t="s">
        <v>26</v>
      </c>
      <c r="G558" t="s">
        <v>49</v>
      </c>
      <c r="H558" t="s">
        <v>71</v>
      </c>
      <c r="I558">
        <v>1</v>
      </c>
      <c r="J558" t="s">
        <v>234</v>
      </c>
      <c r="K558" t="s">
        <v>168</v>
      </c>
      <c r="L558" t="s">
        <v>162</v>
      </c>
      <c r="M558">
        <v>28</v>
      </c>
      <c r="N558">
        <v>0</v>
      </c>
      <c r="O558">
        <v>0</v>
      </c>
      <c r="P558">
        <v>0</v>
      </c>
      <c r="X558" t="str">
        <f>Attack[[#This Row],[服装]]&amp;Attack[[#This Row],[名前]]&amp;Attack[[#This Row],[レアリティ]]</f>
        <v>ユニフォーム青根高伸ICONIC</v>
      </c>
    </row>
    <row r="559" spans="1:24" x14ac:dyDescent="0.25">
      <c r="A559">
        <f>VLOOKUP(Attack[[#This Row],[No用]],SetNo[[No.用]:[vlookup 用]],2,FALSE)</f>
        <v>126</v>
      </c>
      <c r="B559">
        <f>IF(ROW()=2,1,IF(A558&lt;&gt;Attack[[#This Row],[No]],1,B558+1))</f>
        <v>2</v>
      </c>
      <c r="C559" t="s">
        <v>205</v>
      </c>
      <c r="D559" t="s">
        <v>48</v>
      </c>
      <c r="E559" t="s">
        <v>23</v>
      </c>
      <c r="F559" t="s">
        <v>26</v>
      </c>
      <c r="G559" t="s">
        <v>49</v>
      </c>
      <c r="H559" t="s">
        <v>71</v>
      </c>
      <c r="I559">
        <v>1</v>
      </c>
      <c r="J559" t="s">
        <v>234</v>
      </c>
      <c r="K559" t="s">
        <v>169</v>
      </c>
      <c r="L559" t="s">
        <v>162</v>
      </c>
      <c r="M559">
        <v>28</v>
      </c>
      <c r="N559">
        <v>0</v>
      </c>
      <c r="O559">
        <v>0</v>
      </c>
      <c r="P559">
        <v>0</v>
      </c>
      <c r="X559" t="str">
        <f>Attack[[#This Row],[服装]]&amp;Attack[[#This Row],[名前]]&amp;Attack[[#This Row],[レアリティ]]</f>
        <v>ユニフォーム青根高伸ICONIC</v>
      </c>
    </row>
    <row r="560" spans="1:24" x14ac:dyDescent="0.25">
      <c r="A560">
        <f>VLOOKUP(Attack[[#This Row],[No用]],SetNo[[No.用]:[vlookup 用]],2,FALSE)</f>
        <v>126</v>
      </c>
      <c r="B560">
        <f>IF(ROW()=2,1,IF(A559&lt;&gt;Attack[[#This Row],[No]],1,B559+1))</f>
        <v>3</v>
      </c>
      <c r="C560" t="s">
        <v>205</v>
      </c>
      <c r="D560" t="s">
        <v>48</v>
      </c>
      <c r="E560" t="s">
        <v>23</v>
      </c>
      <c r="F560" t="s">
        <v>26</v>
      </c>
      <c r="G560" t="s">
        <v>49</v>
      </c>
      <c r="H560" t="s">
        <v>71</v>
      </c>
      <c r="I560">
        <v>1</v>
      </c>
      <c r="J560" t="s">
        <v>234</v>
      </c>
      <c r="K560" t="s">
        <v>170</v>
      </c>
      <c r="L560" t="s">
        <v>173</v>
      </c>
      <c r="M560">
        <v>41</v>
      </c>
      <c r="N560">
        <v>0</v>
      </c>
      <c r="O560">
        <v>0</v>
      </c>
      <c r="P560">
        <v>0</v>
      </c>
      <c r="X560" t="str">
        <f>Attack[[#This Row],[服装]]&amp;Attack[[#This Row],[名前]]&amp;Attack[[#This Row],[レアリティ]]</f>
        <v>ユニフォーム青根高伸ICONIC</v>
      </c>
    </row>
    <row r="561" spans="1:24" x14ac:dyDescent="0.25">
      <c r="A561">
        <f>VLOOKUP(Attack[[#This Row],[No用]],SetNo[[No.用]:[vlookup 用]],2,FALSE)</f>
        <v>126</v>
      </c>
      <c r="B561">
        <f>IF(ROW()=2,1,IF(A560&lt;&gt;Attack[[#This Row],[No]],1,B560+1))</f>
        <v>4</v>
      </c>
      <c r="C561" t="s">
        <v>205</v>
      </c>
      <c r="D561" t="s">
        <v>48</v>
      </c>
      <c r="E561" t="s">
        <v>23</v>
      </c>
      <c r="F561" t="s">
        <v>26</v>
      </c>
      <c r="G561" t="s">
        <v>49</v>
      </c>
      <c r="H561" t="s">
        <v>71</v>
      </c>
      <c r="I561">
        <v>1</v>
      </c>
      <c r="J561" t="s">
        <v>234</v>
      </c>
      <c r="K561" t="s">
        <v>172</v>
      </c>
      <c r="L561" t="s">
        <v>162</v>
      </c>
      <c r="M561">
        <v>26</v>
      </c>
      <c r="N561">
        <v>0</v>
      </c>
      <c r="O561">
        <v>0</v>
      </c>
      <c r="P561">
        <v>0</v>
      </c>
      <c r="X561" t="str">
        <f>Attack[[#This Row],[服装]]&amp;Attack[[#This Row],[名前]]&amp;Attack[[#This Row],[レアリティ]]</f>
        <v>ユニフォーム青根高伸ICONIC</v>
      </c>
    </row>
    <row r="562" spans="1:24" x14ac:dyDescent="0.25">
      <c r="A562">
        <f>VLOOKUP(Attack[[#This Row],[No用]],SetNo[[No.用]:[vlookup 用]],2,FALSE)</f>
        <v>126</v>
      </c>
      <c r="B562">
        <f>IF(ROW()=2,1,IF(A561&lt;&gt;Attack[[#This Row],[No]],1,B561+1))</f>
        <v>5</v>
      </c>
      <c r="C562" t="s">
        <v>205</v>
      </c>
      <c r="D562" t="s">
        <v>48</v>
      </c>
      <c r="E562" t="s">
        <v>23</v>
      </c>
      <c r="F562" t="s">
        <v>26</v>
      </c>
      <c r="G562" t="s">
        <v>49</v>
      </c>
      <c r="H562" t="s">
        <v>71</v>
      </c>
      <c r="I562">
        <v>1</v>
      </c>
      <c r="J562" t="s">
        <v>234</v>
      </c>
      <c r="K562" s="1" t="s">
        <v>183</v>
      </c>
      <c r="L562" s="1" t="s">
        <v>224</v>
      </c>
      <c r="M562">
        <v>51</v>
      </c>
      <c r="N562">
        <v>0</v>
      </c>
      <c r="O562">
        <v>61</v>
      </c>
      <c r="P562">
        <v>0</v>
      </c>
      <c r="Q562" s="1" t="s">
        <v>728</v>
      </c>
      <c r="W562" s="1" t="s">
        <v>1255</v>
      </c>
      <c r="X562" t="str">
        <f>Attack[[#This Row],[服装]]&amp;Attack[[#This Row],[名前]]&amp;Attack[[#This Row],[レアリティ]]</f>
        <v>ユニフォーム青根高伸ICONIC</v>
      </c>
    </row>
    <row r="563" spans="1:24" x14ac:dyDescent="0.25">
      <c r="A563">
        <f>VLOOKUP(Attack[[#This Row],[No用]],SetNo[[No.用]:[vlookup 用]],2,FALSE)</f>
        <v>127</v>
      </c>
      <c r="B563">
        <f>IF(ROW()=2,1,IF(A562&lt;&gt;Attack[[#This Row],[No]],1,B562+1))</f>
        <v>1</v>
      </c>
      <c r="C563" t="s">
        <v>149</v>
      </c>
      <c r="D563" t="s">
        <v>48</v>
      </c>
      <c r="E563" t="s">
        <v>23</v>
      </c>
      <c r="F563" t="s">
        <v>26</v>
      </c>
      <c r="G563" t="s">
        <v>49</v>
      </c>
      <c r="H563" t="s">
        <v>71</v>
      </c>
      <c r="I563">
        <v>1</v>
      </c>
      <c r="J563" t="s">
        <v>234</v>
      </c>
      <c r="K563" t="s">
        <v>168</v>
      </c>
      <c r="L563" t="s">
        <v>162</v>
      </c>
      <c r="M563">
        <v>28</v>
      </c>
      <c r="N563">
        <v>0</v>
      </c>
      <c r="O563">
        <v>0</v>
      </c>
      <c r="P563">
        <v>0</v>
      </c>
      <c r="X563" t="str">
        <f>Attack[[#This Row],[服装]]&amp;Attack[[#This Row],[名前]]&amp;Attack[[#This Row],[レアリティ]]</f>
        <v>制服青根高伸ICONIC</v>
      </c>
    </row>
    <row r="564" spans="1:24" x14ac:dyDescent="0.25">
      <c r="A564">
        <f>VLOOKUP(Attack[[#This Row],[No用]],SetNo[[No.用]:[vlookup 用]],2,FALSE)</f>
        <v>127</v>
      </c>
      <c r="B564">
        <f>IF(ROW()=2,1,IF(A563&lt;&gt;Attack[[#This Row],[No]],1,B563+1))</f>
        <v>2</v>
      </c>
      <c r="C564" t="s">
        <v>149</v>
      </c>
      <c r="D564" t="s">
        <v>48</v>
      </c>
      <c r="E564" t="s">
        <v>23</v>
      </c>
      <c r="F564" t="s">
        <v>26</v>
      </c>
      <c r="G564" t="s">
        <v>49</v>
      </c>
      <c r="H564" t="s">
        <v>71</v>
      </c>
      <c r="I564">
        <v>1</v>
      </c>
      <c r="J564" t="s">
        <v>234</v>
      </c>
      <c r="K564" t="s">
        <v>169</v>
      </c>
      <c r="L564" t="s">
        <v>162</v>
      </c>
      <c r="M564">
        <v>28</v>
      </c>
      <c r="N564">
        <v>0</v>
      </c>
      <c r="O564">
        <v>0</v>
      </c>
      <c r="P564">
        <v>0</v>
      </c>
      <c r="X564" t="str">
        <f>Attack[[#This Row],[服装]]&amp;Attack[[#This Row],[名前]]&amp;Attack[[#This Row],[レアリティ]]</f>
        <v>制服青根高伸ICONIC</v>
      </c>
    </row>
    <row r="565" spans="1:24" x14ac:dyDescent="0.25">
      <c r="A565">
        <f>VLOOKUP(Attack[[#This Row],[No用]],SetNo[[No.用]:[vlookup 用]],2,FALSE)</f>
        <v>127</v>
      </c>
      <c r="B565">
        <f>IF(ROW()=2,1,IF(A564&lt;&gt;Attack[[#This Row],[No]],1,B564+1))</f>
        <v>3</v>
      </c>
      <c r="C565" t="s">
        <v>149</v>
      </c>
      <c r="D565" t="s">
        <v>48</v>
      </c>
      <c r="E565" t="s">
        <v>23</v>
      </c>
      <c r="F565" t="s">
        <v>26</v>
      </c>
      <c r="G565" t="s">
        <v>49</v>
      </c>
      <c r="H565" t="s">
        <v>71</v>
      </c>
      <c r="I565">
        <v>1</v>
      </c>
      <c r="J565" t="s">
        <v>234</v>
      </c>
      <c r="K565" t="s">
        <v>170</v>
      </c>
      <c r="L565" t="s">
        <v>173</v>
      </c>
      <c r="M565">
        <v>41</v>
      </c>
      <c r="N565">
        <v>0</v>
      </c>
      <c r="O565">
        <v>0</v>
      </c>
      <c r="P565">
        <v>0</v>
      </c>
      <c r="X565" t="str">
        <f>Attack[[#This Row],[服装]]&amp;Attack[[#This Row],[名前]]&amp;Attack[[#This Row],[レアリティ]]</f>
        <v>制服青根高伸ICONIC</v>
      </c>
    </row>
    <row r="566" spans="1:24" x14ac:dyDescent="0.25">
      <c r="A566">
        <f>VLOOKUP(Attack[[#This Row],[No用]],SetNo[[No.用]:[vlookup 用]],2,FALSE)</f>
        <v>127</v>
      </c>
      <c r="B566">
        <f>IF(ROW()=2,1,IF(A565&lt;&gt;Attack[[#This Row],[No]],1,B565+1))</f>
        <v>4</v>
      </c>
      <c r="C566" t="s">
        <v>149</v>
      </c>
      <c r="D566" t="s">
        <v>48</v>
      </c>
      <c r="E566" t="s">
        <v>23</v>
      </c>
      <c r="F566" t="s">
        <v>26</v>
      </c>
      <c r="G566" t="s">
        <v>49</v>
      </c>
      <c r="H566" t="s">
        <v>71</v>
      </c>
      <c r="I566">
        <v>1</v>
      </c>
      <c r="J566" t="s">
        <v>234</v>
      </c>
      <c r="K566" t="s">
        <v>172</v>
      </c>
      <c r="L566" t="s">
        <v>162</v>
      </c>
      <c r="M566">
        <v>26</v>
      </c>
      <c r="N566">
        <v>0</v>
      </c>
      <c r="O566">
        <v>0</v>
      </c>
      <c r="P566">
        <v>0</v>
      </c>
      <c r="X566" t="str">
        <f>Attack[[#This Row],[服装]]&amp;Attack[[#This Row],[名前]]&amp;Attack[[#This Row],[レアリティ]]</f>
        <v>制服青根高伸ICONIC</v>
      </c>
    </row>
    <row r="567" spans="1:24" x14ac:dyDescent="0.25">
      <c r="A567">
        <f>VLOOKUP(Attack[[#This Row],[No用]],SetNo[[No.用]:[vlookup 用]],2,FALSE)</f>
        <v>127</v>
      </c>
      <c r="B567">
        <f>IF(ROW()=2,1,IF(A566&lt;&gt;Attack[[#This Row],[No]],1,B566+1))</f>
        <v>5</v>
      </c>
      <c r="C567" t="s">
        <v>149</v>
      </c>
      <c r="D567" t="s">
        <v>48</v>
      </c>
      <c r="E567" t="s">
        <v>23</v>
      </c>
      <c r="F567" t="s">
        <v>26</v>
      </c>
      <c r="G567" t="s">
        <v>49</v>
      </c>
      <c r="H567" t="s">
        <v>71</v>
      </c>
      <c r="I567">
        <v>1</v>
      </c>
      <c r="J567" t="s">
        <v>234</v>
      </c>
      <c r="K567" t="s">
        <v>183</v>
      </c>
      <c r="L567" t="s">
        <v>224</v>
      </c>
      <c r="M567">
        <v>43</v>
      </c>
      <c r="N567">
        <v>0</v>
      </c>
      <c r="O567">
        <v>53</v>
      </c>
      <c r="P567">
        <v>0</v>
      </c>
      <c r="W567" s="1" t="s">
        <v>1249</v>
      </c>
      <c r="X567" t="str">
        <f>Attack[[#This Row],[服装]]&amp;Attack[[#This Row],[名前]]&amp;Attack[[#This Row],[レアリティ]]</f>
        <v>制服青根高伸ICONIC</v>
      </c>
    </row>
    <row r="568" spans="1:24" x14ac:dyDescent="0.25">
      <c r="A568">
        <f>VLOOKUP(Attack[[#This Row],[No用]],SetNo[[No.用]:[vlookup 用]],2,FALSE)</f>
        <v>128</v>
      </c>
      <c r="B568">
        <f>IF(ROW()=2,1,IF(A567&lt;&gt;Attack[[#This Row],[No]],1,B567+1))</f>
        <v>1</v>
      </c>
      <c r="C568" t="s">
        <v>117</v>
      </c>
      <c r="D568" t="s">
        <v>48</v>
      </c>
      <c r="E568" t="s">
        <v>24</v>
      </c>
      <c r="F568" t="s">
        <v>26</v>
      </c>
      <c r="G568" t="s">
        <v>49</v>
      </c>
      <c r="H568" t="s">
        <v>71</v>
      </c>
      <c r="I568">
        <v>1</v>
      </c>
      <c r="J568" t="s">
        <v>234</v>
      </c>
      <c r="K568" t="s">
        <v>168</v>
      </c>
      <c r="L568" t="s">
        <v>178</v>
      </c>
      <c r="M568">
        <v>31</v>
      </c>
      <c r="N568">
        <v>0</v>
      </c>
      <c r="O568">
        <v>0</v>
      </c>
      <c r="P568">
        <v>0</v>
      </c>
      <c r="X568" t="str">
        <f>Attack[[#This Row],[服装]]&amp;Attack[[#This Row],[名前]]&amp;Attack[[#This Row],[レアリティ]]</f>
        <v>プール掃除青根高伸ICONIC</v>
      </c>
    </row>
    <row r="569" spans="1:24" x14ac:dyDescent="0.25">
      <c r="A569">
        <f>VLOOKUP(Attack[[#This Row],[No用]],SetNo[[No.用]:[vlookup 用]],2,FALSE)</f>
        <v>128</v>
      </c>
      <c r="B569">
        <f>IF(ROW()=2,1,IF(A568&lt;&gt;Attack[[#This Row],[No]],1,B568+1))</f>
        <v>2</v>
      </c>
      <c r="C569" t="s">
        <v>117</v>
      </c>
      <c r="D569" t="s">
        <v>48</v>
      </c>
      <c r="E569" t="s">
        <v>24</v>
      </c>
      <c r="F569" t="s">
        <v>26</v>
      </c>
      <c r="G569" t="s">
        <v>49</v>
      </c>
      <c r="H569" t="s">
        <v>71</v>
      </c>
      <c r="I569">
        <v>1</v>
      </c>
      <c r="J569" t="s">
        <v>234</v>
      </c>
      <c r="K569" t="s">
        <v>169</v>
      </c>
      <c r="L569" t="s">
        <v>173</v>
      </c>
      <c r="M569">
        <v>35</v>
      </c>
      <c r="N569">
        <v>0</v>
      </c>
      <c r="O569">
        <v>0</v>
      </c>
      <c r="P569">
        <v>0</v>
      </c>
      <c r="X569" t="str">
        <f>Attack[[#This Row],[服装]]&amp;Attack[[#This Row],[名前]]&amp;Attack[[#This Row],[レアリティ]]</f>
        <v>プール掃除青根高伸ICONIC</v>
      </c>
    </row>
    <row r="570" spans="1:24" x14ac:dyDescent="0.25">
      <c r="A570">
        <f>VLOOKUP(Attack[[#This Row],[No用]],SetNo[[No.用]:[vlookup 用]],2,FALSE)</f>
        <v>128</v>
      </c>
      <c r="B570">
        <f>IF(ROW()=2,1,IF(A569&lt;&gt;Attack[[#This Row],[No]],1,B569+1))</f>
        <v>3</v>
      </c>
      <c r="C570" t="s">
        <v>117</v>
      </c>
      <c r="D570" t="s">
        <v>48</v>
      </c>
      <c r="E570" t="s">
        <v>24</v>
      </c>
      <c r="F570" t="s">
        <v>26</v>
      </c>
      <c r="G570" t="s">
        <v>49</v>
      </c>
      <c r="H570" t="s">
        <v>71</v>
      </c>
      <c r="I570">
        <v>1</v>
      </c>
      <c r="J570" t="s">
        <v>234</v>
      </c>
      <c r="K570" t="s">
        <v>170</v>
      </c>
      <c r="L570" t="s">
        <v>173</v>
      </c>
      <c r="M570">
        <v>41</v>
      </c>
      <c r="N570">
        <v>0</v>
      </c>
      <c r="O570">
        <v>0</v>
      </c>
      <c r="P570">
        <v>0</v>
      </c>
      <c r="X570" t="str">
        <f>Attack[[#This Row],[服装]]&amp;Attack[[#This Row],[名前]]&amp;Attack[[#This Row],[レアリティ]]</f>
        <v>プール掃除青根高伸ICONIC</v>
      </c>
    </row>
    <row r="571" spans="1:24" x14ac:dyDescent="0.25">
      <c r="A571">
        <f>VLOOKUP(Attack[[#This Row],[No用]],SetNo[[No.用]:[vlookup 用]],2,FALSE)</f>
        <v>128</v>
      </c>
      <c r="B571">
        <f>IF(ROW()=2,1,IF(A570&lt;&gt;Attack[[#This Row],[No]],1,B570+1))</f>
        <v>4</v>
      </c>
      <c r="C571" t="s">
        <v>117</v>
      </c>
      <c r="D571" t="s">
        <v>48</v>
      </c>
      <c r="E571" t="s">
        <v>24</v>
      </c>
      <c r="F571" t="s">
        <v>26</v>
      </c>
      <c r="G571" t="s">
        <v>49</v>
      </c>
      <c r="H571" t="s">
        <v>71</v>
      </c>
      <c r="I571">
        <v>1</v>
      </c>
      <c r="J571" t="s">
        <v>234</v>
      </c>
      <c r="K571" t="s">
        <v>172</v>
      </c>
      <c r="L571" t="s">
        <v>162</v>
      </c>
      <c r="M571">
        <v>26</v>
      </c>
      <c r="N571">
        <v>0</v>
      </c>
      <c r="O571">
        <v>0</v>
      </c>
      <c r="P571">
        <v>0</v>
      </c>
      <c r="X571" t="str">
        <f>Attack[[#This Row],[服装]]&amp;Attack[[#This Row],[名前]]&amp;Attack[[#This Row],[レアリティ]]</f>
        <v>プール掃除青根高伸ICONIC</v>
      </c>
    </row>
    <row r="572" spans="1:24" x14ac:dyDescent="0.25">
      <c r="A572">
        <f>VLOOKUP(Attack[[#This Row],[No用]],SetNo[[No.用]:[vlookup 用]],2,FALSE)</f>
        <v>128</v>
      </c>
      <c r="B572">
        <f>IF(ROW()=2,1,IF(A571&lt;&gt;Attack[[#This Row],[No]],1,B571+1))</f>
        <v>5</v>
      </c>
      <c r="C572" t="s">
        <v>117</v>
      </c>
      <c r="D572" t="s">
        <v>48</v>
      </c>
      <c r="E572" t="s">
        <v>24</v>
      </c>
      <c r="F572" t="s">
        <v>26</v>
      </c>
      <c r="G572" t="s">
        <v>49</v>
      </c>
      <c r="H572" t="s">
        <v>71</v>
      </c>
      <c r="I572">
        <v>1</v>
      </c>
      <c r="J572" t="s">
        <v>234</v>
      </c>
      <c r="K572" t="s">
        <v>183</v>
      </c>
      <c r="L572" t="s">
        <v>224</v>
      </c>
      <c r="M572">
        <v>51</v>
      </c>
      <c r="N572">
        <v>5</v>
      </c>
      <c r="O572">
        <v>61</v>
      </c>
      <c r="P572">
        <v>7</v>
      </c>
      <c r="W572" s="1" t="s">
        <v>1249</v>
      </c>
      <c r="X572" t="str">
        <f>Attack[[#This Row],[服装]]&amp;Attack[[#This Row],[名前]]&amp;Attack[[#This Row],[レアリティ]]</f>
        <v>プール掃除青根高伸ICONIC</v>
      </c>
    </row>
    <row r="573" spans="1:24" x14ac:dyDescent="0.25">
      <c r="A573">
        <f>VLOOKUP(Attack[[#This Row],[No用]],SetNo[[No.用]:[vlookup 用]],2,FALSE)</f>
        <v>129</v>
      </c>
      <c r="B573">
        <f>IF(ROW()=2,1,IF(A572&lt;&gt;Attack[[#This Row],[No]],1,B572+1))</f>
        <v>1</v>
      </c>
      <c r="C573" s="1" t="s">
        <v>677</v>
      </c>
      <c r="D573" s="1" t="s">
        <v>48</v>
      </c>
      <c r="E573" s="1" t="s">
        <v>77</v>
      </c>
      <c r="F573" s="1" t="s">
        <v>26</v>
      </c>
      <c r="G573" s="1" t="s">
        <v>49</v>
      </c>
      <c r="H573" s="1" t="s">
        <v>71</v>
      </c>
      <c r="I573">
        <v>1</v>
      </c>
      <c r="J573" t="s">
        <v>234</v>
      </c>
      <c r="K573" s="1" t="s">
        <v>168</v>
      </c>
      <c r="L573" s="1" t="s">
        <v>178</v>
      </c>
      <c r="M573">
        <v>31</v>
      </c>
      <c r="N573">
        <v>0</v>
      </c>
      <c r="O573">
        <v>0</v>
      </c>
      <c r="P573">
        <v>0</v>
      </c>
      <c r="X573" t="str">
        <f>Attack[[#This Row],[服装]]&amp;Attack[[#This Row],[名前]]&amp;Attack[[#This Row],[レアリティ]]</f>
        <v>キャンプ青根高伸ICONIC</v>
      </c>
    </row>
    <row r="574" spans="1:24" x14ac:dyDescent="0.25">
      <c r="A574">
        <f>VLOOKUP(Attack[[#This Row],[No用]],SetNo[[No.用]:[vlookup 用]],2,FALSE)</f>
        <v>129</v>
      </c>
      <c r="B574">
        <f>IF(ROW()=2,1,IF(A573&lt;&gt;Attack[[#This Row],[No]],1,B573+1))</f>
        <v>2</v>
      </c>
      <c r="C574" s="1" t="s">
        <v>677</v>
      </c>
      <c r="D574" s="1" t="s">
        <v>48</v>
      </c>
      <c r="E574" s="1" t="s">
        <v>77</v>
      </c>
      <c r="F574" s="1" t="s">
        <v>26</v>
      </c>
      <c r="G574" s="1" t="s">
        <v>49</v>
      </c>
      <c r="H574" s="1" t="s">
        <v>71</v>
      </c>
      <c r="I574">
        <v>1</v>
      </c>
      <c r="J574" t="s">
        <v>234</v>
      </c>
      <c r="K574" s="1" t="s">
        <v>169</v>
      </c>
      <c r="L574" s="1" t="s">
        <v>162</v>
      </c>
      <c r="M574">
        <v>28</v>
      </c>
      <c r="N574">
        <v>0</v>
      </c>
      <c r="O574">
        <v>0</v>
      </c>
      <c r="P574">
        <v>0</v>
      </c>
      <c r="X574" t="str">
        <f>Attack[[#This Row],[服装]]&amp;Attack[[#This Row],[名前]]&amp;Attack[[#This Row],[レアリティ]]</f>
        <v>キャンプ青根高伸ICONIC</v>
      </c>
    </row>
    <row r="575" spans="1:24" x14ac:dyDescent="0.25">
      <c r="A575">
        <f>VLOOKUP(Attack[[#This Row],[No用]],SetNo[[No.用]:[vlookup 用]],2,FALSE)</f>
        <v>129</v>
      </c>
      <c r="B575">
        <f>IF(ROW()=2,1,IF(A574&lt;&gt;Attack[[#This Row],[No]],1,B574+1))</f>
        <v>3</v>
      </c>
      <c r="C575" s="1" t="s">
        <v>677</v>
      </c>
      <c r="D575" s="1" t="s">
        <v>48</v>
      </c>
      <c r="E575" s="1" t="s">
        <v>77</v>
      </c>
      <c r="F575" s="1" t="s">
        <v>26</v>
      </c>
      <c r="G575" s="1" t="s">
        <v>49</v>
      </c>
      <c r="H575" s="1" t="s">
        <v>71</v>
      </c>
      <c r="I575">
        <v>1</v>
      </c>
      <c r="J575" t="s">
        <v>234</v>
      </c>
      <c r="K575" s="1" t="s">
        <v>170</v>
      </c>
      <c r="L575" s="1" t="s">
        <v>173</v>
      </c>
      <c r="M575">
        <v>41</v>
      </c>
      <c r="N575">
        <v>0</v>
      </c>
      <c r="O575">
        <v>0</v>
      </c>
      <c r="P575">
        <v>0</v>
      </c>
      <c r="X575" t="str">
        <f>Attack[[#This Row],[服装]]&amp;Attack[[#This Row],[名前]]&amp;Attack[[#This Row],[レアリティ]]</f>
        <v>キャンプ青根高伸ICONIC</v>
      </c>
    </row>
    <row r="576" spans="1:24" x14ac:dyDescent="0.25">
      <c r="A576">
        <f>VLOOKUP(Attack[[#This Row],[No用]],SetNo[[No.用]:[vlookup 用]],2,FALSE)</f>
        <v>129</v>
      </c>
      <c r="B576">
        <f>IF(ROW()=2,1,IF(A575&lt;&gt;Attack[[#This Row],[No]],1,B575+1))</f>
        <v>4</v>
      </c>
      <c r="C576" s="1" t="s">
        <v>677</v>
      </c>
      <c r="D576" s="1" t="s">
        <v>48</v>
      </c>
      <c r="E576" s="1" t="s">
        <v>77</v>
      </c>
      <c r="F576" s="1" t="s">
        <v>26</v>
      </c>
      <c r="G576" s="1" t="s">
        <v>49</v>
      </c>
      <c r="H576" s="1" t="s">
        <v>71</v>
      </c>
      <c r="I576">
        <v>1</v>
      </c>
      <c r="J576" t="s">
        <v>234</v>
      </c>
      <c r="K576" s="1" t="s">
        <v>172</v>
      </c>
      <c r="L576" s="1" t="s">
        <v>162</v>
      </c>
      <c r="M576">
        <v>26</v>
      </c>
      <c r="N576">
        <v>0</v>
      </c>
      <c r="O576">
        <v>0</v>
      </c>
      <c r="P576">
        <v>0</v>
      </c>
      <c r="X576" t="str">
        <f>Attack[[#This Row],[服装]]&amp;Attack[[#This Row],[名前]]&amp;Attack[[#This Row],[レアリティ]]</f>
        <v>キャンプ青根高伸ICONIC</v>
      </c>
    </row>
    <row r="577" spans="1:24" x14ac:dyDescent="0.25">
      <c r="A577">
        <f>VLOOKUP(Attack[[#This Row],[No用]],SetNo[[No.用]:[vlookup 用]],2,FALSE)</f>
        <v>130</v>
      </c>
      <c r="B577">
        <f>IF(ROW()=2,1,IF(A576&lt;&gt;Attack[[#This Row],[No]],1,B576+1))</f>
        <v>1</v>
      </c>
      <c r="C577" s="1" t="s">
        <v>755</v>
      </c>
      <c r="D577" s="1" t="s">
        <v>48</v>
      </c>
      <c r="E577" s="1" t="s">
        <v>90</v>
      </c>
      <c r="F577" s="1" t="s">
        <v>26</v>
      </c>
      <c r="G577" s="1" t="s">
        <v>49</v>
      </c>
      <c r="H577" s="1" t="s">
        <v>71</v>
      </c>
      <c r="I577">
        <v>1</v>
      </c>
      <c r="J577" t="s">
        <v>234</v>
      </c>
      <c r="K577" s="1" t="s">
        <v>168</v>
      </c>
      <c r="L577" s="1" t="s">
        <v>173</v>
      </c>
      <c r="M577">
        <v>35</v>
      </c>
      <c r="N577">
        <v>0</v>
      </c>
      <c r="O577">
        <v>0</v>
      </c>
      <c r="P577">
        <v>0</v>
      </c>
      <c r="X577" t="str">
        <f>Attack[[#This Row],[服装]]&amp;Attack[[#This Row],[名前]]&amp;Attack[[#This Row],[レアリティ]]</f>
        <v>甲冑青根高伸ICONIC</v>
      </c>
    </row>
    <row r="578" spans="1:24" x14ac:dyDescent="0.25">
      <c r="A578">
        <f>VLOOKUP(Attack[[#This Row],[No用]],SetNo[[No.用]:[vlookup 用]],2,FALSE)</f>
        <v>130</v>
      </c>
      <c r="B578">
        <f>IF(ROW()=2,1,IF(A577&lt;&gt;Attack[[#This Row],[No]],1,B577+1))</f>
        <v>2</v>
      </c>
      <c r="C578" s="1" t="s">
        <v>752</v>
      </c>
      <c r="D578" s="1" t="s">
        <v>48</v>
      </c>
      <c r="E578" s="1" t="s">
        <v>90</v>
      </c>
      <c r="F578" s="1" t="s">
        <v>26</v>
      </c>
      <c r="G578" s="1" t="s">
        <v>49</v>
      </c>
      <c r="H578" s="1" t="s">
        <v>71</v>
      </c>
      <c r="I578">
        <v>1</v>
      </c>
      <c r="J578" t="s">
        <v>234</v>
      </c>
      <c r="K578" s="1" t="s">
        <v>169</v>
      </c>
      <c r="L578" s="1" t="s">
        <v>178</v>
      </c>
      <c r="M578">
        <v>32</v>
      </c>
      <c r="N578">
        <v>0</v>
      </c>
      <c r="O578">
        <v>0</v>
      </c>
      <c r="P578">
        <v>0</v>
      </c>
      <c r="X578" t="str">
        <f>Attack[[#This Row],[服装]]&amp;Attack[[#This Row],[名前]]&amp;Attack[[#This Row],[レアリティ]]</f>
        <v>甲冑青根高伸ICONIC</v>
      </c>
    </row>
    <row r="579" spans="1:24" x14ac:dyDescent="0.25">
      <c r="A579">
        <f>VLOOKUP(Attack[[#This Row],[No用]],SetNo[[No.用]:[vlookup 用]],2,FALSE)</f>
        <v>130</v>
      </c>
      <c r="B579">
        <f>IF(ROW()=2,1,IF(A578&lt;&gt;Attack[[#This Row],[No]],1,B578+1))</f>
        <v>3</v>
      </c>
      <c r="C579" s="1" t="s">
        <v>752</v>
      </c>
      <c r="D579" s="1" t="s">
        <v>48</v>
      </c>
      <c r="E579" s="1" t="s">
        <v>90</v>
      </c>
      <c r="F579" s="1" t="s">
        <v>26</v>
      </c>
      <c r="G579" s="1" t="s">
        <v>49</v>
      </c>
      <c r="H579" s="1" t="s">
        <v>71</v>
      </c>
      <c r="I579">
        <v>1</v>
      </c>
      <c r="J579" t="s">
        <v>234</v>
      </c>
      <c r="K579" s="1" t="s">
        <v>170</v>
      </c>
      <c r="L579" s="1" t="s">
        <v>173</v>
      </c>
      <c r="M579">
        <v>42</v>
      </c>
      <c r="N579">
        <v>0</v>
      </c>
      <c r="O579">
        <v>0</v>
      </c>
      <c r="P579">
        <v>0</v>
      </c>
      <c r="X579" t="str">
        <f>Attack[[#This Row],[服装]]&amp;Attack[[#This Row],[名前]]&amp;Attack[[#This Row],[レアリティ]]</f>
        <v>甲冑青根高伸ICONIC</v>
      </c>
    </row>
    <row r="580" spans="1:24" x14ac:dyDescent="0.25">
      <c r="A580">
        <f>VLOOKUP(Attack[[#This Row],[No用]],SetNo[[No.用]:[vlookup 用]],2,FALSE)</f>
        <v>130</v>
      </c>
      <c r="B580">
        <f>IF(ROW()=2,1,IF(A579&lt;&gt;Attack[[#This Row],[No]],1,B579+1))</f>
        <v>4</v>
      </c>
      <c r="C580" s="1" t="s">
        <v>752</v>
      </c>
      <c r="D580" s="1" t="s">
        <v>48</v>
      </c>
      <c r="E580" s="1" t="s">
        <v>90</v>
      </c>
      <c r="F580" s="1" t="s">
        <v>26</v>
      </c>
      <c r="G580" s="1" t="s">
        <v>49</v>
      </c>
      <c r="H580" s="1" t="s">
        <v>71</v>
      </c>
      <c r="I580">
        <v>1</v>
      </c>
      <c r="J580" t="s">
        <v>234</v>
      </c>
      <c r="K580" s="1" t="s">
        <v>172</v>
      </c>
      <c r="L580" s="1" t="s">
        <v>162</v>
      </c>
      <c r="M580">
        <v>26</v>
      </c>
      <c r="N580">
        <v>0</v>
      </c>
      <c r="O580">
        <v>0</v>
      </c>
      <c r="P580">
        <v>0</v>
      </c>
      <c r="X580" t="str">
        <f>Attack[[#This Row],[服装]]&amp;Attack[[#This Row],[名前]]&amp;Attack[[#This Row],[レアリティ]]</f>
        <v>甲冑青根高伸ICONIC</v>
      </c>
    </row>
    <row r="581" spans="1:24" x14ac:dyDescent="0.25">
      <c r="A581">
        <f>VLOOKUP(Attack[[#This Row],[No用]],SetNo[[No.用]:[vlookup 用]],2,FALSE)</f>
        <v>130</v>
      </c>
      <c r="B581">
        <f>IF(ROW()=2,1,IF(A580&lt;&gt;Attack[[#This Row],[No]],1,B580+1))</f>
        <v>5</v>
      </c>
      <c r="C581" s="1" t="s">
        <v>752</v>
      </c>
      <c r="D581" s="1" t="s">
        <v>48</v>
      </c>
      <c r="E581" s="1" t="s">
        <v>90</v>
      </c>
      <c r="F581" s="1" t="s">
        <v>26</v>
      </c>
      <c r="G581" s="1" t="s">
        <v>49</v>
      </c>
      <c r="H581" s="1" t="s">
        <v>71</v>
      </c>
      <c r="I581">
        <v>1</v>
      </c>
      <c r="J581" t="s">
        <v>234</v>
      </c>
      <c r="K581" s="1" t="s">
        <v>183</v>
      </c>
      <c r="L581" s="1" t="s">
        <v>224</v>
      </c>
      <c r="M581">
        <v>51</v>
      </c>
      <c r="N581">
        <v>5</v>
      </c>
      <c r="O581">
        <v>61</v>
      </c>
      <c r="P581">
        <v>7</v>
      </c>
      <c r="Q581" s="1" t="s">
        <v>757</v>
      </c>
      <c r="W581" s="1" t="s">
        <v>1255</v>
      </c>
      <c r="X581" t="str">
        <f>Attack[[#This Row],[服装]]&amp;Attack[[#This Row],[名前]]&amp;Attack[[#This Row],[レアリティ]]</f>
        <v>甲冑青根高伸ICONIC</v>
      </c>
    </row>
    <row r="582" spans="1:24" x14ac:dyDescent="0.25">
      <c r="A582">
        <f>VLOOKUP(Attack[[#This Row],[No用]],SetNo[[No.用]:[vlookup 用]],2,FALSE)</f>
        <v>130</v>
      </c>
      <c r="B582">
        <f>IF(ROW()=2,1,IF(A581&lt;&gt;Attack[[#This Row],[No]],1,B581+1))</f>
        <v>6</v>
      </c>
      <c r="C582" s="1" t="s">
        <v>752</v>
      </c>
      <c r="D582" s="1" t="s">
        <v>48</v>
      </c>
      <c r="E582" s="1" t="s">
        <v>90</v>
      </c>
      <c r="F582" s="1" t="s">
        <v>26</v>
      </c>
      <c r="G582" s="1" t="s">
        <v>49</v>
      </c>
      <c r="H582" s="1" t="s">
        <v>71</v>
      </c>
      <c r="I582">
        <v>1</v>
      </c>
      <c r="J582" t="s">
        <v>234</v>
      </c>
      <c r="K582" s="1" t="s">
        <v>183</v>
      </c>
      <c r="L582" s="1" t="s">
        <v>224</v>
      </c>
      <c r="M582">
        <v>43</v>
      </c>
      <c r="N582">
        <v>0</v>
      </c>
      <c r="O582">
        <v>53</v>
      </c>
      <c r="P582">
        <v>0</v>
      </c>
      <c r="W582" s="1" t="s">
        <v>1249</v>
      </c>
      <c r="X582" t="str">
        <f>Attack[[#This Row],[服装]]&amp;Attack[[#This Row],[名前]]&amp;Attack[[#This Row],[レアリティ]]</f>
        <v>甲冑青根高伸ICONIC</v>
      </c>
    </row>
    <row r="583" spans="1:24" x14ac:dyDescent="0.25">
      <c r="A583">
        <f>VLOOKUP(Attack[[#This Row],[No用]],SetNo[[No.用]:[vlookup 用]],2,FALSE)</f>
        <v>131</v>
      </c>
      <c r="B583">
        <f>IF(ROW()=2,1,IF(A582&lt;&gt;Attack[[#This Row],[No]],1,B582+1))</f>
        <v>1</v>
      </c>
      <c r="C583" s="1" t="s">
        <v>1183</v>
      </c>
      <c r="D583" s="1" t="s">
        <v>48</v>
      </c>
      <c r="E583" s="1" t="s">
        <v>73</v>
      </c>
      <c r="F583" s="1" t="s">
        <v>82</v>
      </c>
      <c r="G583" s="1" t="s">
        <v>49</v>
      </c>
      <c r="H583" s="1" t="s">
        <v>71</v>
      </c>
      <c r="I583">
        <v>1</v>
      </c>
      <c r="J583" t="s">
        <v>234</v>
      </c>
      <c r="K583" s="1" t="s">
        <v>168</v>
      </c>
      <c r="L583" s="1" t="s">
        <v>178</v>
      </c>
      <c r="M583">
        <v>31</v>
      </c>
      <c r="N583">
        <v>0</v>
      </c>
      <c r="O583">
        <v>0</v>
      </c>
      <c r="P583">
        <v>0</v>
      </c>
      <c r="X583" t="str">
        <f>Attack[[#This Row],[服装]]&amp;Attack[[#This Row],[名前]]&amp;Attack[[#This Row],[レアリティ]]</f>
        <v>Xmas3青根高伸ICONIC</v>
      </c>
    </row>
    <row r="584" spans="1:24" x14ac:dyDescent="0.25">
      <c r="A584">
        <f>VLOOKUP(Attack[[#This Row],[No用]],SetNo[[No.用]:[vlookup 用]],2,FALSE)</f>
        <v>131</v>
      </c>
      <c r="B584">
        <f>IF(ROW()=2,1,IF(A583&lt;&gt;Attack[[#This Row],[No]],1,B583+1))</f>
        <v>2</v>
      </c>
      <c r="C584" s="1" t="s">
        <v>1183</v>
      </c>
      <c r="D584" s="1" t="s">
        <v>48</v>
      </c>
      <c r="E584" s="1" t="s">
        <v>73</v>
      </c>
      <c r="F584" s="1" t="s">
        <v>82</v>
      </c>
      <c r="G584" s="1" t="s">
        <v>49</v>
      </c>
      <c r="H584" s="1" t="s">
        <v>71</v>
      </c>
      <c r="I584">
        <v>1</v>
      </c>
      <c r="J584" t="s">
        <v>234</v>
      </c>
      <c r="K584" s="1" t="s">
        <v>169</v>
      </c>
      <c r="L584" s="1" t="s">
        <v>178</v>
      </c>
      <c r="M584">
        <v>31</v>
      </c>
      <c r="N584">
        <v>0</v>
      </c>
      <c r="O584">
        <v>0</v>
      </c>
      <c r="P584">
        <v>0</v>
      </c>
      <c r="X584" t="str">
        <f>Attack[[#This Row],[服装]]&amp;Attack[[#This Row],[名前]]&amp;Attack[[#This Row],[レアリティ]]</f>
        <v>Xmas3青根高伸ICONIC</v>
      </c>
    </row>
    <row r="585" spans="1:24" x14ac:dyDescent="0.25">
      <c r="A585">
        <f>VLOOKUP(Attack[[#This Row],[No用]],SetNo[[No.用]:[vlookup 用]],2,FALSE)</f>
        <v>131</v>
      </c>
      <c r="B585">
        <f>IF(ROW()=2,1,IF(A584&lt;&gt;Attack[[#This Row],[No]],1,B584+1))</f>
        <v>3</v>
      </c>
      <c r="C585" s="1" t="s">
        <v>1183</v>
      </c>
      <c r="D585" s="1" t="s">
        <v>48</v>
      </c>
      <c r="E585" s="1" t="s">
        <v>73</v>
      </c>
      <c r="F585" s="1" t="s">
        <v>82</v>
      </c>
      <c r="G585" s="1" t="s">
        <v>49</v>
      </c>
      <c r="H585" s="1" t="s">
        <v>71</v>
      </c>
      <c r="I585">
        <v>1</v>
      </c>
      <c r="J585" t="s">
        <v>234</v>
      </c>
      <c r="K585" s="1" t="s">
        <v>170</v>
      </c>
      <c r="L585" s="1" t="s">
        <v>173</v>
      </c>
      <c r="M585">
        <v>42</v>
      </c>
      <c r="N585">
        <v>0</v>
      </c>
      <c r="O585">
        <v>0</v>
      </c>
      <c r="P585">
        <v>0</v>
      </c>
      <c r="X585" t="str">
        <f>Attack[[#This Row],[服装]]&amp;Attack[[#This Row],[名前]]&amp;Attack[[#This Row],[レアリティ]]</f>
        <v>Xmas3青根高伸ICONIC</v>
      </c>
    </row>
    <row r="586" spans="1:24" x14ac:dyDescent="0.25">
      <c r="A586">
        <f>VLOOKUP(Attack[[#This Row],[No用]],SetNo[[No.用]:[vlookup 用]],2,FALSE)</f>
        <v>131</v>
      </c>
      <c r="B586">
        <f>IF(ROW()=2,1,IF(A585&lt;&gt;Attack[[#This Row],[No]],1,B585+1))</f>
        <v>4</v>
      </c>
      <c r="C586" s="1" t="s">
        <v>1183</v>
      </c>
      <c r="D586" s="1" t="s">
        <v>48</v>
      </c>
      <c r="E586" s="1" t="s">
        <v>73</v>
      </c>
      <c r="F586" s="1" t="s">
        <v>82</v>
      </c>
      <c r="G586" s="1" t="s">
        <v>49</v>
      </c>
      <c r="H586" s="1" t="s">
        <v>71</v>
      </c>
      <c r="I586">
        <v>1</v>
      </c>
      <c r="J586" t="s">
        <v>234</v>
      </c>
      <c r="K586" s="1" t="s">
        <v>172</v>
      </c>
      <c r="L586" s="1" t="s">
        <v>162</v>
      </c>
      <c r="M586">
        <v>26</v>
      </c>
      <c r="N586">
        <v>0</v>
      </c>
      <c r="O586">
        <v>0</v>
      </c>
      <c r="P586">
        <v>0</v>
      </c>
      <c r="X586" t="str">
        <f>Attack[[#This Row],[服装]]&amp;Attack[[#This Row],[名前]]&amp;Attack[[#This Row],[レアリティ]]</f>
        <v>Xmas3青根高伸ICONIC</v>
      </c>
    </row>
    <row r="587" spans="1:24" x14ac:dyDescent="0.25">
      <c r="A587">
        <f>VLOOKUP(Attack[[#This Row],[No用]],SetNo[[No.用]:[vlookup 用]],2,FALSE)</f>
        <v>131</v>
      </c>
      <c r="B587">
        <f>IF(ROW()=2,1,IF(A586&lt;&gt;Attack[[#This Row],[No]],1,B586+1))</f>
        <v>5</v>
      </c>
      <c r="C587" s="1" t="s">
        <v>1183</v>
      </c>
      <c r="D587" s="1" t="s">
        <v>48</v>
      </c>
      <c r="E587" s="1" t="s">
        <v>73</v>
      </c>
      <c r="F587" s="1" t="s">
        <v>82</v>
      </c>
      <c r="G587" s="1" t="s">
        <v>49</v>
      </c>
      <c r="H587" s="1" t="s">
        <v>71</v>
      </c>
      <c r="I587">
        <v>1</v>
      </c>
      <c r="J587" t="s">
        <v>234</v>
      </c>
      <c r="K587" s="1" t="s">
        <v>183</v>
      </c>
      <c r="L587" s="1" t="s">
        <v>224</v>
      </c>
      <c r="M587">
        <v>51</v>
      </c>
      <c r="N587">
        <v>5</v>
      </c>
      <c r="O587">
        <v>61</v>
      </c>
      <c r="P587">
        <v>7</v>
      </c>
      <c r="W587" s="1" t="s">
        <v>1249</v>
      </c>
      <c r="X587" t="str">
        <f>Attack[[#This Row],[服装]]&amp;Attack[[#This Row],[名前]]&amp;Attack[[#This Row],[レアリティ]]</f>
        <v>Xmas3青根高伸ICONIC</v>
      </c>
    </row>
    <row r="588" spans="1:24" x14ac:dyDescent="0.25">
      <c r="A588">
        <f>VLOOKUP(Attack[[#This Row],[No用]],SetNo[[No.用]:[vlookup 用]],2,FALSE)</f>
        <v>132</v>
      </c>
      <c r="B588">
        <f>IF(ROW()=2,1,IF(A582&lt;&gt;Attack[[#This Row],[No]],1,B582+1))</f>
        <v>1</v>
      </c>
      <c r="C588" t="s">
        <v>205</v>
      </c>
      <c r="D588" t="s">
        <v>50</v>
      </c>
      <c r="E588" t="s">
        <v>28</v>
      </c>
      <c r="F588" t="s">
        <v>25</v>
      </c>
      <c r="G588" t="s">
        <v>49</v>
      </c>
      <c r="H588" t="s">
        <v>71</v>
      </c>
      <c r="I588">
        <v>1</v>
      </c>
      <c r="J588" t="s">
        <v>234</v>
      </c>
      <c r="K588" t="s">
        <v>168</v>
      </c>
      <c r="L588" t="s">
        <v>173</v>
      </c>
      <c r="M588">
        <v>36</v>
      </c>
      <c r="N588">
        <v>0</v>
      </c>
      <c r="O588">
        <v>0</v>
      </c>
      <c r="P588">
        <v>0</v>
      </c>
      <c r="X588" t="str">
        <f>Attack[[#This Row],[服装]]&amp;Attack[[#This Row],[名前]]&amp;Attack[[#This Row],[レアリティ]]</f>
        <v>ユニフォーム二口堅治ICONIC</v>
      </c>
    </row>
    <row r="589" spans="1:24" x14ac:dyDescent="0.25">
      <c r="A589">
        <f>VLOOKUP(Attack[[#This Row],[No用]],SetNo[[No.用]:[vlookup 用]],2,FALSE)</f>
        <v>132</v>
      </c>
      <c r="B589">
        <f>IF(ROW()=2,1,IF(A588&lt;&gt;Attack[[#This Row],[No]],1,B588+1))</f>
        <v>2</v>
      </c>
      <c r="C589" t="s">
        <v>205</v>
      </c>
      <c r="D589" t="s">
        <v>50</v>
      </c>
      <c r="E589" t="s">
        <v>28</v>
      </c>
      <c r="F589" t="s">
        <v>25</v>
      </c>
      <c r="G589" t="s">
        <v>49</v>
      </c>
      <c r="H589" t="s">
        <v>71</v>
      </c>
      <c r="I589">
        <v>1</v>
      </c>
      <c r="J589" t="s">
        <v>234</v>
      </c>
      <c r="K589" t="s">
        <v>169</v>
      </c>
      <c r="L589" t="s">
        <v>173</v>
      </c>
      <c r="M589">
        <v>36</v>
      </c>
      <c r="N589">
        <v>0</v>
      </c>
      <c r="O589">
        <v>0</v>
      </c>
      <c r="P589">
        <v>0</v>
      </c>
      <c r="X589" t="str">
        <f>Attack[[#This Row],[服装]]&amp;Attack[[#This Row],[名前]]&amp;Attack[[#This Row],[レアリティ]]</f>
        <v>ユニフォーム二口堅治ICONIC</v>
      </c>
    </row>
    <row r="590" spans="1:24" x14ac:dyDescent="0.25">
      <c r="A590">
        <f>VLOOKUP(Attack[[#This Row],[No用]],SetNo[[No.用]:[vlookup 用]],2,FALSE)</f>
        <v>132</v>
      </c>
      <c r="B590">
        <f>IF(ROW()=2,1,IF(A589&lt;&gt;Attack[[#This Row],[No]],1,B589+1))</f>
        <v>3</v>
      </c>
      <c r="C590" t="s">
        <v>205</v>
      </c>
      <c r="D590" t="s">
        <v>50</v>
      </c>
      <c r="E590" t="s">
        <v>28</v>
      </c>
      <c r="F590" t="s">
        <v>25</v>
      </c>
      <c r="G590" t="s">
        <v>49</v>
      </c>
      <c r="H590" t="s">
        <v>71</v>
      </c>
      <c r="I590">
        <v>1</v>
      </c>
      <c r="J590" t="s">
        <v>234</v>
      </c>
      <c r="K590" t="s">
        <v>171</v>
      </c>
      <c r="L590" t="s">
        <v>162</v>
      </c>
      <c r="M590">
        <v>32</v>
      </c>
      <c r="N590">
        <v>0</v>
      </c>
      <c r="O590">
        <v>0</v>
      </c>
      <c r="P590">
        <v>0</v>
      </c>
      <c r="X590" t="str">
        <f>Attack[[#This Row],[服装]]&amp;Attack[[#This Row],[名前]]&amp;Attack[[#This Row],[レアリティ]]</f>
        <v>ユニフォーム二口堅治ICONIC</v>
      </c>
    </row>
    <row r="591" spans="1:24" x14ac:dyDescent="0.25">
      <c r="A591">
        <f>VLOOKUP(Attack[[#This Row],[No用]],SetNo[[No.用]:[vlookup 用]],2,FALSE)</f>
        <v>132</v>
      </c>
      <c r="B591">
        <f>IF(ROW()=2,1,IF(A590&lt;&gt;Attack[[#This Row],[No]],1,B590+1))</f>
        <v>4</v>
      </c>
      <c r="C591" t="s">
        <v>205</v>
      </c>
      <c r="D591" t="s">
        <v>50</v>
      </c>
      <c r="E591" t="s">
        <v>28</v>
      </c>
      <c r="F591" t="s">
        <v>25</v>
      </c>
      <c r="G591" t="s">
        <v>49</v>
      </c>
      <c r="H591" t="s">
        <v>71</v>
      </c>
      <c r="I591">
        <v>1</v>
      </c>
      <c r="J591" t="s">
        <v>234</v>
      </c>
      <c r="K591" t="s">
        <v>264</v>
      </c>
      <c r="L591" t="s">
        <v>173</v>
      </c>
      <c r="M591">
        <v>41</v>
      </c>
      <c r="N591">
        <v>0</v>
      </c>
      <c r="O591">
        <v>0</v>
      </c>
      <c r="P591">
        <v>0</v>
      </c>
      <c r="X591" t="str">
        <f>Attack[[#This Row],[服装]]&amp;Attack[[#This Row],[名前]]&amp;Attack[[#This Row],[レアリティ]]</f>
        <v>ユニフォーム二口堅治ICONIC</v>
      </c>
    </row>
    <row r="592" spans="1:24" x14ac:dyDescent="0.25">
      <c r="A592">
        <f>VLOOKUP(Attack[[#This Row],[No用]],SetNo[[No.用]:[vlookup 用]],2,FALSE)</f>
        <v>132</v>
      </c>
      <c r="B592">
        <f>IF(ROW()=2,1,IF(A591&lt;&gt;Attack[[#This Row],[No]],1,B591+1))</f>
        <v>5</v>
      </c>
      <c r="C592" t="s">
        <v>205</v>
      </c>
      <c r="D592" t="s">
        <v>50</v>
      </c>
      <c r="E592" t="s">
        <v>28</v>
      </c>
      <c r="F592" t="s">
        <v>25</v>
      </c>
      <c r="G592" t="s">
        <v>49</v>
      </c>
      <c r="H592" t="s">
        <v>71</v>
      </c>
      <c r="I592">
        <v>1</v>
      </c>
      <c r="J592" t="s">
        <v>234</v>
      </c>
      <c r="K592" t="s">
        <v>183</v>
      </c>
      <c r="L592" t="s">
        <v>224</v>
      </c>
      <c r="M592">
        <v>43</v>
      </c>
      <c r="N592">
        <v>0</v>
      </c>
      <c r="O592">
        <v>53</v>
      </c>
      <c r="P592">
        <v>0</v>
      </c>
      <c r="W592" s="1" t="s">
        <v>1316</v>
      </c>
      <c r="X592" t="str">
        <f>Attack[[#This Row],[服装]]&amp;Attack[[#This Row],[名前]]&amp;Attack[[#This Row],[レアリティ]]</f>
        <v>ユニフォーム二口堅治ICONIC</v>
      </c>
    </row>
    <row r="593" spans="1:24" x14ac:dyDescent="0.25">
      <c r="A593">
        <f>VLOOKUP(Attack[[#This Row],[No用]],SetNo[[No.用]:[vlookup 用]],2,FALSE)</f>
        <v>133</v>
      </c>
      <c r="B593">
        <f>IF(ROW()=2,1,IF(A592&lt;&gt;Attack[[#This Row],[No]],1,B592+1))</f>
        <v>1</v>
      </c>
      <c r="C593" t="s">
        <v>149</v>
      </c>
      <c r="D593" t="s">
        <v>50</v>
      </c>
      <c r="E593" t="s">
        <v>28</v>
      </c>
      <c r="F593" t="s">
        <v>25</v>
      </c>
      <c r="G593" t="s">
        <v>49</v>
      </c>
      <c r="H593" t="s">
        <v>71</v>
      </c>
      <c r="I593">
        <v>1</v>
      </c>
      <c r="J593" t="s">
        <v>234</v>
      </c>
      <c r="K593" t="s">
        <v>168</v>
      </c>
      <c r="L593" t="s">
        <v>173</v>
      </c>
      <c r="M593">
        <v>36</v>
      </c>
      <c r="N593">
        <v>0</v>
      </c>
      <c r="O593">
        <v>0</v>
      </c>
      <c r="P593">
        <v>0</v>
      </c>
      <c r="X593" t="str">
        <f>Attack[[#This Row],[服装]]&amp;Attack[[#This Row],[名前]]&amp;Attack[[#This Row],[レアリティ]]</f>
        <v>制服二口堅治ICONIC</v>
      </c>
    </row>
    <row r="594" spans="1:24" x14ac:dyDescent="0.25">
      <c r="A594">
        <f>VLOOKUP(Attack[[#This Row],[No用]],SetNo[[No.用]:[vlookup 用]],2,FALSE)</f>
        <v>133</v>
      </c>
      <c r="B594">
        <f>IF(ROW()=2,1,IF(A593&lt;&gt;Attack[[#This Row],[No]],1,B593+1))</f>
        <v>2</v>
      </c>
      <c r="C594" t="s">
        <v>149</v>
      </c>
      <c r="D594" t="s">
        <v>50</v>
      </c>
      <c r="E594" t="s">
        <v>28</v>
      </c>
      <c r="F594" t="s">
        <v>25</v>
      </c>
      <c r="G594" t="s">
        <v>49</v>
      </c>
      <c r="H594" t="s">
        <v>71</v>
      </c>
      <c r="I594">
        <v>1</v>
      </c>
      <c r="J594" t="s">
        <v>234</v>
      </c>
      <c r="K594" t="s">
        <v>169</v>
      </c>
      <c r="L594" t="s">
        <v>173</v>
      </c>
      <c r="M594">
        <v>36</v>
      </c>
      <c r="N594">
        <v>0</v>
      </c>
      <c r="O594">
        <v>0</v>
      </c>
      <c r="P594">
        <v>0</v>
      </c>
      <c r="X594" t="str">
        <f>Attack[[#This Row],[服装]]&amp;Attack[[#This Row],[名前]]&amp;Attack[[#This Row],[レアリティ]]</f>
        <v>制服二口堅治ICONIC</v>
      </c>
    </row>
    <row r="595" spans="1:24" x14ac:dyDescent="0.25">
      <c r="A595">
        <f>VLOOKUP(Attack[[#This Row],[No用]],SetNo[[No.用]:[vlookup 用]],2,FALSE)</f>
        <v>133</v>
      </c>
      <c r="B595">
        <f>IF(ROW()=2,1,IF(A594&lt;&gt;Attack[[#This Row],[No]],1,B594+1))</f>
        <v>3</v>
      </c>
      <c r="C595" t="s">
        <v>149</v>
      </c>
      <c r="D595" t="s">
        <v>50</v>
      </c>
      <c r="E595" t="s">
        <v>28</v>
      </c>
      <c r="F595" t="s">
        <v>25</v>
      </c>
      <c r="G595" t="s">
        <v>49</v>
      </c>
      <c r="H595" t="s">
        <v>71</v>
      </c>
      <c r="I595">
        <v>1</v>
      </c>
      <c r="J595" t="s">
        <v>234</v>
      </c>
      <c r="K595" t="s">
        <v>171</v>
      </c>
      <c r="L595" t="s">
        <v>162</v>
      </c>
      <c r="M595">
        <v>32</v>
      </c>
      <c r="N595">
        <v>0</v>
      </c>
      <c r="O595">
        <v>0</v>
      </c>
      <c r="P595">
        <v>0</v>
      </c>
      <c r="X595" t="str">
        <f>Attack[[#This Row],[服装]]&amp;Attack[[#This Row],[名前]]&amp;Attack[[#This Row],[レアリティ]]</f>
        <v>制服二口堅治ICONIC</v>
      </c>
    </row>
    <row r="596" spans="1:24" x14ac:dyDescent="0.25">
      <c r="A596">
        <f>VLOOKUP(Attack[[#This Row],[No用]],SetNo[[No.用]:[vlookup 用]],2,FALSE)</f>
        <v>133</v>
      </c>
      <c r="B596">
        <f>IF(ROW()=2,1,IF(A595&lt;&gt;Attack[[#This Row],[No]],1,B595+1))</f>
        <v>4</v>
      </c>
      <c r="C596" t="s">
        <v>149</v>
      </c>
      <c r="D596" t="s">
        <v>50</v>
      </c>
      <c r="E596" t="s">
        <v>28</v>
      </c>
      <c r="F596" t="s">
        <v>25</v>
      </c>
      <c r="G596" t="s">
        <v>49</v>
      </c>
      <c r="H596" t="s">
        <v>71</v>
      </c>
      <c r="I596">
        <v>1</v>
      </c>
      <c r="J596" t="s">
        <v>234</v>
      </c>
      <c r="K596" t="s">
        <v>264</v>
      </c>
      <c r="L596" t="s">
        <v>173</v>
      </c>
      <c r="M596">
        <v>41</v>
      </c>
      <c r="N596">
        <v>0</v>
      </c>
      <c r="O596">
        <v>0</v>
      </c>
      <c r="P596">
        <v>0</v>
      </c>
      <c r="X596" t="str">
        <f>Attack[[#This Row],[服装]]&amp;Attack[[#This Row],[名前]]&amp;Attack[[#This Row],[レアリティ]]</f>
        <v>制服二口堅治ICONIC</v>
      </c>
    </row>
    <row r="597" spans="1:24" x14ac:dyDescent="0.25">
      <c r="A597">
        <f>VLOOKUP(Attack[[#This Row],[No用]],SetNo[[No.用]:[vlookup 用]],2,FALSE)</f>
        <v>133</v>
      </c>
      <c r="B597">
        <f>IF(ROW()=2,1,IF(A596&lt;&gt;Attack[[#This Row],[No]],1,B596+1))</f>
        <v>5</v>
      </c>
      <c r="C597" t="s">
        <v>149</v>
      </c>
      <c r="D597" t="s">
        <v>50</v>
      </c>
      <c r="E597" t="s">
        <v>28</v>
      </c>
      <c r="F597" t="s">
        <v>25</v>
      </c>
      <c r="G597" t="s">
        <v>49</v>
      </c>
      <c r="H597" t="s">
        <v>71</v>
      </c>
      <c r="I597">
        <v>1</v>
      </c>
      <c r="J597" t="s">
        <v>234</v>
      </c>
      <c r="K597" t="s">
        <v>183</v>
      </c>
      <c r="L597" t="s">
        <v>224</v>
      </c>
      <c r="M597">
        <v>43</v>
      </c>
      <c r="N597">
        <v>0</v>
      </c>
      <c r="O597">
        <v>53</v>
      </c>
      <c r="P597">
        <v>0</v>
      </c>
      <c r="W597" s="1" t="s">
        <v>1316</v>
      </c>
      <c r="X597" t="str">
        <f>Attack[[#This Row],[服装]]&amp;Attack[[#This Row],[名前]]&amp;Attack[[#This Row],[レアリティ]]</f>
        <v>制服二口堅治ICONIC</v>
      </c>
    </row>
    <row r="598" spans="1:24" x14ac:dyDescent="0.25">
      <c r="A598">
        <f>VLOOKUP(Attack[[#This Row],[No用]],SetNo[[No.用]:[vlookup 用]],2,FALSE)</f>
        <v>134</v>
      </c>
      <c r="B598">
        <f>IF(ROW()=2,1,IF(A597&lt;&gt;Attack[[#This Row],[No]],1,B597+1))</f>
        <v>1</v>
      </c>
      <c r="C598" t="s">
        <v>117</v>
      </c>
      <c r="D598" t="s">
        <v>50</v>
      </c>
      <c r="E598" t="s">
        <v>23</v>
      </c>
      <c r="F598" t="s">
        <v>25</v>
      </c>
      <c r="G598" t="s">
        <v>49</v>
      </c>
      <c r="H598" t="s">
        <v>71</v>
      </c>
      <c r="I598">
        <v>1</v>
      </c>
      <c r="J598" t="s">
        <v>234</v>
      </c>
      <c r="K598" t="s">
        <v>168</v>
      </c>
      <c r="L598" t="s">
        <v>173</v>
      </c>
      <c r="M598">
        <v>36</v>
      </c>
      <c r="N598">
        <v>0</v>
      </c>
      <c r="O598">
        <v>0</v>
      </c>
      <c r="P598">
        <v>0</v>
      </c>
      <c r="X598" t="str">
        <f>Attack[[#This Row],[服装]]&amp;Attack[[#This Row],[名前]]&amp;Attack[[#This Row],[レアリティ]]</f>
        <v>プール掃除二口堅治ICONIC</v>
      </c>
    </row>
    <row r="599" spans="1:24" x14ac:dyDescent="0.25">
      <c r="A599">
        <f>VLOOKUP(Attack[[#This Row],[No用]],SetNo[[No.用]:[vlookup 用]],2,FALSE)</f>
        <v>134</v>
      </c>
      <c r="B599">
        <f>IF(ROW()=2,1,IF(A598&lt;&gt;Attack[[#This Row],[No]],1,B598+1))</f>
        <v>2</v>
      </c>
      <c r="C599" t="s">
        <v>117</v>
      </c>
      <c r="D599" t="s">
        <v>50</v>
      </c>
      <c r="E599" t="s">
        <v>23</v>
      </c>
      <c r="F599" t="s">
        <v>25</v>
      </c>
      <c r="G599" t="s">
        <v>49</v>
      </c>
      <c r="H599" t="s">
        <v>71</v>
      </c>
      <c r="I599">
        <v>1</v>
      </c>
      <c r="J599" t="s">
        <v>234</v>
      </c>
      <c r="K599" t="s">
        <v>169</v>
      </c>
      <c r="L599" t="s">
        <v>173</v>
      </c>
      <c r="M599">
        <v>36</v>
      </c>
      <c r="N599">
        <v>0</v>
      </c>
      <c r="O599">
        <v>0</v>
      </c>
      <c r="P599">
        <v>0</v>
      </c>
      <c r="X599" t="str">
        <f>Attack[[#This Row],[服装]]&amp;Attack[[#This Row],[名前]]&amp;Attack[[#This Row],[レアリティ]]</f>
        <v>プール掃除二口堅治ICONIC</v>
      </c>
    </row>
    <row r="600" spans="1:24" x14ac:dyDescent="0.25">
      <c r="A600">
        <f>VLOOKUP(Attack[[#This Row],[No用]],SetNo[[No.用]:[vlookup 用]],2,FALSE)</f>
        <v>134</v>
      </c>
      <c r="B600">
        <f>IF(ROW()=2,1,IF(A599&lt;&gt;Attack[[#This Row],[No]],1,B599+1))</f>
        <v>3</v>
      </c>
      <c r="C600" t="s">
        <v>117</v>
      </c>
      <c r="D600" t="s">
        <v>50</v>
      </c>
      <c r="E600" t="s">
        <v>23</v>
      </c>
      <c r="F600" t="s">
        <v>25</v>
      </c>
      <c r="G600" t="s">
        <v>49</v>
      </c>
      <c r="H600" t="s">
        <v>71</v>
      </c>
      <c r="I600">
        <v>1</v>
      </c>
      <c r="J600" t="s">
        <v>234</v>
      </c>
      <c r="K600" t="s">
        <v>171</v>
      </c>
      <c r="L600" t="s">
        <v>162</v>
      </c>
      <c r="M600">
        <v>32</v>
      </c>
      <c r="N600">
        <v>0</v>
      </c>
      <c r="O600">
        <v>0</v>
      </c>
      <c r="P600">
        <v>0</v>
      </c>
      <c r="X600" t="str">
        <f>Attack[[#This Row],[服装]]&amp;Attack[[#This Row],[名前]]&amp;Attack[[#This Row],[レアリティ]]</f>
        <v>プール掃除二口堅治ICONIC</v>
      </c>
    </row>
    <row r="601" spans="1:24" x14ac:dyDescent="0.25">
      <c r="A601">
        <f>VLOOKUP(Attack[[#This Row],[No用]],SetNo[[No.用]:[vlookup 用]],2,FALSE)</f>
        <v>134</v>
      </c>
      <c r="B601">
        <f>IF(ROW()=2,1,IF(A600&lt;&gt;Attack[[#This Row],[No]],1,B600+1))</f>
        <v>4</v>
      </c>
      <c r="C601" t="s">
        <v>117</v>
      </c>
      <c r="D601" t="s">
        <v>50</v>
      </c>
      <c r="E601" t="s">
        <v>23</v>
      </c>
      <c r="F601" t="s">
        <v>25</v>
      </c>
      <c r="G601" t="s">
        <v>49</v>
      </c>
      <c r="H601" t="s">
        <v>71</v>
      </c>
      <c r="I601">
        <v>1</v>
      </c>
      <c r="J601" t="s">
        <v>234</v>
      </c>
      <c r="K601" t="s">
        <v>264</v>
      </c>
      <c r="L601" t="s">
        <v>162</v>
      </c>
      <c r="M601">
        <v>35</v>
      </c>
      <c r="N601">
        <v>0</v>
      </c>
      <c r="O601">
        <v>0</v>
      </c>
      <c r="P601">
        <v>0</v>
      </c>
      <c r="X601" t="str">
        <f>Attack[[#This Row],[服装]]&amp;Attack[[#This Row],[名前]]&amp;Attack[[#This Row],[レアリティ]]</f>
        <v>プール掃除二口堅治ICONIC</v>
      </c>
    </row>
    <row r="602" spans="1:24" x14ac:dyDescent="0.25">
      <c r="A602">
        <f>VLOOKUP(Attack[[#This Row],[No用]],SetNo[[No.用]:[vlookup 用]],2,FALSE)</f>
        <v>135</v>
      </c>
      <c r="B602">
        <f>IF(ROW()=2,1,IF(A601&lt;&gt;Attack[[#This Row],[No]],1,B601+1))</f>
        <v>1</v>
      </c>
      <c r="C602" s="1" t="s">
        <v>646</v>
      </c>
      <c r="D602" s="1" t="s">
        <v>50</v>
      </c>
      <c r="E602" s="1" t="s">
        <v>90</v>
      </c>
      <c r="F602" s="1" t="s">
        <v>25</v>
      </c>
      <c r="G602" s="1" t="s">
        <v>49</v>
      </c>
      <c r="H602" s="1" t="s">
        <v>71</v>
      </c>
      <c r="I602">
        <v>1</v>
      </c>
      <c r="J602" t="s">
        <v>234</v>
      </c>
      <c r="K602" s="1" t="s">
        <v>168</v>
      </c>
      <c r="L602" s="1" t="s">
        <v>173</v>
      </c>
      <c r="M602">
        <v>36</v>
      </c>
      <c r="N602">
        <v>0</v>
      </c>
      <c r="O602">
        <v>0</v>
      </c>
      <c r="P602">
        <v>0</v>
      </c>
      <c r="X602" t="str">
        <f>Attack[[#This Row],[服装]]&amp;Attack[[#This Row],[名前]]&amp;Attack[[#This Row],[レアリティ]]</f>
        <v>路地裏二口堅治ICONIC</v>
      </c>
    </row>
    <row r="603" spans="1:24" x14ac:dyDescent="0.25">
      <c r="A603">
        <f>VLOOKUP(Attack[[#This Row],[No用]],SetNo[[No.用]:[vlookup 用]],2,FALSE)</f>
        <v>135</v>
      </c>
      <c r="B603">
        <f>IF(ROW()=2,1,IF(A602&lt;&gt;Attack[[#This Row],[No]],1,B602+1))</f>
        <v>2</v>
      </c>
      <c r="C603" s="1" t="s">
        <v>646</v>
      </c>
      <c r="D603" s="1" t="s">
        <v>50</v>
      </c>
      <c r="E603" s="1" t="s">
        <v>90</v>
      </c>
      <c r="F603" s="1" t="s">
        <v>25</v>
      </c>
      <c r="G603" s="1" t="s">
        <v>49</v>
      </c>
      <c r="H603" s="1" t="s">
        <v>71</v>
      </c>
      <c r="I603">
        <v>1</v>
      </c>
      <c r="J603" t="s">
        <v>234</v>
      </c>
      <c r="K603" s="1" t="s">
        <v>169</v>
      </c>
      <c r="L603" s="1" t="s">
        <v>173</v>
      </c>
      <c r="M603">
        <v>36</v>
      </c>
      <c r="N603">
        <v>0</v>
      </c>
      <c r="O603">
        <v>0</v>
      </c>
      <c r="P603">
        <v>0</v>
      </c>
      <c r="X603" t="str">
        <f>Attack[[#This Row],[服装]]&amp;Attack[[#This Row],[名前]]&amp;Attack[[#This Row],[レアリティ]]</f>
        <v>路地裏二口堅治ICONIC</v>
      </c>
    </row>
    <row r="604" spans="1:24" x14ac:dyDescent="0.25">
      <c r="A604">
        <f>VLOOKUP(Attack[[#This Row],[No用]],SetNo[[No.用]:[vlookup 用]],2,FALSE)</f>
        <v>135</v>
      </c>
      <c r="B604">
        <f>IF(ROW()=2,1,IF(A603&lt;&gt;Attack[[#This Row],[No]],1,B603+1))</f>
        <v>3</v>
      </c>
      <c r="C604" s="1" t="s">
        <v>646</v>
      </c>
      <c r="D604" s="1" t="s">
        <v>50</v>
      </c>
      <c r="E604" s="1" t="s">
        <v>90</v>
      </c>
      <c r="F604" s="1" t="s">
        <v>25</v>
      </c>
      <c r="G604" s="1" t="s">
        <v>49</v>
      </c>
      <c r="H604" s="1" t="s">
        <v>71</v>
      </c>
      <c r="I604">
        <v>1</v>
      </c>
      <c r="J604" t="s">
        <v>234</v>
      </c>
      <c r="K604" s="1" t="s">
        <v>171</v>
      </c>
      <c r="L604" s="1" t="s">
        <v>178</v>
      </c>
      <c r="M604">
        <v>34</v>
      </c>
      <c r="N604">
        <v>0</v>
      </c>
      <c r="O604">
        <v>0</v>
      </c>
      <c r="P604">
        <v>0</v>
      </c>
      <c r="X604" t="str">
        <f>Attack[[#This Row],[服装]]&amp;Attack[[#This Row],[名前]]&amp;Attack[[#This Row],[レアリティ]]</f>
        <v>路地裏二口堅治ICONIC</v>
      </c>
    </row>
    <row r="605" spans="1:24" x14ac:dyDescent="0.25">
      <c r="A605">
        <f>VLOOKUP(Attack[[#This Row],[No用]],SetNo[[No.用]:[vlookup 用]],2,FALSE)</f>
        <v>135</v>
      </c>
      <c r="B605">
        <f>IF(ROW()=2,1,IF(A604&lt;&gt;Attack[[#This Row],[No]],1,B604+1))</f>
        <v>4</v>
      </c>
      <c r="C605" s="1" t="s">
        <v>646</v>
      </c>
      <c r="D605" s="1" t="s">
        <v>50</v>
      </c>
      <c r="E605" s="1" t="s">
        <v>90</v>
      </c>
      <c r="F605" s="1" t="s">
        <v>25</v>
      </c>
      <c r="G605" s="1" t="s">
        <v>49</v>
      </c>
      <c r="H605" s="1" t="s">
        <v>71</v>
      </c>
      <c r="I605">
        <v>1</v>
      </c>
      <c r="J605" t="s">
        <v>234</v>
      </c>
      <c r="K605" s="1" t="s">
        <v>264</v>
      </c>
      <c r="L605" s="1" t="s">
        <v>173</v>
      </c>
      <c r="M605">
        <v>41</v>
      </c>
      <c r="N605">
        <v>0</v>
      </c>
      <c r="O605">
        <v>0</v>
      </c>
      <c r="P605">
        <v>0</v>
      </c>
      <c r="X605" t="str">
        <f>Attack[[#This Row],[服装]]&amp;Attack[[#This Row],[名前]]&amp;Attack[[#This Row],[レアリティ]]</f>
        <v>路地裏二口堅治ICONIC</v>
      </c>
    </row>
    <row r="606" spans="1:24" x14ac:dyDescent="0.25">
      <c r="A606">
        <f>VLOOKUP(Attack[[#This Row],[No用]],SetNo[[No.用]:[vlookup 用]],2,FALSE)</f>
        <v>135</v>
      </c>
      <c r="B606">
        <f>IF(ROW()=2,1,IF(A605&lt;&gt;Attack[[#This Row],[No]],1,B605+1))</f>
        <v>5</v>
      </c>
      <c r="C606" s="1" t="s">
        <v>646</v>
      </c>
      <c r="D606" s="1" t="s">
        <v>50</v>
      </c>
      <c r="E606" s="1" t="s">
        <v>90</v>
      </c>
      <c r="F606" s="1" t="s">
        <v>25</v>
      </c>
      <c r="G606" s="1" t="s">
        <v>49</v>
      </c>
      <c r="H606" s="1" t="s">
        <v>71</v>
      </c>
      <c r="I606">
        <v>1</v>
      </c>
      <c r="J606" t="s">
        <v>234</v>
      </c>
      <c r="K606" s="1" t="s">
        <v>172</v>
      </c>
      <c r="L606" s="1" t="s">
        <v>178</v>
      </c>
      <c r="M606">
        <v>34</v>
      </c>
      <c r="N606">
        <v>0</v>
      </c>
      <c r="O606">
        <v>0</v>
      </c>
      <c r="P606">
        <v>0</v>
      </c>
      <c r="X606" t="str">
        <f>Attack[[#This Row],[服装]]&amp;Attack[[#This Row],[名前]]&amp;Attack[[#This Row],[レアリティ]]</f>
        <v>路地裏二口堅治ICONIC</v>
      </c>
    </row>
    <row r="607" spans="1:24" x14ac:dyDescent="0.25">
      <c r="A607">
        <f>VLOOKUP(Attack[[#This Row],[No用]],SetNo[[No.用]:[vlookup 用]],2,FALSE)</f>
        <v>135</v>
      </c>
      <c r="B607">
        <f>IF(ROW()=2,1,IF(A606&lt;&gt;Attack[[#This Row],[No]],1,B606+1))</f>
        <v>6</v>
      </c>
      <c r="C607" s="1" t="s">
        <v>646</v>
      </c>
      <c r="D607" s="1" t="s">
        <v>50</v>
      </c>
      <c r="E607" s="1" t="s">
        <v>90</v>
      </c>
      <c r="F607" s="1" t="s">
        <v>25</v>
      </c>
      <c r="G607" s="1" t="s">
        <v>49</v>
      </c>
      <c r="H607" s="1" t="s">
        <v>71</v>
      </c>
      <c r="I607">
        <v>1</v>
      </c>
      <c r="J607" t="s">
        <v>234</v>
      </c>
      <c r="K607" s="1" t="s">
        <v>183</v>
      </c>
      <c r="L607" s="1" t="s">
        <v>224</v>
      </c>
      <c r="M607">
        <v>42</v>
      </c>
      <c r="N607">
        <v>0</v>
      </c>
      <c r="O607">
        <v>52</v>
      </c>
      <c r="P607">
        <v>0</v>
      </c>
      <c r="W607" s="1" t="s">
        <v>1316</v>
      </c>
      <c r="X607" t="str">
        <f>Attack[[#This Row],[服装]]&amp;Attack[[#This Row],[名前]]&amp;Attack[[#This Row],[レアリティ]]</f>
        <v>路地裏二口堅治ICONIC</v>
      </c>
    </row>
    <row r="608" spans="1:24" x14ac:dyDescent="0.25">
      <c r="A608">
        <f>VLOOKUP(Attack[[#This Row],[No用]],SetNo[[No.用]:[vlookup 用]],2,FALSE)</f>
        <v>135</v>
      </c>
      <c r="B608">
        <f>IF(ROW()=2,1,IF(A607&lt;&gt;Attack[[#This Row],[No]],1,B607+1))</f>
        <v>7</v>
      </c>
      <c r="C608" s="1" t="s">
        <v>646</v>
      </c>
      <c r="D608" s="1" t="s">
        <v>50</v>
      </c>
      <c r="E608" s="1" t="s">
        <v>90</v>
      </c>
      <c r="F608" s="1" t="s">
        <v>25</v>
      </c>
      <c r="G608" s="1" t="s">
        <v>49</v>
      </c>
      <c r="H608" s="1" t="s">
        <v>71</v>
      </c>
      <c r="I608">
        <v>1</v>
      </c>
      <c r="J608" t="s">
        <v>234</v>
      </c>
      <c r="K608" s="1" t="s">
        <v>264</v>
      </c>
      <c r="L608" s="1" t="s">
        <v>224</v>
      </c>
      <c r="M608">
        <v>42</v>
      </c>
      <c r="N608">
        <v>0</v>
      </c>
      <c r="O608">
        <v>52</v>
      </c>
      <c r="P608">
        <v>0</v>
      </c>
      <c r="W608" s="1" t="s">
        <v>1318</v>
      </c>
      <c r="X608" t="str">
        <f>Attack[[#This Row],[服装]]&amp;Attack[[#This Row],[名前]]&amp;Attack[[#This Row],[レアリティ]]</f>
        <v>路地裏二口堅治ICONIC</v>
      </c>
    </row>
    <row r="609" spans="1:24" x14ac:dyDescent="0.25">
      <c r="A609">
        <f>VLOOKUP(Attack[[#This Row],[No用]],SetNo[[No.用]:[vlookup 用]],2,FALSE)</f>
        <v>136</v>
      </c>
      <c r="B609">
        <f>IF(ROW()=2,1,IF(A608&lt;&gt;Attack[[#This Row],[No]],1,B608+1))</f>
        <v>1</v>
      </c>
      <c r="C609" s="1" t="s">
        <v>752</v>
      </c>
      <c r="D609" s="1" t="s">
        <v>50</v>
      </c>
      <c r="E609" s="1" t="s">
        <v>77</v>
      </c>
      <c r="F609" s="1" t="s">
        <v>25</v>
      </c>
      <c r="G609" s="1" t="s">
        <v>49</v>
      </c>
      <c r="H609" s="1" t="s">
        <v>71</v>
      </c>
      <c r="I609">
        <v>1</v>
      </c>
      <c r="J609" t="s">
        <v>234</v>
      </c>
      <c r="K609" s="1" t="s">
        <v>168</v>
      </c>
      <c r="L609" s="1" t="s">
        <v>162</v>
      </c>
      <c r="M609">
        <v>30</v>
      </c>
      <c r="N609">
        <v>0</v>
      </c>
      <c r="O609">
        <v>0</v>
      </c>
      <c r="P609">
        <v>0</v>
      </c>
      <c r="X609" t="str">
        <f>Attack[[#This Row],[服装]]&amp;Attack[[#This Row],[名前]]&amp;Attack[[#This Row],[レアリティ]]</f>
        <v>甲冑二口堅治ICONIC</v>
      </c>
    </row>
    <row r="610" spans="1:24" x14ac:dyDescent="0.25">
      <c r="A610">
        <f>VLOOKUP(Attack[[#This Row],[No用]],SetNo[[No.用]:[vlookup 用]],2,FALSE)</f>
        <v>136</v>
      </c>
      <c r="B610">
        <f>IF(ROW()=2,1,IF(A609&lt;&gt;Attack[[#This Row],[No]],1,B609+1))</f>
        <v>2</v>
      </c>
      <c r="C610" s="1" t="s">
        <v>752</v>
      </c>
      <c r="D610" s="1" t="s">
        <v>50</v>
      </c>
      <c r="E610" s="1" t="s">
        <v>77</v>
      </c>
      <c r="F610" s="1" t="s">
        <v>25</v>
      </c>
      <c r="G610" s="1" t="s">
        <v>49</v>
      </c>
      <c r="H610" s="1" t="s">
        <v>71</v>
      </c>
      <c r="I610">
        <v>1</v>
      </c>
      <c r="J610" t="s">
        <v>234</v>
      </c>
      <c r="K610" s="1" t="s">
        <v>169</v>
      </c>
      <c r="L610" s="1" t="s">
        <v>162</v>
      </c>
      <c r="M610">
        <v>30</v>
      </c>
      <c r="N610">
        <v>0</v>
      </c>
      <c r="O610">
        <v>0</v>
      </c>
      <c r="P610">
        <v>0</v>
      </c>
      <c r="X610" t="str">
        <f>Attack[[#This Row],[服装]]&amp;Attack[[#This Row],[名前]]&amp;Attack[[#This Row],[レアリティ]]</f>
        <v>甲冑二口堅治ICONIC</v>
      </c>
    </row>
    <row r="611" spans="1:24" x14ac:dyDescent="0.25">
      <c r="A611">
        <f>VLOOKUP(Attack[[#This Row],[No用]],SetNo[[No.用]:[vlookup 用]],2,FALSE)</f>
        <v>136</v>
      </c>
      <c r="B611">
        <f>IF(ROW()=2,1,IF(A610&lt;&gt;Attack[[#This Row],[No]],1,B610+1))</f>
        <v>3</v>
      </c>
      <c r="C611" s="1" t="s">
        <v>752</v>
      </c>
      <c r="D611" s="1" t="s">
        <v>50</v>
      </c>
      <c r="E611" s="1" t="s">
        <v>77</v>
      </c>
      <c r="F611" s="1" t="s">
        <v>25</v>
      </c>
      <c r="G611" s="1" t="s">
        <v>49</v>
      </c>
      <c r="H611" s="1" t="s">
        <v>71</v>
      </c>
      <c r="I611">
        <v>1</v>
      </c>
      <c r="J611" t="s">
        <v>234</v>
      </c>
      <c r="K611" s="1" t="s">
        <v>171</v>
      </c>
      <c r="L611" s="1" t="s">
        <v>162</v>
      </c>
      <c r="M611">
        <v>32</v>
      </c>
      <c r="N611">
        <v>0</v>
      </c>
      <c r="O611">
        <v>0</v>
      </c>
      <c r="P611">
        <v>0</v>
      </c>
      <c r="X611" t="str">
        <f>Attack[[#This Row],[服装]]&amp;Attack[[#This Row],[名前]]&amp;Attack[[#This Row],[レアリティ]]</f>
        <v>甲冑二口堅治ICONIC</v>
      </c>
    </row>
    <row r="612" spans="1:24" x14ac:dyDescent="0.25">
      <c r="A612">
        <f>VLOOKUP(Attack[[#This Row],[No用]],SetNo[[No.用]:[vlookup 用]],2,FALSE)</f>
        <v>136</v>
      </c>
      <c r="B612">
        <f>IF(ROW()=2,1,IF(A611&lt;&gt;Attack[[#This Row],[No]],1,B611+1))</f>
        <v>4</v>
      </c>
      <c r="C612" s="1" t="s">
        <v>752</v>
      </c>
      <c r="D612" s="1" t="s">
        <v>50</v>
      </c>
      <c r="E612" s="1" t="s">
        <v>77</v>
      </c>
      <c r="F612" s="1" t="s">
        <v>25</v>
      </c>
      <c r="G612" s="1" t="s">
        <v>49</v>
      </c>
      <c r="H612" s="1" t="s">
        <v>71</v>
      </c>
      <c r="I612">
        <v>1</v>
      </c>
      <c r="J612" t="s">
        <v>234</v>
      </c>
      <c r="K612" s="1" t="s">
        <v>264</v>
      </c>
      <c r="L612" s="1" t="s">
        <v>162</v>
      </c>
      <c r="M612">
        <v>35</v>
      </c>
      <c r="N612">
        <v>0</v>
      </c>
      <c r="O612">
        <v>0</v>
      </c>
      <c r="P612">
        <v>0</v>
      </c>
      <c r="X612" t="str">
        <f>Attack[[#This Row],[服装]]&amp;Attack[[#This Row],[名前]]&amp;Attack[[#This Row],[レアリティ]]</f>
        <v>甲冑二口堅治ICONIC</v>
      </c>
    </row>
    <row r="613" spans="1:24" x14ac:dyDescent="0.25">
      <c r="A613">
        <f>VLOOKUP(Attack[[#This Row],[No用]],SetNo[[No.用]:[vlookup 用]],2,FALSE)</f>
        <v>137</v>
      </c>
      <c r="B613">
        <f>IF(ROW()=2,1,IF(A612&lt;&gt;Attack[[#This Row],[No]],1,B612+1))</f>
        <v>1</v>
      </c>
      <c r="C613" s="1" t="s">
        <v>871</v>
      </c>
      <c r="D613" s="1" t="s">
        <v>50</v>
      </c>
      <c r="E613" s="1" t="s">
        <v>73</v>
      </c>
      <c r="F613" s="1" t="s">
        <v>25</v>
      </c>
      <c r="G613" s="1" t="s">
        <v>49</v>
      </c>
      <c r="H613" s="1" t="s">
        <v>71</v>
      </c>
      <c r="I613">
        <v>1</v>
      </c>
      <c r="J613" t="s">
        <v>234</v>
      </c>
      <c r="K613" s="1" t="s">
        <v>168</v>
      </c>
      <c r="L613" s="1" t="s">
        <v>178</v>
      </c>
      <c r="M613">
        <v>33</v>
      </c>
      <c r="N613">
        <v>0</v>
      </c>
      <c r="O613">
        <v>0</v>
      </c>
      <c r="P613">
        <v>0</v>
      </c>
      <c r="X613" t="str">
        <f>Attack[[#This Row],[服装]]&amp;Attack[[#This Row],[名前]]&amp;Attack[[#This Row],[レアリティ]]</f>
        <v>2周年二口堅治ICONIC</v>
      </c>
    </row>
    <row r="614" spans="1:24" x14ac:dyDescent="0.25">
      <c r="A614">
        <f>VLOOKUP(Attack[[#This Row],[No用]],SetNo[[No.用]:[vlookup 用]],2,FALSE)</f>
        <v>137</v>
      </c>
      <c r="B614">
        <f>IF(ROW()=2,1,IF(A613&lt;&gt;Attack[[#This Row],[No]],1,B613+1))</f>
        <v>2</v>
      </c>
      <c r="C614" s="1" t="s">
        <v>871</v>
      </c>
      <c r="D614" s="1" t="s">
        <v>50</v>
      </c>
      <c r="E614" s="1" t="s">
        <v>73</v>
      </c>
      <c r="F614" s="1" t="s">
        <v>25</v>
      </c>
      <c r="G614" s="1" t="s">
        <v>49</v>
      </c>
      <c r="H614" s="1" t="s">
        <v>71</v>
      </c>
      <c r="I614">
        <v>1</v>
      </c>
      <c r="J614" t="s">
        <v>234</v>
      </c>
      <c r="K614" s="1" t="s">
        <v>169</v>
      </c>
      <c r="L614" s="1" t="s">
        <v>178</v>
      </c>
      <c r="M614">
        <v>33</v>
      </c>
      <c r="N614">
        <v>0</v>
      </c>
      <c r="O614">
        <v>0</v>
      </c>
      <c r="P614">
        <v>0</v>
      </c>
      <c r="X614" t="str">
        <f>Attack[[#This Row],[服装]]&amp;Attack[[#This Row],[名前]]&amp;Attack[[#This Row],[レアリティ]]</f>
        <v>2周年二口堅治ICONIC</v>
      </c>
    </row>
    <row r="615" spans="1:24" x14ac:dyDescent="0.25">
      <c r="A615">
        <f>VLOOKUP(Attack[[#This Row],[No用]],SetNo[[No.用]:[vlookup 用]],2,FALSE)</f>
        <v>137</v>
      </c>
      <c r="B615">
        <f>IF(ROW()=2,1,IF(A614&lt;&gt;Attack[[#This Row],[No]],1,B614+1))</f>
        <v>3</v>
      </c>
      <c r="C615" s="1" t="s">
        <v>871</v>
      </c>
      <c r="D615" s="1" t="s">
        <v>50</v>
      </c>
      <c r="E615" s="1" t="s">
        <v>73</v>
      </c>
      <c r="F615" s="1" t="s">
        <v>25</v>
      </c>
      <c r="G615" s="1" t="s">
        <v>49</v>
      </c>
      <c r="H615" s="1" t="s">
        <v>71</v>
      </c>
      <c r="I615">
        <v>1</v>
      </c>
      <c r="J615" t="s">
        <v>234</v>
      </c>
      <c r="K615" s="1" t="s">
        <v>171</v>
      </c>
      <c r="L615" s="1" t="s">
        <v>178</v>
      </c>
      <c r="M615">
        <v>35</v>
      </c>
      <c r="N615">
        <v>0</v>
      </c>
      <c r="O615">
        <v>0</v>
      </c>
      <c r="P615">
        <v>0</v>
      </c>
      <c r="X615" t="str">
        <f>Attack[[#This Row],[服装]]&amp;Attack[[#This Row],[名前]]&amp;Attack[[#This Row],[レアリティ]]</f>
        <v>2周年二口堅治ICONIC</v>
      </c>
    </row>
    <row r="616" spans="1:24" x14ac:dyDescent="0.25">
      <c r="A616">
        <f>VLOOKUP(Attack[[#This Row],[No用]],SetNo[[No.用]:[vlookup 用]],2,FALSE)</f>
        <v>137</v>
      </c>
      <c r="B616">
        <f>IF(ROW()=2,1,IF(A615&lt;&gt;Attack[[#This Row],[No]],1,B615+1))</f>
        <v>4</v>
      </c>
      <c r="C616" s="1" t="s">
        <v>871</v>
      </c>
      <c r="D616" s="1" t="s">
        <v>50</v>
      </c>
      <c r="E616" s="1" t="s">
        <v>73</v>
      </c>
      <c r="F616" s="1" t="s">
        <v>25</v>
      </c>
      <c r="G616" s="1" t="s">
        <v>49</v>
      </c>
      <c r="H616" s="1" t="s">
        <v>71</v>
      </c>
      <c r="I616">
        <v>1</v>
      </c>
      <c r="J616" t="s">
        <v>234</v>
      </c>
      <c r="K616" s="1" t="s">
        <v>264</v>
      </c>
      <c r="L616" s="1" t="s">
        <v>173</v>
      </c>
      <c r="M616">
        <v>41</v>
      </c>
      <c r="N616">
        <v>0</v>
      </c>
      <c r="O616">
        <v>0</v>
      </c>
      <c r="P616">
        <v>0</v>
      </c>
      <c r="X616" t="str">
        <f>Attack[[#This Row],[服装]]&amp;Attack[[#This Row],[名前]]&amp;Attack[[#This Row],[レアリティ]]</f>
        <v>2周年二口堅治ICONIC</v>
      </c>
    </row>
    <row r="617" spans="1:24" x14ac:dyDescent="0.25">
      <c r="A617">
        <f>VLOOKUP(Attack[[#This Row],[No用]],SetNo[[No.用]:[vlookup 用]],2,FALSE)</f>
        <v>137</v>
      </c>
      <c r="B617">
        <f>IF(ROW()=2,1,IF(A616&lt;&gt;Attack[[#This Row],[No]],1,B616+1))</f>
        <v>5</v>
      </c>
      <c r="C617" s="1" t="s">
        <v>871</v>
      </c>
      <c r="D617" s="1" t="s">
        <v>50</v>
      </c>
      <c r="E617" s="1" t="s">
        <v>73</v>
      </c>
      <c r="F617" s="1" t="s">
        <v>25</v>
      </c>
      <c r="G617" s="1" t="s">
        <v>49</v>
      </c>
      <c r="H617" s="1" t="s">
        <v>71</v>
      </c>
      <c r="I617">
        <v>1</v>
      </c>
      <c r="J617" t="s">
        <v>234</v>
      </c>
      <c r="K617" s="1" t="s">
        <v>171</v>
      </c>
      <c r="L617" s="1" t="s">
        <v>224</v>
      </c>
      <c r="M617">
        <v>42</v>
      </c>
      <c r="N617">
        <v>0</v>
      </c>
      <c r="O617">
        <v>52</v>
      </c>
      <c r="P617">
        <v>0</v>
      </c>
      <c r="W617" s="1" t="s">
        <v>1322</v>
      </c>
      <c r="X617" t="str">
        <f>Attack[[#This Row],[服装]]&amp;Attack[[#This Row],[名前]]&amp;Attack[[#This Row],[レアリティ]]</f>
        <v>2周年二口堅治ICONIC</v>
      </c>
    </row>
    <row r="618" spans="1:24" x14ac:dyDescent="0.25">
      <c r="A618">
        <f>VLOOKUP(Attack[[#This Row],[No用]],SetNo[[No.用]:[vlookup 用]],2,FALSE)</f>
        <v>138</v>
      </c>
      <c r="B618">
        <f>IF(ROW()=2,1,IF(A617&lt;&gt;Attack[[#This Row],[No]],1,B617+1))</f>
        <v>1</v>
      </c>
      <c r="C618" s="1" t="s">
        <v>944</v>
      </c>
      <c r="D618" s="1" t="s">
        <v>50</v>
      </c>
      <c r="E618" s="1" t="s">
        <v>90</v>
      </c>
      <c r="F618" s="1" t="s">
        <v>25</v>
      </c>
      <c r="G618" s="1" t="s">
        <v>49</v>
      </c>
      <c r="H618" s="1" t="s">
        <v>71</v>
      </c>
      <c r="I618">
        <v>1</v>
      </c>
      <c r="J618" t="s">
        <v>234</v>
      </c>
      <c r="K618" s="1" t="s">
        <v>168</v>
      </c>
      <c r="L618" s="1" t="s">
        <v>173</v>
      </c>
      <c r="M618">
        <v>37</v>
      </c>
      <c r="N618">
        <v>0</v>
      </c>
      <c r="O618">
        <v>0</v>
      </c>
      <c r="P618">
        <v>0</v>
      </c>
      <c r="X618" t="str">
        <f>Attack[[#This Row],[服装]]&amp;Attack[[#This Row],[名前]]&amp;Attack[[#This Row],[レアリティ]]</f>
        <v>アート2二口堅治ICONIC</v>
      </c>
    </row>
    <row r="619" spans="1:24" x14ac:dyDescent="0.25">
      <c r="A619">
        <f>VLOOKUP(Attack[[#This Row],[No用]],SetNo[[No.用]:[vlookup 用]],2,FALSE)</f>
        <v>138</v>
      </c>
      <c r="B619">
        <f>IF(ROW()=2,1,IF(A618&lt;&gt;Attack[[#This Row],[No]],1,B618+1))</f>
        <v>2</v>
      </c>
      <c r="C619" s="1" t="s">
        <v>944</v>
      </c>
      <c r="D619" s="1" t="s">
        <v>50</v>
      </c>
      <c r="E619" s="1" t="s">
        <v>90</v>
      </c>
      <c r="F619" s="1" t="s">
        <v>25</v>
      </c>
      <c r="G619" s="1" t="s">
        <v>49</v>
      </c>
      <c r="H619" s="1" t="s">
        <v>71</v>
      </c>
      <c r="I619">
        <v>1</v>
      </c>
      <c r="J619" t="s">
        <v>234</v>
      </c>
      <c r="K619" s="1" t="s">
        <v>169</v>
      </c>
      <c r="L619" s="1" t="s">
        <v>173</v>
      </c>
      <c r="M619">
        <v>37</v>
      </c>
      <c r="N619">
        <v>0</v>
      </c>
      <c r="O619">
        <v>0</v>
      </c>
      <c r="P619">
        <v>0</v>
      </c>
      <c r="X619" t="str">
        <f>Attack[[#This Row],[服装]]&amp;Attack[[#This Row],[名前]]&amp;Attack[[#This Row],[レアリティ]]</f>
        <v>アート2二口堅治ICONIC</v>
      </c>
    </row>
    <row r="620" spans="1:24" x14ac:dyDescent="0.25">
      <c r="A620">
        <f>VLOOKUP(Attack[[#This Row],[No用]],SetNo[[No.用]:[vlookup 用]],2,FALSE)</f>
        <v>138</v>
      </c>
      <c r="B620">
        <f>IF(ROW()=2,1,IF(A619&lt;&gt;Attack[[#This Row],[No]],1,B619+1))</f>
        <v>3</v>
      </c>
      <c r="C620" s="1" t="s">
        <v>944</v>
      </c>
      <c r="D620" s="1" t="s">
        <v>50</v>
      </c>
      <c r="E620" s="1" t="s">
        <v>90</v>
      </c>
      <c r="F620" s="1" t="s">
        <v>25</v>
      </c>
      <c r="G620" s="1" t="s">
        <v>49</v>
      </c>
      <c r="H620" s="1" t="s">
        <v>71</v>
      </c>
      <c r="I620">
        <v>1</v>
      </c>
      <c r="J620" t="s">
        <v>234</v>
      </c>
      <c r="K620" s="1" t="s">
        <v>171</v>
      </c>
      <c r="L620" s="1" t="s">
        <v>178</v>
      </c>
      <c r="M620">
        <v>35</v>
      </c>
      <c r="N620">
        <v>0</v>
      </c>
      <c r="O620">
        <v>0</v>
      </c>
      <c r="P620">
        <v>0</v>
      </c>
      <c r="X620" t="str">
        <f>Attack[[#This Row],[服装]]&amp;Attack[[#This Row],[名前]]&amp;Attack[[#This Row],[レアリティ]]</f>
        <v>アート2二口堅治ICONIC</v>
      </c>
    </row>
    <row r="621" spans="1:24" x14ac:dyDescent="0.25">
      <c r="A621">
        <f>VLOOKUP(Attack[[#This Row],[No用]],SetNo[[No.用]:[vlookup 用]],2,FALSE)</f>
        <v>138</v>
      </c>
      <c r="B621">
        <f>IF(ROW()=2,1,IF(A620&lt;&gt;Attack[[#This Row],[No]],1,B620+1))</f>
        <v>4</v>
      </c>
      <c r="C621" s="1" t="s">
        <v>944</v>
      </c>
      <c r="D621" s="1" t="s">
        <v>50</v>
      </c>
      <c r="E621" s="1" t="s">
        <v>90</v>
      </c>
      <c r="F621" s="1" t="s">
        <v>25</v>
      </c>
      <c r="G621" s="1" t="s">
        <v>49</v>
      </c>
      <c r="H621" s="1" t="s">
        <v>71</v>
      </c>
      <c r="I621">
        <v>1</v>
      </c>
      <c r="J621" t="s">
        <v>234</v>
      </c>
      <c r="K621" s="1" t="s">
        <v>264</v>
      </c>
      <c r="L621" s="1" t="s">
        <v>173</v>
      </c>
      <c r="M621">
        <v>42</v>
      </c>
      <c r="N621">
        <v>0</v>
      </c>
      <c r="O621">
        <v>0</v>
      </c>
      <c r="P621">
        <v>0</v>
      </c>
      <c r="X621" t="str">
        <f>Attack[[#This Row],[服装]]&amp;Attack[[#This Row],[名前]]&amp;Attack[[#This Row],[レアリティ]]</f>
        <v>アート2二口堅治ICONIC</v>
      </c>
    </row>
    <row r="622" spans="1:24" x14ac:dyDescent="0.25">
      <c r="A622">
        <f>VLOOKUP(Attack[[#This Row],[No用]],SetNo[[No.用]:[vlookup 用]],2,FALSE)</f>
        <v>138</v>
      </c>
      <c r="B622">
        <f>IF(ROW()=2,1,IF(A621&lt;&gt;Attack[[#This Row],[No]],1,B621+1))</f>
        <v>5</v>
      </c>
      <c r="C622" s="1" t="s">
        <v>944</v>
      </c>
      <c r="D622" s="1" t="s">
        <v>50</v>
      </c>
      <c r="E622" s="1" t="s">
        <v>90</v>
      </c>
      <c r="F622" s="1" t="s">
        <v>25</v>
      </c>
      <c r="G622" s="1" t="s">
        <v>49</v>
      </c>
      <c r="H622" s="1" t="s">
        <v>71</v>
      </c>
      <c r="I622">
        <v>1</v>
      </c>
      <c r="J622" t="s">
        <v>234</v>
      </c>
      <c r="K622" s="1" t="s">
        <v>172</v>
      </c>
      <c r="L622" s="1" t="s">
        <v>178</v>
      </c>
      <c r="M622">
        <v>35</v>
      </c>
      <c r="N622">
        <v>0</v>
      </c>
      <c r="O622">
        <v>0</v>
      </c>
      <c r="P622">
        <v>0</v>
      </c>
      <c r="X622" t="str">
        <f>Attack[[#This Row],[服装]]&amp;Attack[[#This Row],[名前]]&amp;Attack[[#This Row],[レアリティ]]</f>
        <v>アート2二口堅治ICONIC</v>
      </c>
    </row>
    <row r="623" spans="1:24" x14ac:dyDescent="0.25">
      <c r="A623">
        <f>VLOOKUP(Attack[[#This Row],[No用]],SetNo[[No.用]:[vlookup 用]],2,FALSE)</f>
        <v>138</v>
      </c>
      <c r="B623">
        <f>IF(ROW()=2,1,IF(A622&lt;&gt;Attack[[#This Row],[No]],1,B622+1))</f>
        <v>6</v>
      </c>
      <c r="C623" s="1" t="s">
        <v>944</v>
      </c>
      <c r="D623" s="1" t="s">
        <v>50</v>
      </c>
      <c r="E623" s="1" t="s">
        <v>90</v>
      </c>
      <c r="F623" s="1" t="s">
        <v>25</v>
      </c>
      <c r="G623" s="1" t="s">
        <v>49</v>
      </c>
      <c r="H623" s="1" t="s">
        <v>71</v>
      </c>
      <c r="I623">
        <v>1</v>
      </c>
      <c r="J623" t="s">
        <v>234</v>
      </c>
      <c r="K623" s="1" t="s">
        <v>264</v>
      </c>
      <c r="L623" s="1" t="s">
        <v>224</v>
      </c>
      <c r="M623">
        <v>43</v>
      </c>
      <c r="N623">
        <v>0</v>
      </c>
      <c r="O623">
        <v>53</v>
      </c>
      <c r="P623">
        <v>0</v>
      </c>
      <c r="W623" s="1" t="s">
        <v>1318</v>
      </c>
      <c r="X623" t="str">
        <f>Attack[[#This Row],[服装]]&amp;Attack[[#This Row],[名前]]&amp;Attack[[#This Row],[レアリティ]]</f>
        <v>アート2二口堅治ICONIC</v>
      </c>
    </row>
    <row r="624" spans="1:24" x14ac:dyDescent="0.25">
      <c r="A624">
        <f>VLOOKUP(Attack[[#This Row],[No用]],SetNo[[No.用]:[vlookup 用]],2,FALSE)</f>
        <v>138</v>
      </c>
      <c r="B624">
        <f>IF(ROW()=2,1,IF(A623&lt;&gt;Attack[[#This Row],[No]],1,B623+1))</f>
        <v>7</v>
      </c>
      <c r="C624" s="1" t="s">
        <v>944</v>
      </c>
      <c r="D624" s="1" t="s">
        <v>50</v>
      </c>
      <c r="E624" s="1" t="s">
        <v>90</v>
      </c>
      <c r="F624" s="1" t="s">
        <v>25</v>
      </c>
      <c r="G624" s="1" t="s">
        <v>49</v>
      </c>
      <c r="H624" s="1" t="s">
        <v>71</v>
      </c>
      <c r="I624">
        <v>1</v>
      </c>
      <c r="J624" t="s">
        <v>234</v>
      </c>
      <c r="K624" s="1" t="s">
        <v>171</v>
      </c>
      <c r="L624" s="1" t="s">
        <v>224</v>
      </c>
      <c r="M624">
        <v>43</v>
      </c>
      <c r="N624">
        <v>0</v>
      </c>
      <c r="O624">
        <v>53</v>
      </c>
      <c r="P624">
        <v>0</v>
      </c>
      <c r="W624" s="1" t="s">
        <v>1322</v>
      </c>
      <c r="X624" t="str">
        <f>Attack[[#This Row],[服装]]&amp;Attack[[#This Row],[名前]]&amp;Attack[[#This Row],[レアリティ]]</f>
        <v>アート2二口堅治ICONIC</v>
      </c>
    </row>
    <row r="625" spans="1:24" x14ac:dyDescent="0.25">
      <c r="A625">
        <f>VLOOKUP(Attack[[#This Row],[No用]],SetNo[[No.用]:[vlookup 用]],2,FALSE)</f>
        <v>139</v>
      </c>
      <c r="B625">
        <f>IF(ROW()=2,1,IF(A624&lt;&gt;Attack[[#This Row],[No]],1,B624+1))</f>
        <v>1</v>
      </c>
      <c r="C625" s="1" t="s">
        <v>1183</v>
      </c>
      <c r="D625" s="1" t="s">
        <v>50</v>
      </c>
      <c r="E625" s="1" t="s">
        <v>77</v>
      </c>
      <c r="F625" s="1" t="s">
        <v>25</v>
      </c>
      <c r="G625" s="1" t="s">
        <v>49</v>
      </c>
      <c r="H625" s="1" t="s">
        <v>71</v>
      </c>
      <c r="I625">
        <v>1</v>
      </c>
      <c r="J625" t="s">
        <v>234</v>
      </c>
      <c r="K625" s="1" t="s">
        <v>168</v>
      </c>
      <c r="L625" s="1" t="s">
        <v>162</v>
      </c>
      <c r="M625">
        <v>30</v>
      </c>
      <c r="N625">
        <v>0</v>
      </c>
      <c r="O625">
        <v>0</v>
      </c>
      <c r="P625">
        <v>0</v>
      </c>
      <c r="X625" t="str">
        <f>Attack[[#This Row],[服装]]&amp;Attack[[#This Row],[名前]]&amp;Attack[[#This Row],[レアリティ]]</f>
        <v>Xmas3二口堅治ICONIC</v>
      </c>
    </row>
    <row r="626" spans="1:24" x14ac:dyDescent="0.25">
      <c r="A626">
        <f>VLOOKUP(Attack[[#This Row],[No用]],SetNo[[No.用]:[vlookup 用]],2,FALSE)</f>
        <v>139</v>
      </c>
      <c r="B626">
        <f>IF(ROW()=2,1,IF(A625&lt;&gt;Attack[[#This Row],[No]],1,B625+1))</f>
        <v>2</v>
      </c>
      <c r="C626" s="1" t="s">
        <v>1183</v>
      </c>
      <c r="D626" s="1" t="s">
        <v>50</v>
      </c>
      <c r="E626" s="1" t="s">
        <v>77</v>
      </c>
      <c r="F626" s="1" t="s">
        <v>25</v>
      </c>
      <c r="G626" s="1" t="s">
        <v>49</v>
      </c>
      <c r="H626" s="1" t="s">
        <v>71</v>
      </c>
      <c r="I626">
        <v>1</v>
      </c>
      <c r="J626" t="s">
        <v>234</v>
      </c>
      <c r="K626" s="1" t="s">
        <v>169</v>
      </c>
      <c r="L626" s="1" t="s">
        <v>162</v>
      </c>
      <c r="M626">
        <v>30</v>
      </c>
      <c r="N626">
        <v>0</v>
      </c>
      <c r="O626">
        <v>0</v>
      </c>
      <c r="P626">
        <v>0</v>
      </c>
      <c r="X626" t="str">
        <f>Attack[[#This Row],[服装]]&amp;Attack[[#This Row],[名前]]&amp;Attack[[#This Row],[レアリティ]]</f>
        <v>Xmas3二口堅治ICONIC</v>
      </c>
    </row>
    <row r="627" spans="1:24" x14ac:dyDescent="0.25">
      <c r="A627">
        <f>VLOOKUP(Attack[[#This Row],[No用]],SetNo[[No.用]:[vlookup 用]],2,FALSE)</f>
        <v>139</v>
      </c>
      <c r="B627">
        <f>IF(ROW()=2,1,IF(A626&lt;&gt;Attack[[#This Row],[No]],1,B626+1))</f>
        <v>3</v>
      </c>
      <c r="C627" s="1" t="s">
        <v>1183</v>
      </c>
      <c r="D627" s="1" t="s">
        <v>50</v>
      </c>
      <c r="E627" s="1" t="s">
        <v>77</v>
      </c>
      <c r="F627" s="1" t="s">
        <v>25</v>
      </c>
      <c r="G627" s="1" t="s">
        <v>49</v>
      </c>
      <c r="H627" s="1" t="s">
        <v>71</v>
      </c>
      <c r="I627">
        <v>1</v>
      </c>
      <c r="J627" t="s">
        <v>234</v>
      </c>
      <c r="K627" s="1" t="s">
        <v>171</v>
      </c>
      <c r="L627" s="1" t="s">
        <v>162</v>
      </c>
      <c r="M627">
        <v>32</v>
      </c>
      <c r="N627">
        <v>0</v>
      </c>
      <c r="O627">
        <v>0</v>
      </c>
      <c r="P627">
        <v>0</v>
      </c>
      <c r="X627" t="str">
        <f>Attack[[#This Row],[服装]]&amp;Attack[[#This Row],[名前]]&amp;Attack[[#This Row],[レアリティ]]</f>
        <v>Xmas3二口堅治ICONIC</v>
      </c>
    </row>
    <row r="628" spans="1:24" x14ac:dyDescent="0.25">
      <c r="A628">
        <f>VLOOKUP(Attack[[#This Row],[No用]],SetNo[[No.用]:[vlookup 用]],2,FALSE)</f>
        <v>139</v>
      </c>
      <c r="B628">
        <f>IF(ROW()=2,1,IF(A627&lt;&gt;Attack[[#This Row],[No]],1,B627+1))</f>
        <v>4</v>
      </c>
      <c r="C628" s="1" t="s">
        <v>1183</v>
      </c>
      <c r="D628" s="1" t="s">
        <v>50</v>
      </c>
      <c r="E628" s="1" t="s">
        <v>77</v>
      </c>
      <c r="F628" s="1" t="s">
        <v>25</v>
      </c>
      <c r="G628" s="1" t="s">
        <v>49</v>
      </c>
      <c r="H628" s="1" t="s">
        <v>71</v>
      </c>
      <c r="I628">
        <v>1</v>
      </c>
      <c r="J628" t="s">
        <v>234</v>
      </c>
      <c r="K628" s="1" t="s">
        <v>264</v>
      </c>
      <c r="L628" s="1" t="s">
        <v>162</v>
      </c>
      <c r="M628">
        <v>35</v>
      </c>
      <c r="N628">
        <v>0</v>
      </c>
      <c r="O628">
        <v>0</v>
      </c>
      <c r="P628">
        <v>0</v>
      </c>
      <c r="X628" t="str">
        <f>Attack[[#This Row],[服装]]&amp;Attack[[#This Row],[名前]]&amp;Attack[[#This Row],[レアリティ]]</f>
        <v>Xmas3二口堅治ICONIC</v>
      </c>
    </row>
    <row r="629" spans="1:24" x14ac:dyDescent="0.25">
      <c r="A629">
        <f>VLOOKUP(Attack[[#This Row],[No用]],SetNo[[No.用]:[vlookup 用]],2,FALSE)</f>
        <v>140</v>
      </c>
      <c r="B629">
        <f>IF(ROW()=2,1,IF(A624&lt;&gt;Attack[[#This Row],[No]],1,B624+1))</f>
        <v>1</v>
      </c>
      <c r="C629" t="s">
        <v>205</v>
      </c>
      <c r="D629" t="s">
        <v>361</v>
      </c>
      <c r="E629" t="s">
        <v>23</v>
      </c>
      <c r="F629" t="s">
        <v>31</v>
      </c>
      <c r="G629" t="s">
        <v>49</v>
      </c>
      <c r="H629" t="s">
        <v>71</v>
      </c>
      <c r="I629">
        <v>1</v>
      </c>
      <c r="J629" t="s">
        <v>234</v>
      </c>
      <c r="K629" s="1" t="s">
        <v>168</v>
      </c>
      <c r="L629" t="s">
        <v>162</v>
      </c>
      <c r="M629">
        <v>27</v>
      </c>
      <c r="N629">
        <v>0</v>
      </c>
      <c r="O629">
        <v>0</v>
      </c>
      <c r="P629">
        <v>0</v>
      </c>
      <c r="X629" t="str">
        <f>Attack[[#This Row],[服装]]&amp;Attack[[#This Row],[名前]]&amp;Attack[[#This Row],[レアリティ]]</f>
        <v>ユニフォーム黄金川貫至ICONIC</v>
      </c>
    </row>
    <row r="630" spans="1:24" x14ac:dyDescent="0.25">
      <c r="A630">
        <f>VLOOKUP(Attack[[#This Row],[No用]],SetNo[[No.用]:[vlookup 用]],2,FALSE)</f>
        <v>140</v>
      </c>
      <c r="B630">
        <f>IF(ROW()=2,1,IF(A629&lt;&gt;Attack[[#This Row],[No]],1,B629+1))</f>
        <v>2</v>
      </c>
      <c r="C630" t="s">
        <v>205</v>
      </c>
      <c r="D630" t="s">
        <v>361</v>
      </c>
      <c r="E630" t="s">
        <v>23</v>
      </c>
      <c r="F630" t="s">
        <v>31</v>
      </c>
      <c r="G630" t="s">
        <v>49</v>
      </c>
      <c r="H630" t="s">
        <v>71</v>
      </c>
      <c r="I630">
        <v>1</v>
      </c>
      <c r="J630" t="s">
        <v>234</v>
      </c>
      <c r="K630" s="1" t="s">
        <v>169</v>
      </c>
      <c r="L630" t="s">
        <v>162</v>
      </c>
      <c r="M630">
        <v>27</v>
      </c>
      <c r="N630">
        <v>0</v>
      </c>
      <c r="O630">
        <v>0</v>
      </c>
      <c r="P630">
        <v>0</v>
      </c>
      <c r="X630" t="str">
        <f>Attack[[#This Row],[服装]]&amp;Attack[[#This Row],[名前]]&amp;Attack[[#This Row],[レアリティ]]</f>
        <v>ユニフォーム黄金川貫至ICONIC</v>
      </c>
    </row>
    <row r="631" spans="1:24" x14ac:dyDescent="0.25">
      <c r="A631">
        <f>VLOOKUP(Attack[[#This Row],[No用]],SetNo[[No.用]:[vlookup 用]],2,FALSE)</f>
        <v>141</v>
      </c>
      <c r="B631">
        <f>IF(ROW()=2,1,IF(A630&lt;&gt;Attack[[#This Row],[No]],1,B630+1))</f>
        <v>1</v>
      </c>
      <c r="C631" t="s">
        <v>149</v>
      </c>
      <c r="D631" t="s">
        <v>361</v>
      </c>
      <c r="E631" t="s">
        <v>23</v>
      </c>
      <c r="F631" t="s">
        <v>31</v>
      </c>
      <c r="G631" t="s">
        <v>49</v>
      </c>
      <c r="H631" t="s">
        <v>71</v>
      </c>
      <c r="I631">
        <v>1</v>
      </c>
      <c r="J631" t="s">
        <v>234</v>
      </c>
      <c r="K631" s="1" t="s">
        <v>168</v>
      </c>
      <c r="L631" t="s">
        <v>162</v>
      </c>
      <c r="M631">
        <v>27</v>
      </c>
      <c r="N631">
        <v>0</v>
      </c>
      <c r="O631">
        <v>0</v>
      </c>
      <c r="P631">
        <v>0</v>
      </c>
      <c r="X631" t="str">
        <f>Attack[[#This Row],[服装]]&amp;Attack[[#This Row],[名前]]&amp;Attack[[#This Row],[レアリティ]]</f>
        <v>制服黄金川貫至ICONIC</v>
      </c>
    </row>
    <row r="632" spans="1:24" x14ac:dyDescent="0.25">
      <c r="A632">
        <f>VLOOKUP(Attack[[#This Row],[No用]],SetNo[[No.用]:[vlookup 用]],2,FALSE)</f>
        <v>141</v>
      </c>
      <c r="B632">
        <f>IF(ROW()=2,1,IF(A631&lt;&gt;Attack[[#This Row],[No]],1,B631+1))</f>
        <v>2</v>
      </c>
      <c r="C632" t="s">
        <v>149</v>
      </c>
      <c r="D632" t="s">
        <v>361</v>
      </c>
      <c r="E632" t="s">
        <v>23</v>
      </c>
      <c r="F632" t="s">
        <v>31</v>
      </c>
      <c r="G632" t="s">
        <v>49</v>
      </c>
      <c r="H632" t="s">
        <v>71</v>
      </c>
      <c r="I632">
        <v>1</v>
      </c>
      <c r="J632" t="s">
        <v>234</v>
      </c>
      <c r="K632" s="1" t="s">
        <v>169</v>
      </c>
      <c r="L632" t="s">
        <v>162</v>
      </c>
      <c r="M632">
        <v>27</v>
      </c>
      <c r="N632">
        <v>0</v>
      </c>
      <c r="O632">
        <v>0</v>
      </c>
      <c r="P632">
        <v>0</v>
      </c>
      <c r="X632" t="str">
        <f>Attack[[#This Row],[服装]]&amp;Attack[[#This Row],[名前]]&amp;Attack[[#This Row],[レアリティ]]</f>
        <v>制服黄金川貫至ICONIC</v>
      </c>
    </row>
    <row r="633" spans="1:24" x14ac:dyDescent="0.25">
      <c r="A633">
        <f>VLOOKUP(Attack[[#This Row],[No用]],SetNo[[No.用]:[vlookup 用]],2,FALSE)</f>
        <v>142</v>
      </c>
      <c r="B633">
        <f>IF(ROW()=2,1,IF(A632&lt;&gt;Attack[[#This Row],[No]],1,B632+1))</f>
        <v>1</v>
      </c>
      <c r="C633" s="1" t="s">
        <v>552</v>
      </c>
      <c r="D633" t="s">
        <v>361</v>
      </c>
      <c r="E633" s="1" t="s">
        <v>90</v>
      </c>
      <c r="F633" t="s">
        <v>31</v>
      </c>
      <c r="G633" t="s">
        <v>49</v>
      </c>
      <c r="H633" t="s">
        <v>71</v>
      </c>
      <c r="I633">
        <v>1</v>
      </c>
      <c r="J633" t="s">
        <v>234</v>
      </c>
      <c r="K633" s="1" t="s">
        <v>168</v>
      </c>
      <c r="L633" s="1" t="s">
        <v>178</v>
      </c>
      <c r="M633">
        <v>30</v>
      </c>
      <c r="N633">
        <v>0</v>
      </c>
      <c r="O633">
        <v>0</v>
      </c>
      <c r="P633">
        <v>0</v>
      </c>
      <c r="X633" t="str">
        <f>Attack[[#This Row],[服装]]&amp;Attack[[#This Row],[名前]]&amp;Attack[[#This Row],[レアリティ]]</f>
        <v>職業体験黄金川貫至ICONIC</v>
      </c>
    </row>
    <row r="634" spans="1:24" x14ac:dyDescent="0.25">
      <c r="A634">
        <f>VLOOKUP(Attack[[#This Row],[No用]],SetNo[[No.用]:[vlookup 用]],2,FALSE)</f>
        <v>142</v>
      </c>
      <c r="B634">
        <f>IF(ROW()=2,1,IF(A633&lt;&gt;Attack[[#This Row],[No]],1,B633+1))</f>
        <v>2</v>
      </c>
      <c r="C634" s="1" t="s">
        <v>552</v>
      </c>
      <c r="D634" t="s">
        <v>361</v>
      </c>
      <c r="E634" s="1" t="s">
        <v>90</v>
      </c>
      <c r="F634" t="s">
        <v>31</v>
      </c>
      <c r="G634" t="s">
        <v>49</v>
      </c>
      <c r="H634" t="s">
        <v>71</v>
      </c>
      <c r="I634">
        <v>1</v>
      </c>
      <c r="J634" t="s">
        <v>234</v>
      </c>
      <c r="K634" s="1" t="s">
        <v>169</v>
      </c>
      <c r="L634" t="s">
        <v>162</v>
      </c>
      <c r="M634">
        <v>27</v>
      </c>
      <c r="N634">
        <v>0</v>
      </c>
      <c r="O634">
        <v>0</v>
      </c>
      <c r="P634">
        <v>0</v>
      </c>
      <c r="X634" t="str">
        <f>Attack[[#This Row],[服装]]&amp;Attack[[#This Row],[名前]]&amp;Attack[[#This Row],[レアリティ]]</f>
        <v>職業体験黄金川貫至ICONIC</v>
      </c>
    </row>
    <row r="635" spans="1:24" x14ac:dyDescent="0.25">
      <c r="A635">
        <f>VLOOKUP(Attack[[#This Row],[No用]],SetNo[[No.用]:[vlookup 用]],2,FALSE)</f>
        <v>142</v>
      </c>
      <c r="B635">
        <f>IF(ROW()=2,1,IF(A634&lt;&gt;Attack[[#This Row],[No]],1,B634+1))</f>
        <v>3</v>
      </c>
      <c r="C635" s="1" t="s">
        <v>552</v>
      </c>
      <c r="D635" t="s">
        <v>361</v>
      </c>
      <c r="E635" s="1" t="s">
        <v>90</v>
      </c>
      <c r="F635" t="s">
        <v>31</v>
      </c>
      <c r="G635" t="s">
        <v>49</v>
      </c>
      <c r="H635" t="s">
        <v>71</v>
      </c>
      <c r="I635">
        <v>1</v>
      </c>
      <c r="J635" t="s">
        <v>234</v>
      </c>
      <c r="K635" s="1" t="s">
        <v>170</v>
      </c>
      <c r="L635" s="1" t="s">
        <v>178</v>
      </c>
      <c r="M635">
        <v>30</v>
      </c>
      <c r="N635">
        <v>0</v>
      </c>
      <c r="O635">
        <v>0</v>
      </c>
      <c r="P635">
        <v>0</v>
      </c>
      <c r="X635" t="str">
        <f>Attack[[#This Row],[服装]]&amp;Attack[[#This Row],[名前]]&amp;Attack[[#This Row],[レアリティ]]</f>
        <v>職業体験黄金川貫至ICONIC</v>
      </c>
    </row>
    <row r="636" spans="1:24" x14ac:dyDescent="0.25">
      <c r="A636">
        <f>VLOOKUP(Attack[[#This Row],[No用]],SetNo[[No.用]:[vlookup 用]],2,FALSE)</f>
        <v>143</v>
      </c>
      <c r="B636">
        <f>IF(ROW()=2,1,IF(A635&lt;&gt;Attack[[#This Row],[No]],1,B635+1))</f>
        <v>1</v>
      </c>
      <c r="C636" s="1" t="s">
        <v>727</v>
      </c>
      <c r="D636" s="1" t="s">
        <v>361</v>
      </c>
      <c r="E636" s="1" t="s">
        <v>77</v>
      </c>
      <c r="F636" s="1" t="s">
        <v>31</v>
      </c>
      <c r="G636" s="1" t="s">
        <v>49</v>
      </c>
      <c r="H636" s="1" t="s">
        <v>71</v>
      </c>
      <c r="I636">
        <v>1</v>
      </c>
      <c r="J636" t="s">
        <v>234</v>
      </c>
      <c r="K636" s="1" t="s">
        <v>168</v>
      </c>
      <c r="L636" s="1" t="s">
        <v>162</v>
      </c>
      <c r="M636">
        <v>27</v>
      </c>
      <c r="N636">
        <v>0</v>
      </c>
      <c r="O636">
        <v>0</v>
      </c>
      <c r="P636">
        <v>0</v>
      </c>
      <c r="X636" t="str">
        <f>Attack[[#This Row],[服装]]&amp;Attack[[#This Row],[名前]]&amp;Attack[[#This Row],[レアリティ]]</f>
        <v>スパイ黄金川貫至ICONIC</v>
      </c>
    </row>
    <row r="637" spans="1:24" x14ac:dyDescent="0.25">
      <c r="A637">
        <f>VLOOKUP(Attack[[#This Row],[No用]],SetNo[[No.用]:[vlookup 用]],2,FALSE)</f>
        <v>143</v>
      </c>
      <c r="B637">
        <f>IF(ROW()=2,1,IF(A636&lt;&gt;Attack[[#This Row],[No]],1,B636+1))</f>
        <v>2</v>
      </c>
      <c r="C637" s="1" t="s">
        <v>727</v>
      </c>
      <c r="D637" s="1" t="s">
        <v>361</v>
      </c>
      <c r="E637" s="1" t="s">
        <v>77</v>
      </c>
      <c r="F637" s="1" t="s">
        <v>31</v>
      </c>
      <c r="G637" s="1" t="s">
        <v>49</v>
      </c>
      <c r="H637" s="1" t="s">
        <v>71</v>
      </c>
      <c r="I637">
        <v>1</v>
      </c>
      <c r="J637" t="s">
        <v>234</v>
      </c>
      <c r="K637" s="1" t="s">
        <v>169</v>
      </c>
      <c r="L637" s="1" t="s">
        <v>162</v>
      </c>
      <c r="M637">
        <v>27</v>
      </c>
      <c r="N637">
        <v>0</v>
      </c>
      <c r="O637">
        <v>0</v>
      </c>
      <c r="P637">
        <v>0</v>
      </c>
      <c r="X637" t="str">
        <f>Attack[[#This Row],[服装]]&amp;Attack[[#This Row],[名前]]&amp;Attack[[#This Row],[レアリティ]]</f>
        <v>スパイ黄金川貫至ICONIC</v>
      </c>
    </row>
    <row r="638" spans="1:24" x14ac:dyDescent="0.25">
      <c r="A638">
        <f>VLOOKUP(Attack[[#This Row],[No用]],SetNo[[No.用]:[vlookup 用]],2,FALSE)</f>
        <v>144</v>
      </c>
      <c r="B638">
        <f>IF(ROW()=2,1,IF(A637&lt;&gt;Attack[[#This Row],[No]],1,B637+1))</f>
        <v>1</v>
      </c>
      <c r="C638" s="1" t="s">
        <v>1016</v>
      </c>
      <c r="D638" s="1" t="s">
        <v>361</v>
      </c>
      <c r="E638" s="1" t="s">
        <v>73</v>
      </c>
      <c r="F638" s="1" t="s">
        <v>31</v>
      </c>
      <c r="G638" s="1" t="s">
        <v>49</v>
      </c>
      <c r="H638" s="1" t="s">
        <v>71</v>
      </c>
      <c r="I638">
        <v>1</v>
      </c>
      <c r="J638" t="s">
        <v>234</v>
      </c>
      <c r="K638" s="1" t="s">
        <v>168</v>
      </c>
      <c r="L638" s="1" t="s">
        <v>162</v>
      </c>
      <c r="M638">
        <v>27</v>
      </c>
      <c r="N638">
        <v>0</v>
      </c>
      <c r="O638">
        <v>0</v>
      </c>
      <c r="P638">
        <v>0</v>
      </c>
      <c r="X638" t="str">
        <f>Attack[[#This Row],[服装]]&amp;Attack[[#This Row],[名前]]&amp;Attack[[#This Row],[レアリティ]]</f>
        <v>焼き芋黄金川貫至ICONIC</v>
      </c>
    </row>
    <row r="639" spans="1:24" x14ac:dyDescent="0.25">
      <c r="A639">
        <f>VLOOKUP(Attack[[#This Row],[No用]],SetNo[[No.用]:[vlookup 用]],2,FALSE)</f>
        <v>144</v>
      </c>
      <c r="B639">
        <f>IF(ROW()=2,1,IF(A638&lt;&gt;Attack[[#This Row],[No]],1,B638+1))</f>
        <v>2</v>
      </c>
      <c r="C639" s="1" t="s">
        <v>1016</v>
      </c>
      <c r="D639" s="1" t="s">
        <v>361</v>
      </c>
      <c r="E639" s="1" t="s">
        <v>73</v>
      </c>
      <c r="F639" s="1" t="s">
        <v>31</v>
      </c>
      <c r="G639" s="1" t="s">
        <v>49</v>
      </c>
      <c r="H639" s="1" t="s">
        <v>71</v>
      </c>
      <c r="I639">
        <v>1</v>
      </c>
      <c r="J639" t="s">
        <v>234</v>
      </c>
      <c r="K639" s="1" t="s">
        <v>169</v>
      </c>
      <c r="L639" s="1" t="s">
        <v>162</v>
      </c>
      <c r="M639">
        <v>27</v>
      </c>
      <c r="N639">
        <v>0</v>
      </c>
      <c r="O639">
        <v>0</v>
      </c>
      <c r="P639">
        <v>0</v>
      </c>
      <c r="X639" t="str">
        <f>Attack[[#This Row],[服装]]&amp;Attack[[#This Row],[名前]]&amp;Attack[[#This Row],[レアリティ]]</f>
        <v>焼き芋黄金川貫至ICONIC</v>
      </c>
    </row>
    <row r="640" spans="1:24" x14ac:dyDescent="0.25">
      <c r="A640">
        <f>VLOOKUP(Attack[[#This Row],[No用]],SetNo[[No.用]:[vlookup 用]],2,FALSE)</f>
        <v>145</v>
      </c>
      <c r="B640">
        <f>IF(ROW()=2,1,IF(A639&lt;&gt;Attack[[#This Row],[No]],1,B639+1))</f>
        <v>1</v>
      </c>
      <c r="C640" s="1" t="s">
        <v>1559</v>
      </c>
      <c r="D640" s="1" t="s">
        <v>361</v>
      </c>
      <c r="E640" s="1" t="s">
        <v>90</v>
      </c>
      <c r="F640" s="1" t="s">
        <v>31</v>
      </c>
      <c r="G640" s="1" t="s">
        <v>49</v>
      </c>
      <c r="H640" s="1" t="s">
        <v>71</v>
      </c>
      <c r="I640">
        <v>1</v>
      </c>
      <c r="J640" t="s">
        <v>234</v>
      </c>
      <c r="K640" s="1" t="s">
        <v>168</v>
      </c>
      <c r="L640" s="1" t="s">
        <v>162</v>
      </c>
      <c r="M640">
        <v>27</v>
      </c>
      <c r="N640">
        <v>0</v>
      </c>
      <c r="O640">
        <v>0</v>
      </c>
      <c r="P640">
        <v>0</v>
      </c>
      <c r="X640" t="str">
        <f>Attack[[#This Row],[服装]]&amp;Attack[[#This Row],[名前]]&amp;Attack[[#This Row],[レアリティ]]</f>
        <v>格ゲー黄金川貫至ICONIC</v>
      </c>
    </row>
    <row r="641" spans="1:24" x14ac:dyDescent="0.25">
      <c r="A641">
        <f>VLOOKUP(Attack[[#This Row],[No用]],SetNo[[No.用]:[vlookup 用]],2,FALSE)</f>
        <v>145</v>
      </c>
      <c r="B641">
        <f>IF(ROW()=2,1,IF(A640&lt;&gt;Attack[[#This Row],[No]],1,B640+1))</f>
        <v>2</v>
      </c>
      <c r="C641" s="1" t="s">
        <v>1559</v>
      </c>
      <c r="D641" s="1" t="s">
        <v>361</v>
      </c>
      <c r="E641" s="1" t="s">
        <v>90</v>
      </c>
      <c r="F641" s="1" t="s">
        <v>31</v>
      </c>
      <c r="G641" s="1" t="s">
        <v>49</v>
      </c>
      <c r="H641" s="1" t="s">
        <v>71</v>
      </c>
      <c r="I641">
        <v>1</v>
      </c>
      <c r="J641" t="s">
        <v>234</v>
      </c>
      <c r="K641" s="1" t="s">
        <v>169</v>
      </c>
      <c r="L641" s="1" t="s">
        <v>162</v>
      </c>
      <c r="M641">
        <v>27</v>
      </c>
      <c r="N641">
        <v>0</v>
      </c>
      <c r="O641">
        <v>0</v>
      </c>
      <c r="P641">
        <v>0</v>
      </c>
      <c r="X641" t="str">
        <f>Attack[[#This Row],[服装]]&amp;Attack[[#This Row],[名前]]&amp;Attack[[#This Row],[レアリティ]]</f>
        <v>格ゲー黄金川貫至ICONIC</v>
      </c>
    </row>
    <row r="642" spans="1:24" x14ac:dyDescent="0.25">
      <c r="A642">
        <f>VLOOKUP(Attack[[#This Row],[No用]],SetNo[[No.用]:[vlookup 用]],2,FALSE)</f>
        <v>146</v>
      </c>
      <c r="B642">
        <f>IF(ROW()=2,1,IF(A639&lt;&gt;Attack[[#This Row],[No]],1,B639+1))</f>
        <v>1</v>
      </c>
      <c r="C642" t="s">
        <v>205</v>
      </c>
      <c r="D642" t="s">
        <v>51</v>
      </c>
      <c r="E642" t="s">
        <v>23</v>
      </c>
      <c r="F642" t="s">
        <v>25</v>
      </c>
      <c r="G642" t="s">
        <v>49</v>
      </c>
      <c r="H642" t="s">
        <v>71</v>
      </c>
      <c r="I642">
        <v>1</v>
      </c>
      <c r="J642" t="s">
        <v>234</v>
      </c>
      <c r="K642" s="1" t="s">
        <v>168</v>
      </c>
      <c r="L642" s="1" t="s">
        <v>173</v>
      </c>
      <c r="M642">
        <v>31</v>
      </c>
      <c r="N642">
        <v>0</v>
      </c>
      <c r="O642">
        <v>0</v>
      </c>
      <c r="P642">
        <v>0</v>
      </c>
      <c r="X642" t="str">
        <f>Attack[[#This Row],[服装]]&amp;Attack[[#This Row],[名前]]&amp;Attack[[#This Row],[レアリティ]]</f>
        <v>ユニフォーム小原豊ICONIC</v>
      </c>
    </row>
    <row r="643" spans="1:24" x14ac:dyDescent="0.25">
      <c r="A643">
        <f>VLOOKUP(Attack[[#This Row],[No用]],SetNo[[No.用]:[vlookup 用]],2,FALSE)</f>
        <v>146</v>
      </c>
      <c r="B643">
        <f>IF(ROW()=2,1,IF(A642&lt;&gt;Attack[[#This Row],[No]],1,B642+1))</f>
        <v>2</v>
      </c>
      <c r="C643" t="s">
        <v>205</v>
      </c>
      <c r="D643" t="s">
        <v>51</v>
      </c>
      <c r="E643" t="s">
        <v>23</v>
      </c>
      <c r="F643" t="s">
        <v>25</v>
      </c>
      <c r="G643" t="s">
        <v>49</v>
      </c>
      <c r="H643" t="s">
        <v>71</v>
      </c>
      <c r="I643">
        <v>1</v>
      </c>
      <c r="J643" t="s">
        <v>234</v>
      </c>
      <c r="K643" s="1" t="s">
        <v>169</v>
      </c>
      <c r="L643" s="1" t="s">
        <v>173</v>
      </c>
      <c r="M643">
        <v>31</v>
      </c>
      <c r="N643">
        <v>0</v>
      </c>
      <c r="O643">
        <v>0</v>
      </c>
      <c r="P643">
        <v>0</v>
      </c>
      <c r="X643" t="str">
        <f>Attack[[#This Row],[服装]]&amp;Attack[[#This Row],[名前]]&amp;Attack[[#This Row],[レアリティ]]</f>
        <v>ユニフォーム小原豊ICONIC</v>
      </c>
    </row>
    <row r="644" spans="1:24" x14ac:dyDescent="0.25">
      <c r="A644">
        <f>VLOOKUP(Attack[[#This Row],[No用]],SetNo[[No.用]:[vlookup 用]],2,FALSE)</f>
        <v>146</v>
      </c>
      <c r="B644">
        <f>IF(ROW()=2,1,IF(A643&lt;&gt;Attack[[#This Row],[No]],1,B643+1))</f>
        <v>3</v>
      </c>
      <c r="C644" t="s">
        <v>205</v>
      </c>
      <c r="D644" t="s">
        <v>51</v>
      </c>
      <c r="E644" t="s">
        <v>23</v>
      </c>
      <c r="F644" t="s">
        <v>25</v>
      </c>
      <c r="G644" t="s">
        <v>49</v>
      </c>
      <c r="H644" t="s">
        <v>71</v>
      </c>
      <c r="I644">
        <v>1</v>
      </c>
      <c r="J644" t="s">
        <v>234</v>
      </c>
      <c r="K644" s="1" t="s">
        <v>170</v>
      </c>
      <c r="L644" s="1" t="s">
        <v>173</v>
      </c>
      <c r="M644">
        <v>37</v>
      </c>
      <c r="N644">
        <v>0</v>
      </c>
      <c r="O644">
        <v>0</v>
      </c>
      <c r="P644">
        <v>0</v>
      </c>
      <c r="X644" t="str">
        <f>Attack[[#This Row],[服装]]&amp;Attack[[#This Row],[名前]]&amp;Attack[[#This Row],[レアリティ]]</f>
        <v>ユニフォーム小原豊ICONIC</v>
      </c>
    </row>
    <row r="645" spans="1:24" x14ac:dyDescent="0.25">
      <c r="A645">
        <f>VLOOKUP(Attack[[#This Row],[No用]],SetNo[[No.用]:[vlookup 用]],2,FALSE)</f>
        <v>146</v>
      </c>
      <c r="B645">
        <f>IF(ROW()=2,1,IF(A644&lt;&gt;Attack[[#This Row],[No]],1,B644+1))</f>
        <v>4</v>
      </c>
      <c r="C645" t="s">
        <v>205</v>
      </c>
      <c r="D645" t="s">
        <v>51</v>
      </c>
      <c r="E645" t="s">
        <v>23</v>
      </c>
      <c r="F645" t="s">
        <v>25</v>
      </c>
      <c r="G645" t="s">
        <v>49</v>
      </c>
      <c r="H645" t="s">
        <v>71</v>
      </c>
      <c r="I645">
        <v>1</v>
      </c>
      <c r="J645" t="s">
        <v>234</v>
      </c>
      <c r="K645" s="1" t="s">
        <v>171</v>
      </c>
      <c r="L645" s="1" t="s">
        <v>173</v>
      </c>
      <c r="M645">
        <v>37</v>
      </c>
      <c r="N645">
        <v>0</v>
      </c>
      <c r="O645">
        <v>0</v>
      </c>
      <c r="P645">
        <v>0</v>
      </c>
      <c r="X645" t="str">
        <f>Attack[[#This Row],[服装]]&amp;Attack[[#This Row],[名前]]&amp;Attack[[#This Row],[レアリティ]]</f>
        <v>ユニフォーム小原豊ICONIC</v>
      </c>
    </row>
    <row r="646" spans="1:24" x14ac:dyDescent="0.25">
      <c r="A646">
        <f>VLOOKUP(Attack[[#This Row],[No用]],SetNo[[No.用]:[vlookup 用]],2,FALSE)</f>
        <v>146</v>
      </c>
      <c r="B646">
        <f>IF(ROW()=2,1,IF(A645&lt;&gt;Attack[[#This Row],[No]],1,B645+1))</f>
        <v>5</v>
      </c>
      <c r="C646" t="s">
        <v>205</v>
      </c>
      <c r="D646" t="s">
        <v>51</v>
      </c>
      <c r="E646" t="s">
        <v>23</v>
      </c>
      <c r="F646" t="s">
        <v>25</v>
      </c>
      <c r="G646" t="s">
        <v>49</v>
      </c>
      <c r="H646" t="s">
        <v>71</v>
      </c>
      <c r="I646">
        <v>1</v>
      </c>
      <c r="J646" t="s">
        <v>234</v>
      </c>
      <c r="K646" s="1" t="s">
        <v>172</v>
      </c>
      <c r="L646" s="1" t="s">
        <v>162</v>
      </c>
      <c r="M646">
        <v>27</v>
      </c>
      <c r="N646">
        <v>0</v>
      </c>
      <c r="O646">
        <v>0</v>
      </c>
      <c r="P646">
        <v>0</v>
      </c>
      <c r="X646" t="str">
        <f>Attack[[#This Row],[服装]]&amp;Attack[[#This Row],[名前]]&amp;Attack[[#This Row],[レアリティ]]</f>
        <v>ユニフォーム小原豊ICONIC</v>
      </c>
    </row>
    <row r="647" spans="1:24" x14ac:dyDescent="0.25">
      <c r="A647">
        <f>VLOOKUP(Attack[[#This Row],[No用]],SetNo[[No.用]:[vlookup 用]],2,FALSE)</f>
        <v>146</v>
      </c>
      <c r="B647">
        <f>IF(ROW()=2,1,IF(A646&lt;&gt;Attack[[#This Row],[No]],1,B646+1))</f>
        <v>6</v>
      </c>
      <c r="C647" t="s">
        <v>205</v>
      </c>
      <c r="D647" t="s">
        <v>51</v>
      </c>
      <c r="E647" t="s">
        <v>23</v>
      </c>
      <c r="F647" t="s">
        <v>25</v>
      </c>
      <c r="G647" t="s">
        <v>49</v>
      </c>
      <c r="H647" t="s">
        <v>71</v>
      </c>
      <c r="I647">
        <v>1</v>
      </c>
      <c r="J647" t="s">
        <v>234</v>
      </c>
      <c r="K647" s="1" t="s">
        <v>183</v>
      </c>
      <c r="L647" s="1" t="s">
        <v>224</v>
      </c>
      <c r="M647">
        <v>41</v>
      </c>
      <c r="N647">
        <v>0</v>
      </c>
      <c r="O647">
        <v>51</v>
      </c>
      <c r="P647">
        <v>0</v>
      </c>
      <c r="X647" t="str">
        <f>Attack[[#This Row],[服装]]&amp;Attack[[#This Row],[名前]]&amp;Attack[[#This Row],[レアリティ]]</f>
        <v>ユニフォーム小原豊ICONIC</v>
      </c>
    </row>
    <row r="648" spans="1:24" x14ac:dyDescent="0.25">
      <c r="A648">
        <f>VLOOKUP(Attack[[#This Row],[No用]],SetNo[[No.用]:[vlookup 用]],2,FALSE)</f>
        <v>147</v>
      </c>
      <c r="B648">
        <f>IF(ROW()=2,1,IF(A647&lt;&gt;Attack[[#This Row],[No]],1,B647+1))</f>
        <v>1</v>
      </c>
      <c r="C648" t="s">
        <v>205</v>
      </c>
      <c r="D648" t="s">
        <v>52</v>
      </c>
      <c r="E648" t="s">
        <v>23</v>
      </c>
      <c r="F648" t="s">
        <v>25</v>
      </c>
      <c r="G648" t="s">
        <v>49</v>
      </c>
      <c r="H648" t="s">
        <v>71</v>
      </c>
      <c r="I648">
        <v>1</v>
      </c>
      <c r="J648" t="s">
        <v>234</v>
      </c>
      <c r="K648" s="1" t="s">
        <v>168</v>
      </c>
      <c r="L648" s="1" t="s">
        <v>173</v>
      </c>
      <c r="M648">
        <v>33</v>
      </c>
      <c r="N648">
        <v>0</v>
      </c>
      <c r="O648">
        <v>0</v>
      </c>
      <c r="P648">
        <v>0</v>
      </c>
      <c r="X648" t="str">
        <f>Attack[[#This Row],[服装]]&amp;Attack[[#This Row],[名前]]&amp;Attack[[#This Row],[レアリティ]]</f>
        <v>ユニフォーム女川太郎ICONIC</v>
      </c>
    </row>
    <row r="649" spans="1:24" x14ac:dyDescent="0.25">
      <c r="A649">
        <f>VLOOKUP(Attack[[#This Row],[No用]],SetNo[[No.用]:[vlookup 用]],2,FALSE)</f>
        <v>147</v>
      </c>
      <c r="B649">
        <f>IF(ROW()=2,1,IF(A648&lt;&gt;Attack[[#This Row],[No]],1,B648+1))</f>
        <v>2</v>
      </c>
      <c r="C649" t="s">
        <v>205</v>
      </c>
      <c r="D649" t="s">
        <v>52</v>
      </c>
      <c r="E649" t="s">
        <v>23</v>
      </c>
      <c r="F649" t="s">
        <v>25</v>
      </c>
      <c r="G649" t="s">
        <v>49</v>
      </c>
      <c r="H649" t="s">
        <v>71</v>
      </c>
      <c r="I649">
        <v>1</v>
      </c>
      <c r="J649" t="s">
        <v>234</v>
      </c>
      <c r="K649" s="1" t="s">
        <v>169</v>
      </c>
      <c r="L649" s="1" t="s">
        <v>173</v>
      </c>
      <c r="M649">
        <v>33</v>
      </c>
      <c r="N649">
        <v>0</v>
      </c>
      <c r="O649">
        <v>0</v>
      </c>
      <c r="P649">
        <v>0</v>
      </c>
      <c r="X649" t="str">
        <f>Attack[[#This Row],[服装]]&amp;Attack[[#This Row],[名前]]&amp;Attack[[#This Row],[レアリティ]]</f>
        <v>ユニフォーム女川太郎ICONIC</v>
      </c>
    </row>
    <row r="650" spans="1:24" x14ac:dyDescent="0.25">
      <c r="A650">
        <f>VLOOKUP(Attack[[#This Row],[No用]],SetNo[[No.用]:[vlookup 用]],2,FALSE)</f>
        <v>147</v>
      </c>
      <c r="B650">
        <f>IF(ROW()=2,1,IF(A649&lt;&gt;Attack[[#This Row],[No]],1,B649+1))</f>
        <v>3</v>
      </c>
      <c r="C650" t="s">
        <v>205</v>
      </c>
      <c r="D650" t="s">
        <v>52</v>
      </c>
      <c r="E650" t="s">
        <v>23</v>
      </c>
      <c r="F650" t="s">
        <v>25</v>
      </c>
      <c r="G650" t="s">
        <v>49</v>
      </c>
      <c r="H650" t="s">
        <v>71</v>
      </c>
      <c r="I650">
        <v>1</v>
      </c>
      <c r="J650" t="s">
        <v>234</v>
      </c>
      <c r="K650" s="1" t="s">
        <v>170</v>
      </c>
      <c r="L650" s="1" t="s">
        <v>173</v>
      </c>
      <c r="M650">
        <v>39</v>
      </c>
      <c r="N650">
        <v>0</v>
      </c>
      <c r="O650">
        <v>0</v>
      </c>
      <c r="P650">
        <v>0</v>
      </c>
      <c r="X650" t="str">
        <f>Attack[[#This Row],[服装]]&amp;Attack[[#This Row],[名前]]&amp;Attack[[#This Row],[レアリティ]]</f>
        <v>ユニフォーム女川太郎ICONIC</v>
      </c>
    </row>
    <row r="651" spans="1:24" x14ac:dyDescent="0.25">
      <c r="A651">
        <f>VLOOKUP(Attack[[#This Row],[No用]],SetNo[[No.用]:[vlookup 用]],2,FALSE)</f>
        <v>147</v>
      </c>
      <c r="B651">
        <f>IF(ROW()=2,1,IF(A650&lt;&gt;Attack[[#This Row],[No]],1,B650+1))</f>
        <v>4</v>
      </c>
      <c r="C651" t="s">
        <v>205</v>
      </c>
      <c r="D651" t="s">
        <v>52</v>
      </c>
      <c r="E651" t="s">
        <v>23</v>
      </c>
      <c r="F651" t="s">
        <v>25</v>
      </c>
      <c r="G651" t="s">
        <v>49</v>
      </c>
      <c r="H651" t="s">
        <v>71</v>
      </c>
      <c r="I651">
        <v>1</v>
      </c>
      <c r="J651" t="s">
        <v>234</v>
      </c>
      <c r="K651" s="1" t="s">
        <v>171</v>
      </c>
      <c r="L651" s="1" t="s">
        <v>173</v>
      </c>
      <c r="M651">
        <v>41</v>
      </c>
      <c r="N651">
        <v>0</v>
      </c>
      <c r="O651">
        <v>0</v>
      </c>
      <c r="P651">
        <v>0</v>
      </c>
      <c r="X651" t="str">
        <f>Attack[[#This Row],[服装]]&amp;Attack[[#This Row],[名前]]&amp;Attack[[#This Row],[レアリティ]]</f>
        <v>ユニフォーム女川太郎ICONIC</v>
      </c>
    </row>
    <row r="652" spans="1:24" x14ac:dyDescent="0.25">
      <c r="A652">
        <f>VLOOKUP(Attack[[#This Row],[No用]],SetNo[[No.用]:[vlookup 用]],2,FALSE)</f>
        <v>148</v>
      </c>
      <c r="B652">
        <f>IF(ROW()=2,1,IF(A651&lt;&gt;Attack[[#This Row],[No]],1,B651+1))</f>
        <v>1</v>
      </c>
      <c r="C652" s="1" t="s">
        <v>953</v>
      </c>
      <c r="D652" s="1" t="s">
        <v>52</v>
      </c>
      <c r="E652" s="1" t="s">
        <v>90</v>
      </c>
      <c r="F652" s="1" t="s">
        <v>25</v>
      </c>
      <c r="G652" s="1" t="s">
        <v>49</v>
      </c>
      <c r="H652" s="1" t="s">
        <v>71</v>
      </c>
      <c r="I652">
        <v>1</v>
      </c>
      <c r="J652" t="s">
        <v>234</v>
      </c>
      <c r="K652" s="1" t="s">
        <v>168</v>
      </c>
      <c r="L652" s="1" t="s">
        <v>173</v>
      </c>
      <c r="M652">
        <v>33</v>
      </c>
      <c r="N652">
        <v>0</v>
      </c>
      <c r="O652">
        <v>0</v>
      </c>
      <c r="P652">
        <v>0</v>
      </c>
      <c r="X652" t="str">
        <f>Attack[[#This Row],[服装]]&amp;Attack[[#This Row],[名前]]&amp;Attack[[#This Row],[レアリティ]]</f>
        <v>水着2女川太郎ICONIC</v>
      </c>
    </row>
    <row r="653" spans="1:24" x14ac:dyDescent="0.25">
      <c r="A653">
        <f>VLOOKUP(Attack[[#This Row],[No用]],SetNo[[No.用]:[vlookup 用]],2,FALSE)</f>
        <v>148</v>
      </c>
      <c r="B653">
        <f>IF(ROW()=2,1,IF(A652&lt;&gt;Attack[[#This Row],[No]],1,B652+1))</f>
        <v>2</v>
      </c>
      <c r="C653" s="1" t="s">
        <v>953</v>
      </c>
      <c r="D653" s="1" t="s">
        <v>52</v>
      </c>
      <c r="E653" s="1" t="s">
        <v>90</v>
      </c>
      <c r="F653" s="1" t="s">
        <v>25</v>
      </c>
      <c r="G653" s="1" t="s">
        <v>49</v>
      </c>
      <c r="H653" s="1" t="s">
        <v>71</v>
      </c>
      <c r="I653">
        <v>1</v>
      </c>
      <c r="J653" t="s">
        <v>234</v>
      </c>
      <c r="K653" s="1" t="s">
        <v>169</v>
      </c>
      <c r="L653" s="1" t="s">
        <v>178</v>
      </c>
      <c r="M653">
        <v>30</v>
      </c>
      <c r="N653">
        <v>0</v>
      </c>
      <c r="O653">
        <v>0</v>
      </c>
      <c r="P653">
        <v>0</v>
      </c>
      <c r="X653" t="str">
        <f>Attack[[#This Row],[服装]]&amp;Attack[[#This Row],[名前]]&amp;Attack[[#This Row],[レアリティ]]</f>
        <v>水着2女川太郎ICONIC</v>
      </c>
    </row>
    <row r="654" spans="1:24" x14ac:dyDescent="0.25">
      <c r="A654">
        <f>VLOOKUP(Attack[[#This Row],[No用]],SetNo[[No.用]:[vlookup 用]],2,FALSE)</f>
        <v>148</v>
      </c>
      <c r="B654">
        <f>IF(ROW()=2,1,IF(A653&lt;&gt;Attack[[#This Row],[No]],1,B653+1))</f>
        <v>3</v>
      </c>
      <c r="C654" s="1" t="s">
        <v>953</v>
      </c>
      <c r="D654" s="1" t="s">
        <v>52</v>
      </c>
      <c r="E654" s="1" t="s">
        <v>90</v>
      </c>
      <c r="F654" s="1" t="s">
        <v>25</v>
      </c>
      <c r="G654" s="1" t="s">
        <v>49</v>
      </c>
      <c r="H654" s="1" t="s">
        <v>71</v>
      </c>
      <c r="I654">
        <v>1</v>
      </c>
      <c r="J654" t="s">
        <v>234</v>
      </c>
      <c r="K654" s="1" t="s">
        <v>170</v>
      </c>
      <c r="L654" s="1" t="s">
        <v>173</v>
      </c>
      <c r="M654">
        <v>39</v>
      </c>
      <c r="N654">
        <v>0</v>
      </c>
      <c r="O654">
        <v>0</v>
      </c>
      <c r="P654">
        <v>0</v>
      </c>
      <c r="X654" t="str">
        <f>Attack[[#This Row],[服装]]&amp;Attack[[#This Row],[名前]]&amp;Attack[[#This Row],[レアリティ]]</f>
        <v>水着2女川太郎ICONIC</v>
      </c>
    </row>
    <row r="655" spans="1:24" x14ac:dyDescent="0.25">
      <c r="A655">
        <f>VLOOKUP(Attack[[#This Row],[No用]],SetNo[[No.用]:[vlookup 用]],2,FALSE)</f>
        <v>148</v>
      </c>
      <c r="B655">
        <f>IF(ROW()=2,1,IF(A654&lt;&gt;Attack[[#This Row],[No]],1,B654+1))</f>
        <v>4</v>
      </c>
      <c r="C655" s="1" t="s">
        <v>953</v>
      </c>
      <c r="D655" s="1" t="s">
        <v>52</v>
      </c>
      <c r="E655" s="1" t="s">
        <v>90</v>
      </c>
      <c r="F655" s="1" t="s">
        <v>25</v>
      </c>
      <c r="G655" s="1" t="s">
        <v>49</v>
      </c>
      <c r="H655" s="1" t="s">
        <v>71</v>
      </c>
      <c r="I655">
        <v>1</v>
      </c>
      <c r="J655" t="s">
        <v>234</v>
      </c>
      <c r="K655" s="1" t="s">
        <v>171</v>
      </c>
      <c r="L655" s="1" t="s">
        <v>173</v>
      </c>
      <c r="M655">
        <v>41</v>
      </c>
      <c r="N655">
        <v>0</v>
      </c>
      <c r="O655">
        <v>0</v>
      </c>
      <c r="P655">
        <v>0</v>
      </c>
      <c r="X655" t="str">
        <f>Attack[[#This Row],[服装]]&amp;Attack[[#This Row],[名前]]&amp;Attack[[#This Row],[レアリティ]]</f>
        <v>水着2女川太郎ICONIC</v>
      </c>
    </row>
    <row r="656" spans="1:24" x14ac:dyDescent="0.25">
      <c r="A656">
        <f>VLOOKUP(Attack[[#This Row],[No用]],SetNo[[No.用]:[vlookup 用]],2,FALSE)</f>
        <v>149</v>
      </c>
      <c r="B656">
        <f>IF(ROW()=2,1,IF(A655&lt;&gt;Attack[[#This Row],[No]],1,B655+1))</f>
        <v>1</v>
      </c>
      <c r="C656" t="s">
        <v>205</v>
      </c>
      <c r="D656" t="s">
        <v>53</v>
      </c>
      <c r="E656" t="s">
        <v>23</v>
      </c>
      <c r="F656" t="s">
        <v>21</v>
      </c>
      <c r="G656" t="s">
        <v>49</v>
      </c>
      <c r="H656" t="s">
        <v>71</v>
      </c>
      <c r="I656">
        <v>0</v>
      </c>
      <c r="J656" t="s">
        <v>234</v>
      </c>
      <c r="M656">
        <v>0</v>
      </c>
      <c r="N656">
        <v>0</v>
      </c>
      <c r="O656">
        <v>0</v>
      </c>
      <c r="P656">
        <v>0</v>
      </c>
      <c r="X656" t="str">
        <f>Attack[[#This Row],[服装]]&amp;Attack[[#This Row],[名前]]&amp;Attack[[#This Row],[レアリティ]]</f>
        <v>ユニフォーム作並浩輔ICONIC</v>
      </c>
    </row>
    <row r="657" spans="1:24" x14ac:dyDescent="0.25">
      <c r="A657">
        <f>VLOOKUP(Attack[[#This Row],[No用]],SetNo[[No.用]:[vlookup 用]],2,FALSE)</f>
        <v>150</v>
      </c>
      <c r="B657">
        <f>IF(ROW()=2,1,IF(A656&lt;&gt;Attack[[#This Row],[No]],1,B656+1))</f>
        <v>1</v>
      </c>
      <c r="C657" s="1" t="s">
        <v>928</v>
      </c>
      <c r="D657" s="1" t="s">
        <v>53</v>
      </c>
      <c r="E657" s="1" t="s">
        <v>90</v>
      </c>
      <c r="F657" s="1" t="s">
        <v>21</v>
      </c>
      <c r="G657" s="1" t="s">
        <v>49</v>
      </c>
      <c r="H657" s="1" t="s">
        <v>71</v>
      </c>
      <c r="I657">
        <v>0</v>
      </c>
      <c r="J657" t="s">
        <v>234</v>
      </c>
      <c r="M657">
        <v>0</v>
      </c>
      <c r="N657">
        <v>0</v>
      </c>
      <c r="O657">
        <v>0</v>
      </c>
      <c r="P657">
        <v>0</v>
      </c>
      <c r="X657" t="str">
        <f>Attack[[#This Row],[服装]]&amp;Attack[[#This Row],[名前]]&amp;Attack[[#This Row],[レアリティ]]</f>
        <v>職業体験2作並浩輔ICONIC</v>
      </c>
    </row>
    <row r="658" spans="1:24" x14ac:dyDescent="0.25">
      <c r="A658">
        <f>VLOOKUP(Attack[[#This Row],[No用]],SetNo[[No.用]:[vlookup 用]],2,FALSE)</f>
        <v>151</v>
      </c>
      <c r="B658">
        <f>IF(ROW()=2,1,IF(A657&lt;&gt;Attack[[#This Row],[No]],1,B657+1))</f>
        <v>1</v>
      </c>
      <c r="C658" t="s">
        <v>205</v>
      </c>
      <c r="D658" t="s">
        <v>54</v>
      </c>
      <c r="E658" t="s">
        <v>23</v>
      </c>
      <c r="F658" t="s">
        <v>26</v>
      </c>
      <c r="G658" t="s">
        <v>49</v>
      </c>
      <c r="H658" t="s">
        <v>71</v>
      </c>
      <c r="I658">
        <v>1</v>
      </c>
      <c r="J658" t="s">
        <v>234</v>
      </c>
      <c r="K658" s="1" t="s">
        <v>168</v>
      </c>
      <c r="L658" s="1" t="s">
        <v>162</v>
      </c>
      <c r="M658">
        <v>27</v>
      </c>
      <c r="N658">
        <v>0</v>
      </c>
      <c r="O658">
        <v>0</v>
      </c>
      <c r="P658">
        <v>0</v>
      </c>
      <c r="X658" t="str">
        <f>Attack[[#This Row],[服装]]&amp;Attack[[#This Row],[名前]]&amp;Attack[[#This Row],[レアリティ]]</f>
        <v>ユニフォーム吹上仁悟ICONIC</v>
      </c>
    </row>
    <row r="659" spans="1:24" x14ac:dyDescent="0.25">
      <c r="A659">
        <f>VLOOKUP(Attack[[#This Row],[No用]],SetNo[[No.用]:[vlookup 用]],2,FALSE)</f>
        <v>151</v>
      </c>
      <c r="B659">
        <f>IF(ROW()=2,1,IF(A658&lt;&gt;Attack[[#This Row],[No]],1,B658+1))</f>
        <v>2</v>
      </c>
      <c r="C659" t="s">
        <v>205</v>
      </c>
      <c r="D659" t="s">
        <v>54</v>
      </c>
      <c r="E659" t="s">
        <v>23</v>
      </c>
      <c r="F659" t="s">
        <v>26</v>
      </c>
      <c r="G659" t="s">
        <v>49</v>
      </c>
      <c r="H659" t="s">
        <v>71</v>
      </c>
      <c r="I659">
        <v>1</v>
      </c>
      <c r="J659" t="s">
        <v>234</v>
      </c>
      <c r="K659" s="1" t="s">
        <v>169</v>
      </c>
      <c r="L659" s="1" t="s">
        <v>162</v>
      </c>
      <c r="M659">
        <v>25</v>
      </c>
      <c r="N659">
        <v>0</v>
      </c>
      <c r="O659">
        <v>0</v>
      </c>
      <c r="P659">
        <v>0</v>
      </c>
      <c r="X659" t="str">
        <f>Attack[[#This Row],[服装]]&amp;Attack[[#This Row],[名前]]&amp;Attack[[#This Row],[レアリティ]]</f>
        <v>ユニフォーム吹上仁悟ICONIC</v>
      </c>
    </row>
    <row r="660" spans="1:24" x14ac:dyDescent="0.25">
      <c r="A660">
        <f>VLOOKUP(Attack[[#This Row],[No用]],SetNo[[No.用]:[vlookup 用]],2,FALSE)</f>
        <v>151</v>
      </c>
      <c r="B660">
        <f>IF(ROW()=2,1,IF(A659&lt;&gt;Attack[[#This Row],[No]],1,B659+1))</f>
        <v>3</v>
      </c>
      <c r="C660" t="s">
        <v>205</v>
      </c>
      <c r="D660" t="s">
        <v>54</v>
      </c>
      <c r="E660" t="s">
        <v>23</v>
      </c>
      <c r="F660" t="s">
        <v>26</v>
      </c>
      <c r="G660" t="s">
        <v>49</v>
      </c>
      <c r="H660" t="s">
        <v>71</v>
      </c>
      <c r="I660">
        <v>1</v>
      </c>
      <c r="J660" t="s">
        <v>234</v>
      </c>
      <c r="K660" s="1" t="s">
        <v>172</v>
      </c>
      <c r="L660" s="1" t="s">
        <v>162</v>
      </c>
      <c r="M660">
        <v>25</v>
      </c>
      <c r="N660">
        <v>0</v>
      </c>
      <c r="O660">
        <v>0</v>
      </c>
      <c r="P660">
        <v>0</v>
      </c>
      <c r="X660" t="str">
        <f>Attack[[#This Row],[服装]]&amp;Attack[[#This Row],[名前]]&amp;Attack[[#This Row],[レアリティ]]</f>
        <v>ユニフォーム吹上仁悟ICONIC</v>
      </c>
    </row>
    <row r="661" spans="1:24" x14ac:dyDescent="0.25">
      <c r="A661">
        <f>VLOOKUP(Attack[[#This Row],[No用]],SetNo[[No.用]:[vlookup 用]],2,FALSE)</f>
        <v>152</v>
      </c>
      <c r="B661">
        <f>IF(ROW()=2,1,IF(A660&lt;&gt;Attack[[#This Row],[No]],1,B660+1))</f>
        <v>1</v>
      </c>
      <c r="C661" s="1" t="s">
        <v>108</v>
      </c>
      <c r="D661" s="1" t="s">
        <v>610</v>
      </c>
      <c r="E661" s="1" t="s">
        <v>23</v>
      </c>
      <c r="F661" s="1" t="s">
        <v>74</v>
      </c>
      <c r="G661" s="1" t="s">
        <v>49</v>
      </c>
      <c r="H661" s="1" t="s">
        <v>71</v>
      </c>
      <c r="I661">
        <v>1</v>
      </c>
      <c r="J661" t="s">
        <v>234</v>
      </c>
      <c r="K661" s="1" t="s">
        <v>168</v>
      </c>
      <c r="L661" s="1" t="s">
        <v>162</v>
      </c>
      <c r="M661">
        <v>26</v>
      </c>
      <c r="N661">
        <v>0</v>
      </c>
      <c r="O661">
        <v>0</v>
      </c>
      <c r="P661">
        <v>0</v>
      </c>
      <c r="X661" t="str">
        <f>Attack[[#This Row],[服装]]&amp;Attack[[#This Row],[名前]]&amp;Attack[[#This Row],[レアリティ]]</f>
        <v>ユニフォーム茂庭要ICONIC</v>
      </c>
    </row>
    <row r="662" spans="1:24" x14ac:dyDescent="0.25">
      <c r="A662">
        <f>VLOOKUP(Attack[[#This Row],[No用]],SetNo[[No.用]:[vlookup 用]],2,FALSE)</f>
        <v>152</v>
      </c>
      <c r="B662">
        <f>IF(ROW()=2,1,IF(A661&lt;&gt;Attack[[#This Row],[No]],1,B661+1))</f>
        <v>2</v>
      </c>
      <c r="C662" s="1" t="s">
        <v>108</v>
      </c>
      <c r="D662" s="1" t="s">
        <v>610</v>
      </c>
      <c r="E662" s="1" t="s">
        <v>23</v>
      </c>
      <c r="F662" s="1" t="s">
        <v>74</v>
      </c>
      <c r="G662" s="1" t="s">
        <v>49</v>
      </c>
      <c r="H662" s="1" t="s">
        <v>71</v>
      </c>
      <c r="I662">
        <v>1</v>
      </c>
      <c r="J662" t="s">
        <v>234</v>
      </c>
      <c r="K662" s="1" t="s">
        <v>169</v>
      </c>
      <c r="L662" s="1" t="s">
        <v>162</v>
      </c>
      <c r="M662">
        <v>26</v>
      </c>
      <c r="N662">
        <v>0</v>
      </c>
      <c r="O662">
        <v>0</v>
      </c>
      <c r="P662">
        <v>0</v>
      </c>
      <c r="X662" t="str">
        <f>Attack[[#This Row],[服装]]&amp;Attack[[#This Row],[名前]]&amp;Attack[[#This Row],[レアリティ]]</f>
        <v>ユニフォーム茂庭要ICONIC</v>
      </c>
    </row>
    <row r="663" spans="1:24" x14ac:dyDescent="0.25">
      <c r="A663">
        <f>VLOOKUP(Attack[[#This Row],[No用]],SetNo[[No.用]:[vlookup 用]],2,FALSE)</f>
        <v>153</v>
      </c>
      <c r="B663">
        <f>IF(ROW()=2,1,IF(A662&lt;&gt;Attack[[#This Row],[No]],1,B662+1))</f>
        <v>1</v>
      </c>
      <c r="C663" s="1" t="s">
        <v>1364</v>
      </c>
      <c r="D663" s="1" t="s">
        <v>610</v>
      </c>
      <c r="E663" s="1" t="s">
        <v>90</v>
      </c>
      <c r="F663" s="1" t="s">
        <v>74</v>
      </c>
      <c r="G663" s="1" t="s">
        <v>49</v>
      </c>
      <c r="H663" s="1" t="s">
        <v>71</v>
      </c>
      <c r="I663">
        <v>1</v>
      </c>
      <c r="J663" t="s">
        <v>234</v>
      </c>
      <c r="K663" s="1" t="s">
        <v>168</v>
      </c>
      <c r="L663" s="1" t="s">
        <v>162</v>
      </c>
      <c r="M663">
        <v>26</v>
      </c>
      <c r="N663">
        <v>0</v>
      </c>
      <c r="O663">
        <v>0</v>
      </c>
      <c r="P663">
        <v>0</v>
      </c>
      <c r="X663" t="str">
        <f>Attack[[#This Row],[服装]]&amp;Attack[[#This Row],[名前]]&amp;Attack[[#This Row],[レアリティ]]</f>
        <v>寝正月茂庭要ICONIC</v>
      </c>
    </row>
    <row r="664" spans="1:24" x14ac:dyDescent="0.25">
      <c r="A664">
        <f>VLOOKUP(Attack[[#This Row],[No用]],SetNo[[No.用]:[vlookup 用]],2,FALSE)</f>
        <v>153</v>
      </c>
      <c r="B664">
        <f>IF(ROW()=2,1,IF(A663&lt;&gt;Attack[[#This Row],[No]],1,B663+1))</f>
        <v>2</v>
      </c>
      <c r="C664" s="1" t="s">
        <v>1364</v>
      </c>
      <c r="D664" s="1" t="s">
        <v>610</v>
      </c>
      <c r="E664" s="1" t="s">
        <v>90</v>
      </c>
      <c r="F664" s="1" t="s">
        <v>74</v>
      </c>
      <c r="G664" s="1" t="s">
        <v>49</v>
      </c>
      <c r="H664" s="1" t="s">
        <v>71</v>
      </c>
      <c r="I664">
        <v>1</v>
      </c>
      <c r="J664" t="s">
        <v>234</v>
      </c>
      <c r="K664" s="1" t="s">
        <v>169</v>
      </c>
      <c r="L664" s="1" t="s">
        <v>162</v>
      </c>
      <c r="M664">
        <v>26</v>
      </c>
      <c r="N664">
        <v>0</v>
      </c>
      <c r="O664">
        <v>0</v>
      </c>
      <c r="P664">
        <v>0</v>
      </c>
      <c r="X664" t="str">
        <f>Attack[[#This Row],[服装]]&amp;Attack[[#This Row],[名前]]&amp;Attack[[#This Row],[レアリティ]]</f>
        <v>寝正月茂庭要ICONIC</v>
      </c>
    </row>
    <row r="665" spans="1:24" x14ac:dyDescent="0.25">
      <c r="A665">
        <f>VLOOKUP(Attack[[#This Row],[No用]],SetNo[[No.用]:[vlookup 用]],2,FALSE)</f>
        <v>154</v>
      </c>
      <c r="B665">
        <f>IF(ROW()=2,1,IF(A662&lt;&gt;Attack[[#This Row],[No]],1,B662+1))</f>
        <v>1</v>
      </c>
      <c r="C665" s="1" t="s">
        <v>108</v>
      </c>
      <c r="D665" s="1" t="s">
        <v>612</v>
      </c>
      <c r="E665" s="1" t="s">
        <v>23</v>
      </c>
      <c r="F665" s="1" t="s">
        <v>82</v>
      </c>
      <c r="G665" s="1" t="s">
        <v>49</v>
      </c>
      <c r="H665" s="1" t="s">
        <v>71</v>
      </c>
      <c r="I665">
        <v>1</v>
      </c>
      <c r="J665" t="s">
        <v>234</v>
      </c>
      <c r="K665" s="1" t="s">
        <v>168</v>
      </c>
      <c r="L665" s="1" t="s">
        <v>162</v>
      </c>
      <c r="M665">
        <v>30</v>
      </c>
      <c r="N665">
        <v>0</v>
      </c>
      <c r="O665">
        <v>0</v>
      </c>
      <c r="P665">
        <v>0</v>
      </c>
      <c r="X665" t="str">
        <f>Attack[[#This Row],[服装]]&amp;Attack[[#This Row],[名前]]&amp;Attack[[#This Row],[レアリティ]]</f>
        <v>ユニフォーム鎌先靖志ICONIC</v>
      </c>
    </row>
    <row r="666" spans="1:24" x14ac:dyDescent="0.25">
      <c r="A666">
        <f>VLOOKUP(Attack[[#This Row],[No用]],SetNo[[No.用]:[vlookup 用]],2,FALSE)</f>
        <v>154</v>
      </c>
      <c r="B666">
        <f>IF(ROW()=2,1,IF(A665&lt;&gt;Attack[[#This Row],[No]],1,B665+1))</f>
        <v>2</v>
      </c>
      <c r="C666" s="1" t="s">
        <v>108</v>
      </c>
      <c r="D666" s="1" t="s">
        <v>612</v>
      </c>
      <c r="E666" s="1" t="s">
        <v>23</v>
      </c>
      <c r="F666" s="1" t="s">
        <v>82</v>
      </c>
      <c r="G666" s="1" t="s">
        <v>49</v>
      </c>
      <c r="H666" s="1" t="s">
        <v>71</v>
      </c>
      <c r="I666">
        <v>1</v>
      </c>
      <c r="J666" t="s">
        <v>234</v>
      </c>
      <c r="K666" s="1" t="s">
        <v>169</v>
      </c>
      <c r="L666" s="1" t="s">
        <v>162</v>
      </c>
      <c r="M666">
        <v>30</v>
      </c>
      <c r="N666">
        <v>0</v>
      </c>
      <c r="O666">
        <v>0</v>
      </c>
      <c r="P666">
        <v>0</v>
      </c>
      <c r="X666" t="str">
        <f>Attack[[#This Row],[服装]]&amp;Attack[[#This Row],[名前]]&amp;Attack[[#This Row],[レアリティ]]</f>
        <v>ユニフォーム鎌先靖志ICONIC</v>
      </c>
    </row>
    <row r="667" spans="1:24" x14ac:dyDescent="0.25">
      <c r="A667">
        <f>VLOOKUP(Attack[[#This Row],[No用]],SetNo[[No.用]:[vlookup 用]],2,FALSE)</f>
        <v>154</v>
      </c>
      <c r="B667">
        <f>IF(ROW()=2,1,IF(A666&lt;&gt;Attack[[#This Row],[No]],1,B666+1))</f>
        <v>3</v>
      </c>
      <c r="C667" s="1" t="s">
        <v>108</v>
      </c>
      <c r="D667" s="1" t="s">
        <v>612</v>
      </c>
      <c r="E667" s="1" t="s">
        <v>23</v>
      </c>
      <c r="F667" s="1" t="s">
        <v>82</v>
      </c>
      <c r="G667" s="1" t="s">
        <v>49</v>
      </c>
      <c r="H667" s="1" t="s">
        <v>71</v>
      </c>
      <c r="I667">
        <v>1</v>
      </c>
      <c r="J667" t="s">
        <v>234</v>
      </c>
      <c r="K667" s="1" t="s">
        <v>172</v>
      </c>
      <c r="L667" s="1" t="s">
        <v>162</v>
      </c>
      <c r="M667">
        <v>30</v>
      </c>
      <c r="N667">
        <v>0</v>
      </c>
      <c r="O667">
        <v>0</v>
      </c>
      <c r="P667">
        <v>0</v>
      </c>
      <c r="X667" t="str">
        <f>Attack[[#This Row],[服装]]&amp;Attack[[#This Row],[名前]]&amp;Attack[[#This Row],[レアリティ]]</f>
        <v>ユニフォーム鎌先靖志ICONIC</v>
      </c>
    </row>
    <row r="668" spans="1:24" x14ac:dyDescent="0.25">
      <c r="A668">
        <f>VLOOKUP(Attack[[#This Row],[No用]],SetNo[[No.用]:[vlookup 用]],2,FALSE)</f>
        <v>155</v>
      </c>
      <c r="B668">
        <f>IF(ROW()=2,1,IF(A667&lt;&gt;Attack[[#This Row],[No]],1,B667+1))</f>
        <v>1</v>
      </c>
      <c r="C668" s="1" t="s">
        <v>752</v>
      </c>
      <c r="D668" s="1" t="s">
        <v>612</v>
      </c>
      <c r="E668" s="1" t="s">
        <v>90</v>
      </c>
      <c r="F668" s="1" t="s">
        <v>82</v>
      </c>
      <c r="G668" s="1" t="s">
        <v>49</v>
      </c>
      <c r="H668" s="1" t="s">
        <v>71</v>
      </c>
      <c r="I668">
        <v>1</v>
      </c>
      <c r="J668" t="s">
        <v>234</v>
      </c>
      <c r="K668" s="1" t="s">
        <v>168</v>
      </c>
      <c r="L668" s="1" t="s">
        <v>162</v>
      </c>
      <c r="M668">
        <v>30</v>
      </c>
      <c r="N668">
        <v>0</v>
      </c>
      <c r="O668">
        <v>0</v>
      </c>
      <c r="P668">
        <v>0</v>
      </c>
      <c r="X668" t="str">
        <f>Attack[[#This Row],[服装]]&amp;Attack[[#This Row],[名前]]&amp;Attack[[#This Row],[レアリティ]]</f>
        <v>甲冑鎌先靖志ICONIC</v>
      </c>
    </row>
    <row r="669" spans="1:24" x14ac:dyDescent="0.25">
      <c r="A669">
        <f>VLOOKUP(Attack[[#This Row],[No用]],SetNo[[No.用]:[vlookup 用]],2,FALSE)</f>
        <v>155</v>
      </c>
      <c r="B669">
        <f>IF(ROW()=2,1,IF(A668&lt;&gt;Attack[[#This Row],[No]],1,B668+1))</f>
        <v>2</v>
      </c>
      <c r="C669" s="1" t="s">
        <v>752</v>
      </c>
      <c r="D669" s="1" t="s">
        <v>612</v>
      </c>
      <c r="E669" s="1" t="s">
        <v>90</v>
      </c>
      <c r="F669" s="1" t="s">
        <v>82</v>
      </c>
      <c r="G669" s="1" t="s">
        <v>49</v>
      </c>
      <c r="H669" s="1" t="s">
        <v>71</v>
      </c>
      <c r="I669">
        <v>1</v>
      </c>
      <c r="J669" t="s">
        <v>234</v>
      </c>
      <c r="K669" s="1" t="s">
        <v>169</v>
      </c>
      <c r="L669" s="1" t="s">
        <v>162</v>
      </c>
      <c r="M669">
        <v>30</v>
      </c>
      <c r="N669">
        <v>0</v>
      </c>
      <c r="O669">
        <v>0</v>
      </c>
      <c r="P669">
        <v>0</v>
      </c>
      <c r="X669" t="str">
        <f>Attack[[#This Row],[服装]]&amp;Attack[[#This Row],[名前]]&amp;Attack[[#This Row],[レアリティ]]</f>
        <v>甲冑鎌先靖志ICONIC</v>
      </c>
    </row>
    <row r="670" spans="1:24" x14ac:dyDescent="0.25">
      <c r="A670">
        <f>VLOOKUP(Attack[[#This Row],[No用]],SetNo[[No.用]:[vlookup 用]],2,FALSE)</f>
        <v>155</v>
      </c>
      <c r="B670">
        <f>IF(ROW()=2,1,IF(A669&lt;&gt;Attack[[#This Row],[No]],1,B669+1))</f>
        <v>3</v>
      </c>
      <c r="C670" s="1" t="s">
        <v>752</v>
      </c>
      <c r="D670" s="1" t="s">
        <v>612</v>
      </c>
      <c r="E670" s="1" t="s">
        <v>90</v>
      </c>
      <c r="F670" s="1" t="s">
        <v>82</v>
      </c>
      <c r="G670" s="1" t="s">
        <v>49</v>
      </c>
      <c r="H670" s="1" t="s">
        <v>71</v>
      </c>
      <c r="I670">
        <v>1</v>
      </c>
      <c r="J670" t="s">
        <v>234</v>
      </c>
      <c r="K670" s="1" t="s">
        <v>172</v>
      </c>
      <c r="L670" s="1" t="s">
        <v>162</v>
      </c>
      <c r="M670">
        <v>30</v>
      </c>
      <c r="N670">
        <v>0</v>
      </c>
      <c r="O670">
        <v>0</v>
      </c>
      <c r="P670">
        <v>0</v>
      </c>
      <c r="X670" t="str">
        <f>Attack[[#This Row],[服装]]&amp;Attack[[#This Row],[名前]]&amp;Attack[[#This Row],[レアリティ]]</f>
        <v>甲冑鎌先靖志ICONIC</v>
      </c>
    </row>
    <row r="671" spans="1:24" x14ac:dyDescent="0.25">
      <c r="A671">
        <f>VLOOKUP(Attack[[#This Row],[No用]],SetNo[[No.用]:[vlookup 用]],2,FALSE)</f>
        <v>156</v>
      </c>
      <c r="B671">
        <f>IF(ROW()=2,1,IF(A670&lt;&gt;Attack[[#This Row],[No]],1,B670+1))</f>
        <v>1</v>
      </c>
      <c r="C671" s="1" t="s">
        <v>108</v>
      </c>
      <c r="D671" s="1" t="s">
        <v>614</v>
      </c>
      <c r="E671" s="1" t="s">
        <v>23</v>
      </c>
      <c r="F671" s="1" t="s">
        <v>78</v>
      </c>
      <c r="G671" s="1" t="s">
        <v>49</v>
      </c>
      <c r="H671" s="1" t="s">
        <v>71</v>
      </c>
      <c r="I671">
        <v>1</v>
      </c>
      <c r="J671" t="s">
        <v>234</v>
      </c>
      <c r="K671" s="1" t="s">
        <v>168</v>
      </c>
      <c r="L671" s="1" t="s">
        <v>173</v>
      </c>
      <c r="M671">
        <v>35</v>
      </c>
      <c r="N671">
        <v>0</v>
      </c>
      <c r="O671">
        <v>0</v>
      </c>
      <c r="P671">
        <v>0</v>
      </c>
      <c r="X671" t="str">
        <f>Attack[[#This Row],[服装]]&amp;Attack[[#This Row],[名前]]&amp;Attack[[#This Row],[レアリティ]]</f>
        <v>ユニフォーム笹谷武仁ICONIC</v>
      </c>
    </row>
    <row r="672" spans="1:24" x14ac:dyDescent="0.25">
      <c r="A672">
        <f>VLOOKUP(Attack[[#This Row],[No用]],SetNo[[No.用]:[vlookup 用]],2,FALSE)</f>
        <v>156</v>
      </c>
      <c r="B672">
        <f>IF(ROW()=2,1,IF(A671&lt;&gt;Attack[[#This Row],[No]],1,B671+1))</f>
        <v>2</v>
      </c>
      <c r="C672" s="1" t="s">
        <v>108</v>
      </c>
      <c r="D672" s="1" t="s">
        <v>614</v>
      </c>
      <c r="E672" s="1" t="s">
        <v>23</v>
      </c>
      <c r="F672" s="1" t="s">
        <v>78</v>
      </c>
      <c r="G672" s="1" t="s">
        <v>49</v>
      </c>
      <c r="H672" s="1" t="s">
        <v>71</v>
      </c>
      <c r="I672">
        <v>1</v>
      </c>
      <c r="J672" t="s">
        <v>234</v>
      </c>
      <c r="K672" s="1" t="s">
        <v>169</v>
      </c>
      <c r="L672" s="1" t="s">
        <v>173</v>
      </c>
      <c r="M672">
        <v>35</v>
      </c>
      <c r="N672">
        <v>0</v>
      </c>
      <c r="O672">
        <v>0</v>
      </c>
      <c r="P672">
        <v>0</v>
      </c>
      <c r="X672" t="str">
        <f>Attack[[#This Row],[服装]]&amp;Attack[[#This Row],[名前]]&amp;Attack[[#This Row],[レアリティ]]</f>
        <v>ユニフォーム笹谷武仁ICONIC</v>
      </c>
    </row>
    <row r="673" spans="1:24" x14ac:dyDescent="0.25">
      <c r="A673">
        <f>VLOOKUP(Attack[[#This Row],[No用]],SetNo[[No.用]:[vlookup 用]],2,FALSE)</f>
        <v>156</v>
      </c>
      <c r="B673">
        <f>IF(ROW()=2,1,IF(A672&lt;&gt;Attack[[#This Row],[No]],1,B672+1))</f>
        <v>3</v>
      </c>
      <c r="C673" s="1" t="s">
        <v>108</v>
      </c>
      <c r="D673" s="1" t="s">
        <v>614</v>
      </c>
      <c r="E673" s="1" t="s">
        <v>23</v>
      </c>
      <c r="F673" s="1" t="s">
        <v>78</v>
      </c>
      <c r="G673" s="1" t="s">
        <v>49</v>
      </c>
      <c r="H673" s="1" t="s">
        <v>71</v>
      </c>
      <c r="I673">
        <v>1</v>
      </c>
      <c r="J673" t="s">
        <v>234</v>
      </c>
      <c r="K673" s="1" t="s">
        <v>257</v>
      </c>
      <c r="L673" s="1" t="s">
        <v>173</v>
      </c>
      <c r="M673">
        <v>38</v>
      </c>
      <c r="N673">
        <v>0</v>
      </c>
      <c r="O673">
        <v>0</v>
      </c>
      <c r="P673">
        <v>0</v>
      </c>
      <c r="X673" t="str">
        <f>Attack[[#This Row],[服装]]&amp;Attack[[#This Row],[名前]]&amp;Attack[[#This Row],[レアリティ]]</f>
        <v>ユニフォーム笹谷武仁ICONIC</v>
      </c>
    </row>
    <row r="674" spans="1:24" x14ac:dyDescent="0.25">
      <c r="A674">
        <f>VLOOKUP(Attack[[#This Row],[No用]],SetNo[[No.用]:[vlookup 用]],2,FALSE)</f>
        <v>156</v>
      </c>
      <c r="B674">
        <f>IF(ROW()=2,1,IF(A673&lt;&gt;Attack[[#This Row],[No]],1,B673+1))</f>
        <v>4</v>
      </c>
      <c r="C674" s="1" t="s">
        <v>108</v>
      </c>
      <c r="D674" s="1" t="s">
        <v>614</v>
      </c>
      <c r="E674" s="1" t="s">
        <v>23</v>
      </c>
      <c r="F674" s="1" t="s">
        <v>78</v>
      </c>
      <c r="G674" s="1" t="s">
        <v>49</v>
      </c>
      <c r="H674" s="1" t="s">
        <v>71</v>
      </c>
      <c r="I674">
        <v>1</v>
      </c>
      <c r="J674" t="s">
        <v>234</v>
      </c>
      <c r="K674" s="1" t="s">
        <v>183</v>
      </c>
      <c r="L674" s="1" t="s">
        <v>224</v>
      </c>
      <c r="M674">
        <v>47</v>
      </c>
      <c r="N674">
        <v>0</v>
      </c>
      <c r="O674">
        <v>57</v>
      </c>
      <c r="P674">
        <v>0</v>
      </c>
      <c r="X674" t="str">
        <f>Attack[[#This Row],[服装]]&amp;Attack[[#This Row],[名前]]&amp;Attack[[#This Row],[レアリティ]]</f>
        <v>ユニフォーム笹谷武仁ICONIC</v>
      </c>
    </row>
    <row r="675" spans="1:24" x14ac:dyDescent="0.25">
      <c r="A675">
        <f>VLOOKUP(Attack[[#This Row],[No用]],SetNo[[No.用]:[vlookup 用]],2,FALSE)</f>
        <v>157</v>
      </c>
      <c r="B675">
        <f>IF(ROW()=2,1,IF(A674&lt;&gt;Attack[[#This Row],[No]],1,B674+1))</f>
        <v>1</v>
      </c>
      <c r="C675" t="s">
        <v>205</v>
      </c>
      <c r="D675" t="s">
        <v>30</v>
      </c>
      <c r="E675" t="s">
        <v>23</v>
      </c>
      <c r="F675" t="s">
        <v>31</v>
      </c>
      <c r="G675" t="s">
        <v>20</v>
      </c>
      <c r="H675" t="s">
        <v>71</v>
      </c>
      <c r="I675">
        <v>1</v>
      </c>
      <c r="J675" t="s">
        <v>234</v>
      </c>
      <c r="K675" s="1" t="s">
        <v>168</v>
      </c>
      <c r="L675" s="1" t="s">
        <v>162</v>
      </c>
      <c r="M675">
        <v>33</v>
      </c>
      <c r="N675">
        <v>0</v>
      </c>
      <c r="O675">
        <v>0</v>
      </c>
      <c r="P675">
        <v>0</v>
      </c>
      <c r="X675" t="str">
        <f>Attack[[#This Row],[服装]]&amp;Attack[[#This Row],[名前]]&amp;Attack[[#This Row],[レアリティ]]</f>
        <v>ユニフォーム及川徹ICONIC</v>
      </c>
    </row>
    <row r="676" spans="1:24" x14ac:dyDescent="0.25">
      <c r="A676">
        <f>VLOOKUP(Attack[[#This Row],[No用]],SetNo[[No.用]:[vlookup 用]],2,FALSE)</f>
        <v>157</v>
      </c>
      <c r="B676">
        <f>IF(ROW()=2,1,IF(A675&lt;&gt;Attack[[#This Row],[No]],1,B675+1))</f>
        <v>2</v>
      </c>
      <c r="C676" t="s">
        <v>205</v>
      </c>
      <c r="D676" t="s">
        <v>30</v>
      </c>
      <c r="E676" t="s">
        <v>23</v>
      </c>
      <c r="F676" t="s">
        <v>31</v>
      </c>
      <c r="G676" t="s">
        <v>20</v>
      </c>
      <c r="H676" t="s">
        <v>71</v>
      </c>
      <c r="I676">
        <v>1</v>
      </c>
      <c r="J676" t="s">
        <v>234</v>
      </c>
      <c r="K676" s="1" t="s">
        <v>169</v>
      </c>
      <c r="L676" s="1" t="s">
        <v>162</v>
      </c>
      <c r="M676">
        <v>33</v>
      </c>
      <c r="N676">
        <v>0</v>
      </c>
      <c r="O676">
        <v>0</v>
      </c>
      <c r="P676">
        <v>0</v>
      </c>
      <c r="X676" t="str">
        <f>Attack[[#This Row],[服装]]&amp;Attack[[#This Row],[名前]]&amp;Attack[[#This Row],[レアリティ]]</f>
        <v>ユニフォーム及川徹ICONIC</v>
      </c>
    </row>
    <row r="677" spans="1:24" x14ac:dyDescent="0.25">
      <c r="A677">
        <f>VLOOKUP(Attack[[#This Row],[No用]],SetNo[[No.用]:[vlookup 用]],2,FALSE)</f>
        <v>157</v>
      </c>
      <c r="B677">
        <f>IF(ROW()=2,1,IF(A676&lt;&gt;Attack[[#This Row],[No]],1,B676+1))</f>
        <v>3</v>
      </c>
      <c r="C677" t="s">
        <v>205</v>
      </c>
      <c r="D677" t="s">
        <v>30</v>
      </c>
      <c r="E677" t="s">
        <v>23</v>
      </c>
      <c r="F677" t="s">
        <v>31</v>
      </c>
      <c r="G677" t="s">
        <v>20</v>
      </c>
      <c r="H677" t="s">
        <v>71</v>
      </c>
      <c r="I677">
        <v>1</v>
      </c>
      <c r="J677" t="s">
        <v>234</v>
      </c>
      <c r="K677" s="1" t="s">
        <v>171</v>
      </c>
      <c r="L677" s="1" t="s">
        <v>162</v>
      </c>
      <c r="M677">
        <v>33</v>
      </c>
      <c r="N677">
        <v>0</v>
      </c>
      <c r="O677">
        <v>0</v>
      </c>
      <c r="P677">
        <v>0</v>
      </c>
      <c r="X677" t="str">
        <f>Attack[[#This Row],[服装]]&amp;Attack[[#This Row],[名前]]&amp;Attack[[#This Row],[レアリティ]]</f>
        <v>ユニフォーム及川徹ICONIC</v>
      </c>
    </row>
    <row r="678" spans="1:24" x14ac:dyDescent="0.25">
      <c r="A678">
        <f>VLOOKUP(Attack[[#This Row],[No用]],SetNo[[No.用]:[vlookup 用]],2,FALSE)</f>
        <v>157</v>
      </c>
      <c r="B678">
        <f>IF(ROW()=2,1,IF(A677&lt;&gt;Attack[[#This Row],[No]],1,B677+1))</f>
        <v>4</v>
      </c>
      <c r="C678" t="s">
        <v>205</v>
      </c>
      <c r="D678" t="s">
        <v>30</v>
      </c>
      <c r="E678" t="s">
        <v>23</v>
      </c>
      <c r="F678" t="s">
        <v>31</v>
      </c>
      <c r="G678" t="s">
        <v>20</v>
      </c>
      <c r="H678" t="s">
        <v>71</v>
      </c>
      <c r="I678">
        <v>1</v>
      </c>
      <c r="J678" t="s">
        <v>234</v>
      </c>
      <c r="K678" s="1" t="s">
        <v>172</v>
      </c>
      <c r="L678" s="1" t="s">
        <v>162</v>
      </c>
      <c r="M678">
        <v>33</v>
      </c>
      <c r="N678">
        <v>0</v>
      </c>
      <c r="O678">
        <v>0</v>
      </c>
      <c r="P678">
        <v>0</v>
      </c>
      <c r="X678" t="str">
        <f>Attack[[#This Row],[服装]]&amp;Attack[[#This Row],[名前]]&amp;Attack[[#This Row],[レアリティ]]</f>
        <v>ユニフォーム及川徹ICONIC</v>
      </c>
    </row>
    <row r="679" spans="1:24" x14ac:dyDescent="0.25">
      <c r="A679">
        <f>VLOOKUP(Attack[[#This Row],[No用]],SetNo[[No.用]:[vlookup 用]],2,FALSE)</f>
        <v>158</v>
      </c>
      <c r="B679">
        <f>IF(ROW()=2,1,IF(A678&lt;&gt;Attack[[#This Row],[No]],1,B678+1))</f>
        <v>1</v>
      </c>
      <c r="C679" t="s">
        <v>117</v>
      </c>
      <c r="D679" t="s">
        <v>30</v>
      </c>
      <c r="E679" t="s">
        <v>24</v>
      </c>
      <c r="F679" t="s">
        <v>31</v>
      </c>
      <c r="G679" t="s">
        <v>20</v>
      </c>
      <c r="H679" t="s">
        <v>71</v>
      </c>
      <c r="I679">
        <v>1</v>
      </c>
      <c r="J679" t="s">
        <v>234</v>
      </c>
      <c r="K679" s="1" t="s">
        <v>168</v>
      </c>
      <c r="L679" s="1" t="s">
        <v>162</v>
      </c>
      <c r="M679">
        <v>33</v>
      </c>
      <c r="N679">
        <v>0</v>
      </c>
      <c r="O679">
        <v>0</v>
      </c>
      <c r="P679">
        <v>0</v>
      </c>
      <c r="X679" t="str">
        <f>Attack[[#This Row],[服装]]&amp;Attack[[#This Row],[名前]]&amp;Attack[[#This Row],[レアリティ]]</f>
        <v>プール掃除及川徹ICONIC</v>
      </c>
    </row>
    <row r="680" spans="1:24" x14ac:dyDescent="0.25">
      <c r="A680">
        <f>VLOOKUP(Attack[[#This Row],[No用]],SetNo[[No.用]:[vlookup 用]],2,FALSE)</f>
        <v>158</v>
      </c>
      <c r="B680">
        <f>IF(ROW()=2,1,IF(A679&lt;&gt;Attack[[#This Row],[No]],1,B679+1))</f>
        <v>2</v>
      </c>
      <c r="C680" t="s">
        <v>117</v>
      </c>
      <c r="D680" t="s">
        <v>30</v>
      </c>
      <c r="E680" t="s">
        <v>24</v>
      </c>
      <c r="F680" t="s">
        <v>31</v>
      </c>
      <c r="G680" t="s">
        <v>20</v>
      </c>
      <c r="H680" t="s">
        <v>71</v>
      </c>
      <c r="I680">
        <v>1</v>
      </c>
      <c r="J680" t="s">
        <v>234</v>
      </c>
      <c r="K680" s="1" t="s">
        <v>169</v>
      </c>
      <c r="L680" s="1" t="s">
        <v>162</v>
      </c>
      <c r="M680">
        <v>33</v>
      </c>
      <c r="N680">
        <v>0</v>
      </c>
      <c r="O680">
        <v>0</v>
      </c>
      <c r="P680">
        <v>0</v>
      </c>
      <c r="X680" t="str">
        <f>Attack[[#This Row],[服装]]&amp;Attack[[#This Row],[名前]]&amp;Attack[[#This Row],[レアリティ]]</f>
        <v>プール掃除及川徹ICONIC</v>
      </c>
    </row>
    <row r="681" spans="1:24" x14ac:dyDescent="0.25">
      <c r="A681">
        <f>VLOOKUP(Attack[[#This Row],[No用]],SetNo[[No.用]:[vlookup 用]],2,FALSE)</f>
        <v>158</v>
      </c>
      <c r="B681">
        <f>IF(ROW()=2,1,IF(A680&lt;&gt;Attack[[#This Row],[No]],1,B680+1))</f>
        <v>3</v>
      </c>
      <c r="C681" t="s">
        <v>117</v>
      </c>
      <c r="D681" t="s">
        <v>30</v>
      </c>
      <c r="E681" t="s">
        <v>24</v>
      </c>
      <c r="F681" t="s">
        <v>31</v>
      </c>
      <c r="G681" t="s">
        <v>20</v>
      </c>
      <c r="H681" t="s">
        <v>71</v>
      </c>
      <c r="I681">
        <v>1</v>
      </c>
      <c r="J681" t="s">
        <v>234</v>
      </c>
      <c r="K681" s="1" t="s">
        <v>171</v>
      </c>
      <c r="L681" s="1" t="s">
        <v>162</v>
      </c>
      <c r="M681">
        <v>33</v>
      </c>
      <c r="N681">
        <v>0</v>
      </c>
      <c r="O681">
        <v>0</v>
      </c>
      <c r="P681">
        <v>0</v>
      </c>
      <c r="X681" t="str">
        <f>Attack[[#This Row],[服装]]&amp;Attack[[#This Row],[名前]]&amp;Attack[[#This Row],[レアリティ]]</f>
        <v>プール掃除及川徹ICONIC</v>
      </c>
    </row>
    <row r="682" spans="1:24" x14ac:dyDescent="0.25">
      <c r="A682">
        <f>VLOOKUP(Attack[[#This Row],[No用]],SetNo[[No.用]:[vlookup 用]],2,FALSE)</f>
        <v>158</v>
      </c>
      <c r="B682">
        <f>IF(ROW()=2,1,IF(A681&lt;&gt;Attack[[#This Row],[No]],1,B681+1))</f>
        <v>4</v>
      </c>
      <c r="C682" t="s">
        <v>117</v>
      </c>
      <c r="D682" t="s">
        <v>30</v>
      </c>
      <c r="E682" t="s">
        <v>24</v>
      </c>
      <c r="F682" t="s">
        <v>31</v>
      </c>
      <c r="G682" t="s">
        <v>20</v>
      </c>
      <c r="H682" t="s">
        <v>71</v>
      </c>
      <c r="I682">
        <v>1</v>
      </c>
      <c r="J682" t="s">
        <v>234</v>
      </c>
      <c r="K682" s="1" t="s">
        <v>172</v>
      </c>
      <c r="L682" s="1" t="s">
        <v>162</v>
      </c>
      <c r="M682">
        <v>33</v>
      </c>
      <c r="N682">
        <v>0</v>
      </c>
      <c r="O682">
        <v>0</v>
      </c>
      <c r="P682">
        <v>0</v>
      </c>
      <c r="X682" t="str">
        <f>Attack[[#This Row],[服装]]&amp;Attack[[#This Row],[名前]]&amp;Attack[[#This Row],[レアリティ]]</f>
        <v>プール掃除及川徹ICONIC</v>
      </c>
    </row>
    <row r="683" spans="1:24" x14ac:dyDescent="0.25">
      <c r="A683">
        <f>VLOOKUP(Attack[[#This Row],[No用]],SetNo[[No.用]:[vlookup 用]],2,FALSE)</f>
        <v>159</v>
      </c>
      <c r="B683">
        <f>IF(ROW()=2,1,IF(A682&lt;&gt;Attack[[#This Row],[No]],1,B682+1))</f>
        <v>1</v>
      </c>
      <c r="C683" s="1" t="s">
        <v>585</v>
      </c>
      <c r="D683" t="s">
        <v>30</v>
      </c>
      <c r="E683" s="1" t="s">
        <v>77</v>
      </c>
      <c r="F683" t="s">
        <v>31</v>
      </c>
      <c r="G683" t="s">
        <v>20</v>
      </c>
      <c r="H683" t="s">
        <v>71</v>
      </c>
      <c r="I683">
        <v>1</v>
      </c>
      <c r="J683" t="s">
        <v>234</v>
      </c>
      <c r="K683" s="1" t="s">
        <v>168</v>
      </c>
      <c r="L683" s="1" t="s">
        <v>162</v>
      </c>
      <c r="M683">
        <v>33</v>
      </c>
      <c r="N683">
        <v>0</v>
      </c>
      <c r="O683">
        <v>0</v>
      </c>
      <c r="P683">
        <v>0</v>
      </c>
      <c r="X683" t="str">
        <f>Attack[[#This Row],[服装]]&amp;Attack[[#This Row],[名前]]&amp;Attack[[#This Row],[レアリティ]]</f>
        <v>Xmas及川徹ICONIC</v>
      </c>
    </row>
    <row r="684" spans="1:24" x14ac:dyDescent="0.25">
      <c r="A684">
        <f>VLOOKUP(Attack[[#This Row],[No用]],SetNo[[No.用]:[vlookup 用]],2,FALSE)</f>
        <v>159</v>
      </c>
      <c r="B684">
        <f>IF(ROW()=2,1,IF(A683&lt;&gt;Attack[[#This Row],[No]],1,B683+1))</f>
        <v>2</v>
      </c>
      <c r="C684" s="1" t="s">
        <v>585</v>
      </c>
      <c r="D684" t="s">
        <v>30</v>
      </c>
      <c r="E684" s="1" t="s">
        <v>77</v>
      </c>
      <c r="F684" t="s">
        <v>31</v>
      </c>
      <c r="G684" t="s">
        <v>20</v>
      </c>
      <c r="H684" t="s">
        <v>71</v>
      </c>
      <c r="I684">
        <v>1</v>
      </c>
      <c r="J684" t="s">
        <v>234</v>
      </c>
      <c r="K684" s="1" t="s">
        <v>169</v>
      </c>
      <c r="L684" s="1" t="s">
        <v>162</v>
      </c>
      <c r="M684">
        <v>33</v>
      </c>
      <c r="N684">
        <v>0</v>
      </c>
      <c r="O684">
        <v>0</v>
      </c>
      <c r="P684">
        <v>0</v>
      </c>
      <c r="X684" t="str">
        <f>Attack[[#This Row],[服装]]&amp;Attack[[#This Row],[名前]]&amp;Attack[[#This Row],[レアリティ]]</f>
        <v>Xmas及川徹ICONIC</v>
      </c>
    </row>
    <row r="685" spans="1:24" x14ac:dyDescent="0.25">
      <c r="A685">
        <f>VLOOKUP(Attack[[#This Row],[No用]],SetNo[[No.用]:[vlookup 用]],2,FALSE)</f>
        <v>159</v>
      </c>
      <c r="B685">
        <f>IF(ROW()=2,1,IF(A684&lt;&gt;Attack[[#This Row],[No]],1,B684+1))</f>
        <v>3</v>
      </c>
      <c r="C685" s="1" t="s">
        <v>585</v>
      </c>
      <c r="D685" t="s">
        <v>30</v>
      </c>
      <c r="E685" s="1" t="s">
        <v>77</v>
      </c>
      <c r="F685" t="s">
        <v>31</v>
      </c>
      <c r="G685" t="s">
        <v>20</v>
      </c>
      <c r="H685" t="s">
        <v>71</v>
      </c>
      <c r="I685">
        <v>1</v>
      </c>
      <c r="J685" t="s">
        <v>234</v>
      </c>
      <c r="K685" s="1" t="s">
        <v>171</v>
      </c>
      <c r="L685" s="1" t="s">
        <v>162</v>
      </c>
      <c r="M685">
        <v>33</v>
      </c>
      <c r="N685">
        <v>0</v>
      </c>
      <c r="O685">
        <v>0</v>
      </c>
      <c r="P685">
        <v>0</v>
      </c>
      <c r="X685" t="str">
        <f>Attack[[#This Row],[服装]]&amp;Attack[[#This Row],[名前]]&amp;Attack[[#This Row],[レアリティ]]</f>
        <v>Xmas及川徹ICONIC</v>
      </c>
    </row>
    <row r="686" spans="1:24" x14ac:dyDescent="0.25">
      <c r="A686">
        <f>VLOOKUP(Attack[[#This Row],[No用]],SetNo[[No.用]:[vlookup 用]],2,FALSE)</f>
        <v>159</v>
      </c>
      <c r="B686">
        <f>IF(ROW()=2,1,IF(A685&lt;&gt;Attack[[#This Row],[No]],1,B685+1))</f>
        <v>4</v>
      </c>
      <c r="C686" s="1" t="s">
        <v>585</v>
      </c>
      <c r="D686" t="s">
        <v>30</v>
      </c>
      <c r="E686" s="1" t="s">
        <v>77</v>
      </c>
      <c r="F686" t="s">
        <v>31</v>
      </c>
      <c r="G686" t="s">
        <v>20</v>
      </c>
      <c r="H686" t="s">
        <v>71</v>
      </c>
      <c r="I686">
        <v>1</v>
      </c>
      <c r="J686" t="s">
        <v>234</v>
      </c>
      <c r="K686" s="1" t="s">
        <v>172</v>
      </c>
      <c r="L686" s="1" t="s">
        <v>162</v>
      </c>
      <c r="M686">
        <v>33</v>
      </c>
      <c r="N686">
        <v>0</v>
      </c>
      <c r="O686">
        <v>0</v>
      </c>
      <c r="P686">
        <v>0</v>
      </c>
      <c r="X686" t="str">
        <f>Attack[[#This Row],[服装]]&amp;Attack[[#This Row],[名前]]&amp;Attack[[#This Row],[レアリティ]]</f>
        <v>Xmas及川徹ICONIC</v>
      </c>
    </row>
    <row r="687" spans="1:24" x14ac:dyDescent="0.25">
      <c r="A687">
        <f>VLOOKUP(Attack[[#This Row],[No用]],SetNo[[No.用]:[vlookup 用]],2,FALSE)</f>
        <v>160</v>
      </c>
      <c r="B687">
        <f>IF(ROW()=2,1,IF(A686&lt;&gt;Attack[[#This Row],[No]],1,B686+1))</f>
        <v>1</v>
      </c>
      <c r="C687" s="1" t="s">
        <v>149</v>
      </c>
      <c r="D687" t="s">
        <v>30</v>
      </c>
      <c r="E687" s="1" t="s">
        <v>73</v>
      </c>
      <c r="F687" t="s">
        <v>31</v>
      </c>
      <c r="G687" t="s">
        <v>20</v>
      </c>
      <c r="H687" t="s">
        <v>71</v>
      </c>
      <c r="I687">
        <v>1</v>
      </c>
      <c r="J687" t="s">
        <v>234</v>
      </c>
      <c r="K687" s="1" t="s">
        <v>168</v>
      </c>
      <c r="L687" s="1" t="s">
        <v>178</v>
      </c>
      <c r="M687">
        <v>36</v>
      </c>
      <c r="N687">
        <v>0</v>
      </c>
      <c r="O687">
        <v>0</v>
      </c>
      <c r="P687">
        <v>0</v>
      </c>
      <c r="X687" t="str">
        <f>Attack[[#This Row],[服装]]&amp;Attack[[#This Row],[名前]]&amp;Attack[[#This Row],[レアリティ]]</f>
        <v>制服及川徹ICONIC</v>
      </c>
    </row>
    <row r="688" spans="1:24" x14ac:dyDescent="0.25">
      <c r="A688">
        <f>VLOOKUP(Attack[[#This Row],[No用]],SetNo[[No.用]:[vlookup 用]],2,FALSE)</f>
        <v>160</v>
      </c>
      <c r="B688">
        <f>IF(ROW()=2,1,IF(A687&lt;&gt;Attack[[#This Row],[No]],1,B687+1))</f>
        <v>2</v>
      </c>
      <c r="C688" s="1" t="s">
        <v>149</v>
      </c>
      <c r="D688" t="s">
        <v>30</v>
      </c>
      <c r="E688" s="1" t="s">
        <v>73</v>
      </c>
      <c r="F688" t="s">
        <v>31</v>
      </c>
      <c r="G688" t="s">
        <v>20</v>
      </c>
      <c r="H688" t="s">
        <v>71</v>
      </c>
      <c r="I688">
        <v>1</v>
      </c>
      <c r="J688" t="s">
        <v>234</v>
      </c>
      <c r="K688" s="1" t="s">
        <v>169</v>
      </c>
      <c r="L688" s="1" t="s">
        <v>178</v>
      </c>
      <c r="M688">
        <v>36</v>
      </c>
      <c r="N688">
        <v>0</v>
      </c>
      <c r="O688">
        <v>0</v>
      </c>
      <c r="P688">
        <v>0</v>
      </c>
      <c r="X688" t="str">
        <f>Attack[[#This Row],[服装]]&amp;Attack[[#This Row],[名前]]&amp;Attack[[#This Row],[レアリティ]]</f>
        <v>制服及川徹ICONIC</v>
      </c>
    </row>
    <row r="689" spans="1:24" x14ac:dyDescent="0.25">
      <c r="A689">
        <f>VLOOKUP(Attack[[#This Row],[No用]],SetNo[[No.用]:[vlookup 用]],2,FALSE)</f>
        <v>160</v>
      </c>
      <c r="B689">
        <f>IF(ROW()=2,1,IF(A688&lt;&gt;Attack[[#This Row],[No]],1,B688+1))</f>
        <v>3</v>
      </c>
      <c r="C689" s="1" t="s">
        <v>149</v>
      </c>
      <c r="D689" t="s">
        <v>30</v>
      </c>
      <c r="E689" s="1" t="s">
        <v>73</v>
      </c>
      <c r="F689" t="s">
        <v>31</v>
      </c>
      <c r="G689" t="s">
        <v>20</v>
      </c>
      <c r="H689" t="s">
        <v>71</v>
      </c>
      <c r="I689">
        <v>1</v>
      </c>
      <c r="J689" t="s">
        <v>234</v>
      </c>
      <c r="K689" s="1" t="s">
        <v>171</v>
      </c>
      <c r="L689" s="1" t="s">
        <v>178</v>
      </c>
      <c r="M689">
        <v>36</v>
      </c>
      <c r="N689">
        <v>0</v>
      </c>
      <c r="O689">
        <v>0</v>
      </c>
      <c r="P689">
        <v>0</v>
      </c>
      <c r="X689" t="str">
        <f>Attack[[#This Row],[服装]]&amp;Attack[[#This Row],[名前]]&amp;Attack[[#This Row],[レアリティ]]</f>
        <v>制服及川徹ICONIC</v>
      </c>
    </row>
    <row r="690" spans="1:24" x14ac:dyDescent="0.25">
      <c r="A690">
        <f>VLOOKUP(Attack[[#This Row],[No用]],SetNo[[No.用]:[vlookup 用]],2,FALSE)</f>
        <v>160</v>
      </c>
      <c r="B690">
        <f>IF(ROW()=2,1,IF(A689&lt;&gt;Attack[[#This Row],[No]],1,B689+1))</f>
        <v>4</v>
      </c>
      <c r="C690" s="1" t="s">
        <v>149</v>
      </c>
      <c r="D690" t="s">
        <v>30</v>
      </c>
      <c r="E690" s="1" t="s">
        <v>73</v>
      </c>
      <c r="F690" t="s">
        <v>31</v>
      </c>
      <c r="G690" t="s">
        <v>20</v>
      </c>
      <c r="H690" t="s">
        <v>71</v>
      </c>
      <c r="I690">
        <v>1</v>
      </c>
      <c r="J690" t="s">
        <v>234</v>
      </c>
      <c r="K690" s="1" t="s">
        <v>172</v>
      </c>
      <c r="L690" s="1" t="s">
        <v>162</v>
      </c>
      <c r="M690">
        <v>33</v>
      </c>
      <c r="N690">
        <v>0</v>
      </c>
      <c r="O690">
        <v>0</v>
      </c>
      <c r="P690">
        <v>0</v>
      </c>
      <c r="X690" t="str">
        <f>Attack[[#This Row],[服装]]&amp;Attack[[#This Row],[名前]]&amp;Attack[[#This Row],[レアリティ]]</f>
        <v>制服及川徹ICONIC</v>
      </c>
    </row>
    <row r="691" spans="1:24" x14ac:dyDescent="0.25">
      <c r="A691">
        <f>VLOOKUP(Attack[[#This Row],[No用]],SetNo[[No.用]:[vlookup 用]],2,FALSE)</f>
        <v>160</v>
      </c>
      <c r="B691">
        <f>IF(ROW()=2,1,IF(A690&lt;&gt;Attack[[#This Row],[No]],1,B690+1))</f>
        <v>5</v>
      </c>
      <c r="C691" s="1" t="s">
        <v>149</v>
      </c>
      <c r="D691" t="s">
        <v>30</v>
      </c>
      <c r="E691" s="1" t="s">
        <v>73</v>
      </c>
      <c r="F691" t="s">
        <v>31</v>
      </c>
      <c r="G691" t="s">
        <v>20</v>
      </c>
      <c r="H691" t="s">
        <v>71</v>
      </c>
      <c r="I691">
        <v>1</v>
      </c>
      <c r="J691" t="s">
        <v>234</v>
      </c>
      <c r="K691" s="1" t="s">
        <v>183</v>
      </c>
      <c r="L691" s="1" t="s">
        <v>224</v>
      </c>
      <c r="M691">
        <v>51</v>
      </c>
      <c r="N691">
        <v>0</v>
      </c>
      <c r="O691">
        <v>61</v>
      </c>
      <c r="P691">
        <v>0</v>
      </c>
      <c r="W691" s="1" t="s">
        <v>1286</v>
      </c>
      <c r="X691" t="str">
        <f>Attack[[#This Row],[服装]]&amp;Attack[[#This Row],[名前]]&amp;Attack[[#This Row],[レアリティ]]</f>
        <v>制服及川徹ICONIC</v>
      </c>
    </row>
    <row r="692" spans="1:24" x14ac:dyDescent="0.25">
      <c r="A692">
        <f>VLOOKUP(Attack[[#This Row],[No用]],SetNo[[No.用]:[vlookup 用]],2,FALSE)</f>
        <v>160</v>
      </c>
      <c r="B692">
        <f>IF(ROW()=2,1,IF(A691&lt;&gt;Attack[[#This Row],[No]],1,B691+1))</f>
        <v>6</v>
      </c>
      <c r="C692" s="1" t="s">
        <v>149</v>
      </c>
      <c r="D692" t="s">
        <v>30</v>
      </c>
      <c r="E692" s="1" t="s">
        <v>73</v>
      </c>
      <c r="F692" t="s">
        <v>31</v>
      </c>
      <c r="G692" t="s">
        <v>20</v>
      </c>
      <c r="H692" t="s">
        <v>71</v>
      </c>
      <c r="I692">
        <v>1</v>
      </c>
      <c r="J692" t="s">
        <v>234</v>
      </c>
      <c r="K692" s="1" t="s">
        <v>171</v>
      </c>
      <c r="L692" s="1" t="s">
        <v>224</v>
      </c>
      <c r="M692">
        <v>51</v>
      </c>
      <c r="N692">
        <v>0</v>
      </c>
      <c r="O692">
        <v>61</v>
      </c>
      <c r="P692">
        <v>0</v>
      </c>
      <c r="W692" s="1" t="s">
        <v>1287</v>
      </c>
      <c r="X692" t="str">
        <f>Attack[[#This Row],[服装]]&amp;Attack[[#This Row],[名前]]&amp;Attack[[#This Row],[レアリティ]]</f>
        <v>制服及川徹ICONIC</v>
      </c>
    </row>
    <row r="693" spans="1:24" x14ac:dyDescent="0.25">
      <c r="A693">
        <f>VLOOKUP(Attack[[#This Row],[No用]],SetNo[[No.用]:[vlookup 用]],2,FALSE)</f>
        <v>161</v>
      </c>
      <c r="B693">
        <f>IF(ROW()=2,1,IF(A692&lt;&gt;Attack[[#This Row],[No]],1,B692+1))</f>
        <v>1</v>
      </c>
      <c r="C693" s="1" t="s">
        <v>646</v>
      </c>
      <c r="D693" s="1" t="s">
        <v>30</v>
      </c>
      <c r="E693" s="1" t="s">
        <v>90</v>
      </c>
      <c r="F693" s="1" t="s">
        <v>31</v>
      </c>
      <c r="G693" s="1" t="s">
        <v>20</v>
      </c>
      <c r="H693" s="1" t="s">
        <v>71</v>
      </c>
      <c r="I693">
        <v>1</v>
      </c>
      <c r="J693" t="s">
        <v>234</v>
      </c>
      <c r="K693" s="1" t="s">
        <v>168</v>
      </c>
      <c r="L693" s="1" t="s">
        <v>162</v>
      </c>
      <c r="M693">
        <v>33</v>
      </c>
      <c r="N693">
        <v>0</v>
      </c>
      <c r="O693">
        <v>0</v>
      </c>
      <c r="P693">
        <v>0</v>
      </c>
      <c r="X693" t="str">
        <f>Attack[[#This Row],[服装]]&amp;Attack[[#This Row],[名前]]&amp;Attack[[#This Row],[レアリティ]]</f>
        <v>路地裏及川徹ICONIC</v>
      </c>
    </row>
    <row r="694" spans="1:24" x14ac:dyDescent="0.25">
      <c r="A694">
        <f>VLOOKUP(Attack[[#This Row],[No用]],SetNo[[No.用]:[vlookup 用]],2,FALSE)</f>
        <v>161</v>
      </c>
      <c r="B694">
        <f>IF(ROW()=2,1,IF(A693&lt;&gt;Attack[[#This Row],[No]],1,B693+1))</f>
        <v>2</v>
      </c>
      <c r="C694" s="1" t="s">
        <v>646</v>
      </c>
      <c r="D694" s="1" t="s">
        <v>30</v>
      </c>
      <c r="E694" s="1" t="s">
        <v>90</v>
      </c>
      <c r="F694" s="1" t="s">
        <v>31</v>
      </c>
      <c r="G694" s="1" t="s">
        <v>20</v>
      </c>
      <c r="H694" s="1" t="s">
        <v>71</v>
      </c>
      <c r="I694">
        <v>1</v>
      </c>
      <c r="J694" t="s">
        <v>234</v>
      </c>
      <c r="K694" s="1" t="s">
        <v>169</v>
      </c>
      <c r="L694" s="1" t="s">
        <v>162</v>
      </c>
      <c r="M694">
        <v>33</v>
      </c>
      <c r="N694">
        <v>0</v>
      </c>
      <c r="O694">
        <v>0</v>
      </c>
      <c r="P694">
        <v>0</v>
      </c>
      <c r="X694" t="str">
        <f>Attack[[#This Row],[服装]]&amp;Attack[[#This Row],[名前]]&amp;Attack[[#This Row],[レアリティ]]</f>
        <v>路地裏及川徹ICONIC</v>
      </c>
    </row>
    <row r="695" spans="1:24" x14ac:dyDescent="0.25">
      <c r="A695">
        <f>VLOOKUP(Attack[[#This Row],[No用]],SetNo[[No.用]:[vlookup 用]],2,FALSE)</f>
        <v>161</v>
      </c>
      <c r="B695">
        <f>IF(ROW()=2,1,IF(A694&lt;&gt;Attack[[#This Row],[No]],1,B694+1))</f>
        <v>3</v>
      </c>
      <c r="C695" s="1" t="s">
        <v>646</v>
      </c>
      <c r="D695" s="1" t="s">
        <v>30</v>
      </c>
      <c r="E695" s="1" t="s">
        <v>90</v>
      </c>
      <c r="F695" s="1" t="s">
        <v>31</v>
      </c>
      <c r="G695" s="1" t="s">
        <v>20</v>
      </c>
      <c r="H695" s="1" t="s">
        <v>71</v>
      </c>
      <c r="I695">
        <v>1</v>
      </c>
      <c r="J695" t="s">
        <v>234</v>
      </c>
      <c r="K695" s="1" t="s">
        <v>171</v>
      </c>
      <c r="L695" s="1" t="s">
        <v>162</v>
      </c>
      <c r="M695">
        <v>33</v>
      </c>
      <c r="N695">
        <v>0</v>
      </c>
      <c r="O695">
        <v>0</v>
      </c>
      <c r="P695">
        <v>0</v>
      </c>
      <c r="X695" t="str">
        <f>Attack[[#This Row],[服装]]&amp;Attack[[#This Row],[名前]]&amp;Attack[[#This Row],[レアリティ]]</f>
        <v>路地裏及川徹ICONIC</v>
      </c>
    </row>
    <row r="696" spans="1:24" x14ac:dyDescent="0.25">
      <c r="A696">
        <f>VLOOKUP(Attack[[#This Row],[No用]],SetNo[[No.用]:[vlookup 用]],2,FALSE)</f>
        <v>161</v>
      </c>
      <c r="B696">
        <f>IF(ROW()=2,1,IF(A695&lt;&gt;Attack[[#This Row],[No]],1,B695+1))</f>
        <v>4</v>
      </c>
      <c r="C696" s="1" t="s">
        <v>646</v>
      </c>
      <c r="D696" s="1" t="s">
        <v>30</v>
      </c>
      <c r="E696" s="1" t="s">
        <v>90</v>
      </c>
      <c r="F696" s="1" t="s">
        <v>31</v>
      </c>
      <c r="G696" s="1" t="s">
        <v>20</v>
      </c>
      <c r="H696" s="1" t="s">
        <v>71</v>
      </c>
      <c r="I696">
        <v>1</v>
      </c>
      <c r="J696" t="s">
        <v>234</v>
      </c>
      <c r="K696" s="1" t="s">
        <v>172</v>
      </c>
      <c r="L696" s="1" t="s">
        <v>162</v>
      </c>
      <c r="M696">
        <v>33</v>
      </c>
      <c r="N696">
        <v>0</v>
      </c>
      <c r="O696">
        <v>0</v>
      </c>
      <c r="P696">
        <v>0</v>
      </c>
      <c r="X696" t="str">
        <f>Attack[[#This Row],[服装]]&amp;Attack[[#This Row],[名前]]&amp;Attack[[#This Row],[レアリティ]]</f>
        <v>路地裏及川徹ICONIC</v>
      </c>
    </row>
    <row r="697" spans="1:24" x14ac:dyDescent="0.25">
      <c r="A697">
        <f>VLOOKUP(Attack[[#This Row],[No用]],SetNo[[No.用]:[vlookup 用]],2,FALSE)</f>
        <v>162</v>
      </c>
      <c r="B697">
        <f>IF(ROW()=2,1,IF(A696&lt;&gt;Attack[[#This Row],[No]],1,B696+1))</f>
        <v>1</v>
      </c>
      <c r="C697" s="1" t="s">
        <v>705</v>
      </c>
      <c r="D697" s="1" t="s">
        <v>30</v>
      </c>
      <c r="E697" s="1" t="s">
        <v>77</v>
      </c>
      <c r="F697" s="1" t="s">
        <v>31</v>
      </c>
      <c r="G697" s="1" t="s">
        <v>20</v>
      </c>
      <c r="H697" s="1" t="s">
        <v>71</v>
      </c>
      <c r="I697">
        <v>1</v>
      </c>
      <c r="J697" t="s">
        <v>234</v>
      </c>
      <c r="K697" s="1" t="s">
        <v>168</v>
      </c>
      <c r="L697" s="1" t="s">
        <v>162</v>
      </c>
      <c r="M697">
        <v>33</v>
      </c>
      <c r="N697">
        <v>0</v>
      </c>
      <c r="O697">
        <v>0</v>
      </c>
      <c r="P697">
        <v>0</v>
      </c>
      <c r="X697" t="str">
        <f>Attack[[#This Row],[服装]]&amp;Attack[[#This Row],[名前]]&amp;Attack[[#This Row],[レアリティ]]</f>
        <v>バカンス及川徹ICONIC</v>
      </c>
    </row>
    <row r="698" spans="1:24" x14ac:dyDescent="0.25">
      <c r="A698">
        <f>VLOOKUP(Attack[[#This Row],[No用]],SetNo[[No.用]:[vlookup 用]],2,FALSE)</f>
        <v>162</v>
      </c>
      <c r="B698">
        <f>IF(ROW()=2,1,IF(A697&lt;&gt;Attack[[#This Row],[No]],1,B697+1))</f>
        <v>2</v>
      </c>
      <c r="C698" s="1" t="s">
        <v>705</v>
      </c>
      <c r="D698" s="1" t="s">
        <v>30</v>
      </c>
      <c r="E698" s="1" t="s">
        <v>77</v>
      </c>
      <c r="F698" s="1" t="s">
        <v>31</v>
      </c>
      <c r="G698" s="1" t="s">
        <v>20</v>
      </c>
      <c r="H698" s="1" t="s">
        <v>71</v>
      </c>
      <c r="I698">
        <v>1</v>
      </c>
      <c r="J698" t="s">
        <v>234</v>
      </c>
      <c r="K698" s="1" t="s">
        <v>169</v>
      </c>
      <c r="L698" s="1" t="s">
        <v>162</v>
      </c>
      <c r="M698">
        <v>33</v>
      </c>
      <c r="N698">
        <v>0</v>
      </c>
      <c r="O698">
        <v>0</v>
      </c>
      <c r="P698">
        <v>0</v>
      </c>
      <c r="X698" t="str">
        <f>Attack[[#This Row],[服装]]&amp;Attack[[#This Row],[名前]]&amp;Attack[[#This Row],[レアリティ]]</f>
        <v>バカンス及川徹ICONIC</v>
      </c>
    </row>
    <row r="699" spans="1:24" x14ac:dyDescent="0.25">
      <c r="A699">
        <f>VLOOKUP(Attack[[#This Row],[No用]],SetNo[[No.用]:[vlookup 用]],2,FALSE)</f>
        <v>162</v>
      </c>
      <c r="B699">
        <f>IF(ROW()=2,1,IF(A698&lt;&gt;Attack[[#This Row],[No]],1,B698+1))</f>
        <v>3</v>
      </c>
      <c r="C699" s="1" t="s">
        <v>705</v>
      </c>
      <c r="D699" s="1" t="s">
        <v>30</v>
      </c>
      <c r="E699" s="1" t="s">
        <v>77</v>
      </c>
      <c r="F699" s="1" t="s">
        <v>31</v>
      </c>
      <c r="G699" s="1" t="s">
        <v>20</v>
      </c>
      <c r="H699" s="1" t="s">
        <v>71</v>
      </c>
      <c r="I699">
        <v>1</v>
      </c>
      <c r="J699" t="s">
        <v>234</v>
      </c>
      <c r="K699" s="1" t="s">
        <v>171</v>
      </c>
      <c r="L699" s="1" t="s">
        <v>162</v>
      </c>
      <c r="M699">
        <v>33</v>
      </c>
      <c r="N699">
        <v>0</v>
      </c>
      <c r="O699">
        <v>0</v>
      </c>
      <c r="P699">
        <v>0</v>
      </c>
      <c r="X699" t="str">
        <f>Attack[[#This Row],[服装]]&amp;Attack[[#This Row],[名前]]&amp;Attack[[#This Row],[レアリティ]]</f>
        <v>バカンス及川徹ICONIC</v>
      </c>
    </row>
    <row r="700" spans="1:24" x14ac:dyDescent="0.25">
      <c r="A700">
        <f>VLOOKUP(Attack[[#This Row],[No用]],SetNo[[No.用]:[vlookup 用]],2,FALSE)</f>
        <v>162</v>
      </c>
      <c r="B700">
        <f>IF(ROW()=2,1,IF(A699&lt;&gt;Attack[[#This Row],[No]],1,B699+1))</f>
        <v>4</v>
      </c>
      <c r="C700" s="1" t="s">
        <v>705</v>
      </c>
      <c r="D700" s="1" t="s">
        <v>30</v>
      </c>
      <c r="E700" s="1" t="s">
        <v>77</v>
      </c>
      <c r="F700" s="1" t="s">
        <v>31</v>
      </c>
      <c r="G700" s="1" t="s">
        <v>20</v>
      </c>
      <c r="H700" s="1" t="s">
        <v>71</v>
      </c>
      <c r="I700">
        <v>1</v>
      </c>
      <c r="J700" t="s">
        <v>234</v>
      </c>
      <c r="K700" s="1" t="s">
        <v>172</v>
      </c>
      <c r="L700" s="1" t="s">
        <v>162</v>
      </c>
      <c r="M700">
        <v>33</v>
      </c>
      <c r="N700">
        <v>0</v>
      </c>
      <c r="O700">
        <v>0</v>
      </c>
      <c r="P700">
        <v>0</v>
      </c>
      <c r="X700" t="str">
        <f>Attack[[#This Row],[服装]]&amp;Attack[[#This Row],[名前]]&amp;Attack[[#This Row],[レアリティ]]</f>
        <v>バカンス及川徹ICONIC</v>
      </c>
    </row>
    <row r="701" spans="1:24" x14ac:dyDescent="0.25">
      <c r="A701">
        <f>VLOOKUP(Attack[[#This Row],[No用]],SetNo[[No.用]:[vlookup 用]],2,FALSE)</f>
        <v>163</v>
      </c>
      <c r="B701">
        <f>IF(ROW()=2,1,IF(A700&lt;&gt;Attack[[#This Row],[No]],1,B700+1))</f>
        <v>1</v>
      </c>
      <c r="C701" s="1" t="s">
        <v>871</v>
      </c>
      <c r="D701" s="1" t="s">
        <v>30</v>
      </c>
      <c r="E701" s="1" t="s">
        <v>73</v>
      </c>
      <c r="F701" s="1" t="s">
        <v>31</v>
      </c>
      <c r="G701" s="1" t="s">
        <v>20</v>
      </c>
      <c r="H701" s="1" t="s">
        <v>71</v>
      </c>
      <c r="I701">
        <v>1</v>
      </c>
      <c r="J701" t="s">
        <v>234</v>
      </c>
      <c r="K701" s="1" t="s">
        <v>168</v>
      </c>
      <c r="L701" s="1" t="s">
        <v>173</v>
      </c>
      <c r="M701">
        <v>40</v>
      </c>
      <c r="N701">
        <v>0</v>
      </c>
      <c r="O701">
        <v>0</v>
      </c>
      <c r="P701">
        <v>0</v>
      </c>
      <c r="X701" t="str">
        <f>Attack[[#This Row],[服装]]&amp;Attack[[#This Row],[名前]]&amp;Attack[[#This Row],[レアリティ]]</f>
        <v>2周年及川徹ICONIC</v>
      </c>
    </row>
    <row r="702" spans="1:24" x14ac:dyDescent="0.25">
      <c r="A702">
        <f>VLOOKUP(Attack[[#This Row],[No用]],SetNo[[No.用]:[vlookup 用]],2,FALSE)</f>
        <v>163</v>
      </c>
      <c r="B702">
        <f>IF(ROW()=2,1,IF(A701&lt;&gt;Attack[[#This Row],[No]],1,B701+1))</f>
        <v>2</v>
      </c>
      <c r="C702" s="1" t="s">
        <v>871</v>
      </c>
      <c r="D702" s="1" t="s">
        <v>30</v>
      </c>
      <c r="E702" s="1" t="s">
        <v>73</v>
      </c>
      <c r="F702" s="1" t="s">
        <v>31</v>
      </c>
      <c r="G702" s="1" t="s">
        <v>20</v>
      </c>
      <c r="H702" s="1" t="s">
        <v>71</v>
      </c>
      <c r="I702">
        <v>1</v>
      </c>
      <c r="J702" t="s">
        <v>234</v>
      </c>
      <c r="K702" s="1" t="s">
        <v>169</v>
      </c>
      <c r="L702" s="1" t="s">
        <v>173</v>
      </c>
      <c r="M702">
        <v>40</v>
      </c>
      <c r="N702">
        <v>0</v>
      </c>
      <c r="O702">
        <v>0</v>
      </c>
      <c r="P702">
        <v>0</v>
      </c>
      <c r="X702" t="str">
        <f>Attack[[#This Row],[服装]]&amp;Attack[[#This Row],[名前]]&amp;Attack[[#This Row],[レアリティ]]</f>
        <v>2周年及川徹ICONIC</v>
      </c>
    </row>
    <row r="703" spans="1:24" x14ac:dyDescent="0.25">
      <c r="A703">
        <f>VLOOKUP(Attack[[#This Row],[No用]],SetNo[[No.用]:[vlookup 用]],2,FALSE)</f>
        <v>163</v>
      </c>
      <c r="B703">
        <f>IF(ROW()=2,1,IF(A702&lt;&gt;Attack[[#This Row],[No]],1,B702+1))</f>
        <v>3</v>
      </c>
      <c r="C703" s="1" t="s">
        <v>871</v>
      </c>
      <c r="D703" s="1" t="s">
        <v>30</v>
      </c>
      <c r="E703" s="1" t="s">
        <v>73</v>
      </c>
      <c r="F703" s="1" t="s">
        <v>31</v>
      </c>
      <c r="G703" s="1" t="s">
        <v>20</v>
      </c>
      <c r="H703" s="1" t="s">
        <v>71</v>
      </c>
      <c r="I703">
        <v>1</v>
      </c>
      <c r="J703" t="s">
        <v>234</v>
      </c>
      <c r="K703" s="1" t="s">
        <v>171</v>
      </c>
      <c r="L703" s="1" t="s">
        <v>178</v>
      </c>
      <c r="M703">
        <v>37</v>
      </c>
      <c r="N703">
        <v>0</v>
      </c>
      <c r="O703">
        <v>0</v>
      </c>
      <c r="P703">
        <v>0</v>
      </c>
      <c r="X703" t="str">
        <f>Attack[[#This Row],[服装]]&amp;Attack[[#This Row],[名前]]&amp;Attack[[#This Row],[レアリティ]]</f>
        <v>2周年及川徹ICONIC</v>
      </c>
    </row>
    <row r="704" spans="1:24" x14ac:dyDescent="0.25">
      <c r="A704">
        <f>VLOOKUP(Attack[[#This Row],[No用]],SetNo[[No.用]:[vlookup 用]],2,FALSE)</f>
        <v>163</v>
      </c>
      <c r="B704">
        <f>IF(ROW()=2,1,IF(A703&lt;&gt;Attack[[#This Row],[No]],1,B703+1))</f>
        <v>4</v>
      </c>
      <c r="C704" s="1" t="s">
        <v>871</v>
      </c>
      <c r="D704" s="1" t="s">
        <v>30</v>
      </c>
      <c r="E704" s="1" t="s">
        <v>73</v>
      </c>
      <c r="F704" s="1" t="s">
        <v>31</v>
      </c>
      <c r="G704" s="1" t="s">
        <v>20</v>
      </c>
      <c r="H704" s="1" t="s">
        <v>71</v>
      </c>
      <c r="I704">
        <v>1</v>
      </c>
      <c r="J704" t="s">
        <v>234</v>
      </c>
      <c r="K704" s="1" t="s">
        <v>172</v>
      </c>
      <c r="L704" s="1" t="s">
        <v>178</v>
      </c>
      <c r="M704">
        <v>37</v>
      </c>
      <c r="N704">
        <v>0</v>
      </c>
      <c r="O704">
        <v>0</v>
      </c>
      <c r="P704">
        <v>0</v>
      </c>
      <c r="X704" t="str">
        <f>Attack[[#This Row],[服装]]&amp;Attack[[#This Row],[名前]]&amp;Attack[[#This Row],[レアリティ]]</f>
        <v>2周年及川徹ICONIC</v>
      </c>
    </row>
    <row r="705" spans="1:24" x14ac:dyDescent="0.25">
      <c r="A705">
        <f>VLOOKUP(Attack[[#This Row],[No用]],SetNo[[No.用]:[vlookup 用]],2,FALSE)</f>
        <v>163</v>
      </c>
      <c r="B705">
        <f>IF(ROW()=2,1,IF(A704&lt;&gt;Attack[[#This Row],[No]],1,B704+1))</f>
        <v>5</v>
      </c>
      <c r="C705" s="1" t="s">
        <v>871</v>
      </c>
      <c r="D705" s="1" t="s">
        <v>30</v>
      </c>
      <c r="E705" s="1" t="s">
        <v>73</v>
      </c>
      <c r="F705" s="1" t="s">
        <v>31</v>
      </c>
      <c r="G705" s="1" t="s">
        <v>20</v>
      </c>
      <c r="H705" s="1" t="s">
        <v>71</v>
      </c>
      <c r="I705">
        <v>1</v>
      </c>
      <c r="J705" t="s">
        <v>234</v>
      </c>
      <c r="K705" s="1" t="s">
        <v>171</v>
      </c>
      <c r="L705" s="1" t="s">
        <v>224</v>
      </c>
      <c r="M705">
        <v>52</v>
      </c>
      <c r="N705">
        <v>0</v>
      </c>
      <c r="O705">
        <v>62</v>
      </c>
      <c r="P705">
        <v>0</v>
      </c>
      <c r="W705" s="1" t="s">
        <v>1287</v>
      </c>
      <c r="X705" t="str">
        <f>Attack[[#This Row],[服装]]&amp;Attack[[#This Row],[名前]]&amp;Attack[[#This Row],[レアリティ]]</f>
        <v>2周年及川徹ICONIC</v>
      </c>
    </row>
    <row r="706" spans="1:24" x14ac:dyDescent="0.25">
      <c r="A706">
        <f>VLOOKUP(Attack[[#This Row],[No用]],SetNo[[No.用]:[vlookup 用]],2,FALSE)</f>
        <v>163</v>
      </c>
      <c r="B706">
        <f>IF(ROW()=2,1,IF(A705&lt;&gt;Attack[[#This Row],[No]],1,B705+1))</f>
        <v>6</v>
      </c>
      <c r="C706" s="1" t="s">
        <v>871</v>
      </c>
      <c r="D706" s="1" t="s">
        <v>30</v>
      </c>
      <c r="E706" s="1" t="s">
        <v>73</v>
      </c>
      <c r="F706" s="1" t="s">
        <v>31</v>
      </c>
      <c r="G706" s="1" t="s">
        <v>20</v>
      </c>
      <c r="H706" s="1" t="s">
        <v>71</v>
      </c>
      <c r="I706">
        <v>1</v>
      </c>
      <c r="J706" t="s">
        <v>234</v>
      </c>
      <c r="K706" s="1" t="s">
        <v>183</v>
      </c>
      <c r="L706" s="1" t="s">
        <v>224</v>
      </c>
      <c r="M706">
        <v>52</v>
      </c>
      <c r="N706">
        <v>0</v>
      </c>
      <c r="O706">
        <v>62</v>
      </c>
      <c r="P706">
        <v>0</v>
      </c>
      <c r="W706" s="1" t="s">
        <v>1286</v>
      </c>
      <c r="X706" t="str">
        <f>Attack[[#This Row],[服装]]&amp;Attack[[#This Row],[名前]]&amp;Attack[[#This Row],[レアリティ]]</f>
        <v>2周年及川徹ICONIC</v>
      </c>
    </row>
    <row r="707" spans="1:24" x14ac:dyDescent="0.25">
      <c r="A707">
        <f>VLOOKUP(Attack[[#This Row],[No用]],SetNo[[No.用]:[vlookup 用]],2,FALSE)</f>
        <v>164</v>
      </c>
      <c r="B707">
        <f>IF(ROW()=2,1,IF(A706&lt;&gt;Attack[[#This Row],[No]],1,B706+1))</f>
        <v>1</v>
      </c>
      <c r="C707" s="1" t="s">
        <v>992</v>
      </c>
      <c r="D707" s="1" t="s">
        <v>30</v>
      </c>
      <c r="E707" s="1" t="s">
        <v>90</v>
      </c>
      <c r="F707" s="1" t="s">
        <v>31</v>
      </c>
      <c r="G707" s="1" t="s">
        <v>20</v>
      </c>
      <c r="H707" s="1" t="s">
        <v>71</v>
      </c>
      <c r="I707">
        <v>1</v>
      </c>
      <c r="J707" t="s">
        <v>234</v>
      </c>
      <c r="K707" s="1" t="s">
        <v>168</v>
      </c>
      <c r="L707" s="1" t="s">
        <v>162</v>
      </c>
      <c r="M707">
        <v>33</v>
      </c>
      <c r="N707">
        <v>0</v>
      </c>
      <c r="O707">
        <v>0</v>
      </c>
      <c r="P707">
        <v>0</v>
      </c>
      <c r="X707" t="str">
        <f>Attack[[#This Row],[服装]]&amp;Attack[[#This Row],[名前]]&amp;Attack[[#This Row],[レアリティ]]</f>
        <v>夏祭り2及川徹ICONIC</v>
      </c>
    </row>
    <row r="708" spans="1:24" x14ac:dyDescent="0.25">
      <c r="A708">
        <f>VLOOKUP(Attack[[#This Row],[No用]],SetNo[[No.用]:[vlookup 用]],2,FALSE)</f>
        <v>164</v>
      </c>
      <c r="B708">
        <f>IF(ROW()=2,1,IF(A707&lt;&gt;Attack[[#This Row],[No]],1,B707+1))</f>
        <v>2</v>
      </c>
      <c r="C708" s="1" t="s">
        <v>992</v>
      </c>
      <c r="D708" s="1" t="s">
        <v>30</v>
      </c>
      <c r="E708" s="1" t="s">
        <v>90</v>
      </c>
      <c r="F708" s="1" t="s">
        <v>31</v>
      </c>
      <c r="G708" s="1" t="s">
        <v>20</v>
      </c>
      <c r="H708" s="1" t="s">
        <v>71</v>
      </c>
      <c r="I708">
        <v>1</v>
      </c>
      <c r="J708" t="s">
        <v>234</v>
      </c>
      <c r="K708" s="1" t="s">
        <v>169</v>
      </c>
      <c r="L708" s="1" t="s">
        <v>162</v>
      </c>
      <c r="M708">
        <v>33</v>
      </c>
      <c r="N708">
        <v>0</v>
      </c>
      <c r="O708">
        <v>0</v>
      </c>
      <c r="P708">
        <v>0</v>
      </c>
      <c r="X708" t="str">
        <f>Attack[[#This Row],[服装]]&amp;Attack[[#This Row],[名前]]&amp;Attack[[#This Row],[レアリティ]]</f>
        <v>夏祭り2及川徹ICONIC</v>
      </c>
    </row>
    <row r="709" spans="1:24" x14ac:dyDescent="0.25">
      <c r="A709">
        <f>VLOOKUP(Attack[[#This Row],[No用]],SetNo[[No.用]:[vlookup 用]],2,FALSE)</f>
        <v>164</v>
      </c>
      <c r="B709">
        <f>IF(ROW()=2,1,IF(A708&lt;&gt;Attack[[#This Row],[No]],1,B708+1))</f>
        <v>3</v>
      </c>
      <c r="C709" s="1" t="s">
        <v>992</v>
      </c>
      <c r="D709" s="1" t="s">
        <v>30</v>
      </c>
      <c r="E709" s="1" t="s">
        <v>90</v>
      </c>
      <c r="F709" s="1" t="s">
        <v>31</v>
      </c>
      <c r="G709" s="1" t="s">
        <v>20</v>
      </c>
      <c r="H709" s="1" t="s">
        <v>71</v>
      </c>
      <c r="I709">
        <v>1</v>
      </c>
      <c r="J709" t="s">
        <v>234</v>
      </c>
      <c r="K709" s="1" t="s">
        <v>171</v>
      </c>
      <c r="L709" s="1" t="s">
        <v>162</v>
      </c>
      <c r="M709">
        <v>33</v>
      </c>
      <c r="N709">
        <v>0</v>
      </c>
      <c r="O709">
        <v>0</v>
      </c>
      <c r="P709">
        <v>0</v>
      </c>
      <c r="X709" t="str">
        <f>Attack[[#This Row],[服装]]&amp;Attack[[#This Row],[名前]]&amp;Attack[[#This Row],[レアリティ]]</f>
        <v>夏祭り2及川徹ICONIC</v>
      </c>
    </row>
    <row r="710" spans="1:24" x14ac:dyDescent="0.25">
      <c r="A710">
        <f>VLOOKUP(Attack[[#This Row],[No用]],SetNo[[No.用]:[vlookup 用]],2,FALSE)</f>
        <v>164</v>
      </c>
      <c r="B710">
        <f>IF(ROW()=2,1,IF(A709&lt;&gt;Attack[[#This Row],[No]],1,B709+1))</f>
        <v>4</v>
      </c>
      <c r="C710" s="1" t="s">
        <v>992</v>
      </c>
      <c r="D710" s="1" t="s">
        <v>30</v>
      </c>
      <c r="E710" s="1" t="s">
        <v>90</v>
      </c>
      <c r="F710" s="1" t="s">
        <v>31</v>
      </c>
      <c r="G710" s="1" t="s">
        <v>20</v>
      </c>
      <c r="H710" s="1" t="s">
        <v>71</v>
      </c>
      <c r="I710">
        <v>1</v>
      </c>
      <c r="J710" t="s">
        <v>234</v>
      </c>
      <c r="K710" s="1" t="s">
        <v>172</v>
      </c>
      <c r="L710" s="1" t="s">
        <v>162</v>
      </c>
      <c r="M710">
        <v>33</v>
      </c>
      <c r="N710">
        <v>0</v>
      </c>
      <c r="O710">
        <v>0</v>
      </c>
      <c r="P710">
        <v>0</v>
      </c>
      <c r="X710" t="str">
        <f>Attack[[#This Row],[服装]]&amp;Attack[[#This Row],[名前]]&amp;Attack[[#This Row],[レアリティ]]</f>
        <v>夏祭り2及川徹ICONIC</v>
      </c>
    </row>
    <row r="711" spans="1:24" x14ac:dyDescent="0.25">
      <c r="A711">
        <f>VLOOKUP(Attack[[#This Row],[No用]],SetNo[[No.用]:[vlookup 用]],2,FALSE)</f>
        <v>165</v>
      </c>
      <c r="B711">
        <f>IF(ROW()=2,1,IF(A710&lt;&gt;Attack[[#This Row],[No]],1,B710+1))</f>
        <v>1</v>
      </c>
      <c r="C711" s="1" t="s">
        <v>1446</v>
      </c>
      <c r="D711" s="1" t="s">
        <v>30</v>
      </c>
      <c r="E711" s="1" t="s">
        <v>77</v>
      </c>
      <c r="F711" s="1" t="s">
        <v>31</v>
      </c>
      <c r="G711" s="1" t="s">
        <v>20</v>
      </c>
      <c r="H711" s="1" t="s">
        <v>71</v>
      </c>
      <c r="I711">
        <v>1</v>
      </c>
      <c r="J711" t="s">
        <v>234</v>
      </c>
      <c r="K711" s="1" t="s">
        <v>168</v>
      </c>
      <c r="L711" s="1" t="s">
        <v>162</v>
      </c>
      <c r="M711">
        <v>33</v>
      </c>
      <c r="N711">
        <v>0</v>
      </c>
      <c r="O711">
        <v>0</v>
      </c>
      <c r="P711">
        <v>0</v>
      </c>
      <c r="X711" t="str">
        <f>Attack[[#This Row],[服装]]&amp;Attack[[#This Row],[名前]]&amp;Attack[[#This Row],[レアリティ]]</f>
        <v>和装体験及川徹ICONIC</v>
      </c>
    </row>
    <row r="712" spans="1:24" x14ac:dyDescent="0.25">
      <c r="A712">
        <f>VLOOKUP(Attack[[#This Row],[No用]],SetNo[[No.用]:[vlookup 用]],2,FALSE)</f>
        <v>165</v>
      </c>
      <c r="B712">
        <f>IF(ROW()=2,1,IF(A711&lt;&gt;Attack[[#This Row],[No]],1,B711+1))</f>
        <v>2</v>
      </c>
      <c r="C712" s="1" t="s">
        <v>1446</v>
      </c>
      <c r="D712" s="1" t="s">
        <v>30</v>
      </c>
      <c r="E712" s="1" t="s">
        <v>77</v>
      </c>
      <c r="F712" s="1" t="s">
        <v>31</v>
      </c>
      <c r="G712" s="1" t="s">
        <v>20</v>
      </c>
      <c r="H712" s="1" t="s">
        <v>71</v>
      </c>
      <c r="I712">
        <v>1</v>
      </c>
      <c r="J712" t="s">
        <v>234</v>
      </c>
      <c r="K712" s="1" t="s">
        <v>169</v>
      </c>
      <c r="L712" s="1" t="s">
        <v>162</v>
      </c>
      <c r="M712">
        <v>33</v>
      </c>
      <c r="N712">
        <v>0</v>
      </c>
      <c r="O712">
        <v>0</v>
      </c>
      <c r="P712">
        <v>0</v>
      </c>
      <c r="X712" t="str">
        <f>Attack[[#This Row],[服装]]&amp;Attack[[#This Row],[名前]]&amp;Attack[[#This Row],[レアリティ]]</f>
        <v>和装体験及川徹ICONIC</v>
      </c>
    </row>
    <row r="713" spans="1:24" x14ac:dyDescent="0.25">
      <c r="A713">
        <f>VLOOKUP(Attack[[#This Row],[No用]],SetNo[[No.用]:[vlookup 用]],2,FALSE)</f>
        <v>165</v>
      </c>
      <c r="B713">
        <f>IF(ROW()=2,1,IF(A712&lt;&gt;Attack[[#This Row],[No]],1,B712+1))</f>
        <v>3</v>
      </c>
      <c r="C713" s="1" t="s">
        <v>1446</v>
      </c>
      <c r="D713" s="1" t="s">
        <v>30</v>
      </c>
      <c r="E713" s="1" t="s">
        <v>77</v>
      </c>
      <c r="F713" s="1" t="s">
        <v>31</v>
      </c>
      <c r="G713" s="1" t="s">
        <v>20</v>
      </c>
      <c r="H713" s="1" t="s">
        <v>71</v>
      </c>
      <c r="I713">
        <v>1</v>
      </c>
      <c r="J713" t="s">
        <v>234</v>
      </c>
      <c r="K713" s="1" t="s">
        <v>171</v>
      </c>
      <c r="L713" s="1" t="s">
        <v>162</v>
      </c>
      <c r="M713">
        <v>33</v>
      </c>
      <c r="N713">
        <v>0</v>
      </c>
      <c r="O713">
        <v>0</v>
      </c>
      <c r="P713">
        <v>0</v>
      </c>
      <c r="X713" t="str">
        <f>Attack[[#This Row],[服装]]&amp;Attack[[#This Row],[名前]]&amp;Attack[[#This Row],[レアリティ]]</f>
        <v>和装体験及川徹ICONIC</v>
      </c>
    </row>
    <row r="714" spans="1:24" x14ac:dyDescent="0.25">
      <c r="A714">
        <f>VLOOKUP(Attack[[#This Row],[No用]],SetNo[[No.用]:[vlookup 用]],2,FALSE)</f>
        <v>165</v>
      </c>
      <c r="B714">
        <f>IF(ROW()=2,1,IF(A713&lt;&gt;Attack[[#This Row],[No]],1,B713+1))</f>
        <v>4</v>
      </c>
      <c r="C714" s="1" t="s">
        <v>1446</v>
      </c>
      <c r="D714" s="1" t="s">
        <v>30</v>
      </c>
      <c r="E714" s="1" t="s">
        <v>77</v>
      </c>
      <c r="F714" s="1" t="s">
        <v>31</v>
      </c>
      <c r="G714" s="1" t="s">
        <v>20</v>
      </c>
      <c r="H714" s="1" t="s">
        <v>71</v>
      </c>
      <c r="I714">
        <v>1</v>
      </c>
      <c r="J714" t="s">
        <v>234</v>
      </c>
      <c r="K714" s="1" t="s">
        <v>172</v>
      </c>
      <c r="L714" s="1" t="s">
        <v>162</v>
      </c>
      <c r="M714">
        <v>33</v>
      </c>
      <c r="N714">
        <v>0</v>
      </c>
      <c r="O714">
        <v>0</v>
      </c>
      <c r="P714">
        <v>0</v>
      </c>
      <c r="X714" t="str">
        <f>Attack[[#This Row],[服装]]&amp;Attack[[#This Row],[名前]]&amp;Attack[[#This Row],[レアリティ]]</f>
        <v>和装体験及川徹ICONIC</v>
      </c>
    </row>
    <row r="715" spans="1:24" x14ac:dyDescent="0.25">
      <c r="A715">
        <f>VLOOKUP(Attack[[#This Row],[No用]],SetNo[[No.用]:[vlookup 用]],2,FALSE)</f>
        <v>166</v>
      </c>
      <c r="B715">
        <f>IF(ROW()=2,1,IF(A714&lt;&gt;Attack[[#This Row],[No]],1,B714+1))</f>
        <v>1</v>
      </c>
      <c r="C715" s="1" t="s">
        <v>1559</v>
      </c>
      <c r="D715" s="1" t="s">
        <v>30</v>
      </c>
      <c r="E715" s="1" t="s">
        <v>73</v>
      </c>
      <c r="F715" s="1" t="s">
        <v>31</v>
      </c>
      <c r="G715" s="1" t="s">
        <v>20</v>
      </c>
      <c r="H715" s="1" t="s">
        <v>71</v>
      </c>
      <c r="I715">
        <v>1</v>
      </c>
      <c r="J715" t="s">
        <v>234</v>
      </c>
      <c r="K715" s="1" t="s">
        <v>168</v>
      </c>
      <c r="L715" s="1" t="s">
        <v>162</v>
      </c>
      <c r="M715">
        <v>34</v>
      </c>
      <c r="N715">
        <v>0</v>
      </c>
      <c r="O715">
        <v>0</v>
      </c>
      <c r="P715">
        <v>0</v>
      </c>
      <c r="X715" t="str">
        <f>Attack[[#This Row],[服装]]&amp;Attack[[#This Row],[名前]]&amp;Attack[[#This Row],[レアリティ]]</f>
        <v>格ゲー及川徹ICONIC</v>
      </c>
    </row>
    <row r="716" spans="1:24" x14ac:dyDescent="0.25">
      <c r="A716">
        <f>VLOOKUP(Attack[[#This Row],[No用]],SetNo[[No.用]:[vlookup 用]],2,FALSE)</f>
        <v>166</v>
      </c>
      <c r="B716">
        <f>IF(ROW()=2,1,IF(A715&lt;&gt;Attack[[#This Row],[No]],1,B715+1))</f>
        <v>2</v>
      </c>
      <c r="C716" s="1" t="s">
        <v>1559</v>
      </c>
      <c r="D716" s="1" t="s">
        <v>30</v>
      </c>
      <c r="E716" s="1" t="s">
        <v>73</v>
      </c>
      <c r="F716" s="1" t="s">
        <v>31</v>
      </c>
      <c r="G716" s="1" t="s">
        <v>20</v>
      </c>
      <c r="H716" s="1" t="s">
        <v>71</v>
      </c>
      <c r="I716">
        <v>1</v>
      </c>
      <c r="J716" t="s">
        <v>234</v>
      </c>
      <c r="K716" s="1" t="s">
        <v>169</v>
      </c>
      <c r="L716" s="1" t="s">
        <v>162</v>
      </c>
      <c r="M716">
        <v>34</v>
      </c>
      <c r="N716">
        <v>0</v>
      </c>
      <c r="O716">
        <v>0</v>
      </c>
      <c r="P716">
        <v>0</v>
      </c>
      <c r="X716" t="str">
        <f>Attack[[#This Row],[服装]]&amp;Attack[[#This Row],[名前]]&amp;Attack[[#This Row],[レアリティ]]</f>
        <v>格ゲー及川徹ICONIC</v>
      </c>
    </row>
    <row r="717" spans="1:24" x14ac:dyDescent="0.25">
      <c r="A717">
        <f>VLOOKUP(Attack[[#This Row],[No用]],SetNo[[No.用]:[vlookup 用]],2,FALSE)</f>
        <v>166</v>
      </c>
      <c r="B717">
        <f>IF(ROW()=2,1,IF(A716&lt;&gt;Attack[[#This Row],[No]],1,B716+1))</f>
        <v>3</v>
      </c>
      <c r="C717" s="1" t="s">
        <v>1559</v>
      </c>
      <c r="D717" s="1" t="s">
        <v>30</v>
      </c>
      <c r="E717" s="1" t="s">
        <v>73</v>
      </c>
      <c r="F717" s="1" t="s">
        <v>31</v>
      </c>
      <c r="G717" s="1" t="s">
        <v>20</v>
      </c>
      <c r="H717" s="1" t="s">
        <v>71</v>
      </c>
      <c r="I717">
        <v>1</v>
      </c>
      <c r="J717" t="s">
        <v>234</v>
      </c>
      <c r="K717" s="1" t="s">
        <v>171</v>
      </c>
      <c r="L717" s="1" t="s">
        <v>162</v>
      </c>
      <c r="M717">
        <v>34</v>
      </c>
      <c r="N717">
        <v>0</v>
      </c>
      <c r="O717">
        <v>0</v>
      </c>
      <c r="P717">
        <v>0</v>
      </c>
      <c r="X717" t="str">
        <f>Attack[[#This Row],[服装]]&amp;Attack[[#This Row],[名前]]&amp;Attack[[#This Row],[レアリティ]]</f>
        <v>格ゲー及川徹ICONIC</v>
      </c>
    </row>
    <row r="718" spans="1:24" ht="13.5" customHeight="1" x14ac:dyDescent="0.25">
      <c r="A718">
        <f>VLOOKUP(Attack[[#This Row],[No用]],SetNo[[No.用]:[vlookup 用]],2,FALSE)</f>
        <v>166</v>
      </c>
      <c r="B718">
        <f>IF(ROW()=2,1,IF(A717&lt;&gt;Attack[[#This Row],[No]],1,B717+1))</f>
        <v>4</v>
      </c>
      <c r="C718" s="1" t="s">
        <v>1559</v>
      </c>
      <c r="D718" s="1" t="s">
        <v>30</v>
      </c>
      <c r="E718" s="1" t="s">
        <v>73</v>
      </c>
      <c r="F718" s="1" t="s">
        <v>31</v>
      </c>
      <c r="G718" s="1" t="s">
        <v>20</v>
      </c>
      <c r="H718" s="1" t="s">
        <v>71</v>
      </c>
      <c r="I718">
        <v>1</v>
      </c>
      <c r="J718" t="s">
        <v>234</v>
      </c>
      <c r="K718" s="1" t="s">
        <v>172</v>
      </c>
      <c r="L718" s="1" t="s">
        <v>162</v>
      </c>
      <c r="M718">
        <v>34</v>
      </c>
      <c r="N718">
        <v>0</v>
      </c>
      <c r="O718">
        <v>0</v>
      </c>
      <c r="P718">
        <v>0</v>
      </c>
      <c r="X718" t="str">
        <f>Attack[[#This Row],[服装]]&amp;Attack[[#This Row],[名前]]&amp;Attack[[#This Row],[レアリティ]]</f>
        <v>格ゲー及川徹ICONIC</v>
      </c>
    </row>
    <row r="719" spans="1:24" x14ac:dyDescent="0.25">
      <c r="A719">
        <f>VLOOKUP(Attack[[#This Row],[No用]],SetNo[[No.用]:[vlookup 用]],2,FALSE)</f>
        <v>167</v>
      </c>
      <c r="B719">
        <f>IF(ROW()=2,1,IF(A710&lt;&gt;Attack[[#This Row],[No]],1,B710+1))</f>
        <v>1</v>
      </c>
      <c r="C719" t="s">
        <v>205</v>
      </c>
      <c r="D719" t="s">
        <v>32</v>
      </c>
      <c r="E719" t="s">
        <v>28</v>
      </c>
      <c r="F719" t="s">
        <v>25</v>
      </c>
      <c r="G719" t="s">
        <v>20</v>
      </c>
      <c r="H719" t="s">
        <v>71</v>
      </c>
      <c r="I719">
        <v>1</v>
      </c>
      <c r="J719" t="s">
        <v>234</v>
      </c>
      <c r="K719" s="1" t="s">
        <v>168</v>
      </c>
      <c r="L719" s="1" t="s">
        <v>173</v>
      </c>
      <c r="M719">
        <v>35</v>
      </c>
      <c r="N719">
        <v>0</v>
      </c>
      <c r="O719">
        <v>0</v>
      </c>
      <c r="P719">
        <v>0</v>
      </c>
      <c r="X719" t="str">
        <f>Attack[[#This Row],[服装]]&amp;Attack[[#This Row],[名前]]&amp;Attack[[#This Row],[レアリティ]]</f>
        <v>ユニフォーム岩泉一ICONIC</v>
      </c>
    </row>
    <row r="720" spans="1:24" x14ac:dyDescent="0.25">
      <c r="A720">
        <f>VLOOKUP(Attack[[#This Row],[No用]],SetNo[[No.用]:[vlookup 用]],2,FALSE)</f>
        <v>167</v>
      </c>
      <c r="B720">
        <f>IF(ROW()=2,1,IF(A719&lt;&gt;Attack[[#This Row],[No]],1,B719+1))</f>
        <v>2</v>
      </c>
      <c r="C720" t="s">
        <v>205</v>
      </c>
      <c r="D720" t="s">
        <v>32</v>
      </c>
      <c r="E720" t="s">
        <v>28</v>
      </c>
      <c r="F720" t="s">
        <v>25</v>
      </c>
      <c r="G720" t="s">
        <v>20</v>
      </c>
      <c r="H720" t="s">
        <v>71</v>
      </c>
      <c r="I720">
        <v>1</v>
      </c>
      <c r="J720" t="s">
        <v>234</v>
      </c>
      <c r="K720" s="1" t="s">
        <v>169</v>
      </c>
      <c r="L720" s="1" t="s">
        <v>173</v>
      </c>
      <c r="M720">
        <v>35</v>
      </c>
      <c r="N720">
        <v>0</v>
      </c>
      <c r="O720">
        <v>0</v>
      </c>
      <c r="P720">
        <v>0</v>
      </c>
      <c r="X720" t="str">
        <f>Attack[[#This Row],[服装]]&amp;Attack[[#This Row],[名前]]&amp;Attack[[#This Row],[レアリティ]]</f>
        <v>ユニフォーム岩泉一ICONIC</v>
      </c>
    </row>
    <row r="721" spans="1:24" x14ac:dyDescent="0.25">
      <c r="A721">
        <f>VLOOKUP(Attack[[#This Row],[No用]],SetNo[[No.用]:[vlookup 用]],2,FALSE)</f>
        <v>167</v>
      </c>
      <c r="B721">
        <f>IF(ROW()=2,1,IF(A720&lt;&gt;Attack[[#This Row],[No]],1,B720+1))</f>
        <v>3</v>
      </c>
      <c r="C721" t="s">
        <v>205</v>
      </c>
      <c r="D721" t="s">
        <v>32</v>
      </c>
      <c r="E721" t="s">
        <v>28</v>
      </c>
      <c r="F721" t="s">
        <v>25</v>
      </c>
      <c r="G721" t="s">
        <v>20</v>
      </c>
      <c r="H721" t="s">
        <v>71</v>
      </c>
      <c r="I721">
        <v>1</v>
      </c>
      <c r="J721" t="s">
        <v>234</v>
      </c>
      <c r="K721" s="1" t="s">
        <v>257</v>
      </c>
      <c r="L721" s="1" t="s">
        <v>173</v>
      </c>
      <c r="M721">
        <v>39</v>
      </c>
      <c r="N721">
        <v>0</v>
      </c>
      <c r="O721">
        <v>0</v>
      </c>
      <c r="P721">
        <v>0</v>
      </c>
      <c r="X721" t="str">
        <f>Attack[[#This Row],[服装]]&amp;Attack[[#This Row],[名前]]&amp;Attack[[#This Row],[レアリティ]]</f>
        <v>ユニフォーム岩泉一ICONIC</v>
      </c>
    </row>
    <row r="722" spans="1:24" x14ac:dyDescent="0.25">
      <c r="A722">
        <f>VLOOKUP(Attack[[#This Row],[No用]],SetNo[[No.用]:[vlookup 用]],2,FALSE)</f>
        <v>167</v>
      </c>
      <c r="B722">
        <f>IF(ROW()=2,1,IF(A721&lt;&gt;Attack[[#This Row],[No]],1,B721+1))</f>
        <v>4</v>
      </c>
      <c r="C722" t="s">
        <v>205</v>
      </c>
      <c r="D722" t="s">
        <v>32</v>
      </c>
      <c r="E722" t="s">
        <v>28</v>
      </c>
      <c r="F722" t="s">
        <v>25</v>
      </c>
      <c r="G722" t="s">
        <v>20</v>
      </c>
      <c r="H722" t="s">
        <v>71</v>
      </c>
      <c r="I722">
        <v>1</v>
      </c>
      <c r="J722" t="s">
        <v>234</v>
      </c>
      <c r="K722" s="1" t="s">
        <v>171</v>
      </c>
      <c r="L722" s="1" t="s">
        <v>173</v>
      </c>
      <c r="M722">
        <v>42</v>
      </c>
      <c r="N722">
        <v>0</v>
      </c>
      <c r="O722">
        <v>0</v>
      </c>
      <c r="P722">
        <v>0</v>
      </c>
      <c r="X722" t="str">
        <f>Attack[[#This Row],[服装]]&amp;Attack[[#This Row],[名前]]&amp;Attack[[#This Row],[レアリティ]]</f>
        <v>ユニフォーム岩泉一ICONIC</v>
      </c>
    </row>
    <row r="723" spans="1:24" x14ac:dyDescent="0.25">
      <c r="A723">
        <f>VLOOKUP(Attack[[#This Row],[No用]],SetNo[[No.用]:[vlookup 用]],2,FALSE)</f>
        <v>167</v>
      </c>
      <c r="B723">
        <f>IF(ROW()=2,1,IF(A722&lt;&gt;Attack[[#This Row],[No]],1,B722+1))</f>
        <v>5</v>
      </c>
      <c r="C723" t="s">
        <v>205</v>
      </c>
      <c r="D723" t="s">
        <v>32</v>
      </c>
      <c r="E723" t="s">
        <v>28</v>
      </c>
      <c r="F723" t="s">
        <v>25</v>
      </c>
      <c r="G723" t="s">
        <v>20</v>
      </c>
      <c r="H723" t="s">
        <v>71</v>
      </c>
      <c r="I723">
        <v>1</v>
      </c>
      <c r="J723" t="s">
        <v>234</v>
      </c>
      <c r="K723" s="1" t="s">
        <v>183</v>
      </c>
      <c r="L723" s="1" t="s">
        <v>224</v>
      </c>
      <c r="M723">
        <v>47</v>
      </c>
      <c r="N723">
        <v>0</v>
      </c>
      <c r="O723">
        <v>57</v>
      </c>
      <c r="P723">
        <v>0</v>
      </c>
      <c r="W723" s="1" t="s">
        <v>1270</v>
      </c>
      <c r="X723" t="str">
        <f>Attack[[#This Row],[服装]]&amp;Attack[[#This Row],[名前]]&amp;Attack[[#This Row],[レアリティ]]</f>
        <v>ユニフォーム岩泉一ICONIC</v>
      </c>
    </row>
    <row r="724" spans="1:24" x14ac:dyDescent="0.25">
      <c r="A724">
        <f>VLOOKUP(Attack[[#This Row],[No用]],SetNo[[No.用]:[vlookup 用]],2,FALSE)</f>
        <v>168</v>
      </c>
      <c r="B724">
        <f>IF(ROW()=2,1,IF(A723&lt;&gt;Attack[[#This Row],[No]],1,B723+1))</f>
        <v>1</v>
      </c>
      <c r="C724" t="s">
        <v>117</v>
      </c>
      <c r="D724" t="s">
        <v>32</v>
      </c>
      <c r="E724" t="s">
        <v>23</v>
      </c>
      <c r="F724" t="s">
        <v>25</v>
      </c>
      <c r="G724" t="s">
        <v>20</v>
      </c>
      <c r="H724" t="s">
        <v>71</v>
      </c>
      <c r="I724">
        <v>1</v>
      </c>
      <c r="J724" t="s">
        <v>234</v>
      </c>
      <c r="K724" s="1" t="s">
        <v>168</v>
      </c>
      <c r="L724" s="1" t="s">
        <v>173</v>
      </c>
      <c r="M724">
        <v>35</v>
      </c>
      <c r="N724">
        <v>0</v>
      </c>
      <c r="O724">
        <v>0</v>
      </c>
      <c r="P724">
        <v>0</v>
      </c>
      <c r="X724" t="str">
        <f>Attack[[#This Row],[服装]]&amp;Attack[[#This Row],[名前]]&amp;Attack[[#This Row],[レアリティ]]</f>
        <v>プール掃除岩泉一ICONIC</v>
      </c>
    </row>
    <row r="725" spans="1:24" x14ac:dyDescent="0.25">
      <c r="A725">
        <f>VLOOKUP(Attack[[#This Row],[No用]],SetNo[[No.用]:[vlookup 用]],2,FALSE)</f>
        <v>168</v>
      </c>
      <c r="B725">
        <f>IF(ROW()=2,1,IF(A724&lt;&gt;Attack[[#This Row],[No]],1,B724+1))</f>
        <v>2</v>
      </c>
      <c r="C725" t="s">
        <v>117</v>
      </c>
      <c r="D725" t="s">
        <v>32</v>
      </c>
      <c r="E725" t="s">
        <v>23</v>
      </c>
      <c r="F725" t="s">
        <v>25</v>
      </c>
      <c r="G725" t="s">
        <v>20</v>
      </c>
      <c r="H725" t="s">
        <v>71</v>
      </c>
      <c r="I725">
        <v>1</v>
      </c>
      <c r="J725" t="s">
        <v>234</v>
      </c>
      <c r="K725" s="1" t="s">
        <v>169</v>
      </c>
      <c r="L725" s="1" t="s">
        <v>173</v>
      </c>
      <c r="M725">
        <v>35</v>
      </c>
      <c r="N725">
        <v>0</v>
      </c>
      <c r="O725">
        <v>0</v>
      </c>
      <c r="P725">
        <v>0</v>
      </c>
      <c r="X725" t="str">
        <f>Attack[[#This Row],[服装]]&amp;Attack[[#This Row],[名前]]&amp;Attack[[#This Row],[レアリティ]]</f>
        <v>プール掃除岩泉一ICONIC</v>
      </c>
    </row>
    <row r="726" spans="1:24" x14ac:dyDescent="0.25">
      <c r="A726">
        <f>VLOOKUP(Attack[[#This Row],[No用]],SetNo[[No.用]:[vlookup 用]],2,FALSE)</f>
        <v>168</v>
      </c>
      <c r="B726">
        <f>IF(ROW()=2,1,IF(A725&lt;&gt;Attack[[#This Row],[No]],1,B725+1))</f>
        <v>3</v>
      </c>
      <c r="C726" t="s">
        <v>117</v>
      </c>
      <c r="D726" t="s">
        <v>32</v>
      </c>
      <c r="E726" t="s">
        <v>23</v>
      </c>
      <c r="F726" t="s">
        <v>25</v>
      </c>
      <c r="G726" t="s">
        <v>20</v>
      </c>
      <c r="H726" t="s">
        <v>71</v>
      </c>
      <c r="I726">
        <v>1</v>
      </c>
      <c r="J726" t="s">
        <v>234</v>
      </c>
      <c r="K726" s="1" t="s">
        <v>257</v>
      </c>
      <c r="L726" s="1" t="s">
        <v>173</v>
      </c>
      <c r="M726">
        <v>39</v>
      </c>
      <c r="N726">
        <v>0</v>
      </c>
      <c r="O726">
        <v>0</v>
      </c>
      <c r="P726">
        <v>0</v>
      </c>
      <c r="X726" t="str">
        <f>Attack[[#This Row],[服装]]&amp;Attack[[#This Row],[名前]]&amp;Attack[[#This Row],[レアリティ]]</f>
        <v>プール掃除岩泉一ICONIC</v>
      </c>
    </row>
    <row r="727" spans="1:24" x14ac:dyDescent="0.25">
      <c r="A727">
        <f>VLOOKUP(Attack[[#This Row],[No用]],SetNo[[No.用]:[vlookup 用]],2,FALSE)</f>
        <v>168</v>
      </c>
      <c r="B727">
        <f>IF(ROW()=2,1,IF(A726&lt;&gt;Attack[[#This Row],[No]],1,B726+1))</f>
        <v>4</v>
      </c>
      <c r="C727" t="s">
        <v>117</v>
      </c>
      <c r="D727" t="s">
        <v>32</v>
      </c>
      <c r="E727" t="s">
        <v>23</v>
      </c>
      <c r="F727" t="s">
        <v>25</v>
      </c>
      <c r="G727" t="s">
        <v>20</v>
      </c>
      <c r="H727" t="s">
        <v>71</v>
      </c>
      <c r="I727">
        <v>1</v>
      </c>
      <c r="J727" t="s">
        <v>234</v>
      </c>
      <c r="K727" s="1" t="s">
        <v>171</v>
      </c>
      <c r="L727" s="1" t="s">
        <v>173</v>
      </c>
      <c r="M727">
        <v>42</v>
      </c>
      <c r="N727">
        <v>0</v>
      </c>
      <c r="O727">
        <v>0</v>
      </c>
      <c r="P727">
        <v>0</v>
      </c>
      <c r="X727" t="str">
        <f>Attack[[#This Row],[服装]]&amp;Attack[[#This Row],[名前]]&amp;Attack[[#This Row],[レアリティ]]</f>
        <v>プール掃除岩泉一ICONIC</v>
      </c>
    </row>
    <row r="728" spans="1:24" x14ac:dyDescent="0.25">
      <c r="A728">
        <f>VLOOKUP(Attack[[#This Row],[No用]],SetNo[[No.用]:[vlookup 用]],2,FALSE)</f>
        <v>168</v>
      </c>
      <c r="B728">
        <f>IF(ROW()=2,1,IF(A727&lt;&gt;Attack[[#This Row],[No]],1,B727+1))</f>
        <v>5</v>
      </c>
      <c r="C728" t="s">
        <v>117</v>
      </c>
      <c r="D728" t="s">
        <v>32</v>
      </c>
      <c r="E728" t="s">
        <v>23</v>
      </c>
      <c r="F728" t="s">
        <v>25</v>
      </c>
      <c r="G728" t="s">
        <v>20</v>
      </c>
      <c r="H728" t="s">
        <v>71</v>
      </c>
      <c r="I728">
        <v>1</v>
      </c>
      <c r="J728" t="s">
        <v>234</v>
      </c>
      <c r="K728" s="1" t="s">
        <v>183</v>
      </c>
      <c r="L728" s="1" t="s">
        <v>224</v>
      </c>
      <c r="M728">
        <v>47</v>
      </c>
      <c r="N728">
        <v>0</v>
      </c>
      <c r="O728">
        <v>57</v>
      </c>
      <c r="P728">
        <v>0</v>
      </c>
      <c r="W728" s="1" t="s">
        <v>1270</v>
      </c>
      <c r="X728" t="str">
        <f>Attack[[#This Row],[服装]]&amp;Attack[[#This Row],[名前]]&amp;Attack[[#This Row],[レアリティ]]</f>
        <v>プール掃除岩泉一ICONIC</v>
      </c>
    </row>
    <row r="729" spans="1:24" x14ac:dyDescent="0.25">
      <c r="A729">
        <f>VLOOKUP(Attack[[#This Row],[No用]],SetNo[[No.用]:[vlookup 用]],2,FALSE)</f>
        <v>168</v>
      </c>
      <c r="B729">
        <f>IF(ROW()=2,1,IF(A728&lt;&gt;Attack[[#This Row],[No]],1,B728+1))</f>
        <v>6</v>
      </c>
      <c r="C729" t="s">
        <v>117</v>
      </c>
      <c r="D729" t="s">
        <v>32</v>
      </c>
      <c r="E729" t="s">
        <v>23</v>
      </c>
      <c r="F729" t="s">
        <v>25</v>
      </c>
      <c r="G729" t="s">
        <v>20</v>
      </c>
      <c r="H729" t="s">
        <v>71</v>
      </c>
      <c r="I729">
        <v>1</v>
      </c>
      <c r="J729" t="s">
        <v>234</v>
      </c>
      <c r="K729" s="1" t="s">
        <v>183</v>
      </c>
      <c r="L729" s="1" t="s">
        <v>224</v>
      </c>
      <c r="M729">
        <v>47</v>
      </c>
      <c r="N729">
        <v>0</v>
      </c>
      <c r="O729">
        <v>57</v>
      </c>
      <c r="P729">
        <v>0</v>
      </c>
      <c r="Q729" s="1" t="s">
        <v>1263</v>
      </c>
      <c r="W729" s="1" t="s">
        <v>1265</v>
      </c>
      <c r="X729" t="str">
        <f>Attack[[#This Row],[服装]]&amp;Attack[[#This Row],[名前]]&amp;Attack[[#This Row],[レアリティ]]</f>
        <v>プール掃除岩泉一ICONIC</v>
      </c>
    </row>
    <row r="730" spans="1:24" x14ac:dyDescent="0.25">
      <c r="A730">
        <f>VLOOKUP(Attack[[#This Row],[No用]],SetNo[[No.用]:[vlookup 用]],2,FALSE)</f>
        <v>169</v>
      </c>
      <c r="B730">
        <f>IF(ROW()=2,1,IF(A729&lt;&gt;Attack[[#This Row],[No]],1,B729+1))</f>
        <v>1</v>
      </c>
      <c r="C730" s="1" t="s">
        <v>149</v>
      </c>
      <c r="D730" t="s">
        <v>32</v>
      </c>
      <c r="E730" s="1" t="s">
        <v>90</v>
      </c>
      <c r="F730" t="s">
        <v>25</v>
      </c>
      <c r="G730" t="s">
        <v>20</v>
      </c>
      <c r="H730" t="s">
        <v>71</v>
      </c>
      <c r="I730">
        <v>1</v>
      </c>
      <c r="J730" t="s">
        <v>234</v>
      </c>
      <c r="K730" s="1" t="s">
        <v>168</v>
      </c>
      <c r="L730" s="1" t="s">
        <v>173</v>
      </c>
      <c r="M730">
        <v>35</v>
      </c>
      <c r="N730">
        <v>0</v>
      </c>
      <c r="O730">
        <v>0</v>
      </c>
      <c r="P730">
        <v>0</v>
      </c>
      <c r="Q730" s="1"/>
      <c r="X730" t="str">
        <f>Attack[[#This Row],[服装]]&amp;Attack[[#This Row],[名前]]&amp;Attack[[#This Row],[レアリティ]]</f>
        <v>制服岩泉一ICONIC</v>
      </c>
    </row>
    <row r="731" spans="1:24" x14ac:dyDescent="0.25">
      <c r="A731">
        <f>VLOOKUP(Attack[[#This Row],[No用]],SetNo[[No.用]:[vlookup 用]],2,FALSE)</f>
        <v>169</v>
      </c>
      <c r="B731">
        <f>IF(ROW()=2,1,IF(A730&lt;&gt;Attack[[#This Row],[No]],1,B730+1))</f>
        <v>2</v>
      </c>
      <c r="C731" s="1" t="s">
        <v>149</v>
      </c>
      <c r="D731" t="s">
        <v>32</v>
      </c>
      <c r="E731" s="1" t="s">
        <v>90</v>
      </c>
      <c r="F731" t="s">
        <v>25</v>
      </c>
      <c r="G731" t="s">
        <v>20</v>
      </c>
      <c r="H731" t="s">
        <v>71</v>
      </c>
      <c r="I731">
        <v>1</v>
      </c>
      <c r="J731" t="s">
        <v>234</v>
      </c>
      <c r="K731" s="1" t="s">
        <v>169</v>
      </c>
      <c r="L731" s="1" t="s">
        <v>173</v>
      </c>
      <c r="M731">
        <v>35</v>
      </c>
      <c r="N731">
        <v>0</v>
      </c>
      <c r="O731">
        <v>0</v>
      </c>
      <c r="P731">
        <v>0</v>
      </c>
      <c r="Q731" s="1"/>
      <c r="X731" t="str">
        <f>Attack[[#This Row],[服装]]&amp;Attack[[#This Row],[名前]]&amp;Attack[[#This Row],[レアリティ]]</f>
        <v>制服岩泉一ICONIC</v>
      </c>
    </row>
    <row r="732" spans="1:24" x14ac:dyDescent="0.25">
      <c r="A732">
        <f>VLOOKUP(Attack[[#This Row],[No用]],SetNo[[No.用]:[vlookup 用]],2,FALSE)</f>
        <v>169</v>
      </c>
      <c r="B732">
        <f>IF(ROW()=2,1,IF(A731&lt;&gt;Attack[[#This Row],[No]],1,B731+1))</f>
        <v>3</v>
      </c>
      <c r="C732" s="1" t="s">
        <v>149</v>
      </c>
      <c r="D732" t="s">
        <v>32</v>
      </c>
      <c r="E732" s="1" t="s">
        <v>90</v>
      </c>
      <c r="F732" t="s">
        <v>25</v>
      </c>
      <c r="G732" t="s">
        <v>20</v>
      </c>
      <c r="H732" t="s">
        <v>71</v>
      </c>
      <c r="I732">
        <v>1</v>
      </c>
      <c r="J732" t="s">
        <v>234</v>
      </c>
      <c r="K732" s="1" t="s">
        <v>257</v>
      </c>
      <c r="L732" s="1" t="s">
        <v>173</v>
      </c>
      <c r="M732">
        <v>39</v>
      </c>
      <c r="N732">
        <v>0</v>
      </c>
      <c r="O732">
        <v>0</v>
      </c>
      <c r="P732">
        <v>0</v>
      </c>
      <c r="Q732" s="1"/>
      <c r="X732" t="str">
        <f>Attack[[#This Row],[服装]]&amp;Attack[[#This Row],[名前]]&amp;Attack[[#This Row],[レアリティ]]</f>
        <v>制服岩泉一ICONIC</v>
      </c>
    </row>
    <row r="733" spans="1:24" x14ac:dyDescent="0.25">
      <c r="A733">
        <f>VLOOKUP(Attack[[#This Row],[No用]],SetNo[[No.用]:[vlookup 用]],2,FALSE)</f>
        <v>169</v>
      </c>
      <c r="B733">
        <f>IF(ROW()=2,1,IF(A732&lt;&gt;Attack[[#This Row],[No]],1,B732+1))</f>
        <v>4</v>
      </c>
      <c r="C733" s="1" t="s">
        <v>149</v>
      </c>
      <c r="D733" t="s">
        <v>32</v>
      </c>
      <c r="E733" s="1" t="s">
        <v>90</v>
      </c>
      <c r="F733" t="s">
        <v>25</v>
      </c>
      <c r="G733" t="s">
        <v>20</v>
      </c>
      <c r="H733" t="s">
        <v>71</v>
      </c>
      <c r="I733">
        <v>1</v>
      </c>
      <c r="J733" t="s">
        <v>234</v>
      </c>
      <c r="K733" s="1" t="s">
        <v>171</v>
      </c>
      <c r="L733" s="1" t="s">
        <v>173</v>
      </c>
      <c r="M733">
        <v>42</v>
      </c>
      <c r="N733">
        <v>0</v>
      </c>
      <c r="O733">
        <v>0</v>
      </c>
      <c r="P733">
        <v>0</v>
      </c>
      <c r="Q733" s="1"/>
      <c r="X733" t="str">
        <f>Attack[[#This Row],[服装]]&amp;Attack[[#This Row],[名前]]&amp;Attack[[#This Row],[レアリティ]]</f>
        <v>制服岩泉一ICONIC</v>
      </c>
    </row>
    <row r="734" spans="1:24" x14ac:dyDescent="0.25">
      <c r="A734">
        <f>VLOOKUP(Attack[[#This Row],[No用]],SetNo[[No.用]:[vlookup 用]],2,FALSE)</f>
        <v>170</v>
      </c>
      <c r="B734">
        <f>IF(ROW()=2,1,IF(A733&lt;&gt;Attack[[#This Row],[No]],1,B733+1))</f>
        <v>1</v>
      </c>
      <c r="C734" s="1" t="s">
        <v>627</v>
      </c>
      <c r="D734" s="1" t="s">
        <v>32</v>
      </c>
      <c r="E734" s="1" t="s">
        <v>77</v>
      </c>
      <c r="F734" s="1" t="s">
        <v>25</v>
      </c>
      <c r="G734" s="1" t="s">
        <v>20</v>
      </c>
      <c r="H734" s="1" t="s">
        <v>71</v>
      </c>
      <c r="I734">
        <v>1</v>
      </c>
      <c r="J734" t="s">
        <v>234</v>
      </c>
      <c r="K734" s="1" t="s">
        <v>168</v>
      </c>
      <c r="L734" s="1" t="s">
        <v>178</v>
      </c>
      <c r="M734">
        <v>32</v>
      </c>
      <c r="N734">
        <v>0</v>
      </c>
      <c r="O734">
        <v>0</v>
      </c>
      <c r="P734">
        <v>0</v>
      </c>
      <c r="Q734" s="1"/>
      <c r="X734" t="str">
        <f>Attack[[#This Row],[服装]]&amp;Attack[[#This Row],[名前]]&amp;Attack[[#This Row],[レアリティ]]</f>
        <v>サバゲ岩泉一ICONIC</v>
      </c>
    </row>
    <row r="735" spans="1:24" x14ac:dyDescent="0.25">
      <c r="A735">
        <f>VLOOKUP(Attack[[#This Row],[No用]],SetNo[[No.用]:[vlookup 用]],2,FALSE)</f>
        <v>170</v>
      </c>
      <c r="B735">
        <f>IF(ROW()=2,1,IF(A734&lt;&gt;Attack[[#This Row],[No]],1,B734+1))</f>
        <v>2</v>
      </c>
      <c r="C735" s="1" t="s">
        <v>627</v>
      </c>
      <c r="D735" s="1" t="s">
        <v>32</v>
      </c>
      <c r="E735" s="1" t="s">
        <v>77</v>
      </c>
      <c r="F735" s="1" t="s">
        <v>25</v>
      </c>
      <c r="G735" s="1" t="s">
        <v>20</v>
      </c>
      <c r="H735" s="1" t="s">
        <v>71</v>
      </c>
      <c r="I735">
        <v>1</v>
      </c>
      <c r="J735" t="s">
        <v>234</v>
      </c>
      <c r="K735" s="1" t="s">
        <v>169</v>
      </c>
      <c r="L735" s="1" t="s">
        <v>162</v>
      </c>
      <c r="M735">
        <v>28</v>
      </c>
      <c r="N735">
        <v>0</v>
      </c>
      <c r="O735">
        <v>0</v>
      </c>
      <c r="P735">
        <v>0</v>
      </c>
      <c r="Q735" s="1"/>
      <c r="X735" t="str">
        <f>Attack[[#This Row],[服装]]&amp;Attack[[#This Row],[名前]]&amp;Attack[[#This Row],[レアリティ]]</f>
        <v>サバゲ岩泉一ICONIC</v>
      </c>
    </row>
    <row r="736" spans="1:24" x14ac:dyDescent="0.25">
      <c r="A736">
        <f>VLOOKUP(Attack[[#This Row],[No用]],SetNo[[No.用]:[vlookup 用]],2,FALSE)</f>
        <v>170</v>
      </c>
      <c r="B736">
        <f>IF(ROW()=2,1,IF(A735&lt;&gt;Attack[[#This Row],[No]],1,B735+1))</f>
        <v>3</v>
      </c>
      <c r="C736" s="1" t="s">
        <v>627</v>
      </c>
      <c r="D736" s="1" t="s">
        <v>32</v>
      </c>
      <c r="E736" s="1" t="s">
        <v>77</v>
      </c>
      <c r="F736" s="1" t="s">
        <v>25</v>
      </c>
      <c r="G736" s="1" t="s">
        <v>20</v>
      </c>
      <c r="H736" s="1" t="s">
        <v>71</v>
      </c>
      <c r="I736">
        <v>1</v>
      </c>
      <c r="J736" t="s">
        <v>234</v>
      </c>
      <c r="K736" s="1" t="s">
        <v>257</v>
      </c>
      <c r="L736" s="1" t="s">
        <v>178</v>
      </c>
      <c r="M736">
        <v>35</v>
      </c>
      <c r="N736">
        <v>0</v>
      </c>
      <c r="O736">
        <v>0</v>
      </c>
      <c r="P736">
        <v>0</v>
      </c>
      <c r="Q736" s="1"/>
      <c r="X736" t="str">
        <f>Attack[[#This Row],[服装]]&amp;Attack[[#This Row],[名前]]&amp;Attack[[#This Row],[レアリティ]]</f>
        <v>サバゲ岩泉一ICONIC</v>
      </c>
    </row>
    <row r="737" spans="1:24" x14ac:dyDescent="0.25">
      <c r="A737">
        <f>VLOOKUP(Attack[[#This Row],[No用]],SetNo[[No.用]:[vlookup 用]],2,FALSE)</f>
        <v>170</v>
      </c>
      <c r="B737">
        <f>IF(ROW()=2,1,IF(A736&lt;&gt;Attack[[#This Row],[No]],1,B736+1))</f>
        <v>4</v>
      </c>
      <c r="C737" s="1" t="s">
        <v>627</v>
      </c>
      <c r="D737" s="1" t="s">
        <v>32</v>
      </c>
      <c r="E737" s="1" t="s">
        <v>77</v>
      </c>
      <c r="F737" s="1" t="s">
        <v>25</v>
      </c>
      <c r="G737" s="1" t="s">
        <v>20</v>
      </c>
      <c r="H737" s="1" t="s">
        <v>71</v>
      </c>
      <c r="I737">
        <v>1</v>
      </c>
      <c r="J737" t="s">
        <v>234</v>
      </c>
      <c r="K737" s="1" t="s">
        <v>171</v>
      </c>
      <c r="L737" s="1" t="s">
        <v>162</v>
      </c>
      <c r="M737">
        <v>28</v>
      </c>
      <c r="N737">
        <v>0</v>
      </c>
      <c r="O737">
        <v>0</v>
      </c>
      <c r="P737">
        <v>0</v>
      </c>
      <c r="Q737" s="1"/>
      <c r="X737" t="str">
        <f>Attack[[#This Row],[服装]]&amp;Attack[[#This Row],[名前]]&amp;Attack[[#This Row],[レアリティ]]</f>
        <v>サバゲ岩泉一ICONIC</v>
      </c>
    </row>
    <row r="738" spans="1:24" x14ac:dyDescent="0.25">
      <c r="A738">
        <f>VLOOKUP(Attack[[#This Row],[No用]],SetNo[[No.用]:[vlookup 用]],2,FALSE)</f>
        <v>171</v>
      </c>
      <c r="B738">
        <f>IF(ROW()=2,1,IF(A737&lt;&gt;Attack[[#This Row],[No]],1,B737+1))</f>
        <v>1</v>
      </c>
      <c r="C738" s="1" t="s">
        <v>705</v>
      </c>
      <c r="D738" s="1" t="s">
        <v>32</v>
      </c>
      <c r="E738" s="1" t="s">
        <v>73</v>
      </c>
      <c r="F738" s="1" t="s">
        <v>25</v>
      </c>
      <c r="G738" s="1" t="s">
        <v>20</v>
      </c>
      <c r="H738" s="1" t="s">
        <v>71</v>
      </c>
      <c r="I738">
        <v>1</v>
      </c>
      <c r="J738" t="s">
        <v>234</v>
      </c>
      <c r="K738" s="1" t="s">
        <v>168</v>
      </c>
      <c r="L738" s="1" t="s">
        <v>173</v>
      </c>
      <c r="M738">
        <v>35</v>
      </c>
      <c r="N738">
        <v>0</v>
      </c>
      <c r="O738">
        <v>0</v>
      </c>
      <c r="P738">
        <v>0</v>
      </c>
      <c r="Q738" s="1"/>
      <c r="X738" t="str">
        <f>Attack[[#This Row],[服装]]&amp;Attack[[#This Row],[名前]]&amp;Attack[[#This Row],[レアリティ]]</f>
        <v>バカンス岩泉一ICONIC</v>
      </c>
    </row>
    <row r="739" spans="1:24" x14ac:dyDescent="0.25">
      <c r="A739">
        <f>VLOOKUP(Attack[[#This Row],[No用]],SetNo[[No.用]:[vlookup 用]],2,FALSE)</f>
        <v>171</v>
      </c>
      <c r="B739">
        <f>IF(ROW()=2,1,IF(A738&lt;&gt;Attack[[#This Row],[No]],1,B738+1))</f>
        <v>2</v>
      </c>
      <c r="C739" s="1" t="s">
        <v>705</v>
      </c>
      <c r="D739" s="1" t="s">
        <v>32</v>
      </c>
      <c r="E739" s="1" t="s">
        <v>73</v>
      </c>
      <c r="F739" s="1" t="s">
        <v>25</v>
      </c>
      <c r="G739" s="1" t="s">
        <v>20</v>
      </c>
      <c r="H739" s="1" t="s">
        <v>71</v>
      </c>
      <c r="I739">
        <v>1</v>
      </c>
      <c r="J739" t="s">
        <v>234</v>
      </c>
      <c r="K739" s="1" t="s">
        <v>169</v>
      </c>
      <c r="L739" s="1" t="s">
        <v>173</v>
      </c>
      <c r="M739">
        <v>35</v>
      </c>
      <c r="N739">
        <v>0</v>
      </c>
      <c r="O739">
        <v>0</v>
      </c>
      <c r="P739">
        <v>0</v>
      </c>
      <c r="Q739" s="1"/>
      <c r="X739" t="str">
        <f>Attack[[#This Row],[服装]]&amp;Attack[[#This Row],[名前]]&amp;Attack[[#This Row],[レアリティ]]</f>
        <v>バカンス岩泉一ICONIC</v>
      </c>
    </row>
    <row r="740" spans="1:24" x14ac:dyDescent="0.25">
      <c r="A740">
        <f>VLOOKUP(Attack[[#This Row],[No用]],SetNo[[No.用]:[vlookup 用]],2,FALSE)</f>
        <v>171</v>
      </c>
      <c r="B740">
        <f>IF(ROW()=2,1,IF(A739&lt;&gt;Attack[[#This Row],[No]],1,B739+1))</f>
        <v>3</v>
      </c>
      <c r="C740" s="1" t="s">
        <v>705</v>
      </c>
      <c r="D740" s="1" t="s">
        <v>32</v>
      </c>
      <c r="E740" s="1" t="s">
        <v>73</v>
      </c>
      <c r="F740" s="1" t="s">
        <v>25</v>
      </c>
      <c r="G740" s="1" t="s">
        <v>20</v>
      </c>
      <c r="H740" s="1" t="s">
        <v>71</v>
      </c>
      <c r="I740">
        <v>1</v>
      </c>
      <c r="J740" t="s">
        <v>234</v>
      </c>
      <c r="K740" s="1" t="s">
        <v>257</v>
      </c>
      <c r="L740" s="1" t="s">
        <v>178</v>
      </c>
      <c r="M740">
        <v>36</v>
      </c>
      <c r="N740">
        <v>0</v>
      </c>
      <c r="O740">
        <v>0</v>
      </c>
      <c r="P740">
        <v>0</v>
      </c>
      <c r="Q740" s="1"/>
      <c r="X740" t="str">
        <f>Attack[[#This Row],[服装]]&amp;Attack[[#This Row],[名前]]&amp;Attack[[#This Row],[レアリティ]]</f>
        <v>バカンス岩泉一ICONIC</v>
      </c>
    </row>
    <row r="741" spans="1:24" x14ac:dyDescent="0.25">
      <c r="A741">
        <f>VLOOKUP(Attack[[#This Row],[No用]],SetNo[[No.用]:[vlookup 用]],2,FALSE)</f>
        <v>171</v>
      </c>
      <c r="B741">
        <f>IF(ROW()=2,1,IF(A740&lt;&gt;Attack[[#This Row],[No]],1,B740+1))</f>
        <v>4</v>
      </c>
      <c r="C741" s="1" t="s">
        <v>705</v>
      </c>
      <c r="D741" s="1" t="s">
        <v>32</v>
      </c>
      <c r="E741" s="1" t="s">
        <v>73</v>
      </c>
      <c r="F741" s="1" t="s">
        <v>25</v>
      </c>
      <c r="G741" s="1" t="s">
        <v>20</v>
      </c>
      <c r="H741" s="1" t="s">
        <v>71</v>
      </c>
      <c r="I741">
        <v>1</v>
      </c>
      <c r="J741" t="s">
        <v>234</v>
      </c>
      <c r="K741" s="1" t="s">
        <v>171</v>
      </c>
      <c r="L741" s="1" t="s">
        <v>173</v>
      </c>
      <c r="M741">
        <v>42</v>
      </c>
      <c r="N741">
        <v>0</v>
      </c>
      <c r="O741">
        <v>0</v>
      </c>
      <c r="P741">
        <v>0</v>
      </c>
      <c r="Q741" s="1"/>
      <c r="X741" t="str">
        <f>Attack[[#This Row],[服装]]&amp;Attack[[#This Row],[名前]]&amp;Attack[[#This Row],[レアリティ]]</f>
        <v>バカンス岩泉一ICONIC</v>
      </c>
    </row>
    <row r="742" spans="1:24" x14ac:dyDescent="0.25">
      <c r="A742">
        <f>VLOOKUP(Attack[[#This Row],[No用]],SetNo[[No.用]:[vlookup 用]],2,FALSE)</f>
        <v>171</v>
      </c>
      <c r="B742">
        <f>IF(ROW()=2,1,IF(A741&lt;&gt;Attack[[#This Row],[No]],1,B741+1))</f>
        <v>5</v>
      </c>
      <c r="C742" s="1" t="s">
        <v>705</v>
      </c>
      <c r="D742" s="1" t="s">
        <v>32</v>
      </c>
      <c r="E742" s="1" t="s">
        <v>73</v>
      </c>
      <c r="F742" s="1" t="s">
        <v>25</v>
      </c>
      <c r="G742" s="1" t="s">
        <v>20</v>
      </c>
      <c r="H742" s="1" t="s">
        <v>71</v>
      </c>
      <c r="I742">
        <v>1</v>
      </c>
      <c r="J742" t="s">
        <v>234</v>
      </c>
      <c r="K742" s="1" t="s">
        <v>183</v>
      </c>
      <c r="L742" s="1" t="s">
        <v>224</v>
      </c>
      <c r="M742">
        <v>47</v>
      </c>
      <c r="N742">
        <v>0</v>
      </c>
      <c r="O742">
        <v>57</v>
      </c>
      <c r="P742">
        <v>0</v>
      </c>
      <c r="W742" s="1" t="s">
        <v>1270</v>
      </c>
      <c r="X742" t="str">
        <f>Attack[[#This Row],[服装]]&amp;Attack[[#This Row],[名前]]&amp;Attack[[#This Row],[レアリティ]]</f>
        <v>バカンス岩泉一ICONIC</v>
      </c>
    </row>
    <row r="743" spans="1:24" x14ac:dyDescent="0.25">
      <c r="A743">
        <f>VLOOKUP(Attack[[#This Row],[No用]],SetNo[[No.用]:[vlookup 用]],2,FALSE)</f>
        <v>171</v>
      </c>
      <c r="B743">
        <f>IF(ROW()=2,1,IF(A742&lt;&gt;Attack[[#This Row],[No]],1,B742+1))</f>
        <v>6</v>
      </c>
      <c r="C743" s="1" t="s">
        <v>705</v>
      </c>
      <c r="D743" s="1" t="s">
        <v>32</v>
      </c>
      <c r="E743" s="1" t="s">
        <v>73</v>
      </c>
      <c r="F743" s="1" t="s">
        <v>25</v>
      </c>
      <c r="G743" s="1" t="s">
        <v>20</v>
      </c>
      <c r="H743" s="1" t="s">
        <v>71</v>
      </c>
      <c r="I743">
        <v>1</v>
      </c>
      <c r="J743" t="s">
        <v>234</v>
      </c>
      <c r="K743" s="1" t="s">
        <v>183</v>
      </c>
      <c r="L743" s="1" t="s">
        <v>224</v>
      </c>
      <c r="M743">
        <v>47</v>
      </c>
      <c r="N743">
        <v>0</v>
      </c>
      <c r="O743">
        <v>57</v>
      </c>
      <c r="P743">
        <v>0</v>
      </c>
      <c r="Q743" s="1" t="s">
        <v>1263</v>
      </c>
      <c r="W743" s="1" t="s">
        <v>1265</v>
      </c>
      <c r="X743" t="str">
        <f>Attack[[#This Row],[服装]]&amp;Attack[[#This Row],[名前]]&amp;Attack[[#This Row],[レアリティ]]</f>
        <v>バカンス岩泉一ICONIC</v>
      </c>
    </row>
    <row r="744" spans="1:24" x14ac:dyDescent="0.25">
      <c r="A744">
        <f>VLOOKUP(Attack[[#This Row],[No用]],SetNo[[No.用]:[vlookup 用]],2,FALSE)</f>
        <v>172</v>
      </c>
      <c r="B744">
        <f>IF(ROW()=2,1,IF(A743&lt;&gt;Attack[[#This Row],[No]],1,B743+1))</f>
        <v>1</v>
      </c>
      <c r="C744" s="1" t="s">
        <v>821</v>
      </c>
      <c r="D744" s="1" t="s">
        <v>32</v>
      </c>
      <c r="E744" s="1" t="s">
        <v>24</v>
      </c>
      <c r="F744" s="1" t="s">
        <v>25</v>
      </c>
      <c r="G744" s="1" t="s">
        <v>20</v>
      </c>
      <c r="H744" s="1" t="s">
        <v>71</v>
      </c>
      <c r="I744">
        <v>1</v>
      </c>
      <c r="J744" t="s">
        <v>234</v>
      </c>
      <c r="K744" s="1" t="s">
        <v>168</v>
      </c>
      <c r="L744" s="1" t="s">
        <v>173</v>
      </c>
      <c r="M744">
        <v>36</v>
      </c>
      <c r="N744">
        <v>0</v>
      </c>
      <c r="O744">
        <v>0</v>
      </c>
      <c r="P744">
        <v>0</v>
      </c>
      <c r="Q744" s="1"/>
      <c r="X744" t="str">
        <f>Attack[[#This Row],[服装]]&amp;Attack[[#This Row],[名前]]&amp;Attack[[#This Row],[レアリティ]]</f>
        <v>路地裏2岩泉一ICONIC</v>
      </c>
    </row>
    <row r="745" spans="1:24" x14ac:dyDescent="0.25">
      <c r="A745">
        <f>VLOOKUP(Attack[[#This Row],[No用]],SetNo[[No.用]:[vlookup 用]],2,FALSE)</f>
        <v>172</v>
      </c>
      <c r="B745">
        <f>IF(ROW()=2,1,IF(A744&lt;&gt;Attack[[#This Row],[No]],1,B744+1))</f>
        <v>2</v>
      </c>
      <c r="C745" s="1" t="s">
        <v>821</v>
      </c>
      <c r="D745" s="1" t="s">
        <v>32</v>
      </c>
      <c r="E745" s="1" t="s">
        <v>24</v>
      </c>
      <c r="F745" s="1" t="s">
        <v>25</v>
      </c>
      <c r="G745" s="1" t="s">
        <v>20</v>
      </c>
      <c r="H745" s="1" t="s">
        <v>71</v>
      </c>
      <c r="I745">
        <v>1</v>
      </c>
      <c r="J745" t="s">
        <v>234</v>
      </c>
      <c r="K745" s="1" t="s">
        <v>169</v>
      </c>
      <c r="L745" s="1" t="s">
        <v>173</v>
      </c>
      <c r="M745">
        <v>36</v>
      </c>
      <c r="N745">
        <v>0</v>
      </c>
      <c r="O745">
        <v>0</v>
      </c>
      <c r="P745">
        <v>0</v>
      </c>
      <c r="Q745" s="1"/>
      <c r="X745" t="str">
        <f>Attack[[#This Row],[服装]]&amp;Attack[[#This Row],[名前]]&amp;Attack[[#This Row],[レアリティ]]</f>
        <v>路地裏2岩泉一ICONIC</v>
      </c>
    </row>
    <row r="746" spans="1:24" x14ac:dyDescent="0.25">
      <c r="A746">
        <f>VLOOKUP(Attack[[#This Row],[No用]],SetNo[[No.用]:[vlookup 用]],2,FALSE)</f>
        <v>172</v>
      </c>
      <c r="B746">
        <f>IF(ROW()=2,1,IF(A745&lt;&gt;Attack[[#This Row],[No]],1,B745+1))</f>
        <v>3</v>
      </c>
      <c r="C746" s="1" t="s">
        <v>821</v>
      </c>
      <c r="D746" s="1" t="s">
        <v>32</v>
      </c>
      <c r="E746" s="1" t="s">
        <v>24</v>
      </c>
      <c r="F746" s="1" t="s">
        <v>25</v>
      </c>
      <c r="G746" s="1" t="s">
        <v>20</v>
      </c>
      <c r="H746" s="1" t="s">
        <v>71</v>
      </c>
      <c r="I746">
        <v>1</v>
      </c>
      <c r="J746" t="s">
        <v>234</v>
      </c>
      <c r="K746" s="1" t="s">
        <v>257</v>
      </c>
      <c r="L746" s="1" t="s">
        <v>173</v>
      </c>
      <c r="M746">
        <v>40</v>
      </c>
      <c r="N746">
        <v>0</v>
      </c>
      <c r="O746">
        <v>0</v>
      </c>
      <c r="P746">
        <v>0</v>
      </c>
      <c r="Q746" s="1"/>
      <c r="X746" t="str">
        <f>Attack[[#This Row],[服装]]&amp;Attack[[#This Row],[名前]]&amp;Attack[[#This Row],[レアリティ]]</f>
        <v>路地裏2岩泉一ICONIC</v>
      </c>
    </row>
    <row r="747" spans="1:24" x14ac:dyDescent="0.25">
      <c r="A747">
        <f>VLOOKUP(Attack[[#This Row],[No用]],SetNo[[No.用]:[vlookup 用]],2,FALSE)</f>
        <v>172</v>
      </c>
      <c r="B747">
        <f>IF(ROW()=2,1,IF(A746&lt;&gt;Attack[[#This Row],[No]],1,B746+1))</f>
        <v>4</v>
      </c>
      <c r="C747" s="1" t="s">
        <v>821</v>
      </c>
      <c r="D747" s="1" t="s">
        <v>32</v>
      </c>
      <c r="E747" s="1" t="s">
        <v>24</v>
      </c>
      <c r="F747" s="1" t="s">
        <v>25</v>
      </c>
      <c r="G747" s="1" t="s">
        <v>20</v>
      </c>
      <c r="H747" s="1" t="s">
        <v>71</v>
      </c>
      <c r="I747">
        <v>1</v>
      </c>
      <c r="J747" t="s">
        <v>234</v>
      </c>
      <c r="K747" s="1" t="s">
        <v>171</v>
      </c>
      <c r="L747" s="1" t="s">
        <v>173</v>
      </c>
      <c r="M747">
        <v>43</v>
      </c>
      <c r="N747">
        <v>0</v>
      </c>
      <c r="O747">
        <v>0</v>
      </c>
      <c r="P747">
        <v>0</v>
      </c>
      <c r="Q747" s="1"/>
      <c r="X747" t="str">
        <f>Attack[[#This Row],[服装]]&amp;Attack[[#This Row],[名前]]&amp;Attack[[#This Row],[レアリティ]]</f>
        <v>路地裏2岩泉一ICONIC</v>
      </c>
    </row>
    <row r="748" spans="1:24" x14ac:dyDescent="0.25">
      <c r="A748">
        <f>VLOOKUP(Attack[[#This Row],[No用]],SetNo[[No.用]:[vlookup 用]],2,FALSE)</f>
        <v>172</v>
      </c>
      <c r="B748">
        <f>IF(ROW()=2,1,IF(A747&lt;&gt;Attack[[#This Row],[No]],1,B747+1))</f>
        <v>5</v>
      </c>
      <c r="C748" s="1" t="s">
        <v>821</v>
      </c>
      <c r="D748" s="1" t="s">
        <v>32</v>
      </c>
      <c r="E748" s="1" t="s">
        <v>24</v>
      </c>
      <c r="F748" s="1" t="s">
        <v>25</v>
      </c>
      <c r="G748" s="1" t="s">
        <v>20</v>
      </c>
      <c r="H748" s="1" t="s">
        <v>71</v>
      </c>
      <c r="I748">
        <v>1</v>
      </c>
      <c r="J748" t="s">
        <v>234</v>
      </c>
      <c r="K748" s="1" t="s">
        <v>183</v>
      </c>
      <c r="L748" s="1" t="s">
        <v>224</v>
      </c>
      <c r="M748">
        <v>48</v>
      </c>
      <c r="N748">
        <v>0</v>
      </c>
      <c r="O748">
        <v>58</v>
      </c>
      <c r="P748">
        <v>0</v>
      </c>
      <c r="Q748" s="1"/>
      <c r="W748" s="1" t="s">
        <v>1270</v>
      </c>
      <c r="X748" t="str">
        <f>Attack[[#This Row],[服装]]&amp;Attack[[#This Row],[名前]]&amp;Attack[[#This Row],[レアリティ]]</f>
        <v>路地裏2岩泉一ICONIC</v>
      </c>
    </row>
    <row r="749" spans="1:24" x14ac:dyDescent="0.25">
      <c r="A749">
        <f>VLOOKUP(Attack[[#This Row],[No用]],SetNo[[No.用]:[vlookup 用]],2,FALSE)</f>
        <v>172</v>
      </c>
      <c r="B749">
        <f>IF(ROW()=2,1,IF(A748&lt;&gt;Attack[[#This Row],[No]],1,B748+1))</f>
        <v>6</v>
      </c>
      <c r="C749" s="1" t="s">
        <v>821</v>
      </c>
      <c r="D749" s="1" t="s">
        <v>32</v>
      </c>
      <c r="E749" s="1" t="s">
        <v>24</v>
      </c>
      <c r="F749" s="1" t="s">
        <v>25</v>
      </c>
      <c r="G749" s="1" t="s">
        <v>20</v>
      </c>
      <c r="H749" s="1" t="s">
        <v>71</v>
      </c>
      <c r="I749">
        <v>1</v>
      </c>
      <c r="J749" t="s">
        <v>234</v>
      </c>
      <c r="K749" s="1" t="s">
        <v>264</v>
      </c>
      <c r="L749" s="1" t="s">
        <v>224</v>
      </c>
      <c r="M749">
        <v>48</v>
      </c>
      <c r="N749">
        <v>0</v>
      </c>
      <c r="O749">
        <v>58</v>
      </c>
      <c r="P749">
        <v>0</v>
      </c>
      <c r="Q749" s="1"/>
      <c r="W749" s="1" t="s">
        <v>1264</v>
      </c>
      <c r="X749" t="str">
        <f>Attack[[#This Row],[服装]]&amp;Attack[[#This Row],[名前]]&amp;Attack[[#This Row],[レアリティ]]</f>
        <v>路地裏2岩泉一ICONIC</v>
      </c>
    </row>
    <row r="750" spans="1:24" x14ac:dyDescent="0.25">
      <c r="A750">
        <f>VLOOKUP(Attack[[#This Row],[No用]],SetNo[[No.用]:[vlookup 用]],2,FALSE)</f>
        <v>173</v>
      </c>
      <c r="B750">
        <f>IF(ROW()=2,1,IF(A749&lt;&gt;Attack[[#This Row],[No]],1,B749+1))</f>
        <v>1</v>
      </c>
      <c r="C750" s="1" t="s">
        <v>992</v>
      </c>
      <c r="D750" s="1" t="s">
        <v>32</v>
      </c>
      <c r="E750" s="1" t="s">
        <v>77</v>
      </c>
      <c r="F750" s="1" t="s">
        <v>25</v>
      </c>
      <c r="G750" s="1" t="s">
        <v>20</v>
      </c>
      <c r="H750" s="1" t="s">
        <v>71</v>
      </c>
      <c r="I750">
        <v>1</v>
      </c>
      <c r="J750" t="s">
        <v>234</v>
      </c>
      <c r="K750" s="1" t="s">
        <v>168</v>
      </c>
      <c r="L750" s="1" t="s">
        <v>178</v>
      </c>
      <c r="M750">
        <v>32</v>
      </c>
      <c r="N750">
        <v>0</v>
      </c>
      <c r="O750">
        <v>0</v>
      </c>
      <c r="P750">
        <v>0</v>
      </c>
      <c r="Q750" s="1"/>
      <c r="X750" t="str">
        <f>Attack[[#This Row],[服装]]&amp;Attack[[#This Row],[名前]]&amp;Attack[[#This Row],[レアリティ]]</f>
        <v>夏祭り2岩泉一ICONIC</v>
      </c>
    </row>
    <row r="751" spans="1:24" x14ac:dyDescent="0.25">
      <c r="A751">
        <f>VLOOKUP(Attack[[#This Row],[No用]],SetNo[[No.用]:[vlookup 用]],2,FALSE)</f>
        <v>173</v>
      </c>
      <c r="B751">
        <f>IF(ROW()=2,1,IF(A750&lt;&gt;Attack[[#This Row],[No]],1,B750+1))</f>
        <v>2</v>
      </c>
      <c r="C751" s="1" t="s">
        <v>992</v>
      </c>
      <c r="D751" s="1" t="s">
        <v>32</v>
      </c>
      <c r="E751" s="1" t="s">
        <v>77</v>
      </c>
      <c r="F751" s="1" t="s">
        <v>25</v>
      </c>
      <c r="G751" s="1" t="s">
        <v>20</v>
      </c>
      <c r="H751" s="1" t="s">
        <v>71</v>
      </c>
      <c r="I751">
        <v>1</v>
      </c>
      <c r="J751" t="s">
        <v>234</v>
      </c>
      <c r="K751" s="1" t="s">
        <v>169</v>
      </c>
      <c r="L751" s="1" t="s">
        <v>178</v>
      </c>
      <c r="M751">
        <v>32</v>
      </c>
      <c r="N751">
        <v>0</v>
      </c>
      <c r="O751">
        <v>0</v>
      </c>
      <c r="P751">
        <v>0</v>
      </c>
      <c r="Q751" s="1"/>
      <c r="X751" t="str">
        <f>Attack[[#This Row],[服装]]&amp;Attack[[#This Row],[名前]]&amp;Attack[[#This Row],[レアリティ]]</f>
        <v>夏祭り2岩泉一ICONIC</v>
      </c>
    </row>
    <row r="752" spans="1:24" x14ac:dyDescent="0.25">
      <c r="A752">
        <f>VLOOKUP(Attack[[#This Row],[No用]],SetNo[[No.用]:[vlookup 用]],2,FALSE)</f>
        <v>173</v>
      </c>
      <c r="B752">
        <f>IF(ROW()=2,1,IF(A751&lt;&gt;Attack[[#This Row],[No]],1,B751+1))</f>
        <v>3</v>
      </c>
      <c r="C752" s="1" t="s">
        <v>992</v>
      </c>
      <c r="D752" s="1" t="s">
        <v>32</v>
      </c>
      <c r="E752" s="1" t="s">
        <v>77</v>
      </c>
      <c r="F752" s="1" t="s">
        <v>25</v>
      </c>
      <c r="G752" s="1" t="s">
        <v>20</v>
      </c>
      <c r="H752" s="1" t="s">
        <v>71</v>
      </c>
      <c r="I752">
        <v>1</v>
      </c>
      <c r="J752" t="s">
        <v>234</v>
      </c>
      <c r="K752" s="1" t="s">
        <v>171</v>
      </c>
      <c r="L752" s="1" t="s">
        <v>162</v>
      </c>
      <c r="M752">
        <v>28</v>
      </c>
      <c r="N752">
        <v>0</v>
      </c>
      <c r="O752">
        <v>0</v>
      </c>
      <c r="P752">
        <v>0</v>
      </c>
      <c r="Q752" s="1"/>
      <c r="X752" t="str">
        <f>Attack[[#This Row],[服装]]&amp;Attack[[#This Row],[名前]]&amp;Attack[[#This Row],[レアリティ]]</f>
        <v>夏祭り2岩泉一ICONIC</v>
      </c>
    </row>
    <row r="753" spans="1:24" x14ac:dyDescent="0.25">
      <c r="A753">
        <f>VLOOKUP(Attack[[#This Row],[No用]],SetNo[[No.用]:[vlookup 用]],2,FALSE)</f>
        <v>173</v>
      </c>
      <c r="B753">
        <f>IF(ROW()=2,1,IF(A752&lt;&gt;Attack[[#This Row],[No]],1,B752+1))</f>
        <v>4</v>
      </c>
      <c r="C753" s="1" t="s">
        <v>992</v>
      </c>
      <c r="D753" s="1" t="s">
        <v>32</v>
      </c>
      <c r="E753" s="1" t="s">
        <v>77</v>
      </c>
      <c r="F753" s="1" t="s">
        <v>25</v>
      </c>
      <c r="G753" s="1" t="s">
        <v>20</v>
      </c>
      <c r="H753" s="1" t="s">
        <v>71</v>
      </c>
      <c r="I753">
        <v>1</v>
      </c>
      <c r="J753" t="s">
        <v>234</v>
      </c>
      <c r="K753" s="1" t="s">
        <v>183</v>
      </c>
      <c r="L753" s="1" t="s">
        <v>224</v>
      </c>
      <c r="M753">
        <v>48</v>
      </c>
      <c r="N753">
        <v>0</v>
      </c>
      <c r="O753">
        <v>58</v>
      </c>
      <c r="P753">
        <v>0</v>
      </c>
      <c r="Q753" s="1"/>
      <c r="W753" s="1" t="s">
        <v>1270</v>
      </c>
      <c r="X753" t="str">
        <f>Attack[[#This Row],[服装]]&amp;Attack[[#This Row],[名前]]&amp;Attack[[#This Row],[レアリティ]]</f>
        <v>夏祭り2岩泉一ICONIC</v>
      </c>
    </row>
    <row r="754" spans="1:24" x14ac:dyDescent="0.25">
      <c r="A754">
        <f>VLOOKUP(Attack[[#This Row],[No用]],SetNo[[No.用]:[vlookup 用]],2,FALSE)</f>
        <v>173</v>
      </c>
      <c r="B754">
        <f>IF(ROW()=2,1,IF(A753&lt;&gt;Attack[[#This Row],[No]],1,B753+1))</f>
        <v>5</v>
      </c>
      <c r="C754" s="1" t="s">
        <v>992</v>
      </c>
      <c r="D754" s="1" t="s">
        <v>32</v>
      </c>
      <c r="E754" s="1" t="s">
        <v>77</v>
      </c>
      <c r="F754" s="1" t="s">
        <v>25</v>
      </c>
      <c r="G754" s="1" t="s">
        <v>20</v>
      </c>
      <c r="H754" s="1" t="s">
        <v>71</v>
      </c>
      <c r="I754">
        <v>1</v>
      </c>
      <c r="J754" t="s">
        <v>234</v>
      </c>
      <c r="K754" s="1" t="s">
        <v>183</v>
      </c>
      <c r="L754" s="1" t="s">
        <v>224</v>
      </c>
      <c r="M754">
        <v>48</v>
      </c>
      <c r="N754">
        <v>0</v>
      </c>
      <c r="O754">
        <v>58</v>
      </c>
      <c r="P754">
        <v>0</v>
      </c>
      <c r="Q754" s="1" t="s">
        <v>1263</v>
      </c>
      <c r="W754" s="1" t="s">
        <v>1265</v>
      </c>
      <c r="X754" t="str">
        <f>Attack[[#This Row],[服装]]&amp;Attack[[#This Row],[名前]]&amp;Attack[[#This Row],[レアリティ]]</f>
        <v>夏祭り2岩泉一ICONIC</v>
      </c>
    </row>
    <row r="755" spans="1:24" x14ac:dyDescent="0.25">
      <c r="A755">
        <f>VLOOKUP(Attack[[#This Row],[No用]],SetNo[[No.用]:[vlookup 用]],2,FALSE)</f>
        <v>174</v>
      </c>
      <c r="B755">
        <f>IF(ROW()=2,1,IF(A754&lt;&gt;Attack[[#This Row],[No]],1,B754+1))</f>
        <v>1</v>
      </c>
      <c r="C755" s="1" t="s">
        <v>1183</v>
      </c>
      <c r="D755" s="1" t="s">
        <v>32</v>
      </c>
      <c r="E755" s="1" t="s">
        <v>73</v>
      </c>
      <c r="F755" s="1" t="s">
        <v>25</v>
      </c>
      <c r="G755" s="1" t="s">
        <v>20</v>
      </c>
      <c r="H755" s="1" t="s">
        <v>71</v>
      </c>
      <c r="I755">
        <v>1</v>
      </c>
      <c r="J755" t="s">
        <v>234</v>
      </c>
      <c r="K755" s="1" t="s">
        <v>168</v>
      </c>
      <c r="L755" s="1" t="s">
        <v>173</v>
      </c>
      <c r="M755">
        <v>37</v>
      </c>
      <c r="N755">
        <v>0</v>
      </c>
      <c r="O755">
        <v>0</v>
      </c>
      <c r="P755">
        <v>0</v>
      </c>
      <c r="Q755" s="1"/>
      <c r="X755" t="str">
        <f>Attack[[#This Row],[服装]]&amp;Attack[[#This Row],[名前]]&amp;Attack[[#This Row],[レアリティ]]</f>
        <v>Xmas3岩泉一ICONIC</v>
      </c>
    </row>
    <row r="756" spans="1:24" x14ac:dyDescent="0.25">
      <c r="A756">
        <f>VLOOKUP(Attack[[#This Row],[No用]],SetNo[[No.用]:[vlookup 用]],2,FALSE)</f>
        <v>174</v>
      </c>
      <c r="B756">
        <f>IF(ROW()=2,1,IF(A755&lt;&gt;Attack[[#This Row],[No]],1,B755+1))</f>
        <v>2</v>
      </c>
      <c r="C756" s="1" t="s">
        <v>1183</v>
      </c>
      <c r="D756" s="1" t="s">
        <v>32</v>
      </c>
      <c r="E756" s="1" t="s">
        <v>73</v>
      </c>
      <c r="F756" s="1" t="s">
        <v>25</v>
      </c>
      <c r="G756" s="1" t="s">
        <v>20</v>
      </c>
      <c r="H756" s="1" t="s">
        <v>71</v>
      </c>
      <c r="I756">
        <v>1</v>
      </c>
      <c r="J756" t="s">
        <v>234</v>
      </c>
      <c r="K756" s="1" t="s">
        <v>169</v>
      </c>
      <c r="L756" s="1" t="s">
        <v>173</v>
      </c>
      <c r="M756">
        <v>37</v>
      </c>
      <c r="N756">
        <v>0</v>
      </c>
      <c r="O756">
        <v>0</v>
      </c>
      <c r="P756">
        <v>0</v>
      </c>
      <c r="Q756" s="1"/>
      <c r="X756" t="str">
        <f>Attack[[#This Row],[服装]]&amp;Attack[[#This Row],[名前]]&amp;Attack[[#This Row],[レアリティ]]</f>
        <v>Xmas3岩泉一ICONIC</v>
      </c>
    </row>
    <row r="757" spans="1:24" x14ac:dyDescent="0.25">
      <c r="A757">
        <f>VLOOKUP(Attack[[#This Row],[No用]],SetNo[[No.用]:[vlookup 用]],2,FALSE)</f>
        <v>174</v>
      </c>
      <c r="B757">
        <f>IF(ROW()=2,1,IF(A756&lt;&gt;Attack[[#This Row],[No]],1,B756+1))</f>
        <v>3</v>
      </c>
      <c r="C757" s="1" t="s">
        <v>1183</v>
      </c>
      <c r="D757" s="1" t="s">
        <v>32</v>
      </c>
      <c r="E757" s="1" t="s">
        <v>73</v>
      </c>
      <c r="F757" s="1" t="s">
        <v>25</v>
      </c>
      <c r="G757" s="1" t="s">
        <v>20</v>
      </c>
      <c r="H757" s="1" t="s">
        <v>71</v>
      </c>
      <c r="I757">
        <v>1</v>
      </c>
      <c r="J757" t="s">
        <v>234</v>
      </c>
      <c r="K757" s="1" t="s">
        <v>171</v>
      </c>
      <c r="L757" s="1" t="s">
        <v>173</v>
      </c>
      <c r="M757">
        <v>44</v>
      </c>
      <c r="N757">
        <v>0</v>
      </c>
      <c r="O757">
        <v>0</v>
      </c>
      <c r="P757">
        <v>0</v>
      </c>
      <c r="Q757" s="1"/>
      <c r="X757" t="str">
        <f>Attack[[#This Row],[服装]]&amp;Attack[[#This Row],[名前]]&amp;Attack[[#This Row],[レアリティ]]</f>
        <v>Xmas3岩泉一ICONIC</v>
      </c>
    </row>
    <row r="758" spans="1:24" x14ac:dyDescent="0.25">
      <c r="A758">
        <f>VLOOKUP(Attack[[#This Row],[No用]],SetNo[[No.用]:[vlookup 用]],2,FALSE)</f>
        <v>174</v>
      </c>
      <c r="B758">
        <f>IF(ROW()=2,1,IF(A757&lt;&gt;Attack[[#This Row],[No]],1,B757+1))</f>
        <v>4</v>
      </c>
      <c r="C758" s="1" t="s">
        <v>1183</v>
      </c>
      <c r="D758" s="1" t="s">
        <v>32</v>
      </c>
      <c r="E758" s="1" t="s">
        <v>73</v>
      </c>
      <c r="F758" s="1" t="s">
        <v>25</v>
      </c>
      <c r="G758" s="1" t="s">
        <v>20</v>
      </c>
      <c r="H758" s="1" t="s">
        <v>71</v>
      </c>
      <c r="I758">
        <v>1</v>
      </c>
      <c r="J758" t="s">
        <v>234</v>
      </c>
      <c r="K758" s="1" t="s">
        <v>264</v>
      </c>
      <c r="L758" s="1" t="s">
        <v>173</v>
      </c>
      <c r="M758">
        <v>44</v>
      </c>
      <c r="N758">
        <v>0</v>
      </c>
      <c r="O758">
        <v>0</v>
      </c>
      <c r="P758">
        <v>0</v>
      </c>
      <c r="Q758" s="1"/>
      <c r="X758" t="str">
        <f>Attack[[#This Row],[服装]]&amp;Attack[[#This Row],[名前]]&amp;Attack[[#This Row],[レアリティ]]</f>
        <v>Xmas3岩泉一ICONIC</v>
      </c>
    </row>
    <row r="759" spans="1:24" x14ac:dyDescent="0.25">
      <c r="A759">
        <f>VLOOKUP(Attack[[#This Row],[No用]],SetNo[[No.用]:[vlookup 用]],2,FALSE)</f>
        <v>174</v>
      </c>
      <c r="B759">
        <f>IF(ROW()=2,1,IF(A758&lt;&gt;Attack[[#This Row],[No]],1,B758+1))</f>
        <v>5</v>
      </c>
      <c r="C759" s="1" t="s">
        <v>1183</v>
      </c>
      <c r="D759" s="1" t="s">
        <v>32</v>
      </c>
      <c r="E759" s="1" t="s">
        <v>73</v>
      </c>
      <c r="F759" s="1" t="s">
        <v>25</v>
      </c>
      <c r="G759" s="1" t="s">
        <v>20</v>
      </c>
      <c r="H759" s="1" t="s">
        <v>71</v>
      </c>
      <c r="I759">
        <v>1</v>
      </c>
      <c r="J759" t="s">
        <v>234</v>
      </c>
      <c r="K759" s="1" t="s">
        <v>264</v>
      </c>
      <c r="L759" s="1" t="s">
        <v>224</v>
      </c>
      <c r="M759">
        <v>49</v>
      </c>
      <c r="N759">
        <v>0</v>
      </c>
      <c r="O759">
        <v>59</v>
      </c>
      <c r="P759">
        <v>0</v>
      </c>
      <c r="Q759" s="1"/>
      <c r="W759" s="1" t="s">
        <v>1264</v>
      </c>
      <c r="X759" t="str">
        <f>Attack[[#This Row],[服装]]&amp;Attack[[#This Row],[名前]]&amp;Attack[[#This Row],[レアリティ]]</f>
        <v>Xmas3岩泉一ICONIC</v>
      </c>
    </row>
    <row r="760" spans="1:24" x14ac:dyDescent="0.25">
      <c r="A760">
        <f>VLOOKUP(Attack[[#This Row],[No用]],SetNo[[No.用]:[vlookup 用]],2,FALSE)</f>
        <v>174</v>
      </c>
      <c r="B760">
        <f>IF(ROW()=2,1,IF(A759&lt;&gt;Attack[[#This Row],[No]],1,B759+1))</f>
        <v>6</v>
      </c>
      <c r="C760" s="1" t="s">
        <v>1183</v>
      </c>
      <c r="D760" s="1" t="s">
        <v>32</v>
      </c>
      <c r="E760" s="1" t="s">
        <v>73</v>
      </c>
      <c r="F760" s="1" t="s">
        <v>25</v>
      </c>
      <c r="G760" s="1" t="s">
        <v>20</v>
      </c>
      <c r="H760" s="1" t="s">
        <v>71</v>
      </c>
      <c r="I760">
        <v>1</v>
      </c>
      <c r="J760" t="s">
        <v>234</v>
      </c>
      <c r="K760" s="1" t="s">
        <v>183</v>
      </c>
      <c r="L760" s="1" t="s">
        <v>224</v>
      </c>
      <c r="M760">
        <v>49</v>
      </c>
      <c r="N760">
        <v>0</v>
      </c>
      <c r="O760">
        <v>59</v>
      </c>
      <c r="P760">
        <v>0</v>
      </c>
      <c r="Q760" s="1" t="s">
        <v>1263</v>
      </c>
      <c r="W760" s="1" t="s">
        <v>1265</v>
      </c>
      <c r="X760" t="str">
        <f>Attack[[#This Row],[服装]]&amp;Attack[[#This Row],[名前]]&amp;Attack[[#This Row],[レアリティ]]</f>
        <v>Xmas3岩泉一ICONIC</v>
      </c>
    </row>
    <row r="761" spans="1:24" x14ac:dyDescent="0.25">
      <c r="A761">
        <f>VLOOKUP(Attack[[#This Row],[No用]],SetNo[[No.用]:[vlookup 用]],2,FALSE)</f>
        <v>175</v>
      </c>
      <c r="B761">
        <f>IF(ROW()=2,1,IF(A754&lt;&gt;Attack[[#This Row],[No]],1,B754+1))</f>
        <v>1</v>
      </c>
      <c r="C761" t="s">
        <v>205</v>
      </c>
      <c r="D761" t="s">
        <v>33</v>
      </c>
      <c r="E761" t="s">
        <v>24</v>
      </c>
      <c r="F761" t="s">
        <v>26</v>
      </c>
      <c r="G761" t="s">
        <v>20</v>
      </c>
      <c r="H761" t="s">
        <v>71</v>
      </c>
      <c r="I761">
        <v>1</v>
      </c>
      <c r="J761" t="s">
        <v>234</v>
      </c>
      <c r="K761" s="1" t="s">
        <v>168</v>
      </c>
      <c r="L761" s="1" t="s">
        <v>162</v>
      </c>
      <c r="M761">
        <v>28</v>
      </c>
      <c r="N761">
        <v>0</v>
      </c>
      <c r="O761">
        <v>0</v>
      </c>
      <c r="P761">
        <v>0</v>
      </c>
      <c r="X761" t="str">
        <f>Attack[[#This Row],[服装]]&amp;Attack[[#This Row],[名前]]&amp;Attack[[#This Row],[レアリティ]]</f>
        <v>ユニフォーム金田一勇太郎ICONIC</v>
      </c>
    </row>
    <row r="762" spans="1:24" x14ac:dyDescent="0.25">
      <c r="A762">
        <f>VLOOKUP(Attack[[#This Row],[No用]],SetNo[[No.用]:[vlookup 用]],2,FALSE)</f>
        <v>175</v>
      </c>
      <c r="B762">
        <f>IF(ROW()=2,1,IF(A761&lt;&gt;Attack[[#This Row],[No]],1,B761+1))</f>
        <v>2</v>
      </c>
      <c r="C762" t="s">
        <v>205</v>
      </c>
      <c r="D762" t="s">
        <v>33</v>
      </c>
      <c r="E762" t="s">
        <v>24</v>
      </c>
      <c r="F762" t="s">
        <v>26</v>
      </c>
      <c r="G762" t="s">
        <v>20</v>
      </c>
      <c r="H762" t="s">
        <v>71</v>
      </c>
      <c r="I762">
        <v>1</v>
      </c>
      <c r="J762" t="s">
        <v>234</v>
      </c>
      <c r="K762" s="1" t="s">
        <v>169</v>
      </c>
      <c r="L762" s="1" t="s">
        <v>162</v>
      </c>
      <c r="M762">
        <v>27</v>
      </c>
      <c r="N762">
        <v>0</v>
      </c>
      <c r="O762">
        <v>0</v>
      </c>
      <c r="P762">
        <v>0</v>
      </c>
      <c r="X762" t="str">
        <f>Attack[[#This Row],[服装]]&amp;Attack[[#This Row],[名前]]&amp;Attack[[#This Row],[レアリティ]]</f>
        <v>ユニフォーム金田一勇太郎ICONIC</v>
      </c>
    </row>
    <row r="763" spans="1:24" x14ac:dyDescent="0.25">
      <c r="A763">
        <f>VLOOKUP(Attack[[#This Row],[No用]],SetNo[[No.用]:[vlookup 用]],2,FALSE)</f>
        <v>175</v>
      </c>
      <c r="B763">
        <f>IF(ROW()=2,1,IF(A762&lt;&gt;Attack[[#This Row],[No]],1,B762+1))</f>
        <v>3</v>
      </c>
      <c r="C763" t="s">
        <v>205</v>
      </c>
      <c r="D763" t="s">
        <v>33</v>
      </c>
      <c r="E763" t="s">
        <v>24</v>
      </c>
      <c r="F763" t="s">
        <v>26</v>
      </c>
      <c r="G763" t="s">
        <v>20</v>
      </c>
      <c r="H763" t="s">
        <v>71</v>
      </c>
      <c r="I763">
        <v>1</v>
      </c>
      <c r="J763" t="s">
        <v>234</v>
      </c>
      <c r="K763" s="1" t="s">
        <v>172</v>
      </c>
      <c r="L763" s="1" t="s">
        <v>162</v>
      </c>
      <c r="M763">
        <v>26</v>
      </c>
      <c r="N763">
        <v>0</v>
      </c>
      <c r="O763">
        <v>0</v>
      </c>
      <c r="P763">
        <v>0</v>
      </c>
      <c r="X763" t="str">
        <f>Attack[[#This Row],[服装]]&amp;Attack[[#This Row],[名前]]&amp;Attack[[#This Row],[レアリティ]]</f>
        <v>ユニフォーム金田一勇太郎ICONIC</v>
      </c>
    </row>
    <row r="764" spans="1:24" x14ac:dyDescent="0.25">
      <c r="A764">
        <f>VLOOKUP(Attack[[#This Row],[No用]],SetNo[[No.用]:[vlookup 用]],2,FALSE)</f>
        <v>175</v>
      </c>
      <c r="B764">
        <f>IF(ROW()=2,1,IF(A763&lt;&gt;Attack[[#This Row],[No]],1,B763+1))</f>
        <v>4</v>
      </c>
      <c r="C764" t="s">
        <v>205</v>
      </c>
      <c r="D764" t="s">
        <v>33</v>
      </c>
      <c r="E764" t="s">
        <v>24</v>
      </c>
      <c r="F764" t="s">
        <v>26</v>
      </c>
      <c r="G764" t="s">
        <v>20</v>
      </c>
      <c r="H764" t="s">
        <v>71</v>
      </c>
      <c r="I764">
        <v>1</v>
      </c>
      <c r="J764" t="s">
        <v>234</v>
      </c>
      <c r="K764" s="1" t="s">
        <v>183</v>
      </c>
      <c r="L764" s="1" t="s">
        <v>224</v>
      </c>
      <c r="M764">
        <v>43</v>
      </c>
      <c r="N764">
        <v>0</v>
      </c>
      <c r="O764">
        <v>53</v>
      </c>
      <c r="P764">
        <v>0</v>
      </c>
      <c r="X764" t="str">
        <f>Attack[[#This Row],[服装]]&amp;Attack[[#This Row],[名前]]&amp;Attack[[#This Row],[レアリティ]]</f>
        <v>ユニフォーム金田一勇太郎ICONIC</v>
      </c>
    </row>
    <row r="765" spans="1:24" x14ac:dyDescent="0.25">
      <c r="A765">
        <f>VLOOKUP(Attack[[#This Row],[No用]],SetNo[[No.用]:[vlookup 用]],2,FALSE)</f>
        <v>176</v>
      </c>
      <c r="B765">
        <f>IF(ROW()=2,1,IF(A764&lt;&gt;Attack[[#This Row],[No]],1,B764+1))</f>
        <v>1</v>
      </c>
      <c r="C765" s="1" t="s">
        <v>595</v>
      </c>
      <c r="D765" t="s">
        <v>33</v>
      </c>
      <c r="E765" s="1" t="s">
        <v>77</v>
      </c>
      <c r="F765" t="s">
        <v>26</v>
      </c>
      <c r="G765" t="s">
        <v>20</v>
      </c>
      <c r="H765" t="s">
        <v>71</v>
      </c>
      <c r="I765">
        <v>1</v>
      </c>
      <c r="J765" t="s">
        <v>234</v>
      </c>
      <c r="K765" s="1" t="s">
        <v>168</v>
      </c>
      <c r="L765" s="1" t="s">
        <v>178</v>
      </c>
      <c r="M765">
        <v>31</v>
      </c>
      <c r="N765">
        <v>0</v>
      </c>
      <c r="O765">
        <v>0</v>
      </c>
      <c r="P765">
        <v>0</v>
      </c>
      <c r="X765" t="str">
        <f>Attack[[#This Row],[服装]]&amp;Attack[[#This Row],[名前]]&amp;Attack[[#This Row],[レアリティ]]</f>
        <v>雪遊び金田一勇太郎ICONIC</v>
      </c>
    </row>
    <row r="766" spans="1:24" x14ac:dyDescent="0.25">
      <c r="A766">
        <f>VLOOKUP(Attack[[#This Row],[No用]],SetNo[[No.用]:[vlookup 用]],2,FALSE)</f>
        <v>176</v>
      </c>
      <c r="B766">
        <f>IF(ROW()=2,1,IF(A765&lt;&gt;Attack[[#This Row],[No]],1,B765+1))</f>
        <v>2</v>
      </c>
      <c r="C766" s="1" t="s">
        <v>595</v>
      </c>
      <c r="D766" t="s">
        <v>33</v>
      </c>
      <c r="E766" s="1" t="s">
        <v>77</v>
      </c>
      <c r="F766" t="s">
        <v>26</v>
      </c>
      <c r="G766" t="s">
        <v>20</v>
      </c>
      <c r="H766" t="s">
        <v>71</v>
      </c>
      <c r="I766">
        <v>1</v>
      </c>
      <c r="J766" t="s">
        <v>234</v>
      </c>
      <c r="K766" s="1" t="s">
        <v>169</v>
      </c>
      <c r="L766" s="1" t="s">
        <v>178</v>
      </c>
      <c r="M766">
        <v>30</v>
      </c>
      <c r="N766">
        <v>0</v>
      </c>
      <c r="O766">
        <v>0</v>
      </c>
      <c r="P766">
        <v>0</v>
      </c>
      <c r="X766" t="str">
        <f>Attack[[#This Row],[服装]]&amp;Attack[[#This Row],[名前]]&amp;Attack[[#This Row],[レアリティ]]</f>
        <v>雪遊び金田一勇太郎ICONIC</v>
      </c>
    </row>
    <row r="767" spans="1:24" x14ac:dyDescent="0.25">
      <c r="A767">
        <f>VLOOKUP(Attack[[#This Row],[No用]],SetNo[[No.用]:[vlookup 用]],2,FALSE)</f>
        <v>176</v>
      </c>
      <c r="B767">
        <f>IF(ROW()=2,1,IF(A766&lt;&gt;Attack[[#This Row],[No]],1,B766+1))</f>
        <v>3</v>
      </c>
      <c r="C767" s="1" t="s">
        <v>595</v>
      </c>
      <c r="D767" t="s">
        <v>33</v>
      </c>
      <c r="E767" s="1" t="s">
        <v>77</v>
      </c>
      <c r="F767" t="s">
        <v>26</v>
      </c>
      <c r="G767" t="s">
        <v>20</v>
      </c>
      <c r="H767" t="s">
        <v>71</v>
      </c>
      <c r="I767">
        <v>1</v>
      </c>
      <c r="J767" t="s">
        <v>234</v>
      </c>
      <c r="K767" s="1" t="s">
        <v>172</v>
      </c>
      <c r="L767" s="1" t="s">
        <v>162</v>
      </c>
      <c r="M767">
        <v>26</v>
      </c>
      <c r="N767">
        <v>0</v>
      </c>
      <c r="O767">
        <v>0</v>
      </c>
      <c r="P767">
        <v>0</v>
      </c>
      <c r="X767" t="str">
        <f>Attack[[#This Row],[服装]]&amp;Attack[[#This Row],[名前]]&amp;Attack[[#This Row],[レアリティ]]</f>
        <v>雪遊び金田一勇太郎ICONIC</v>
      </c>
    </row>
    <row r="768" spans="1:24" x14ac:dyDescent="0.25">
      <c r="A768">
        <f>VLOOKUP(Attack[[#This Row],[No用]],SetNo[[No.用]:[vlookup 用]],2,FALSE)</f>
        <v>176</v>
      </c>
      <c r="B768">
        <f>IF(ROW()=2,1,IF(A767&lt;&gt;Attack[[#This Row],[No]],1,B767+1))</f>
        <v>4</v>
      </c>
      <c r="C768" s="1" t="s">
        <v>595</v>
      </c>
      <c r="D768" t="s">
        <v>33</v>
      </c>
      <c r="E768" s="1" t="s">
        <v>77</v>
      </c>
      <c r="F768" t="s">
        <v>26</v>
      </c>
      <c r="G768" t="s">
        <v>20</v>
      </c>
      <c r="H768" t="s">
        <v>71</v>
      </c>
      <c r="I768">
        <v>1</v>
      </c>
      <c r="J768" t="s">
        <v>234</v>
      </c>
      <c r="K768" s="1" t="s">
        <v>183</v>
      </c>
      <c r="L768" s="1" t="s">
        <v>224</v>
      </c>
      <c r="M768">
        <v>43</v>
      </c>
      <c r="N768">
        <v>0</v>
      </c>
      <c r="O768">
        <v>53</v>
      </c>
      <c r="P768">
        <v>0</v>
      </c>
      <c r="X768" t="str">
        <f>Attack[[#This Row],[服装]]&amp;Attack[[#This Row],[名前]]&amp;Attack[[#This Row],[レアリティ]]</f>
        <v>雪遊び金田一勇太郎ICONIC</v>
      </c>
    </row>
    <row r="769" spans="1:24" x14ac:dyDescent="0.25">
      <c r="A769">
        <f>VLOOKUP(Attack[[#This Row],[No用]],SetNo[[No.用]:[vlookup 用]],2,FALSE)</f>
        <v>177</v>
      </c>
      <c r="B769">
        <f>IF(ROW()=2,1,IF(A768&lt;&gt;Attack[[#This Row],[No]],1,B768+1))</f>
        <v>1</v>
      </c>
      <c r="C769" s="1" t="s">
        <v>729</v>
      </c>
      <c r="D769" s="1" t="s">
        <v>33</v>
      </c>
      <c r="E769" s="1" t="s">
        <v>77</v>
      </c>
      <c r="F769" s="1" t="s">
        <v>26</v>
      </c>
      <c r="G769" s="1" t="s">
        <v>20</v>
      </c>
      <c r="H769" s="1" t="s">
        <v>71</v>
      </c>
      <c r="I769">
        <v>1</v>
      </c>
      <c r="J769" t="s">
        <v>234</v>
      </c>
      <c r="K769" s="1" t="s">
        <v>168</v>
      </c>
      <c r="L769" s="1" t="s">
        <v>162</v>
      </c>
      <c r="M769">
        <v>28</v>
      </c>
      <c r="N769">
        <v>0</v>
      </c>
      <c r="O769">
        <v>0</v>
      </c>
      <c r="P769">
        <v>0</v>
      </c>
      <c r="X769" t="str">
        <f>Attack[[#This Row],[服装]]&amp;Attack[[#This Row],[名前]]&amp;Attack[[#This Row],[レアリティ]]</f>
        <v>カンフー金田一勇太郎ICONIC</v>
      </c>
    </row>
    <row r="770" spans="1:24" x14ac:dyDescent="0.25">
      <c r="A770">
        <f>VLOOKUP(Attack[[#This Row],[No用]],SetNo[[No.用]:[vlookup 用]],2,FALSE)</f>
        <v>177</v>
      </c>
      <c r="B770">
        <f>IF(ROW()=2,1,IF(A769&lt;&gt;Attack[[#This Row],[No]],1,B769+1))</f>
        <v>2</v>
      </c>
      <c r="C770" s="1" t="s">
        <v>729</v>
      </c>
      <c r="D770" s="1" t="s">
        <v>33</v>
      </c>
      <c r="E770" s="1" t="s">
        <v>77</v>
      </c>
      <c r="F770" s="1" t="s">
        <v>26</v>
      </c>
      <c r="G770" s="1" t="s">
        <v>20</v>
      </c>
      <c r="H770" s="1" t="s">
        <v>71</v>
      </c>
      <c r="I770">
        <v>1</v>
      </c>
      <c r="J770" t="s">
        <v>234</v>
      </c>
      <c r="K770" s="1" t="s">
        <v>169</v>
      </c>
      <c r="L770" s="1" t="s">
        <v>162</v>
      </c>
      <c r="M770">
        <v>27</v>
      </c>
      <c r="N770">
        <v>0</v>
      </c>
      <c r="O770">
        <v>0</v>
      </c>
      <c r="P770">
        <v>0</v>
      </c>
      <c r="X770" t="str">
        <f>Attack[[#This Row],[服装]]&amp;Attack[[#This Row],[名前]]&amp;Attack[[#This Row],[レアリティ]]</f>
        <v>カンフー金田一勇太郎ICONIC</v>
      </c>
    </row>
    <row r="771" spans="1:24" x14ac:dyDescent="0.25">
      <c r="A771">
        <f>VLOOKUP(Attack[[#This Row],[No用]],SetNo[[No.用]:[vlookup 用]],2,FALSE)</f>
        <v>177</v>
      </c>
      <c r="B771">
        <f>IF(ROW()=2,1,IF(A770&lt;&gt;Attack[[#This Row],[No]],1,B770+1))</f>
        <v>3</v>
      </c>
      <c r="C771" s="1" t="s">
        <v>729</v>
      </c>
      <c r="D771" s="1" t="s">
        <v>33</v>
      </c>
      <c r="E771" s="1" t="s">
        <v>77</v>
      </c>
      <c r="F771" s="1" t="s">
        <v>26</v>
      </c>
      <c r="G771" s="1" t="s">
        <v>20</v>
      </c>
      <c r="H771" s="1" t="s">
        <v>71</v>
      </c>
      <c r="I771">
        <v>1</v>
      </c>
      <c r="J771" t="s">
        <v>234</v>
      </c>
      <c r="K771" s="1" t="s">
        <v>172</v>
      </c>
      <c r="L771" s="1" t="s">
        <v>162</v>
      </c>
      <c r="M771">
        <v>26</v>
      </c>
      <c r="N771">
        <v>0</v>
      </c>
      <c r="O771">
        <v>0</v>
      </c>
      <c r="P771">
        <v>0</v>
      </c>
      <c r="X771" t="str">
        <f>Attack[[#This Row],[服装]]&amp;Attack[[#This Row],[名前]]&amp;Attack[[#This Row],[レアリティ]]</f>
        <v>カンフー金田一勇太郎ICONIC</v>
      </c>
    </row>
    <row r="772" spans="1:24" x14ac:dyDescent="0.25">
      <c r="A772">
        <f>VLOOKUP(Attack[[#This Row],[No用]],SetNo[[No.用]:[vlookup 用]],2,FALSE)</f>
        <v>177</v>
      </c>
      <c r="B772">
        <f>IF(ROW()=2,1,IF(A771&lt;&gt;Attack[[#This Row],[No]],1,B771+1))</f>
        <v>4</v>
      </c>
      <c r="C772" s="1" t="s">
        <v>729</v>
      </c>
      <c r="D772" s="1" t="s">
        <v>33</v>
      </c>
      <c r="E772" s="1" t="s">
        <v>77</v>
      </c>
      <c r="F772" s="1" t="s">
        <v>26</v>
      </c>
      <c r="G772" s="1" t="s">
        <v>20</v>
      </c>
      <c r="H772" s="1" t="s">
        <v>71</v>
      </c>
      <c r="I772">
        <v>1</v>
      </c>
      <c r="J772" t="s">
        <v>234</v>
      </c>
      <c r="K772" s="1" t="s">
        <v>183</v>
      </c>
      <c r="L772" s="1" t="s">
        <v>224</v>
      </c>
      <c r="M772">
        <v>43</v>
      </c>
      <c r="N772">
        <v>0</v>
      </c>
      <c r="O772">
        <v>53</v>
      </c>
      <c r="P772">
        <v>0</v>
      </c>
      <c r="X772" t="str">
        <f>Attack[[#This Row],[服装]]&amp;Attack[[#This Row],[名前]]&amp;Attack[[#This Row],[レアリティ]]</f>
        <v>カンフー金田一勇太郎ICONIC</v>
      </c>
    </row>
    <row r="773" spans="1:24" x14ac:dyDescent="0.25">
      <c r="A773">
        <f>VLOOKUP(Attack[[#This Row],[No用]],SetNo[[No.用]:[vlookup 用]],2,FALSE)</f>
        <v>178</v>
      </c>
      <c r="B773">
        <f>IF(ROW()=2,1,IF(A772&lt;&gt;Attack[[#This Row],[No]],1,B772+1))</f>
        <v>1</v>
      </c>
      <c r="C773" s="1" t="s">
        <v>911</v>
      </c>
      <c r="D773" s="1" t="s">
        <v>33</v>
      </c>
      <c r="E773" s="1" t="s">
        <v>90</v>
      </c>
      <c r="F773" s="1" t="s">
        <v>26</v>
      </c>
      <c r="G773" s="1" t="s">
        <v>20</v>
      </c>
      <c r="H773" s="1" t="s">
        <v>71</v>
      </c>
      <c r="I773">
        <v>1</v>
      </c>
      <c r="J773" t="s">
        <v>234</v>
      </c>
      <c r="K773" s="1" t="s">
        <v>168</v>
      </c>
      <c r="L773" s="1" t="s">
        <v>178</v>
      </c>
      <c r="M773">
        <v>31</v>
      </c>
      <c r="N773">
        <v>0</v>
      </c>
      <c r="O773">
        <v>0</v>
      </c>
      <c r="P773">
        <v>0</v>
      </c>
      <c r="X773" t="str">
        <f>Attack[[#This Row],[服装]]&amp;Attack[[#This Row],[名前]]&amp;Attack[[#This Row],[レアリティ]]</f>
        <v>中学生金田一勇太郎ICONIC</v>
      </c>
    </row>
    <row r="774" spans="1:24" x14ac:dyDescent="0.25">
      <c r="A774">
        <f>VLOOKUP(Attack[[#This Row],[No用]],SetNo[[No.用]:[vlookup 用]],2,FALSE)</f>
        <v>178</v>
      </c>
      <c r="B774">
        <f>IF(ROW()=2,1,IF(A773&lt;&gt;Attack[[#This Row],[No]],1,B773+1))</f>
        <v>2</v>
      </c>
      <c r="C774" s="1" t="s">
        <v>911</v>
      </c>
      <c r="D774" s="1" t="s">
        <v>33</v>
      </c>
      <c r="E774" s="1" t="s">
        <v>90</v>
      </c>
      <c r="F774" s="1" t="s">
        <v>26</v>
      </c>
      <c r="G774" s="1" t="s">
        <v>20</v>
      </c>
      <c r="H774" s="1" t="s">
        <v>71</v>
      </c>
      <c r="I774">
        <v>1</v>
      </c>
      <c r="J774" t="s">
        <v>234</v>
      </c>
      <c r="K774" s="1" t="s">
        <v>169</v>
      </c>
      <c r="L774" s="1" t="s">
        <v>178</v>
      </c>
      <c r="M774">
        <v>30</v>
      </c>
      <c r="N774">
        <v>0</v>
      </c>
      <c r="O774">
        <v>0</v>
      </c>
      <c r="P774">
        <v>0</v>
      </c>
      <c r="X774" t="str">
        <f>Attack[[#This Row],[服装]]&amp;Attack[[#This Row],[名前]]&amp;Attack[[#This Row],[レアリティ]]</f>
        <v>中学生金田一勇太郎ICONIC</v>
      </c>
    </row>
    <row r="775" spans="1:24" x14ac:dyDescent="0.25">
      <c r="A775">
        <f>VLOOKUP(Attack[[#This Row],[No用]],SetNo[[No.用]:[vlookup 用]],2,FALSE)</f>
        <v>178</v>
      </c>
      <c r="B775">
        <f>IF(ROW()=2,1,IF(A774&lt;&gt;Attack[[#This Row],[No]],1,B774+1))</f>
        <v>3</v>
      </c>
      <c r="C775" s="1" t="s">
        <v>911</v>
      </c>
      <c r="D775" s="1" t="s">
        <v>33</v>
      </c>
      <c r="E775" s="1" t="s">
        <v>90</v>
      </c>
      <c r="F775" s="1" t="s">
        <v>26</v>
      </c>
      <c r="G775" s="1" t="s">
        <v>20</v>
      </c>
      <c r="H775" s="1" t="s">
        <v>71</v>
      </c>
      <c r="I775">
        <v>1</v>
      </c>
      <c r="J775" t="s">
        <v>234</v>
      </c>
      <c r="K775" s="1" t="s">
        <v>172</v>
      </c>
      <c r="L775" s="1" t="s">
        <v>162</v>
      </c>
      <c r="M775">
        <v>26</v>
      </c>
      <c r="N775">
        <v>0</v>
      </c>
      <c r="O775">
        <v>0</v>
      </c>
      <c r="P775">
        <v>0</v>
      </c>
      <c r="X775" t="str">
        <f>Attack[[#This Row],[服装]]&amp;Attack[[#This Row],[名前]]&amp;Attack[[#This Row],[レアリティ]]</f>
        <v>中学生金田一勇太郎ICONIC</v>
      </c>
    </row>
    <row r="776" spans="1:24" x14ac:dyDescent="0.25">
      <c r="A776">
        <f>VLOOKUP(Attack[[#This Row],[No用]],SetNo[[No.用]:[vlookup 用]],2,FALSE)</f>
        <v>178</v>
      </c>
      <c r="B776">
        <f>IF(ROW()=2,1,IF(A775&lt;&gt;Attack[[#This Row],[No]],1,B775+1))</f>
        <v>4</v>
      </c>
      <c r="C776" s="1" t="s">
        <v>911</v>
      </c>
      <c r="D776" s="1" t="s">
        <v>33</v>
      </c>
      <c r="E776" s="1" t="s">
        <v>90</v>
      </c>
      <c r="F776" s="1" t="s">
        <v>26</v>
      </c>
      <c r="G776" s="1" t="s">
        <v>20</v>
      </c>
      <c r="H776" s="1" t="s">
        <v>71</v>
      </c>
      <c r="I776">
        <v>1</v>
      </c>
      <c r="J776" t="s">
        <v>234</v>
      </c>
      <c r="K776" s="1" t="s">
        <v>183</v>
      </c>
      <c r="L776" s="1" t="s">
        <v>224</v>
      </c>
      <c r="M776">
        <v>43</v>
      </c>
      <c r="N776">
        <v>0</v>
      </c>
      <c r="O776">
        <v>53</v>
      </c>
      <c r="P776">
        <v>0</v>
      </c>
      <c r="X776" t="str">
        <f>Attack[[#This Row],[服装]]&amp;Attack[[#This Row],[名前]]&amp;Attack[[#This Row],[レアリティ]]</f>
        <v>中学生金田一勇太郎ICONIC</v>
      </c>
    </row>
    <row r="777" spans="1:24" x14ac:dyDescent="0.25">
      <c r="A777">
        <f>VLOOKUP(Attack[[#This Row],[No用]],SetNo[[No.用]:[vlookup 用]],2,FALSE)</f>
        <v>179</v>
      </c>
      <c r="B777">
        <f>IF(ROW()=2,1,IF(A776&lt;&gt;Attack[[#This Row],[No]],1,B776+1))</f>
        <v>1</v>
      </c>
      <c r="C777" t="s">
        <v>205</v>
      </c>
      <c r="D777" t="s">
        <v>34</v>
      </c>
      <c r="E777" t="s">
        <v>28</v>
      </c>
      <c r="F777" t="s">
        <v>25</v>
      </c>
      <c r="G777" t="s">
        <v>20</v>
      </c>
      <c r="H777" t="s">
        <v>71</v>
      </c>
      <c r="I777">
        <v>1</v>
      </c>
      <c r="J777" t="s">
        <v>234</v>
      </c>
      <c r="K777" s="1" t="s">
        <v>168</v>
      </c>
      <c r="L777" s="1" t="s">
        <v>173</v>
      </c>
      <c r="M777">
        <v>37</v>
      </c>
      <c r="N777">
        <v>0</v>
      </c>
      <c r="O777">
        <v>0</v>
      </c>
      <c r="P777">
        <v>0</v>
      </c>
      <c r="X777" t="str">
        <f>Attack[[#This Row],[服装]]&amp;Attack[[#This Row],[名前]]&amp;Attack[[#This Row],[レアリティ]]</f>
        <v>ユニフォーム京谷賢太郎ICONIC</v>
      </c>
    </row>
    <row r="778" spans="1:24" x14ac:dyDescent="0.25">
      <c r="A778">
        <f>VLOOKUP(Attack[[#This Row],[No用]],SetNo[[No.用]:[vlookup 用]],2,FALSE)</f>
        <v>179</v>
      </c>
      <c r="B778">
        <f>IF(ROW()=2,1,IF(A777&lt;&gt;Attack[[#This Row],[No]],1,B777+1))</f>
        <v>2</v>
      </c>
      <c r="C778" t="s">
        <v>205</v>
      </c>
      <c r="D778" t="s">
        <v>34</v>
      </c>
      <c r="E778" t="s">
        <v>28</v>
      </c>
      <c r="F778" t="s">
        <v>25</v>
      </c>
      <c r="G778" t="s">
        <v>20</v>
      </c>
      <c r="H778" t="s">
        <v>71</v>
      </c>
      <c r="I778">
        <v>1</v>
      </c>
      <c r="J778" t="s">
        <v>234</v>
      </c>
      <c r="K778" s="1" t="s">
        <v>169</v>
      </c>
      <c r="L778" s="1" t="s">
        <v>173</v>
      </c>
      <c r="M778">
        <v>37</v>
      </c>
      <c r="N778">
        <v>0</v>
      </c>
      <c r="O778">
        <v>0</v>
      </c>
      <c r="P778">
        <v>0</v>
      </c>
      <c r="X778" t="str">
        <f>Attack[[#This Row],[服装]]&amp;Attack[[#This Row],[名前]]&amp;Attack[[#This Row],[レアリティ]]</f>
        <v>ユニフォーム京谷賢太郎ICONIC</v>
      </c>
    </row>
    <row r="779" spans="1:24" x14ac:dyDescent="0.25">
      <c r="A779">
        <f>VLOOKUP(Attack[[#This Row],[No用]],SetNo[[No.用]:[vlookup 用]],2,FALSE)</f>
        <v>179</v>
      </c>
      <c r="B779">
        <f>IF(ROW()=2,1,IF(A778&lt;&gt;Attack[[#This Row],[No]],1,B778+1))</f>
        <v>3</v>
      </c>
      <c r="C779" t="s">
        <v>205</v>
      </c>
      <c r="D779" t="s">
        <v>34</v>
      </c>
      <c r="E779" t="s">
        <v>28</v>
      </c>
      <c r="F779" t="s">
        <v>25</v>
      </c>
      <c r="G779" t="s">
        <v>20</v>
      </c>
      <c r="H779" t="s">
        <v>71</v>
      </c>
      <c r="I779">
        <v>1</v>
      </c>
      <c r="J779" t="s">
        <v>234</v>
      </c>
      <c r="K779" s="1" t="s">
        <v>257</v>
      </c>
      <c r="L779" s="1" t="s">
        <v>173</v>
      </c>
      <c r="M779">
        <v>37</v>
      </c>
      <c r="N779">
        <v>0</v>
      </c>
      <c r="O779">
        <v>0</v>
      </c>
      <c r="P779">
        <v>0</v>
      </c>
      <c r="X779" t="str">
        <f>Attack[[#This Row],[服装]]&amp;Attack[[#This Row],[名前]]&amp;Attack[[#This Row],[レアリティ]]</f>
        <v>ユニフォーム京谷賢太郎ICONIC</v>
      </c>
    </row>
    <row r="780" spans="1:24" x14ac:dyDescent="0.25">
      <c r="A780">
        <f>VLOOKUP(Attack[[#This Row],[No用]],SetNo[[No.用]:[vlookup 用]],2,FALSE)</f>
        <v>179</v>
      </c>
      <c r="B780">
        <f>IF(ROW()=2,1,IF(A779&lt;&gt;Attack[[#This Row],[No]],1,B779+1))</f>
        <v>4</v>
      </c>
      <c r="C780" t="s">
        <v>205</v>
      </c>
      <c r="D780" t="s">
        <v>34</v>
      </c>
      <c r="E780" t="s">
        <v>28</v>
      </c>
      <c r="F780" t="s">
        <v>25</v>
      </c>
      <c r="G780" t="s">
        <v>20</v>
      </c>
      <c r="H780" t="s">
        <v>71</v>
      </c>
      <c r="I780">
        <v>1</v>
      </c>
      <c r="J780" t="s">
        <v>234</v>
      </c>
      <c r="K780" s="1" t="s">
        <v>172</v>
      </c>
      <c r="L780" s="1" t="s">
        <v>162</v>
      </c>
      <c r="M780">
        <v>35</v>
      </c>
      <c r="N780">
        <v>0</v>
      </c>
      <c r="O780">
        <v>0</v>
      </c>
      <c r="P780">
        <v>0</v>
      </c>
      <c r="X780" t="str">
        <f>Attack[[#This Row],[服装]]&amp;Attack[[#This Row],[名前]]&amp;Attack[[#This Row],[レアリティ]]</f>
        <v>ユニフォーム京谷賢太郎ICONIC</v>
      </c>
    </row>
    <row r="781" spans="1:24" x14ac:dyDescent="0.25">
      <c r="A781">
        <f>VLOOKUP(Attack[[#This Row],[No用]],SetNo[[No.用]:[vlookup 用]],2,FALSE)</f>
        <v>179</v>
      </c>
      <c r="B781">
        <f>IF(ROW()=2,1,IF(A780&lt;&gt;Attack[[#This Row],[No]],1,B780+1))</f>
        <v>5</v>
      </c>
      <c r="C781" t="s">
        <v>205</v>
      </c>
      <c r="D781" t="s">
        <v>34</v>
      </c>
      <c r="E781" t="s">
        <v>28</v>
      </c>
      <c r="F781" t="s">
        <v>25</v>
      </c>
      <c r="G781" t="s">
        <v>20</v>
      </c>
      <c r="H781" t="s">
        <v>71</v>
      </c>
      <c r="I781">
        <v>1</v>
      </c>
      <c r="J781" t="s">
        <v>234</v>
      </c>
      <c r="K781" s="1" t="s">
        <v>183</v>
      </c>
      <c r="L781" s="1" t="s">
        <v>224</v>
      </c>
      <c r="M781">
        <v>49</v>
      </c>
      <c r="N781">
        <v>0</v>
      </c>
      <c r="O781">
        <v>59</v>
      </c>
      <c r="P781">
        <v>0</v>
      </c>
      <c r="Q781" s="1" t="s">
        <v>872</v>
      </c>
      <c r="X781" t="str">
        <f>Attack[[#This Row],[服装]]&amp;Attack[[#This Row],[名前]]&amp;Attack[[#This Row],[レアリティ]]</f>
        <v>ユニフォーム京谷賢太郎ICONIC</v>
      </c>
    </row>
    <row r="782" spans="1:24" x14ac:dyDescent="0.25">
      <c r="A782">
        <f>VLOOKUP(Attack[[#This Row],[No用]],SetNo[[No.用]:[vlookup 用]],2,FALSE)</f>
        <v>179</v>
      </c>
      <c r="B782">
        <f>IF(ROW()=2,1,IF(A781&lt;&gt;Attack[[#This Row],[No]],1,B781+1))</f>
        <v>6</v>
      </c>
      <c r="C782" t="s">
        <v>205</v>
      </c>
      <c r="D782" t="s">
        <v>34</v>
      </c>
      <c r="E782" t="s">
        <v>28</v>
      </c>
      <c r="F782" t="s">
        <v>25</v>
      </c>
      <c r="G782" t="s">
        <v>20</v>
      </c>
      <c r="H782" t="s">
        <v>71</v>
      </c>
      <c r="I782">
        <v>1</v>
      </c>
      <c r="J782" t="s">
        <v>234</v>
      </c>
      <c r="K782" s="1" t="s">
        <v>183</v>
      </c>
      <c r="L782" s="1" t="s">
        <v>224</v>
      </c>
      <c r="M782">
        <v>49</v>
      </c>
      <c r="N782">
        <v>0</v>
      </c>
      <c r="O782">
        <v>59</v>
      </c>
      <c r="P782">
        <v>0</v>
      </c>
      <c r="X782" t="str">
        <f>Attack[[#This Row],[服装]]&amp;Attack[[#This Row],[名前]]&amp;Attack[[#This Row],[レアリティ]]</f>
        <v>ユニフォーム京谷賢太郎ICONIC</v>
      </c>
    </row>
    <row r="783" spans="1:24" x14ac:dyDescent="0.25">
      <c r="A783">
        <f>VLOOKUP(Attack[[#This Row],[No用]],SetNo[[No.用]:[vlookup 用]],2,FALSE)</f>
        <v>180</v>
      </c>
      <c r="B783">
        <f>IF(ROW()=2,1,IF(A782&lt;&gt;Attack[[#This Row],[No]],1,B782+1))</f>
        <v>1</v>
      </c>
      <c r="C783" s="1" t="s">
        <v>675</v>
      </c>
      <c r="D783" s="1" t="s">
        <v>34</v>
      </c>
      <c r="E783" s="1" t="s">
        <v>73</v>
      </c>
      <c r="F783" s="1" t="s">
        <v>25</v>
      </c>
      <c r="G783" s="1" t="s">
        <v>20</v>
      </c>
      <c r="H783" s="1" t="s">
        <v>71</v>
      </c>
      <c r="I783">
        <v>1</v>
      </c>
      <c r="J783" t="s">
        <v>234</v>
      </c>
      <c r="K783" s="1" t="s">
        <v>168</v>
      </c>
      <c r="L783" s="1" t="s">
        <v>173</v>
      </c>
      <c r="M783">
        <v>38</v>
      </c>
      <c r="N783" s="6">
        <v>0</v>
      </c>
      <c r="O783">
        <v>0</v>
      </c>
      <c r="P783">
        <v>0</v>
      </c>
      <c r="X783" t="str">
        <f>Attack[[#This Row],[服装]]&amp;Attack[[#This Row],[名前]]&amp;Attack[[#This Row],[レアリティ]]</f>
        <v>梅雨京谷賢太郎ICONIC</v>
      </c>
    </row>
    <row r="784" spans="1:24" x14ac:dyDescent="0.25">
      <c r="A784">
        <f>VLOOKUP(Attack[[#This Row],[No用]],SetNo[[No.用]:[vlookup 用]],2,FALSE)</f>
        <v>180</v>
      </c>
      <c r="B784">
        <f>IF(ROW()=2,1,IF(A783&lt;&gt;Attack[[#This Row],[No]],1,B783+1))</f>
        <v>2</v>
      </c>
      <c r="C784" s="1" t="s">
        <v>675</v>
      </c>
      <c r="D784" s="1" t="s">
        <v>34</v>
      </c>
      <c r="E784" s="1" t="s">
        <v>73</v>
      </c>
      <c r="F784" s="1" t="s">
        <v>25</v>
      </c>
      <c r="G784" s="1" t="s">
        <v>20</v>
      </c>
      <c r="H784" s="1" t="s">
        <v>71</v>
      </c>
      <c r="I784">
        <v>1</v>
      </c>
      <c r="J784" t="s">
        <v>234</v>
      </c>
      <c r="K784" s="1" t="s">
        <v>169</v>
      </c>
      <c r="L784" s="1" t="s">
        <v>173</v>
      </c>
      <c r="M784">
        <v>38</v>
      </c>
      <c r="N784">
        <v>0</v>
      </c>
      <c r="O784">
        <v>0</v>
      </c>
      <c r="P784">
        <v>0</v>
      </c>
      <c r="X784" t="str">
        <f>Attack[[#This Row],[服装]]&amp;Attack[[#This Row],[名前]]&amp;Attack[[#This Row],[レアリティ]]</f>
        <v>梅雨京谷賢太郎ICONIC</v>
      </c>
    </row>
    <row r="785" spans="1:24" x14ac:dyDescent="0.25">
      <c r="A785">
        <f>VLOOKUP(Attack[[#This Row],[No用]],SetNo[[No.用]:[vlookup 用]],2,FALSE)</f>
        <v>180</v>
      </c>
      <c r="B785">
        <f>IF(ROW()=2,1,IF(A784&lt;&gt;Attack[[#This Row],[No]],1,B784+1))</f>
        <v>3</v>
      </c>
      <c r="C785" s="1" t="s">
        <v>675</v>
      </c>
      <c r="D785" s="1" t="s">
        <v>34</v>
      </c>
      <c r="E785" s="1" t="s">
        <v>73</v>
      </c>
      <c r="F785" s="1" t="s">
        <v>25</v>
      </c>
      <c r="G785" s="1" t="s">
        <v>20</v>
      </c>
      <c r="H785" s="1" t="s">
        <v>71</v>
      </c>
      <c r="I785">
        <v>1</v>
      </c>
      <c r="J785" t="s">
        <v>234</v>
      </c>
      <c r="K785" s="1" t="s">
        <v>257</v>
      </c>
      <c r="L785" s="1" t="s">
        <v>173</v>
      </c>
      <c r="M785">
        <v>38</v>
      </c>
      <c r="N785">
        <v>0</v>
      </c>
      <c r="O785">
        <v>0</v>
      </c>
      <c r="P785">
        <v>0</v>
      </c>
      <c r="X785" t="str">
        <f>Attack[[#This Row],[服装]]&amp;Attack[[#This Row],[名前]]&amp;Attack[[#This Row],[レアリティ]]</f>
        <v>梅雨京谷賢太郎ICONIC</v>
      </c>
    </row>
    <row r="786" spans="1:24" x14ac:dyDescent="0.25">
      <c r="A786">
        <f>VLOOKUP(Attack[[#This Row],[No用]],SetNo[[No.用]:[vlookup 用]],2,FALSE)</f>
        <v>180</v>
      </c>
      <c r="B786">
        <f>IF(ROW()=2,1,IF(A785&lt;&gt;Attack[[#This Row],[No]],1,B785+1))</f>
        <v>4</v>
      </c>
      <c r="C786" s="1" t="s">
        <v>675</v>
      </c>
      <c r="D786" s="1" t="s">
        <v>34</v>
      </c>
      <c r="E786" s="1" t="s">
        <v>73</v>
      </c>
      <c r="F786" s="1" t="s">
        <v>25</v>
      </c>
      <c r="G786" s="1" t="s">
        <v>20</v>
      </c>
      <c r="H786" s="1" t="s">
        <v>71</v>
      </c>
      <c r="I786">
        <v>1</v>
      </c>
      <c r="J786" t="s">
        <v>234</v>
      </c>
      <c r="K786" s="1" t="s">
        <v>172</v>
      </c>
      <c r="L786" s="1" t="s">
        <v>178</v>
      </c>
      <c r="M786">
        <v>36</v>
      </c>
      <c r="N786">
        <v>0</v>
      </c>
      <c r="O786">
        <v>0</v>
      </c>
      <c r="P786">
        <v>0</v>
      </c>
      <c r="X786" t="str">
        <f>Attack[[#This Row],[服装]]&amp;Attack[[#This Row],[名前]]&amp;Attack[[#This Row],[レアリティ]]</f>
        <v>梅雨京谷賢太郎ICONIC</v>
      </c>
    </row>
    <row r="787" spans="1:24" x14ac:dyDescent="0.25">
      <c r="A787">
        <f>VLOOKUP(Attack[[#This Row],[No用]],SetNo[[No.用]:[vlookup 用]],2,FALSE)</f>
        <v>180</v>
      </c>
      <c r="B787">
        <f>IF(ROW()=2,1,IF(A786&lt;&gt;Attack[[#This Row],[No]],1,B786+1))</f>
        <v>5</v>
      </c>
      <c r="C787" s="1" t="s">
        <v>675</v>
      </c>
      <c r="D787" s="1" t="s">
        <v>34</v>
      </c>
      <c r="E787" s="1" t="s">
        <v>73</v>
      </c>
      <c r="F787" s="1" t="s">
        <v>25</v>
      </c>
      <c r="G787" s="1" t="s">
        <v>20</v>
      </c>
      <c r="H787" s="1" t="s">
        <v>71</v>
      </c>
      <c r="I787">
        <v>1</v>
      </c>
      <c r="J787" t="s">
        <v>234</v>
      </c>
      <c r="K787" s="1" t="s">
        <v>257</v>
      </c>
      <c r="L787" s="1" t="s">
        <v>224</v>
      </c>
      <c r="M787">
        <v>49</v>
      </c>
      <c r="N787">
        <v>0</v>
      </c>
      <c r="O787">
        <v>59</v>
      </c>
      <c r="P787">
        <v>0</v>
      </c>
      <c r="X787" t="str">
        <f>Attack[[#This Row],[服装]]&amp;Attack[[#This Row],[名前]]&amp;Attack[[#This Row],[レアリティ]]</f>
        <v>梅雨京谷賢太郎ICONIC</v>
      </c>
    </row>
    <row r="788" spans="1:24" x14ac:dyDescent="0.25">
      <c r="A788">
        <f>VLOOKUP(Attack[[#This Row],[No用]],SetNo[[No.用]:[vlookup 用]],2,FALSE)</f>
        <v>181</v>
      </c>
      <c r="B788">
        <f>IF(ROW()=2,1,IF(A787&lt;&gt;Attack[[#This Row],[No]],1,B787+1))</f>
        <v>1</v>
      </c>
      <c r="C788" s="1" t="s">
        <v>953</v>
      </c>
      <c r="D788" s="1" t="s">
        <v>34</v>
      </c>
      <c r="E788" s="1" t="s">
        <v>90</v>
      </c>
      <c r="F788" s="1" t="s">
        <v>25</v>
      </c>
      <c r="G788" s="1" t="s">
        <v>20</v>
      </c>
      <c r="H788" s="1" t="s">
        <v>71</v>
      </c>
      <c r="I788">
        <v>1</v>
      </c>
      <c r="J788" t="s">
        <v>234</v>
      </c>
      <c r="K788" s="1" t="s">
        <v>168</v>
      </c>
      <c r="L788" s="1" t="s">
        <v>173</v>
      </c>
      <c r="M788">
        <v>38</v>
      </c>
      <c r="N788">
        <v>0</v>
      </c>
      <c r="O788">
        <v>0</v>
      </c>
      <c r="P788">
        <v>0</v>
      </c>
      <c r="X788" t="str">
        <f>Attack[[#This Row],[服装]]&amp;Attack[[#This Row],[名前]]&amp;Attack[[#This Row],[レアリティ]]</f>
        <v>水着2京谷賢太郎ICONIC</v>
      </c>
    </row>
    <row r="789" spans="1:24" x14ac:dyDescent="0.25">
      <c r="A789">
        <f>VLOOKUP(Attack[[#This Row],[No用]],SetNo[[No.用]:[vlookup 用]],2,FALSE)</f>
        <v>181</v>
      </c>
      <c r="B789">
        <f>IF(ROW()=2,1,IF(A788&lt;&gt;Attack[[#This Row],[No]],1,B788+1))</f>
        <v>2</v>
      </c>
      <c r="C789" s="1" t="s">
        <v>953</v>
      </c>
      <c r="D789" s="1" t="s">
        <v>34</v>
      </c>
      <c r="E789" s="1" t="s">
        <v>90</v>
      </c>
      <c r="F789" s="1" t="s">
        <v>25</v>
      </c>
      <c r="G789" s="1" t="s">
        <v>20</v>
      </c>
      <c r="H789" s="1" t="s">
        <v>71</v>
      </c>
      <c r="I789">
        <v>1</v>
      </c>
      <c r="J789" t="s">
        <v>234</v>
      </c>
      <c r="K789" s="1" t="s">
        <v>169</v>
      </c>
      <c r="L789" s="1" t="s">
        <v>178</v>
      </c>
      <c r="M789">
        <v>35</v>
      </c>
      <c r="N789">
        <v>0</v>
      </c>
      <c r="O789">
        <v>0</v>
      </c>
      <c r="P789">
        <v>0</v>
      </c>
      <c r="X789" t="str">
        <f>Attack[[#This Row],[服装]]&amp;Attack[[#This Row],[名前]]&amp;Attack[[#This Row],[レアリティ]]</f>
        <v>水着2京谷賢太郎ICONIC</v>
      </c>
    </row>
    <row r="790" spans="1:24" x14ac:dyDescent="0.25">
      <c r="A790">
        <f>VLOOKUP(Attack[[#This Row],[No用]],SetNo[[No.用]:[vlookup 用]],2,FALSE)</f>
        <v>181</v>
      </c>
      <c r="B790">
        <f>IF(ROW()=2,1,IF(A789&lt;&gt;Attack[[#This Row],[No]],1,B789+1))</f>
        <v>3</v>
      </c>
      <c r="C790" s="1" t="s">
        <v>953</v>
      </c>
      <c r="D790" s="1" t="s">
        <v>34</v>
      </c>
      <c r="E790" s="1" t="s">
        <v>90</v>
      </c>
      <c r="F790" s="1" t="s">
        <v>25</v>
      </c>
      <c r="G790" s="1" t="s">
        <v>20</v>
      </c>
      <c r="H790" s="1" t="s">
        <v>71</v>
      </c>
      <c r="I790">
        <v>1</v>
      </c>
      <c r="J790" t="s">
        <v>234</v>
      </c>
      <c r="K790" s="1" t="s">
        <v>257</v>
      </c>
      <c r="L790" s="1" t="s">
        <v>173</v>
      </c>
      <c r="M790">
        <v>38</v>
      </c>
      <c r="N790">
        <v>0</v>
      </c>
      <c r="O790">
        <v>0</v>
      </c>
      <c r="P790">
        <v>0</v>
      </c>
      <c r="X790" t="str">
        <f>Attack[[#This Row],[服装]]&amp;Attack[[#This Row],[名前]]&amp;Attack[[#This Row],[レアリティ]]</f>
        <v>水着2京谷賢太郎ICONIC</v>
      </c>
    </row>
    <row r="791" spans="1:24" x14ac:dyDescent="0.25">
      <c r="A791">
        <f>VLOOKUP(Attack[[#This Row],[No用]],SetNo[[No.用]:[vlookup 用]],2,FALSE)</f>
        <v>181</v>
      </c>
      <c r="B791">
        <f>IF(ROW()=2,1,IF(A790&lt;&gt;Attack[[#This Row],[No]],1,B790+1))</f>
        <v>4</v>
      </c>
      <c r="C791" s="1" t="s">
        <v>953</v>
      </c>
      <c r="D791" s="1" t="s">
        <v>34</v>
      </c>
      <c r="E791" s="1" t="s">
        <v>90</v>
      </c>
      <c r="F791" s="1" t="s">
        <v>25</v>
      </c>
      <c r="G791" s="1" t="s">
        <v>20</v>
      </c>
      <c r="H791" s="1" t="s">
        <v>71</v>
      </c>
      <c r="I791">
        <v>1</v>
      </c>
      <c r="J791" t="s">
        <v>234</v>
      </c>
      <c r="K791" s="1" t="s">
        <v>172</v>
      </c>
      <c r="L791" s="1" t="s">
        <v>178</v>
      </c>
      <c r="M791">
        <v>36</v>
      </c>
      <c r="N791">
        <v>0</v>
      </c>
      <c r="O791">
        <v>0</v>
      </c>
      <c r="P791">
        <v>0</v>
      </c>
      <c r="X791" t="str">
        <f>Attack[[#This Row],[服装]]&amp;Attack[[#This Row],[名前]]&amp;Attack[[#This Row],[レアリティ]]</f>
        <v>水着2京谷賢太郎ICONIC</v>
      </c>
    </row>
    <row r="792" spans="1:24" x14ac:dyDescent="0.25">
      <c r="A792">
        <f>VLOOKUP(Attack[[#This Row],[No用]],SetNo[[No.用]:[vlookup 用]],2,FALSE)</f>
        <v>181</v>
      </c>
      <c r="B792">
        <f>IF(ROW()=2,1,IF(A791&lt;&gt;Attack[[#This Row],[No]],1,B791+1))</f>
        <v>5</v>
      </c>
      <c r="C792" s="1" t="s">
        <v>953</v>
      </c>
      <c r="D792" s="1" t="s">
        <v>34</v>
      </c>
      <c r="E792" s="1" t="s">
        <v>90</v>
      </c>
      <c r="F792" s="1" t="s">
        <v>25</v>
      </c>
      <c r="G792" s="1" t="s">
        <v>20</v>
      </c>
      <c r="H792" s="1" t="s">
        <v>71</v>
      </c>
      <c r="I792">
        <v>1</v>
      </c>
      <c r="J792" t="s">
        <v>234</v>
      </c>
      <c r="K792" s="1" t="s">
        <v>183</v>
      </c>
      <c r="L792" s="1" t="s">
        <v>224</v>
      </c>
      <c r="M792">
        <v>49</v>
      </c>
      <c r="N792">
        <v>0</v>
      </c>
      <c r="O792">
        <v>59</v>
      </c>
      <c r="P792">
        <v>0</v>
      </c>
      <c r="X792" t="str">
        <f>Attack[[#This Row],[服装]]&amp;Attack[[#This Row],[名前]]&amp;Attack[[#This Row],[レアリティ]]</f>
        <v>水着2京谷賢太郎ICONIC</v>
      </c>
    </row>
    <row r="793" spans="1:24" x14ac:dyDescent="0.25">
      <c r="A793">
        <f>VLOOKUP(Attack[[#This Row],[No用]],SetNo[[No.用]:[vlookup 用]],2,FALSE)</f>
        <v>182</v>
      </c>
      <c r="B793">
        <f>IF(ROW()=2,1,IF(A792&lt;&gt;Attack[[#This Row],[No]],1,B792+1))</f>
        <v>1</v>
      </c>
      <c r="C793" t="s">
        <v>205</v>
      </c>
      <c r="D793" t="s">
        <v>35</v>
      </c>
      <c r="E793" t="s">
        <v>23</v>
      </c>
      <c r="F793" t="s">
        <v>25</v>
      </c>
      <c r="G793" t="s">
        <v>20</v>
      </c>
      <c r="H793" t="s">
        <v>71</v>
      </c>
      <c r="I793">
        <v>1</v>
      </c>
      <c r="J793" t="s">
        <v>234</v>
      </c>
      <c r="K793" s="1" t="s">
        <v>168</v>
      </c>
      <c r="L793" s="1" t="s">
        <v>178</v>
      </c>
      <c r="M793">
        <v>32</v>
      </c>
      <c r="N793">
        <v>0</v>
      </c>
      <c r="O793">
        <v>0</v>
      </c>
      <c r="P793">
        <v>0</v>
      </c>
      <c r="X793" t="str">
        <f>Attack[[#This Row],[服装]]&amp;Attack[[#This Row],[名前]]&amp;Attack[[#This Row],[レアリティ]]</f>
        <v>ユニフォーム国見英ICONIC</v>
      </c>
    </row>
    <row r="794" spans="1:24" x14ac:dyDescent="0.25">
      <c r="A794">
        <f>VLOOKUP(Attack[[#This Row],[No用]],SetNo[[No.用]:[vlookup 用]],2,FALSE)</f>
        <v>182</v>
      </c>
      <c r="B794">
        <f>IF(ROW()=2,1,IF(A793&lt;&gt;Attack[[#This Row],[No]],1,B793+1))</f>
        <v>2</v>
      </c>
      <c r="C794" t="s">
        <v>205</v>
      </c>
      <c r="D794" t="s">
        <v>35</v>
      </c>
      <c r="E794" t="s">
        <v>23</v>
      </c>
      <c r="F794" t="s">
        <v>25</v>
      </c>
      <c r="G794" t="s">
        <v>20</v>
      </c>
      <c r="H794" t="s">
        <v>71</v>
      </c>
      <c r="I794">
        <v>1</v>
      </c>
      <c r="J794" t="s">
        <v>234</v>
      </c>
      <c r="K794" s="1" t="s">
        <v>169</v>
      </c>
      <c r="L794" s="1" t="s">
        <v>173</v>
      </c>
      <c r="M794">
        <v>32</v>
      </c>
      <c r="N794">
        <v>0</v>
      </c>
      <c r="O794">
        <v>0</v>
      </c>
      <c r="P794">
        <v>0</v>
      </c>
      <c r="X794" t="str">
        <f>Attack[[#This Row],[服装]]&amp;Attack[[#This Row],[名前]]&amp;Attack[[#This Row],[レアリティ]]</f>
        <v>ユニフォーム国見英ICONIC</v>
      </c>
    </row>
    <row r="795" spans="1:24" x14ac:dyDescent="0.25">
      <c r="A795">
        <f>VLOOKUP(Attack[[#This Row],[No用]],SetNo[[No.用]:[vlookup 用]],2,FALSE)</f>
        <v>182</v>
      </c>
      <c r="B795">
        <f>IF(ROW()=2,1,IF(A794&lt;&gt;Attack[[#This Row],[No]],1,B794+1))</f>
        <v>3</v>
      </c>
      <c r="C795" t="s">
        <v>205</v>
      </c>
      <c r="D795" t="s">
        <v>35</v>
      </c>
      <c r="E795" t="s">
        <v>23</v>
      </c>
      <c r="F795" t="s">
        <v>25</v>
      </c>
      <c r="G795" t="s">
        <v>20</v>
      </c>
      <c r="H795" t="s">
        <v>71</v>
      </c>
      <c r="I795">
        <v>1</v>
      </c>
      <c r="J795" t="s">
        <v>234</v>
      </c>
      <c r="K795" s="1" t="s">
        <v>170</v>
      </c>
      <c r="L795" s="1" t="s">
        <v>173</v>
      </c>
      <c r="M795">
        <v>32</v>
      </c>
      <c r="N795">
        <v>0</v>
      </c>
      <c r="O795">
        <v>0</v>
      </c>
      <c r="P795">
        <v>0</v>
      </c>
      <c r="X795" t="str">
        <f>Attack[[#This Row],[服装]]&amp;Attack[[#This Row],[名前]]&amp;Attack[[#This Row],[レアリティ]]</f>
        <v>ユニフォーム国見英ICONIC</v>
      </c>
    </row>
    <row r="796" spans="1:24" x14ac:dyDescent="0.25">
      <c r="A796">
        <f>VLOOKUP(Attack[[#This Row],[No用]],SetNo[[No.用]:[vlookup 用]],2,FALSE)</f>
        <v>182</v>
      </c>
      <c r="B796">
        <f>IF(ROW()=2,1,IF(A795&lt;&gt;Attack[[#This Row],[No]],1,B795+1))</f>
        <v>4</v>
      </c>
      <c r="C796" t="s">
        <v>205</v>
      </c>
      <c r="D796" t="s">
        <v>35</v>
      </c>
      <c r="E796" t="s">
        <v>23</v>
      </c>
      <c r="F796" t="s">
        <v>25</v>
      </c>
      <c r="G796" t="s">
        <v>20</v>
      </c>
      <c r="H796" t="s">
        <v>71</v>
      </c>
      <c r="I796">
        <v>1</v>
      </c>
      <c r="J796" t="s">
        <v>234</v>
      </c>
      <c r="K796" s="1" t="s">
        <v>171</v>
      </c>
      <c r="L796" s="1" t="s">
        <v>173</v>
      </c>
      <c r="M796">
        <v>42</v>
      </c>
      <c r="N796">
        <v>0</v>
      </c>
      <c r="O796">
        <v>0</v>
      </c>
      <c r="P796">
        <v>0</v>
      </c>
      <c r="X796" t="str">
        <f>Attack[[#This Row],[服装]]&amp;Attack[[#This Row],[名前]]&amp;Attack[[#This Row],[レアリティ]]</f>
        <v>ユニフォーム国見英ICONIC</v>
      </c>
    </row>
    <row r="797" spans="1:24" x14ac:dyDescent="0.25">
      <c r="A797">
        <f>VLOOKUP(Attack[[#This Row],[No用]],SetNo[[No.用]:[vlookup 用]],2,FALSE)</f>
        <v>182</v>
      </c>
      <c r="B797">
        <f>IF(ROW()=2,1,IF(A796&lt;&gt;Attack[[#This Row],[No]],1,B796+1))</f>
        <v>5</v>
      </c>
      <c r="C797" t="s">
        <v>205</v>
      </c>
      <c r="D797" t="s">
        <v>35</v>
      </c>
      <c r="E797" t="s">
        <v>23</v>
      </c>
      <c r="F797" t="s">
        <v>25</v>
      </c>
      <c r="G797" t="s">
        <v>20</v>
      </c>
      <c r="H797" t="s">
        <v>71</v>
      </c>
      <c r="I797">
        <v>1</v>
      </c>
      <c r="J797" t="s">
        <v>234</v>
      </c>
      <c r="K797" s="1" t="s">
        <v>172</v>
      </c>
      <c r="L797" s="1" t="s">
        <v>162</v>
      </c>
      <c r="M797">
        <v>30</v>
      </c>
      <c r="N797">
        <v>0</v>
      </c>
      <c r="O797">
        <v>0</v>
      </c>
      <c r="P797">
        <v>0</v>
      </c>
      <c r="X797" t="str">
        <f>Attack[[#This Row],[服装]]&amp;Attack[[#This Row],[名前]]&amp;Attack[[#This Row],[レアリティ]]</f>
        <v>ユニフォーム国見英ICONIC</v>
      </c>
    </row>
    <row r="798" spans="1:24" x14ac:dyDescent="0.25">
      <c r="A798">
        <f>VLOOKUP(Attack[[#This Row],[No用]],SetNo[[No.用]:[vlookup 用]],2,FALSE)</f>
        <v>182</v>
      </c>
      <c r="B798">
        <f>IF(ROW()=2,1,IF(A797&lt;&gt;Attack[[#This Row],[No]],1,B797+1))</f>
        <v>6</v>
      </c>
      <c r="C798" t="s">
        <v>205</v>
      </c>
      <c r="D798" t="s">
        <v>35</v>
      </c>
      <c r="E798" t="s">
        <v>23</v>
      </c>
      <c r="F798" t="s">
        <v>25</v>
      </c>
      <c r="G798" t="s">
        <v>20</v>
      </c>
      <c r="H798" t="s">
        <v>71</v>
      </c>
      <c r="I798">
        <v>1</v>
      </c>
      <c r="J798" t="s">
        <v>234</v>
      </c>
      <c r="K798" s="1" t="s">
        <v>183</v>
      </c>
      <c r="L798" s="1" t="s">
        <v>224</v>
      </c>
      <c r="M798">
        <v>44</v>
      </c>
      <c r="N798">
        <v>0</v>
      </c>
      <c r="O798">
        <v>54</v>
      </c>
      <c r="P798">
        <v>0</v>
      </c>
      <c r="W798" s="1" t="s">
        <v>1398</v>
      </c>
      <c r="X798" t="str">
        <f>Attack[[#This Row],[服装]]&amp;Attack[[#This Row],[名前]]&amp;Attack[[#This Row],[レアリティ]]</f>
        <v>ユニフォーム国見英ICONIC</v>
      </c>
    </row>
    <row r="799" spans="1:24" x14ac:dyDescent="0.25">
      <c r="A799">
        <f>VLOOKUP(Attack[[#This Row],[No用]],SetNo[[No.用]:[vlookup 用]],2,FALSE)</f>
        <v>183</v>
      </c>
      <c r="B799">
        <f>IF(ROW()=2,1,IF(A798&lt;&gt;Attack[[#This Row],[No]],1,B798+1))</f>
        <v>1</v>
      </c>
      <c r="C799" s="1" t="s">
        <v>552</v>
      </c>
      <c r="D799" t="s">
        <v>35</v>
      </c>
      <c r="E799" s="1" t="s">
        <v>90</v>
      </c>
      <c r="F799" t="s">
        <v>25</v>
      </c>
      <c r="G799" t="s">
        <v>20</v>
      </c>
      <c r="H799" t="s">
        <v>71</v>
      </c>
      <c r="I799">
        <v>1</v>
      </c>
      <c r="J799" t="s">
        <v>234</v>
      </c>
      <c r="K799" s="1" t="s">
        <v>168</v>
      </c>
      <c r="L799" s="1" t="s">
        <v>178</v>
      </c>
      <c r="M799">
        <v>32</v>
      </c>
      <c r="N799">
        <v>0</v>
      </c>
      <c r="O799">
        <v>0</v>
      </c>
      <c r="P799">
        <v>0</v>
      </c>
      <c r="X799" t="str">
        <f>Attack[[#This Row],[服装]]&amp;Attack[[#This Row],[名前]]&amp;Attack[[#This Row],[レアリティ]]</f>
        <v>職業体験国見英ICONIC</v>
      </c>
    </row>
    <row r="800" spans="1:24" x14ac:dyDescent="0.25">
      <c r="A800">
        <f>VLOOKUP(Attack[[#This Row],[No用]],SetNo[[No.用]:[vlookup 用]],2,FALSE)</f>
        <v>183</v>
      </c>
      <c r="B800">
        <f>IF(ROW()=2,1,IF(A799&lt;&gt;Attack[[#This Row],[No]],1,B799+1))</f>
        <v>2</v>
      </c>
      <c r="C800" s="1" t="s">
        <v>552</v>
      </c>
      <c r="D800" t="s">
        <v>35</v>
      </c>
      <c r="E800" s="1" t="s">
        <v>90</v>
      </c>
      <c r="F800" t="s">
        <v>25</v>
      </c>
      <c r="G800" t="s">
        <v>20</v>
      </c>
      <c r="H800" t="s">
        <v>71</v>
      </c>
      <c r="I800">
        <v>1</v>
      </c>
      <c r="J800" t="s">
        <v>234</v>
      </c>
      <c r="K800" s="1" t="s">
        <v>169</v>
      </c>
      <c r="L800" s="1" t="s">
        <v>173</v>
      </c>
      <c r="M800">
        <v>32</v>
      </c>
      <c r="N800">
        <v>0</v>
      </c>
      <c r="O800">
        <v>0</v>
      </c>
      <c r="P800">
        <v>0</v>
      </c>
      <c r="X800" t="str">
        <f>Attack[[#This Row],[服装]]&amp;Attack[[#This Row],[名前]]&amp;Attack[[#This Row],[レアリティ]]</f>
        <v>職業体験国見英ICONIC</v>
      </c>
    </row>
    <row r="801" spans="1:24" x14ac:dyDescent="0.25">
      <c r="A801">
        <f>VLOOKUP(Attack[[#This Row],[No用]],SetNo[[No.用]:[vlookup 用]],2,FALSE)</f>
        <v>183</v>
      </c>
      <c r="B801">
        <f>IF(ROW()=2,1,IF(A800&lt;&gt;Attack[[#This Row],[No]],1,B800+1))</f>
        <v>3</v>
      </c>
      <c r="C801" s="1" t="s">
        <v>552</v>
      </c>
      <c r="D801" t="s">
        <v>35</v>
      </c>
      <c r="E801" s="1" t="s">
        <v>90</v>
      </c>
      <c r="F801" t="s">
        <v>25</v>
      </c>
      <c r="G801" t="s">
        <v>20</v>
      </c>
      <c r="H801" t="s">
        <v>71</v>
      </c>
      <c r="I801">
        <v>1</v>
      </c>
      <c r="J801" t="s">
        <v>234</v>
      </c>
      <c r="K801" s="1" t="s">
        <v>170</v>
      </c>
      <c r="L801" s="1" t="s">
        <v>173</v>
      </c>
      <c r="M801">
        <v>32</v>
      </c>
      <c r="N801">
        <v>0</v>
      </c>
      <c r="O801">
        <v>0</v>
      </c>
      <c r="P801">
        <v>0</v>
      </c>
      <c r="X801" t="str">
        <f>Attack[[#This Row],[服装]]&amp;Attack[[#This Row],[名前]]&amp;Attack[[#This Row],[レアリティ]]</f>
        <v>職業体験国見英ICONIC</v>
      </c>
    </row>
    <row r="802" spans="1:24" x14ac:dyDescent="0.25">
      <c r="A802">
        <f>VLOOKUP(Attack[[#This Row],[No用]],SetNo[[No.用]:[vlookup 用]],2,FALSE)</f>
        <v>183</v>
      </c>
      <c r="B802">
        <f>IF(ROW()=2,1,IF(A801&lt;&gt;Attack[[#This Row],[No]],1,B801+1))</f>
        <v>4</v>
      </c>
      <c r="C802" s="1" t="s">
        <v>552</v>
      </c>
      <c r="D802" t="s">
        <v>35</v>
      </c>
      <c r="E802" s="1" t="s">
        <v>90</v>
      </c>
      <c r="F802" t="s">
        <v>25</v>
      </c>
      <c r="G802" t="s">
        <v>20</v>
      </c>
      <c r="H802" t="s">
        <v>71</v>
      </c>
      <c r="I802">
        <v>1</v>
      </c>
      <c r="J802" t="s">
        <v>234</v>
      </c>
      <c r="K802" s="1" t="s">
        <v>257</v>
      </c>
      <c r="L802" s="1" t="s">
        <v>178</v>
      </c>
      <c r="M802">
        <v>29</v>
      </c>
      <c r="N802">
        <v>0</v>
      </c>
      <c r="O802">
        <v>0</v>
      </c>
      <c r="P802">
        <v>0</v>
      </c>
      <c r="X802" t="str">
        <f>Attack[[#This Row],[服装]]&amp;Attack[[#This Row],[名前]]&amp;Attack[[#This Row],[レアリティ]]</f>
        <v>職業体験国見英ICONIC</v>
      </c>
    </row>
    <row r="803" spans="1:24" x14ac:dyDescent="0.25">
      <c r="A803">
        <f>VLOOKUP(Attack[[#This Row],[No用]],SetNo[[No.用]:[vlookup 用]],2,FALSE)</f>
        <v>183</v>
      </c>
      <c r="B803">
        <f>IF(ROW()=2,1,IF(A802&lt;&gt;Attack[[#This Row],[No]],1,B802+1))</f>
        <v>5</v>
      </c>
      <c r="C803" s="1" t="s">
        <v>552</v>
      </c>
      <c r="D803" t="s">
        <v>35</v>
      </c>
      <c r="E803" s="1" t="s">
        <v>90</v>
      </c>
      <c r="F803" t="s">
        <v>25</v>
      </c>
      <c r="G803" t="s">
        <v>20</v>
      </c>
      <c r="H803" t="s">
        <v>71</v>
      </c>
      <c r="I803">
        <v>1</v>
      </c>
      <c r="J803" t="s">
        <v>234</v>
      </c>
      <c r="K803" s="1" t="s">
        <v>171</v>
      </c>
      <c r="L803" s="1" t="s">
        <v>173</v>
      </c>
      <c r="M803">
        <v>42</v>
      </c>
      <c r="N803">
        <v>0</v>
      </c>
      <c r="O803">
        <v>0</v>
      </c>
      <c r="P803">
        <v>0</v>
      </c>
      <c r="X803" t="str">
        <f>Attack[[#This Row],[服装]]&amp;Attack[[#This Row],[名前]]&amp;Attack[[#This Row],[レアリティ]]</f>
        <v>職業体験国見英ICONIC</v>
      </c>
    </row>
    <row r="804" spans="1:24" x14ac:dyDescent="0.25">
      <c r="A804">
        <f>VLOOKUP(Attack[[#This Row],[No用]],SetNo[[No.用]:[vlookup 用]],2,FALSE)</f>
        <v>183</v>
      </c>
      <c r="B804">
        <f>IF(ROW()=2,1,IF(A803&lt;&gt;Attack[[#This Row],[No]],1,B803+1))</f>
        <v>6</v>
      </c>
      <c r="C804" s="1" t="s">
        <v>552</v>
      </c>
      <c r="D804" t="s">
        <v>35</v>
      </c>
      <c r="E804" s="1" t="s">
        <v>90</v>
      </c>
      <c r="F804" t="s">
        <v>25</v>
      </c>
      <c r="G804" t="s">
        <v>20</v>
      </c>
      <c r="H804" t="s">
        <v>71</v>
      </c>
      <c r="I804">
        <v>1</v>
      </c>
      <c r="J804" t="s">
        <v>234</v>
      </c>
      <c r="K804" s="1" t="s">
        <v>265</v>
      </c>
      <c r="L804" s="1" t="s">
        <v>178</v>
      </c>
      <c r="M804">
        <v>29</v>
      </c>
      <c r="N804">
        <v>0</v>
      </c>
      <c r="O804">
        <v>0</v>
      </c>
      <c r="P804">
        <v>0</v>
      </c>
      <c r="X804" t="str">
        <f>Attack[[#This Row],[服装]]&amp;Attack[[#This Row],[名前]]&amp;Attack[[#This Row],[レアリティ]]</f>
        <v>職業体験国見英ICONIC</v>
      </c>
    </row>
    <row r="805" spans="1:24" x14ac:dyDescent="0.25">
      <c r="A805">
        <f>VLOOKUP(Attack[[#This Row],[No用]],SetNo[[No.用]:[vlookup 用]],2,FALSE)</f>
        <v>183</v>
      </c>
      <c r="B805">
        <f>IF(ROW()=2,1,IF(A804&lt;&gt;Attack[[#This Row],[No]],1,B804+1))</f>
        <v>7</v>
      </c>
      <c r="C805" s="1" t="s">
        <v>552</v>
      </c>
      <c r="D805" t="s">
        <v>35</v>
      </c>
      <c r="E805" s="1" t="s">
        <v>90</v>
      </c>
      <c r="F805" t="s">
        <v>25</v>
      </c>
      <c r="G805" t="s">
        <v>20</v>
      </c>
      <c r="H805" t="s">
        <v>71</v>
      </c>
      <c r="I805">
        <v>1</v>
      </c>
      <c r="J805" t="s">
        <v>234</v>
      </c>
      <c r="K805" s="1" t="s">
        <v>172</v>
      </c>
      <c r="L805" s="1" t="s">
        <v>162</v>
      </c>
      <c r="M805">
        <v>30</v>
      </c>
      <c r="N805">
        <v>0</v>
      </c>
      <c r="O805">
        <v>0</v>
      </c>
      <c r="P805">
        <v>0</v>
      </c>
      <c r="X805" t="str">
        <f>Attack[[#This Row],[服装]]&amp;Attack[[#This Row],[名前]]&amp;Attack[[#This Row],[レアリティ]]</f>
        <v>職業体験国見英ICONIC</v>
      </c>
    </row>
    <row r="806" spans="1:24" x14ac:dyDescent="0.25">
      <c r="A806">
        <f>VLOOKUP(Attack[[#This Row],[No用]],SetNo[[No.用]:[vlookup 用]],2,FALSE)</f>
        <v>183</v>
      </c>
      <c r="B806">
        <f>IF(ROW()=2,1,IF(A805&lt;&gt;Attack[[#This Row],[No]],1,B805+1))</f>
        <v>8</v>
      </c>
      <c r="C806" s="1" t="s">
        <v>552</v>
      </c>
      <c r="D806" t="s">
        <v>35</v>
      </c>
      <c r="E806" s="1" t="s">
        <v>90</v>
      </c>
      <c r="F806" t="s">
        <v>25</v>
      </c>
      <c r="G806" t="s">
        <v>20</v>
      </c>
      <c r="H806" t="s">
        <v>71</v>
      </c>
      <c r="I806">
        <v>1</v>
      </c>
      <c r="J806" t="s">
        <v>234</v>
      </c>
      <c r="K806" s="1" t="s">
        <v>171</v>
      </c>
      <c r="L806" s="1" t="s">
        <v>224</v>
      </c>
      <c r="M806">
        <v>44</v>
      </c>
      <c r="N806">
        <v>0</v>
      </c>
      <c r="O806">
        <v>54</v>
      </c>
      <c r="P806">
        <v>0</v>
      </c>
      <c r="W806" s="1" t="s">
        <v>1399</v>
      </c>
      <c r="X806" t="str">
        <f>Attack[[#This Row],[服装]]&amp;Attack[[#This Row],[名前]]&amp;Attack[[#This Row],[レアリティ]]</f>
        <v>職業体験国見英ICONIC</v>
      </c>
    </row>
    <row r="807" spans="1:24" x14ac:dyDescent="0.25">
      <c r="A807">
        <f>VLOOKUP(Attack[[#This Row],[No用]],SetNo[[No.用]:[vlookup 用]],2,FALSE)</f>
        <v>183</v>
      </c>
      <c r="B807">
        <f>IF(ROW()=2,1,IF(A806&lt;&gt;Attack[[#This Row],[No]],1,B806+1))</f>
        <v>9</v>
      </c>
      <c r="C807" s="1" t="s">
        <v>552</v>
      </c>
      <c r="D807" t="s">
        <v>35</v>
      </c>
      <c r="E807" s="1" t="s">
        <v>90</v>
      </c>
      <c r="F807" t="s">
        <v>25</v>
      </c>
      <c r="G807" t="s">
        <v>20</v>
      </c>
      <c r="H807" t="s">
        <v>71</v>
      </c>
      <c r="I807">
        <v>1</v>
      </c>
      <c r="J807" t="s">
        <v>234</v>
      </c>
      <c r="K807" s="1" t="s">
        <v>183</v>
      </c>
      <c r="L807" s="1" t="s">
        <v>224</v>
      </c>
      <c r="M807">
        <v>44</v>
      </c>
      <c r="N807">
        <v>0</v>
      </c>
      <c r="O807">
        <v>54</v>
      </c>
      <c r="P807">
        <v>0</v>
      </c>
      <c r="W807" s="1" t="s">
        <v>1398</v>
      </c>
      <c r="X807" t="str">
        <f>Attack[[#This Row],[服装]]&amp;Attack[[#This Row],[名前]]&amp;Attack[[#This Row],[レアリティ]]</f>
        <v>職業体験国見英ICONIC</v>
      </c>
    </row>
    <row r="808" spans="1:24" x14ac:dyDescent="0.25">
      <c r="A808">
        <f>VLOOKUP(Attack[[#This Row],[No用]],SetNo[[No.用]:[vlookup 用]],2,FALSE)</f>
        <v>184</v>
      </c>
      <c r="B808">
        <f>IF(ROW()=2,1,IF(A807&lt;&gt;Attack[[#This Row],[No]],1,B807+1))</f>
        <v>1</v>
      </c>
      <c r="C808" s="1" t="s">
        <v>646</v>
      </c>
      <c r="D808" s="1" t="s">
        <v>35</v>
      </c>
      <c r="E808" s="1" t="s">
        <v>77</v>
      </c>
      <c r="F808" s="1" t="s">
        <v>25</v>
      </c>
      <c r="G808" s="1" t="s">
        <v>20</v>
      </c>
      <c r="H808" s="1" t="s">
        <v>71</v>
      </c>
      <c r="I808">
        <v>1</v>
      </c>
      <c r="J808" t="s">
        <v>234</v>
      </c>
      <c r="K808" s="1" t="s">
        <v>168</v>
      </c>
      <c r="L808" s="1" t="s">
        <v>178</v>
      </c>
      <c r="M808">
        <v>32</v>
      </c>
      <c r="N808">
        <v>0</v>
      </c>
      <c r="O808">
        <v>0</v>
      </c>
      <c r="P808">
        <v>0</v>
      </c>
      <c r="X808" t="str">
        <f>Attack[[#This Row],[服装]]&amp;Attack[[#This Row],[名前]]&amp;Attack[[#This Row],[レアリティ]]</f>
        <v>路地裏国見英ICONIC</v>
      </c>
    </row>
    <row r="809" spans="1:24" x14ac:dyDescent="0.25">
      <c r="A809">
        <f>VLOOKUP(Attack[[#This Row],[No用]],SetNo[[No.用]:[vlookup 用]],2,FALSE)</f>
        <v>184</v>
      </c>
      <c r="B809">
        <f>IF(ROW()=2,1,IF(A808&lt;&gt;Attack[[#This Row],[No]],1,B808+1))</f>
        <v>2</v>
      </c>
      <c r="C809" s="1" t="s">
        <v>646</v>
      </c>
      <c r="D809" s="1" t="s">
        <v>35</v>
      </c>
      <c r="E809" s="1" t="s">
        <v>77</v>
      </c>
      <c r="F809" s="1" t="s">
        <v>25</v>
      </c>
      <c r="G809" s="1" t="s">
        <v>20</v>
      </c>
      <c r="H809" s="1" t="s">
        <v>71</v>
      </c>
      <c r="I809">
        <v>1</v>
      </c>
      <c r="J809" t="s">
        <v>234</v>
      </c>
      <c r="K809" s="1" t="s">
        <v>169</v>
      </c>
      <c r="L809" s="1" t="s">
        <v>173</v>
      </c>
      <c r="M809">
        <v>32</v>
      </c>
      <c r="N809">
        <v>0</v>
      </c>
      <c r="O809">
        <v>0</v>
      </c>
      <c r="P809">
        <v>0</v>
      </c>
      <c r="X809" t="str">
        <f>Attack[[#This Row],[服装]]&amp;Attack[[#This Row],[名前]]&amp;Attack[[#This Row],[レアリティ]]</f>
        <v>路地裏国見英ICONIC</v>
      </c>
    </row>
    <row r="810" spans="1:24" x14ac:dyDescent="0.25">
      <c r="A810">
        <f>VLOOKUP(Attack[[#This Row],[No用]],SetNo[[No.用]:[vlookup 用]],2,FALSE)</f>
        <v>184</v>
      </c>
      <c r="B810">
        <f>IF(ROW()=2,1,IF(A809&lt;&gt;Attack[[#This Row],[No]],1,B809+1))</f>
        <v>3</v>
      </c>
      <c r="C810" s="1" t="s">
        <v>646</v>
      </c>
      <c r="D810" s="1" t="s">
        <v>35</v>
      </c>
      <c r="E810" s="1" t="s">
        <v>77</v>
      </c>
      <c r="F810" s="1" t="s">
        <v>25</v>
      </c>
      <c r="G810" s="1" t="s">
        <v>20</v>
      </c>
      <c r="H810" s="1" t="s">
        <v>71</v>
      </c>
      <c r="I810">
        <v>1</v>
      </c>
      <c r="J810" t="s">
        <v>234</v>
      </c>
      <c r="K810" s="1" t="s">
        <v>170</v>
      </c>
      <c r="L810" s="1" t="s">
        <v>173</v>
      </c>
      <c r="M810">
        <v>32</v>
      </c>
      <c r="N810">
        <v>0</v>
      </c>
      <c r="O810">
        <v>0</v>
      </c>
      <c r="P810">
        <v>0</v>
      </c>
      <c r="X810" t="str">
        <f>Attack[[#This Row],[服装]]&amp;Attack[[#This Row],[名前]]&amp;Attack[[#This Row],[レアリティ]]</f>
        <v>路地裏国見英ICONIC</v>
      </c>
    </row>
    <row r="811" spans="1:24" x14ac:dyDescent="0.25">
      <c r="A811">
        <f>VLOOKUP(Attack[[#This Row],[No用]],SetNo[[No.用]:[vlookup 用]],2,FALSE)</f>
        <v>184</v>
      </c>
      <c r="B811">
        <f>IF(ROW()=2,1,IF(A810&lt;&gt;Attack[[#This Row],[No]],1,B810+1))</f>
        <v>4</v>
      </c>
      <c r="C811" s="1" t="s">
        <v>646</v>
      </c>
      <c r="D811" s="1" t="s">
        <v>35</v>
      </c>
      <c r="E811" s="1" t="s">
        <v>77</v>
      </c>
      <c r="F811" s="1" t="s">
        <v>25</v>
      </c>
      <c r="G811" s="1" t="s">
        <v>20</v>
      </c>
      <c r="H811" s="1" t="s">
        <v>71</v>
      </c>
      <c r="I811">
        <v>1</v>
      </c>
      <c r="J811" t="s">
        <v>234</v>
      </c>
      <c r="K811" s="1" t="s">
        <v>171</v>
      </c>
      <c r="L811" s="1" t="s">
        <v>173</v>
      </c>
      <c r="M811">
        <v>42</v>
      </c>
      <c r="N811">
        <v>0</v>
      </c>
      <c r="O811">
        <v>0</v>
      </c>
      <c r="P811">
        <v>0</v>
      </c>
      <c r="X811" t="str">
        <f>Attack[[#This Row],[服装]]&amp;Attack[[#This Row],[名前]]&amp;Attack[[#This Row],[レアリティ]]</f>
        <v>路地裏国見英ICONIC</v>
      </c>
    </row>
    <row r="812" spans="1:24" x14ac:dyDescent="0.25">
      <c r="A812">
        <f>VLOOKUP(Attack[[#This Row],[No用]],SetNo[[No.用]:[vlookup 用]],2,FALSE)</f>
        <v>184</v>
      </c>
      <c r="B812">
        <f>IF(ROW()=2,1,IF(A811&lt;&gt;Attack[[#This Row],[No]],1,B811+1))</f>
        <v>5</v>
      </c>
      <c r="C812" s="1" t="s">
        <v>646</v>
      </c>
      <c r="D812" s="1" t="s">
        <v>35</v>
      </c>
      <c r="E812" s="1" t="s">
        <v>77</v>
      </c>
      <c r="F812" s="1" t="s">
        <v>25</v>
      </c>
      <c r="G812" s="1" t="s">
        <v>20</v>
      </c>
      <c r="H812" s="1" t="s">
        <v>71</v>
      </c>
      <c r="I812">
        <v>1</v>
      </c>
      <c r="J812" t="s">
        <v>234</v>
      </c>
      <c r="K812" s="1" t="s">
        <v>172</v>
      </c>
      <c r="L812" s="1" t="s">
        <v>162</v>
      </c>
      <c r="M812">
        <v>30</v>
      </c>
      <c r="N812">
        <v>0</v>
      </c>
      <c r="O812">
        <v>0</v>
      </c>
      <c r="P812">
        <v>0</v>
      </c>
      <c r="X812" t="str">
        <f>Attack[[#This Row],[服装]]&amp;Attack[[#This Row],[名前]]&amp;Attack[[#This Row],[レアリティ]]</f>
        <v>路地裏国見英ICONIC</v>
      </c>
    </row>
    <row r="813" spans="1:24" x14ac:dyDescent="0.25">
      <c r="A813">
        <f>VLOOKUP(Attack[[#This Row],[No用]],SetNo[[No.用]:[vlookup 用]],2,FALSE)</f>
        <v>185</v>
      </c>
      <c r="B813">
        <f>IF(ROW()=2,1,IF(A812&lt;&gt;Attack[[#This Row],[No]],1,B812+1))</f>
        <v>1</v>
      </c>
      <c r="C813" s="1" t="s">
        <v>729</v>
      </c>
      <c r="D813" s="1" t="s">
        <v>35</v>
      </c>
      <c r="E813" s="1" t="s">
        <v>73</v>
      </c>
      <c r="F813" s="1" t="s">
        <v>25</v>
      </c>
      <c r="G813" s="1" t="s">
        <v>20</v>
      </c>
      <c r="H813" s="1" t="s">
        <v>71</v>
      </c>
      <c r="I813">
        <v>1</v>
      </c>
      <c r="J813" t="s">
        <v>234</v>
      </c>
      <c r="K813" s="1" t="s">
        <v>168</v>
      </c>
      <c r="L813" s="1" t="s">
        <v>173</v>
      </c>
      <c r="M813">
        <v>33</v>
      </c>
      <c r="N813">
        <v>0</v>
      </c>
      <c r="O813">
        <v>0</v>
      </c>
      <c r="P813">
        <v>0</v>
      </c>
      <c r="X813" t="str">
        <f>Attack[[#This Row],[服装]]&amp;Attack[[#This Row],[名前]]&amp;Attack[[#This Row],[レアリティ]]</f>
        <v>カンフー国見英ICONIC</v>
      </c>
    </row>
    <row r="814" spans="1:24" x14ac:dyDescent="0.25">
      <c r="A814">
        <f>VLOOKUP(Attack[[#This Row],[No用]],SetNo[[No.用]:[vlookup 用]],2,FALSE)</f>
        <v>185</v>
      </c>
      <c r="B814">
        <f>IF(ROW()=2,1,IF(A813&lt;&gt;Attack[[#This Row],[No]],1,B813+1))</f>
        <v>2</v>
      </c>
      <c r="C814" s="1" t="s">
        <v>729</v>
      </c>
      <c r="D814" s="1" t="s">
        <v>35</v>
      </c>
      <c r="E814" s="1" t="s">
        <v>73</v>
      </c>
      <c r="F814" s="1" t="s">
        <v>25</v>
      </c>
      <c r="G814" s="1" t="s">
        <v>20</v>
      </c>
      <c r="H814" s="1" t="s">
        <v>71</v>
      </c>
      <c r="I814">
        <v>1</v>
      </c>
      <c r="J814" t="s">
        <v>234</v>
      </c>
      <c r="K814" s="1" t="s">
        <v>169</v>
      </c>
      <c r="L814" s="1" t="s">
        <v>173</v>
      </c>
      <c r="M814">
        <v>33</v>
      </c>
      <c r="N814">
        <v>0</v>
      </c>
      <c r="O814">
        <v>0</v>
      </c>
      <c r="P814">
        <v>0</v>
      </c>
      <c r="X814" t="str">
        <f>Attack[[#This Row],[服装]]&amp;Attack[[#This Row],[名前]]&amp;Attack[[#This Row],[レアリティ]]</f>
        <v>カンフー国見英ICONIC</v>
      </c>
    </row>
    <row r="815" spans="1:24" x14ac:dyDescent="0.25">
      <c r="A815">
        <f>VLOOKUP(Attack[[#This Row],[No用]],SetNo[[No.用]:[vlookup 用]],2,FALSE)</f>
        <v>185</v>
      </c>
      <c r="B815">
        <f>IF(ROW()=2,1,IF(A814&lt;&gt;Attack[[#This Row],[No]],1,B814+1))</f>
        <v>3</v>
      </c>
      <c r="C815" s="1" t="s">
        <v>729</v>
      </c>
      <c r="D815" s="1" t="s">
        <v>35</v>
      </c>
      <c r="E815" s="1" t="s">
        <v>73</v>
      </c>
      <c r="F815" s="1" t="s">
        <v>25</v>
      </c>
      <c r="G815" s="1" t="s">
        <v>20</v>
      </c>
      <c r="H815" s="1" t="s">
        <v>71</v>
      </c>
      <c r="I815">
        <v>1</v>
      </c>
      <c r="J815" t="s">
        <v>234</v>
      </c>
      <c r="K815" s="1" t="s">
        <v>170</v>
      </c>
      <c r="L815" s="1" t="s">
        <v>178</v>
      </c>
      <c r="M815">
        <v>30</v>
      </c>
      <c r="N815">
        <v>0</v>
      </c>
      <c r="O815">
        <v>0</v>
      </c>
      <c r="P815">
        <v>0</v>
      </c>
      <c r="X815" t="str">
        <f>Attack[[#This Row],[服装]]&amp;Attack[[#This Row],[名前]]&amp;Attack[[#This Row],[レアリティ]]</f>
        <v>カンフー国見英ICONIC</v>
      </c>
    </row>
    <row r="816" spans="1:24" x14ac:dyDescent="0.25">
      <c r="A816">
        <f>VLOOKUP(Attack[[#This Row],[No用]],SetNo[[No.用]:[vlookup 用]],2,FALSE)</f>
        <v>185</v>
      </c>
      <c r="B816">
        <f>IF(ROW()=2,1,IF(A815&lt;&gt;Attack[[#This Row],[No]],1,B815+1))</f>
        <v>4</v>
      </c>
      <c r="C816" s="1" t="s">
        <v>729</v>
      </c>
      <c r="D816" s="1" t="s">
        <v>35</v>
      </c>
      <c r="E816" s="1" t="s">
        <v>73</v>
      </c>
      <c r="F816" s="1" t="s">
        <v>25</v>
      </c>
      <c r="G816" s="1" t="s">
        <v>20</v>
      </c>
      <c r="H816" s="1" t="s">
        <v>71</v>
      </c>
      <c r="I816">
        <v>1</v>
      </c>
      <c r="J816" t="s">
        <v>234</v>
      </c>
      <c r="K816" s="1" t="s">
        <v>257</v>
      </c>
      <c r="L816" s="1" t="s">
        <v>173</v>
      </c>
      <c r="M816">
        <v>43</v>
      </c>
      <c r="N816">
        <v>0</v>
      </c>
      <c r="O816">
        <v>0</v>
      </c>
      <c r="P816">
        <v>0</v>
      </c>
      <c r="X816" t="str">
        <f>Attack[[#This Row],[服装]]&amp;Attack[[#This Row],[名前]]&amp;Attack[[#This Row],[レアリティ]]</f>
        <v>カンフー国見英ICONIC</v>
      </c>
    </row>
    <row r="817" spans="1:24" x14ac:dyDescent="0.25">
      <c r="A817">
        <f>VLOOKUP(Attack[[#This Row],[No用]],SetNo[[No.用]:[vlookup 用]],2,FALSE)</f>
        <v>185</v>
      </c>
      <c r="B817">
        <f>IF(ROW()=2,1,IF(A816&lt;&gt;Attack[[#This Row],[No]],1,B816+1))</f>
        <v>5</v>
      </c>
      <c r="C817" s="1" t="s">
        <v>729</v>
      </c>
      <c r="D817" s="1" t="s">
        <v>35</v>
      </c>
      <c r="E817" s="1" t="s">
        <v>73</v>
      </c>
      <c r="F817" s="1" t="s">
        <v>25</v>
      </c>
      <c r="G817" s="1" t="s">
        <v>20</v>
      </c>
      <c r="H817" s="1" t="s">
        <v>71</v>
      </c>
      <c r="I817">
        <v>1</v>
      </c>
      <c r="J817" t="s">
        <v>234</v>
      </c>
      <c r="K817" s="1" t="s">
        <v>172</v>
      </c>
      <c r="L817" s="1" t="s">
        <v>162</v>
      </c>
      <c r="M817">
        <v>30</v>
      </c>
      <c r="N817">
        <v>0</v>
      </c>
      <c r="O817">
        <v>0</v>
      </c>
      <c r="P817">
        <v>0</v>
      </c>
      <c r="X817" t="str">
        <f>Attack[[#This Row],[服装]]&amp;Attack[[#This Row],[名前]]&amp;Attack[[#This Row],[レアリティ]]</f>
        <v>カンフー国見英ICONIC</v>
      </c>
    </row>
    <row r="818" spans="1:24" x14ac:dyDescent="0.25">
      <c r="A818">
        <f>VLOOKUP(Attack[[#This Row],[No用]],SetNo[[No.用]:[vlookup 用]],2,FALSE)</f>
        <v>185</v>
      </c>
      <c r="B818">
        <f>IF(ROW()=2,1,IF(A817&lt;&gt;Attack[[#This Row],[No]],1,B817+1))</f>
        <v>6</v>
      </c>
      <c r="C818" s="1" t="s">
        <v>729</v>
      </c>
      <c r="D818" s="1" t="s">
        <v>35</v>
      </c>
      <c r="E818" s="1" t="s">
        <v>73</v>
      </c>
      <c r="F818" s="1" t="s">
        <v>25</v>
      </c>
      <c r="G818" s="1" t="s">
        <v>20</v>
      </c>
      <c r="H818" s="1" t="s">
        <v>71</v>
      </c>
      <c r="I818">
        <v>1</v>
      </c>
      <c r="J818" t="s">
        <v>234</v>
      </c>
      <c r="K818" s="1" t="s">
        <v>171</v>
      </c>
      <c r="L818" s="1" t="s">
        <v>224</v>
      </c>
      <c r="M818">
        <v>44</v>
      </c>
      <c r="N818">
        <v>0</v>
      </c>
      <c r="O818">
        <v>54</v>
      </c>
      <c r="P818">
        <v>0</v>
      </c>
      <c r="W818" s="1" t="s">
        <v>1396</v>
      </c>
      <c r="X818" t="str">
        <f>Attack[[#This Row],[服装]]&amp;Attack[[#This Row],[名前]]&amp;Attack[[#This Row],[レアリティ]]</f>
        <v>カンフー国見英ICONIC</v>
      </c>
    </row>
    <row r="819" spans="1:24" x14ac:dyDescent="0.25">
      <c r="A819">
        <f>VLOOKUP(Attack[[#This Row],[No用]],SetNo[[No.用]:[vlookup 用]],2,FALSE)</f>
        <v>185</v>
      </c>
      <c r="B819">
        <f>IF(ROW()=2,1,IF(A818&lt;&gt;Attack[[#This Row],[No]],1,B818+1))</f>
        <v>7</v>
      </c>
      <c r="C819" s="1" t="s">
        <v>729</v>
      </c>
      <c r="D819" s="1" t="s">
        <v>35</v>
      </c>
      <c r="E819" s="1" t="s">
        <v>73</v>
      </c>
      <c r="F819" s="1" t="s">
        <v>25</v>
      </c>
      <c r="G819" s="1" t="s">
        <v>20</v>
      </c>
      <c r="H819" s="1" t="s">
        <v>71</v>
      </c>
      <c r="I819">
        <v>1</v>
      </c>
      <c r="J819" t="s">
        <v>234</v>
      </c>
      <c r="K819" s="1" t="s">
        <v>183</v>
      </c>
      <c r="L819" s="1" t="s">
        <v>224</v>
      </c>
      <c r="M819">
        <v>44</v>
      </c>
      <c r="N819">
        <v>0</v>
      </c>
      <c r="O819">
        <v>54</v>
      </c>
      <c r="P819">
        <v>0</v>
      </c>
      <c r="W819" s="1" t="s">
        <v>1398</v>
      </c>
      <c r="X819" t="str">
        <f>Attack[[#This Row],[服装]]&amp;Attack[[#This Row],[名前]]&amp;Attack[[#This Row],[レアリティ]]</f>
        <v>カンフー国見英ICONIC</v>
      </c>
    </row>
    <row r="820" spans="1:24" x14ac:dyDescent="0.25">
      <c r="A820">
        <f>VLOOKUP(Attack[[#This Row],[No用]],SetNo[[No.用]:[vlookup 用]],2,FALSE)</f>
        <v>186</v>
      </c>
      <c r="B820">
        <f>IF(ROW()=2,1,IF(A819&lt;&gt;Attack[[#This Row],[No]],1,B819+1))</f>
        <v>1</v>
      </c>
      <c r="C820" s="1" t="s">
        <v>911</v>
      </c>
      <c r="D820" s="1" t="s">
        <v>35</v>
      </c>
      <c r="E820" s="1" t="s">
        <v>90</v>
      </c>
      <c r="F820" s="1" t="s">
        <v>25</v>
      </c>
      <c r="G820" s="1" t="s">
        <v>20</v>
      </c>
      <c r="H820" s="1" t="s">
        <v>71</v>
      </c>
      <c r="I820">
        <v>1</v>
      </c>
      <c r="J820" t="s">
        <v>234</v>
      </c>
      <c r="K820" s="1" t="s">
        <v>168</v>
      </c>
      <c r="L820" s="1" t="s">
        <v>162</v>
      </c>
      <c r="M820">
        <v>30</v>
      </c>
      <c r="N820">
        <v>0</v>
      </c>
      <c r="O820">
        <v>0</v>
      </c>
      <c r="P820">
        <v>0</v>
      </c>
      <c r="X820" t="str">
        <f>Attack[[#This Row],[服装]]&amp;Attack[[#This Row],[名前]]&amp;Attack[[#This Row],[レアリティ]]</f>
        <v>中学生国見英ICONIC</v>
      </c>
    </row>
    <row r="821" spans="1:24" x14ac:dyDescent="0.25">
      <c r="A821">
        <f>VLOOKUP(Attack[[#This Row],[No用]],SetNo[[No.用]:[vlookup 用]],2,FALSE)</f>
        <v>186</v>
      </c>
      <c r="B821">
        <f>IF(ROW()=2,1,IF(A820&lt;&gt;Attack[[#This Row],[No]],1,B820+1))</f>
        <v>2</v>
      </c>
      <c r="C821" s="1" t="s">
        <v>911</v>
      </c>
      <c r="D821" s="1" t="s">
        <v>35</v>
      </c>
      <c r="E821" s="1" t="s">
        <v>90</v>
      </c>
      <c r="F821" s="1" t="s">
        <v>25</v>
      </c>
      <c r="G821" s="1" t="s">
        <v>20</v>
      </c>
      <c r="H821" s="1" t="s">
        <v>71</v>
      </c>
      <c r="I821">
        <v>1</v>
      </c>
      <c r="J821" t="s">
        <v>234</v>
      </c>
      <c r="K821" s="1" t="s">
        <v>169</v>
      </c>
      <c r="L821" s="1" t="s">
        <v>178</v>
      </c>
      <c r="M821">
        <v>30</v>
      </c>
      <c r="N821">
        <v>0</v>
      </c>
      <c r="O821">
        <v>0</v>
      </c>
      <c r="P821">
        <v>0</v>
      </c>
      <c r="X821" t="str">
        <f>Attack[[#This Row],[服装]]&amp;Attack[[#This Row],[名前]]&amp;Attack[[#This Row],[レアリティ]]</f>
        <v>中学生国見英ICONIC</v>
      </c>
    </row>
    <row r="822" spans="1:24" x14ac:dyDescent="0.25">
      <c r="A822">
        <f>VLOOKUP(Attack[[#This Row],[No用]],SetNo[[No.用]:[vlookup 用]],2,FALSE)</f>
        <v>186</v>
      </c>
      <c r="B822">
        <f>IF(ROW()=2,1,IF(A821&lt;&gt;Attack[[#This Row],[No]],1,B821+1))</f>
        <v>3</v>
      </c>
      <c r="C822" s="1" t="s">
        <v>911</v>
      </c>
      <c r="D822" s="1" t="s">
        <v>35</v>
      </c>
      <c r="E822" s="1" t="s">
        <v>90</v>
      </c>
      <c r="F822" s="1" t="s">
        <v>25</v>
      </c>
      <c r="G822" s="1" t="s">
        <v>20</v>
      </c>
      <c r="H822" s="1" t="s">
        <v>71</v>
      </c>
      <c r="I822">
        <v>1</v>
      </c>
      <c r="J822" t="s">
        <v>234</v>
      </c>
      <c r="K822" s="1" t="s">
        <v>170</v>
      </c>
      <c r="L822" s="1" t="s">
        <v>178</v>
      </c>
      <c r="M822">
        <v>30</v>
      </c>
      <c r="N822">
        <v>0</v>
      </c>
      <c r="O822">
        <v>0</v>
      </c>
      <c r="P822">
        <v>0</v>
      </c>
      <c r="X822" t="str">
        <f>Attack[[#This Row],[服装]]&amp;Attack[[#This Row],[名前]]&amp;Attack[[#This Row],[レアリティ]]</f>
        <v>中学生国見英ICONIC</v>
      </c>
    </row>
    <row r="823" spans="1:24" x14ac:dyDescent="0.25">
      <c r="A823">
        <f>VLOOKUP(Attack[[#This Row],[No用]],SetNo[[No.用]:[vlookup 用]],2,FALSE)</f>
        <v>186</v>
      </c>
      <c r="B823">
        <f>IF(ROW()=2,1,IF(A822&lt;&gt;Attack[[#This Row],[No]],1,B822+1))</f>
        <v>4</v>
      </c>
      <c r="C823" s="1" t="s">
        <v>911</v>
      </c>
      <c r="D823" s="1" t="s">
        <v>35</v>
      </c>
      <c r="E823" s="1" t="s">
        <v>90</v>
      </c>
      <c r="F823" s="1" t="s">
        <v>25</v>
      </c>
      <c r="G823" s="1" t="s">
        <v>20</v>
      </c>
      <c r="H823" s="1" t="s">
        <v>71</v>
      </c>
      <c r="I823">
        <v>1</v>
      </c>
      <c r="J823" t="s">
        <v>234</v>
      </c>
      <c r="K823" s="1" t="s">
        <v>171</v>
      </c>
      <c r="L823" s="1" t="s">
        <v>162</v>
      </c>
      <c r="M823">
        <v>36</v>
      </c>
      <c r="N823">
        <v>0</v>
      </c>
      <c r="O823">
        <v>0</v>
      </c>
      <c r="P823">
        <v>0</v>
      </c>
      <c r="X823" t="str">
        <f>Attack[[#This Row],[服装]]&amp;Attack[[#This Row],[名前]]&amp;Attack[[#This Row],[レアリティ]]</f>
        <v>中学生国見英ICONIC</v>
      </c>
    </row>
    <row r="824" spans="1:24" x14ac:dyDescent="0.25">
      <c r="A824">
        <f>VLOOKUP(Attack[[#This Row],[No用]],SetNo[[No.用]:[vlookup 用]],2,FALSE)</f>
        <v>186</v>
      </c>
      <c r="B824">
        <f>IF(ROW()=2,1,IF(A823&lt;&gt;Attack[[#This Row],[No]],1,B823+1))</f>
        <v>5</v>
      </c>
      <c r="C824" s="1" t="s">
        <v>911</v>
      </c>
      <c r="D824" s="1" t="s">
        <v>35</v>
      </c>
      <c r="E824" s="1" t="s">
        <v>90</v>
      </c>
      <c r="F824" s="1" t="s">
        <v>25</v>
      </c>
      <c r="G824" s="1" t="s">
        <v>20</v>
      </c>
      <c r="H824" s="1" t="s">
        <v>71</v>
      </c>
      <c r="I824">
        <v>1</v>
      </c>
      <c r="J824" t="s">
        <v>234</v>
      </c>
      <c r="K824" s="1" t="s">
        <v>172</v>
      </c>
      <c r="L824" s="1" t="s">
        <v>162</v>
      </c>
      <c r="M824">
        <v>30</v>
      </c>
      <c r="N824">
        <v>0</v>
      </c>
      <c r="O824">
        <v>0</v>
      </c>
      <c r="P824">
        <v>0</v>
      </c>
      <c r="X824" t="str">
        <f>Attack[[#This Row],[服装]]&amp;Attack[[#This Row],[名前]]&amp;Attack[[#This Row],[レアリティ]]</f>
        <v>中学生国見英ICONIC</v>
      </c>
    </row>
    <row r="825" spans="1:24" x14ac:dyDescent="0.25">
      <c r="A825">
        <f>VLOOKUP(Attack[[#This Row],[No用]],SetNo[[No.用]:[vlookup 用]],2,FALSE)</f>
        <v>187</v>
      </c>
      <c r="B825">
        <f>IF(ROW()=2,1,IF(A824&lt;&gt;Attack[[#This Row],[No]],1,B824+1))</f>
        <v>1</v>
      </c>
      <c r="C825" s="1" t="s">
        <v>1364</v>
      </c>
      <c r="D825" s="1" t="s">
        <v>35</v>
      </c>
      <c r="E825" s="1" t="s">
        <v>77</v>
      </c>
      <c r="F825" s="1" t="s">
        <v>25</v>
      </c>
      <c r="G825" s="1" t="s">
        <v>20</v>
      </c>
      <c r="H825" s="1" t="s">
        <v>71</v>
      </c>
      <c r="I825">
        <v>1</v>
      </c>
      <c r="J825" t="s">
        <v>234</v>
      </c>
      <c r="K825" s="1" t="s">
        <v>168</v>
      </c>
      <c r="L825" s="1" t="s">
        <v>173</v>
      </c>
      <c r="M825">
        <v>34</v>
      </c>
      <c r="N825">
        <v>0</v>
      </c>
      <c r="O825">
        <v>0</v>
      </c>
      <c r="P825">
        <v>0</v>
      </c>
      <c r="X825" t="str">
        <f>Attack[[#This Row],[服装]]&amp;Attack[[#This Row],[名前]]&amp;Attack[[#This Row],[レアリティ]]</f>
        <v>寝正月国見英ICONIC</v>
      </c>
    </row>
    <row r="826" spans="1:24" x14ac:dyDescent="0.25">
      <c r="A826">
        <f>VLOOKUP(Attack[[#This Row],[No用]],SetNo[[No.用]:[vlookup 用]],2,FALSE)</f>
        <v>187</v>
      </c>
      <c r="B826">
        <f>IF(ROW()=2,1,IF(A825&lt;&gt;Attack[[#This Row],[No]],1,B825+1))</f>
        <v>2</v>
      </c>
      <c r="C826" s="1" t="s">
        <v>1364</v>
      </c>
      <c r="D826" s="1" t="s">
        <v>35</v>
      </c>
      <c r="E826" s="1" t="s">
        <v>77</v>
      </c>
      <c r="F826" s="1" t="s">
        <v>25</v>
      </c>
      <c r="G826" s="1" t="s">
        <v>20</v>
      </c>
      <c r="H826" s="1" t="s">
        <v>71</v>
      </c>
      <c r="I826">
        <v>1</v>
      </c>
      <c r="J826" t="s">
        <v>234</v>
      </c>
      <c r="K826" s="1" t="s">
        <v>169</v>
      </c>
      <c r="L826" s="1" t="s">
        <v>173</v>
      </c>
      <c r="M826">
        <v>34</v>
      </c>
      <c r="N826">
        <v>0</v>
      </c>
      <c r="O826">
        <v>0</v>
      </c>
      <c r="P826">
        <v>0</v>
      </c>
      <c r="X826" t="str">
        <f>Attack[[#This Row],[服装]]&amp;Attack[[#This Row],[名前]]&amp;Attack[[#This Row],[レアリティ]]</f>
        <v>寝正月国見英ICONIC</v>
      </c>
    </row>
    <row r="827" spans="1:24" x14ac:dyDescent="0.25">
      <c r="A827">
        <f>VLOOKUP(Attack[[#This Row],[No用]],SetNo[[No.用]:[vlookup 用]],2,FALSE)</f>
        <v>187</v>
      </c>
      <c r="B827">
        <f>IF(ROW()=2,1,IF(A826&lt;&gt;Attack[[#This Row],[No]],1,B826+1))</f>
        <v>3</v>
      </c>
      <c r="C827" s="1" t="s">
        <v>1364</v>
      </c>
      <c r="D827" s="1" t="s">
        <v>35</v>
      </c>
      <c r="E827" s="1" t="s">
        <v>77</v>
      </c>
      <c r="F827" s="1" t="s">
        <v>25</v>
      </c>
      <c r="G827" s="1" t="s">
        <v>20</v>
      </c>
      <c r="H827" s="1" t="s">
        <v>71</v>
      </c>
      <c r="I827">
        <v>1</v>
      </c>
      <c r="J827" t="s">
        <v>234</v>
      </c>
      <c r="K827" s="1" t="s">
        <v>170</v>
      </c>
      <c r="L827" s="1" t="s">
        <v>178</v>
      </c>
      <c r="M827">
        <v>31</v>
      </c>
      <c r="N827">
        <v>0</v>
      </c>
      <c r="O827">
        <v>0</v>
      </c>
      <c r="P827">
        <v>0</v>
      </c>
      <c r="X827" t="str">
        <f>Attack[[#This Row],[服装]]&amp;Attack[[#This Row],[名前]]&amp;Attack[[#This Row],[レアリティ]]</f>
        <v>寝正月国見英ICONIC</v>
      </c>
    </row>
    <row r="828" spans="1:24" x14ac:dyDescent="0.25">
      <c r="A828">
        <f>VLOOKUP(Attack[[#This Row],[No用]],SetNo[[No.用]:[vlookup 用]],2,FALSE)</f>
        <v>187</v>
      </c>
      <c r="B828">
        <f>IF(ROW()=2,1,IF(A827&lt;&gt;Attack[[#This Row],[No]],1,B827+1))</f>
        <v>4</v>
      </c>
      <c r="C828" s="1" t="s">
        <v>1364</v>
      </c>
      <c r="D828" s="1" t="s">
        <v>35</v>
      </c>
      <c r="E828" s="1" t="s">
        <v>77</v>
      </c>
      <c r="F828" s="1" t="s">
        <v>25</v>
      </c>
      <c r="G828" s="1" t="s">
        <v>20</v>
      </c>
      <c r="H828" s="1" t="s">
        <v>71</v>
      </c>
      <c r="I828">
        <v>1</v>
      </c>
      <c r="J828" t="s">
        <v>234</v>
      </c>
      <c r="K828" s="1" t="s">
        <v>265</v>
      </c>
      <c r="L828" s="1" t="s">
        <v>173</v>
      </c>
      <c r="M828">
        <v>44</v>
      </c>
      <c r="N828">
        <v>0</v>
      </c>
      <c r="O828">
        <v>0</v>
      </c>
      <c r="P828">
        <v>0</v>
      </c>
      <c r="X828" t="str">
        <f>Attack[[#This Row],[服装]]&amp;Attack[[#This Row],[名前]]&amp;Attack[[#This Row],[レアリティ]]</f>
        <v>寝正月国見英ICONIC</v>
      </c>
    </row>
    <row r="829" spans="1:24" x14ac:dyDescent="0.25">
      <c r="A829">
        <f>VLOOKUP(Attack[[#This Row],[No用]],SetNo[[No.用]:[vlookup 用]],2,FALSE)</f>
        <v>187</v>
      </c>
      <c r="B829">
        <f>IF(ROW()=2,1,IF(A828&lt;&gt;Attack[[#This Row],[No]],1,B828+1))</f>
        <v>5</v>
      </c>
      <c r="C829" s="1" t="s">
        <v>1364</v>
      </c>
      <c r="D829" s="1" t="s">
        <v>35</v>
      </c>
      <c r="E829" s="1" t="s">
        <v>77</v>
      </c>
      <c r="F829" s="1" t="s">
        <v>25</v>
      </c>
      <c r="G829" s="1" t="s">
        <v>20</v>
      </c>
      <c r="H829" s="1" t="s">
        <v>71</v>
      </c>
      <c r="I829">
        <v>1</v>
      </c>
      <c r="J829" t="s">
        <v>234</v>
      </c>
      <c r="K829" s="1" t="s">
        <v>172</v>
      </c>
      <c r="L829" s="1" t="s">
        <v>178</v>
      </c>
      <c r="M829">
        <v>34</v>
      </c>
      <c r="N829">
        <v>0</v>
      </c>
      <c r="O829">
        <v>0</v>
      </c>
      <c r="P829">
        <v>0</v>
      </c>
      <c r="X829" t="str">
        <f>Attack[[#This Row],[服装]]&amp;Attack[[#This Row],[名前]]&amp;Attack[[#This Row],[レアリティ]]</f>
        <v>寝正月国見英ICONIC</v>
      </c>
    </row>
    <row r="830" spans="1:24" x14ac:dyDescent="0.25">
      <c r="A830">
        <f>VLOOKUP(Attack[[#This Row],[No用]],SetNo[[No.用]:[vlookup 用]],2,FALSE)</f>
        <v>187</v>
      </c>
      <c r="B830">
        <f>IF(ROW()=2,1,IF(A829&lt;&gt;Attack[[#This Row],[No]],1,B829+1))</f>
        <v>6</v>
      </c>
      <c r="C830" s="1" t="s">
        <v>1364</v>
      </c>
      <c r="D830" s="1" t="s">
        <v>35</v>
      </c>
      <c r="E830" s="1" t="s">
        <v>77</v>
      </c>
      <c r="F830" s="1" t="s">
        <v>25</v>
      </c>
      <c r="G830" s="1" t="s">
        <v>20</v>
      </c>
      <c r="H830" s="1" t="s">
        <v>71</v>
      </c>
      <c r="I830">
        <v>1</v>
      </c>
      <c r="J830" t="s">
        <v>234</v>
      </c>
      <c r="K830" s="1" t="s">
        <v>171</v>
      </c>
      <c r="L830" s="1" t="s">
        <v>224</v>
      </c>
      <c r="M830">
        <v>45</v>
      </c>
      <c r="N830">
        <v>0</v>
      </c>
      <c r="O830">
        <v>55</v>
      </c>
      <c r="P830">
        <v>0</v>
      </c>
      <c r="W830" s="1" t="s">
        <v>1396</v>
      </c>
      <c r="X830" t="str">
        <f>Attack[[#This Row],[服装]]&amp;Attack[[#This Row],[名前]]&amp;Attack[[#This Row],[レアリティ]]</f>
        <v>寝正月国見英ICONIC</v>
      </c>
    </row>
    <row r="831" spans="1:24" x14ac:dyDescent="0.25">
      <c r="A831">
        <f>VLOOKUP(Attack[[#This Row],[No用]],SetNo[[No.用]:[vlookup 用]],2,FALSE)</f>
        <v>187</v>
      </c>
      <c r="B831">
        <f>IF(ROW()=2,1,IF(A830&lt;&gt;Attack[[#This Row],[No]],1,B830+1))</f>
        <v>7</v>
      </c>
      <c r="C831" s="1" t="s">
        <v>1364</v>
      </c>
      <c r="D831" s="1" t="s">
        <v>35</v>
      </c>
      <c r="E831" s="1" t="s">
        <v>77</v>
      </c>
      <c r="F831" s="1" t="s">
        <v>25</v>
      </c>
      <c r="G831" s="1" t="s">
        <v>20</v>
      </c>
      <c r="H831" s="1" t="s">
        <v>71</v>
      </c>
      <c r="I831">
        <v>1</v>
      </c>
      <c r="J831" t="s">
        <v>234</v>
      </c>
      <c r="K831" s="1" t="s">
        <v>257</v>
      </c>
      <c r="L831" s="1" t="s">
        <v>224</v>
      </c>
      <c r="M831">
        <v>45</v>
      </c>
      <c r="N831">
        <v>0</v>
      </c>
      <c r="O831">
        <v>55</v>
      </c>
      <c r="P831">
        <v>0</v>
      </c>
      <c r="W831" s="1" t="s">
        <v>1397</v>
      </c>
      <c r="X831" t="str">
        <f>Attack[[#This Row],[服装]]&amp;Attack[[#This Row],[名前]]&amp;Attack[[#This Row],[レアリティ]]</f>
        <v>寝正月国見英ICONIC</v>
      </c>
    </row>
    <row r="832" spans="1:24" x14ac:dyDescent="0.25">
      <c r="A832">
        <f>VLOOKUP(Attack[[#This Row],[No用]],SetNo[[No.用]:[vlookup 用]],2,FALSE)</f>
        <v>188</v>
      </c>
      <c r="B832">
        <f>IF(ROW()=2,1,IF(A824&lt;&gt;Attack[[#This Row],[No]],1,B824+1))</f>
        <v>1</v>
      </c>
      <c r="C832" t="s">
        <v>205</v>
      </c>
      <c r="D832" t="s">
        <v>36</v>
      </c>
      <c r="E832" t="s">
        <v>23</v>
      </c>
      <c r="F832" t="s">
        <v>21</v>
      </c>
      <c r="G832" t="s">
        <v>20</v>
      </c>
      <c r="H832" t="s">
        <v>71</v>
      </c>
      <c r="I832">
        <v>0</v>
      </c>
      <c r="J832" t="s">
        <v>234</v>
      </c>
      <c r="K832" s="1"/>
      <c r="L832" s="1"/>
      <c r="M832">
        <v>0</v>
      </c>
      <c r="N832">
        <v>0</v>
      </c>
      <c r="O832">
        <v>0</v>
      </c>
      <c r="P832">
        <v>0</v>
      </c>
      <c r="X832" t="str">
        <f>Attack[[#This Row],[服装]]&amp;Attack[[#This Row],[名前]]&amp;Attack[[#This Row],[レアリティ]]</f>
        <v>ユニフォーム渡親治ICONIC</v>
      </c>
    </row>
    <row r="833" spans="1:24" x14ac:dyDescent="0.25">
      <c r="A833">
        <f>VLOOKUP(Attack[[#This Row],[No用]],SetNo[[No.用]:[vlookup 用]],2,FALSE)</f>
        <v>189</v>
      </c>
      <c r="B833">
        <f>IF(ROW()=2,1,IF(A832&lt;&gt;Attack[[#This Row],[No]],1,B832+1))</f>
        <v>1</v>
      </c>
      <c r="C833" t="s">
        <v>205</v>
      </c>
      <c r="D833" t="s">
        <v>37</v>
      </c>
      <c r="E833" t="s">
        <v>23</v>
      </c>
      <c r="F833" t="s">
        <v>26</v>
      </c>
      <c r="G833" t="s">
        <v>20</v>
      </c>
      <c r="H833" t="s">
        <v>71</v>
      </c>
      <c r="I833">
        <v>1</v>
      </c>
      <c r="J833" t="s">
        <v>234</v>
      </c>
      <c r="K833" s="1" t="s">
        <v>168</v>
      </c>
      <c r="L833" s="1" t="s">
        <v>162</v>
      </c>
      <c r="M833">
        <v>27</v>
      </c>
      <c r="N833">
        <v>0</v>
      </c>
      <c r="O833">
        <v>0</v>
      </c>
      <c r="P833">
        <v>0</v>
      </c>
      <c r="X833" t="str">
        <f>Attack[[#This Row],[服装]]&amp;Attack[[#This Row],[名前]]&amp;Attack[[#This Row],[レアリティ]]</f>
        <v>ユニフォーム松川一静ICONIC</v>
      </c>
    </row>
    <row r="834" spans="1:24" x14ac:dyDescent="0.25">
      <c r="A834">
        <f>VLOOKUP(Attack[[#This Row],[No用]],SetNo[[No.用]:[vlookup 用]],2,FALSE)</f>
        <v>189</v>
      </c>
      <c r="B834">
        <f>IF(ROW()=2,1,IF(A833&lt;&gt;Attack[[#This Row],[No]],1,B833+1))</f>
        <v>2</v>
      </c>
      <c r="C834" t="s">
        <v>205</v>
      </c>
      <c r="D834" t="s">
        <v>37</v>
      </c>
      <c r="E834" t="s">
        <v>23</v>
      </c>
      <c r="F834" t="s">
        <v>26</v>
      </c>
      <c r="G834" t="s">
        <v>20</v>
      </c>
      <c r="H834" t="s">
        <v>71</v>
      </c>
      <c r="I834">
        <v>1</v>
      </c>
      <c r="J834" t="s">
        <v>234</v>
      </c>
      <c r="K834" s="1" t="s">
        <v>169</v>
      </c>
      <c r="L834" s="1" t="s">
        <v>162</v>
      </c>
      <c r="M834">
        <v>25</v>
      </c>
      <c r="N834">
        <v>0</v>
      </c>
      <c r="O834">
        <v>0</v>
      </c>
      <c r="P834">
        <v>0</v>
      </c>
      <c r="X834" t="str">
        <f>Attack[[#This Row],[服装]]&amp;Attack[[#This Row],[名前]]&amp;Attack[[#This Row],[レアリティ]]</f>
        <v>ユニフォーム松川一静ICONIC</v>
      </c>
    </row>
    <row r="835" spans="1:24" x14ac:dyDescent="0.25">
      <c r="A835">
        <f>VLOOKUP(Attack[[#This Row],[No用]],SetNo[[No.用]:[vlookup 用]],2,FALSE)</f>
        <v>189</v>
      </c>
      <c r="B835">
        <f>IF(ROW()=2,1,IF(A834&lt;&gt;Attack[[#This Row],[No]],1,B834+1))</f>
        <v>3</v>
      </c>
      <c r="C835" t="s">
        <v>205</v>
      </c>
      <c r="D835" t="s">
        <v>37</v>
      </c>
      <c r="E835" t="s">
        <v>23</v>
      </c>
      <c r="F835" t="s">
        <v>26</v>
      </c>
      <c r="G835" t="s">
        <v>20</v>
      </c>
      <c r="H835" t="s">
        <v>71</v>
      </c>
      <c r="I835">
        <v>1</v>
      </c>
      <c r="J835" t="s">
        <v>234</v>
      </c>
      <c r="K835" s="1" t="s">
        <v>172</v>
      </c>
      <c r="L835" s="1" t="s">
        <v>162</v>
      </c>
      <c r="M835">
        <v>25</v>
      </c>
      <c r="N835">
        <v>0</v>
      </c>
      <c r="O835">
        <v>0</v>
      </c>
      <c r="P835">
        <v>0</v>
      </c>
      <c r="X835" t="str">
        <f>Attack[[#This Row],[服装]]&amp;Attack[[#This Row],[名前]]&amp;Attack[[#This Row],[レアリティ]]</f>
        <v>ユニフォーム松川一静ICONIC</v>
      </c>
    </row>
    <row r="836" spans="1:24" x14ac:dyDescent="0.25">
      <c r="A836">
        <f>VLOOKUP(Attack[[#This Row],[No用]],SetNo[[No.用]:[vlookup 用]],2,FALSE)</f>
        <v>190</v>
      </c>
      <c r="B836">
        <f>IF(ROW()=2,1,IF(A835&lt;&gt;Attack[[#This Row],[No]],1,B835+1))</f>
        <v>1</v>
      </c>
      <c r="C836" s="1" t="s">
        <v>582</v>
      </c>
      <c r="D836" t="s">
        <v>37</v>
      </c>
      <c r="E836" s="1" t="s">
        <v>90</v>
      </c>
      <c r="F836" t="s">
        <v>82</v>
      </c>
      <c r="G836" t="s">
        <v>20</v>
      </c>
      <c r="H836" t="s">
        <v>71</v>
      </c>
      <c r="I836">
        <v>1</v>
      </c>
      <c r="J836" t="s">
        <v>234</v>
      </c>
      <c r="K836" s="1" t="s">
        <v>168</v>
      </c>
      <c r="L836" s="1" t="s">
        <v>162</v>
      </c>
      <c r="M836">
        <v>27</v>
      </c>
      <c r="N836">
        <v>0</v>
      </c>
      <c r="O836">
        <v>0</v>
      </c>
      <c r="P836">
        <v>0</v>
      </c>
      <c r="X836" t="str">
        <f>Attack[[#This Row],[服装]]&amp;Attack[[#This Row],[名前]]&amp;Attack[[#This Row],[レアリティ]]</f>
        <v>アート松川一静ICONIC</v>
      </c>
    </row>
    <row r="837" spans="1:24" x14ac:dyDescent="0.25">
      <c r="A837">
        <f>VLOOKUP(Attack[[#This Row],[No用]],SetNo[[No.用]:[vlookup 用]],2,FALSE)</f>
        <v>190</v>
      </c>
      <c r="B837">
        <f>IF(ROW()=2,1,IF(A836&lt;&gt;Attack[[#This Row],[No]],1,B836+1))</f>
        <v>2</v>
      </c>
      <c r="C837" s="1" t="s">
        <v>582</v>
      </c>
      <c r="D837" t="s">
        <v>37</v>
      </c>
      <c r="E837" s="1" t="s">
        <v>90</v>
      </c>
      <c r="F837" t="s">
        <v>82</v>
      </c>
      <c r="G837" t="s">
        <v>20</v>
      </c>
      <c r="H837" t="s">
        <v>71</v>
      </c>
      <c r="I837">
        <v>1</v>
      </c>
      <c r="J837" t="s">
        <v>234</v>
      </c>
      <c r="K837" s="1" t="s">
        <v>169</v>
      </c>
      <c r="L837" s="1" t="s">
        <v>162</v>
      </c>
      <c r="M837">
        <v>25</v>
      </c>
      <c r="N837">
        <v>0</v>
      </c>
      <c r="O837">
        <v>0</v>
      </c>
      <c r="P837">
        <v>0</v>
      </c>
      <c r="X837" t="str">
        <f>Attack[[#This Row],[服装]]&amp;Attack[[#This Row],[名前]]&amp;Attack[[#This Row],[レアリティ]]</f>
        <v>アート松川一静ICONIC</v>
      </c>
    </row>
    <row r="838" spans="1:24" x14ac:dyDescent="0.25">
      <c r="A838">
        <f>VLOOKUP(Attack[[#This Row],[No用]],SetNo[[No.用]:[vlookup 用]],2,FALSE)</f>
        <v>190</v>
      </c>
      <c r="B838">
        <f>IF(ROW()=2,1,IF(A837&lt;&gt;Attack[[#This Row],[No]],1,B837+1))</f>
        <v>3</v>
      </c>
      <c r="C838" s="1" t="s">
        <v>582</v>
      </c>
      <c r="D838" t="s">
        <v>37</v>
      </c>
      <c r="E838" s="1" t="s">
        <v>90</v>
      </c>
      <c r="F838" t="s">
        <v>82</v>
      </c>
      <c r="G838" t="s">
        <v>20</v>
      </c>
      <c r="H838" t="s">
        <v>71</v>
      </c>
      <c r="I838">
        <v>1</v>
      </c>
      <c r="J838" t="s">
        <v>234</v>
      </c>
      <c r="K838" s="1" t="s">
        <v>172</v>
      </c>
      <c r="L838" s="1" t="s">
        <v>162</v>
      </c>
      <c r="M838">
        <v>25</v>
      </c>
      <c r="N838">
        <v>0</v>
      </c>
      <c r="O838">
        <v>0</v>
      </c>
      <c r="P838">
        <v>0</v>
      </c>
      <c r="X838" t="str">
        <f>Attack[[#This Row],[服装]]&amp;Attack[[#This Row],[名前]]&amp;Attack[[#This Row],[レアリティ]]</f>
        <v>アート松川一静ICONIC</v>
      </c>
    </row>
    <row r="839" spans="1:24" x14ac:dyDescent="0.25">
      <c r="A839">
        <f>VLOOKUP(Attack[[#This Row],[No用]],SetNo[[No.用]:[vlookup 用]],2,FALSE)</f>
        <v>191</v>
      </c>
      <c r="B839">
        <f>IF(ROW()=2,1,IF(A838&lt;&gt;Attack[[#This Row],[No]],1,B838+1))</f>
        <v>1</v>
      </c>
      <c r="C839" s="1" t="s">
        <v>705</v>
      </c>
      <c r="D839" s="1" t="s">
        <v>37</v>
      </c>
      <c r="E839" s="1" t="s">
        <v>77</v>
      </c>
      <c r="F839" s="1" t="s">
        <v>82</v>
      </c>
      <c r="G839" s="1" t="s">
        <v>20</v>
      </c>
      <c r="H839" s="1" t="s">
        <v>71</v>
      </c>
      <c r="I839">
        <v>1</v>
      </c>
      <c r="J839" t="s">
        <v>234</v>
      </c>
      <c r="K839" s="1" t="s">
        <v>168</v>
      </c>
      <c r="L839" s="1" t="s">
        <v>162</v>
      </c>
      <c r="M839">
        <v>27</v>
      </c>
      <c r="N839">
        <v>0</v>
      </c>
      <c r="O839">
        <v>0</v>
      </c>
      <c r="P839">
        <v>0</v>
      </c>
      <c r="X839" t="str">
        <f>Attack[[#This Row],[服装]]&amp;Attack[[#This Row],[名前]]&amp;Attack[[#This Row],[レアリティ]]</f>
        <v>バカンス松川一静ICONIC</v>
      </c>
    </row>
    <row r="840" spans="1:24" x14ac:dyDescent="0.25">
      <c r="A840">
        <f>VLOOKUP(Attack[[#This Row],[No用]],SetNo[[No.用]:[vlookup 用]],2,FALSE)</f>
        <v>191</v>
      </c>
      <c r="B840">
        <f>IF(ROW()=2,1,IF(A839&lt;&gt;Attack[[#This Row],[No]],1,B839+1))</f>
        <v>2</v>
      </c>
      <c r="C840" s="1" t="s">
        <v>705</v>
      </c>
      <c r="D840" s="1" t="s">
        <v>37</v>
      </c>
      <c r="E840" s="1" t="s">
        <v>77</v>
      </c>
      <c r="F840" s="1" t="s">
        <v>82</v>
      </c>
      <c r="G840" s="1" t="s">
        <v>20</v>
      </c>
      <c r="H840" s="1" t="s">
        <v>71</v>
      </c>
      <c r="I840">
        <v>1</v>
      </c>
      <c r="J840" t="s">
        <v>234</v>
      </c>
      <c r="K840" s="1" t="s">
        <v>169</v>
      </c>
      <c r="L840" s="1" t="s">
        <v>162</v>
      </c>
      <c r="M840">
        <v>25</v>
      </c>
      <c r="N840">
        <v>0</v>
      </c>
      <c r="O840">
        <v>0</v>
      </c>
      <c r="P840">
        <v>0</v>
      </c>
      <c r="X840" t="str">
        <f>Attack[[#This Row],[服装]]&amp;Attack[[#This Row],[名前]]&amp;Attack[[#This Row],[レアリティ]]</f>
        <v>バカンス松川一静ICONIC</v>
      </c>
    </row>
    <row r="841" spans="1:24" x14ac:dyDescent="0.25">
      <c r="A841">
        <f>VLOOKUP(Attack[[#This Row],[No用]],SetNo[[No.用]:[vlookup 用]],2,FALSE)</f>
        <v>191</v>
      </c>
      <c r="B841">
        <f>IF(ROW()=2,1,IF(A840&lt;&gt;Attack[[#This Row],[No]],1,B840+1))</f>
        <v>3</v>
      </c>
      <c r="C841" s="1" t="s">
        <v>705</v>
      </c>
      <c r="D841" s="1" t="s">
        <v>37</v>
      </c>
      <c r="E841" s="1" t="s">
        <v>77</v>
      </c>
      <c r="F841" s="1" t="s">
        <v>82</v>
      </c>
      <c r="G841" s="1" t="s">
        <v>20</v>
      </c>
      <c r="H841" s="1" t="s">
        <v>71</v>
      </c>
      <c r="I841">
        <v>1</v>
      </c>
      <c r="J841" t="s">
        <v>234</v>
      </c>
      <c r="K841" s="1" t="s">
        <v>172</v>
      </c>
      <c r="L841" s="1" t="s">
        <v>162</v>
      </c>
      <c r="M841">
        <v>25</v>
      </c>
      <c r="N841">
        <v>0</v>
      </c>
      <c r="O841">
        <v>0</v>
      </c>
      <c r="P841">
        <v>0</v>
      </c>
      <c r="X841" t="str">
        <f>Attack[[#This Row],[服装]]&amp;Attack[[#This Row],[名前]]&amp;Attack[[#This Row],[レアリティ]]</f>
        <v>バカンス松川一静ICONIC</v>
      </c>
    </row>
    <row r="842" spans="1:24" x14ac:dyDescent="0.25">
      <c r="A842">
        <f>VLOOKUP(Attack[[#This Row],[No用]],SetNo[[No.用]:[vlookup 用]],2,FALSE)</f>
        <v>192</v>
      </c>
      <c r="B842">
        <f>IF(ROW()=2,1,IF(A841&lt;&gt;Attack[[#This Row],[No]],1,B841+1))</f>
        <v>1</v>
      </c>
      <c r="C842" s="1" t="s">
        <v>1016</v>
      </c>
      <c r="D842" s="1" t="s">
        <v>37</v>
      </c>
      <c r="E842" s="1" t="s">
        <v>73</v>
      </c>
      <c r="F842" s="1" t="s">
        <v>82</v>
      </c>
      <c r="G842" s="1" t="s">
        <v>20</v>
      </c>
      <c r="H842" s="1" t="s">
        <v>71</v>
      </c>
      <c r="I842">
        <v>1</v>
      </c>
      <c r="J842" t="s">
        <v>234</v>
      </c>
      <c r="K842" s="1" t="s">
        <v>168</v>
      </c>
      <c r="L842" s="1" t="s">
        <v>173</v>
      </c>
      <c r="M842">
        <v>33</v>
      </c>
      <c r="N842">
        <v>0</v>
      </c>
      <c r="O842">
        <v>0</v>
      </c>
      <c r="P842">
        <v>0</v>
      </c>
      <c r="X842" t="str">
        <f>Attack[[#This Row],[服装]]&amp;Attack[[#This Row],[名前]]&amp;Attack[[#This Row],[レアリティ]]</f>
        <v>焼き芋松川一静ICONIC</v>
      </c>
    </row>
    <row r="843" spans="1:24" x14ac:dyDescent="0.25">
      <c r="A843">
        <f>VLOOKUP(Attack[[#This Row],[No用]],SetNo[[No.用]:[vlookup 用]],2,FALSE)</f>
        <v>192</v>
      </c>
      <c r="B843">
        <f>IF(ROW()=2,1,IF(A842&lt;&gt;Attack[[#This Row],[No]],1,B842+1))</f>
        <v>2</v>
      </c>
      <c r="C843" s="1" t="s">
        <v>1016</v>
      </c>
      <c r="D843" s="1" t="s">
        <v>37</v>
      </c>
      <c r="E843" s="1" t="s">
        <v>73</v>
      </c>
      <c r="F843" s="1" t="s">
        <v>82</v>
      </c>
      <c r="G843" s="1" t="s">
        <v>20</v>
      </c>
      <c r="H843" s="1" t="s">
        <v>71</v>
      </c>
      <c r="I843">
        <v>1</v>
      </c>
      <c r="J843" t="s">
        <v>234</v>
      </c>
      <c r="K843" s="1" t="s">
        <v>169</v>
      </c>
      <c r="L843" s="1" t="s">
        <v>162</v>
      </c>
      <c r="M843">
        <v>25</v>
      </c>
      <c r="N843">
        <v>0</v>
      </c>
      <c r="O843">
        <v>0</v>
      </c>
      <c r="P843">
        <v>0</v>
      </c>
      <c r="X843" t="str">
        <f>Attack[[#This Row],[服装]]&amp;Attack[[#This Row],[名前]]&amp;Attack[[#This Row],[レアリティ]]</f>
        <v>焼き芋松川一静ICONIC</v>
      </c>
    </row>
    <row r="844" spans="1:24" x14ac:dyDescent="0.25">
      <c r="A844">
        <f>VLOOKUP(Attack[[#This Row],[No用]],SetNo[[No.用]:[vlookup 用]],2,FALSE)</f>
        <v>192</v>
      </c>
      <c r="B844">
        <f>IF(ROW()=2,1,IF(A843&lt;&gt;Attack[[#This Row],[No]],1,B843+1))</f>
        <v>3</v>
      </c>
      <c r="C844" s="1" t="s">
        <v>1016</v>
      </c>
      <c r="D844" s="1" t="s">
        <v>37</v>
      </c>
      <c r="E844" s="1" t="s">
        <v>73</v>
      </c>
      <c r="F844" s="1" t="s">
        <v>82</v>
      </c>
      <c r="G844" s="1" t="s">
        <v>20</v>
      </c>
      <c r="H844" s="1" t="s">
        <v>71</v>
      </c>
      <c r="I844">
        <v>1</v>
      </c>
      <c r="J844" t="s">
        <v>234</v>
      </c>
      <c r="K844" s="1" t="s">
        <v>172</v>
      </c>
      <c r="L844" s="1" t="s">
        <v>162</v>
      </c>
      <c r="M844">
        <v>25</v>
      </c>
      <c r="N844">
        <v>0</v>
      </c>
      <c r="O844">
        <v>0</v>
      </c>
      <c r="P844">
        <v>0</v>
      </c>
      <c r="X844" t="str">
        <f>Attack[[#This Row],[服装]]&amp;Attack[[#This Row],[名前]]&amp;Attack[[#This Row],[レアリティ]]</f>
        <v>焼き芋松川一静ICONIC</v>
      </c>
    </row>
    <row r="845" spans="1:24" x14ac:dyDescent="0.25">
      <c r="A845">
        <f>VLOOKUP(Attack[[#This Row],[No用]],SetNo[[No.用]:[vlookup 用]],2,FALSE)</f>
        <v>192</v>
      </c>
      <c r="B845">
        <f>IF(ROW()=2,1,IF(A844&lt;&gt;Attack[[#This Row],[No]],1,B844+1))</f>
        <v>4</v>
      </c>
      <c r="C845" s="1" t="s">
        <v>1016</v>
      </c>
      <c r="D845" s="1" t="s">
        <v>37</v>
      </c>
      <c r="E845" s="1" t="s">
        <v>73</v>
      </c>
      <c r="F845" s="1" t="s">
        <v>82</v>
      </c>
      <c r="G845" s="1" t="s">
        <v>20</v>
      </c>
      <c r="H845" s="1" t="s">
        <v>71</v>
      </c>
      <c r="I845">
        <v>1</v>
      </c>
      <c r="J845" t="s">
        <v>234</v>
      </c>
      <c r="K845" s="1" t="s">
        <v>183</v>
      </c>
      <c r="L845" s="1" t="s">
        <v>224</v>
      </c>
      <c r="M845">
        <v>49</v>
      </c>
      <c r="N845">
        <v>0</v>
      </c>
      <c r="O845">
        <v>59</v>
      </c>
      <c r="P845">
        <v>0</v>
      </c>
      <c r="X845" t="str">
        <f>Attack[[#This Row],[服装]]&amp;Attack[[#This Row],[名前]]&amp;Attack[[#This Row],[レアリティ]]</f>
        <v>焼き芋松川一静ICONIC</v>
      </c>
    </row>
    <row r="846" spans="1:24" x14ac:dyDescent="0.25">
      <c r="A846">
        <f>VLOOKUP(Attack[[#This Row],[No用]],SetNo[[No.用]:[vlookup 用]],2,FALSE)</f>
        <v>193</v>
      </c>
      <c r="B846">
        <f>IF(ROW()=2,1,IF(A845&lt;&gt;Attack[[#This Row],[No]],1,B845+1))</f>
        <v>1</v>
      </c>
      <c r="C846" t="s">
        <v>205</v>
      </c>
      <c r="D846" t="s">
        <v>38</v>
      </c>
      <c r="E846" t="s">
        <v>23</v>
      </c>
      <c r="F846" t="s">
        <v>25</v>
      </c>
      <c r="G846" t="s">
        <v>20</v>
      </c>
      <c r="H846" t="s">
        <v>71</v>
      </c>
      <c r="I846">
        <v>1</v>
      </c>
      <c r="J846" t="s">
        <v>234</v>
      </c>
      <c r="K846" s="1" t="s">
        <v>168</v>
      </c>
      <c r="L846" s="1" t="s">
        <v>173</v>
      </c>
      <c r="M846">
        <v>35</v>
      </c>
      <c r="N846">
        <v>0</v>
      </c>
      <c r="O846">
        <v>0</v>
      </c>
      <c r="P846">
        <v>0</v>
      </c>
      <c r="X846" t="str">
        <f>Attack[[#This Row],[服装]]&amp;Attack[[#This Row],[名前]]&amp;Attack[[#This Row],[レアリティ]]</f>
        <v>ユニフォーム花巻貴大ICONIC</v>
      </c>
    </row>
    <row r="847" spans="1:24" x14ac:dyDescent="0.25">
      <c r="A847">
        <f>VLOOKUP(Attack[[#This Row],[No用]],SetNo[[No.用]:[vlookup 用]],2,FALSE)</f>
        <v>193</v>
      </c>
      <c r="B847">
        <f>IF(ROW()=2,1,IF(A846&lt;&gt;Attack[[#This Row],[No]],1,B846+1))</f>
        <v>2</v>
      </c>
      <c r="C847" t="s">
        <v>205</v>
      </c>
      <c r="D847" t="s">
        <v>38</v>
      </c>
      <c r="E847" t="s">
        <v>23</v>
      </c>
      <c r="F847" t="s">
        <v>25</v>
      </c>
      <c r="G847" t="s">
        <v>20</v>
      </c>
      <c r="H847" t="s">
        <v>71</v>
      </c>
      <c r="I847">
        <v>1</v>
      </c>
      <c r="J847" t="s">
        <v>234</v>
      </c>
      <c r="K847" s="1" t="s">
        <v>169</v>
      </c>
      <c r="L847" s="1" t="s">
        <v>173</v>
      </c>
      <c r="M847">
        <v>35</v>
      </c>
      <c r="N847">
        <v>0</v>
      </c>
      <c r="O847">
        <v>0</v>
      </c>
      <c r="P847">
        <v>0</v>
      </c>
      <c r="X847" t="str">
        <f>Attack[[#This Row],[服装]]&amp;Attack[[#This Row],[名前]]&amp;Attack[[#This Row],[レアリティ]]</f>
        <v>ユニフォーム花巻貴大ICONIC</v>
      </c>
    </row>
    <row r="848" spans="1:24" x14ac:dyDescent="0.25">
      <c r="A848">
        <f>VLOOKUP(Attack[[#This Row],[No用]],SetNo[[No.用]:[vlookup 用]],2,FALSE)</f>
        <v>193</v>
      </c>
      <c r="B848">
        <f>IF(ROW()=2,1,IF(A847&lt;&gt;Attack[[#This Row],[No]],1,B847+1))</f>
        <v>3</v>
      </c>
      <c r="C848" t="s">
        <v>205</v>
      </c>
      <c r="D848" t="s">
        <v>38</v>
      </c>
      <c r="E848" t="s">
        <v>23</v>
      </c>
      <c r="F848" t="s">
        <v>25</v>
      </c>
      <c r="G848" t="s">
        <v>20</v>
      </c>
      <c r="H848" t="s">
        <v>71</v>
      </c>
      <c r="I848">
        <v>1</v>
      </c>
      <c r="J848" t="s">
        <v>234</v>
      </c>
      <c r="K848" s="1" t="s">
        <v>170</v>
      </c>
      <c r="L848" s="1" t="s">
        <v>173</v>
      </c>
      <c r="M848">
        <v>38</v>
      </c>
      <c r="N848">
        <v>0</v>
      </c>
      <c r="O848">
        <v>0</v>
      </c>
      <c r="P848">
        <v>0</v>
      </c>
      <c r="X848" t="str">
        <f>Attack[[#This Row],[服装]]&amp;Attack[[#This Row],[名前]]&amp;Attack[[#This Row],[レアリティ]]</f>
        <v>ユニフォーム花巻貴大ICONIC</v>
      </c>
    </row>
    <row r="849" spans="1:24" x14ac:dyDescent="0.25">
      <c r="A849">
        <f>VLOOKUP(Attack[[#This Row],[No用]],SetNo[[No.用]:[vlookup 用]],2,FALSE)</f>
        <v>193</v>
      </c>
      <c r="B849">
        <f>IF(ROW()=2,1,IF(A848&lt;&gt;Attack[[#This Row],[No]],1,B848+1))</f>
        <v>4</v>
      </c>
      <c r="C849" t="s">
        <v>205</v>
      </c>
      <c r="D849" t="s">
        <v>38</v>
      </c>
      <c r="E849" t="s">
        <v>23</v>
      </c>
      <c r="F849" t="s">
        <v>25</v>
      </c>
      <c r="G849" t="s">
        <v>20</v>
      </c>
      <c r="H849" t="s">
        <v>71</v>
      </c>
      <c r="I849">
        <v>1</v>
      </c>
      <c r="J849" t="s">
        <v>234</v>
      </c>
      <c r="K849" s="1" t="s">
        <v>171</v>
      </c>
      <c r="L849" s="1" t="s">
        <v>173</v>
      </c>
      <c r="M849">
        <v>42</v>
      </c>
      <c r="N849">
        <v>0</v>
      </c>
      <c r="O849">
        <v>0</v>
      </c>
      <c r="P849">
        <v>0</v>
      </c>
      <c r="X849" t="str">
        <f>Attack[[#This Row],[服装]]&amp;Attack[[#This Row],[名前]]&amp;Attack[[#This Row],[レアリティ]]</f>
        <v>ユニフォーム花巻貴大ICONIC</v>
      </c>
    </row>
    <row r="850" spans="1:24" x14ac:dyDescent="0.25">
      <c r="A850">
        <f>VLOOKUP(Attack[[#This Row],[No用]],SetNo[[No.用]:[vlookup 用]],2,FALSE)</f>
        <v>193</v>
      </c>
      <c r="B850">
        <f>IF(ROW()=2,1,IF(A849&lt;&gt;Attack[[#This Row],[No]],1,B849+1))</f>
        <v>5</v>
      </c>
      <c r="C850" t="s">
        <v>205</v>
      </c>
      <c r="D850" t="s">
        <v>38</v>
      </c>
      <c r="E850" t="s">
        <v>23</v>
      </c>
      <c r="F850" t="s">
        <v>25</v>
      </c>
      <c r="G850" t="s">
        <v>20</v>
      </c>
      <c r="H850" t="s">
        <v>71</v>
      </c>
      <c r="I850">
        <v>1</v>
      </c>
      <c r="J850" t="s">
        <v>234</v>
      </c>
      <c r="K850" s="1" t="s">
        <v>172</v>
      </c>
      <c r="L850" s="1" t="s">
        <v>162</v>
      </c>
      <c r="M850">
        <v>30</v>
      </c>
      <c r="N850">
        <v>0</v>
      </c>
      <c r="O850">
        <v>0</v>
      </c>
      <c r="P850">
        <v>0</v>
      </c>
      <c r="X850" t="str">
        <f>Attack[[#This Row],[服装]]&amp;Attack[[#This Row],[名前]]&amp;Attack[[#This Row],[レアリティ]]</f>
        <v>ユニフォーム花巻貴大ICONIC</v>
      </c>
    </row>
    <row r="851" spans="1:24" x14ac:dyDescent="0.25">
      <c r="A851">
        <f>VLOOKUP(Attack[[#This Row],[No用]],SetNo[[No.用]:[vlookup 用]],2,FALSE)</f>
        <v>194</v>
      </c>
      <c r="B851">
        <f>IF(ROW()=2,1,IF(A850&lt;&gt;Attack[[#This Row],[No]],1,B850+1))</f>
        <v>1</v>
      </c>
      <c r="C851" s="1" t="s">
        <v>582</v>
      </c>
      <c r="D851" t="s">
        <v>38</v>
      </c>
      <c r="E851" s="1" t="s">
        <v>90</v>
      </c>
      <c r="F851" t="s">
        <v>25</v>
      </c>
      <c r="G851" t="s">
        <v>20</v>
      </c>
      <c r="H851" t="s">
        <v>71</v>
      </c>
      <c r="I851">
        <v>1</v>
      </c>
      <c r="J851" t="s">
        <v>234</v>
      </c>
      <c r="K851" s="1" t="s">
        <v>168</v>
      </c>
      <c r="L851" s="1" t="s">
        <v>173</v>
      </c>
      <c r="M851">
        <v>35</v>
      </c>
      <c r="N851">
        <v>0</v>
      </c>
      <c r="O851">
        <v>0</v>
      </c>
      <c r="P851">
        <v>0</v>
      </c>
      <c r="X851" t="str">
        <f>Attack[[#This Row],[服装]]&amp;Attack[[#This Row],[名前]]&amp;Attack[[#This Row],[レアリティ]]</f>
        <v>アート花巻貴大ICONIC</v>
      </c>
    </row>
    <row r="852" spans="1:24" x14ac:dyDescent="0.25">
      <c r="A852">
        <f>VLOOKUP(Attack[[#This Row],[No用]],SetNo[[No.用]:[vlookup 用]],2,FALSE)</f>
        <v>194</v>
      </c>
      <c r="B852">
        <f>IF(ROW()=2,1,IF(A851&lt;&gt;Attack[[#This Row],[No]],1,B851+1))</f>
        <v>2</v>
      </c>
      <c r="C852" s="1" t="s">
        <v>582</v>
      </c>
      <c r="D852" t="s">
        <v>38</v>
      </c>
      <c r="E852" s="1" t="s">
        <v>90</v>
      </c>
      <c r="F852" t="s">
        <v>25</v>
      </c>
      <c r="G852" t="s">
        <v>20</v>
      </c>
      <c r="H852" t="s">
        <v>71</v>
      </c>
      <c r="I852">
        <v>1</v>
      </c>
      <c r="J852" t="s">
        <v>234</v>
      </c>
      <c r="K852" s="1" t="s">
        <v>169</v>
      </c>
      <c r="L852" s="1" t="s">
        <v>173</v>
      </c>
      <c r="M852">
        <v>35</v>
      </c>
      <c r="N852">
        <v>0</v>
      </c>
      <c r="O852">
        <v>0</v>
      </c>
      <c r="P852">
        <v>0</v>
      </c>
      <c r="X852" t="str">
        <f>Attack[[#This Row],[服装]]&amp;Attack[[#This Row],[名前]]&amp;Attack[[#This Row],[レアリティ]]</f>
        <v>アート花巻貴大ICONIC</v>
      </c>
    </row>
    <row r="853" spans="1:24" x14ac:dyDescent="0.25">
      <c r="A853">
        <f>VLOOKUP(Attack[[#This Row],[No用]],SetNo[[No.用]:[vlookup 用]],2,FALSE)</f>
        <v>194</v>
      </c>
      <c r="B853">
        <f>IF(ROW()=2,1,IF(A852&lt;&gt;Attack[[#This Row],[No]],1,B852+1))</f>
        <v>3</v>
      </c>
      <c r="C853" s="1" t="s">
        <v>582</v>
      </c>
      <c r="D853" t="s">
        <v>38</v>
      </c>
      <c r="E853" s="1" t="s">
        <v>90</v>
      </c>
      <c r="F853" t="s">
        <v>25</v>
      </c>
      <c r="G853" t="s">
        <v>20</v>
      </c>
      <c r="H853" t="s">
        <v>71</v>
      </c>
      <c r="I853">
        <v>1</v>
      </c>
      <c r="J853" t="s">
        <v>234</v>
      </c>
      <c r="K853" s="1" t="s">
        <v>170</v>
      </c>
      <c r="L853" s="1" t="s">
        <v>173</v>
      </c>
      <c r="M853">
        <v>38</v>
      </c>
      <c r="N853">
        <v>0</v>
      </c>
      <c r="O853">
        <v>0</v>
      </c>
      <c r="P853">
        <v>0</v>
      </c>
      <c r="X853" t="str">
        <f>Attack[[#This Row],[服装]]&amp;Attack[[#This Row],[名前]]&amp;Attack[[#This Row],[レアリティ]]</f>
        <v>アート花巻貴大ICONIC</v>
      </c>
    </row>
    <row r="854" spans="1:24" x14ac:dyDescent="0.25">
      <c r="A854">
        <f>VLOOKUP(Attack[[#This Row],[No用]],SetNo[[No.用]:[vlookup 用]],2,FALSE)</f>
        <v>194</v>
      </c>
      <c r="B854">
        <f>IF(ROW()=2,1,IF(A853&lt;&gt;Attack[[#This Row],[No]],1,B853+1))</f>
        <v>4</v>
      </c>
      <c r="C854" s="1" t="s">
        <v>582</v>
      </c>
      <c r="D854" t="s">
        <v>38</v>
      </c>
      <c r="E854" s="1" t="s">
        <v>90</v>
      </c>
      <c r="F854" t="s">
        <v>25</v>
      </c>
      <c r="G854" t="s">
        <v>20</v>
      </c>
      <c r="H854" t="s">
        <v>71</v>
      </c>
      <c r="I854">
        <v>1</v>
      </c>
      <c r="J854" t="s">
        <v>234</v>
      </c>
      <c r="K854" s="1" t="s">
        <v>171</v>
      </c>
      <c r="L854" s="1" t="s">
        <v>173</v>
      </c>
      <c r="M854">
        <v>42</v>
      </c>
      <c r="N854">
        <v>0</v>
      </c>
      <c r="O854">
        <v>0</v>
      </c>
      <c r="P854">
        <v>0</v>
      </c>
      <c r="X854" t="str">
        <f>Attack[[#This Row],[服装]]&amp;Attack[[#This Row],[名前]]&amp;Attack[[#This Row],[レアリティ]]</f>
        <v>アート花巻貴大ICONIC</v>
      </c>
    </row>
    <row r="855" spans="1:24" x14ac:dyDescent="0.25">
      <c r="A855">
        <f>VLOOKUP(Attack[[#This Row],[No用]],SetNo[[No.用]:[vlookup 用]],2,FALSE)</f>
        <v>194</v>
      </c>
      <c r="B855">
        <f>IF(ROW()=2,1,IF(A854&lt;&gt;Attack[[#This Row],[No]],1,B854+1))</f>
        <v>5</v>
      </c>
      <c r="C855" s="1" t="s">
        <v>582</v>
      </c>
      <c r="D855" t="s">
        <v>38</v>
      </c>
      <c r="E855" s="1" t="s">
        <v>90</v>
      </c>
      <c r="F855" t="s">
        <v>25</v>
      </c>
      <c r="G855" t="s">
        <v>20</v>
      </c>
      <c r="H855" t="s">
        <v>71</v>
      </c>
      <c r="I855">
        <v>1</v>
      </c>
      <c r="J855" t="s">
        <v>234</v>
      </c>
      <c r="K855" s="1" t="s">
        <v>172</v>
      </c>
      <c r="L855" s="1" t="s">
        <v>162</v>
      </c>
      <c r="M855">
        <v>30</v>
      </c>
      <c r="N855">
        <v>0</v>
      </c>
      <c r="O855">
        <v>0</v>
      </c>
      <c r="P855">
        <v>0</v>
      </c>
      <c r="X855" t="str">
        <f>Attack[[#This Row],[服装]]&amp;Attack[[#This Row],[名前]]&amp;Attack[[#This Row],[レアリティ]]</f>
        <v>アート花巻貴大ICONIC</v>
      </c>
    </row>
    <row r="856" spans="1:24" x14ac:dyDescent="0.25">
      <c r="A856">
        <f>VLOOKUP(Attack[[#This Row],[No用]],SetNo[[No.用]:[vlookup 用]],2,FALSE)</f>
        <v>195</v>
      </c>
      <c r="B856">
        <f>IF(ROW()=2,1,IF(A855&lt;&gt;Attack[[#This Row],[No]],1,B855+1))</f>
        <v>1</v>
      </c>
      <c r="C856" s="1" t="s">
        <v>669</v>
      </c>
      <c r="D856" s="1" t="s">
        <v>38</v>
      </c>
      <c r="E856" s="1" t="s">
        <v>77</v>
      </c>
      <c r="F856" s="1" t="s">
        <v>25</v>
      </c>
      <c r="G856" s="1" t="s">
        <v>20</v>
      </c>
      <c r="H856" s="1" t="s">
        <v>71</v>
      </c>
      <c r="I856">
        <v>1</v>
      </c>
      <c r="J856" t="s">
        <v>234</v>
      </c>
      <c r="K856" s="1" t="s">
        <v>168</v>
      </c>
      <c r="L856" s="1" t="s">
        <v>173</v>
      </c>
      <c r="M856">
        <v>36</v>
      </c>
      <c r="N856">
        <v>0</v>
      </c>
      <c r="O856">
        <v>0</v>
      </c>
      <c r="P856">
        <v>0</v>
      </c>
      <c r="X856" t="str">
        <f>Attack[[#This Row],[服装]]&amp;Attack[[#This Row],[名前]]&amp;Attack[[#This Row],[レアリティ]]</f>
        <v>バーガー花巻貴大ICONIC</v>
      </c>
    </row>
    <row r="857" spans="1:24" x14ac:dyDescent="0.25">
      <c r="A857">
        <f>VLOOKUP(Attack[[#This Row],[No用]],SetNo[[No.用]:[vlookup 用]],2,FALSE)</f>
        <v>195</v>
      </c>
      <c r="B857">
        <f>IF(ROW()=2,1,IF(A856&lt;&gt;Attack[[#This Row],[No]],1,B856+1))</f>
        <v>2</v>
      </c>
      <c r="C857" s="1" t="s">
        <v>669</v>
      </c>
      <c r="D857" s="1" t="s">
        <v>38</v>
      </c>
      <c r="E857" s="1" t="s">
        <v>77</v>
      </c>
      <c r="F857" s="1" t="s">
        <v>25</v>
      </c>
      <c r="G857" s="1" t="s">
        <v>20</v>
      </c>
      <c r="H857" s="1" t="s">
        <v>71</v>
      </c>
      <c r="I857">
        <v>1</v>
      </c>
      <c r="J857" t="s">
        <v>234</v>
      </c>
      <c r="K857" s="1" t="s">
        <v>169</v>
      </c>
      <c r="L857" s="1" t="s">
        <v>173</v>
      </c>
      <c r="M857">
        <v>36</v>
      </c>
      <c r="N857">
        <v>0</v>
      </c>
      <c r="O857">
        <v>0</v>
      </c>
      <c r="P857">
        <v>0</v>
      </c>
      <c r="X857" t="str">
        <f>Attack[[#This Row],[服装]]&amp;Attack[[#This Row],[名前]]&amp;Attack[[#This Row],[レアリティ]]</f>
        <v>バーガー花巻貴大ICONIC</v>
      </c>
    </row>
    <row r="858" spans="1:24" x14ac:dyDescent="0.25">
      <c r="A858">
        <f>VLOOKUP(Attack[[#This Row],[No用]],SetNo[[No.用]:[vlookup 用]],2,FALSE)</f>
        <v>195</v>
      </c>
      <c r="B858">
        <f>IF(ROW()=2,1,IF(A857&lt;&gt;Attack[[#This Row],[No]],1,B857+1))</f>
        <v>3</v>
      </c>
      <c r="C858" s="1" t="s">
        <v>669</v>
      </c>
      <c r="D858" s="1" t="s">
        <v>38</v>
      </c>
      <c r="E858" s="1" t="s">
        <v>77</v>
      </c>
      <c r="F858" s="1" t="s">
        <v>25</v>
      </c>
      <c r="G858" s="1" t="s">
        <v>20</v>
      </c>
      <c r="H858" s="1" t="s">
        <v>71</v>
      </c>
      <c r="I858">
        <v>1</v>
      </c>
      <c r="J858" t="s">
        <v>234</v>
      </c>
      <c r="K858" s="1" t="s">
        <v>170</v>
      </c>
      <c r="L858" s="1" t="s">
        <v>173</v>
      </c>
      <c r="M858">
        <v>38</v>
      </c>
      <c r="N858">
        <v>0</v>
      </c>
      <c r="O858">
        <v>0</v>
      </c>
      <c r="P858">
        <v>0</v>
      </c>
      <c r="X858" t="str">
        <f>Attack[[#This Row],[服装]]&amp;Attack[[#This Row],[名前]]&amp;Attack[[#This Row],[レアリティ]]</f>
        <v>バーガー花巻貴大ICONIC</v>
      </c>
    </row>
    <row r="859" spans="1:24" x14ac:dyDescent="0.25">
      <c r="A859">
        <f>VLOOKUP(Attack[[#This Row],[No用]],SetNo[[No.用]:[vlookup 用]],2,FALSE)</f>
        <v>195</v>
      </c>
      <c r="B859">
        <f>IF(ROW()=2,1,IF(A858&lt;&gt;Attack[[#This Row],[No]],1,B858+1))</f>
        <v>4</v>
      </c>
      <c r="C859" s="1" t="s">
        <v>669</v>
      </c>
      <c r="D859" s="1" t="s">
        <v>38</v>
      </c>
      <c r="E859" s="1" t="s">
        <v>77</v>
      </c>
      <c r="F859" s="1" t="s">
        <v>25</v>
      </c>
      <c r="G859" s="1" t="s">
        <v>20</v>
      </c>
      <c r="H859" s="1" t="s">
        <v>71</v>
      </c>
      <c r="I859">
        <v>1</v>
      </c>
      <c r="J859" t="s">
        <v>234</v>
      </c>
      <c r="K859" s="1" t="s">
        <v>257</v>
      </c>
      <c r="L859" s="1" t="s">
        <v>178</v>
      </c>
      <c r="M859">
        <v>36</v>
      </c>
      <c r="N859">
        <v>0</v>
      </c>
      <c r="O859">
        <v>0</v>
      </c>
      <c r="P859">
        <v>0</v>
      </c>
      <c r="X859" t="str">
        <f>Attack[[#This Row],[服装]]&amp;Attack[[#This Row],[名前]]&amp;Attack[[#This Row],[レアリティ]]</f>
        <v>バーガー花巻貴大ICONIC</v>
      </c>
    </row>
    <row r="860" spans="1:24" x14ac:dyDescent="0.25">
      <c r="A860">
        <f>VLOOKUP(Attack[[#This Row],[No用]],SetNo[[No.用]:[vlookup 用]],2,FALSE)</f>
        <v>195</v>
      </c>
      <c r="B860">
        <f>IF(ROW()=2,1,IF(A859&lt;&gt;Attack[[#This Row],[No]],1,B859+1))</f>
        <v>5</v>
      </c>
      <c r="C860" s="1" t="s">
        <v>669</v>
      </c>
      <c r="D860" s="1" t="s">
        <v>38</v>
      </c>
      <c r="E860" s="1" t="s">
        <v>77</v>
      </c>
      <c r="F860" s="1" t="s">
        <v>25</v>
      </c>
      <c r="G860" s="1" t="s">
        <v>20</v>
      </c>
      <c r="H860" s="1" t="s">
        <v>71</v>
      </c>
      <c r="I860">
        <v>1</v>
      </c>
      <c r="J860" t="s">
        <v>234</v>
      </c>
      <c r="K860" s="1" t="s">
        <v>171</v>
      </c>
      <c r="L860" s="1" t="s">
        <v>173</v>
      </c>
      <c r="M860">
        <v>42</v>
      </c>
      <c r="N860">
        <v>0</v>
      </c>
      <c r="O860">
        <v>0</v>
      </c>
      <c r="P860">
        <v>0</v>
      </c>
      <c r="X860" t="str">
        <f>Attack[[#This Row],[服装]]&amp;Attack[[#This Row],[名前]]&amp;Attack[[#This Row],[レアリティ]]</f>
        <v>バーガー花巻貴大ICONIC</v>
      </c>
    </row>
    <row r="861" spans="1:24" x14ac:dyDescent="0.25">
      <c r="A861">
        <f>VLOOKUP(Attack[[#This Row],[No用]],SetNo[[No.用]:[vlookup 用]],2,FALSE)</f>
        <v>195</v>
      </c>
      <c r="B861">
        <f>IF(ROW()=2,1,IF(A860&lt;&gt;Attack[[#This Row],[No]],1,B860+1))</f>
        <v>6</v>
      </c>
      <c r="C861" s="1" t="s">
        <v>669</v>
      </c>
      <c r="D861" s="1" t="s">
        <v>38</v>
      </c>
      <c r="E861" s="1" t="s">
        <v>77</v>
      </c>
      <c r="F861" s="1" t="s">
        <v>25</v>
      </c>
      <c r="G861" s="1" t="s">
        <v>20</v>
      </c>
      <c r="H861" s="1" t="s">
        <v>71</v>
      </c>
      <c r="I861">
        <v>1</v>
      </c>
      <c r="J861" t="s">
        <v>234</v>
      </c>
      <c r="K861" s="1" t="s">
        <v>172</v>
      </c>
      <c r="L861" s="1" t="s">
        <v>162</v>
      </c>
      <c r="M861">
        <v>30</v>
      </c>
      <c r="N861">
        <v>0</v>
      </c>
      <c r="O861">
        <v>0</v>
      </c>
      <c r="P861">
        <v>0</v>
      </c>
      <c r="X861" t="str">
        <f>Attack[[#This Row],[服装]]&amp;Attack[[#This Row],[名前]]&amp;Attack[[#This Row],[レアリティ]]</f>
        <v>バーガー花巻貴大ICONIC</v>
      </c>
    </row>
    <row r="862" spans="1:24" x14ac:dyDescent="0.25">
      <c r="A862">
        <f>VLOOKUP(Attack[[#This Row],[No用]],SetNo[[No.用]:[vlookup 用]],2,FALSE)</f>
        <v>195</v>
      </c>
      <c r="B862">
        <f>IF(ROW()=2,1,IF(A861&lt;&gt;Attack[[#This Row],[No]],1,B861+1))</f>
        <v>7</v>
      </c>
      <c r="C862" s="1" t="s">
        <v>669</v>
      </c>
      <c r="D862" s="1" t="s">
        <v>38</v>
      </c>
      <c r="E862" s="1" t="s">
        <v>77</v>
      </c>
      <c r="F862" s="1" t="s">
        <v>25</v>
      </c>
      <c r="G862" s="1" t="s">
        <v>20</v>
      </c>
      <c r="H862" s="1" t="s">
        <v>71</v>
      </c>
      <c r="I862">
        <v>1</v>
      </c>
      <c r="J862" t="s">
        <v>234</v>
      </c>
      <c r="K862" s="1" t="s">
        <v>171</v>
      </c>
      <c r="L862" s="1" t="s">
        <v>224</v>
      </c>
      <c r="M862">
        <v>49</v>
      </c>
      <c r="N862">
        <v>0</v>
      </c>
      <c r="O862">
        <v>59</v>
      </c>
      <c r="P862">
        <v>0</v>
      </c>
      <c r="X862" t="str">
        <f>Attack[[#This Row],[服装]]&amp;Attack[[#This Row],[名前]]&amp;Attack[[#This Row],[レアリティ]]</f>
        <v>バーガー花巻貴大ICONIC</v>
      </c>
    </row>
    <row r="863" spans="1:24" x14ac:dyDescent="0.25">
      <c r="A863">
        <f>VLOOKUP(Attack[[#This Row],[No用]],SetNo[[No.用]:[vlookup 用]],2,FALSE)</f>
        <v>196</v>
      </c>
      <c r="B863">
        <f>IF(ROW()=2,1,IF(A862&lt;&gt;Attack[[#This Row],[No]],1,B862+1))</f>
        <v>1</v>
      </c>
      <c r="C863" s="1" t="s">
        <v>902</v>
      </c>
      <c r="D863" s="1" t="s">
        <v>38</v>
      </c>
      <c r="E863" s="1" t="s">
        <v>73</v>
      </c>
      <c r="F863" s="1" t="s">
        <v>25</v>
      </c>
      <c r="G863" s="1" t="s">
        <v>20</v>
      </c>
      <c r="H863" s="1" t="s">
        <v>71</v>
      </c>
      <c r="I863">
        <v>1</v>
      </c>
      <c r="J863" t="s">
        <v>234</v>
      </c>
      <c r="K863" s="1" t="s">
        <v>168</v>
      </c>
      <c r="L863" s="1" t="s">
        <v>173</v>
      </c>
      <c r="M863">
        <v>35</v>
      </c>
      <c r="N863">
        <v>0</v>
      </c>
      <c r="O863">
        <v>0</v>
      </c>
      <c r="P863">
        <v>0</v>
      </c>
      <c r="X863" t="str">
        <f>Attack[[#This Row],[服装]]&amp;Attack[[#This Row],[名前]]&amp;Attack[[#This Row],[レアリティ]]</f>
        <v>妖花巻貴大ICONIC</v>
      </c>
    </row>
    <row r="864" spans="1:24" x14ac:dyDescent="0.25">
      <c r="A864">
        <f>VLOOKUP(Attack[[#This Row],[No用]],SetNo[[No.用]:[vlookup 用]],2,FALSE)</f>
        <v>196</v>
      </c>
      <c r="B864">
        <f>IF(ROW()=2,1,IF(A863&lt;&gt;Attack[[#This Row],[No]],1,B863+1))</f>
        <v>2</v>
      </c>
      <c r="C864" s="1" t="s">
        <v>902</v>
      </c>
      <c r="D864" s="1" t="s">
        <v>38</v>
      </c>
      <c r="E864" s="1" t="s">
        <v>73</v>
      </c>
      <c r="F864" s="1" t="s">
        <v>25</v>
      </c>
      <c r="G864" s="1" t="s">
        <v>20</v>
      </c>
      <c r="H864" s="1" t="s">
        <v>71</v>
      </c>
      <c r="I864">
        <v>1</v>
      </c>
      <c r="J864" t="s">
        <v>234</v>
      </c>
      <c r="K864" s="1" t="s">
        <v>169</v>
      </c>
      <c r="L864" s="1" t="s">
        <v>178</v>
      </c>
      <c r="M864">
        <v>32</v>
      </c>
      <c r="N864">
        <v>0</v>
      </c>
      <c r="O864">
        <v>0</v>
      </c>
      <c r="P864">
        <v>0</v>
      </c>
      <c r="X864" t="str">
        <f>Attack[[#This Row],[服装]]&amp;Attack[[#This Row],[名前]]&amp;Attack[[#This Row],[レアリティ]]</f>
        <v>妖花巻貴大ICONIC</v>
      </c>
    </row>
    <row r="865" spans="1:24" x14ac:dyDescent="0.25">
      <c r="A865">
        <f>VLOOKUP(Attack[[#This Row],[No用]],SetNo[[No.用]:[vlookup 用]],2,FALSE)</f>
        <v>196</v>
      </c>
      <c r="B865">
        <f>IF(ROW()=2,1,IF(A864&lt;&gt;Attack[[#This Row],[No]],1,B864+1))</f>
        <v>3</v>
      </c>
      <c r="C865" s="1" t="s">
        <v>902</v>
      </c>
      <c r="D865" s="1" t="s">
        <v>38</v>
      </c>
      <c r="E865" s="1" t="s">
        <v>73</v>
      </c>
      <c r="F865" s="1" t="s">
        <v>25</v>
      </c>
      <c r="G865" s="1" t="s">
        <v>20</v>
      </c>
      <c r="H865" s="1" t="s">
        <v>71</v>
      </c>
      <c r="I865">
        <v>1</v>
      </c>
      <c r="J865" t="s">
        <v>234</v>
      </c>
      <c r="K865" s="1" t="s">
        <v>170</v>
      </c>
      <c r="L865" s="1" t="s">
        <v>178</v>
      </c>
      <c r="M865">
        <v>35</v>
      </c>
      <c r="N865">
        <v>0</v>
      </c>
      <c r="O865">
        <v>0</v>
      </c>
      <c r="P865">
        <v>0</v>
      </c>
      <c r="X865" t="str">
        <f>Attack[[#This Row],[服装]]&amp;Attack[[#This Row],[名前]]&amp;Attack[[#This Row],[レアリティ]]</f>
        <v>妖花巻貴大ICONIC</v>
      </c>
    </row>
    <row r="866" spans="1:24" x14ac:dyDescent="0.25">
      <c r="A866">
        <f>VLOOKUP(Attack[[#This Row],[No用]],SetNo[[No.用]:[vlookup 用]],2,FALSE)</f>
        <v>196</v>
      </c>
      <c r="B866">
        <f>IF(ROW()=2,1,IF(A865&lt;&gt;Attack[[#This Row],[No]],1,B865+1))</f>
        <v>4</v>
      </c>
      <c r="C866" s="1" t="s">
        <v>902</v>
      </c>
      <c r="D866" s="1" t="s">
        <v>38</v>
      </c>
      <c r="E866" s="1" t="s">
        <v>73</v>
      </c>
      <c r="F866" s="1" t="s">
        <v>25</v>
      </c>
      <c r="G866" s="1" t="s">
        <v>20</v>
      </c>
      <c r="H866" s="1" t="s">
        <v>71</v>
      </c>
      <c r="I866">
        <v>1</v>
      </c>
      <c r="J866" t="s">
        <v>234</v>
      </c>
      <c r="K866" s="1" t="s">
        <v>171</v>
      </c>
      <c r="L866" s="1" t="s">
        <v>162</v>
      </c>
      <c r="M866">
        <v>36</v>
      </c>
      <c r="N866">
        <v>0</v>
      </c>
      <c r="O866">
        <v>0</v>
      </c>
      <c r="P866">
        <v>0</v>
      </c>
      <c r="X866" t="str">
        <f>Attack[[#This Row],[服装]]&amp;Attack[[#This Row],[名前]]&amp;Attack[[#This Row],[レアリティ]]</f>
        <v>妖花巻貴大ICONIC</v>
      </c>
    </row>
    <row r="867" spans="1:24" x14ac:dyDescent="0.25">
      <c r="A867">
        <f>VLOOKUP(Attack[[#This Row],[No用]],SetNo[[No.用]:[vlookup 用]],2,FALSE)</f>
        <v>196</v>
      </c>
      <c r="B867">
        <f>IF(ROW()=2,1,IF(A866&lt;&gt;Attack[[#This Row],[No]],1,B866+1))</f>
        <v>5</v>
      </c>
      <c r="C867" s="1" t="s">
        <v>902</v>
      </c>
      <c r="D867" s="1" t="s">
        <v>38</v>
      </c>
      <c r="E867" s="1" t="s">
        <v>73</v>
      </c>
      <c r="F867" s="1" t="s">
        <v>25</v>
      </c>
      <c r="G867" s="1" t="s">
        <v>20</v>
      </c>
      <c r="H867" s="1" t="s">
        <v>71</v>
      </c>
      <c r="I867">
        <v>1</v>
      </c>
      <c r="J867" t="s">
        <v>234</v>
      </c>
      <c r="K867" s="1" t="s">
        <v>172</v>
      </c>
      <c r="L867" s="1" t="s">
        <v>162</v>
      </c>
      <c r="M867">
        <v>30</v>
      </c>
      <c r="N867">
        <v>0</v>
      </c>
      <c r="O867">
        <v>0</v>
      </c>
      <c r="P867">
        <v>0</v>
      </c>
      <c r="X867" t="str">
        <f>Attack[[#This Row],[服装]]&amp;Attack[[#This Row],[名前]]&amp;Attack[[#This Row],[レアリティ]]</f>
        <v>妖花巻貴大ICONIC</v>
      </c>
    </row>
    <row r="868" spans="1:24" x14ac:dyDescent="0.25">
      <c r="A868">
        <f>VLOOKUP(Attack[[#This Row],[No用]],SetNo[[No.用]:[vlookup 用]],2,FALSE)</f>
        <v>197</v>
      </c>
      <c r="B868">
        <f>IF(ROW()=2,1,IF(A867&lt;&gt;Attack[[#This Row],[No]],1,B867+1))</f>
        <v>1</v>
      </c>
      <c r="C868" s="1" t="s">
        <v>1016</v>
      </c>
      <c r="D868" s="1" t="s">
        <v>38</v>
      </c>
      <c r="E868" s="1" t="s">
        <v>90</v>
      </c>
      <c r="F868" s="1" t="s">
        <v>25</v>
      </c>
      <c r="G868" s="1" t="s">
        <v>20</v>
      </c>
      <c r="H868" s="1" t="s">
        <v>71</v>
      </c>
      <c r="I868">
        <v>1</v>
      </c>
      <c r="J868" t="s">
        <v>234</v>
      </c>
      <c r="K868" s="1" t="s">
        <v>168</v>
      </c>
      <c r="L868" s="1" t="s">
        <v>173</v>
      </c>
      <c r="M868">
        <v>37</v>
      </c>
      <c r="N868">
        <v>0</v>
      </c>
      <c r="O868">
        <v>0</v>
      </c>
      <c r="P868">
        <v>0</v>
      </c>
      <c r="X868" t="str">
        <f>Attack[[#This Row],[服装]]&amp;Attack[[#This Row],[名前]]&amp;Attack[[#This Row],[レアリティ]]</f>
        <v>焼き芋花巻貴大ICONIC</v>
      </c>
    </row>
    <row r="869" spans="1:24" x14ac:dyDescent="0.25">
      <c r="A869">
        <f>VLOOKUP(Attack[[#This Row],[No用]],SetNo[[No.用]:[vlookup 用]],2,FALSE)</f>
        <v>197</v>
      </c>
      <c r="B869">
        <f>IF(ROW()=2,1,IF(A868&lt;&gt;Attack[[#This Row],[No]],1,B868+1))</f>
        <v>2</v>
      </c>
      <c r="C869" s="1" t="s">
        <v>1016</v>
      </c>
      <c r="D869" s="1" t="s">
        <v>38</v>
      </c>
      <c r="E869" s="1" t="s">
        <v>90</v>
      </c>
      <c r="F869" s="1" t="s">
        <v>25</v>
      </c>
      <c r="G869" s="1" t="s">
        <v>20</v>
      </c>
      <c r="H869" s="1" t="s">
        <v>71</v>
      </c>
      <c r="I869">
        <v>1</v>
      </c>
      <c r="J869" t="s">
        <v>234</v>
      </c>
      <c r="K869" s="1" t="s">
        <v>169</v>
      </c>
      <c r="L869" s="1" t="s">
        <v>173</v>
      </c>
      <c r="M869">
        <v>37</v>
      </c>
      <c r="N869">
        <v>0</v>
      </c>
      <c r="O869">
        <v>0</v>
      </c>
      <c r="P869">
        <v>0</v>
      </c>
      <c r="X869" t="str">
        <f>Attack[[#This Row],[服装]]&amp;Attack[[#This Row],[名前]]&amp;Attack[[#This Row],[レアリティ]]</f>
        <v>焼き芋花巻貴大ICONIC</v>
      </c>
    </row>
    <row r="870" spans="1:24" x14ac:dyDescent="0.25">
      <c r="A870">
        <f>VLOOKUP(Attack[[#This Row],[No用]],SetNo[[No.用]:[vlookup 用]],2,FALSE)</f>
        <v>197</v>
      </c>
      <c r="B870">
        <f>IF(ROW()=2,1,IF(A869&lt;&gt;Attack[[#This Row],[No]],1,B869+1))</f>
        <v>3</v>
      </c>
      <c r="C870" s="1" t="s">
        <v>1016</v>
      </c>
      <c r="D870" s="1" t="s">
        <v>38</v>
      </c>
      <c r="E870" s="1" t="s">
        <v>90</v>
      </c>
      <c r="F870" s="1" t="s">
        <v>25</v>
      </c>
      <c r="G870" s="1" t="s">
        <v>20</v>
      </c>
      <c r="H870" s="1" t="s">
        <v>71</v>
      </c>
      <c r="I870">
        <v>1</v>
      </c>
      <c r="J870" t="s">
        <v>234</v>
      </c>
      <c r="K870" s="1" t="s">
        <v>170</v>
      </c>
      <c r="L870" s="1" t="s">
        <v>178</v>
      </c>
      <c r="M870">
        <v>37</v>
      </c>
      <c r="N870">
        <v>0</v>
      </c>
      <c r="O870">
        <v>0</v>
      </c>
      <c r="P870">
        <v>0</v>
      </c>
      <c r="X870" t="str">
        <f>Attack[[#This Row],[服装]]&amp;Attack[[#This Row],[名前]]&amp;Attack[[#This Row],[レアリティ]]</f>
        <v>焼き芋花巻貴大ICONIC</v>
      </c>
    </row>
    <row r="871" spans="1:24" x14ac:dyDescent="0.25">
      <c r="A871">
        <f>VLOOKUP(Attack[[#This Row],[No用]],SetNo[[No.用]:[vlookup 用]],2,FALSE)</f>
        <v>197</v>
      </c>
      <c r="B871">
        <f>IF(ROW()=2,1,IF(A870&lt;&gt;Attack[[#This Row],[No]],1,B870+1))</f>
        <v>4</v>
      </c>
      <c r="C871" s="1" t="s">
        <v>1016</v>
      </c>
      <c r="D871" s="1" t="s">
        <v>38</v>
      </c>
      <c r="E871" s="1" t="s">
        <v>90</v>
      </c>
      <c r="F871" s="1" t="s">
        <v>25</v>
      </c>
      <c r="G871" s="1" t="s">
        <v>20</v>
      </c>
      <c r="H871" s="1" t="s">
        <v>71</v>
      </c>
      <c r="I871">
        <v>1</v>
      </c>
      <c r="J871" t="s">
        <v>234</v>
      </c>
      <c r="K871" s="1" t="s">
        <v>257</v>
      </c>
      <c r="L871" s="1" t="s">
        <v>173</v>
      </c>
      <c r="M871">
        <v>39</v>
      </c>
      <c r="N871">
        <v>0</v>
      </c>
      <c r="O871">
        <v>0</v>
      </c>
      <c r="P871">
        <v>0</v>
      </c>
      <c r="X871" t="str">
        <f>Attack[[#This Row],[服装]]&amp;Attack[[#This Row],[名前]]&amp;Attack[[#This Row],[レアリティ]]</f>
        <v>焼き芋花巻貴大ICONIC</v>
      </c>
    </row>
    <row r="872" spans="1:24" x14ac:dyDescent="0.25">
      <c r="A872">
        <f>VLOOKUP(Attack[[#This Row],[No用]],SetNo[[No.用]:[vlookup 用]],2,FALSE)</f>
        <v>197</v>
      </c>
      <c r="B872">
        <f>IF(ROW()=2,1,IF(A871&lt;&gt;Attack[[#This Row],[No]],1,B871+1))</f>
        <v>5</v>
      </c>
      <c r="C872" s="1" t="s">
        <v>1016</v>
      </c>
      <c r="D872" s="1" t="s">
        <v>38</v>
      </c>
      <c r="E872" s="1" t="s">
        <v>90</v>
      </c>
      <c r="F872" s="1" t="s">
        <v>25</v>
      </c>
      <c r="G872" s="1" t="s">
        <v>20</v>
      </c>
      <c r="H872" s="1" t="s">
        <v>71</v>
      </c>
      <c r="I872">
        <v>1</v>
      </c>
      <c r="J872" t="s">
        <v>234</v>
      </c>
      <c r="K872" s="1" t="s">
        <v>171</v>
      </c>
      <c r="L872" s="1" t="s">
        <v>173</v>
      </c>
      <c r="M872">
        <v>43</v>
      </c>
      <c r="N872">
        <v>0</v>
      </c>
      <c r="O872">
        <v>0</v>
      </c>
      <c r="P872">
        <v>0</v>
      </c>
      <c r="X872" t="str">
        <f>Attack[[#This Row],[服装]]&amp;Attack[[#This Row],[名前]]&amp;Attack[[#This Row],[レアリティ]]</f>
        <v>焼き芋花巻貴大ICONIC</v>
      </c>
    </row>
    <row r="873" spans="1:24" x14ac:dyDescent="0.25">
      <c r="A873">
        <f>VLOOKUP(Attack[[#This Row],[No用]],SetNo[[No.用]:[vlookup 用]],2,FALSE)</f>
        <v>197</v>
      </c>
      <c r="B873">
        <f>IF(ROW()=2,1,IF(A872&lt;&gt;Attack[[#This Row],[No]],1,B872+1))</f>
        <v>6</v>
      </c>
      <c r="C873" s="1" t="s">
        <v>1016</v>
      </c>
      <c r="D873" s="1" t="s">
        <v>38</v>
      </c>
      <c r="E873" s="1" t="s">
        <v>90</v>
      </c>
      <c r="F873" s="1" t="s">
        <v>25</v>
      </c>
      <c r="G873" s="1" t="s">
        <v>20</v>
      </c>
      <c r="H873" s="1" t="s">
        <v>71</v>
      </c>
      <c r="I873">
        <v>1</v>
      </c>
      <c r="J873" t="s">
        <v>234</v>
      </c>
      <c r="K873" s="1" t="s">
        <v>172</v>
      </c>
      <c r="L873" s="1" t="s">
        <v>162</v>
      </c>
      <c r="M873">
        <v>31</v>
      </c>
      <c r="N873">
        <v>0</v>
      </c>
      <c r="O873">
        <v>0</v>
      </c>
      <c r="P873">
        <v>0</v>
      </c>
      <c r="X873" t="str">
        <f>Attack[[#This Row],[服装]]&amp;Attack[[#This Row],[名前]]&amp;Attack[[#This Row],[レアリティ]]</f>
        <v>焼き芋花巻貴大ICONIC</v>
      </c>
    </row>
    <row r="874" spans="1:24" x14ac:dyDescent="0.25">
      <c r="A874">
        <f>VLOOKUP(Attack[[#This Row],[No用]],SetNo[[No.用]:[vlookup 用]],2,FALSE)</f>
        <v>197</v>
      </c>
      <c r="B874">
        <f>IF(ROW()=2,1,IF(A873&lt;&gt;Attack[[#This Row],[No]],1,B873+1))</f>
        <v>7</v>
      </c>
      <c r="C874" s="1" t="s">
        <v>1016</v>
      </c>
      <c r="D874" s="1" t="s">
        <v>38</v>
      </c>
      <c r="E874" s="1" t="s">
        <v>90</v>
      </c>
      <c r="F874" s="1" t="s">
        <v>25</v>
      </c>
      <c r="G874" s="1" t="s">
        <v>20</v>
      </c>
      <c r="H874" s="1" t="s">
        <v>71</v>
      </c>
      <c r="I874">
        <v>1</v>
      </c>
      <c r="J874" t="s">
        <v>234</v>
      </c>
      <c r="K874" s="1" t="s">
        <v>183</v>
      </c>
      <c r="L874" s="1" t="s">
        <v>224</v>
      </c>
      <c r="M874">
        <v>50</v>
      </c>
      <c r="N874">
        <v>0</v>
      </c>
      <c r="O874">
        <v>60</v>
      </c>
      <c r="P874">
        <v>0</v>
      </c>
      <c r="X874" t="str">
        <f>Attack[[#This Row],[服装]]&amp;Attack[[#This Row],[名前]]&amp;Attack[[#This Row],[レアリティ]]</f>
        <v>焼き芋花巻貴大ICONIC</v>
      </c>
    </row>
    <row r="875" spans="1:24" x14ac:dyDescent="0.25">
      <c r="A875">
        <f>VLOOKUP(Attack[[#This Row],[No用]],SetNo[[No.用]:[vlookup 用]],2,FALSE)</f>
        <v>197</v>
      </c>
      <c r="B875">
        <f>IF(ROW()=2,1,IF(A874&lt;&gt;Attack[[#This Row],[No]],1,B874+1))</f>
        <v>8</v>
      </c>
      <c r="C875" s="1" t="s">
        <v>1016</v>
      </c>
      <c r="D875" s="1" t="s">
        <v>38</v>
      </c>
      <c r="E875" s="1" t="s">
        <v>90</v>
      </c>
      <c r="F875" s="1" t="s">
        <v>25</v>
      </c>
      <c r="G875" s="1" t="s">
        <v>20</v>
      </c>
      <c r="H875" s="1" t="s">
        <v>71</v>
      </c>
      <c r="I875">
        <v>1</v>
      </c>
      <c r="J875" t="s">
        <v>234</v>
      </c>
      <c r="K875" s="1" t="s">
        <v>171</v>
      </c>
      <c r="L875" s="1" t="s">
        <v>224</v>
      </c>
      <c r="M875">
        <v>50</v>
      </c>
      <c r="N875">
        <v>0</v>
      </c>
      <c r="O875">
        <v>60</v>
      </c>
      <c r="P875">
        <v>0</v>
      </c>
      <c r="X875" t="str">
        <f>Attack[[#This Row],[服装]]&amp;Attack[[#This Row],[名前]]&amp;Attack[[#This Row],[レアリティ]]</f>
        <v>焼き芋花巻貴大ICONIC</v>
      </c>
    </row>
    <row r="876" spans="1:24" x14ac:dyDescent="0.25">
      <c r="A876">
        <f>VLOOKUP(Attack[[#This Row],[No用]],SetNo[[No.用]:[vlookup 用]],2,FALSE)</f>
        <v>198</v>
      </c>
      <c r="B876">
        <f>IF(ROW()=2,1,IF(A875&lt;&gt;Attack[[#This Row],[No]],1,B875+1))</f>
        <v>1</v>
      </c>
      <c r="C876" s="1" t="s">
        <v>108</v>
      </c>
      <c r="D876" s="1" t="s">
        <v>623</v>
      </c>
      <c r="E876" s="1" t="s">
        <v>73</v>
      </c>
      <c r="F876" s="1" t="s">
        <v>74</v>
      </c>
      <c r="G876" s="1" t="s">
        <v>20</v>
      </c>
      <c r="H876" s="1" t="s">
        <v>71</v>
      </c>
      <c r="I876">
        <v>1</v>
      </c>
      <c r="J876" t="s">
        <v>234</v>
      </c>
      <c r="K876" s="1" t="s">
        <v>168</v>
      </c>
      <c r="L876" s="1" t="s">
        <v>162</v>
      </c>
      <c r="M876">
        <v>28</v>
      </c>
      <c r="N876">
        <v>0</v>
      </c>
      <c r="O876">
        <v>0</v>
      </c>
      <c r="P876">
        <v>0</v>
      </c>
      <c r="X876" t="str">
        <f>Attack[[#This Row],[服装]]&amp;Attack[[#This Row],[名前]]&amp;Attack[[#This Row],[レアリティ]]</f>
        <v>ユニフォーム矢巾秀ICONIC</v>
      </c>
    </row>
    <row r="877" spans="1:24" x14ac:dyDescent="0.25">
      <c r="A877">
        <f>VLOOKUP(Attack[[#This Row],[No用]],SetNo[[No.用]:[vlookup 用]],2,FALSE)</f>
        <v>198</v>
      </c>
      <c r="B877">
        <f>IF(ROW()=2,1,IF(A876&lt;&gt;Attack[[#This Row],[No]],1,B876+1))</f>
        <v>2</v>
      </c>
      <c r="C877" s="1" t="s">
        <v>108</v>
      </c>
      <c r="D877" s="1" t="s">
        <v>623</v>
      </c>
      <c r="E877" s="1" t="s">
        <v>73</v>
      </c>
      <c r="F877" s="1" t="s">
        <v>74</v>
      </c>
      <c r="G877" s="1" t="s">
        <v>20</v>
      </c>
      <c r="H877" s="1" t="s">
        <v>71</v>
      </c>
      <c r="I877">
        <v>1</v>
      </c>
      <c r="J877" t="s">
        <v>234</v>
      </c>
      <c r="K877" s="1" t="s">
        <v>169</v>
      </c>
      <c r="L877" s="1" t="s">
        <v>162</v>
      </c>
      <c r="M877">
        <v>28</v>
      </c>
      <c r="N877">
        <v>0</v>
      </c>
      <c r="O877">
        <v>0</v>
      </c>
      <c r="P877">
        <v>0</v>
      </c>
      <c r="X877" t="str">
        <f>Attack[[#This Row],[服装]]&amp;Attack[[#This Row],[名前]]&amp;Attack[[#This Row],[レアリティ]]</f>
        <v>ユニフォーム矢巾秀ICONIC</v>
      </c>
    </row>
    <row r="878" spans="1:24" x14ac:dyDescent="0.25">
      <c r="A878">
        <f>VLOOKUP(Attack[[#This Row],[No用]],SetNo[[No.用]:[vlookup 用]],2,FALSE)</f>
        <v>199</v>
      </c>
      <c r="B878">
        <f>IF(ROW()=2,1,IF(A877&lt;&gt;Attack[[#This Row],[No]],1,B877+1))</f>
        <v>1</v>
      </c>
      <c r="C878" s="1" t="s">
        <v>677</v>
      </c>
      <c r="D878" s="1" t="s">
        <v>623</v>
      </c>
      <c r="E878" s="1" t="s">
        <v>90</v>
      </c>
      <c r="F878" s="1" t="s">
        <v>74</v>
      </c>
      <c r="G878" s="1" t="s">
        <v>20</v>
      </c>
      <c r="H878" s="1" t="s">
        <v>71</v>
      </c>
      <c r="I878">
        <v>1</v>
      </c>
      <c r="J878" t="s">
        <v>234</v>
      </c>
      <c r="K878" s="1" t="s">
        <v>168</v>
      </c>
      <c r="L878" s="1" t="s">
        <v>162</v>
      </c>
      <c r="M878">
        <v>28</v>
      </c>
      <c r="N878">
        <v>0</v>
      </c>
      <c r="O878">
        <v>0</v>
      </c>
      <c r="P878">
        <v>0</v>
      </c>
      <c r="X878" t="str">
        <f>Attack[[#This Row],[服装]]&amp;Attack[[#This Row],[名前]]&amp;Attack[[#This Row],[レアリティ]]</f>
        <v>キャンプ矢巾秀ICONIC</v>
      </c>
    </row>
    <row r="879" spans="1:24" x14ac:dyDescent="0.25">
      <c r="A879">
        <f>VLOOKUP(Attack[[#This Row],[No用]],SetNo[[No.用]:[vlookup 用]],2,FALSE)</f>
        <v>199</v>
      </c>
      <c r="B879">
        <f>IF(ROW()=2,1,IF(A878&lt;&gt;Attack[[#This Row],[No]],1,B878+1))</f>
        <v>2</v>
      </c>
      <c r="C879" s="1" t="s">
        <v>677</v>
      </c>
      <c r="D879" s="1" t="s">
        <v>623</v>
      </c>
      <c r="E879" s="1" t="s">
        <v>90</v>
      </c>
      <c r="F879" s="1" t="s">
        <v>74</v>
      </c>
      <c r="G879" s="1" t="s">
        <v>20</v>
      </c>
      <c r="H879" s="1" t="s">
        <v>71</v>
      </c>
      <c r="I879">
        <v>1</v>
      </c>
      <c r="J879" t="s">
        <v>234</v>
      </c>
      <c r="K879" s="1" t="s">
        <v>169</v>
      </c>
      <c r="L879" s="1" t="s">
        <v>162</v>
      </c>
      <c r="M879">
        <v>28</v>
      </c>
      <c r="N879">
        <v>0</v>
      </c>
      <c r="O879">
        <v>0</v>
      </c>
      <c r="P879">
        <v>0</v>
      </c>
      <c r="X879" t="str">
        <f>Attack[[#This Row],[服装]]&amp;Attack[[#This Row],[名前]]&amp;Attack[[#This Row],[レアリティ]]</f>
        <v>キャンプ矢巾秀ICONIC</v>
      </c>
    </row>
    <row r="880" spans="1:24" x14ac:dyDescent="0.25">
      <c r="A880">
        <f>VLOOKUP(Attack[[#This Row],[No用]],SetNo[[No.用]:[vlookup 用]],2,FALSE)</f>
        <v>200</v>
      </c>
      <c r="B880">
        <f>IF(ROW()=2,1,IF(A879&lt;&gt;Attack[[#This Row],[No]],1,B879+1))</f>
        <v>1</v>
      </c>
      <c r="C880" t="s">
        <v>205</v>
      </c>
      <c r="D880" t="s">
        <v>55</v>
      </c>
      <c r="E880" t="s">
        <v>23</v>
      </c>
      <c r="F880" t="s">
        <v>25</v>
      </c>
      <c r="G880" t="s">
        <v>56</v>
      </c>
      <c r="H880" t="s">
        <v>71</v>
      </c>
      <c r="I880">
        <v>1</v>
      </c>
      <c r="J880" t="s">
        <v>234</v>
      </c>
      <c r="K880" s="1" t="s">
        <v>168</v>
      </c>
      <c r="L880" s="1" t="s">
        <v>173</v>
      </c>
      <c r="M880">
        <v>29</v>
      </c>
      <c r="N880">
        <v>0</v>
      </c>
      <c r="O880">
        <v>0</v>
      </c>
      <c r="P880">
        <v>0</v>
      </c>
      <c r="X880" t="str">
        <f>Attack[[#This Row],[服装]]&amp;Attack[[#This Row],[名前]]&amp;Attack[[#This Row],[レアリティ]]</f>
        <v>ユニフォーム駒木輝ICONIC</v>
      </c>
    </row>
    <row r="881" spans="1:24" x14ac:dyDescent="0.25">
      <c r="A881">
        <f>VLOOKUP(Attack[[#This Row],[No用]],SetNo[[No.用]:[vlookup 用]],2,FALSE)</f>
        <v>200</v>
      </c>
      <c r="B881">
        <f>IF(ROW()=2,1,IF(A880&lt;&gt;Attack[[#This Row],[No]],1,B880+1))</f>
        <v>2</v>
      </c>
      <c r="C881" t="s">
        <v>205</v>
      </c>
      <c r="D881" t="s">
        <v>55</v>
      </c>
      <c r="E881" t="s">
        <v>23</v>
      </c>
      <c r="F881" t="s">
        <v>25</v>
      </c>
      <c r="G881" t="s">
        <v>56</v>
      </c>
      <c r="H881" t="s">
        <v>71</v>
      </c>
      <c r="I881">
        <v>1</v>
      </c>
      <c r="J881" t="s">
        <v>234</v>
      </c>
      <c r="K881" s="1" t="s">
        <v>169</v>
      </c>
      <c r="L881" s="1" t="s">
        <v>173</v>
      </c>
      <c r="M881">
        <v>29</v>
      </c>
      <c r="N881">
        <v>0</v>
      </c>
      <c r="O881">
        <v>0</v>
      </c>
      <c r="P881">
        <v>0</v>
      </c>
      <c r="X881" t="str">
        <f>Attack[[#This Row],[服装]]&amp;Attack[[#This Row],[名前]]&amp;Attack[[#This Row],[レアリティ]]</f>
        <v>ユニフォーム駒木輝ICONIC</v>
      </c>
    </row>
    <row r="882" spans="1:24" x14ac:dyDescent="0.25">
      <c r="A882">
        <f>VLOOKUP(Attack[[#This Row],[No用]],SetNo[[No.用]:[vlookup 用]],2,FALSE)</f>
        <v>200</v>
      </c>
      <c r="B882">
        <f>IF(ROW()=2,1,IF(A881&lt;&gt;Attack[[#This Row],[No]],1,B881+1))</f>
        <v>3</v>
      </c>
      <c r="C882" t="s">
        <v>205</v>
      </c>
      <c r="D882" t="s">
        <v>55</v>
      </c>
      <c r="E882" t="s">
        <v>23</v>
      </c>
      <c r="F882" t="s">
        <v>25</v>
      </c>
      <c r="G882" t="s">
        <v>56</v>
      </c>
      <c r="H882" t="s">
        <v>71</v>
      </c>
      <c r="I882">
        <v>1</v>
      </c>
      <c r="J882" t="s">
        <v>234</v>
      </c>
      <c r="K882" s="1" t="s">
        <v>265</v>
      </c>
      <c r="L882" s="1" t="s">
        <v>173</v>
      </c>
      <c r="M882">
        <v>41</v>
      </c>
      <c r="N882">
        <v>0</v>
      </c>
      <c r="O882">
        <v>0</v>
      </c>
      <c r="P882">
        <v>0</v>
      </c>
      <c r="X882" t="str">
        <f>Attack[[#This Row],[服装]]&amp;Attack[[#This Row],[名前]]&amp;Attack[[#This Row],[レアリティ]]</f>
        <v>ユニフォーム駒木輝ICONIC</v>
      </c>
    </row>
    <row r="883" spans="1:24" x14ac:dyDescent="0.25">
      <c r="A883">
        <f>VLOOKUP(Attack[[#This Row],[No用]],SetNo[[No.用]:[vlookup 用]],2,FALSE)</f>
        <v>200</v>
      </c>
      <c r="B883">
        <f>IF(ROW()=2,1,IF(A882&lt;&gt;Attack[[#This Row],[No]],1,B882+1))</f>
        <v>4</v>
      </c>
      <c r="C883" t="s">
        <v>205</v>
      </c>
      <c r="D883" t="s">
        <v>55</v>
      </c>
      <c r="E883" t="s">
        <v>23</v>
      </c>
      <c r="F883" t="s">
        <v>25</v>
      </c>
      <c r="G883" t="s">
        <v>56</v>
      </c>
      <c r="H883" t="s">
        <v>71</v>
      </c>
      <c r="I883">
        <v>1</v>
      </c>
      <c r="J883" t="s">
        <v>234</v>
      </c>
      <c r="K883" s="1" t="s">
        <v>172</v>
      </c>
      <c r="L883" s="1" t="s">
        <v>162</v>
      </c>
      <c r="M883">
        <v>29</v>
      </c>
      <c r="N883">
        <v>0</v>
      </c>
      <c r="O883">
        <v>0</v>
      </c>
      <c r="P883">
        <v>0</v>
      </c>
      <c r="X883" t="str">
        <f>Attack[[#This Row],[服装]]&amp;Attack[[#This Row],[名前]]&amp;Attack[[#This Row],[レアリティ]]</f>
        <v>ユニフォーム駒木輝ICONIC</v>
      </c>
    </row>
    <row r="884" spans="1:24" x14ac:dyDescent="0.25">
      <c r="A884">
        <f>VLOOKUP(Attack[[#This Row],[No用]],SetNo[[No.用]:[vlookup 用]],2,FALSE)</f>
        <v>200</v>
      </c>
      <c r="B884">
        <f>IF(ROW()=2,1,IF(A883&lt;&gt;Attack[[#This Row],[No]],1,B883+1))</f>
        <v>5</v>
      </c>
      <c r="C884" t="s">
        <v>205</v>
      </c>
      <c r="D884" t="s">
        <v>55</v>
      </c>
      <c r="E884" t="s">
        <v>23</v>
      </c>
      <c r="F884" t="s">
        <v>25</v>
      </c>
      <c r="G884" t="s">
        <v>56</v>
      </c>
      <c r="H884" t="s">
        <v>71</v>
      </c>
      <c r="I884">
        <v>1</v>
      </c>
      <c r="J884" t="s">
        <v>234</v>
      </c>
      <c r="K884" s="1" t="s">
        <v>171</v>
      </c>
      <c r="L884" s="1" t="s">
        <v>224</v>
      </c>
      <c r="M884">
        <v>44</v>
      </c>
      <c r="N884">
        <v>0</v>
      </c>
      <c r="O884">
        <v>54</v>
      </c>
      <c r="P884">
        <v>0</v>
      </c>
      <c r="X884" t="str">
        <f>Attack[[#This Row],[服装]]&amp;Attack[[#This Row],[名前]]&amp;Attack[[#This Row],[レアリティ]]</f>
        <v>ユニフォーム駒木輝ICONIC</v>
      </c>
    </row>
    <row r="885" spans="1:24" x14ac:dyDescent="0.25">
      <c r="A885">
        <f>VLOOKUP(Attack[[#This Row],[No用]],SetNo[[No.用]:[vlookup 用]],2,FALSE)</f>
        <v>201</v>
      </c>
      <c r="B885">
        <f>IF(ROW()=2,1,IF(A884&lt;&gt;Attack[[#This Row],[No]],1,B884+1))</f>
        <v>1</v>
      </c>
      <c r="C885" t="s">
        <v>205</v>
      </c>
      <c r="D885" t="s">
        <v>57</v>
      </c>
      <c r="E885" t="s">
        <v>24</v>
      </c>
      <c r="F885" t="s">
        <v>26</v>
      </c>
      <c r="G885" t="s">
        <v>56</v>
      </c>
      <c r="H885" t="s">
        <v>71</v>
      </c>
      <c r="I885">
        <v>1</v>
      </c>
      <c r="J885" t="s">
        <v>234</v>
      </c>
      <c r="K885" s="1" t="s">
        <v>168</v>
      </c>
      <c r="L885" s="1" t="s">
        <v>162</v>
      </c>
      <c r="M885">
        <v>25</v>
      </c>
      <c r="N885">
        <v>0</v>
      </c>
      <c r="O885">
        <v>0</v>
      </c>
      <c r="P885">
        <v>0</v>
      </c>
      <c r="X885" t="str">
        <f>Attack[[#This Row],[服装]]&amp;Attack[[#This Row],[名前]]&amp;Attack[[#This Row],[レアリティ]]</f>
        <v>ユニフォーム茶屋和馬ICONIC</v>
      </c>
    </row>
    <row r="886" spans="1:24" x14ac:dyDescent="0.25">
      <c r="A886">
        <f>VLOOKUP(Attack[[#This Row],[No用]],SetNo[[No.用]:[vlookup 用]],2,FALSE)</f>
        <v>201</v>
      </c>
      <c r="B886">
        <f>IF(ROW()=2,1,IF(A885&lt;&gt;Attack[[#This Row],[No]],1,B885+1))</f>
        <v>2</v>
      </c>
      <c r="C886" t="s">
        <v>205</v>
      </c>
      <c r="D886" t="s">
        <v>57</v>
      </c>
      <c r="E886" t="s">
        <v>24</v>
      </c>
      <c r="F886" t="s">
        <v>26</v>
      </c>
      <c r="G886" t="s">
        <v>56</v>
      </c>
      <c r="H886" t="s">
        <v>71</v>
      </c>
      <c r="I886">
        <v>1</v>
      </c>
      <c r="J886" t="s">
        <v>234</v>
      </c>
      <c r="K886" s="1" t="s">
        <v>169</v>
      </c>
      <c r="L886" s="1" t="s">
        <v>162</v>
      </c>
      <c r="M886">
        <v>23</v>
      </c>
      <c r="N886">
        <v>0</v>
      </c>
      <c r="O886">
        <v>0</v>
      </c>
      <c r="P886">
        <v>0</v>
      </c>
      <c r="X886" t="str">
        <f>Attack[[#This Row],[服装]]&amp;Attack[[#This Row],[名前]]&amp;Attack[[#This Row],[レアリティ]]</f>
        <v>ユニフォーム茶屋和馬ICONIC</v>
      </c>
    </row>
    <row r="887" spans="1:24" x14ac:dyDescent="0.25">
      <c r="A887">
        <f>VLOOKUP(Attack[[#This Row],[No用]],SetNo[[No.用]:[vlookup 用]],2,FALSE)</f>
        <v>202</v>
      </c>
      <c r="B887">
        <f>IF(ROW()=2,1,IF(A886&lt;&gt;Attack[[#This Row],[No]],1,B886+1))</f>
        <v>1</v>
      </c>
      <c r="C887" t="s">
        <v>205</v>
      </c>
      <c r="D887" t="s">
        <v>58</v>
      </c>
      <c r="E887" t="s">
        <v>24</v>
      </c>
      <c r="F887" t="s">
        <v>25</v>
      </c>
      <c r="G887" t="s">
        <v>56</v>
      </c>
      <c r="H887" t="s">
        <v>71</v>
      </c>
      <c r="I887">
        <v>1</v>
      </c>
      <c r="J887" t="s">
        <v>234</v>
      </c>
      <c r="K887" s="1" t="s">
        <v>168</v>
      </c>
      <c r="L887" s="1" t="s">
        <v>173</v>
      </c>
      <c r="M887">
        <v>31</v>
      </c>
      <c r="N887">
        <v>0</v>
      </c>
      <c r="O887">
        <v>0</v>
      </c>
      <c r="P887">
        <v>0</v>
      </c>
      <c r="X887" t="str">
        <f>Attack[[#This Row],[服装]]&amp;Attack[[#This Row],[名前]]&amp;Attack[[#This Row],[レアリティ]]</f>
        <v>ユニフォーム玉川弘樹ICONIC</v>
      </c>
    </row>
    <row r="888" spans="1:24" x14ac:dyDescent="0.25">
      <c r="A888">
        <f>VLOOKUP(Attack[[#This Row],[No用]],SetNo[[No.用]:[vlookup 用]],2,FALSE)</f>
        <v>202</v>
      </c>
      <c r="B888">
        <f>IF(ROW()=2,1,IF(A887&lt;&gt;Attack[[#This Row],[No]],1,B887+1))</f>
        <v>2</v>
      </c>
      <c r="C888" t="s">
        <v>205</v>
      </c>
      <c r="D888" t="s">
        <v>58</v>
      </c>
      <c r="E888" t="s">
        <v>24</v>
      </c>
      <c r="F888" t="s">
        <v>25</v>
      </c>
      <c r="G888" t="s">
        <v>56</v>
      </c>
      <c r="H888" t="s">
        <v>71</v>
      </c>
      <c r="I888">
        <v>1</v>
      </c>
      <c r="J888" t="s">
        <v>234</v>
      </c>
      <c r="K888" s="1" t="s">
        <v>169</v>
      </c>
      <c r="L888" s="1" t="s">
        <v>173</v>
      </c>
      <c r="M888">
        <v>31</v>
      </c>
      <c r="N888">
        <v>0</v>
      </c>
      <c r="O888">
        <v>0</v>
      </c>
      <c r="P888">
        <v>0</v>
      </c>
      <c r="X888" t="str">
        <f>Attack[[#This Row],[服装]]&amp;Attack[[#This Row],[名前]]&amp;Attack[[#This Row],[レアリティ]]</f>
        <v>ユニフォーム玉川弘樹ICONIC</v>
      </c>
    </row>
    <row r="889" spans="1:24" x14ac:dyDescent="0.25">
      <c r="A889">
        <f>VLOOKUP(Attack[[#This Row],[No用]],SetNo[[No.用]:[vlookup 用]],2,FALSE)</f>
        <v>202</v>
      </c>
      <c r="B889">
        <f>IF(ROW()=2,1,IF(A888&lt;&gt;Attack[[#This Row],[No]],1,B888+1))</f>
        <v>3</v>
      </c>
      <c r="C889" t="s">
        <v>205</v>
      </c>
      <c r="D889" t="s">
        <v>58</v>
      </c>
      <c r="E889" t="s">
        <v>24</v>
      </c>
      <c r="F889" t="s">
        <v>25</v>
      </c>
      <c r="G889" t="s">
        <v>56</v>
      </c>
      <c r="H889" t="s">
        <v>71</v>
      </c>
      <c r="I889">
        <v>1</v>
      </c>
      <c r="J889" t="s">
        <v>234</v>
      </c>
      <c r="K889" s="1" t="s">
        <v>264</v>
      </c>
      <c r="L889" s="1" t="s">
        <v>173</v>
      </c>
      <c r="M889">
        <v>36</v>
      </c>
      <c r="N889">
        <v>0</v>
      </c>
      <c r="O889">
        <v>0</v>
      </c>
      <c r="P889">
        <v>0</v>
      </c>
      <c r="X889" t="str">
        <f>Attack[[#This Row],[服装]]&amp;Attack[[#This Row],[名前]]&amp;Attack[[#This Row],[レアリティ]]</f>
        <v>ユニフォーム玉川弘樹ICONIC</v>
      </c>
    </row>
    <row r="890" spans="1:24" x14ac:dyDescent="0.25">
      <c r="A890">
        <f>VLOOKUP(Attack[[#This Row],[No用]],SetNo[[No.用]:[vlookup 用]],2,FALSE)</f>
        <v>202</v>
      </c>
      <c r="B890">
        <f>IF(ROW()=2,1,IF(A889&lt;&gt;Attack[[#This Row],[No]],1,B889+1))</f>
        <v>4</v>
      </c>
      <c r="C890" t="s">
        <v>205</v>
      </c>
      <c r="D890" t="s">
        <v>58</v>
      </c>
      <c r="E890" t="s">
        <v>24</v>
      </c>
      <c r="F890" t="s">
        <v>25</v>
      </c>
      <c r="G890" t="s">
        <v>56</v>
      </c>
      <c r="H890" t="s">
        <v>71</v>
      </c>
      <c r="I890">
        <v>1</v>
      </c>
      <c r="J890" t="s">
        <v>234</v>
      </c>
      <c r="K890" s="1" t="s">
        <v>172</v>
      </c>
      <c r="L890" s="1" t="s">
        <v>162</v>
      </c>
      <c r="M890">
        <v>29</v>
      </c>
      <c r="N890">
        <v>0</v>
      </c>
      <c r="O890">
        <v>0</v>
      </c>
      <c r="P890">
        <v>0</v>
      </c>
      <c r="X890" t="str">
        <f>Attack[[#This Row],[服装]]&amp;Attack[[#This Row],[名前]]&amp;Attack[[#This Row],[レアリティ]]</f>
        <v>ユニフォーム玉川弘樹ICONIC</v>
      </c>
    </row>
    <row r="891" spans="1:24" x14ac:dyDescent="0.25">
      <c r="A891">
        <f>VLOOKUP(Attack[[#This Row],[No用]],SetNo[[No.用]:[vlookup 用]],2,FALSE)</f>
        <v>202</v>
      </c>
      <c r="B891">
        <f>IF(ROW()=2,1,IF(A890&lt;&gt;Attack[[#This Row],[No]],1,B890+1))</f>
        <v>5</v>
      </c>
      <c r="C891" t="s">
        <v>205</v>
      </c>
      <c r="D891" t="s">
        <v>58</v>
      </c>
      <c r="E891" t="s">
        <v>24</v>
      </c>
      <c r="F891" t="s">
        <v>25</v>
      </c>
      <c r="G891" t="s">
        <v>56</v>
      </c>
      <c r="H891" t="s">
        <v>71</v>
      </c>
      <c r="I891">
        <v>1</v>
      </c>
      <c r="J891" t="s">
        <v>234</v>
      </c>
      <c r="K891" s="1" t="s">
        <v>171</v>
      </c>
      <c r="L891" s="1" t="s">
        <v>224</v>
      </c>
      <c r="M891">
        <v>43</v>
      </c>
      <c r="N891">
        <v>0</v>
      </c>
      <c r="O891">
        <v>53</v>
      </c>
      <c r="P891">
        <v>0</v>
      </c>
      <c r="X891" t="str">
        <f>Attack[[#This Row],[服装]]&amp;Attack[[#This Row],[名前]]&amp;Attack[[#This Row],[レアリティ]]</f>
        <v>ユニフォーム玉川弘樹ICONIC</v>
      </c>
    </row>
    <row r="892" spans="1:24" x14ac:dyDescent="0.25">
      <c r="A892">
        <f>VLOOKUP(Attack[[#This Row],[No用]],SetNo[[No.用]:[vlookup 用]],2,FALSE)</f>
        <v>203</v>
      </c>
      <c r="B892">
        <f>IF(ROW()=2,1,IF(A891&lt;&gt;Attack[[#This Row],[No]],1,B891+1))</f>
        <v>1</v>
      </c>
      <c r="C892" t="s">
        <v>205</v>
      </c>
      <c r="D892" t="s">
        <v>59</v>
      </c>
      <c r="E892" t="s">
        <v>24</v>
      </c>
      <c r="F892" t="s">
        <v>21</v>
      </c>
      <c r="G892" t="s">
        <v>56</v>
      </c>
      <c r="H892" t="s">
        <v>71</v>
      </c>
      <c r="I892">
        <v>0</v>
      </c>
      <c r="J892" t="s">
        <v>234</v>
      </c>
      <c r="M892">
        <v>0</v>
      </c>
      <c r="N892">
        <v>0</v>
      </c>
      <c r="O892">
        <v>0</v>
      </c>
      <c r="P892">
        <v>0</v>
      </c>
      <c r="X892" t="str">
        <f>Attack[[#This Row],[服装]]&amp;Attack[[#This Row],[名前]]&amp;Attack[[#This Row],[レアリティ]]</f>
        <v>ユニフォーム桜井大河ICONIC</v>
      </c>
    </row>
    <row r="893" spans="1:24" x14ac:dyDescent="0.25">
      <c r="A893">
        <f>VLOOKUP(Attack[[#This Row],[No用]],SetNo[[No.用]:[vlookup 用]],2,FALSE)</f>
        <v>204</v>
      </c>
      <c r="B893">
        <f>IF(ROW()=2,1,IF(A892&lt;&gt;Attack[[#This Row],[No]],1,B892+1))</f>
        <v>1</v>
      </c>
      <c r="C893" t="s">
        <v>205</v>
      </c>
      <c r="D893" t="s">
        <v>60</v>
      </c>
      <c r="E893" t="s">
        <v>24</v>
      </c>
      <c r="F893" t="s">
        <v>31</v>
      </c>
      <c r="G893" t="s">
        <v>56</v>
      </c>
      <c r="H893" t="s">
        <v>71</v>
      </c>
      <c r="I893">
        <v>1</v>
      </c>
      <c r="J893" t="s">
        <v>234</v>
      </c>
      <c r="K893" s="1" t="s">
        <v>168</v>
      </c>
      <c r="L893" s="1" t="s">
        <v>162</v>
      </c>
      <c r="M893">
        <v>26</v>
      </c>
      <c r="N893">
        <v>0</v>
      </c>
      <c r="O893">
        <v>0</v>
      </c>
      <c r="P893">
        <v>0</v>
      </c>
      <c r="X893" t="str">
        <f>Attack[[#This Row],[服装]]&amp;Attack[[#This Row],[名前]]&amp;Attack[[#This Row],[レアリティ]]</f>
        <v>ユニフォーム芳賀良治ICONIC</v>
      </c>
    </row>
    <row r="894" spans="1:24" x14ac:dyDescent="0.25">
      <c r="A894">
        <f>VLOOKUP(Attack[[#This Row],[No用]],SetNo[[No.用]:[vlookup 用]],2,FALSE)</f>
        <v>204</v>
      </c>
      <c r="B894">
        <f>IF(ROW()=2,1,IF(A893&lt;&gt;Attack[[#This Row],[No]],1,B893+1))</f>
        <v>2</v>
      </c>
      <c r="C894" t="s">
        <v>205</v>
      </c>
      <c r="D894" t="s">
        <v>60</v>
      </c>
      <c r="E894" t="s">
        <v>24</v>
      </c>
      <c r="F894" t="s">
        <v>31</v>
      </c>
      <c r="G894" t="s">
        <v>56</v>
      </c>
      <c r="H894" t="s">
        <v>71</v>
      </c>
      <c r="I894">
        <v>1</v>
      </c>
      <c r="J894" t="s">
        <v>234</v>
      </c>
      <c r="K894" s="1" t="s">
        <v>169</v>
      </c>
      <c r="L894" s="1" t="s">
        <v>162</v>
      </c>
      <c r="M894">
        <v>26</v>
      </c>
      <c r="N894">
        <v>0</v>
      </c>
      <c r="O894">
        <v>0</v>
      </c>
      <c r="P894">
        <v>0</v>
      </c>
      <c r="X894" t="str">
        <f>Attack[[#This Row],[服装]]&amp;Attack[[#This Row],[名前]]&amp;Attack[[#This Row],[レアリティ]]</f>
        <v>ユニフォーム芳賀良治ICONIC</v>
      </c>
    </row>
    <row r="895" spans="1:24" x14ac:dyDescent="0.25">
      <c r="A895">
        <f>VLOOKUP(Attack[[#This Row],[No用]],SetNo[[No.用]:[vlookup 用]],2,FALSE)</f>
        <v>205</v>
      </c>
      <c r="B895">
        <f>IF(ROW()=2,1,IF(A894&lt;&gt;Attack[[#This Row],[No]],1,B894+1))</f>
        <v>1</v>
      </c>
      <c r="C895" t="s">
        <v>205</v>
      </c>
      <c r="D895" t="s">
        <v>61</v>
      </c>
      <c r="E895" t="s">
        <v>24</v>
      </c>
      <c r="F895" t="s">
        <v>26</v>
      </c>
      <c r="G895" t="s">
        <v>56</v>
      </c>
      <c r="H895" t="s">
        <v>71</v>
      </c>
      <c r="I895">
        <v>1</v>
      </c>
      <c r="J895" t="s">
        <v>234</v>
      </c>
      <c r="K895" s="1" t="s">
        <v>168</v>
      </c>
      <c r="L895" s="1" t="s">
        <v>162</v>
      </c>
      <c r="M895">
        <v>26</v>
      </c>
      <c r="N895">
        <v>0</v>
      </c>
      <c r="O895">
        <v>0</v>
      </c>
      <c r="P895">
        <v>0</v>
      </c>
      <c r="X895" t="str">
        <f>Attack[[#This Row],[服装]]&amp;Attack[[#This Row],[名前]]&amp;Attack[[#This Row],[レアリティ]]</f>
        <v>ユニフォーム渋谷陸斗ICONIC</v>
      </c>
    </row>
    <row r="896" spans="1:24" x14ac:dyDescent="0.25">
      <c r="A896">
        <f>VLOOKUP(Attack[[#This Row],[No用]],SetNo[[No.用]:[vlookup 用]],2,FALSE)</f>
        <v>205</v>
      </c>
      <c r="B896">
        <f>IF(ROW()=2,1,IF(A895&lt;&gt;Attack[[#This Row],[No]],1,B895+1))</f>
        <v>2</v>
      </c>
      <c r="C896" t="s">
        <v>205</v>
      </c>
      <c r="D896" t="s">
        <v>61</v>
      </c>
      <c r="E896" t="s">
        <v>24</v>
      </c>
      <c r="F896" t="s">
        <v>26</v>
      </c>
      <c r="G896" t="s">
        <v>56</v>
      </c>
      <c r="H896" t="s">
        <v>71</v>
      </c>
      <c r="I896">
        <v>1</v>
      </c>
      <c r="J896" t="s">
        <v>234</v>
      </c>
      <c r="K896" s="1" t="s">
        <v>169</v>
      </c>
      <c r="L896" s="1" t="s">
        <v>162</v>
      </c>
      <c r="M896">
        <v>24</v>
      </c>
      <c r="N896">
        <v>0</v>
      </c>
      <c r="O896">
        <v>0</v>
      </c>
      <c r="P896">
        <v>0</v>
      </c>
      <c r="X896" t="str">
        <f>Attack[[#This Row],[服装]]&amp;Attack[[#This Row],[名前]]&amp;Attack[[#This Row],[レアリティ]]</f>
        <v>ユニフォーム渋谷陸斗ICONIC</v>
      </c>
    </row>
    <row r="897" spans="1:24" x14ac:dyDescent="0.25">
      <c r="A897">
        <f>VLOOKUP(Attack[[#This Row],[No用]],SetNo[[No.用]:[vlookup 用]],2,FALSE)</f>
        <v>205</v>
      </c>
      <c r="B897">
        <f>IF(ROW()=2,1,IF(A896&lt;&gt;Attack[[#This Row],[No]],1,B896+1))</f>
        <v>3</v>
      </c>
      <c r="C897" t="s">
        <v>205</v>
      </c>
      <c r="D897" t="s">
        <v>61</v>
      </c>
      <c r="E897" t="s">
        <v>24</v>
      </c>
      <c r="F897" t="s">
        <v>26</v>
      </c>
      <c r="G897" t="s">
        <v>56</v>
      </c>
      <c r="H897" t="s">
        <v>71</v>
      </c>
      <c r="I897">
        <v>1</v>
      </c>
      <c r="J897" t="s">
        <v>234</v>
      </c>
      <c r="K897" s="1" t="s">
        <v>172</v>
      </c>
      <c r="L897" s="1" t="s">
        <v>162</v>
      </c>
      <c r="M897">
        <v>24</v>
      </c>
      <c r="N897">
        <v>0</v>
      </c>
      <c r="O897">
        <v>0</v>
      </c>
      <c r="P897">
        <v>0</v>
      </c>
      <c r="X897" t="str">
        <f>Attack[[#This Row],[服装]]&amp;Attack[[#This Row],[名前]]&amp;Attack[[#This Row],[レアリティ]]</f>
        <v>ユニフォーム渋谷陸斗ICONIC</v>
      </c>
    </row>
    <row r="898" spans="1:24" x14ac:dyDescent="0.25">
      <c r="A898">
        <f>VLOOKUP(Attack[[#This Row],[No用]],SetNo[[No.用]:[vlookup 用]],2,FALSE)</f>
        <v>206</v>
      </c>
      <c r="B898">
        <f>IF(ROW()=2,1,IF(A897&lt;&gt;Attack[[#This Row],[No]],1,B897+1))</f>
        <v>1</v>
      </c>
      <c r="C898" t="s">
        <v>205</v>
      </c>
      <c r="D898" t="s">
        <v>62</v>
      </c>
      <c r="E898" t="s">
        <v>24</v>
      </c>
      <c r="F898" t="s">
        <v>25</v>
      </c>
      <c r="G898" t="s">
        <v>56</v>
      </c>
      <c r="H898" t="s">
        <v>71</v>
      </c>
      <c r="I898">
        <v>1</v>
      </c>
      <c r="J898" t="s">
        <v>234</v>
      </c>
      <c r="K898" s="1" t="s">
        <v>168</v>
      </c>
      <c r="L898" s="1" t="s">
        <v>173</v>
      </c>
      <c r="M898">
        <v>33</v>
      </c>
      <c r="N898">
        <v>0</v>
      </c>
      <c r="O898">
        <v>0</v>
      </c>
      <c r="P898">
        <v>0</v>
      </c>
      <c r="X898" t="str">
        <f>Attack[[#This Row],[服装]]&amp;Attack[[#This Row],[名前]]&amp;Attack[[#This Row],[レアリティ]]</f>
        <v>ユニフォーム池尻隼人ICONIC</v>
      </c>
    </row>
    <row r="899" spans="1:24" x14ac:dyDescent="0.25">
      <c r="A899">
        <f>VLOOKUP(Attack[[#This Row],[No用]],SetNo[[No.用]:[vlookup 用]],2,FALSE)</f>
        <v>206</v>
      </c>
      <c r="B899">
        <f>IF(ROW()=2,1,IF(A898&lt;&gt;Attack[[#This Row],[No]],1,B898+1))</f>
        <v>2</v>
      </c>
      <c r="C899" t="s">
        <v>205</v>
      </c>
      <c r="D899" t="s">
        <v>62</v>
      </c>
      <c r="E899" t="s">
        <v>24</v>
      </c>
      <c r="F899" t="s">
        <v>25</v>
      </c>
      <c r="G899" t="s">
        <v>56</v>
      </c>
      <c r="H899" t="s">
        <v>71</v>
      </c>
      <c r="I899">
        <v>1</v>
      </c>
      <c r="J899" t="s">
        <v>234</v>
      </c>
      <c r="K899" s="1" t="s">
        <v>169</v>
      </c>
      <c r="L899" s="1" t="s">
        <v>173</v>
      </c>
      <c r="M899">
        <v>33</v>
      </c>
      <c r="N899">
        <v>0</v>
      </c>
      <c r="O899">
        <v>0</v>
      </c>
      <c r="P899">
        <v>0</v>
      </c>
      <c r="X899" t="str">
        <f>Attack[[#This Row],[服装]]&amp;Attack[[#This Row],[名前]]&amp;Attack[[#This Row],[レアリティ]]</f>
        <v>ユニフォーム池尻隼人ICONIC</v>
      </c>
    </row>
    <row r="900" spans="1:24" x14ac:dyDescent="0.25">
      <c r="A900">
        <f>VLOOKUP(Attack[[#This Row],[No用]],SetNo[[No.用]:[vlookup 用]],2,FALSE)</f>
        <v>206</v>
      </c>
      <c r="B900">
        <f>IF(ROW()=2,1,IF(A899&lt;&gt;Attack[[#This Row],[No]],1,B899+1))</f>
        <v>3</v>
      </c>
      <c r="C900" t="s">
        <v>205</v>
      </c>
      <c r="D900" t="s">
        <v>62</v>
      </c>
      <c r="E900" t="s">
        <v>24</v>
      </c>
      <c r="F900" t="s">
        <v>25</v>
      </c>
      <c r="G900" t="s">
        <v>56</v>
      </c>
      <c r="H900" t="s">
        <v>71</v>
      </c>
      <c r="I900">
        <v>1</v>
      </c>
      <c r="J900" t="s">
        <v>234</v>
      </c>
      <c r="K900" s="1" t="s">
        <v>265</v>
      </c>
      <c r="L900" s="1" t="s">
        <v>173</v>
      </c>
      <c r="M900">
        <v>42</v>
      </c>
      <c r="N900">
        <v>0</v>
      </c>
      <c r="O900">
        <v>0</v>
      </c>
      <c r="P900">
        <v>0</v>
      </c>
      <c r="X900" t="str">
        <f>Attack[[#This Row],[服装]]&amp;Attack[[#This Row],[名前]]&amp;Attack[[#This Row],[レアリティ]]</f>
        <v>ユニフォーム池尻隼人ICONIC</v>
      </c>
    </row>
    <row r="901" spans="1:24" x14ac:dyDescent="0.25">
      <c r="A901">
        <f>VLOOKUP(Attack[[#This Row],[No用]],SetNo[[No.用]:[vlookup 用]],2,FALSE)</f>
        <v>206</v>
      </c>
      <c r="B901">
        <f>IF(ROW()=2,1,IF(A900&lt;&gt;Attack[[#This Row],[No]],1,B900+1))</f>
        <v>4</v>
      </c>
      <c r="C901" t="s">
        <v>205</v>
      </c>
      <c r="D901" t="s">
        <v>62</v>
      </c>
      <c r="E901" t="s">
        <v>24</v>
      </c>
      <c r="F901" t="s">
        <v>25</v>
      </c>
      <c r="G901" t="s">
        <v>56</v>
      </c>
      <c r="H901" t="s">
        <v>71</v>
      </c>
      <c r="I901">
        <v>1</v>
      </c>
      <c r="J901" t="s">
        <v>234</v>
      </c>
      <c r="K901" s="1" t="s">
        <v>172</v>
      </c>
      <c r="L901" s="1" t="s">
        <v>162</v>
      </c>
      <c r="M901">
        <v>30</v>
      </c>
      <c r="N901">
        <v>0</v>
      </c>
      <c r="O901">
        <v>0</v>
      </c>
      <c r="P901">
        <v>0</v>
      </c>
      <c r="X901" t="str">
        <f>Attack[[#This Row],[服装]]&amp;Attack[[#This Row],[名前]]&amp;Attack[[#This Row],[レアリティ]]</f>
        <v>ユニフォーム池尻隼人ICONIC</v>
      </c>
    </row>
    <row r="902" spans="1:24" x14ac:dyDescent="0.25">
      <c r="A902">
        <f>VLOOKUP(Attack[[#This Row],[No用]],SetNo[[No.用]:[vlookup 用]],2,FALSE)</f>
        <v>206</v>
      </c>
      <c r="B902">
        <f>IF(ROW()=2,1,IF(A901&lt;&gt;Attack[[#This Row],[No]],1,B901+1))</f>
        <v>5</v>
      </c>
      <c r="C902" t="s">
        <v>205</v>
      </c>
      <c r="D902" t="s">
        <v>62</v>
      </c>
      <c r="E902" t="s">
        <v>24</v>
      </c>
      <c r="F902" t="s">
        <v>25</v>
      </c>
      <c r="G902" t="s">
        <v>56</v>
      </c>
      <c r="H902" t="s">
        <v>71</v>
      </c>
      <c r="I902">
        <v>1</v>
      </c>
      <c r="J902" t="s">
        <v>234</v>
      </c>
      <c r="K902" s="1" t="s">
        <v>183</v>
      </c>
      <c r="L902" s="1" t="s">
        <v>224</v>
      </c>
      <c r="M902">
        <v>45</v>
      </c>
      <c r="N902">
        <v>0</v>
      </c>
      <c r="O902">
        <v>55</v>
      </c>
      <c r="P902">
        <v>0</v>
      </c>
      <c r="X902" t="str">
        <f>Attack[[#This Row],[服装]]&amp;Attack[[#This Row],[名前]]&amp;Attack[[#This Row],[レアリティ]]</f>
        <v>ユニフォーム池尻隼人ICONIC</v>
      </c>
    </row>
    <row r="903" spans="1:24" x14ac:dyDescent="0.25">
      <c r="A903">
        <f>VLOOKUP(Attack[[#This Row],[No用]],SetNo[[No.用]:[vlookup 用]],2,FALSE)</f>
        <v>207</v>
      </c>
      <c r="B903">
        <f>IF(ROW()=2,1,IF(A902&lt;&gt;Attack[[#This Row],[No]],1,B902+1))</f>
        <v>1</v>
      </c>
      <c r="C903" s="1" t="s">
        <v>759</v>
      </c>
      <c r="D903" s="1" t="s">
        <v>62</v>
      </c>
      <c r="E903" s="1" t="s">
        <v>77</v>
      </c>
      <c r="F903" s="1" t="s">
        <v>25</v>
      </c>
      <c r="G903" s="1" t="s">
        <v>56</v>
      </c>
      <c r="H903" s="1" t="s">
        <v>71</v>
      </c>
      <c r="I903">
        <v>1</v>
      </c>
      <c r="J903" t="s">
        <v>234</v>
      </c>
      <c r="K903" s="1" t="s">
        <v>168</v>
      </c>
      <c r="L903" s="1" t="s">
        <v>173</v>
      </c>
      <c r="M903">
        <v>34</v>
      </c>
      <c r="N903">
        <v>0</v>
      </c>
      <c r="O903">
        <v>0</v>
      </c>
      <c r="P903">
        <v>0</v>
      </c>
      <c r="X903" t="str">
        <f>Attack[[#This Row],[服装]]&amp;Attack[[#This Row],[名前]]&amp;Attack[[#This Row],[レアリティ]]</f>
        <v>文化祭2池尻隼人ICONIC</v>
      </c>
    </row>
    <row r="904" spans="1:24" x14ac:dyDescent="0.25">
      <c r="A904">
        <f>VLOOKUP(Attack[[#This Row],[No用]],SetNo[[No.用]:[vlookup 用]],2,FALSE)</f>
        <v>207</v>
      </c>
      <c r="B904">
        <f>IF(ROW()=2,1,IF(A903&lt;&gt;Attack[[#This Row],[No]],1,B903+1))</f>
        <v>2</v>
      </c>
      <c r="C904" s="1" t="s">
        <v>759</v>
      </c>
      <c r="D904" s="1" t="s">
        <v>62</v>
      </c>
      <c r="E904" s="1" t="s">
        <v>77</v>
      </c>
      <c r="F904" s="1" t="s">
        <v>25</v>
      </c>
      <c r="G904" s="1" t="s">
        <v>56</v>
      </c>
      <c r="H904" s="1" t="s">
        <v>71</v>
      </c>
      <c r="I904">
        <v>1</v>
      </c>
      <c r="J904" t="s">
        <v>234</v>
      </c>
      <c r="K904" s="1" t="s">
        <v>169</v>
      </c>
      <c r="L904" s="1" t="s">
        <v>173</v>
      </c>
      <c r="M904">
        <v>34</v>
      </c>
      <c r="N904">
        <v>0</v>
      </c>
      <c r="O904">
        <v>0</v>
      </c>
      <c r="P904">
        <v>0</v>
      </c>
      <c r="X904" t="str">
        <f>Attack[[#This Row],[服装]]&amp;Attack[[#This Row],[名前]]&amp;Attack[[#This Row],[レアリティ]]</f>
        <v>文化祭2池尻隼人ICONIC</v>
      </c>
    </row>
    <row r="905" spans="1:24" x14ac:dyDescent="0.25">
      <c r="A905">
        <f>VLOOKUP(Attack[[#This Row],[No用]],SetNo[[No.用]:[vlookup 用]],2,FALSE)</f>
        <v>207</v>
      </c>
      <c r="B905">
        <f>IF(ROW()=2,1,IF(A904&lt;&gt;Attack[[#This Row],[No]],1,B904+1))</f>
        <v>3</v>
      </c>
      <c r="C905" s="1" t="s">
        <v>759</v>
      </c>
      <c r="D905" s="1" t="s">
        <v>62</v>
      </c>
      <c r="E905" s="1" t="s">
        <v>77</v>
      </c>
      <c r="F905" s="1" t="s">
        <v>25</v>
      </c>
      <c r="G905" s="1" t="s">
        <v>56</v>
      </c>
      <c r="H905" s="1" t="s">
        <v>71</v>
      </c>
      <c r="I905">
        <v>1</v>
      </c>
      <c r="J905" t="s">
        <v>234</v>
      </c>
      <c r="K905" s="1" t="s">
        <v>265</v>
      </c>
      <c r="L905" s="1" t="s">
        <v>173</v>
      </c>
      <c r="M905">
        <v>42</v>
      </c>
      <c r="N905">
        <v>0</v>
      </c>
      <c r="O905">
        <v>0</v>
      </c>
      <c r="P905">
        <v>0</v>
      </c>
      <c r="X905" t="str">
        <f>Attack[[#This Row],[服装]]&amp;Attack[[#This Row],[名前]]&amp;Attack[[#This Row],[レアリティ]]</f>
        <v>文化祭2池尻隼人ICONIC</v>
      </c>
    </row>
    <row r="906" spans="1:24" x14ac:dyDescent="0.25">
      <c r="A906">
        <f>VLOOKUP(Attack[[#This Row],[No用]],SetNo[[No.用]:[vlookup 用]],2,FALSE)</f>
        <v>207</v>
      </c>
      <c r="B906">
        <f>IF(ROW()=2,1,IF(A905&lt;&gt;Attack[[#This Row],[No]],1,B905+1))</f>
        <v>4</v>
      </c>
      <c r="C906" s="1" t="s">
        <v>759</v>
      </c>
      <c r="D906" s="1" t="s">
        <v>62</v>
      </c>
      <c r="E906" s="1" t="s">
        <v>77</v>
      </c>
      <c r="F906" s="1" t="s">
        <v>25</v>
      </c>
      <c r="G906" s="1" t="s">
        <v>56</v>
      </c>
      <c r="H906" s="1" t="s">
        <v>71</v>
      </c>
      <c r="I906">
        <v>1</v>
      </c>
      <c r="J906" t="s">
        <v>234</v>
      </c>
      <c r="K906" s="1" t="s">
        <v>172</v>
      </c>
      <c r="L906" s="1" t="s">
        <v>162</v>
      </c>
      <c r="M906">
        <v>30</v>
      </c>
      <c r="N906">
        <v>0</v>
      </c>
      <c r="O906">
        <v>0</v>
      </c>
      <c r="P906">
        <v>0</v>
      </c>
      <c r="X906" t="str">
        <f>Attack[[#This Row],[服装]]&amp;Attack[[#This Row],[名前]]&amp;Attack[[#This Row],[レアリティ]]</f>
        <v>文化祭2池尻隼人ICONIC</v>
      </c>
    </row>
    <row r="907" spans="1:24" x14ac:dyDescent="0.25">
      <c r="A907">
        <f>VLOOKUP(Attack[[#This Row],[No用]],SetNo[[No.用]:[vlookup 用]],2,FALSE)</f>
        <v>207</v>
      </c>
      <c r="B907">
        <f>IF(ROW()=2,1,IF(A906&lt;&gt;Attack[[#This Row],[No]],1,B906+1))</f>
        <v>5</v>
      </c>
      <c r="C907" s="1" t="s">
        <v>759</v>
      </c>
      <c r="D907" s="1" t="s">
        <v>62</v>
      </c>
      <c r="E907" s="1" t="s">
        <v>77</v>
      </c>
      <c r="F907" s="1" t="s">
        <v>25</v>
      </c>
      <c r="G907" s="1" t="s">
        <v>56</v>
      </c>
      <c r="H907" s="1" t="s">
        <v>71</v>
      </c>
      <c r="I907">
        <v>1</v>
      </c>
      <c r="J907" t="s">
        <v>234</v>
      </c>
      <c r="K907" s="1" t="s">
        <v>183</v>
      </c>
      <c r="L907" s="1" t="s">
        <v>224</v>
      </c>
      <c r="M907">
        <v>45</v>
      </c>
      <c r="N907">
        <v>0</v>
      </c>
      <c r="O907">
        <v>55</v>
      </c>
      <c r="P907">
        <v>0</v>
      </c>
      <c r="X907" t="str">
        <f>Attack[[#This Row],[服装]]&amp;Attack[[#This Row],[名前]]&amp;Attack[[#This Row],[レアリティ]]</f>
        <v>文化祭2池尻隼人ICONIC</v>
      </c>
    </row>
    <row r="908" spans="1:24" x14ac:dyDescent="0.25">
      <c r="A908">
        <f>VLOOKUP(Attack[[#This Row],[No用]],SetNo[[No.用]:[vlookup 用]],2,FALSE)</f>
        <v>208</v>
      </c>
      <c r="B908">
        <f>IF(ROW()=2,1,IF(A907&lt;&gt;Attack[[#This Row],[No]],1,B907+1))</f>
        <v>1</v>
      </c>
      <c r="C908" s="1" t="s">
        <v>893</v>
      </c>
      <c r="D908" s="1" t="s">
        <v>62</v>
      </c>
      <c r="E908" s="1" t="s">
        <v>73</v>
      </c>
      <c r="F908" s="1" t="s">
        <v>25</v>
      </c>
      <c r="G908" s="1" t="s">
        <v>56</v>
      </c>
      <c r="H908" s="1" t="s">
        <v>71</v>
      </c>
      <c r="I908">
        <v>1</v>
      </c>
      <c r="J908" t="s">
        <v>234</v>
      </c>
      <c r="K908" s="1" t="s">
        <v>168</v>
      </c>
      <c r="L908" s="1" t="s">
        <v>162</v>
      </c>
      <c r="M908">
        <v>27</v>
      </c>
      <c r="N908">
        <v>0</v>
      </c>
      <c r="O908">
        <v>0</v>
      </c>
      <c r="P908">
        <v>0</v>
      </c>
      <c r="X908" t="str">
        <f>Attack[[#This Row],[服装]]&amp;Attack[[#This Row],[名前]]&amp;Attack[[#This Row],[レアリティ]]</f>
        <v>遊園地池尻隼人ICONIC</v>
      </c>
    </row>
    <row r="909" spans="1:24" x14ac:dyDescent="0.25">
      <c r="A909">
        <f>VLOOKUP(Attack[[#This Row],[No用]],SetNo[[No.用]:[vlookup 用]],2,FALSE)</f>
        <v>208</v>
      </c>
      <c r="B909">
        <f>IF(ROW()=2,1,IF(A908&lt;&gt;Attack[[#This Row],[No]],1,B908+1))</f>
        <v>2</v>
      </c>
      <c r="C909" s="1" t="s">
        <v>893</v>
      </c>
      <c r="D909" s="1" t="s">
        <v>62</v>
      </c>
      <c r="E909" s="1" t="s">
        <v>73</v>
      </c>
      <c r="F909" s="1" t="s">
        <v>25</v>
      </c>
      <c r="G909" s="1" t="s">
        <v>56</v>
      </c>
      <c r="H909" s="1" t="s">
        <v>71</v>
      </c>
      <c r="I909">
        <v>1</v>
      </c>
      <c r="J909" t="s">
        <v>234</v>
      </c>
      <c r="K909" s="1" t="s">
        <v>169</v>
      </c>
      <c r="L909" s="1" t="s">
        <v>162</v>
      </c>
      <c r="M909">
        <v>27</v>
      </c>
      <c r="N909">
        <v>0</v>
      </c>
      <c r="O909">
        <v>0</v>
      </c>
      <c r="P909">
        <v>0</v>
      </c>
      <c r="X909" t="str">
        <f>Attack[[#This Row],[服装]]&amp;Attack[[#This Row],[名前]]&amp;Attack[[#This Row],[レアリティ]]</f>
        <v>遊園地池尻隼人ICONIC</v>
      </c>
    </row>
    <row r="910" spans="1:24" x14ac:dyDescent="0.25">
      <c r="A910">
        <f>VLOOKUP(Attack[[#This Row],[No用]],SetNo[[No.用]:[vlookup 用]],2,FALSE)</f>
        <v>208</v>
      </c>
      <c r="B910">
        <f>IF(ROW()=2,1,IF(A909&lt;&gt;Attack[[#This Row],[No]],1,B909+1))</f>
        <v>3</v>
      </c>
      <c r="C910" s="1" t="s">
        <v>893</v>
      </c>
      <c r="D910" s="1" t="s">
        <v>62</v>
      </c>
      <c r="E910" s="1" t="s">
        <v>73</v>
      </c>
      <c r="F910" s="1" t="s">
        <v>25</v>
      </c>
      <c r="G910" s="1" t="s">
        <v>56</v>
      </c>
      <c r="H910" s="1" t="s">
        <v>71</v>
      </c>
      <c r="I910">
        <v>1</v>
      </c>
      <c r="J910" t="s">
        <v>234</v>
      </c>
      <c r="K910" s="1" t="s">
        <v>265</v>
      </c>
      <c r="L910" s="1" t="s">
        <v>178</v>
      </c>
      <c r="M910">
        <v>39</v>
      </c>
      <c r="N910">
        <v>0</v>
      </c>
      <c r="O910">
        <v>0</v>
      </c>
      <c r="P910">
        <v>0</v>
      </c>
      <c r="X910" t="str">
        <f>Attack[[#This Row],[服装]]&amp;Attack[[#This Row],[名前]]&amp;Attack[[#This Row],[レアリティ]]</f>
        <v>遊園地池尻隼人ICONIC</v>
      </c>
    </row>
    <row r="911" spans="1:24" x14ac:dyDescent="0.25">
      <c r="A911">
        <f>VLOOKUP(Attack[[#This Row],[No用]],SetNo[[No.用]:[vlookup 用]],2,FALSE)</f>
        <v>208</v>
      </c>
      <c r="B911">
        <f>IF(ROW()=2,1,IF(A910&lt;&gt;Attack[[#This Row],[No]],1,B910+1))</f>
        <v>4</v>
      </c>
      <c r="C911" s="1" t="s">
        <v>893</v>
      </c>
      <c r="D911" s="1" t="s">
        <v>62</v>
      </c>
      <c r="E911" s="1" t="s">
        <v>73</v>
      </c>
      <c r="F911" s="1" t="s">
        <v>25</v>
      </c>
      <c r="G911" s="1" t="s">
        <v>56</v>
      </c>
      <c r="H911" s="1" t="s">
        <v>71</v>
      </c>
      <c r="I911">
        <v>1</v>
      </c>
      <c r="J911" t="s">
        <v>234</v>
      </c>
      <c r="K911" s="1" t="s">
        <v>172</v>
      </c>
      <c r="L911" s="1" t="s">
        <v>162</v>
      </c>
      <c r="M911">
        <v>30</v>
      </c>
      <c r="N911">
        <v>0</v>
      </c>
      <c r="O911">
        <v>0</v>
      </c>
      <c r="P911">
        <v>0</v>
      </c>
      <c r="X911" t="str">
        <f>Attack[[#This Row],[服装]]&amp;Attack[[#This Row],[名前]]&amp;Attack[[#This Row],[レアリティ]]</f>
        <v>遊園地池尻隼人ICONIC</v>
      </c>
    </row>
    <row r="912" spans="1:24" x14ac:dyDescent="0.25">
      <c r="A912">
        <f>VLOOKUP(Attack[[#This Row],[No用]],SetNo[[No.用]:[vlookup 用]],2,FALSE)</f>
        <v>209</v>
      </c>
      <c r="B912">
        <f>IF(ROW()=2,1,IF(A911&lt;&gt;Attack[[#This Row],[No]],1,B911+1))</f>
        <v>1</v>
      </c>
      <c r="C912" t="s">
        <v>205</v>
      </c>
      <c r="D912" t="s">
        <v>63</v>
      </c>
      <c r="E912" t="s">
        <v>28</v>
      </c>
      <c r="F912" t="s">
        <v>25</v>
      </c>
      <c r="G912" t="s">
        <v>64</v>
      </c>
      <c r="H912" t="s">
        <v>71</v>
      </c>
      <c r="I912">
        <v>1</v>
      </c>
      <c r="J912" t="s">
        <v>234</v>
      </c>
      <c r="K912" s="1" t="s">
        <v>168</v>
      </c>
      <c r="L912" s="1" t="s">
        <v>173</v>
      </c>
      <c r="M912">
        <v>30</v>
      </c>
      <c r="N912">
        <v>0</v>
      </c>
      <c r="O912">
        <v>0</v>
      </c>
      <c r="P912">
        <v>0</v>
      </c>
      <c r="X912" t="str">
        <f>Attack[[#This Row],[服装]]&amp;Attack[[#This Row],[名前]]&amp;Attack[[#This Row],[レアリティ]]</f>
        <v>ユニフォーム十和田良樹ICONIC</v>
      </c>
    </row>
    <row r="913" spans="1:24" x14ac:dyDescent="0.25">
      <c r="A913">
        <f>VLOOKUP(Attack[[#This Row],[No用]],SetNo[[No.用]:[vlookup 用]],2,FALSE)</f>
        <v>209</v>
      </c>
      <c r="B913">
        <f>IF(ROW()=2,1,IF(A912&lt;&gt;Attack[[#This Row],[No]],1,B912+1))</f>
        <v>2</v>
      </c>
      <c r="C913" t="s">
        <v>205</v>
      </c>
      <c r="D913" t="s">
        <v>63</v>
      </c>
      <c r="E913" t="s">
        <v>28</v>
      </c>
      <c r="F913" t="s">
        <v>25</v>
      </c>
      <c r="G913" t="s">
        <v>64</v>
      </c>
      <c r="H913" t="s">
        <v>71</v>
      </c>
      <c r="I913">
        <v>1</v>
      </c>
      <c r="J913" t="s">
        <v>234</v>
      </c>
      <c r="K913" s="1" t="s">
        <v>169</v>
      </c>
      <c r="L913" s="1" t="s">
        <v>173</v>
      </c>
      <c r="M913">
        <v>30</v>
      </c>
      <c r="N913">
        <v>0</v>
      </c>
      <c r="O913">
        <v>0</v>
      </c>
      <c r="P913">
        <v>0</v>
      </c>
      <c r="X913" t="str">
        <f>Attack[[#This Row],[服装]]&amp;Attack[[#This Row],[名前]]&amp;Attack[[#This Row],[レアリティ]]</f>
        <v>ユニフォーム十和田良樹ICONIC</v>
      </c>
    </row>
    <row r="914" spans="1:24" x14ac:dyDescent="0.25">
      <c r="A914">
        <f>VLOOKUP(Attack[[#This Row],[No用]],SetNo[[No.用]:[vlookup 用]],2,FALSE)</f>
        <v>209</v>
      </c>
      <c r="B914">
        <f>IF(ROW()=2,1,IF(A913&lt;&gt;Attack[[#This Row],[No]],1,B913+1))</f>
        <v>3</v>
      </c>
      <c r="C914" t="s">
        <v>205</v>
      </c>
      <c r="D914" t="s">
        <v>63</v>
      </c>
      <c r="E914" t="s">
        <v>28</v>
      </c>
      <c r="F914" t="s">
        <v>25</v>
      </c>
      <c r="G914" t="s">
        <v>64</v>
      </c>
      <c r="H914" t="s">
        <v>71</v>
      </c>
      <c r="I914">
        <v>1</v>
      </c>
      <c r="J914" t="s">
        <v>234</v>
      </c>
      <c r="K914" s="1" t="s">
        <v>264</v>
      </c>
      <c r="L914" s="1" t="s">
        <v>173</v>
      </c>
      <c r="M914">
        <v>42</v>
      </c>
      <c r="N914">
        <v>0</v>
      </c>
      <c r="O914">
        <v>0</v>
      </c>
      <c r="P914">
        <v>0</v>
      </c>
      <c r="X914" t="str">
        <f>Attack[[#This Row],[服装]]&amp;Attack[[#This Row],[名前]]&amp;Attack[[#This Row],[レアリティ]]</f>
        <v>ユニフォーム十和田良樹ICONIC</v>
      </c>
    </row>
    <row r="915" spans="1:24" x14ac:dyDescent="0.25">
      <c r="A915">
        <f>VLOOKUP(Attack[[#This Row],[No用]],SetNo[[No.用]:[vlookup 用]],2,FALSE)</f>
        <v>209</v>
      </c>
      <c r="B915">
        <f>IF(ROW()=2,1,IF(A914&lt;&gt;Attack[[#This Row],[No]],1,B914+1))</f>
        <v>4</v>
      </c>
      <c r="C915" t="s">
        <v>205</v>
      </c>
      <c r="D915" t="s">
        <v>63</v>
      </c>
      <c r="E915" t="s">
        <v>28</v>
      </c>
      <c r="F915" t="s">
        <v>25</v>
      </c>
      <c r="G915" t="s">
        <v>64</v>
      </c>
      <c r="H915" t="s">
        <v>71</v>
      </c>
      <c r="I915">
        <v>1</v>
      </c>
      <c r="J915" t="s">
        <v>234</v>
      </c>
      <c r="K915" s="1" t="s">
        <v>172</v>
      </c>
      <c r="L915" s="1" t="s">
        <v>162</v>
      </c>
      <c r="M915">
        <v>30</v>
      </c>
      <c r="N915">
        <v>0</v>
      </c>
      <c r="O915">
        <v>0</v>
      </c>
      <c r="P915">
        <v>0</v>
      </c>
      <c r="X915" t="str">
        <f>Attack[[#This Row],[服装]]&amp;Attack[[#This Row],[名前]]&amp;Attack[[#This Row],[レアリティ]]</f>
        <v>ユニフォーム十和田良樹ICONIC</v>
      </c>
    </row>
    <row r="916" spans="1:24" x14ac:dyDescent="0.25">
      <c r="A916">
        <f>VLOOKUP(Attack[[#This Row],[No用]],SetNo[[No.用]:[vlookup 用]],2,FALSE)</f>
        <v>209</v>
      </c>
      <c r="B916">
        <f>IF(ROW()=2,1,IF(A915&lt;&gt;Attack[[#This Row],[No]],1,B915+1))</f>
        <v>5</v>
      </c>
      <c r="C916" t="s">
        <v>205</v>
      </c>
      <c r="D916" t="s">
        <v>63</v>
      </c>
      <c r="E916" t="s">
        <v>28</v>
      </c>
      <c r="F916" t="s">
        <v>25</v>
      </c>
      <c r="G916" t="s">
        <v>64</v>
      </c>
      <c r="H916" t="s">
        <v>71</v>
      </c>
      <c r="I916">
        <v>1</v>
      </c>
      <c r="J916" t="s">
        <v>234</v>
      </c>
      <c r="K916" s="1" t="s">
        <v>183</v>
      </c>
      <c r="L916" s="1" t="s">
        <v>224</v>
      </c>
      <c r="M916">
        <v>47</v>
      </c>
      <c r="N916">
        <v>0</v>
      </c>
      <c r="O916">
        <v>57</v>
      </c>
      <c r="P916">
        <v>0</v>
      </c>
      <c r="X916" t="str">
        <f>Attack[[#This Row],[服装]]&amp;Attack[[#This Row],[名前]]&amp;Attack[[#This Row],[レアリティ]]</f>
        <v>ユニフォーム十和田良樹ICONIC</v>
      </c>
    </row>
    <row r="917" spans="1:24" x14ac:dyDescent="0.25">
      <c r="A917">
        <f>VLOOKUP(Attack[[#This Row],[No用]],SetNo[[No.用]:[vlookup 用]],2,FALSE)</f>
        <v>210</v>
      </c>
      <c r="B917">
        <f>IF(ROW()=2,1,IF(A916&lt;&gt;Attack[[#This Row],[No]],1,B916+1))</f>
        <v>1</v>
      </c>
      <c r="C917" t="s">
        <v>205</v>
      </c>
      <c r="D917" t="s">
        <v>65</v>
      </c>
      <c r="E917" t="s">
        <v>28</v>
      </c>
      <c r="F917" t="s">
        <v>26</v>
      </c>
      <c r="G917" t="s">
        <v>64</v>
      </c>
      <c r="H917" t="s">
        <v>71</v>
      </c>
      <c r="I917">
        <v>1</v>
      </c>
      <c r="J917" t="s">
        <v>234</v>
      </c>
      <c r="K917" s="1" t="s">
        <v>168</v>
      </c>
      <c r="L917" s="1" t="s">
        <v>162</v>
      </c>
      <c r="M917">
        <v>26</v>
      </c>
      <c r="N917">
        <v>0</v>
      </c>
      <c r="O917">
        <v>0</v>
      </c>
      <c r="P917">
        <v>0</v>
      </c>
      <c r="X917" t="str">
        <f>Attack[[#This Row],[服装]]&amp;Attack[[#This Row],[名前]]&amp;Attack[[#This Row],[レアリティ]]</f>
        <v>ユニフォーム森岳歩ICONIC</v>
      </c>
    </row>
    <row r="918" spans="1:24" x14ac:dyDescent="0.25">
      <c r="A918">
        <f>VLOOKUP(Attack[[#This Row],[No用]],SetNo[[No.用]:[vlookup 用]],2,FALSE)</f>
        <v>210</v>
      </c>
      <c r="B918">
        <f>IF(ROW()=2,1,IF(A917&lt;&gt;Attack[[#This Row],[No]],1,B917+1))</f>
        <v>2</v>
      </c>
      <c r="C918" t="s">
        <v>205</v>
      </c>
      <c r="D918" t="s">
        <v>65</v>
      </c>
      <c r="E918" t="s">
        <v>28</v>
      </c>
      <c r="F918" t="s">
        <v>26</v>
      </c>
      <c r="G918" t="s">
        <v>64</v>
      </c>
      <c r="H918" t="s">
        <v>71</v>
      </c>
      <c r="I918">
        <v>1</v>
      </c>
      <c r="J918" t="s">
        <v>234</v>
      </c>
      <c r="K918" s="1" t="s">
        <v>169</v>
      </c>
      <c r="L918" s="1" t="s">
        <v>162</v>
      </c>
      <c r="M918">
        <v>24</v>
      </c>
      <c r="N918">
        <v>0</v>
      </c>
      <c r="O918">
        <v>0</v>
      </c>
      <c r="P918">
        <v>0</v>
      </c>
      <c r="X918" t="str">
        <f>Attack[[#This Row],[服装]]&amp;Attack[[#This Row],[名前]]&amp;Attack[[#This Row],[レアリティ]]</f>
        <v>ユニフォーム森岳歩ICONIC</v>
      </c>
    </row>
    <row r="919" spans="1:24" x14ac:dyDescent="0.25">
      <c r="A919">
        <f>VLOOKUP(Attack[[#This Row],[No用]],SetNo[[No.用]:[vlookup 用]],2,FALSE)</f>
        <v>210</v>
      </c>
      <c r="B919">
        <f>IF(ROW()=2,1,IF(A918&lt;&gt;Attack[[#This Row],[No]],1,B918+1))</f>
        <v>3</v>
      </c>
      <c r="C919" t="s">
        <v>205</v>
      </c>
      <c r="D919" t="s">
        <v>65</v>
      </c>
      <c r="E919" t="s">
        <v>28</v>
      </c>
      <c r="F919" t="s">
        <v>26</v>
      </c>
      <c r="G919" t="s">
        <v>64</v>
      </c>
      <c r="H919" t="s">
        <v>71</v>
      </c>
      <c r="I919">
        <v>1</v>
      </c>
      <c r="J919" t="s">
        <v>234</v>
      </c>
      <c r="K919" s="1" t="s">
        <v>172</v>
      </c>
      <c r="L919" s="1" t="s">
        <v>162</v>
      </c>
      <c r="M919">
        <v>24</v>
      </c>
      <c r="N919">
        <v>0</v>
      </c>
      <c r="O919">
        <v>0</v>
      </c>
      <c r="P919">
        <v>0</v>
      </c>
      <c r="X919" t="str">
        <f>Attack[[#This Row],[服装]]&amp;Attack[[#This Row],[名前]]&amp;Attack[[#This Row],[レアリティ]]</f>
        <v>ユニフォーム森岳歩ICONIC</v>
      </c>
    </row>
    <row r="920" spans="1:24" x14ac:dyDescent="0.25">
      <c r="A920">
        <f>VLOOKUP(Attack[[#This Row],[No用]],SetNo[[No.用]:[vlookup 用]],2,FALSE)</f>
        <v>211</v>
      </c>
      <c r="B920">
        <f>IF(ROW()=2,1,IF(A919&lt;&gt;Attack[[#This Row],[No]],1,B919+1))</f>
        <v>1</v>
      </c>
      <c r="C920" t="s">
        <v>205</v>
      </c>
      <c r="D920" t="s">
        <v>66</v>
      </c>
      <c r="E920" t="s">
        <v>24</v>
      </c>
      <c r="F920" t="s">
        <v>25</v>
      </c>
      <c r="G920" t="s">
        <v>64</v>
      </c>
      <c r="H920" t="s">
        <v>71</v>
      </c>
      <c r="I920">
        <v>1</v>
      </c>
      <c r="J920" t="s">
        <v>234</v>
      </c>
      <c r="K920" s="1" t="s">
        <v>168</v>
      </c>
      <c r="L920" s="1" t="s">
        <v>173</v>
      </c>
      <c r="M920">
        <v>33</v>
      </c>
      <c r="N920">
        <v>0</v>
      </c>
      <c r="O920">
        <v>0</v>
      </c>
      <c r="P920">
        <v>0</v>
      </c>
      <c r="X920" t="str">
        <f>Attack[[#This Row],[服装]]&amp;Attack[[#This Row],[名前]]&amp;Attack[[#This Row],[レアリティ]]</f>
        <v>ユニフォーム唐松拓巳ICONIC</v>
      </c>
    </row>
    <row r="921" spans="1:24" x14ac:dyDescent="0.25">
      <c r="A921">
        <f>VLOOKUP(Attack[[#This Row],[No用]],SetNo[[No.用]:[vlookup 用]],2,FALSE)</f>
        <v>211</v>
      </c>
      <c r="B921">
        <f>IF(ROW()=2,1,IF(A920&lt;&gt;Attack[[#This Row],[No]],1,B920+1))</f>
        <v>2</v>
      </c>
      <c r="C921" t="s">
        <v>205</v>
      </c>
      <c r="D921" t="s">
        <v>66</v>
      </c>
      <c r="E921" t="s">
        <v>24</v>
      </c>
      <c r="F921" t="s">
        <v>25</v>
      </c>
      <c r="G921" t="s">
        <v>64</v>
      </c>
      <c r="H921" t="s">
        <v>71</v>
      </c>
      <c r="I921">
        <v>1</v>
      </c>
      <c r="J921" t="s">
        <v>234</v>
      </c>
      <c r="K921" s="1" t="s">
        <v>169</v>
      </c>
      <c r="L921" s="1" t="s">
        <v>173</v>
      </c>
      <c r="M921">
        <v>33</v>
      </c>
      <c r="N921">
        <v>0</v>
      </c>
      <c r="O921">
        <v>0</v>
      </c>
      <c r="P921">
        <v>0</v>
      </c>
      <c r="X921" t="str">
        <f>Attack[[#This Row],[服装]]&amp;Attack[[#This Row],[名前]]&amp;Attack[[#This Row],[レアリティ]]</f>
        <v>ユニフォーム唐松拓巳ICONIC</v>
      </c>
    </row>
    <row r="922" spans="1:24" x14ac:dyDescent="0.25">
      <c r="A922">
        <f>VLOOKUP(Attack[[#This Row],[No用]],SetNo[[No.用]:[vlookup 用]],2,FALSE)</f>
        <v>211</v>
      </c>
      <c r="B922">
        <f>IF(ROW()=2,1,IF(A921&lt;&gt;Attack[[#This Row],[No]],1,B921+1))</f>
        <v>3</v>
      </c>
      <c r="C922" t="s">
        <v>205</v>
      </c>
      <c r="D922" t="s">
        <v>66</v>
      </c>
      <c r="E922" t="s">
        <v>24</v>
      </c>
      <c r="F922" t="s">
        <v>25</v>
      </c>
      <c r="G922" t="s">
        <v>64</v>
      </c>
      <c r="H922" t="s">
        <v>71</v>
      </c>
      <c r="I922">
        <v>1</v>
      </c>
      <c r="J922" t="s">
        <v>234</v>
      </c>
      <c r="K922" s="1" t="s">
        <v>257</v>
      </c>
      <c r="L922" s="1" t="s">
        <v>173</v>
      </c>
      <c r="M922">
        <v>42</v>
      </c>
      <c r="N922">
        <v>0</v>
      </c>
      <c r="O922">
        <v>0</v>
      </c>
      <c r="P922">
        <v>0</v>
      </c>
      <c r="X922" t="str">
        <f>Attack[[#This Row],[服装]]&amp;Attack[[#This Row],[名前]]&amp;Attack[[#This Row],[レアリティ]]</f>
        <v>ユニフォーム唐松拓巳ICONIC</v>
      </c>
    </row>
    <row r="923" spans="1:24" x14ac:dyDescent="0.25">
      <c r="A923">
        <f>VLOOKUP(Attack[[#This Row],[No用]],SetNo[[No.用]:[vlookup 用]],2,FALSE)</f>
        <v>211</v>
      </c>
      <c r="B923">
        <f>IF(ROW()=2,1,IF(A922&lt;&gt;Attack[[#This Row],[No]],1,B922+1))</f>
        <v>4</v>
      </c>
      <c r="C923" t="s">
        <v>205</v>
      </c>
      <c r="D923" t="s">
        <v>66</v>
      </c>
      <c r="E923" t="s">
        <v>24</v>
      </c>
      <c r="F923" t="s">
        <v>25</v>
      </c>
      <c r="G923" t="s">
        <v>64</v>
      </c>
      <c r="H923" t="s">
        <v>71</v>
      </c>
      <c r="I923">
        <v>1</v>
      </c>
      <c r="J923" t="s">
        <v>234</v>
      </c>
      <c r="K923" s="1" t="s">
        <v>172</v>
      </c>
      <c r="L923" s="1" t="s">
        <v>162</v>
      </c>
      <c r="M923">
        <v>30</v>
      </c>
      <c r="N923">
        <v>0</v>
      </c>
      <c r="O923">
        <v>0</v>
      </c>
      <c r="P923">
        <v>0</v>
      </c>
      <c r="X923" t="str">
        <f>Attack[[#This Row],[服装]]&amp;Attack[[#This Row],[名前]]&amp;Attack[[#This Row],[レアリティ]]</f>
        <v>ユニフォーム唐松拓巳ICONIC</v>
      </c>
    </row>
    <row r="924" spans="1:24" x14ac:dyDescent="0.25">
      <c r="A924">
        <f>VLOOKUP(Attack[[#This Row],[No用]],SetNo[[No.用]:[vlookup 用]],2,FALSE)</f>
        <v>211</v>
      </c>
      <c r="B924">
        <f>IF(ROW()=2,1,IF(A923&lt;&gt;Attack[[#This Row],[No]],1,B923+1))</f>
        <v>5</v>
      </c>
      <c r="C924" t="s">
        <v>205</v>
      </c>
      <c r="D924" t="s">
        <v>66</v>
      </c>
      <c r="E924" t="s">
        <v>24</v>
      </c>
      <c r="F924" t="s">
        <v>25</v>
      </c>
      <c r="G924" t="s">
        <v>64</v>
      </c>
      <c r="H924" t="s">
        <v>71</v>
      </c>
      <c r="I924">
        <v>1</v>
      </c>
      <c r="J924" t="s">
        <v>234</v>
      </c>
      <c r="K924" s="1" t="s">
        <v>183</v>
      </c>
      <c r="L924" s="1" t="s">
        <v>224</v>
      </c>
      <c r="M924">
        <v>45</v>
      </c>
      <c r="N924">
        <v>0</v>
      </c>
      <c r="O924">
        <v>55</v>
      </c>
      <c r="P924">
        <v>0</v>
      </c>
      <c r="X924" t="str">
        <f>Attack[[#This Row],[服装]]&amp;Attack[[#This Row],[名前]]&amp;Attack[[#This Row],[レアリティ]]</f>
        <v>ユニフォーム唐松拓巳ICONIC</v>
      </c>
    </row>
    <row r="925" spans="1:24" x14ac:dyDescent="0.25">
      <c r="A925">
        <f>VLOOKUP(Attack[[#This Row],[No用]],SetNo[[No.用]:[vlookup 用]],2,FALSE)</f>
        <v>212</v>
      </c>
      <c r="B925">
        <f>IF(ROW()=2,1,IF(A924&lt;&gt;Attack[[#This Row],[No]],1,B924+1))</f>
        <v>1</v>
      </c>
      <c r="C925" t="s">
        <v>205</v>
      </c>
      <c r="D925" t="s">
        <v>67</v>
      </c>
      <c r="E925" t="s">
        <v>28</v>
      </c>
      <c r="F925" t="s">
        <v>25</v>
      </c>
      <c r="G925" t="s">
        <v>64</v>
      </c>
      <c r="H925" t="s">
        <v>71</v>
      </c>
      <c r="I925">
        <v>1</v>
      </c>
      <c r="J925" t="s">
        <v>234</v>
      </c>
      <c r="K925" s="1" t="s">
        <v>168</v>
      </c>
      <c r="L925" s="1" t="s">
        <v>173</v>
      </c>
      <c r="M925">
        <v>35</v>
      </c>
      <c r="N925">
        <v>0</v>
      </c>
      <c r="O925">
        <v>0</v>
      </c>
      <c r="P925">
        <v>0</v>
      </c>
      <c r="X925" t="str">
        <f>Attack[[#This Row],[服装]]&amp;Attack[[#This Row],[名前]]&amp;Attack[[#This Row],[レアリティ]]</f>
        <v>ユニフォーム田沢裕樹ICONIC</v>
      </c>
    </row>
    <row r="926" spans="1:24" x14ac:dyDescent="0.25">
      <c r="A926">
        <f>VLOOKUP(Attack[[#This Row],[No用]],SetNo[[No.用]:[vlookup 用]],2,FALSE)</f>
        <v>212</v>
      </c>
      <c r="B926">
        <f>IF(ROW()=2,1,IF(A925&lt;&gt;Attack[[#This Row],[No]],1,B925+1))</f>
        <v>2</v>
      </c>
      <c r="C926" t="s">
        <v>205</v>
      </c>
      <c r="D926" t="s">
        <v>67</v>
      </c>
      <c r="E926" t="s">
        <v>28</v>
      </c>
      <c r="F926" t="s">
        <v>25</v>
      </c>
      <c r="G926" t="s">
        <v>64</v>
      </c>
      <c r="H926" t="s">
        <v>71</v>
      </c>
      <c r="I926">
        <v>1</v>
      </c>
      <c r="J926" t="s">
        <v>234</v>
      </c>
      <c r="K926" s="1" t="s">
        <v>169</v>
      </c>
      <c r="L926" s="1" t="s">
        <v>173</v>
      </c>
      <c r="M926">
        <v>35</v>
      </c>
      <c r="N926">
        <v>0</v>
      </c>
      <c r="O926">
        <v>0</v>
      </c>
      <c r="P926">
        <v>0</v>
      </c>
      <c r="X926" t="str">
        <f>Attack[[#This Row],[服装]]&amp;Attack[[#This Row],[名前]]&amp;Attack[[#This Row],[レアリティ]]</f>
        <v>ユニフォーム田沢裕樹ICONIC</v>
      </c>
    </row>
    <row r="927" spans="1:24" x14ac:dyDescent="0.25">
      <c r="A927">
        <f>VLOOKUP(Attack[[#This Row],[No用]],SetNo[[No.用]:[vlookup 用]],2,FALSE)</f>
        <v>212</v>
      </c>
      <c r="B927">
        <f>IF(ROW()=2,1,IF(A926&lt;&gt;Attack[[#This Row],[No]],1,B926+1))</f>
        <v>3</v>
      </c>
      <c r="C927" t="s">
        <v>205</v>
      </c>
      <c r="D927" t="s">
        <v>67</v>
      </c>
      <c r="E927" t="s">
        <v>28</v>
      </c>
      <c r="F927" t="s">
        <v>25</v>
      </c>
      <c r="G927" t="s">
        <v>64</v>
      </c>
      <c r="H927" t="s">
        <v>71</v>
      </c>
      <c r="I927">
        <v>1</v>
      </c>
      <c r="J927" t="s">
        <v>234</v>
      </c>
      <c r="K927" s="1" t="s">
        <v>170</v>
      </c>
      <c r="L927" s="1" t="s">
        <v>173</v>
      </c>
      <c r="M927">
        <v>42</v>
      </c>
      <c r="N927">
        <v>0</v>
      </c>
      <c r="O927">
        <v>0</v>
      </c>
      <c r="P927">
        <v>0</v>
      </c>
      <c r="X927" t="str">
        <f>Attack[[#This Row],[服装]]&amp;Attack[[#This Row],[名前]]&amp;Attack[[#This Row],[レアリティ]]</f>
        <v>ユニフォーム田沢裕樹ICONIC</v>
      </c>
    </row>
    <row r="928" spans="1:24" x14ac:dyDescent="0.25">
      <c r="A928">
        <f>VLOOKUP(Attack[[#This Row],[No用]],SetNo[[No.用]:[vlookup 用]],2,FALSE)</f>
        <v>212</v>
      </c>
      <c r="B928">
        <f>IF(ROW()=2,1,IF(A927&lt;&gt;Attack[[#This Row],[No]],1,B927+1))</f>
        <v>4</v>
      </c>
      <c r="C928" t="s">
        <v>205</v>
      </c>
      <c r="D928" t="s">
        <v>67</v>
      </c>
      <c r="E928" t="s">
        <v>28</v>
      </c>
      <c r="F928" t="s">
        <v>25</v>
      </c>
      <c r="G928" t="s">
        <v>64</v>
      </c>
      <c r="H928" t="s">
        <v>71</v>
      </c>
      <c r="I928">
        <v>1</v>
      </c>
      <c r="J928" t="s">
        <v>234</v>
      </c>
      <c r="K928" s="1" t="s">
        <v>172</v>
      </c>
      <c r="L928" s="1" t="s">
        <v>162</v>
      </c>
      <c r="M928">
        <v>30</v>
      </c>
      <c r="N928">
        <v>0</v>
      </c>
      <c r="O928">
        <v>0</v>
      </c>
      <c r="P928">
        <v>0</v>
      </c>
      <c r="X928" t="str">
        <f>Attack[[#This Row],[服装]]&amp;Attack[[#This Row],[名前]]&amp;Attack[[#This Row],[レアリティ]]</f>
        <v>ユニフォーム田沢裕樹ICONIC</v>
      </c>
    </row>
    <row r="929" spans="1:24" x14ac:dyDescent="0.25">
      <c r="A929">
        <f>VLOOKUP(Attack[[#This Row],[No用]],SetNo[[No.用]:[vlookup 用]],2,FALSE)</f>
        <v>212</v>
      </c>
      <c r="B929">
        <f>IF(ROW()=2,1,IF(A928&lt;&gt;Attack[[#This Row],[No]],1,B928+1))</f>
        <v>5</v>
      </c>
      <c r="C929" t="s">
        <v>205</v>
      </c>
      <c r="D929" t="s">
        <v>67</v>
      </c>
      <c r="E929" t="s">
        <v>28</v>
      </c>
      <c r="F929" t="s">
        <v>25</v>
      </c>
      <c r="G929" t="s">
        <v>64</v>
      </c>
      <c r="H929" t="s">
        <v>71</v>
      </c>
      <c r="I929">
        <v>1</v>
      </c>
      <c r="J929" t="s">
        <v>234</v>
      </c>
      <c r="K929" s="1" t="s">
        <v>171</v>
      </c>
      <c r="L929" s="1" t="s">
        <v>224</v>
      </c>
      <c r="M929">
        <v>45</v>
      </c>
      <c r="N929">
        <v>0</v>
      </c>
      <c r="O929">
        <v>55</v>
      </c>
      <c r="P929">
        <v>0</v>
      </c>
      <c r="X929" t="str">
        <f>Attack[[#This Row],[服装]]&amp;Attack[[#This Row],[名前]]&amp;Attack[[#This Row],[レアリティ]]</f>
        <v>ユニフォーム田沢裕樹ICONIC</v>
      </c>
    </row>
    <row r="930" spans="1:24" x14ac:dyDescent="0.25">
      <c r="A930">
        <f>VLOOKUP(Attack[[#This Row],[No用]],SetNo[[No.用]:[vlookup 用]],2,FALSE)</f>
        <v>213</v>
      </c>
      <c r="B930">
        <f>IF(ROW()=2,1,IF(A929&lt;&gt;Attack[[#This Row],[No]],1,B929+1))</f>
        <v>1</v>
      </c>
      <c r="C930" t="s">
        <v>205</v>
      </c>
      <c r="D930" t="s">
        <v>68</v>
      </c>
      <c r="E930" t="s">
        <v>28</v>
      </c>
      <c r="F930" t="s">
        <v>26</v>
      </c>
      <c r="G930" t="s">
        <v>64</v>
      </c>
      <c r="H930" t="s">
        <v>71</v>
      </c>
      <c r="I930">
        <v>1</v>
      </c>
      <c r="J930" t="s">
        <v>234</v>
      </c>
      <c r="K930" s="1" t="s">
        <v>168</v>
      </c>
      <c r="L930" s="1" t="s">
        <v>162</v>
      </c>
      <c r="M930">
        <v>27</v>
      </c>
      <c r="N930">
        <v>0</v>
      </c>
      <c r="O930">
        <v>0</v>
      </c>
      <c r="P930">
        <v>0</v>
      </c>
      <c r="X930" t="str">
        <f>Attack[[#This Row],[服装]]&amp;Attack[[#This Row],[名前]]&amp;Attack[[#This Row],[レアリティ]]</f>
        <v>ユニフォーム子安颯真ICONIC</v>
      </c>
    </row>
    <row r="931" spans="1:24" x14ac:dyDescent="0.25">
      <c r="A931">
        <f>VLOOKUP(Attack[[#This Row],[No用]],SetNo[[No.用]:[vlookup 用]],2,FALSE)</f>
        <v>213</v>
      </c>
      <c r="B931">
        <f>IF(ROW()=2,1,IF(A930&lt;&gt;Attack[[#This Row],[No]],1,B930+1))</f>
        <v>2</v>
      </c>
      <c r="C931" t="s">
        <v>205</v>
      </c>
      <c r="D931" t="s">
        <v>68</v>
      </c>
      <c r="E931" t="s">
        <v>28</v>
      </c>
      <c r="F931" t="s">
        <v>26</v>
      </c>
      <c r="G931" t="s">
        <v>64</v>
      </c>
      <c r="H931" t="s">
        <v>71</v>
      </c>
      <c r="I931">
        <v>1</v>
      </c>
      <c r="J931" t="s">
        <v>234</v>
      </c>
      <c r="K931" s="1" t="s">
        <v>169</v>
      </c>
      <c r="L931" s="1" t="s">
        <v>162</v>
      </c>
      <c r="M931">
        <v>27</v>
      </c>
      <c r="N931">
        <v>0</v>
      </c>
      <c r="O931">
        <v>0</v>
      </c>
      <c r="P931">
        <v>0</v>
      </c>
      <c r="X931" t="str">
        <f>Attack[[#This Row],[服装]]&amp;Attack[[#This Row],[名前]]&amp;Attack[[#This Row],[レアリティ]]</f>
        <v>ユニフォーム子安颯真ICONIC</v>
      </c>
    </row>
    <row r="932" spans="1:24" x14ac:dyDescent="0.25">
      <c r="A932">
        <f>VLOOKUP(Attack[[#This Row],[No用]],SetNo[[No.用]:[vlookup 用]],2,FALSE)</f>
        <v>213</v>
      </c>
      <c r="B932">
        <f>IF(ROW()=2,1,IF(A931&lt;&gt;Attack[[#This Row],[No]],1,B931+1))</f>
        <v>3</v>
      </c>
      <c r="C932" t="s">
        <v>205</v>
      </c>
      <c r="D932" t="s">
        <v>68</v>
      </c>
      <c r="E932" t="s">
        <v>28</v>
      </c>
      <c r="F932" t="s">
        <v>26</v>
      </c>
      <c r="G932" t="s">
        <v>64</v>
      </c>
      <c r="H932" t="s">
        <v>71</v>
      </c>
      <c r="I932">
        <v>1</v>
      </c>
      <c r="J932" t="s">
        <v>234</v>
      </c>
      <c r="K932" s="1" t="s">
        <v>172</v>
      </c>
      <c r="L932" s="1" t="s">
        <v>162</v>
      </c>
      <c r="M932">
        <v>25</v>
      </c>
      <c r="N932">
        <v>0</v>
      </c>
      <c r="O932">
        <v>0</v>
      </c>
      <c r="P932">
        <v>0</v>
      </c>
      <c r="X932" t="str">
        <f>Attack[[#This Row],[服装]]&amp;Attack[[#This Row],[名前]]&amp;Attack[[#This Row],[レアリティ]]</f>
        <v>ユニフォーム子安颯真ICONIC</v>
      </c>
    </row>
    <row r="933" spans="1:24" x14ac:dyDescent="0.25">
      <c r="A933">
        <f>VLOOKUP(Attack[[#This Row],[No用]],SetNo[[No.用]:[vlookup 用]],2,FALSE)</f>
        <v>214</v>
      </c>
      <c r="B933">
        <f>IF(ROW()=2,1,IF(A932&lt;&gt;Attack[[#This Row],[No]],1,B932+1))</f>
        <v>1</v>
      </c>
      <c r="C933" s="1" t="s">
        <v>951</v>
      </c>
      <c r="D933" s="1" t="s">
        <v>68</v>
      </c>
      <c r="E933" s="1" t="s">
        <v>73</v>
      </c>
      <c r="F933" s="1" t="s">
        <v>26</v>
      </c>
      <c r="G933" s="1" t="s">
        <v>64</v>
      </c>
      <c r="H933" s="1" t="s">
        <v>71</v>
      </c>
      <c r="I933">
        <v>1</v>
      </c>
      <c r="J933" t="s">
        <v>234</v>
      </c>
      <c r="K933" s="1" t="s">
        <v>168</v>
      </c>
      <c r="L933" s="1" t="s">
        <v>178</v>
      </c>
      <c r="M933">
        <v>30</v>
      </c>
      <c r="N933">
        <v>0</v>
      </c>
      <c r="O933">
        <v>0</v>
      </c>
      <c r="P933">
        <v>0</v>
      </c>
      <c r="X933" t="str">
        <f>Attack[[#This Row],[服装]]&amp;Attack[[#This Row],[名前]]&amp;Attack[[#This Row],[レアリティ]]</f>
        <v>サバゲ2子安颯真ICONIC</v>
      </c>
    </row>
    <row r="934" spans="1:24" x14ac:dyDescent="0.25">
      <c r="A934">
        <f>VLOOKUP(Attack[[#This Row],[No用]],SetNo[[No.用]:[vlookup 用]],2,FALSE)</f>
        <v>214</v>
      </c>
      <c r="B934">
        <f>IF(ROW()=2,1,IF(A933&lt;&gt;Attack[[#This Row],[No]],1,B933+1))</f>
        <v>2</v>
      </c>
      <c r="C934" s="1" t="s">
        <v>951</v>
      </c>
      <c r="D934" s="1" t="s">
        <v>68</v>
      </c>
      <c r="E934" s="1" t="s">
        <v>73</v>
      </c>
      <c r="F934" s="1" t="s">
        <v>26</v>
      </c>
      <c r="G934" s="1" t="s">
        <v>64</v>
      </c>
      <c r="H934" s="1" t="s">
        <v>71</v>
      </c>
      <c r="I934">
        <v>1</v>
      </c>
      <c r="J934" t="s">
        <v>234</v>
      </c>
      <c r="K934" s="1" t="s">
        <v>169</v>
      </c>
      <c r="L934" s="1" t="s">
        <v>162</v>
      </c>
      <c r="M934">
        <v>25</v>
      </c>
      <c r="N934">
        <v>0</v>
      </c>
      <c r="O934">
        <v>0</v>
      </c>
      <c r="P934">
        <v>0</v>
      </c>
      <c r="X934" t="str">
        <f>Attack[[#This Row],[服装]]&amp;Attack[[#This Row],[名前]]&amp;Attack[[#This Row],[レアリティ]]</f>
        <v>サバゲ2子安颯真ICONIC</v>
      </c>
    </row>
    <row r="935" spans="1:24" x14ac:dyDescent="0.25">
      <c r="A935">
        <f>VLOOKUP(Attack[[#This Row],[No用]],SetNo[[No.用]:[vlookup 用]],2,FALSE)</f>
        <v>214</v>
      </c>
      <c r="B935">
        <f>IF(ROW()=2,1,IF(A934&lt;&gt;Attack[[#This Row],[No]],1,B934+1))</f>
        <v>3</v>
      </c>
      <c r="C935" s="1" t="s">
        <v>951</v>
      </c>
      <c r="D935" s="1" t="s">
        <v>68</v>
      </c>
      <c r="E935" s="1" t="s">
        <v>73</v>
      </c>
      <c r="F935" s="1" t="s">
        <v>26</v>
      </c>
      <c r="G935" s="1" t="s">
        <v>64</v>
      </c>
      <c r="H935" s="1" t="s">
        <v>71</v>
      </c>
      <c r="I935">
        <v>1</v>
      </c>
      <c r="J935" t="s">
        <v>234</v>
      </c>
      <c r="K935" s="1" t="s">
        <v>172</v>
      </c>
      <c r="L935" s="1" t="s">
        <v>162</v>
      </c>
      <c r="M935">
        <v>25</v>
      </c>
      <c r="N935">
        <v>0</v>
      </c>
      <c r="O935">
        <v>0</v>
      </c>
      <c r="P935">
        <v>0</v>
      </c>
      <c r="X935" t="str">
        <f>Attack[[#This Row],[服装]]&amp;Attack[[#This Row],[名前]]&amp;Attack[[#This Row],[レアリティ]]</f>
        <v>サバゲ2子安颯真ICONIC</v>
      </c>
    </row>
    <row r="936" spans="1:24" x14ac:dyDescent="0.25">
      <c r="A936">
        <f>VLOOKUP(Attack[[#This Row],[No用]],SetNo[[No.用]:[vlookup 用]],2,FALSE)</f>
        <v>215</v>
      </c>
      <c r="B936">
        <f>IF(ROW()=2,1,IF(A935&lt;&gt;Attack[[#This Row],[No]],1,B935+1))</f>
        <v>1</v>
      </c>
      <c r="C936" t="s">
        <v>205</v>
      </c>
      <c r="D936" t="s">
        <v>69</v>
      </c>
      <c r="E936" t="s">
        <v>28</v>
      </c>
      <c r="F936" t="s">
        <v>21</v>
      </c>
      <c r="G936" t="s">
        <v>64</v>
      </c>
      <c r="H936" t="s">
        <v>71</v>
      </c>
      <c r="I936">
        <v>0</v>
      </c>
      <c r="J936" t="s">
        <v>234</v>
      </c>
      <c r="K936" s="1"/>
      <c r="L936" s="1"/>
      <c r="M936">
        <v>0</v>
      </c>
      <c r="N936">
        <v>0</v>
      </c>
      <c r="O936">
        <v>0</v>
      </c>
      <c r="P936">
        <v>0</v>
      </c>
      <c r="X936" t="str">
        <f>Attack[[#This Row],[服装]]&amp;Attack[[#This Row],[名前]]&amp;Attack[[#This Row],[レアリティ]]</f>
        <v>ユニフォーム横手駿ICONIC</v>
      </c>
    </row>
    <row r="937" spans="1:24" x14ac:dyDescent="0.25">
      <c r="A937">
        <f>VLOOKUP(Attack[[#This Row],[No用]],SetNo[[No.用]:[vlookup 用]],2,FALSE)</f>
        <v>216</v>
      </c>
      <c r="B937">
        <f>IF(ROW()=2,1,IF(A936&lt;&gt;Attack[[#This Row],[No]],1,B936+1))</f>
        <v>1</v>
      </c>
      <c r="C937" t="s">
        <v>205</v>
      </c>
      <c r="D937" t="s">
        <v>70</v>
      </c>
      <c r="E937" t="s">
        <v>28</v>
      </c>
      <c r="F937" t="s">
        <v>31</v>
      </c>
      <c r="G937" t="s">
        <v>64</v>
      </c>
      <c r="H937" t="s">
        <v>71</v>
      </c>
      <c r="I937">
        <v>1</v>
      </c>
      <c r="J937" t="s">
        <v>234</v>
      </c>
      <c r="K937" s="1" t="s">
        <v>168</v>
      </c>
      <c r="L937" s="1" t="s">
        <v>162</v>
      </c>
      <c r="M937">
        <v>27</v>
      </c>
      <c r="N937">
        <v>0</v>
      </c>
      <c r="O937">
        <v>0</v>
      </c>
      <c r="P937">
        <v>0</v>
      </c>
      <c r="X937" t="str">
        <f>Attack[[#This Row],[服装]]&amp;Attack[[#This Row],[名前]]&amp;Attack[[#This Row],[レアリティ]]</f>
        <v>ユニフォーム夏瀬伊吹ICONIC</v>
      </c>
    </row>
    <row r="938" spans="1:24" x14ac:dyDescent="0.25">
      <c r="A938">
        <f>VLOOKUP(Attack[[#This Row],[No用]],SetNo[[No.用]:[vlookup 用]],2,FALSE)</f>
        <v>216</v>
      </c>
      <c r="B938">
        <f>IF(ROW()=2,1,IF(A937&lt;&gt;Attack[[#This Row],[No]],1,B937+1))</f>
        <v>2</v>
      </c>
      <c r="C938" t="s">
        <v>205</v>
      </c>
      <c r="D938" t="s">
        <v>70</v>
      </c>
      <c r="E938" t="s">
        <v>28</v>
      </c>
      <c r="F938" t="s">
        <v>31</v>
      </c>
      <c r="G938" t="s">
        <v>64</v>
      </c>
      <c r="H938" t="s">
        <v>71</v>
      </c>
      <c r="I938">
        <v>1</v>
      </c>
      <c r="J938" t="s">
        <v>234</v>
      </c>
      <c r="K938" s="1" t="s">
        <v>169</v>
      </c>
      <c r="L938" s="1" t="s">
        <v>162</v>
      </c>
      <c r="M938">
        <v>27</v>
      </c>
      <c r="N938">
        <v>0</v>
      </c>
      <c r="O938">
        <v>0</v>
      </c>
      <c r="P938">
        <v>0</v>
      </c>
      <c r="X938" t="str">
        <f>Attack[[#This Row],[服装]]&amp;Attack[[#This Row],[名前]]&amp;Attack[[#This Row],[レアリティ]]</f>
        <v>ユニフォーム夏瀬伊吹ICONIC</v>
      </c>
    </row>
    <row r="939" spans="1:24" x14ac:dyDescent="0.25">
      <c r="A939">
        <f>VLOOKUP(Attack[[#This Row],[No用]],SetNo[[No.用]:[vlookup 用]],2,FALSE)</f>
        <v>217</v>
      </c>
      <c r="B939">
        <f>IF(ROW()=2,1,IF(A938&lt;&gt;Attack[[#This Row],[No]],1,B938+1))</f>
        <v>1</v>
      </c>
      <c r="C939" s="1" t="s">
        <v>108</v>
      </c>
      <c r="D939" s="1" t="s">
        <v>665</v>
      </c>
      <c r="E939" s="1" t="s">
        <v>28</v>
      </c>
      <c r="F939" s="1" t="s">
        <v>31</v>
      </c>
      <c r="G939" s="1" t="s">
        <v>64</v>
      </c>
      <c r="H939" s="1" t="s">
        <v>71</v>
      </c>
      <c r="I939">
        <v>1</v>
      </c>
      <c r="J939" t="s">
        <v>234</v>
      </c>
      <c r="K939" s="1" t="s">
        <v>168</v>
      </c>
      <c r="L939" s="1" t="s">
        <v>162</v>
      </c>
      <c r="M939">
        <v>26</v>
      </c>
      <c r="N939">
        <v>0</v>
      </c>
      <c r="O939">
        <v>0</v>
      </c>
      <c r="P939">
        <v>0</v>
      </c>
      <c r="X939" t="str">
        <f>Attack[[#This Row],[服装]]&amp;Attack[[#This Row],[名前]]&amp;Attack[[#This Row],[レアリティ]]</f>
        <v>ユニフォーム秋宮昇ICONIC</v>
      </c>
    </row>
    <row r="940" spans="1:24" x14ac:dyDescent="0.25">
      <c r="A940">
        <f>VLOOKUP(Attack[[#This Row],[No用]],SetNo[[No.用]:[vlookup 用]],2,FALSE)</f>
        <v>217</v>
      </c>
      <c r="B940">
        <f>IF(ROW()=2,1,IF(A939&lt;&gt;Attack[[#This Row],[No]],1,B939+1))</f>
        <v>2</v>
      </c>
      <c r="C940" s="1" t="s">
        <v>108</v>
      </c>
      <c r="D940" s="1" t="s">
        <v>665</v>
      </c>
      <c r="E940" s="1" t="s">
        <v>28</v>
      </c>
      <c r="F940" s="1" t="s">
        <v>31</v>
      </c>
      <c r="G940" s="1" t="s">
        <v>64</v>
      </c>
      <c r="H940" s="1" t="s">
        <v>71</v>
      </c>
      <c r="I940">
        <v>1</v>
      </c>
      <c r="J940" t="s">
        <v>234</v>
      </c>
      <c r="K940" s="1" t="s">
        <v>169</v>
      </c>
      <c r="L940" s="1" t="s">
        <v>162</v>
      </c>
      <c r="M940">
        <v>26</v>
      </c>
      <c r="N940">
        <v>0</v>
      </c>
      <c r="O940">
        <v>0</v>
      </c>
      <c r="P940">
        <v>0</v>
      </c>
      <c r="X940" t="str">
        <f>Attack[[#This Row],[服装]]&amp;Attack[[#This Row],[名前]]&amp;Attack[[#This Row],[レアリティ]]</f>
        <v>ユニフォーム秋宮昇ICONIC</v>
      </c>
    </row>
    <row r="941" spans="1:24" x14ac:dyDescent="0.25">
      <c r="A941">
        <f>VLOOKUP(Attack[[#This Row],[No用]],SetNo[[No.用]:[vlookup 用]],2,FALSE)</f>
        <v>218</v>
      </c>
      <c r="B941">
        <f>IF(ROW()=2,1,IF(A940&lt;&gt;Attack[[#This Row],[No]],1,B940+1))</f>
        <v>1</v>
      </c>
      <c r="C941" t="s">
        <v>205</v>
      </c>
      <c r="D941" t="s">
        <v>72</v>
      </c>
      <c r="E941" t="s">
        <v>23</v>
      </c>
      <c r="F941" t="s">
        <v>31</v>
      </c>
      <c r="G941" t="s">
        <v>75</v>
      </c>
      <c r="H941" t="s">
        <v>71</v>
      </c>
      <c r="I941">
        <v>1</v>
      </c>
      <c r="J941" t="s">
        <v>234</v>
      </c>
      <c r="K941" s="1" t="s">
        <v>168</v>
      </c>
      <c r="L941" s="1" t="s">
        <v>162</v>
      </c>
      <c r="M941">
        <v>27</v>
      </c>
      <c r="N941">
        <v>0</v>
      </c>
      <c r="O941">
        <v>0</v>
      </c>
      <c r="P941">
        <v>0</v>
      </c>
      <c r="X941" t="str">
        <f>Attack[[#This Row],[服装]]&amp;Attack[[#This Row],[名前]]&amp;Attack[[#This Row],[レアリティ]]</f>
        <v>ユニフォーム古牧譲ICONIC</v>
      </c>
    </row>
    <row r="942" spans="1:24" x14ac:dyDescent="0.25">
      <c r="A942">
        <f>VLOOKUP(Attack[[#This Row],[No用]],SetNo[[No.用]:[vlookup 用]],2,FALSE)</f>
        <v>218</v>
      </c>
      <c r="B942">
        <f>IF(ROW()=2,1,IF(A941&lt;&gt;Attack[[#This Row],[No]],1,B941+1))</f>
        <v>2</v>
      </c>
      <c r="C942" t="s">
        <v>205</v>
      </c>
      <c r="D942" t="s">
        <v>72</v>
      </c>
      <c r="E942" t="s">
        <v>23</v>
      </c>
      <c r="F942" t="s">
        <v>31</v>
      </c>
      <c r="G942" t="s">
        <v>75</v>
      </c>
      <c r="H942" t="s">
        <v>71</v>
      </c>
      <c r="I942">
        <v>1</v>
      </c>
      <c r="J942" t="s">
        <v>234</v>
      </c>
      <c r="K942" s="1" t="s">
        <v>169</v>
      </c>
      <c r="L942" s="1" t="s">
        <v>162</v>
      </c>
      <c r="M942">
        <v>27</v>
      </c>
      <c r="N942">
        <v>0</v>
      </c>
      <c r="O942">
        <v>0</v>
      </c>
      <c r="P942">
        <v>0</v>
      </c>
      <c r="X942" t="str">
        <f>Attack[[#This Row],[服装]]&amp;Attack[[#This Row],[名前]]&amp;Attack[[#This Row],[レアリティ]]</f>
        <v>ユニフォーム古牧譲ICONIC</v>
      </c>
    </row>
    <row r="943" spans="1:24" x14ac:dyDescent="0.25">
      <c r="A943">
        <f>VLOOKUP(Attack[[#This Row],[No用]],SetNo[[No.用]:[vlookup 用]],2,FALSE)</f>
        <v>219</v>
      </c>
      <c r="B943">
        <f>IF(ROW()=2,1,IF(A942&lt;&gt;Attack[[#This Row],[No]],1,B942+1))</f>
        <v>1</v>
      </c>
      <c r="C943" s="1" t="s">
        <v>595</v>
      </c>
      <c r="D943" t="s">
        <v>72</v>
      </c>
      <c r="E943" s="1" t="s">
        <v>90</v>
      </c>
      <c r="F943" t="s">
        <v>74</v>
      </c>
      <c r="G943" t="s">
        <v>75</v>
      </c>
      <c r="H943" t="s">
        <v>71</v>
      </c>
      <c r="I943">
        <v>1</v>
      </c>
      <c r="J943" t="s">
        <v>234</v>
      </c>
      <c r="K943" s="1" t="s">
        <v>168</v>
      </c>
      <c r="L943" s="1" t="s">
        <v>162</v>
      </c>
      <c r="M943">
        <v>27</v>
      </c>
      <c r="N943">
        <v>0</v>
      </c>
      <c r="O943">
        <v>0</v>
      </c>
      <c r="P943">
        <v>0</v>
      </c>
      <c r="X943" t="str">
        <f>Attack[[#This Row],[服装]]&amp;Attack[[#This Row],[名前]]&amp;Attack[[#This Row],[レアリティ]]</f>
        <v>雪遊び古牧譲ICONIC</v>
      </c>
    </row>
    <row r="944" spans="1:24" x14ac:dyDescent="0.25">
      <c r="A944">
        <f>VLOOKUP(Attack[[#This Row],[No用]],SetNo[[No.用]:[vlookup 用]],2,FALSE)</f>
        <v>219</v>
      </c>
      <c r="B944">
        <f>IF(ROW()=2,1,IF(A943&lt;&gt;Attack[[#This Row],[No]],1,B943+1))</f>
        <v>2</v>
      </c>
      <c r="C944" s="1" t="s">
        <v>595</v>
      </c>
      <c r="D944" t="s">
        <v>72</v>
      </c>
      <c r="E944" s="1" t="s">
        <v>90</v>
      </c>
      <c r="F944" t="s">
        <v>74</v>
      </c>
      <c r="G944" t="s">
        <v>75</v>
      </c>
      <c r="H944" t="s">
        <v>71</v>
      </c>
      <c r="I944">
        <v>1</v>
      </c>
      <c r="J944" t="s">
        <v>234</v>
      </c>
      <c r="K944" s="1" t="s">
        <v>169</v>
      </c>
      <c r="L944" s="1" t="s">
        <v>162</v>
      </c>
      <c r="M944">
        <v>27</v>
      </c>
      <c r="N944">
        <v>0</v>
      </c>
      <c r="O944">
        <v>0</v>
      </c>
      <c r="P944">
        <v>0</v>
      </c>
      <c r="X944" t="str">
        <f>Attack[[#This Row],[服装]]&amp;Attack[[#This Row],[名前]]&amp;Attack[[#This Row],[レアリティ]]</f>
        <v>雪遊び古牧譲ICONIC</v>
      </c>
    </row>
    <row r="945" spans="1:24" x14ac:dyDescent="0.25">
      <c r="A945">
        <f>VLOOKUP(Attack[[#This Row],[No用]],SetNo[[No.用]:[vlookup 用]],2,FALSE)</f>
        <v>220</v>
      </c>
      <c r="B945">
        <f>IF(ROW()=2,1,IF(A944&lt;&gt;Attack[[#This Row],[No]],1,B944+1))</f>
        <v>1</v>
      </c>
      <c r="C945" t="s">
        <v>205</v>
      </c>
      <c r="D945" t="s">
        <v>76</v>
      </c>
      <c r="E945" t="s">
        <v>28</v>
      </c>
      <c r="F945" t="s">
        <v>25</v>
      </c>
      <c r="G945" t="s">
        <v>75</v>
      </c>
      <c r="H945" t="s">
        <v>71</v>
      </c>
      <c r="I945">
        <v>1</v>
      </c>
      <c r="J945" t="s">
        <v>234</v>
      </c>
      <c r="K945" s="1" t="s">
        <v>168</v>
      </c>
      <c r="L945" s="1" t="s">
        <v>173</v>
      </c>
      <c r="M945">
        <v>35</v>
      </c>
      <c r="N945">
        <v>0</v>
      </c>
      <c r="O945">
        <v>0</v>
      </c>
      <c r="P945">
        <v>0</v>
      </c>
      <c r="X945" t="str">
        <f>Attack[[#This Row],[服装]]&amp;Attack[[#This Row],[名前]]&amp;Attack[[#This Row],[レアリティ]]</f>
        <v>ユニフォーム浅虫快人ICONIC</v>
      </c>
    </row>
    <row r="946" spans="1:24" x14ac:dyDescent="0.25">
      <c r="A946">
        <f>VLOOKUP(Attack[[#This Row],[No用]],SetNo[[No.用]:[vlookup 用]],2,FALSE)</f>
        <v>220</v>
      </c>
      <c r="B946">
        <f>IF(ROW()=2,1,IF(A945&lt;&gt;Attack[[#This Row],[No]],1,B945+1))</f>
        <v>2</v>
      </c>
      <c r="C946" t="s">
        <v>205</v>
      </c>
      <c r="D946" t="s">
        <v>76</v>
      </c>
      <c r="E946" t="s">
        <v>28</v>
      </c>
      <c r="F946" t="s">
        <v>25</v>
      </c>
      <c r="G946" t="s">
        <v>75</v>
      </c>
      <c r="H946" t="s">
        <v>71</v>
      </c>
      <c r="I946">
        <v>1</v>
      </c>
      <c r="J946" t="s">
        <v>234</v>
      </c>
      <c r="K946" s="1" t="s">
        <v>169</v>
      </c>
      <c r="L946" s="1" t="s">
        <v>173</v>
      </c>
      <c r="M946">
        <v>35</v>
      </c>
      <c r="N946">
        <v>0</v>
      </c>
      <c r="O946">
        <v>0</v>
      </c>
      <c r="P946">
        <v>0</v>
      </c>
      <c r="X946" t="str">
        <f>Attack[[#This Row],[服装]]&amp;Attack[[#This Row],[名前]]&amp;Attack[[#This Row],[レアリティ]]</f>
        <v>ユニフォーム浅虫快人ICONIC</v>
      </c>
    </row>
    <row r="947" spans="1:24" x14ac:dyDescent="0.25">
      <c r="A947">
        <f>VLOOKUP(Attack[[#This Row],[No用]],SetNo[[No.用]:[vlookup 用]],2,FALSE)</f>
        <v>220</v>
      </c>
      <c r="B947">
        <f>IF(ROW()=2,1,IF(A946&lt;&gt;Attack[[#This Row],[No]],1,B946+1))</f>
        <v>3</v>
      </c>
      <c r="C947" t="s">
        <v>205</v>
      </c>
      <c r="D947" t="s">
        <v>76</v>
      </c>
      <c r="E947" t="s">
        <v>28</v>
      </c>
      <c r="F947" t="s">
        <v>25</v>
      </c>
      <c r="G947" t="s">
        <v>75</v>
      </c>
      <c r="H947" t="s">
        <v>71</v>
      </c>
      <c r="I947">
        <v>1</v>
      </c>
      <c r="J947" t="s">
        <v>234</v>
      </c>
      <c r="K947" s="1" t="s">
        <v>170</v>
      </c>
      <c r="L947" s="1" t="s">
        <v>173</v>
      </c>
      <c r="M947">
        <v>43</v>
      </c>
      <c r="N947">
        <v>0</v>
      </c>
      <c r="O947">
        <v>0</v>
      </c>
      <c r="P947">
        <v>0</v>
      </c>
      <c r="X947" t="str">
        <f>Attack[[#This Row],[服装]]&amp;Attack[[#This Row],[名前]]&amp;Attack[[#This Row],[レアリティ]]</f>
        <v>ユニフォーム浅虫快人ICONIC</v>
      </c>
    </row>
    <row r="948" spans="1:24" x14ac:dyDescent="0.25">
      <c r="A948">
        <f>VLOOKUP(Attack[[#This Row],[No用]],SetNo[[No.用]:[vlookup 用]],2,FALSE)</f>
        <v>220</v>
      </c>
      <c r="B948">
        <f>IF(ROW()=2,1,IF(A947&lt;&gt;Attack[[#This Row],[No]],1,B947+1))</f>
        <v>4</v>
      </c>
      <c r="C948" t="s">
        <v>205</v>
      </c>
      <c r="D948" t="s">
        <v>76</v>
      </c>
      <c r="E948" t="s">
        <v>28</v>
      </c>
      <c r="F948" t="s">
        <v>25</v>
      </c>
      <c r="G948" t="s">
        <v>75</v>
      </c>
      <c r="H948" t="s">
        <v>71</v>
      </c>
      <c r="I948">
        <v>1</v>
      </c>
      <c r="J948" t="s">
        <v>234</v>
      </c>
      <c r="K948" s="1" t="s">
        <v>172</v>
      </c>
      <c r="L948" s="1" t="s">
        <v>162</v>
      </c>
      <c r="M948">
        <v>31</v>
      </c>
      <c r="N948">
        <v>0</v>
      </c>
      <c r="O948">
        <v>0</v>
      </c>
      <c r="P948">
        <v>0</v>
      </c>
      <c r="X948" t="str">
        <f>Attack[[#This Row],[服装]]&amp;Attack[[#This Row],[名前]]&amp;Attack[[#This Row],[レアリティ]]</f>
        <v>ユニフォーム浅虫快人ICONIC</v>
      </c>
    </row>
    <row r="949" spans="1:24" x14ac:dyDescent="0.25">
      <c r="A949">
        <f>VLOOKUP(Attack[[#This Row],[No用]],SetNo[[No.用]:[vlookup 用]],2,FALSE)</f>
        <v>220</v>
      </c>
      <c r="B949">
        <f>IF(ROW()=2,1,IF(A948&lt;&gt;Attack[[#This Row],[No]],1,B948+1))</f>
        <v>5</v>
      </c>
      <c r="C949" t="s">
        <v>205</v>
      </c>
      <c r="D949" t="s">
        <v>76</v>
      </c>
      <c r="E949" t="s">
        <v>28</v>
      </c>
      <c r="F949" t="s">
        <v>25</v>
      </c>
      <c r="G949" t="s">
        <v>75</v>
      </c>
      <c r="H949" t="s">
        <v>71</v>
      </c>
      <c r="I949">
        <v>1</v>
      </c>
      <c r="J949" t="s">
        <v>234</v>
      </c>
      <c r="K949" s="1" t="s">
        <v>183</v>
      </c>
      <c r="L949" s="1" t="s">
        <v>224</v>
      </c>
      <c r="M949">
        <v>46</v>
      </c>
      <c r="N949">
        <v>0</v>
      </c>
      <c r="O949">
        <v>56</v>
      </c>
      <c r="P949">
        <v>0</v>
      </c>
      <c r="X949" t="str">
        <f>Attack[[#This Row],[服装]]&amp;Attack[[#This Row],[名前]]&amp;Attack[[#This Row],[レアリティ]]</f>
        <v>ユニフォーム浅虫快人ICONIC</v>
      </c>
    </row>
    <row r="950" spans="1:24" x14ac:dyDescent="0.25">
      <c r="A950">
        <f>VLOOKUP(Attack[[#This Row],[No用]],SetNo[[No.用]:[vlookup 用]],2,FALSE)</f>
        <v>221</v>
      </c>
      <c r="B950">
        <f>IF(ROW()=2,1,IF(A949&lt;&gt;Attack[[#This Row],[No]],1,B949+1))</f>
        <v>1</v>
      </c>
      <c r="C950" t="s">
        <v>205</v>
      </c>
      <c r="D950" t="s">
        <v>79</v>
      </c>
      <c r="E950" t="s">
        <v>23</v>
      </c>
      <c r="F950" t="s">
        <v>21</v>
      </c>
      <c r="G950" t="s">
        <v>75</v>
      </c>
      <c r="H950" t="s">
        <v>71</v>
      </c>
      <c r="I950">
        <v>0</v>
      </c>
      <c r="J950" t="s">
        <v>234</v>
      </c>
      <c r="K950" s="1"/>
      <c r="L950" s="1"/>
      <c r="M950">
        <v>0</v>
      </c>
      <c r="N950">
        <v>0</v>
      </c>
      <c r="O950">
        <v>0</v>
      </c>
      <c r="P950">
        <v>0</v>
      </c>
      <c r="X950" t="str">
        <f>Attack[[#This Row],[服装]]&amp;Attack[[#This Row],[名前]]&amp;Attack[[#This Row],[レアリティ]]</f>
        <v>ユニフォーム南田大志ICONIC</v>
      </c>
    </row>
    <row r="951" spans="1:24" x14ac:dyDescent="0.25">
      <c r="A951">
        <f>VLOOKUP(Attack[[#This Row],[No用]],SetNo[[No.用]:[vlookup 用]],2,FALSE)</f>
        <v>222</v>
      </c>
      <c r="B951">
        <f>IF(ROW()=2,1,IF(A950&lt;&gt;Attack[[#This Row],[No]],1,B950+1))</f>
        <v>1</v>
      </c>
      <c r="C951" t="s">
        <v>205</v>
      </c>
      <c r="D951" t="s">
        <v>81</v>
      </c>
      <c r="E951" t="s">
        <v>23</v>
      </c>
      <c r="F951" t="s">
        <v>26</v>
      </c>
      <c r="G951" t="s">
        <v>75</v>
      </c>
      <c r="H951" t="s">
        <v>71</v>
      </c>
      <c r="I951">
        <v>1</v>
      </c>
      <c r="J951" t="s">
        <v>234</v>
      </c>
      <c r="K951" s="1" t="s">
        <v>168</v>
      </c>
      <c r="L951" s="1" t="s">
        <v>162</v>
      </c>
      <c r="M951">
        <v>27</v>
      </c>
      <c r="N951">
        <v>0</v>
      </c>
      <c r="O951">
        <v>0</v>
      </c>
      <c r="P951">
        <v>0</v>
      </c>
      <c r="X951" t="str">
        <f>Attack[[#This Row],[服装]]&amp;Attack[[#This Row],[名前]]&amp;Attack[[#This Row],[レアリティ]]</f>
        <v>ユニフォーム湯川良明ICONIC</v>
      </c>
    </row>
    <row r="952" spans="1:24" x14ac:dyDescent="0.25">
      <c r="A952">
        <f>VLOOKUP(Attack[[#This Row],[No用]],SetNo[[No.用]:[vlookup 用]],2,FALSE)</f>
        <v>222</v>
      </c>
      <c r="B952">
        <f>IF(ROW()=2,1,IF(A951&lt;&gt;Attack[[#This Row],[No]],1,B951+1))</f>
        <v>2</v>
      </c>
      <c r="C952" t="s">
        <v>205</v>
      </c>
      <c r="D952" t="s">
        <v>81</v>
      </c>
      <c r="E952" t="s">
        <v>23</v>
      </c>
      <c r="F952" t="s">
        <v>26</v>
      </c>
      <c r="G952" t="s">
        <v>75</v>
      </c>
      <c r="H952" t="s">
        <v>71</v>
      </c>
      <c r="I952">
        <v>1</v>
      </c>
      <c r="J952" t="s">
        <v>234</v>
      </c>
      <c r="K952" s="1" t="s">
        <v>169</v>
      </c>
      <c r="L952" s="1" t="s">
        <v>162</v>
      </c>
      <c r="M952">
        <v>25</v>
      </c>
      <c r="N952">
        <v>0</v>
      </c>
      <c r="O952">
        <v>0</v>
      </c>
      <c r="P952">
        <v>0</v>
      </c>
      <c r="X952" t="str">
        <f>Attack[[#This Row],[服装]]&amp;Attack[[#This Row],[名前]]&amp;Attack[[#This Row],[レアリティ]]</f>
        <v>ユニフォーム湯川良明ICONIC</v>
      </c>
    </row>
    <row r="953" spans="1:24" x14ac:dyDescent="0.25">
      <c r="A953">
        <f>VLOOKUP(Attack[[#This Row],[No用]],SetNo[[No.用]:[vlookup 用]],2,FALSE)</f>
        <v>222</v>
      </c>
      <c r="B953">
        <f>IF(ROW()=2,1,IF(A952&lt;&gt;Attack[[#This Row],[No]],1,B952+1))</f>
        <v>3</v>
      </c>
      <c r="C953" t="s">
        <v>205</v>
      </c>
      <c r="D953" t="s">
        <v>81</v>
      </c>
      <c r="E953" t="s">
        <v>23</v>
      </c>
      <c r="F953" t="s">
        <v>26</v>
      </c>
      <c r="G953" t="s">
        <v>75</v>
      </c>
      <c r="H953" t="s">
        <v>71</v>
      </c>
      <c r="I953">
        <v>1</v>
      </c>
      <c r="J953" t="s">
        <v>234</v>
      </c>
      <c r="K953" s="1" t="s">
        <v>172</v>
      </c>
      <c r="L953" s="1" t="s">
        <v>162</v>
      </c>
      <c r="M953">
        <v>25</v>
      </c>
      <c r="N953">
        <v>0</v>
      </c>
      <c r="O953">
        <v>0</v>
      </c>
      <c r="P953">
        <v>0</v>
      </c>
      <c r="X953" t="str">
        <f>Attack[[#This Row],[服装]]&amp;Attack[[#This Row],[名前]]&amp;Attack[[#This Row],[レアリティ]]</f>
        <v>ユニフォーム湯川良明ICONIC</v>
      </c>
    </row>
    <row r="954" spans="1:24" x14ac:dyDescent="0.25">
      <c r="A954">
        <f>VLOOKUP(Attack[[#This Row],[No用]],SetNo[[No.用]:[vlookup 用]],2,FALSE)</f>
        <v>223</v>
      </c>
      <c r="B954">
        <f>IF(ROW()=2,1,IF(A953&lt;&gt;Attack[[#This Row],[No]],1,B953+1))</f>
        <v>1</v>
      </c>
      <c r="C954" t="s">
        <v>205</v>
      </c>
      <c r="D954" t="s">
        <v>83</v>
      </c>
      <c r="E954" t="s">
        <v>23</v>
      </c>
      <c r="F954" t="s">
        <v>25</v>
      </c>
      <c r="G954" t="s">
        <v>75</v>
      </c>
      <c r="H954" t="s">
        <v>71</v>
      </c>
      <c r="I954">
        <v>1</v>
      </c>
      <c r="J954" t="s">
        <v>234</v>
      </c>
      <c r="K954" s="1" t="s">
        <v>168</v>
      </c>
      <c r="L954" s="1" t="s">
        <v>173</v>
      </c>
      <c r="M954">
        <v>33</v>
      </c>
      <c r="N954">
        <v>0</v>
      </c>
      <c r="O954">
        <v>0</v>
      </c>
      <c r="P954">
        <v>0</v>
      </c>
      <c r="X954" t="str">
        <f>Attack[[#This Row],[服装]]&amp;Attack[[#This Row],[名前]]&amp;Attack[[#This Row],[レアリティ]]</f>
        <v>ユニフォーム稲垣功ICONIC</v>
      </c>
    </row>
    <row r="955" spans="1:24" x14ac:dyDescent="0.25">
      <c r="A955">
        <f>VLOOKUP(Attack[[#This Row],[No用]],SetNo[[No.用]:[vlookup 用]],2,FALSE)</f>
        <v>223</v>
      </c>
      <c r="B955">
        <f>IF(ROW()=2,1,IF(A954&lt;&gt;Attack[[#This Row],[No]],1,B954+1))</f>
        <v>2</v>
      </c>
      <c r="C955" t="s">
        <v>205</v>
      </c>
      <c r="D955" t="s">
        <v>83</v>
      </c>
      <c r="E955" t="s">
        <v>23</v>
      </c>
      <c r="F955" t="s">
        <v>25</v>
      </c>
      <c r="G955" t="s">
        <v>75</v>
      </c>
      <c r="H955" t="s">
        <v>71</v>
      </c>
      <c r="I955">
        <v>1</v>
      </c>
      <c r="J955" t="s">
        <v>234</v>
      </c>
      <c r="K955" s="1" t="s">
        <v>169</v>
      </c>
      <c r="L955" s="1" t="s">
        <v>173</v>
      </c>
      <c r="M955">
        <v>33</v>
      </c>
      <c r="N955">
        <v>0</v>
      </c>
      <c r="O955">
        <v>0</v>
      </c>
      <c r="P955">
        <v>0</v>
      </c>
      <c r="X955" t="str">
        <f>Attack[[#This Row],[服装]]&amp;Attack[[#This Row],[名前]]&amp;Attack[[#This Row],[レアリティ]]</f>
        <v>ユニフォーム稲垣功ICONIC</v>
      </c>
    </row>
    <row r="956" spans="1:24" x14ac:dyDescent="0.25">
      <c r="A956">
        <f>VLOOKUP(Attack[[#This Row],[No用]],SetNo[[No.用]:[vlookup 用]],2,FALSE)</f>
        <v>223</v>
      </c>
      <c r="B956">
        <f>IF(ROW()=2,1,IF(A955&lt;&gt;Attack[[#This Row],[No]],1,B955+1))</f>
        <v>3</v>
      </c>
      <c r="C956" t="s">
        <v>205</v>
      </c>
      <c r="D956" t="s">
        <v>83</v>
      </c>
      <c r="E956" t="s">
        <v>23</v>
      </c>
      <c r="F956" t="s">
        <v>25</v>
      </c>
      <c r="G956" t="s">
        <v>75</v>
      </c>
      <c r="H956" t="s">
        <v>71</v>
      </c>
      <c r="I956">
        <v>1</v>
      </c>
      <c r="J956" t="s">
        <v>234</v>
      </c>
      <c r="K956" s="1" t="s">
        <v>264</v>
      </c>
      <c r="L956" s="1" t="s">
        <v>173</v>
      </c>
      <c r="M956">
        <v>43</v>
      </c>
      <c r="N956">
        <v>0</v>
      </c>
      <c r="O956">
        <v>0</v>
      </c>
      <c r="P956">
        <v>0</v>
      </c>
      <c r="X956" t="str">
        <f>Attack[[#This Row],[服装]]&amp;Attack[[#This Row],[名前]]&amp;Attack[[#This Row],[レアリティ]]</f>
        <v>ユニフォーム稲垣功ICONIC</v>
      </c>
    </row>
    <row r="957" spans="1:24" x14ac:dyDescent="0.25">
      <c r="A957">
        <f>VLOOKUP(Attack[[#This Row],[No用]],SetNo[[No.用]:[vlookup 用]],2,FALSE)</f>
        <v>223</v>
      </c>
      <c r="B957">
        <f>IF(ROW()=2,1,IF(A956&lt;&gt;Attack[[#This Row],[No]],1,B956+1))</f>
        <v>4</v>
      </c>
      <c r="C957" t="s">
        <v>205</v>
      </c>
      <c r="D957" t="s">
        <v>83</v>
      </c>
      <c r="E957" t="s">
        <v>23</v>
      </c>
      <c r="F957" t="s">
        <v>25</v>
      </c>
      <c r="G957" t="s">
        <v>75</v>
      </c>
      <c r="H957" t="s">
        <v>71</v>
      </c>
      <c r="I957">
        <v>1</v>
      </c>
      <c r="J957" t="s">
        <v>234</v>
      </c>
      <c r="K957" s="1" t="s">
        <v>172</v>
      </c>
      <c r="L957" s="1" t="s">
        <v>162</v>
      </c>
      <c r="M957">
        <v>31</v>
      </c>
      <c r="N957">
        <v>0</v>
      </c>
      <c r="O957">
        <v>0</v>
      </c>
      <c r="P957">
        <v>0</v>
      </c>
      <c r="X957" t="str">
        <f>Attack[[#This Row],[服装]]&amp;Attack[[#This Row],[名前]]&amp;Attack[[#This Row],[レアリティ]]</f>
        <v>ユニフォーム稲垣功ICONIC</v>
      </c>
    </row>
    <row r="958" spans="1:24" x14ac:dyDescent="0.25">
      <c r="A958">
        <f>VLOOKUP(Attack[[#This Row],[No用]],SetNo[[No.用]:[vlookup 用]],2,FALSE)</f>
        <v>223</v>
      </c>
      <c r="B958">
        <f>IF(ROW()=2,1,IF(A957&lt;&gt;Attack[[#This Row],[No]],1,B957+1))</f>
        <v>5</v>
      </c>
      <c r="C958" t="s">
        <v>205</v>
      </c>
      <c r="D958" t="s">
        <v>83</v>
      </c>
      <c r="E958" t="s">
        <v>23</v>
      </c>
      <c r="F958" t="s">
        <v>25</v>
      </c>
      <c r="G958" t="s">
        <v>75</v>
      </c>
      <c r="H958" t="s">
        <v>71</v>
      </c>
      <c r="I958">
        <v>1</v>
      </c>
      <c r="J958" t="s">
        <v>234</v>
      </c>
      <c r="K958" s="1" t="s">
        <v>183</v>
      </c>
      <c r="L958" s="1" t="s">
        <v>224</v>
      </c>
      <c r="M958">
        <v>44</v>
      </c>
      <c r="N958">
        <v>0</v>
      </c>
      <c r="O958">
        <v>54</v>
      </c>
      <c r="P958">
        <v>0</v>
      </c>
      <c r="X958" t="str">
        <f>Attack[[#This Row],[服装]]&amp;Attack[[#This Row],[名前]]&amp;Attack[[#This Row],[レアリティ]]</f>
        <v>ユニフォーム稲垣功ICONIC</v>
      </c>
    </row>
    <row r="959" spans="1:24" x14ac:dyDescent="0.25">
      <c r="A959">
        <f>VLOOKUP(Attack[[#This Row],[No用]],SetNo[[No.用]:[vlookup 用]],2,FALSE)</f>
        <v>224</v>
      </c>
      <c r="B959">
        <f>IF(ROW()=2,1,IF(A958&lt;&gt;Attack[[#This Row],[No]],1,B958+1))</f>
        <v>1</v>
      </c>
      <c r="C959" t="s">
        <v>205</v>
      </c>
      <c r="D959" t="s">
        <v>86</v>
      </c>
      <c r="E959" t="s">
        <v>23</v>
      </c>
      <c r="F959" t="s">
        <v>26</v>
      </c>
      <c r="G959" t="s">
        <v>75</v>
      </c>
      <c r="H959" t="s">
        <v>71</v>
      </c>
      <c r="I959">
        <v>1</v>
      </c>
      <c r="J959" t="s">
        <v>234</v>
      </c>
      <c r="K959" s="1" t="s">
        <v>168</v>
      </c>
      <c r="L959" s="1" t="s">
        <v>162</v>
      </c>
      <c r="M959">
        <v>27</v>
      </c>
      <c r="N959">
        <v>0</v>
      </c>
      <c r="O959">
        <v>0</v>
      </c>
      <c r="P959">
        <v>0</v>
      </c>
      <c r="X959" t="str">
        <f>Attack[[#This Row],[服装]]&amp;Attack[[#This Row],[名前]]&amp;Attack[[#This Row],[レアリティ]]</f>
        <v>ユニフォーム馬門英治ICONIC</v>
      </c>
    </row>
    <row r="960" spans="1:24" x14ac:dyDescent="0.25">
      <c r="A960">
        <f>VLOOKUP(Attack[[#This Row],[No用]],SetNo[[No.用]:[vlookup 用]],2,FALSE)</f>
        <v>224</v>
      </c>
      <c r="B960">
        <f>IF(ROW()=2,1,IF(A959&lt;&gt;Attack[[#This Row],[No]],1,B959+1))</f>
        <v>2</v>
      </c>
      <c r="C960" t="s">
        <v>205</v>
      </c>
      <c r="D960" t="s">
        <v>86</v>
      </c>
      <c r="E960" t="s">
        <v>23</v>
      </c>
      <c r="F960" t="s">
        <v>26</v>
      </c>
      <c r="G960" t="s">
        <v>75</v>
      </c>
      <c r="H960" t="s">
        <v>71</v>
      </c>
      <c r="I960">
        <v>1</v>
      </c>
      <c r="J960" t="s">
        <v>234</v>
      </c>
      <c r="K960" s="1" t="s">
        <v>169</v>
      </c>
      <c r="L960" s="1" t="s">
        <v>162</v>
      </c>
      <c r="M960">
        <v>25</v>
      </c>
      <c r="N960">
        <v>0</v>
      </c>
      <c r="O960">
        <v>0</v>
      </c>
      <c r="P960">
        <v>0</v>
      </c>
      <c r="X960" t="str">
        <f>Attack[[#This Row],[服装]]&amp;Attack[[#This Row],[名前]]&amp;Attack[[#This Row],[レアリティ]]</f>
        <v>ユニフォーム馬門英治ICONIC</v>
      </c>
    </row>
    <row r="961" spans="1:24" x14ac:dyDescent="0.25">
      <c r="A961">
        <f>VLOOKUP(Attack[[#This Row],[No用]],SetNo[[No.用]:[vlookup 用]],2,FALSE)</f>
        <v>224</v>
      </c>
      <c r="B961">
        <f>IF(ROW()=2,1,IF(A960&lt;&gt;Attack[[#This Row],[No]],1,B960+1))</f>
        <v>3</v>
      </c>
      <c r="C961" t="s">
        <v>205</v>
      </c>
      <c r="D961" t="s">
        <v>86</v>
      </c>
      <c r="E961" t="s">
        <v>23</v>
      </c>
      <c r="F961" t="s">
        <v>26</v>
      </c>
      <c r="G961" t="s">
        <v>75</v>
      </c>
      <c r="H961" t="s">
        <v>71</v>
      </c>
      <c r="I961">
        <v>1</v>
      </c>
      <c r="J961" t="s">
        <v>234</v>
      </c>
      <c r="K961" s="1" t="s">
        <v>172</v>
      </c>
      <c r="L961" s="1" t="s">
        <v>162</v>
      </c>
      <c r="M961">
        <v>25</v>
      </c>
      <c r="N961">
        <v>0</v>
      </c>
      <c r="O961">
        <v>0</v>
      </c>
      <c r="P961">
        <v>0</v>
      </c>
      <c r="X961" t="str">
        <f>Attack[[#This Row],[服装]]&amp;Attack[[#This Row],[名前]]&amp;Attack[[#This Row],[レアリティ]]</f>
        <v>ユニフォーム馬門英治ICONIC</v>
      </c>
    </row>
    <row r="962" spans="1:24" x14ac:dyDescent="0.25">
      <c r="A962">
        <f>VLOOKUP(Attack[[#This Row],[No用]],SetNo[[No.用]:[vlookup 用]],2,FALSE)</f>
        <v>225</v>
      </c>
      <c r="B962">
        <f>IF(ROW()=2,1,IF(A961&lt;&gt;Attack[[#This Row],[No]],1,B961+1))</f>
        <v>1</v>
      </c>
      <c r="C962" t="s">
        <v>205</v>
      </c>
      <c r="D962" t="s">
        <v>88</v>
      </c>
      <c r="E962" t="s">
        <v>23</v>
      </c>
      <c r="F962" t="s">
        <v>25</v>
      </c>
      <c r="G962" t="s">
        <v>75</v>
      </c>
      <c r="H962" t="s">
        <v>71</v>
      </c>
      <c r="I962">
        <v>1</v>
      </c>
      <c r="J962" t="s">
        <v>234</v>
      </c>
      <c r="K962" s="1" t="s">
        <v>168</v>
      </c>
      <c r="L962" s="1" t="s">
        <v>173</v>
      </c>
      <c r="M962">
        <v>33</v>
      </c>
      <c r="N962">
        <v>0</v>
      </c>
      <c r="O962">
        <v>0</v>
      </c>
      <c r="P962">
        <v>0</v>
      </c>
      <c r="X962" t="str">
        <f>Attack[[#This Row],[服装]]&amp;Attack[[#This Row],[名前]]&amp;Attack[[#This Row],[レアリティ]]</f>
        <v>ユニフォーム百沢雄大ICONIC</v>
      </c>
    </row>
    <row r="963" spans="1:24" x14ac:dyDescent="0.25">
      <c r="A963">
        <f>VLOOKUP(Attack[[#This Row],[No用]],SetNo[[No.用]:[vlookup 用]],2,FALSE)</f>
        <v>225</v>
      </c>
      <c r="B963">
        <f>IF(ROW()=2,1,IF(A962&lt;&gt;Attack[[#This Row],[No]],1,B962+1))</f>
        <v>2</v>
      </c>
      <c r="C963" t="s">
        <v>205</v>
      </c>
      <c r="D963" t="s">
        <v>88</v>
      </c>
      <c r="E963" t="s">
        <v>23</v>
      </c>
      <c r="F963" t="s">
        <v>25</v>
      </c>
      <c r="G963" t="s">
        <v>75</v>
      </c>
      <c r="H963" t="s">
        <v>71</v>
      </c>
      <c r="I963">
        <v>1</v>
      </c>
      <c r="J963" t="s">
        <v>234</v>
      </c>
      <c r="K963" s="1" t="s">
        <v>169</v>
      </c>
      <c r="L963" s="1" t="s">
        <v>162</v>
      </c>
      <c r="M963">
        <v>12</v>
      </c>
      <c r="N963">
        <v>0</v>
      </c>
      <c r="O963">
        <v>0</v>
      </c>
      <c r="P963">
        <v>0</v>
      </c>
      <c r="X963" t="str">
        <f>Attack[[#This Row],[服装]]&amp;Attack[[#This Row],[名前]]&amp;Attack[[#This Row],[レアリティ]]</f>
        <v>ユニフォーム百沢雄大ICONIC</v>
      </c>
    </row>
    <row r="964" spans="1:24" x14ac:dyDescent="0.25">
      <c r="A964">
        <f>VLOOKUP(Attack[[#This Row],[No用]],SetNo[[No.用]:[vlookup 用]],2,FALSE)</f>
        <v>225</v>
      </c>
      <c r="B964">
        <f>IF(ROW()=2,1,IF(A963&lt;&gt;Attack[[#This Row],[No]],1,B963+1))</f>
        <v>3</v>
      </c>
      <c r="C964" t="s">
        <v>205</v>
      </c>
      <c r="D964" t="s">
        <v>88</v>
      </c>
      <c r="E964" t="s">
        <v>23</v>
      </c>
      <c r="F964" t="s">
        <v>25</v>
      </c>
      <c r="G964" t="s">
        <v>75</v>
      </c>
      <c r="H964" t="s">
        <v>71</v>
      </c>
      <c r="I964">
        <v>1</v>
      </c>
      <c r="J964" t="s">
        <v>234</v>
      </c>
      <c r="K964" s="1" t="s">
        <v>183</v>
      </c>
      <c r="L964" s="1" t="s">
        <v>224</v>
      </c>
      <c r="M964">
        <v>50</v>
      </c>
      <c r="N964">
        <v>5</v>
      </c>
      <c r="O964">
        <v>60</v>
      </c>
      <c r="P964">
        <v>8</v>
      </c>
      <c r="X964" t="str">
        <f>Attack[[#This Row],[服装]]&amp;Attack[[#This Row],[名前]]&amp;Attack[[#This Row],[レアリティ]]</f>
        <v>ユニフォーム百沢雄大ICONIC</v>
      </c>
    </row>
    <row r="965" spans="1:24" x14ac:dyDescent="0.25">
      <c r="A965">
        <f>VLOOKUP(Attack[[#This Row],[No用]],SetNo[[No.用]:[vlookup 用]],2,FALSE)</f>
        <v>226</v>
      </c>
      <c r="B965">
        <f>IF(ROW()=2,1,IF(A964&lt;&gt;Attack[[#This Row],[No]],1,B964+1))</f>
        <v>1</v>
      </c>
      <c r="C965" s="1" t="s">
        <v>552</v>
      </c>
      <c r="D965" t="s">
        <v>88</v>
      </c>
      <c r="E965" s="1" t="s">
        <v>90</v>
      </c>
      <c r="F965" t="s">
        <v>78</v>
      </c>
      <c r="G965" t="s">
        <v>75</v>
      </c>
      <c r="H965" t="s">
        <v>71</v>
      </c>
      <c r="I965">
        <v>1</v>
      </c>
      <c r="J965" t="s">
        <v>234</v>
      </c>
      <c r="K965" s="1" t="s">
        <v>168</v>
      </c>
      <c r="L965" s="1" t="s">
        <v>173</v>
      </c>
      <c r="M965">
        <v>33</v>
      </c>
      <c r="N965">
        <v>0</v>
      </c>
      <c r="O965">
        <v>0</v>
      </c>
      <c r="P965">
        <v>0</v>
      </c>
      <c r="X965" t="str">
        <f>Attack[[#This Row],[服装]]&amp;Attack[[#This Row],[名前]]&amp;Attack[[#This Row],[レアリティ]]</f>
        <v>職業体験百沢雄大ICONIC</v>
      </c>
    </row>
    <row r="966" spans="1:24" x14ac:dyDescent="0.25">
      <c r="A966">
        <f>VLOOKUP(Attack[[#This Row],[No用]],SetNo[[No.用]:[vlookup 用]],2,FALSE)</f>
        <v>226</v>
      </c>
      <c r="B966">
        <f>IF(ROW()=2,1,IF(A965&lt;&gt;Attack[[#This Row],[No]],1,B965+1))</f>
        <v>2</v>
      </c>
      <c r="C966" s="1" t="s">
        <v>552</v>
      </c>
      <c r="D966" t="s">
        <v>88</v>
      </c>
      <c r="E966" s="1" t="s">
        <v>90</v>
      </c>
      <c r="F966" t="s">
        <v>78</v>
      </c>
      <c r="G966" t="s">
        <v>75</v>
      </c>
      <c r="H966" t="s">
        <v>71</v>
      </c>
      <c r="I966">
        <v>1</v>
      </c>
      <c r="J966" t="s">
        <v>234</v>
      </c>
      <c r="K966" s="1" t="s">
        <v>169</v>
      </c>
      <c r="L966" s="1" t="s">
        <v>162</v>
      </c>
      <c r="M966">
        <v>12</v>
      </c>
      <c r="N966">
        <v>0</v>
      </c>
      <c r="O966">
        <v>0</v>
      </c>
      <c r="P966">
        <v>0</v>
      </c>
      <c r="X966" t="str">
        <f>Attack[[#This Row],[服装]]&amp;Attack[[#This Row],[名前]]&amp;Attack[[#This Row],[レアリティ]]</f>
        <v>職業体験百沢雄大ICONIC</v>
      </c>
    </row>
    <row r="967" spans="1:24" x14ac:dyDescent="0.25">
      <c r="A967">
        <f>VLOOKUP(Attack[[#This Row],[No用]],SetNo[[No.用]:[vlookup 用]],2,FALSE)</f>
        <v>226</v>
      </c>
      <c r="B967">
        <f>IF(ROW()=2,1,IF(A966&lt;&gt;Attack[[#This Row],[No]],1,B966+1))</f>
        <v>3</v>
      </c>
      <c r="C967" s="1" t="s">
        <v>552</v>
      </c>
      <c r="D967" t="s">
        <v>88</v>
      </c>
      <c r="E967" s="1" t="s">
        <v>90</v>
      </c>
      <c r="F967" t="s">
        <v>78</v>
      </c>
      <c r="G967" t="s">
        <v>75</v>
      </c>
      <c r="H967" t="s">
        <v>71</v>
      </c>
      <c r="I967">
        <v>1</v>
      </c>
      <c r="J967" t="s">
        <v>234</v>
      </c>
      <c r="K967" s="1" t="s">
        <v>183</v>
      </c>
      <c r="L967" s="1" t="s">
        <v>224</v>
      </c>
      <c r="M967">
        <v>50</v>
      </c>
      <c r="N967">
        <v>5</v>
      </c>
      <c r="O967">
        <v>60</v>
      </c>
      <c r="P967">
        <v>8</v>
      </c>
      <c r="X967" t="str">
        <f>Attack[[#This Row],[服装]]&amp;Attack[[#This Row],[名前]]&amp;Attack[[#This Row],[レアリティ]]</f>
        <v>職業体験百沢雄大ICONIC</v>
      </c>
    </row>
    <row r="968" spans="1:24" x14ac:dyDescent="0.25">
      <c r="A968">
        <f>VLOOKUP(Attack[[#This Row],[No用]],SetNo[[No.用]:[vlookup 用]],2,FALSE)</f>
        <v>227</v>
      </c>
      <c r="B968">
        <f>IF(ROW()=2,1,IF(A967&lt;&gt;Attack[[#This Row],[No]],1,B967+1))</f>
        <v>1</v>
      </c>
      <c r="C968" t="s">
        <v>108</v>
      </c>
      <c r="D968" t="s">
        <v>89</v>
      </c>
      <c r="E968" t="s">
        <v>90</v>
      </c>
      <c r="F968" t="s">
        <v>78</v>
      </c>
      <c r="G968" t="s">
        <v>91</v>
      </c>
      <c r="H968" t="s">
        <v>71</v>
      </c>
      <c r="I968">
        <v>1</v>
      </c>
      <c r="J968" t="s">
        <v>234</v>
      </c>
      <c r="K968" s="1" t="s">
        <v>168</v>
      </c>
      <c r="L968" s="1" t="s">
        <v>173</v>
      </c>
      <c r="M968">
        <v>39</v>
      </c>
      <c r="N968">
        <v>0</v>
      </c>
      <c r="O968">
        <v>0</v>
      </c>
      <c r="P968">
        <v>0</v>
      </c>
      <c r="X968" t="str">
        <f>Attack[[#This Row],[服装]]&amp;Attack[[#This Row],[名前]]&amp;Attack[[#This Row],[レアリティ]]</f>
        <v>ユニフォーム照島游児ICONIC</v>
      </c>
    </row>
    <row r="969" spans="1:24" x14ac:dyDescent="0.25">
      <c r="A969">
        <f>VLOOKUP(Attack[[#This Row],[No用]],SetNo[[No.用]:[vlookup 用]],2,FALSE)</f>
        <v>227</v>
      </c>
      <c r="B969">
        <f>IF(ROW()=2,1,IF(A968&lt;&gt;Attack[[#This Row],[No]],1,B968+1))</f>
        <v>2</v>
      </c>
      <c r="C969" t="s">
        <v>108</v>
      </c>
      <c r="D969" t="s">
        <v>89</v>
      </c>
      <c r="E969" t="s">
        <v>90</v>
      </c>
      <c r="F969" t="s">
        <v>78</v>
      </c>
      <c r="G969" t="s">
        <v>91</v>
      </c>
      <c r="H969" t="s">
        <v>71</v>
      </c>
      <c r="I969">
        <v>1</v>
      </c>
      <c r="J969" t="s">
        <v>234</v>
      </c>
      <c r="K969" s="1" t="s">
        <v>169</v>
      </c>
      <c r="L969" s="1" t="s">
        <v>173</v>
      </c>
      <c r="M969">
        <v>39</v>
      </c>
      <c r="N969">
        <v>0</v>
      </c>
      <c r="O969">
        <v>0</v>
      </c>
      <c r="P969">
        <v>0</v>
      </c>
      <c r="X969" t="str">
        <f>Attack[[#This Row],[服装]]&amp;Attack[[#This Row],[名前]]&amp;Attack[[#This Row],[レアリティ]]</f>
        <v>ユニフォーム照島游児ICONIC</v>
      </c>
    </row>
    <row r="970" spans="1:24" x14ac:dyDescent="0.25">
      <c r="A970">
        <f>VLOOKUP(Attack[[#This Row],[No用]],SetNo[[No.用]:[vlookup 用]],2,FALSE)</f>
        <v>227</v>
      </c>
      <c r="B970">
        <f>IF(ROW()=2,1,IF(A969&lt;&gt;Attack[[#This Row],[No]],1,B969+1))</f>
        <v>3</v>
      </c>
      <c r="C970" t="s">
        <v>108</v>
      </c>
      <c r="D970" t="s">
        <v>89</v>
      </c>
      <c r="E970" t="s">
        <v>90</v>
      </c>
      <c r="F970" t="s">
        <v>78</v>
      </c>
      <c r="G970" t="s">
        <v>91</v>
      </c>
      <c r="H970" t="s">
        <v>71</v>
      </c>
      <c r="I970">
        <v>1</v>
      </c>
      <c r="J970" t="s">
        <v>234</v>
      </c>
      <c r="K970" s="1" t="s">
        <v>171</v>
      </c>
      <c r="L970" s="1" t="s">
        <v>173</v>
      </c>
      <c r="M970">
        <v>38</v>
      </c>
      <c r="N970">
        <v>0</v>
      </c>
      <c r="O970">
        <v>0</v>
      </c>
      <c r="P970">
        <v>0</v>
      </c>
      <c r="X970" t="str">
        <f>Attack[[#This Row],[服装]]&amp;Attack[[#This Row],[名前]]&amp;Attack[[#This Row],[レアリティ]]</f>
        <v>ユニフォーム照島游児ICONIC</v>
      </c>
    </row>
    <row r="971" spans="1:24" x14ac:dyDescent="0.25">
      <c r="A971">
        <f>VLOOKUP(Attack[[#This Row],[No用]],SetNo[[No.用]:[vlookup 用]],2,FALSE)</f>
        <v>227</v>
      </c>
      <c r="B971">
        <f>IF(ROW()=2,1,IF(A970&lt;&gt;Attack[[#This Row],[No]],1,B970+1))</f>
        <v>4</v>
      </c>
      <c r="C971" t="s">
        <v>108</v>
      </c>
      <c r="D971" t="s">
        <v>89</v>
      </c>
      <c r="E971" t="s">
        <v>90</v>
      </c>
      <c r="F971" t="s">
        <v>78</v>
      </c>
      <c r="G971" t="s">
        <v>91</v>
      </c>
      <c r="H971" t="s">
        <v>71</v>
      </c>
      <c r="I971">
        <v>1</v>
      </c>
      <c r="J971" t="s">
        <v>234</v>
      </c>
      <c r="K971" s="1" t="s">
        <v>172</v>
      </c>
      <c r="L971" s="1" t="s">
        <v>162</v>
      </c>
      <c r="M971">
        <v>33</v>
      </c>
      <c r="N971">
        <v>0</v>
      </c>
      <c r="O971">
        <v>0</v>
      </c>
      <c r="P971">
        <v>0</v>
      </c>
      <c r="X971" t="str">
        <f>Attack[[#This Row],[服装]]&amp;Attack[[#This Row],[名前]]&amp;Attack[[#This Row],[レアリティ]]</f>
        <v>ユニフォーム照島游児ICONIC</v>
      </c>
    </row>
    <row r="972" spans="1:24" x14ac:dyDescent="0.25">
      <c r="A972">
        <f>VLOOKUP(Attack[[#This Row],[No用]],SetNo[[No.用]:[vlookup 用]],2,FALSE)</f>
        <v>228</v>
      </c>
      <c r="B972">
        <f>IF(ROW()=2,1,IF(A971&lt;&gt;Attack[[#This Row],[No]],1,B971+1))</f>
        <v>1</v>
      </c>
      <c r="C972" t="s">
        <v>149</v>
      </c>
      <c r="D972" t="s">
        <v>89</v>
      </c>
      <c r="E972" t="s">
        <v>77</v>
      </c>
      <c r="F972" t="s">
        <v>78</v>
      </c>
      <c r="G972" t="s">
        <v>91</v>
      </c>
      <c r="H972" t="s">
        <v>71</v>
      </c>
      <c r="I972">
        <v>1</v>
      </c>
      <c r="J972" t="s">
        <v>234</v>
      </c>
      <c r="K972" s="1" t="s">
        <v>168</v>
      </c>
      <c r="L972" s="1" t="s">
        <v>173</v>
      </c>
      <c r="M972">
        <v>39</v>
      </c>
      <c r="N972">
        <v>0</v>
      </c>
      <c r="O972">
        <v>0</v>
      </c>
      <c r="P972">
        <v>0</v>
      </c>
      <c r="X972" t="str">
        <f>Attack[[#This Row],[服装]]&amp;Attack[[#This Row],[名前]]&amp;Attack[[#This Row],[レアリティ]]</f>
        <v>制服照島游児ICONIC</v>
      </c>
    </row>
    <row r="973" spans="1:24" x14ac:dyDescent="0.25">
      <c r="A973">
        <f>VLOOKUP(Attack[[#This Row],[No用]],SetNo[[No.用]:[vlookup 用]],2,FALSE)</f>
        <v>228</v>
      </c>
      <c r="B973">
        <f>IF(ROW()=2,1,IF(A972&lt;&gt;Attack[[#This Row],[No]],1,B972+1))</f>
        <v>2</v>
      </c>
      <c r="C973" t="s">
        <v>149</v>
      </c>
      <c r="D973" t="s">
        <v>89</v>
      </c>
      <c r="E973" t="s">
        <v>77</v>
      </c>
      <c r="F973" t="s">
        <v>78</v>
      </c>
      <c r="G973" t="s">
        <v>91</v>
      </c>
      <c r="H973" t="s">
        <v>71</v>
      </c>
      <c r="I973">
        <v>1</v>
      </c>
      <c r="J973" t="s">
        <v>234</v>
      </c>
      <c r="K973" s="1" t="s">
        <v>169</v>
      </c>
      <c r="L973" s="1" t="s">
        <v>173</v>
      </c>
      <c r="M973">
        <v>39</v>
      </c>
      <c r="N973">
        <v>0</v>
      </c>
      <c r="O973">
        <v>0</v>
      </c>
      <c r="P973">
        <v>0</v>
      </c>
      <c r="X973" t="str">
        <f>Attack[[#This Row],[服装]]&amp;Attack[[#This Row],[名前]]&amp;Attack[[#This Row],[レアリティ]]</f>
        <v>制服照島游児ICONIC</v>
      </c>
    </row>
    <row r="974" spans="1:24" x14ac:dyDescent="0.25">
      <c r="A974">
        <f>VLOOKUP(Attack[[#This Row],[No用]],SetNo[[No.用]:[vlookup 用]],2,FALSE)</f>
        <v>228</v>
      </c>
      <c r="B974">
        <f>IF(ROW()=2,1,IF(A973&lt;&gt;Attack[[#This Row],[No]],1,B973+1))</f>
        <v>3</v>
      </c>
      <c r="C974" t="s">
        <v>149</v>
      </c>
      <c r="D974" t="s">
        <v>89</v>
      </c>
      <c r="E974" t="s">
        <v>77</v>
      </c>
      <c r="F974" t="s">
        <v>78</v>
      </c>
      <c r="G974" t="s">
        <v>91</v>
      </c>
      <c r="H974" t="s">
        <v>71</v>
      </c>
      <c r="I974">
        <v>1</v>
      </c>
      <c r="J974" t="s">
        <v>234</v>
      </c>
      <c r="K974" s="1" t="s">
        <v>171</v>
      </c>
      <c r="L974" s="1" t="s">
        <v>173</v>
      </c>
      <c r="M974">
        <v>38</v>
      </c>
      <c r="N974">
        <v>0</v>
      </c>
      <c r="O974">
        <v>0</v>
      </c>
      <c r="P974">
        <v>0</v>
      </c>
      <c r="X974" t="str">
        <f>Attack[[#This Row],[服装]]&amp;Attack[[#This Row],[名前]]&amp;Attack[[#This Row],[レアリティ]]</f>
        <v>制服照島游児ICONIC</v>
      </c>
    </row>
    <row r="975" spans="1:24" x14ac:dyDescent="0.25">
      <c r="A975">
        <f>VLOOKUP(Attack[[#This Row],[No用]],SetNo[[No.用]:[vlookup 用]],2,FALSE)</f>
        <v>228</v>
      </c>
      <c r="B975">
        <f>IF(ROW()=2,1,IF(A974&lt;&gt;Attack[[#This Row],[No]],1,B974+1))</f>
        <v>4</v>
      </c>
      <c r="C975" t="s">
        <v>149</v>
      </c>
      <c r="D975" t="s">
        <v>89</v>
      </c>
      <c r="E975" t="s">
        <v>77</v>
      </c>
      <c r="F975" t="s">
        <v>78</v>
      </c>
      <c r="G975" t="s">
        <v>91</v>
      </c>
      <c r="H975" t="s">
        <v>71</v>
      </c>
      <c r="I975">
        <v>1</v>
      </c>
      <c r="J975" t="s">
        <v>234</v>
      </c>
      <c r="K975" s="1" t="s">
        <v>172</v>
      </c>
      <c r="L975" s="1" t="s">
        <v>162</v>
      </c>
      <c r="M975">
        <v>33</v>
      </c>
      <c r="N975">
        <v>0</v>
      </c>
      <c r="O975">
        <v>0</v>
      </c>
      <c r="P975">
        <v>0</v>
      </c>
      <c r="X975" t="str">
        <f>Attack[[#This Row],[服装]]&amp;Attack[[#This Row],[名前]]&amp;Attack[[#This Row],[レアリティ]]</f>
        <v>制服照島游児ICONIC</v>
      </c>
    </row>
    <row r="976" spans="1:24" x14ac:dyDescent="0.25">
      <c r="A976">
        <f>VLOOKUP(Attack[[#This Row],[No用]],SetNo[[No.用]:[vlookup 用]],2,FALSE)</f>
        <v>229</v>
      </c>
      <c r="B976">
        <f>IF(ROW()=2,1,IF(A975&lt;&gt;Attack[[#This Row],[No]],1,B975+1))</f>
        <v>1</v>
      </c>
      <c r="C976" s="1" t="s">
        <v>595</v>
      </c>
      <c r="D976" t="s">
        <v>89</v>
      </c>
      <c r="E976" s="1" t="s">
        <v>596</v>
      </c>
      <c r="F976" t="s">
        <v>78</v>
      </c>
      <c r="G976" t="s">
        <v>91</v>
      </c>
      <c r="H976" t="s">
        <v>71</v>
      </c>
      <c r="I976">
        <v>1</v>
      </c>
      <c r="J976" t="s">
        <v>234</v>
      </c>
      <c r="K976" s="1" t="s">
        <v>168</v>
      </c>
      <c r="L976" s="1" t="s">
        <v>173</v>
      </c>
      <c r="M976">
        <v>39</v>
      </c>
      <c r="N976">
        <v>0</v>
      </c>
      <c r="O976">
        <v>0</v>
      </c>
      <c r="P976">
        <v>0</v>
      </c>
      <c r="X976" t="str">
        <f>Attack[[#This Row],[服装]]&amp;Attack[[#This Row],[名前]]&amp;Attack[[#This Row],[レアリティ]]</f>
        <v>雪遊び照島游児ICONIC</v>
      </c>
    </row>
    <row r="977" spans="1:24" x14ac:dyDescent="0.25">
      <c r="A977">
        <f>VLOOKUP(Attack[[#This Row],[No用]],SetNo[[No.用]:[vlookup 用]],2,FALSE)</f>
        <v>229</v>
      </c>
      <c r="B977">
        <f>IF(ROW()=2,1,IF(A976&lt;&gt;Attack[[#This Row],[No]],1,B976+1))</f>
        <v>2</v>
      </c>
      <c r="C977" s="1" t="s">
        <v>595</v>
      </c>
      <c r="D977" t="s">
        <v>89</v>
      </c>
      <c r="E977" s="1" t="s">
        <v>596</v>
      </c>
      <c r="F977" t="s">
        <v>78</v>
      </c>
      <c r="G977" t="s">
        <v>91</v>
      </c>
      <c r="H977" t="s">
        <v>71</v>
      </c>
      <c r="I977">
        <v>1</v>
      </c>
      <c r="J977" t="s">
        <v>234</v>
      </c>
      <c r="K977" s="1" t="s">
        <v>169</v>
      </c>
      <c r="L977" s="1" t="s">
        <v>173</v>
      </c>
      <c r="M977">
        <v>39</v>
      </c>
      <c r="N977">
        <v>0</v>
      </c>
      <c r="O977">
        <v>0</v>
      </c>
      <c r="P977">
        <v>0</v>
      </c>
      <c r="X977" t="str">
        <f>Attack[[#This Row],[服装]]&amp;Attack[[#This Row],[名前]]&amp;Attack[[#This Row],[レアリティ]]</f>
        <v>雪遊び照島游児ICONIC</v>
      </c>
    </row>
    <row r="978" spans="1:24" x14ac:dyDescent="0.25">
      <c r="A978">
        <f>VLOOKUP(Attack[[#This Row],[No用]],SetNo[[No.用]:[vlookup 用]],2,FALSE)</f>
        <v>229</v>
      </c>
      <c r="B978">
        <f>IF(ROW()=2,1,IF(A977&lt;&gt;Attack[[#This Row],[No]],1,B977+1))</f>
        <v>3</v>
      </c>
      <c r="C978" s="1" t="s">
        <v>595</v>
      </c>
      <c r="D978" t="s">
        <v>89</v>
      </c>
      <c r="E978" s="1" t="s">
        <v>596</v>
      </c>
      <c r="F978" t="s">
        <v>78</v>
      </c>
      <c r="G978" t="s">
        <v>91</v>
      </c>
      <c r="H978" t="s">
        <v>71</v>
      </c>
      <c r="I978">
        <v>1</v>
      </c>
      <c r="J978" t="s">
        <v>234</v>
      </c>
      <c r="K978" s="1" t="s">
        <v>257</v>
      </c>
      <c r="L978" s="1" t="s">
        <v>178</v>
      </c>
      <c r="M978">
        <v>41</v>
      </c>
      <c r="N978">
        <v>0</v>
      </c>
      <c r="O978">
        <v>0</v>
      </c>
      <c r="P978">
        <v>0</v>
      </c>
      <c r="X978" t="str">
        <f>Attack[[#This Row],[服装]]&amp;Attack[[#This Row],[名前]]&amp;Attack[[#This Row],[レアリティ]]</f>
        <v>雪遊び照島游児ICONIC</v>
      </c>
    </row>
    <row r="979" spans="1:24" x14ac:dyDescent="0.25">
      <c r="A979">
        <f>VLOOKUP(Attack[[#This Row],[No用]],SetNo[[No.用]:[vlookup 用]],2,FALSE)</f>
        <v>229</v>
      </c>
      <c r="B979">
        <f>IF(ROW()=2,1,IF(A978&lt;&gt;Attack[[#This Row],[No]],1,B978+1))</f>
        <v>4</v>
      </c>
      <c r="C979" s="1" t="s">
        <v>595</v>
      </c>
      <c r="D979" t="s">
        <v>89</v>
      </c>
      <c r="E979" s="1" t="s">
        <v>596</v>
      </c>
      <c r="F979" t="s">
        <v>78</v>
      </c>
      <c r="G979" t="s">
        <v>91</v>
      </c>
      <c r="H979" t="s">
        <v>71</v>
      </c>
      <c r="I979">
        <v>1</v>
      </c>
      <c r="J979" t="s">
        <v>234</v>
      </c>
      <c r="K979" s="1" t="s">
        <v>171</v>
      </c>
      <c r="L979" s="1" t="s">
        <v>173</v>
      </c>
      <c r="M979">
        <v>38</v>
      </c>
      <c r="N979">
        <v>0</v>
      </c>
      <c r="O979">
        <v>0</v>
      </c>
      <c r="P979">
        <v>0</v>
      </c>
      <c r="X979" t="str">
        <f>Attack[[#This Row],[服装]]&amp;Attack[[#This Row],[名前]]&amp;Attack[[#This Row],[レアリティ]]</f>
        <v>雪遊び照島游児ICONIC</v>
      </c>
    </row>
    <row r="980" spans="1:24" x14ac:dyDescent="0.25">
      <c r="A980">
        <f>VLOOKUP(Attack[[#This Row],[No用]],SetNo[[No.用]:[vlookup 用]],2,FALSE)</f>
        <v>229</v>
      </c>
      <c r="B980">
        <f>IF(ROW()=2,1,IF(A979&lt;&gt;Attack[[#This Row],[No]],1,B979+1))</f>
        <v>5</v>
      </c>
      <c r="C980" s="1" t="s">
        <v>595</v>
      </c>
      <c r="D980" t="s">
        <v>89</v>
      </c>
      <c r="E980" s="1" t="s">
        <v>596</v>
      </c>
      <c r="F980" t="s">
        <v>78</v>
      </c>
      <c r="G980" t="s">
        <v>91</v>
      </c>
      <c r="H980" t="s">
        <v>71</v>
      </c>
      <c r="I980">
        <v>1</v>
      </c>
      <c r="J980" t="s">
        <v>234</v>
      </c>
      <c r="K980" s="1" t="s">
        <v>172</v>
      </c>
      <c r="L980" s="1" t="s">
        <v>162</v>
      </c>
      <c r="M980">
        <v>33</v>
      </c>
      <c r="N980">
        <v>0</v>
      </c>
      <c r="O980">
        <v>0</v>
      </c>
      <c r="P980">
        <v>0</v>
      </c>
      <c r="X980" t="str">
        <f>Attack[[#This Row],[服装]]&amp;Attack[[#This Row],[名前]]&amp;Attack[[#This Row],[レアリティ]]</f>
        <v>雪遊び照島游児ICONIC</v>
      </c>
    </row>
    <row r="981" spans="1:24" x14ac:dyDescent="0.25">
      <c r="A981">
        <f>VLOOKUP(Attack[[#This Row],[No用]],SetNo[[No.用]:[vlookup 用]],2,FALSE)</f>
        <v>229</v>
      </c>
      <c r="B981">
        <f>IF(ROW()=2,1,IF(A980&lt;&gt;Attack[[#This Row],[No]],1,B980+1))</f>
        <v>6</v>
      </c>
      <c r="C981" s="1" t="s">
        <v>595</v>
      </c>
      <c r="D981" t="s">
        <v>89</v>
      </c>
      <c r="E981" s="1" t="s">
        <v>596</v>
      </c>
      <c r="F981" t="s">
        <v>78</v>
      </c>
      <c r="G981" t="s">
        <v>91</v>
      </c>
      <c r="H981" t="s">
        <v>71</v>
      </c>
      <c r="I981">
        <v>1</v>
      </c>
      <c r="J981" t="s">
        <v>234</v>
      </c>
      <c r="K981" s="1" t="s">
        <v>183</v>
      </c>
      <c r="L981" s="1" t="s">
        <v>224</v>
      </c>
      <c r="M981">
        <v>51</v>
      </c>
      <c r="N981">
        <v>0</v>
      </c>
      <c r="O981">
        <v>61</v>
      </c>
      <c r="P981">
        <v>0</v>
      </c>
      <c r="W981" s="1" t="s">
        <v>1663</v>
      </c>
      <c r="X981" t="str">
        <f>Attack[[#This Row],[服装]]&amp;Attack[[#This Row],[名前]]&amp;Attack[[#This Row],[レアリティ]]</f>
        <v>雪遊び照島游児ICONIC</v>
      </c>
    </row>
    <row r="982" spans="1:24" x14ac:dyDescent="0.25">
      <c r="A982">
        <f>VLOOKUP(Attack[[#This Row],[No用]],SetNo[[No.用]:[vlookup 用]],2,FALSE)</f>
        <v>229</v>
      </c>
      <c r="B982">
        <f>IF(ROW()=2,1,IF(A981&lt;&gt;Attack[[#This Row],[No]],1,B981+1))</f>
        <v>7</v>
      </c>
      <c r="C982" s="1" t="s">
        <v>595</v>
      </c>
      <c r="D982" t="s">
        <v>89</v>
      </c>
      <c r="E982" s="1" t="s">
        <v>596</v>
      </c>
      <c r="F982" t="s">
        <v>78</v>
      </c>
      <c r="G982" t="s">
        <v>91</v>
      </c>
      <c r="H982" t="s">
        <v>71</v>
      </c>
      <c r="I982">
        <v>1</v>
      </c>
      <c r="J982" t="s">
        <v>234</v>
      </c>
      <c r="K982" s="1" t="s">
        <v>257</v>
      </c>
      <c r="L982" s="1" t="s">
        <v>224</v>
      </c>
      <c r="M982">
        <v>51</v>
      </c>
      <c r="N982">
        <v>0</v>
      </c>
      <c r="O982">
        <v>61</v>
      </c>
      <c r="P982">
        <v>0</v>
      </c>
      <c r="W982" s="1" t="s">
        <v>1664</v>
      </c>
      <c r="X982" t="str">
        <f>Attack[[#This Row],[服装]]&amp;Attack[[#This Row],[名前]]&amp;Attack[[#This Row],[レアリティ]]</f>
        <v>雪遊び照島游児ICONIC</v>
      </c>
    </row>
    <row r="983" spans="1:24" x14ac:dyDescent="0.25">
      <c r="A983">
        <f>VLOOKUP(Attack[[#This Row],[No用]],SetNo[[No.用]:[vlookup 用]],2,FALSE)</f>
        <v>230</v>
      </c>
      <c r="B983">
        <f>IF(ROW()=2,1,IF(A982&lt;&gt;Attack[[#This Row],[No]],1,B982+1))</f>
        <v>1</v>
      </c>
      <c r="C983" s="1" t="s">
        <v>727</v>
      </c>
      <c r="D983" s="1" t="s">
        <v>89</v>
      </c>
      <c r="E983" s="1" t="s">
        <v>90</v>
      </c>
      <c r="F983" s="1" t="s">
        <v>78</v>
      </c>
      <c r="G983" s="1" t="s">
        <v>91</v>
      </c>
      <c r="H983" s="1" t="s">
        <v>71</v>
      </c>
      <c r="I983">
        <v>1</v>
      </c>
      <c r="J983" t="s">
        <v>234</v>
      </c>
      <c r="K983" s="1" t="s">
        <v>168</v>
      </c>
      <c r="L983" s="1" t="s">
        <v>178</v>
      </c>
      <c r="M983">
        <v>36</v>
      </c>
      <c r="N983">
        <v>0</v>
      </c>
      <c r="O983">
        <v>0</v>
      </c>
      <c r="P983">
        <v>0</v>
      </c>
      <c r="X983" t="str">
        <f>Attack[[#This Row],[服装]]&amp;Attack[[#This Row],[名前]]&amp;Attack[[#This Row],[レアリティ]]</f>
        <v>スパイ照島游児ICONIC</v>
      </c>
    </row>
    <row r="984" spans="1:24" x14ac:dyDescent="0.25">
      <c r="A984">
        <f>VLOOKUP(Attack[[#This Row],[No用]],SetNo[[No.用]:[vlookup 用]],2,FALSE)</f>
        <v>230</v>
      </c>
      <c r="B984">
        <f>IF(ROW()=2,1,IF(A983&lt;&gt;Attack[[#This Row],[No]],1,B983+1))</f>
        <v>2</v>
      </c>
      <c r="C984" s="1" t="s">
        <v>727</v>
      </c>
      <c r="D984" s="1" t="s">
        <v>89</v>
      </c>
      <c r="E984" s="1" t="s">
        <v>90</v>
      </c>
      <c r="F984" s="1" t="s">
        <v>78</v>
      </c>
      <c r="G984" s="1" t="s">
        <v>91</v>
      </c>
      <c r="H984" s="1" t="s">
        <v>71</v>
      </c>
      <c r="I984">
        <v>1</v>
      </c>
      <c r="J984" t="s">
        <v>234</v>
      </c>
      <c r="K984" s="1" t="s">
        <v>169</v>
      </c>
      <c r="L984" s="1" t="s">
        <v>178</v>
      </c>
      <c r="M984">
        <v>36</v>
      </c>
      <c r="N984">
        <v>0</v>
      </c>
      <c r="O984">
        <v>0</v>
      </c>
      <c r="P984">
        <v>0</v>
      </c>
      <c r="X984" t="str">
        <f>Attack[[#This Row],[服装]]&amp;Attack[[#This Row],[名前]]&amp;Attack[[#This Row],[レアリティ]]</f>
        <v>スパイ照島游児ICONIC</v>
      </c>
    </row>
    <row r="985" spans="1:24" x14ac:dyDescent="0.25">
      <c r="A985">
        <f>VLOOKUP(Attack[[#This Row],[No用]],SetNo[[No.用]:[vlookup 用]],2,FALSE)</f>
        <v>230</v>
      </c>
      <c r="B985">
        <f>IF(ROW()=2,1,IF(A984&lt;&gt;Attack[[#This Row],[No]],1,B984+1))</f>
        <v>3</v>
      </c>
      <c r="C985" s="1" t="s">
        <v>727</v>
      </c>
      <c r="D985" s="1" t="s">
        <v>89</v>
      </c>
      <c r="E985" s="1" t="s">
        <v>90</v>
      </c>
      <c r="F985" s="1" t="s">
        <v>78</v>
      </c>
      <c r="G985" s="1" t="s">
        <v>91</v>
      </c>
      <c r="H985" s="1" t="s">
        <v>71</v>
      </c>
      <c r="I985">
        <v>1</v>
      </c>
      <c r="J985" t="s">
        <v>234</v>
      </c>
      <c r="K985" s="1" t="s">
        <v>170</v>
      </c>
      <c r="L985" s="1" t="s">
        <v>173</v>
      </c>
      <c r="M985">
        <v>39</v>
      </c>
      <c r="N985">
        <v>0</v>
      </c>
      <c r="O985">
        <v>0</v>
      </c>
      <c r="P985">
        <v>0</v>
      </c>
      <c r="X985" t="str">
        <f>Attack[[#This Row],[服装]]&amp;Attack[[#This Row],[名前]]&amp;Attack[[#This Row],[レアリティ]]</f>
        <v>スパイ照島游児ICONIC</v>
      </c>
    </row>
    <row r="986" spans="1:24" x14ac:dyDescent="0.25">
      <c r="A986">
        <f>VLOOKUP(Attack[[#This Row],[No用]],SetNo[[No.用]:[vlookup 用]],2,FALSE)</f>
        <v>230</v>
      </c>
      <c r="B986">
        <f>IF(ROW()=2,1,IF(A985&lt;&gt;Attack[[#This Row],[No]],1,B985+1))</f>
        <v>4</v>
      </c>
      <c r="C986" s="1" t="s">
        <v>727</v>
      </c>
      <c r="D986" s="1" t="s">
        <v>89</v>
      </c>
      <c r="E986" s="1" t="s">
        <v>90</v>
      </c>
      <c r="F986" s="1" t="s">
        <v>78</v>
      </c>
      <c r="G986" s="1" t="s">
        <v>91</v>
      </c>
      <c r="H986" s="1" t="s">
        <v>71</v>
      </c>
      <c r="I986">
        <v>1</v>
      </c>
      <c r="J986" t="s">
        <v>234</v>
      </c>
      <c r="K986" s="1" t="s">
        <v>172</v>
      </c>
      <c r="L986" s="1" t="s">
        <v>162</v>
      </c>
      <c r="M986">
        <v>33</v>
      </c>
      <c r="N986">
        <v>0</v>
      </c>
      <c r="O986">
        <v>0</v>
      </c>
      <c r="P986">
        <v>0</v>
      </c>
      <c r="X986" t="str">
        <f>Attack[[#This Row],[服装]]&amp;Attack[[#This Row],[名前]]&amp;Attack[[#This Row],[レアリティ]]</f>
        <v>スパイ照島游児ICONIC</v>
      </c>
    </row>
    <row r="987" spans="1:24" x14ac:dyDescent="0.25">
      <c r="A987">
        <f>VLOOKUP(Attack[[#This Row],[No用]],SetNo[[No.用]:[vlookup 用]],2,FALSE)</f>
        <v>231</v>
      </c>
      <c r="B987">
        <f>IF(ROW()=2,1,IF(A986&lt;&gt;Attack[[#This Row],[No]],1,B986+1))</f>
        <v>1</v>
      </c>
      <c r="C987" s="1" t="s">
        <v>902</v>
      </c>
      <c r="D987" s="1" t="s">
        <v>89</v>
      </c>
      <c r="E987" s="1" t="s">
        <v>77</v>
      </c>
      <c r="F987" s="1" t="s">
        <v>78</v>
      </c>
      <c r="G987" s="1" t="s">
        <v>91</v>
      </c>
      <c r="H987" s="1" t="s">
        <v>71</v>
      </c>
      <c r="I987">
        <v>1</v>
      </c>
      <c r="J987" t="s">
        <v>234</v>
      </c>
      <c r="K987" s="1" t="s">
        <v>168</v>
      </c>
      <c r="L987" s="1" t="s">
        <v>173</v>
      </c>
      <c r="M987">
        <v>39</v>
      </c>
      <c r="N987">
        <v>0</v>
      </c>
      <c r="O987">
        <v>0</v>
      </c>
      <c r="P987">
        <v>0</v>
      </c>
      <c r="X987" t="str">
        <f>Attack[[#This Row],[服装]]&amp;Attack[[#This Row],[名前]]&amp;Attack[[#This Row],[レアリティ]]</f>
        <v>妖照島游児ICONIC</v>
      </c>
    </row>
    <row r="988" spans="1:24" x14ac:dyDescent="0.25">
      <c r="A988">
        <f>VLOOKUP(Attack[[#This Row],[No用]],SetNo[[No.用]:[vlookup 用]],2,FALSE)</f>
        <v>231</v>
      </c>
      <c r="B988">
        <f>IF(ROW()=2,1,IF(A987&lt;&gt;Attack[[#This Row],[No]],1,B987+1))</f>
        <v>2</v>
      </c>
      <c r="C988" s="1" t="s">
        <v>902</v>
      </c>
      <c r="D988" s="1" t="s">
        <v>89</v>
      </c>
      <c r="E988" s="1" t="s">
        <v>77</v>
      </c>
      <c r="F988" s="1" t="s">
        <v>78</v>
      </c>
      <c r="G988" s="1" t="s">
        <v>91</v>
      </c>
      <c r="H988" s="1" t="s">
        <v>71</v>
      </c>
      <c r="I988">
        <v>1</v>
      </c>
      <c r="J988" t="s">
        <v>234</v>
      </c>
      <c r="K988" s="1" t="s">
        <v>169</v>
      </c>
      <c r="L988" s="1" t="s">
        <v>173</v>
      </c>
      <c r="M988">
        <v>39</v>
      </c>
      <c r="N988">
        <v>0</v>
      </c>
      <c r="O988">
        <v>0</v>
      </c>
      <c r="P988">
        <v>0</v>
      </c>
      <c r="X988" t="str">
        <f>Attack[[#This Row],[服装]]&amp;Attack[[#This Row],[名前]]&amp;Attack[[#This Row],[レアリティ]]</f>
        <v>妖照島游児ICONIC</v>
      </c>
    </row>
    <row r="989" spans="1:24" x14ac:dyDescent="0.25">
      <c r="A989">
        <f>VLOOKUP(Attack[[#This Row],[No用]],SetNo[[No.用]:[vlookup 用]],2,FALSE)</f>
        <v>231</v>
      </c>
      <c r="B989">
        <f>IF(ROW()=2,1,IF(A988&lt;&gt;Attack[[#This Row],[No]],1,B988+1))</f>
        <v>3</v>
      </c>
      <c r="C989" s="1" t="s">
        <v>902</v>
      </c>
      <c r="D989" s="1" t="s">
        <v>89</v>
      </c>
      <c r="E989" s="1" t="s">
        <v>77</v>
      </c>
      <c r="F989" s="1" t="s">
        <v>78</v>
      </c>
      <c r="G989" s="1" t="s">
        <v>91</v>
      </c>
      <c r="H989" s="1" t="s">
        <v>71</v>
      </c>
      <c r="I989">
        <v>1</v>
      </c>
      <c r="J989" t="s">
        <v>234</v>
      </c>
      <c r="K989" s="1" t="s">
        <v>171</v>
      </c>
      <c r="L989" s="1" t="s">
        <v>173</v>
      </c>
      <c r="M989">
        <v>38</v>
      </c>
      <c r="N989">
        <v>0</v>
      </c>
      <c r="O989">
        <v>0</v>
      </c>
      <c r="P989">
        <v>0</v>
      </c>
      <c r="X989" t="str">
        <f>Attack[[#This Row],[服装]]&amp;Attack[[#This Row],[名前]]&amp;Attack[[#This Row],[レアリティ]]</f>
        <v>妖照島游児ICONIC</v>
      </c>
    </row>
    <row r="990" spans="1:24" x14ac:dyDescent="0.25">
      <c r="A990">
        <f>VLOOKUP(Attack[[#This Row],[No用]],SetNo[[No.用]:[vlookup 用]],2,FALSE)</f>
        <v>231</v>
      </c>
      <c r="B990">
        <f>IF(ROW()=2,1,IF(A989&lt;&gt;Attack[[#This Row],[No]],1,B989+1))</f>
        <v>4</v>
      </c>
      <c r="C990" s="1" t="s">
        <v>902</v>
      </c>
      <c r="D990" s="1" t="s">
        <v>89</v>
      </c>
      <c r="E990" s="1" t="s">
        <v>77</v>
      </c>
      <c r="F990" s="1" t="s">
        <v>78</v>
      </c>
      <c r="G990" s="1" t="s">
        <v>91</v>
      </c>
      <c r="H990" s="1" t="s">
        <v>71</v>
      </c>
      <c r="I990">
        <v>1</v>
      </c>
      <c r="J990" t="s">
        <v>234</v>
      </c>
      <c r="K990" s="1" t="s">
        <v>172</v>
      </c>
      <c r="L990" s="1" t="s">
        <v>178</v>
      </c>
      <c r="M990">
        <v>36</v>
      </c>
      <c r="N990">
        <v>0</v>
      </c>
      <c r="O990">
        <v>0</v>
      </c>
      <c r="P990">
        <v>0</v>
      </c>
      <c r="X990" t="str">
        <f>Attack[[#This Row],[服装]]&amp;Attack[[#This Row],[名前]]&amp;Attack[[#This Row],[レアリティ]]</f>
        <v>妖照島游児ICONIC</v>
      </c>
    </row>
    <row r="991" spans="1:24" x14ac:dyDescent="0.25">
      <c r="A991">
        <f>VLOOKUP(Attack[[#This Row],[No用]],SetNo[[No.用]:[vlookup 用]],2,FALSE)</f>
        <v>231</v>
      </c>
      <c r="B991">
        <f>IF(ROW()=2,1,IF(A990&lt;&gt;Attack[[#This Row],[No]],1,B990+1))</f>
        <v>5</v>
      </c>
      <c r="C991" s="1" t="s">
        <v>902</v>
      </c>
      <c r="D991" s="1" t="s">
        <v>89</v>
      </c>
      <c r="E991" s="1" t="s">
        <v>77</v>
      </c>
      <c r="F991" s="1" t="s">
        <v>78</v>
      </c>
      <c r="G991" s="1" t="s">
        <v>91</v>
      </c>
      <c r="H991" s="1" t="s">
        <v>71</v>
      </c>
      <c r="I991">
        <v>1</v>
      </c>
      <c r="J991" t="s">
        <v>234</v>
      </c>
      <c r="K991" s="1" t="s">
        <v>257</v>
      </c>
      <c r="L991" s="1" t="s">
        <v>224</v>
      </c>
      <c r="M991">
        <v>51</v>
      </c>
      <c r="N991">
        <v>0</v>
      </c>
      <c r="O991">
        <v>61</v>
      </c>
      <c r="P991">
        <v>0</v>
      </c>
      <c r="W991" s="1" t="s">
        <v>1664</v>
      </c>
      <c r="X991" t="str">
        <f>Attack[[#This Row],[服装]]&amp;Attack[[#This Row],[名前]]&amp;Attack[[#This Row],[レアリティ]]</f>
        <v>妖照島游児ICONIC</v>
      </c>
    </row>
    <row r="992" spans="1:24" x14ac:dyDescent="0.25">
      <c r="A992">
        <f>VLOOKUP(Attack[[#This Row],[No用]],SetNo[[No.用]:[vlookup 用]],2,FALSE)</f>
        <v>232</v>
      </c>
      <c r="B992">
        <f>IF(ROW()=2,1,IF(A991&lt;&gt;Attack[[#This Row],[No]],1,B991+1))</f>
        <v>1</v>
      </c>
      <c r="C992" s="1" t="s">
        <v>1559</v>
      </c>
      <c r="D992" s="1" t="s">
        <v>89</v>
      </c>
      <c r="E992" s="1" t="s">
        <v>73</v>
      </c>
      <c r="F992" s="1" t="s">
        <v>78</v>
      </c>
      <c r="G992" s="1" t="s">
        <v>91</v>
      </c>
      <c r="H992" s="1" t="s">
        <v>71</v>
      </c>
      <c r="I992">
        <v>1</v>
      </c>
      <c r="J992" t="s">
        <v>234</v>
      </c>
      <c r="K992" s="1" t="s">
        <v>168</v>
      </c>
      <c r="L992" s="1" t="s">
        <v>178</v>
      </c>
      <c r="M992">
        <v>36</v>
      </c>
      <c r="N992">
        <v>0</v>
      </c>
      <c r="O992">
        <v>0</v>
      </c>
      <c r="P992">
        <v>0</v>
      </c>
      <c r="X992" t="str">
        <f>Attack[[#This Row],[服装]]&amp;Attack[[#This Row],[名前]]&amp;Attack[[#This Row],[レアリティ]]</f>
        <v>格ゲー照島游児ICONIC</v>
      </c>
    </row>
    <row r="993" spans="1:24" x14ac:dyDescent="0.25">
      <c r="A993">
        <f>VLOOKUP(Attack[[#This Row],[No用]],SetNo[[No.用]:[vlookup 用]],2,FALSE)</f>
        <v>232</v>
      </c>
      <c r="B993">
        <f>IF(ROW()=2,1,IF(A992&lt;&gt;Attack[[#This Row],[No]],1,B992+1))</f>
        <v>2</v>
      </c>
      <c r="C993" s="1" t="s">
        <v>1559</v>
      </c>
      <c r="D993" s="1" t="s">
        <v>89</v>
      </c>
      <c r="E993" s="1" t="s">
        <v>73</v>
      </c>
      <c r="F993" s="1" t="s">
        <v>78</v>
      </c>
      <c r="G993" s="1" t="s">
        <v>91</v>
      </c>
      <c r="H993" s="1" t="s">
        <v>71</v>
      </c>
      <c r="I993">
        <v>1</v>
      </c>
      <c r="J993" t="s">
        <v>234</v>
      </c>
      <c r="K993" s="1" t="s">
        <v>169</v>
      </c>
      <c r="L993" s="1" t="s">
        <v>178</v>
      </c>
      <c r="M993">
        <v>36</v>
      </c>
      <c r="N993">
        <v>0</v>
      </c>
      <c r="O993">
        <v>0</v>
      </c>
      <c r="P993">
        <v>0</v>
      </c>
      <c r="X993" t="str">
        <f>Attack[[#This Row],[服装]]&amp;Attack[[#This Row],[名前]]&amp;Attack[[#This Row],[レアリティ]]</f>
        <v>格ゲー照島游児ICONIC</v>
      </c>
    </row>
    <row r="994" spans="1:24" x14ac:dyDescent="0.25">
      <c r="A994">
        <f>VLOOKUP(Attack[[#This Row],[No用]],SetNo[[No.用]:[vlookup 用]],2,FALSE)</f>
        <v>232</v>
      </c>
      <c r="B994">
        <f>IF(ROW()=2,1,IF(A993&lt;&gt;Attack[[#This Row],[No]],1,B993+1))</f>
        <v>3</v>
      </c>
      <c r="C994" s="1" t="s">
        <v>1559</v>
      </c>
      <c r="D994" s="1" t="s">
        <v>89</v>
      </c>
      <c r="E994" s="1" t="s">
        <v>73</v>
      </c>
      <c r="F994" s="1" t="s">
        <v>78</v>
      </c>
      <c r="G994" s="1" t="s">
        <v>91</v>
      </c>
      <c r="H994" s="1" t="s">
        <v>71</v>
      </c>
      <c r="I994">
        <v>1</v>
      </c>
      <c r="J994" t="s">
        <v>234</v>
      </c>
      <c r="K994" s="1" t="s">
        <v>170</v>
      </c>
      <c r="L994" s="1" t="s">
        <v>173</v>
      </c>
      <c r="M994">
        <v>39</v>
      </c>
      <c r="N994">
        <v>0</v>
      </c>
      <c r="O994">
        <v>0</v>
      </c>
      <c r="P994">
        <v>0</v>
      </c>
      <c r="X994" t="str">
        <f>Attack[[#This Row],[服装]]&amp;Attack[[#This Row],[名前]]&amp;Attack[[#This Row],[レアリティ]]</f>
        <v>格ゲー照島游児ICONIC</v>
      </c>
    </row>
    <row r="995" spans="1:24" x14ac:dyDescent="0.25">
      <c r="A995">
        <f>VLOOKUP(Attack[[#This Row],[No用]],SetNo[[No.用]:[vlookup 用]],2,FALSE)</f>
        <v>232</v>
      </c>
      <c r="B995">
        <f>IF(ROW()=2,1,IF(A994&lt;&gt;Attack[[#This Row],[No]],1,B994+1))</f>
        <v>4</v>
      </c>
      <c r="C995" s="1" t="s">
        <v>1559</v>
      </c>
      <c r="D995" s="1" t="s">
        <v>89</v>
      </c>
      <c r="E995" s="1" t="s">
        <v>73</v>
      </c>
      <c r="F995" s="1" t="s">
        <v>78</v>
      </c>
      <c r="G995" s="1" t="s">
        <v>91</v>
      </c>
      <c r="H995" s="1" t="s">
        <v>71</v>
      </c>
      <c r="I995">
        <v>1</v>
      </c>
      <c r="J995" t="s">
        <v>234</v>
      </c>
      <c r="K995" s="1" t="s">
        <v>172</v>
      </c>
      <c r="L995" s="1" t="s">
        <v>162</v>
      </c>
      <c r="M995">
        <v>33</v>
      </c>
      <c r="N995">
        <v>0</v>
      </c>
      <c r="O995">
        <v>0</v>
      </c>
      <c r="P995">
        <v>0</v>
      </c>
      <c r="X995" t="str">
        <f>Attack[[#This Row],[服装]]&amp;Attack[[#This Row],[名前]]&amp;Attack[[#This Row],[レアリティ]]</f>
        <v>格ゲー照島游児ICONIC</v>
      </c>
    </row>
    <row r="996" spans="1:24" x14ac:dyDescent="0.25">
      <c r="A996">
        <f>VLOOKUP(Attack[[#This Row],[No用]],SetNo[[No.用]:[vlookup 用]],2,FALSE)</f>
        <v>233</v>
      </c>
      <c r="B996">
        <f>IF(ROW()=2,1,IF(A991&lt;&gt;Attack[[#This Row],[No]],1,B991+1))</f>
        <v>1</v>
      </c>
      <c r="C996" t="s">
        <v>108</v>
      </c>
      <c r="D996" t="s">
        <v>92</v>
      </c>
      <c r="E996" t="s">
        <v>90</v>
      </c>
      <c r="F996" t="s">
        <v>82</v>
      </c>
      <c r="G996" t="s">
        <v>91</v>
      </c>
      <c r="H996" t="s">
        <v>71</v>
      </c>
      <c r="I996">
        <v>1</v>
      </c>
      <c r="J996" t="s">
        <v>234</v>
      </c>
      <c r="K996" s="1" t="s">
        <v>168</v>
      </c>
      <c r="L996" s="1" t="s">
        <v>162</v>
      </c>
      <c r="M996">
        <v>27</v>
      </c>
      <c r="N996">
        <v>0</v>
      </c>
      <c r="O996">
        <v>0</v>
      </c>
      <c r="P996">
        <v>0</v>
      </c>
      <c r="X996" t="str">
        <f>Attack[[#This Row],[服装]]&amp;Attack[[#This Row],[名前]]&amp;Attack[[#This Row],[レアリティ]]</f>
        <v>ユニフォーム母畑和馬ICONIC</v>
      </c>
    </row>
    <row r="997" spans="1:24" x14ac:dyDescent="0.25">
      <c r="A997">
        <f>VLOOKUP(Attack[[#This Row],[No用]],SetNo[[No.用]:[vlookup 用]],2,FALSE)</f>
        <v>233</v>
      </c>
      <c r="B997">
        <f>IF(ROW()=2,1,IF(A996&lt;&gt;Attack[[#This Row],[No]],1,B996+1))</f>
        <v>2</v>
      </c>
      <c r="C997" t="s">
        <v>108</v>
      </c>
      <c r="D997" t="s">
        <v>92</v>
      </c>
      <c r="E997" t="s">
        <v>90</v>
      </c>
      <c r="F997" t="s">
        <v>82</v>
      </c>
      <c r="G997" t="s">
        <v>91</v>
      </c>
      <c r="H997" t="s">
        <v>71</v>
      </c>
      <c r="I997">
        <v>1</v>
      </c>
      <c r="J997" t="s">
        <v>234</v>
      </c>
      <c r="K997" s="1" t="s">
        <v>169</v>
      </c>
      <c r="L997" s="1" t="s">
        <v>162</v>
      </c>
      <c r="M997">
        <v>25</v>
      </c>
      <c r="N997">
        <v>0</v>
      </c>
      <c r="O997">
        <v>0</v>
      </c>
      <c r="P997">
        <v>0</v>
      </c>
      <c r="X997" t="str">
        <f>Attack[[#This Row],[服装]]&amp;Attack[[#This Row],[名前]]&amp;Attack[[#This Row],[レアリティ]]</f>
        <v>ユニフォーム母畑和馬ICONIC</v>
      </c>
    </row>
    <row r="998" spans="1:24" x14ac:dyDescent="0.25">
      <c r="A998">
        <f>VLOOKUP(Attack[[#This Row],[No用]],SetNo[[No.用]:[vlookup 用]],2,FALSE)</f>
        <v>233</v>
      </c>
      <c r="B998">
        <f>IF(ROW()=2,1,IF(A997&lt;&gt;Attack[[#This Row],[No]],1,B997+1))</f>
        <v>3</v>
      </c>
      <c r="C998" t="s">
        <v>108</v>
      </c>
      <c r="D998" t="s">
        <v>92</v>
      </c>
      <c r="E998" t="s">
        <v>90</v>
      </c>
      <c r="F998" t="s">
        <v>82</v>
      </c>
      <c r="G998" t="s">
        <v>91</v>
      </c>
      <c r="H998" t="s">
        <v>71</v>
      </c>
      <c r="I998">
        <v>1</v>
      </c>
      <c r="J998" t="s">
        <v>234</v>
      </c>
      <c r="K998" s="1" t="s">
        <v>172</v>
      </c>
      <c r="L998" s="1" t="s">
        <v>162</v>
      </c>
      <c r="M998">
        <v>25</v>
      </c>
      <c r="N998">
        <v>0</v>
      </c>
      <c r="O998">
        <v>0</v>
      </c>
      <c r="P998">
        <v>0</v>
      </c>
      <c r="X998" t="str">
        <f>Attack[[#This Row],[服装]]&amp;Attack[[#This Row],[名前]]&amp;Attack[[#This Row],[レアリティ]]</f>
        <v>ユニフォーム母畑和馬ICONIC</v>
      </c>
    </row>
    <row r="999" spans="1:24" x14ac:dyDescent="0.25">
      <c r="A999">
        <f>VLOOKUP(Attack[[#This Row],[No用]],SetNo[[No.用]:[vlookup 用]],2,FALSE)</f>
        <v>234</v>
      </c>
      <c r="B999">
        <f>IF(ROW()=2,1,IF(A998&lt;&gt;Attack[[#This Row],[No]],1,B998+1))</f>
        <v>1</v>
      </c>
      <c r="C999" s="1" t="s">
        <v>944</v>
      </c>
      <c r="D999" s="1" t="s">
        <v>92</v>
      </c>
      <c r="E999" s="1" t="s">
        <v>77</v>
      </c>
      <c r="F999" s="1" t="s">
        <v>82</v>
      </c>
      <c r="G999" s="1" t="s">
        <v>91</v>
      </c>
      <c r="H999" s="1" t="s">
        <v>71</v>
      </c>
      <c r="I999">
        <v>1</v>
      </c>
      <c r="J999" t="s">
        <v>234</v>
      </c>
      <c r="K999" s="1" t="s">
        <v>168</v>
      </c>
      <c r="L999" s="1" t="s">
        <v>178</v>
      </c>
      <c r="M999">
        <v>30</v>
      </c>
      <c r="N999">
        <v>0</v>
      </c>
      <c r="O999">
        <v>0</v>
      </c>
      <c r="P999">
        <v>0</v>
      </c>
      <c r="X999" t="str">
        <f>Attack[[#This Row],[服装]]&amp;Attack[[#This Row],[名前]]&amp;Attack[[#This Row],[レアリティ]]</f>
        <v>アート2母畑和馬ICONIC</v>
      </c>
    </row>
    <row r="1000" spans="1:24" x14ac:dyDescent="0.25">
      <c r="A1000">
        <f>VLOOKUP(Attack[[#This Row],[No用]],SetNo[[No.用]:[vlookup 用]],2,FALSE)</f>
        <v>234</v>
      </c>
      <c r="B1000">
        <f>IF(ROW()=2,1,IF(A999&lt;&gt;Attack[[#This Row],[No]],1,B999+1))</f>
        <v>2</v>
      </c>
      <c r="C1000" s="1" t="s">
        <v>944</v>
      </c>
      <c r="D1000" s="1" t="s">
        <v>92</v>
      </c>
      <c r="E1000" s="1" t="s">
        <v>77</v>
      </c>
      <c r="F1000" s="1" t="s">
        <v>82</v>
      </c>
      <c r="G1000" s="1" t="s">
        <v>91</v>
      </c>
      <c r="H1000" s="1" t="s">
        <v>71</v>
      </c>
      <c r="I1000">
        <v>1</v>
      </c>
      <c r="J1000" t="s">
        <v>234</v>
      </c>
      <c r="K1000" s="1" t="s">
        <v>169</v>
      </c>
      <c r="L1000" s="1" t="s">
        <v>178</v>
      </c>
      <c r="M1000">
        <v>28</v>
      </c>
      <c r="N1000">
        <v>0</v>
      </c>
      <c r="O1000">
        <v>0</v>
      </c>
      <c r="P1000">
        <v>0</v>
      </c>
      <c r="X1000" t="str">
        <f>Attack[[#This Row],[服装]]&amp;Attack[[#This Row],[名前]]&amp;Attack[[#This Row],[レアリティ]]</f>
        <v>アート2母畑和馬ICONIC</v>
      </c>
    </row>
    <row r="1001" spans="1:24" x14ac:dyDescent="0.25">
      <c r="A1001">
        <f>VLOOKUP(Attack[[#This Row],[No用]],SetNo[[No.用]:[vlookup 用]],2,FALSE)</f>
        <v>234</v>
      </c>
      <c r="B1001">
        <f>IF(ROW()=2,1,IF(A1000&lt;&gt;Attack[[#This Row],[No]],1,B1000+1))</f>
        <v>3</v>
      </c>
      <c r="C1001" s="1" t="s">
        <v>944</v>
      </c>
      <c r="D1001" s="1" t="s">
        <v>92</v>
      </c>
      <c r="E1001" s="1" t="s">
        <v>77</v>
      </c>
      <c r="F1001" s="1" t="s">
        <v>82</v>
      </c>
      <c r="G1001" s="1" t="s">
        <v>91</v>
      </c>
      <c r="H1001" s="1" t="s">
        <v>71</v>
      </c>
      <c r="I1001">
        <v>1</v>
      </c>
      <c r="J1001" t="s">
        <v>234</v>
      </c>
      <c r="K1001" s="1" t="s">
        <v>172</v>
      </c>
      <c r="L1001" s="1" t="s">
        <v>162</v>
      </c>
      <c r="M1001">
        <v>25</v>
      </c>
      <c r="N1001">
        <v>0</v>
      </c>
      <c r="O1001">
        <v>0</v>
      </c>
      <c r="P1001">
        <v>0</v>
      </c>
      <c r="X1001" t="str">
        <f>Attack[[#This Row],[服装]]&amp;Attack[[#This Row],[名前]]&amp;Attack[[#This Row],[レアリティ]]</f>
        <v>アート2母畑和馬ICONIC</v>
      </c>
    </row>
    <row r="1002" spans="1:24" x14ac:dyDescent="0.25">
      <c r="A1002">
        <f>VLOOKUP(Attack[[#This Row],[No用]],SetNo[[No.用]:[vlookup 用]],2,FALSE)</f>
        <v>234</v>
      </c>
      <c r="B1002">
        <f>IF(ROW()=2,1,IF(A1001&lt;&gt;Attack[[#This Row],[No]],1,B1001+1))</f>
        <v>4</v>
      </c>
      <c r="C1002" s="1" t="s">
        <v>944</v>
      </c>
      <c r="D1002" s="1" t="s">
        <v>92</v>
      </c>
      <c r="E1002" s="1" t="s">
        <v>77</v>
      </c>
      <c r="F1002" s="1" t="s">
        <v>82</v>
      </c>
      <c r="G1002" s="1" t="s">
        <v>91</v>
      </c>
      <c r="H1002" s="1" t="s">
        <v>71</v>
      </c>
      <c r="I1002">
        <v>1</v>
      </c>
      <c r="J1002" t="s">
        <v>234</v>
      </c>
      <c r="K1002" s="1" t="s">
        <v>183</v>
      </c>
      <c r="L1002" s="1" t="s">
        <v>224</v>
      </c>
      <c r="M1002">
        <v>46</v>
      </c>
      <c r="N1002">
        <v>0</v>
      </c>
      <c r="O1002">
        <v>56</v>
      </c>
      <c r="P1002">
        <v>0</v>
      </c>
      <c r="X1002" t="str">
        <f>Attack[[#This Row],[服装]]&amp;Attack[[#This Row],[名前]]&amp;Attack[[#This Row],[レアリティ]]</f>
        <v>アート2母畑和馬ICONIC</v>
      </c>
    </row>
    <row r="1003" spans="1:24" x14ac:dyDescent="0.25">
      <c r="A1003">
        <f>VLOOKUP(Attack[[#This Row],[No用]],SetNo[[No.用]:[vlookup 用]],2,FALSE)</f>
        <v>235</v>
      </c>
      <c r="B1003">
        <f>IF(ROW()=2,1,IF(A1002&lt;&gt;Attack[[#This Row],[No]],1,B1002+1))</f>
        <v>1</v>
      </c>
      <c r="C1003" t="s">
        <v>108</v>
      </c>
      <c r="D1003" t="s">
        <v>93</v>
      </c>
      <c r="E1003" t="s">
        <v>73</v>
      </c>
      <c r="F1003" t="s">
        <v>74</v>
      </c>
      <c r="G1003" t="s">
        <v>91</v>
      </c>
      <c r="H1003" t="s">
        <v>71</v>
      </c>
      <c r="I1003">
        <v>1</v>
      </c>
      <c r="J1003" t="s">
        <v>234</v>
      </c>
      <c r="K1003" s="1" t="s">
        <v>168</v>
      </c>
      <c r="L1003" s="1" t="s">
        <v>162</v>
      </c>
      <c r="M1003">
        <v>27</v>
      </c>
      <c r="N1003">
        <v>0</v>
      </c>
      <c r="O1003">
        <v>0</v>
      </c>
      <c r="P1003">
        <v>0</v>
      </c>
      <c r="X1003" t="str">
        <f>Attack[[#This Row],[服装]]&amp;Attack[[#This Row],[名前]]&amp;Attack[[#This Row],[レアリティ]]</f>
        <v>ユニフォーム二岐丈晴ICONIC</v>
      </c>
    </row>
    <row r="1004" spans="1:24" x14ac:dyDescent="0.25">
      <c r="A1004">
        <f>VLOOKUP(Attack[[#This Row],[No用]],SetNo[[No.用]:[vlookup 用]],2,FALSE)</f>
        <v>235</v>
      </c>
      <c r="B1004">
        <f>IF(ROW()=2,1,IF(A1003&lt;&gt;Attack[[#This Row],[No]],1,B1003+1))</f>
        <v>2</v>
      </c>
      <c r="C1004" t="s">
        <v>108</v>
      </c>
      <c r="D1004" t="s">
        <v>93</v>
      </c>
      <c r="E1004" t="s">
        <v>73</v>
      </c>
      <c r="F1004" t="s">
        <v>74</v>
      </c>
      <c r="G1004" t="s">
        <v>91</v>
      </c>
      <c r="H1004" t="s">
        <v>71</v>
      </c>
      <c r="I1004">
        <v>1</v>
      </c>
      <c r="J1004" t="s">
        <v>234</v>
      </c>
      <c r="K1004" s="1" t="s">
        <v>169</v>
      </c>
      <c r="L1004" s="1" t="s">
        <v>162</v>
      </c>
      <c r="M1004">
        <v>27</v>
      </c>
      <c r="N1004">
        <v>0</v>
      </c>
      <c r="O1004">
        <v>0</v>
      </c>
      <c r="P1004">
        <v>0</v>
      </c>
      <c r="X1004" t="str">
        <f>Attack[[#This Row],[服装]]&amp;Attack[[#This Row],[名前]]&amp;Attack[[#This Row],[レアリティ]]</f>
        <v>ユニフォーム二岐丈晴ICONIC</v>
      </c>
    </row>
    <row r="1005" spans="1:24" x14ac:dyDescent="0.25">
      <c r="A1005">
        <f>VLOOKUP(Attack[[#This Row],[No用]],SetNo[[No.用]:[vlookup 用]],2,FALSE)</f>
        <v>236</v>
      </c>
      <c r="B1005">
        <f>IF(ROW()=2,1,IF(A1004&lt;&gt;Attack[[#This Row],[No]],1,B1004+1))</f>
        <v>1</v>
      </c>
      <c r="C1005" t="s">
        <v>149</v>
      </c>
      <c r="D1005" t="s">
        <v>93</v>
      </c>
      <c r="E1005" t="s">
        <v>90</v>
      </c>
      <c r="F1005" t="s">
        <v>74</v>
      </c>
      <c r="G1005" t="s">
        <v>91</v>
      </c>
      <c r="H1005" t="s">
        <v>71</v>
      </c>
      <c r="I1005">
        <v>1</v>
      </c>
      <c r="J1005" t="s">
        <v>234</v>
      </c>
      <c r="K1005" s="1" t="s">
        <v>168</v>
      </c>
      <c r="L1005" s="1" t="s">
        <v>162</v>
      </c>
      <c r="M1005">
        <v>27</v>
      </c>
      <c r="N1005">
        <v>0</v>
      </c>
      <c r="O1005">
        <v>0</v>
      </c>
      <c r="P1005">
        <v>0</v>
      </c>
      <c r="X1005" t="str">
        <f>Attack[[#This Row],[服装]]&amp;Attack[[#This Row],[名前]]&amp;Attack[[#This Row],[レアリティ]]</f>
        <v>制服二岐丈晴ICONIC</v>
      </c>
    </row>
    <row r="1006" spans="1:24" x14ac:dyDescent="0.25">
      <c r="A1006">
        <f>VLOOKUP(Attack[[#This Row],[No用]],SetNo[[No.用]:[vlookup 用]],2,FALSE)</f>
        <v>236</v>
      </c>
      <c r="B1006">
        <f>IF(ROW()=2,1,IF(A1005&lt;&gt;Attack[[#This Row],[No]],1,B1005+1))</f>
        <v>2</v>
      </c>
      <c r="C1006" t="s">
        <v>149</v>
      </c>
      <c r="D1006" t="s">
        <v>93</v>
      </c>
      <c r="E1006" t="s">
        <v>90</v>
      </c>
      <c r="F1006" t="s">
        <v>74</v>
      </c>
      <c r="G1006" t="s">
        <v>91</v>
      </c>
      <c r="H1006" t="s">
        <v>71</v>
      </c>
      <c r="I1006">
        <v>1</v>
      </c>
      <c r="J1006" t="s">
        <v>234</v>
      </c>
      <c r="K1006" s="1" t="s">
        <v>169</v>
      </c>
      <c r="L1006" s="1" t="s">
        <v>162</v>
      </c>
      <c r="M1006">
        <v>27</v>
      </c>
      <c r="N1006">
        <v>0</v>
      </c>
      <c r="O1006">
        <v>0</v>
      </c>
      <c r="P1006">
        <v>0</v>
      </c>
      <c r="X1006" t="str">
        <f>Attack[[#This Row],[服装]]&amp;Attack[[#This Row],[名前]]&amp;Attack[[#This Row],[レアリティ]]</f>
        <v>制服二岐丈晴ICONIC</v>
      </c>
    </row>
    <row r="1007" spans="1:24" x14ac:dyDescent="0.25">
      <c r="A1007">
        <f>VLOOKUP(Attack[[#This Row],[No用]],SetNo[[No.用]:[vlookup 用]],2,FALSE)</f>
        <v>237</v>
      </c>
      <c r="B1007">
        <f>IF(ROW()=2,1,IF(A1006&lt;&gt;Attack[[#This Row],[No]],1,B1006+1))</f>
        <v>1</v>
      </c>
      <c r="C1007" t="s">
        <v>108</v>
      </c>
      <c r="D1007" t="s">
        <v>99</v>
      </c>
      <c r="E1007" t="s">
        <v>73</v>
      </c>
      <c r="F1007" t="s">
        <v>78</v>
      </c>
      <c r="G1007" t="s">
        <v>91</v>
      </c>
      <c r="H1007" t="s">
        <v>71</v>
      </c>
      <c r="I1007">
        <v>1</v>
      </c>
      <c r="J1007" t="s">
        <v>234</v>
      </c>
      <c r="K1007" s="1" t="s">
        <v>168</v>
      </c>
      <c r="L1007" s="1" t="s">
        <v>173</v>
      </c>
      <c r="M1007">
        <v>38</v>
      </c>
      <c r="N1007">
        <v>0</v>
      </c>
      <c r="O1007">
        <v>0</v>
      </c>
      <c r="P1007">
        <v>0</v>
      </c>
      <c r="X1007" t="str">
        <f>Attack[[#This Row],[服装]]&amp;Attack[[#This Row],[名前]]&amp;Attack[[#This Row],[レアリティ]]</f>
        <v>ユニフォーム沼尻凛太郎ICONIC</v>
      </c>
    </row>
    <row r="1008" spans="1:24" x14ac:dyDescent="0.25">
      <c r="A1008">
        <f>VLOOKUP(Attack[[#This Row],[No用]],SetNo[[No.用]:[vlookup 用]],2,FALSE)</f>
        <v>237</v>
      </c>
      <c r="B1008">
        <f>IF(ROW()=2,1,IF(A1007&lt;&gt;Attack[[#This Row],[No]],1,B1007+1))</f>
        <v>2</v>
      </c>
      <c r="C1008" t="s">
        <v>108</v>
      </c>
      <c r="D1008" t="s">
        <v>99</v>
      </c>
      <c r="E1008" t="s">
        <v>73</v>
      </c>
      <c r="F1008" t="s">
        <v>78</v>
      </c>
      <c r="G1008" t="s">
        <v>91</v>
      </c>
      <c r="H1008" t="s">
        <v>71</v>
      </c>
      <c r="I1008">
        <v>1</v>
      </c>
      <c r="J1008" t="s">
        <v>234</v>
      </c>
      <c r="K1008" s="1" t="s">
        <v>169</v>
      </c>
      <c r="L1008" s="1" t="s">
        <v>173</v>
      </c>
      <c r="M1008">
        <v>38</v>
      </c>
      <c r="N1008">
        <v>0</v>
      </c>
      <c r="O1008">
        <v>0</v>
      </c>
      <c r="P1008">
        <v>0</v>
      </c>
      <c r="X1008" t="str">
        <f>Attack[[#This Row],[服装]]&amp;Attack[[#This Row],[名前]]&amp;Attack[[#This Row],[レアリティ]]</f>
        <v>ユニフォーム沼尻凛太郎ICONIC</v>
      </c>
    </row>
    <row r="1009" spans="1:24" x14ac:dyDescent="0.25">
      <c r="A1009">
        <f>VLOOKUP(Attack[[#This Row],[No用]],SetNo[[No.用]:[vlookup 用]],2,FALSE)</f>
        <v>237</v>
      </c>
      <c r="B1009">
        <f>IF(ROW()=2,1,IF(A1008&lt;&gt;Attack[[#This Row],[No]],1,B1008+1))</f>
        <v>3</v>
      </c>
      <c r="C1009" t="s">
        <v>108</v>
      </c>
      <c r="D1009" t="s">
        <v>99</v>
      </c>
      <c r="E1009" t="s">
        <v>73</v>
      </c>
      <c r="F1009" t="s">
        <v>78</v>
      </c>
      <c r="G1009" t="s">
        <v>91</v>
      </c>
      <c r="H1009" t="s">
        <v>71</v>
      </c>
      <c r="I1009">
        <v>1</v>
      </c>
      <c r="J1009" t="s">
        <v>234</v>
      </c>
      <c r="K1009" s="1" t="s">
        <v>171</v>
      </c>
      <c r="L1009" s="1" t="s">
        <v>173</v>
      </c>
      <c r="M1009">
        <v>43</v>
      </c>
      <c r="N1009">
        <v>0</v>
      </c>
      <c r="O1009">
        <v>0</v>
      </c>
      <c r="P1009">
        <v>0</v>
      </c>
      <c r="X1009" t="str">
        <f>Attack[[#This Row],[服装]]&amp;Attack[[#This Row],[名前]]&amp;Attack[[#This Row],[レアリティ]]</f>
        <v>ユニフォーム沼尻凛太郎ICONIC</v>
      </c>
    </row>
    <row r="1010" spans="1:24" x14ac:dyDescent="0.25">
      <c r="A1010">
        <f>VLOOKUP(Attack[[#This Row],[No用]],SetNo[[No.用]:[vlookup 用]],2,FALSE)</f>
        <v>237</v>
      </c>
      <c r="B1010">
        <f>IF(ROW()=2,1,IF(A1009&lt;&gt;Attack[[#This Row],[No]],1,B1009+1))</f>
        <v>4</v>
      </c>
      <c r="C1010" t="s">
        <v>108</v>
      </c>
      <c r="D1010" t="s">
        <v>99</v>
      </c>
      <c r="E1010" t="s">
        <v>73</v>
      </c>
      <c r="F1010" t="s">
        <v>78</v>
      </c>
      <c r="G1010" t="s">
        <v>91</v>
      </c>
      <c r="H1010" t="s">
        <v>71</v>
      </c>
      <c r="I1010">
        <v>1</v>
      </c>
      <c r="J1010" t="s">
        <v>234</v>
      </c>
      <c r="K1010" s="1" t="s">
        <v>172</v>
      </c>
      <c r="L1010" s="1" t="s">
        <v>162</v>
      </c>
      <c r="M1010">
        <v>29</v>
      </c>
      <c r="N1010">
        <v>0</v>
      </c>
      <c r="O1010">
        <v>0</v>
      </c>
      <c r="P1010">
        <v>0</v>
      </c>
      <c r="X1010" t="str">
        <f>Attack[[#This Row],[服装]]&amp;Attack[[#This Row],[名前]]&amp;Attack[[#This Row],[レアリティ]]</f>
        <v>ユニフォーム沼尻凛太郎ICONIC</v>
      </c>
    </row>
    <row r="1011" spans="1:24" x14ac:dyDescent="0.25">
      <c r="A1011">
        <f>VLOOKUP(Attack[[#This Row],[No用]],SetNo[[No.用]:[vlookup 用]],2,FALSE)</f>
        <v>237</v>
      </c>
      <c r="B1011">
        <f>IF(ROW()=2,1,IF(A1010&lt;&gt;Attack[[#This Row],[No]],1,B1010+1))</f>
        <v>5</v>
      </c>
      <c r="C1011" t="s">
        <v>108</v>
      </c>
      <c r="D1011" t="s">
        <v>99</v>
      </c>
      <c r="E1011" t="s">
        <v>73</v>
      </c>
      <c r="F1011" t="s">
        <v>78</v>
      </c>
      <c r="G1011" t="s">
        <v>91</v>
      </c>
      <c r="H1011" t="s">
        <v>71</v>
      </c>
      <c r="I1011">
        <v>1</v>
      </c>
      <c r="J1011" t="s">
        <v>234</v>
      </c>
      <c r="K1011" s="1" t="s">
        <v>183</v>
      </c>
      <c r="L1011" s="1" t="s">
        <v>224</v>
      </c>
      <c r="M1011">
        <v>45</v>
      </c>
      <c r="N1011">
        <v>0</v>
      </c>
      <c r="O1011">
        <v>55</v>
      </c>
      <c r="P1011">
        <v>0</v>
      </c>
      <c r="X1011" t="str">
        <f>Attack[[#This Row],[服装]]&amp;Attack[[#This Row],[名前]]&amp;Attack[[#This Row],[レアリティ]]</f>
        <v>ユニフォーム沼尻凛太郎ICONIC</v>
      </c>
    </row>
    <row r="1012" spans="1:24" x14ac:dyDescent="0.25">
      <c r="A1012">
        <f>VLOOKUP(Attack[[#This Row],[No用]],SetNo[[No.用]:[vlookup 用]],2,FALSE)</f>
        <v>238</v>
      </c>
      <c r="B1012">
        <f>IF(ROW()=2,1,IF(A1011&lt;&gt;Attack[[#This Row],[No]],1,B1011+1))</f>
        <v>1</v>
      </c>
      <c r="C1012" t="s">
        <v>108</v>
      </c>
      <c r="D1012" t="s">
        <v>94</v>
      </c>
      <c r="E1012" t="s">
        <v>90</v>
      </c>
      <c r="F1012" t="s">
        <v>82</v>
      </c>
      <c r="G1012" t="s">
        <v>91</v>
      </c>
      <c r="H1012" t="s">
        <v>71</v>
      </c>
      <c r="I1012">
        <v>1</v>
      </c>
      <c r="J1012" t="s">
        <v>234</v>
      </c>
      <c r="K1012" s="1" t="s">
        <v>168</v>
      </c>
      <c r="L1012" s="1" t="s">
        <v>162</v>
      </c>
      <c r="M1012">
        <v>27</v>
      </c>
      <c r="N1012">
        <v>0</v>
      </c>
      <c r="O1012">
        <v>0</v>
      </c>
      <c r="P1012">
        <v>0</v>
      </c>
      <c r="X1012" t="str">
        <f>Attack[[#This Row],[服装]]&amp;Attack[[#This Row],[名前]]&amp;Attack[[#This Row],[レアリティ]]</f>
        <v>ユニフォーム飯坂信義ICONIC</v>
      </c>
    </row>
    <row r="1013" spans="1:24" x14ac:dyDescent="0.25">
      <c r="A1013">
        <f>VLOOKUP(Attack[[#This Row],[No用]],SetNo[[No.用]:[vlookup 用]],2,FALSE)</f>
        <v>238</v>
      </c>
      <c r="B1013">
        <f>IF(ROW()=2,1,IF(A1012&lt;&gt;Attack[[#This Row],[No]],1,B1012+1))</f>
        <v>2</v>
      </c>
      <c r="C1013" t="s">
        <v>108</v>
      </c>
      <c r="D1013" t="s">
        <v>94</v>
      </c>
      <c r="E1013" t="s">
        <v>90</v>
      </c>
      <c r="F1013" t="s">
        <v>82</v>
      </c>
      <c r="G1013" t="s">
        <v>91</v>
      </c>
      <c r="H1013" t="s">
        <v>71</v>
      </c>
      <c r="I1013">
        <v>1</v>
      </c>
      <c r="J1013" t="s">
        <v>234</v>
      </c>
      <c r="K1013" s="1" t="s">
        <v>169</v>
      </c>
      <c r="L1013" s="1" t="s">
        <v>162</v>
      </c>
      <c r="M1013">
        <v>25</v>
      </c>
      <c r="N1013">
        <v>0</v>
      </c>
      <c r="O1013">
        <v>0</v>
      </c>
      <c r="P1013">
        <v>0</v>
      </c>
      <c r="X1013" t="str">
        <f>Attack[[#This Row],[服装]]&amp;Attack[[#This Row],[名前]]&amp;Attack[[#This Row],[レアリティ]]</f>
        <v>ユニフォーム飯坂信義ICONIC</v>
      </c>
    </row>
    <row r="1014" spans="1:24" x14ac:dyDescent="0.25">
      <c r="A1014">
        <f>VLOOKUP(Attack[[#This Row],[No用]],SetNo[[No.用]:[vlookup 用]],2,FALSE)</f>
        <v>238</v>
      </c>
      <c r="B1014">
        <f>IF(ROW()=2,1,IF(A1013&lt;&gt;Attack[[#This Row],[No]],1,B1013+1))</f>
        <v>3</v>
      </c>
      <c r="C1014" t="s">
        <v>108</v>
      </c>
      <c r="D1014" t="s">
        <v>94</v>
      </c>
      <c r="E1014" t="s">
        <v>90</v>
      </c>
      <c r="F1014" t="s">
        <v>82</v>
      </c>
      <c r="G1014" t="s">
        <v>91</v>
      </c>
      <c r="H1014" t="s">
        <v>71</v>
      </c>
      <c r="I1014">
        <v>1</v>
      </c>
      <c r="J1014" t="s">
        <v>234</v>
      </c>
      <c r="K1014" s="1" t="s">
        <v>172</v>
      </c>
      <c r="L1014" s="1" t="s">
        <v>162</v>
      </c>
      <c r="M1014">
        <v>25</v>
      </c>
      <c r="N1014">
        <v>0</v>
      </c>
      <c r="O1014">
        <v>0</v>
      </c>
      <c r="P1014">
        <v>0</v>
      </c>
      <c r="X1014" t="str">
        <f>Attack[[#This Row],[服装]]&amp;Attack[[#This Row],[名前]]&amp;Attack[[#This Row],[レアリティ]]</f>
        <v>ユニフォーム飯坂信義ICONIC</v>
      </c>
    </row>
    <row r="1015" spans="1:24" x14ac:dyDescent="0.25">
      <c r="A1015">
        <f>VLOOKUP(Attack[[#This Row],[No用]],SetNo[[No.用]:[vlookup 用]],2,FALSE)</f>
        <v>239</v>
      </c>
      <c r="B1015">
        <f>IF(ROW()=2,1,IF(A1014&lt;&gt;Attack[[#This Row],[No]],1,B1014+1))</f>
        <v>1</v>
      </c>
      <c r="C1015" t="s">
        <v>108</v>
      </c>
      <c r="D1015" t="s">
        <v>95</v>
      </c>
      <c r="E1015" t="s">
        <v>90</v>
      </c>
      <c r="F1015" t="s">
        <v>78</v>
      </c>
      <c r="G1015" t="s">
        <v>91</v>
      </c>
      <c r="H1015" t="s">
        <v>71</v>
      </c>
      <c r="I1015">
        <v>1</v>
      </c>
      <c r="J1015" t="s">
        <v>234</v>
      </c>
      <c r="K1015" s="1" t="s">
        <v>168</v>
      </c>
      <c r="L1015" s="1" t="s">
        <v>173</v>
      </c>
      <c r="M1015">
        <v>34</v>
      </c>
      <c r="N1015">
        <v>0</v>
      </c>
      <c r="O1015">
        <v>0</v>
      </c>
      <c r="P1015">
        <v>0</v>
      </c>
      <c r="X1015" t="str">
        <f>Attack[[#This Row],[服装]]&amp;Attack[[#This Row],[名前]]&amp;Attack[[#This Row],[レアリティ]]</f>
        <v>ユニフォーム東山勝道ICONIC</v>
      </c>
    </row>
    <row r="1016" spans="1:24" x14ac:dyDescent="0.25">
      <c r="A1016">
        <f>VLOOKUP(Attack[[#This Row],[No用]],SetNo[[No.用]:[vlookup 用]],2,FALSE)</f>
        <v>239</v>
      </c>
      <c r="B1016">
        <f>IF(ROW()=2,1,IF(A1015&lt;&gt;Attack[[#This Row],[No]],1,B1015+1))</f>
        <v>2</v>
      </c>
      <c r="C1016" t="s">
        <v>108</v>
      </c>
      <c r="D1016" t="s">
        <v>95</v>
      </c>
      <c r="E1016" t="s">
        <v>90</v>
      </c>
      <c r="F1016" t="s">
        <v>78</v>
      </c>
      <c r="G1016" t="s">
        <v>91</v>
      </c>
      <c r="H1016" t="s">
        <v>71</v>
      </c>
      <c r="I1016">
        <v>1</v>
      </c>
      <c r="J1016" t="s">
        <v>234</v>
      </c>
      <c r="K1016" s="1" t="s">
        <v>169</v>
      </c>
      <c r="L1016" s="1" t="s">
        <v>173</v>
      </c>
      <c r="M1016">
        <v>34</v>
      </c>
      <c r="N1016">
        <v>0</v>
      </c>
      <c r="O1016">
        <v>0</v>
      </c>
      <c r="P1016">
        <v>0</v>
      </c>
      <c r="X1016" t="str">
        <f>Attack[[#This Row],[服装]]&amp;Attack[[#This Row],[名前]]&amp;Attack[[#This Row],[レアリティ]]</f>
        <v>ユニフォーム東山勝道ICONIC</v>
      </c>
    </row>
    <row r="1017" spans="1:24" x14ac:dyDescent="0.25">
      <c r="A1017">
        <f>VLOOKUP(Attack[[#This Row],[No用]],SetNo[[No.用]:[vlookup 用]],2,FALSE)</f>
        <v>239</v>
      </c>
      <c r="B1017">
        <f>IF(ROW()=2,1,IF(A1016&lt;&gt;Attack[[#This Row],[No]],1,B1016+1))</f>
        <v>3</v>
      </c>
      <c r="C1017" t="s">
        <v>108</v>
      </c>
      <c r="D1017" t="s">
        <v>95</v>
      </c>
      <c r="E1017" t="s">
        <v>90</v>
      </c>
      <c r="F1017" t="s">
        <v>78</v>
      </c>
      <c r="G1017" t="s">
        <v>91</v>
      </c>
      <c r="H1017" t="s">
        <v>71</v>
      </c>
      <c r="I1017">
        <v>1</v>
      </c>
      <c r="J1017" t="s">
        <v>234</v>
      </c>
      <c r="K1017" s="1" t="s">
        <v>257</v>
      </c>
      <c r="L1017" s="1" t="s">
        <v>173</v>
      </c>
      <c r="M1017">
        <v>43</v>
      </c>
      <c r="N1017">
        <v>0</v>
      </c>
      <c r="O1017">
        <v>0</v>
      </c>
      <c r="P1017">
        <v>0</v>
      </c>
      <c r="X1017" t="str">
        <f>Attack[[#This Row],[服装]]&amp;Attack[[#This Row],[名前]]&amp;Attack[[#This Row],[レアリティ]]</f>
        <v>ユニフォーム東山勝道ICONIC</v>
      </c>
    </row>
    <row r="1018" spans="1:24" x14ac:dyDescent="0.25">
      <c r="A1018">
        <f>VLOOKUP(Attack[[#This Row],[No用]],SetNo[[No.用]:[vlookup 用]],2,FALSE)</f>
        <v>239</v>
      </c>
      <c r="B1018">
        <f>IF(ROW()=2,1,IF(A1017&lt;&gt;Attack[[#This Row],[No]],1,B1017+1))</f>
        <v>4</v>
      </c>
      <c r="C1018" t="s">
        <v>108</v>
      </c>
      <c r="D1018" t="s">
        <v>95</v>
      </c>
      <c r="E1018" t="s">
        <v>90</v>
      </c>
      <c r="F1018" t="s">
        <v>78</v>
      </c>
      <c r="G1018" t="s">
        <v>91</v>
      </c>
      <c r="H1018" t="s">
        <v>71</v>
      </c>
      <c r="I1018">
        <v>1</v>
      </c>
      <c r="J1018" t="s">
        <v>234</v>
      </c>
      <c r="K1018" s="1" t="s">
        <v>172</v>
      </c>
      <c r="L1018" s="1" t="s">
        <v>162</v>
      </c>
      <c r="M1018">
        <v>14</v>
      </c>
      <c r="N1018">
        <v>0</v>
      </c>
      <c r="O1018">
        <v>0</v>
      </c>
      <c r="P1018">
        <v>0</v>
      </c>
      <c r="X1018" t="str">
        <f>Attack[[#This Row],[服装]]&amp;Attack[[#This Row],[名前]]&amp;Attack[[#This Row],[レアリティ]]</f>
        <v>ユニフォーム東山勝道ICONIC</v>
      </c>
    </row>
    <row r="1019" spans="1:24" x14ac:dyDescent="0.25">
      <c r="A1019">
        <f>VLOOKUP(Attack[[#This Row],[No用]],SetNo[[No.用]:[vlookup 用]],2,FALSE)</f>
        <v>239</v>
      </c>
      <c r="B1019">
        <f>IF(ROW()=2,1,IF(A1018&lt;&gt;Attack[[#This Row],[No]],1,B1018+1))</f>
        <v>5</v>
      </c>
      <c r="C1019" t="s">
        <v>108</v>
      </c>
      <c r="D1019" t="s">
        <v>95</v>
      </c>
      <c r="E1019" t="s">
        <v>90</v>
      </c>
      <c r="F1019" t="s">
        <v>78</v>
      </c>
      <c r="G1019" t="s">
        <v>91</v>
      </c>
      <c r="H1019" t="s">
        <v>71</v>
      </c>
      <c r="I1019">
        <v>1</v>
      </c>
      <c r="J1019" t="s">
        <v>234</v>
      </c>
      <c r="K1019" s="1" t="s">
        <v>171</v>
      </c>
      <c r="L1019" s="1" t="s">
        <v>224</v>
      </c>
      <c r="M1019">
        <v>38</v>
      </c>
      <c r="N1019">
        <v>0</v>
      </c>
      <c r="O1019">
        <v>48</v>
      </c>
      <c r="P1019">
        <v>0</v>
      </c>
      <c r="X1019" t="str">
        <f>Attack[[#This Row],[服装]]&amp;Attack[[#This Row],[名前]]&amp;Attack[[#This Row],[レアリティ]]</f>
        <v>ユニフォーム東山勝道ICONIC</v>
      </c>
    </row>
    <row r="1020" spans="1:24" x14ac:dyDescent="0.25">
      <c r="A1020">
        <f>VLOOKUP(Attack[[#This Row],[No用]],SetNo[[No.用]:[vlookup 用]],2,FALSE)</f>
        <v>240</v>
      </c>
      <c r="B1020">
        <f>IF(ROW()=2,1,IF(A1019&lt;&gt;Attack[[#This Row],[No]],1,B1019+1))</f>
        <v>1</v>
      </c>
      <c r="C1020" t="s">
        <v>108</v>
      </c>
      <c r="D1020" t="s">
        <v>96</v>
      </c>
      <c r="E1020" t="s">
        <v>90</v>
      </c>
      <c r="F1020" t="s">
        <v>80</v>
      </c>
      <c r="G1020" t="s">
        <v>91</v>
      </c>
      <c r="H1020" t="s">
        <v>71</v>
      </c>
      <c r="I1020">
        <v>0</v>
      </c>
      <c r="J1020" t="s">
        <v>234</v>
      </c>
      <c r="M1020">
        <v>0</v>
      </c>
      <c r="N1020">
        <v>0</v>
      </c>
      <c r="O1020">
        <v>0</v>
      </c>
      <c r="P1020">
        <v>0</v>
      </c>
      <c r="X1020" t="str">
        <f>Attack[[#This Row],[服装]]&amp;Attack[[#This Row],[名前]]&amp;Attack[[#This Row],[レアリティ]]</f>
        <v>ユニフォーム土湯新ICONIC</v>
      </c>
    </row>
    <row r="1021" spans="1:24" x14ac:dyDescent="0.25">
      <c r="A1021">
        <f>VLOOKUP(Attack[[#This Row],[No用]],SetNo[[No.用]:[vlookup 用]],2,FALSE)</f>
        <v>241</v>
      </c>
      <c r="B1021">
        <f>IF(ROW()=2,1,IF(A1020&lt;&gt;Attack[[#This Row],[No]],1,B1020+1))</f>
        <v>1</v>
      </c>
      <c r="C1021" t="s">
        <v>205</v>
      </c>
      <c r="D1021" t="s">
        <v>462</v>
      </c>
      <c r="E1021" t="s">
        <v>28</v>
      </c>
      <c r="F1021" t="s">
        <v>25</v>
      </c>
      <c r="G1021" t="s">
        <v>156</v>
      </c>
      <c r="H1021" t="s">
        <v>71</v>
      </c>
      <c r="I1021">
        <v>1</v>
      </c>
      <c r="J1021" t="s">
        <v>234</v>
      </c>
      <c r="K1021" s="1" t="s">
        <v>168</v>
      </c>
      <c r="L1021" s="1" t="s">
        <v>173</v>
      </c>
      <c r="M1021">
        <v>36</v>
      </c>
      <c r="N1021">
        <v>0</v>
      </c>
      <c r="O1021">
        <v>0</v>
      </c>
      <c r="P1021">
        <v>0</v>
      </c>
      <c r="X1021" t="str">
        <f>Attack[[#This Row],[服装]]&amp;Attack[[#This Row],[名前]]&amp;Attack[[#This Row],[レアリティ]]</f>
        <v>ユニフォーム中島猛ICONIC</v>
      </c>
    </row>
    <row r="1022" spans="1:24" x14ac:dyDescent="0.25">
      <c r="A1022">
        <f>VLOOKUP(Attack[[#This Row],[No用]],SetNo[[No.用]:[vlookup 用]],2,FALSE)</f>
        <v>241</v>
      </c>
      <c r="B1022">
        <f>IF(ROW()=2,1,IF(A1021&lt;&gt;Attack[[#This Row],[No]],1,B1021+1))</f>
        <v>2</v>
      </c>
      <c r="C1022" t="s">
        <v>205</v>
      </c>
      <c r="D1022" t="s">
        <v>462</v>
      </c>
      <c r="E1022" t="s">
        <v>28</v>
      </c>
      <c r="F1022" t="s">
        <v>25</v>
      </c>
      <c r="G1022" t="s">
        <v>156</v>
      </c>
      <c r="H1022" t="s">
        <v>71</v>
      </c>
      <c r="I1022">
        <v>1</v>
      </c>
      <c r="J1022" t="s">
        <v>234</v>
      </c>
      <c r="K1022" s="1" t="s">
        <v>169</v>
      </c>
      <c r="L1022" s="1" t="s">
        <v>173</v>
      </c>
      <c r="M1022">
        <v>36</v>
      </c>
      <c r="N1022">
        <v>0</v>
      </c>
      <c r="O1022">
        <v>0</v>
      </c>
      <c r="P1022">
        <v>0</v>
      </c>
      <c r="X1022" t="str">
        <f>Attack[[#This Row],[服装]]&amp;Attack[[#This Row],[名前]]&amp;Attack[[#This Row],[レアリティ]]</f>
        <v>ユニフォーム中島猛ICONIC</v>
      </c>
    </row>
    <row r="1023" spans="1:24" x14ac:dyDescent="0.25">
      <c r="A1023">
        <f>VLOOKUP(Attack[[#This Row],[No用]],SetNo[[No.用]:[vlookup 用]],2,FALSE)</f>
        <v>241</v>
      </c>
      <c r="B1023">
        <f>IF(ROW()=2,1,IF(A1022&lt;&gt;Attack[[#This Row],[No]],1,B1022+1))</f>
        <v>3</v>
      </c>
      <c r="C1023" t="s">
        <v>205</v>
      </c>
      <c r="D1023" t="s">
        <v>462</v>
      </c>
      <c r="E1023" t="s">
        <v>28</v>
      </c>
      <c r="F1023" t="s">
        <v>25</v>
      </c>
      <c r="G1023" t="s">
        <v>156</v>
      </c>
      <c r="H1023" t="s">
        <v>71</v>
      </c>
      <c r="I1023">
        <v>1</v>
      </c>
      <c r="J1023" t="s">
        <v>234</v>
      </c>
      <c r="K1023" s="1" t="s">
        <v>170</v>
      </c>
      <c r="L1023" s="1" t="s">
        <v>173</v>
      </c>
      <c r="M1023">
        <v>42</v>
      </c>
      <c r="N1023">
        <v>0</v>
      </c>
      <c r="O1023">
        <v>0</v>
      </c>
      <c r="P1023">
        <v>0</v>
      </c>
      <c r="X1023" t="str">
        <f>Attack[[#This Row],[服装]]&amp;Attack[[#This Row],[名前]]&amp;Attack[[#This Row],[レアリティ]]</f>
        <v>ユニフォーム中島猛ICONIC</v>
      </c>
    </row>
    <row r="1024" spans="1:24" x14ac:dyDescent="0.25">
      <c r="A1024">
        <f>VLOOKUP(Attack[[#This Row],[No用]],SetNo[[No.用]:[vlookup 用]],2,FALSE)</f>
        <v>241</v>
      </c>
      <c r="B1024">
        <f>IF(ROW()=2,1,IF(A1023&lt;&gt;Attack[[#This Row],[No]],1,B1023+1))</f>
        <v>4</v>
      </c>
      <c r="C1024" t="s">
        <v>205</v>
      </c>
      <c r="D1024" t="s">
        <v>462</v>
      </c>
      <c r="E1024" t="s">
        <v>28</v>
      </c>
      <c r="F1024" t="s">
        <v>25</v>
      </c>
      <c r="G1024" t="s">
        <v>156</v>
      </c>
      <c r="H1024" t="s">
        <v>71</v>
      </c>
      <c r="I1024">
        <v>1</v>
      </c>
      <c r="J1024" t="s">
        <v>234</v>
      </c>
      <c r="K1024" s="1" t="s">
        <v>172</v>
      </c>
      <c r="L1024" s="1" t="s">
        <v>162</v>
      </c>
      <c r="M1024">
        <v>26</v>
      </c>
      <c r="N1024">
        <v>0</v>
      </c>
      <c r="O1024">
        <v>0</v>
      </c>
      <c r="P1024">
        <v>0</v>
      </c>
      <c r="X1024" t="str">
        <f>Attack[[#This Row],[服装]]&amp;Attack[[#This Row],[名前]]&amp;Attack[[#This Row],[レアリティ]]</f>
        <v>ユニフォーム中島猛ICONIC</v>
      </c>
    </row>
    <row r="1025" spans="1:24" x14ac:dyDescent="0.25">
      <c r="A1025">
        <f>VLOOKUP(Attack[[#This Row],[No用]],SetNo[[No.用]:[vlookup 用]],2,FALSE)</f>
        <v>242</v>
      </c>
      <c r="B1025">
        <f>IF(ROW()=2,1,IF(A1024&lt;&gt;Attack[[#This Row],[No]],1,B1024+1))</f>
        <v>1</v>
      </c>
      <c r="C1025" s="1" t="s">
        <v>727</v>
      </c>
      <c r="D1025" s="1" t="s">
        <v>100</v>
      </c>
      <c r="E1025" s="1" t="s">
        <v>73</v>
      </c>
      <c r="F1025" s="1" t="s">
        <v>78</v>
      </c>
      <c r="G1025" s="1" t="s">
        <v>130</v>
      </c>
      <c r="H1025" s="1" t="s">
        <v>71</v>
      </c>
      <c r="I1025">
        <v>1</v>
      </c>
      <c r="J1025" t="s">
        <v>234</v>
      </c>
      <c r="K1025" s="1" t="s">
        <v>168</v>
      </c>
      <c r="L1025" s="1" t="s">
        <v>173</v>
      </c>
      <c r="M1025">
        <v>36</v>
      </c>
      <c r="N1025">
        <v>0</v>
      </c>
      <c r="O1025">
        <v>0</v>
      </c>
      <c r="P1025">
        <v>0</v>
      </c>
      <c r="X1025" t="str">
        <f>Attack[[#This Row],[服装]]&amp;Attack[[#This Row],[名前]]&amp;Attack[[#This Row],[レアリティ]]</f>
        <v>スパイ中島猛ICONIC</v>
      </c>
    </row>
    <row r="1026" spans="1:24" x14ac:dyDescent="0.25">
      <c r="A1026">
        <f>VLOOKUP(Attack[[#This Row],[No用]],SetNo[[No.用]:[vlookup 用]],2,FALSE)</f>
        <v>242</v>
      </c>
      <c r="B1026">
        <f>IF(ROW()=2,1,IF(A1025&lt;&gt;Attack[[#This Row],[No]],1,B1025+1))</f>
        <v>2</v>
      </c>
      <c r="C1026" s="1" t="s">
        <v>727</v>
      </c>
      <c r="D1026" s="1" t="s">
        <v>100</v>
      </c>
      <c r="E1026" s="1" t="s">
        <v>73</v>
      </c>
      <c r="F1026" s="1" t="s">
        <v>78</v>
      </c>
      <c r="G1026" s="1" t="s">
        <v>130</v>
      </c>
      <c r="H1026" s="1" t="s">
        <v>71</v>
      </c>
      <c r="I1026">
        <v>1</v>
      </c>
      <c r="J1026" t="s">
        <v>234</v>
      </c>
      <c r="K1026" s="1" t="s">
        <v>169</v>
      </c>
      <c r="L1026" s="1" t="s">
        <v>162</v>
      </c>
      <c r="M1026">
        <v>30</v>
      </c>
      <c r="N1026">
        <v>0</v>
      </c>
      <c r="O1026">
        <v>0</v>
      </c>
      <c r="P1026">
        <v>0</v>
      </c>
      <c r="X1026" t="str">
        <f>Attack[[#This Row],[服装]]&amp;Attack[[#This Row],[名前]]&amp;Attack[[#This Row],[レアリティ]]</f>
        <v>スパイ中島猛ICONIC</v>
      </c>
    </row>
    <row r="1027" spans="1:24" x14ac:dyDescent="0.25">
      <c r="A1027">
        <f>VLOOKUP(Attack[[#This Row],[No用]],SetNo[[No.用]:[vlookup 用]],2,FALSE)</f>
        <v>242</v>
      </c>
      <c r="B1027">
        <f>IF(ROW()=2,1,IF(A1026&lt;&gt;Attack[[#This Row],[No]],1,B1026+1))</f>
        <v>3</v>
      </c>
      <c r="C1027" s="1" t="s">
        <v>727</v>
      </c>
      <c r="D1027" s="1" t="s">
        <v>100</v>
      </c>
      <c r="E1027" s="1" t="s">
        <v>73</v>
      </c>
      <c r="F1027" s="1" t="s">
        <v>78</v>
      </c>
      <c r="G1027" s="1" t="s">
        <v>130</v>
      </c>
      <c r="H1027" s="1" t="s">
        <v>71</v>
      </c>
      <c r="I1027">
        <v>1</v>
      </c>
      <c r="J1027" t="s">
        <v>234</v>
      </c>
      <c r="K1027" s="1" t="s">
        <v>170</v>
      </c>
      <c r="L1027" s="1" t="s">
        <v>173</v>
      </c>
      <c r="M1027">
        <v>42</v>
      </c>
      <c r="N1027">
        <v>0</v>
      </c>
      <c r="O1027">
        <v>0</v>
      </c>
      <c r="P1027">
        <v>0</v>
      </c>
      <c r="X1027" t="str">
        <f>Attack[[#This Row],[服装]]&amp;Attack[[#This Row],[名前]]&amp;Attack[[#This Row],[レアリティ]]</f>
        <v>スパイ中島猛ICONIC</v>
      </c>
    </row>
    <row r="1028" spans="1:24" x14ac:dyDescent="0.25">
      <c r="A1028">
        <f>VLOOKUP(Attack[[#This Row],[No用]],SetNo[[No.用]:[vlookup 用]],2,FALSE)</f>
        <v>242</v>
      </c>
      <c r="B1028">
        <f>IF(ROW()=2,1,IF(A1027&lt;&gt;Attack[[#This Row],[No]],1,B1027+1))</f>
        <v>4</v>
      </c>
      <c r="C1028" s="1" t="s">
        <v>727</v>
      </c>
      <c r="D1028" s="1" t="s">
        <v>100</v>
      </c>
      <c r="E1028" s="1" t="s">
        <v>73</v>
      </c>
      <c r="F1028" s="1" t="s">
        <v>78</v>
      </c>
      <c r="G1028" s="1" t="s">
        <v>130</v>
      </c>
      <c r="H1028" s="1" t="s">
        <v>71</v>
      </c>
      <c r="I1028">
        <v>1</v>
      </c>
      <c r="J1028" t="s">
        <v>234</v>
      </c>
      <c r="K1028" s="1" t="s">
        <v>172</v>
      </c>
      <c r="L1028" s="1" t="s">
        <v>162</v>
      </c>
      <c r="M1028">
        <v>26</v>
      </c>
      <c r="N1028">
        <v>0</v>
      </c>
      <c r="O1028">
        <v>0</v>
      </c>
      <c r="P1028">
        <v>0</v>
      </c>
      <c r="X1028" t="str">
        <f>Attack[[#This Row],[服装]]&amp;Attack[[#This Row],[名前]]&amp;Attack[[#This Row],[レアリティ]]</f>
        <v>スパイ中島猛ICONIC</v>
      </c>
    </row>
    <row r="1029" spans="1:24" x14ac:dyDescent="0.25">
      <c r="A1029">
        <f>VLOOKUP(Attack[[#This Row],[No用]],SetNo[[No.用]:[vlookup 用]],2,FALSE)</f>
        <v>243</v>
      </c>
      <c r="B1029">
        <f>IF(ROW()=2,1,IF(A1028&lt;&gt;Attack[[#This Row],[No]],1,B1028+1))</f>
        <v>1</v>
      </c>
      <c r="C1029" t="s">
        <v>205</v>
      </c>
      <c r="D1029" t="s">
        <v>464</v>
      </c>
      <c r="E1029" t="s">
        <v>24</v>
      </c>
      <c r="F1029" t="s">
        <v>25</v>
      </c>
      <c r="G1029" t="s">
        <v>156</v>
      </c>
      <c r="H1029" t="s">
        <v>71</v>
      </c>
      <c r="I1029">
        <v>1</v>
      </c>
      <c r="J1029" t="s">
        <v>234</v>
      </c>
      <c r="K1029" s="1" t="s">
        <v>168</v>
      </c>
      <c r="L1029" s="1" t="s">
        <v>173</v>
      </c>
      <c r="M1029">
        <v>32</v>
      </c>
      <c r="N1029">
        <v>0</v>
      </c>
      <c r="O1029">
        <v>0</v>
      </c>
      <c r="P1029">
        <v>0</v>
      </c>
      <c r="X1029" t="str">
        <f>Attack[[#This Row],[服装]]&amp;Attack[[#This Row],[名前]]&amp;Attack[[#This Row],[レアリティ]]</f>
        <v>ユニフォーム白石優希ICONIC</v>
      </c>
    </row>
    <row r="1030" spans="1:24" x14ac:dyDescent="0.25">
      <c r="A1030">
        <f>VLOOKUP(Attack[[#This Row],[No用]],SetNo[[No.用]:[vlookup 用]],2,FALSE)</f>
        <v>243</v>
      </c>
      <c r="B1030">
        <f>IF(ROW()=2,1,IF(A1029&lt;&gt;Attack[[#This Row],[No]],1,B1029+1))</f>
        <v>2</v>
      </c>
      <c r="C1030" t="s">
        <v>205</v>
      </c>
      <c r="D1030" t="s">
        <v>464</v>
      </c>
      <c r="E1030" t="s">
        <v>24</v>
      </c>
      <c r="F1030" t="s">
        <v>25</v>
      </c>
      <c r="G1030" t="s">
        <v>156</v>
      </c>
      <c r="H1030" t="s">
        <v>71</v>
      </c>
      <c r="I1030">
        <v>1</v>
      </c>
      <c r="J1030" t="s">
        <v>234</v>
      </c>
      <c r="K1030" s="1" t="s">
        <v>169</v>
      </c>
      <c r="L1030" s="1" t="s">
        <v>173</v>
      </c>
      <c r="M1030">
        <v>32</v>
      </c>
      <c r="N1030">
        <v>0</v>
      </c>
      <c r="O1030">
        <v>0</v>
      </c>
      <c r="P1030">
        <v>0</v>
      </c>
      <c r="X1030" t="str">
        <f>Attack[[#This Row],[服装]]&amp;Attack[[#This Row],[名前]]&amp;Attack[[#This Row],[レアリティ]]</f>
        <v>ユニフォーム白石優希ICONIC</v>
      </c>
    </row>
    <row r="1031" spans="1:24" x14ac:dyDescent="0.25">
      <c r="A1031">
        <f>VLOOKUP(Attack[[#This Row],[No用]],SetNo[[No.用]:[vlookup 用]],2,FALSE)</f>
        <v>243</v>
      </c>
      <c r="B1031">
        <f>IF(ROW()=2,1,IF(A1030&lt;&gt;Attack[[#This Row],[No]],1,B1030+1))</f>
        <v>3</v>
      </c>
      <c r="C1031" t="s">
        <v>205</v>
      </c>
      <c r="D1031" t="s">
        <v>464</v>
      </c>
      <c r="E1031" t="s">
        <v>24</v>
      </c>
      <c r="F1031" t="s">
        <v>25</v>
      </c>
      <c r="G1031" t="s">
        <v>156</v>
      </c>
      <c r="H1031" t="s">
        <v>71</v>
      </c>
      <c r="I1031">
        <v>1</v>
      </c>
      <c r="J1031" t="s">
        <v>234</v>
      </c>
      <c r="K1031" s="1" t="s">
        <v>171</v>
      </c>
      <c r="L1031" s="1" t="s">
        <v>173</v>
      </c>
      <c r="M1031">
        <v>41</v>
      </c>
      <c r="N1031">
        <v>0</v>
      </c>
      <c r="O1031">
        <v>0</v>
      </c>
      <c r="P1031">
        <v>0</v>
      </c>
      <c r="X1031" t="str">
        <f>Attack[[#This Row],[服装]]&amp;Attack[[#This Row],[名前]]&amp;Attack[[#This Row],[レアリティ]]</f>
        <v>ユニフォーム白石優希ICONIC</v>
      </c>
    </row>
    <row r="1032" spans="1:24" x14ac:dyDescent="0.25">
      <c r="A1032">
        <f>VLOOKUP(Attack[[#This Row],[No用]],SetNo[[No.用]:[vlookup 用]],2,FALSE)</f>
        <v>243</v>
      </c>
      <c r="B1032">
        <f>IF(ROW()=2,1,IF(A1031&lt;&gt;Attack[[#This Row],[No]],1,B1031+1))</f>
        <v>4</v>
      </c>
      <c r="C1032" t="s">
        <v>205</v>
      </c>
      <c r="D1032" t="s">
        <v>464</v>
      </c>
      <c r="E1032" t="s">
        <v>24</v>
      </c>
      <c r="F1032" t="s">
        <v>25</v>
      </c>
      <c r="G1032" t="s">
        <v>156</v>
      </c>
      <c r="H1032" t="s">
        <v>71</v>
      </c>
      <c r="I1032">
        <v>1</v>
      </c>
      <c r="J1032" t="s">
        <v>234</v>
      </c>
      <c r="K1032" s="1" t="s">
        <v>172</v>
      </c>
      <c r="L1032" s="1" t="s">
        <v>162</v>
      </c>
      <c r="M1032">
        <v>12</v>
      </c>
      <c r="N1032">
        <v>0</v>
      </c>
      <c r="O1032">
        <v>0</v>
      </c>
      <c r="P1032">
        <v>0</v>
      </c>
      <c r="X1032" t="str">
        <f>Attack[[#This Row],[服装]]&amp;Attack[[#This Row],[名前]]&amp;Attack[[#This Row],[レアリティ]]</f>
        <v>ユニフォーム白石優希ICONIC</v>
      </c>
    </row>
    <row r="1033" spans="1:24" x14ac:dyDescent="0.25">
      <c r="A1033">
        <f>VLOOKUP(Attack[[#This Row],[No用]],SetNo[[No.用]:[vlookup 用]],2,FALSE)</f>
        <v>243</v>
      </c>
      <c r="B1033">
        <f>IF(ROW()=2,1,IF(A1032&lt;&gt;Attack[[#This Row],[No]],1,B1032+1))</f>
        <v>5</v>
      </c>
      <c r="C1033" t="s">
        <v>205</v>
      </c>
      <c r="D1033" t="s">
        <v>464</v>
      </c>
      <c r="E1033" t="s">
        <v>24</v>
      </c>
      <c r="F1033" t="s">
        <v>25</v>
      </c>
      <c r="G1033" t="s">
        <v>156</v>
      </c>
      <c r="H1033" t="s">
        <v>71</v>
      </c>
      <c r="I1033">
        <v>1</v>
      </c>
      <c r="J1033" t="s">
        <v>234</v>
      </c>
      <c r="K1033" s="1" t="s">
        <v>183</v>
      </c>
      <c r="L1033" s="1" t="s">
        <v>224</v>
      </c>
      <c r="M1033">
        <v>42</v>
      </c>
      <c r="N1033">
        <v>0</v>
      </c>
      <c r="O1033">
        <v>52</v>
      </c>
      <c r="P1033">
        <v>0</v>
      </c>
      <c r="X1033" t="str">
        <f>Attack[[#This Row],[服装]]&amp;Attack[[#This Row],[名前]]&amp;Attack[[#This Row],[レアリティ]]</f>
        <v>ユニフォーム白石優希ICONIC</v>
      </c>
    </row>
    <row r="1034" spans="1:24" x14ac:dyDescent="0.25">
      <c r="A1034">
        <f>VLOOKUP(Attack[[#This Row],[No用]],SetNo[[No.用]:[vlookup 用]],2,FALSE)</f>
        <v>244</v>
      </c>
      <c r="B1034">
        <f>IF(ROW()=2,1,IF(A1033&lt;&gt;Attack[[#This Row],[No]],1,B1033+1))</f>
        <v>1</v>
      </c>
      <c r="C1034" t="s">
        <v>205</v>
      </c>
      <c r="D1034" t="s">
        <v>466</v>
      </c>
      <c r="E1034" t="s">
        <v>28</v>
      </c>
      <c r="F1034" t="s">
        <v>31</v>
      </c>
      <c r="G1034" t="s">
        <v>156</v>
      </c>
      <c r="H1034" t="s">
        <v>71</v>
      </c>
      <c r="I1034">
        <v>1</v>
      </c>
      <c r="J1034" t="s">
        <v>234</v>
      </c>
      <c r="K1034" s="1" t="s">
        <v>168</v>
      </c>
      <c r="L1034" s="1" t="s">
        <v>162</v>
      </c>
      <c r="M1034">
        <v>31</v>
      </c>
      <c r="N1034">
        <v>0</v>
      </c>
      <c r="O1034">
        <v>0</v>
      </c>
      <c r="P1034">
        <v>0</v>
      </c>
      <c r="X1034" t="str">
        <f>Attack[[#This Row],[服装]]&amp;Attack[[#This Row],[名前]]&amp;Attack[[#This Row],[レアリティ]]</f>
        <v>ユニフォーム花山一雅ICONIC</v>
      </c>
    </row>
    <row r="1035" spans="1:24" x14ac:dyDescent="0.25">
      <c r="A1035">
        <f>VLOOKUP(Attack[[#This Row],[No用]],SetNo[[No.用]:[vlookup 用]],2,FALSE)</f>
        <v>244</v>
      </c>
      <c r="B1035">
        <f>IF(ROW()=2,1,IF(A1034&lt;&gt;Attack[[#This Row],[No]],1,B1034+1))</f>
        <v>2</v>
      </c>
      <c r="C1035" t="s">
        <v>205</v>
      </c>
      <c r="D1035" t="s">
        <v>466</v>
      </c>
      <c r="E1035" t="s">
        <v>28</v>
      </c>
      <c r="F1035" t="s">
        <v>31</v>
      </c>
      <c r="G1035" t="s">
        <v>156</v>
      </c>
      <c r="H1035" t="s">
        <v>71</v>
      </c>
      <c r="I1035">
        <v>1</v>
      </c>
      <c r="J1035" t="s">
        <v>234</v>
      </c>
      <c r="K1035" s="1" t="s">
        <v>169</v>
      </c>
      <c r="L1035" s="1" t="s">
        <v>162</v>
      </c>
      <c r="M1035">
        <v>26</v>
      </c>
      <c r="N1035">
        <v>0</v>
      </c>
      <c r="O1035">
        <v>0</v>
      </c>
      <c r="P1035">
        <v>0</v>
      </c>
      <c r="X1035" t="str">
        <f>Attack[[#This Row],[服装]]&amp;Attack[[#This Row],[名前]]&amp;Attack[[#This Row],[レアリティ]]</f>
        <v>ユニフォーム花山一雅ICONIC</v>
      </c>
    </row>
    <row r="1036" spans="1:24" x14ac:dyDescent="0.25">
      <c r="A1036">
        <f>VLOOKUP(Attack[[#This Row],[No用]],SetNo[[No.用]:[vlookup 用]],2,FALSE)</f>
        <v>245</v>
      </c>
      <c r="B1036">
        <f>IF(ROW()=2,1,IF(A1035&lt;&gt;Attack[[#This Row],[No]],1,B1035+1))</f>
        <v>1</v>
      </c>
      <c r="C1036" t="s">
        <v>205</v>
      </c>
      <c r="D1036" t="s">
        <v>468</v>
      </c>
      <c r="E1036" t="s">
        <v>28</v>
      </c>
      <c r="F1036" t="s">
        <v>26</v>
      </c>
      <c r="G1036" t="s">
        <v>156</v>
      </c>
      <c r="H1036" t="s">
        <v>71</v>
      </c>
      <c r="I1036">
        <v>1</v>
      </c>
      <c r="J1036" t="s">
        <v>234</v>
      </c>
      <c r="K1036" s="1" t="s">
        <v>168</v>
      </c>
      <c r="L1036" s="1" t="s">
        <v>162</v>
      </c>
      <c r="M1036">
        <v>26</v>
      </c>
      <c r="N1036">
        <v>0</v>
      </c>
      <c r="O1036">
        <v>0</v>
      </c>
      <c r="P1036">
        <v>0</v>
      </c>
      <c r="X1036" t="str">
        <f>Attack[[#This Row],[服装]]&amp;Attack[[#This Row],[名前]]&amp;Attack[[#This Row],[レアリティ]]</f>
        <v>ユニフォーム鳴子哲平ICONIC</v>
      </c>
    </row>
    <row r="1037" spans="1:24" x14ac:dyDescent="0.25">
      <c r="A1037">
        <f>VLOOKUP(Attack[[#This Row],[No用]],SetNo[[No.用]:[vlookup 用]],2,FALSE)</f>
        <v>245</v>
      </c>
      <c r="B1037">
        <f>IF(ROW()=2,1,IF(A1036&lt;&gt;Attack[[#This Row],[No]],1,B1036+1))</f>
        <v>2</v>
      </c>
      <c r="C1037" t="s">
        <v>205</v>
      </c>
      <c r="D1037" t="s">
        <v>468</v>
      </c>
      <c r="E1037" t="s">
        <v>28</v>
      </c>
      <c r="F1037" t="s">
        <v>26</v>
      </c>
      <c r="G1037" t="s">
        <v>156</v>
      </c>
      <c r="H1037" t="s">
        <v>71</v>
      </c>
      <c r="I1037">
        <v>1</v>
      </c>
      <c r="J1037" t="s">
        <v>234</v>
      </c>
      <c r="K1037" s="1" t="s">
        <v>169</v>
      </c>
      <c r="L1037" s="1" t="s">
        <v>162</v>
      </c>
      <c r="M1037">
        <v>24</v>
      </c>
      <c r="N1037">
        <v>0</v>
      </c>
      <c r="O1037">
        <v>0</v>
      </c>
      <c r="P1037">
        <v>0</v>
      </c>
      <c r="X1037" t="str">
        <f>Attack[[#This Row],[服装]]&amp;Attack[[#This Row],[名前]]&amp;Attack[[#This Row],[レアリティ]]</f>
        <v>ユニフォーム鳴子哲平ICONIC</v>
      </c>
    </row>
    <row r="1038" spans="1:24" x14ac:dyDescent="0.25">
      <c r="A1038">
        <f>VLOOKUP(Attack[[#This Row],[No用]],SetNo[[No.用]:[vlookup 用]],2,FALSE)</f>
        <v>245</v>
      </c>
      <c r="B1038">
        <f>IF(ROW()=2,1,IF(A1037&lt;&gt;Attack[[#This Row],[No]],1,B1037+1))</f>
        <v>3</v>
      </c>
      <c r="C1038" t="s">
        <v>205</v>
      </c>
      <c r="D1038" t="s">
        <v>468</v>
      </c>
      <c r="E1038" t="s">
        <v>28</v>
      </c>
      <c r="F1038" t="s">
        <v>26</v>
      </c>
      <c r="G1038" t="s">
        <v>156</v>
      </c>
      <c r="H1038" t="s">
        <v>71</v>
      </c>
      <c r="I1038">
        <v>1</v>
      </c>
      <c r="J1038" t="s">
        <v>234</v>
      </c>
      <c r="K1038" s="1" t="s">
        <v>172</v>
      </c>
      <c r="L1038" s="1" t="s">
        <v>162</v>
      </c>
      <c r="M1038">
        <v>24</v>
      </c>
      <c r="N1038">
        <v>0</v>
      </c>
      <c r="O1038">
        <v>0</v>
      </c>
      <c r="P1038">
        <v>0</v>
      </c>
      <c r="X1038" t="str">
        <f>Attack[[#This Row],[服装]]&amp;Attack[[#This Row],[名前]]&amp;Attack[[#This Row],[レアリティ]]</f>
        <v>ユニフォーム鳴子哲平ICONIC</v>
      </c>
    </row>
    <row r="1039" spans="1:24" x14ac:dyDescent="0.25">
      <c r="A1039">
        <f>VLOOKUP(Attack[[#This Row],[No用]],SetNo[[No.用]:[vlookup 用]],2,FALSE)</f>
        <v>246</v>
      </c>
      <c r="B1039">
        <f>IF(ROW()=2,1,IF(A1038&lt;&gt;Attack[[#This Row],[No]],1,B1038+1))</f>
        <v>1</v>
      </c>
      <c r="C1039" t="s">
        <v>205</v>
      </c>
      <c r="D1039" t="s">
        <v>470</v>
      </c>
      <c r="E1039" t="s">
        <v>28</v>
      </c>
      <c r="F1039" t="s">
        <v>21</v>
      </c>
      <c r="G1039" t="s">
        <v>156</v>
      </c>
      <c r="H1039" t="s">
        <v>71</v>
      </c>
      <c r="I1039">
        <v>0</v>
      </c>
      <c r="J1039" t="s">
        <v>234</v>
      </c>
      <c r="M1039">
        <v>0</v>
      </c>
      <c r="N1039">
        <v>0</v>
      </c>
      <c r="O1039">
        <v>0</v>
      </c>
      <c r="P1039">
        <v>0</v>
      </c>
      <c r="X1039" t="str">
        <f>Attack[[#This Row],[服装]]&amp;Attack[[#This Row],[名前]]&amp;Attack[[#This Row],[レアリティ]]</f>
        <v>ユニフォーム秋保和光ICONIC</v>
      </c>
    </row>
    <row r="1040" spans="1:24" x14ac:dyDescent="0.25">
      <c r="A1040">
        <f>VLOOKUP(Attack[[#This Row],[No用]],SetNo[[No.用]:[vlookup 用]],2,FALSE)</f>
        <v>247</v>
      </c>
      <c r="B1040">
        <f>IF(ROW()=2,1,IF(A1039&lt;&gt;Attack[[#This Row],[No]],1,B1039+1))</f>
        <v>1</v>
      </c>
      <c r="C1040" t="s">
        <v>205</v>
      </c>
      <c r="D1040" t="s">
        <v>472</v>
      </c>
      <c r="E1040" t="s">
        <v>28</v>
      </c>
      <c r="F1040" t="s">
        <v>26</v>
      </c>
      <c r="G1040" t="s">
        <v>156</v>
      </c>
      <c r="H1040" t="s">
        <v>71</v>
      </c>
      <c r="I1040">
        <v>1</v>
      </c>
      <c r="J1040" t="s">
        <v>234</v>
      </c>
      <c r="K1040" s="1" t="s">
        <v>168</v>
      </c>
      <c r="L1040" s="1" t="s">
        <v>162</v>
      </c>
      <c r="M1040">
        <v>25</v>
      </c>
      <c r="N1040">
        <v>0</v>
      </c>
      <c r="O1040">
        <v>0</v>
      </c>
      <c r="P1040">
        <v>0</v>
      </c>
      <c r="X1040" t="str">
        <f>Attack[[#This Row],[服装]]&amp;Attack[[#This Row],[名前]]&amp;Attack[[#This Row],[レアリティ]]</f>
        <v>ユニフォーム松島剛ICONIC</v>
      </c>
    </row>
    <row r="1041" spans="1:24" x14ac:dyDescent="0.25">
      <c r="A1041">
        <f>VLOOKUP(Attack[[#This Row],[No用]],SetNo[[No.用]:[vlookup 用]],2,FALSE)</f>
        <v>247</v>
      </c>
      <c r="B1041">
        <f>IF(ROW()=2,1,IF(A1040&lt;&gt;Attack[[#This Row],[No]],1,B1040+1))</f>
        <v>2</v>
      </c>
      <c r="C1041" t="s">
        <v>205</v>
      </c>
      <c r="D1041" t="s">
        <v>472</v>
      </c>
      <c r="E1041" t="s">
        <v>28</v>
      </c>
      <c r="F1041" t="s">
        <v>26</v>
      </c>
      <c r="G1041" t="s">
        <v>156</v>
      </c>
      <c r="H1041" t="s">
        <v>71</v>
      </c>
      <c r="I1041">
        <v>1</v>
      </c>
      <c r="J1041" t="s">
        <v>234</v>
      </c>
      <c r="K1041" s="1" t="s">
        <v>169</v>
      </c>
      <c r="L1041" s="1" t="s">
        <v>162</v>
      </c>
      <c r="M1041">
        <v>23</v>
      </c>
      <c r="N1041">
        <v>0</v>
      </c>
      <c r="O1041">
        <v>0</v>
      </c>
      <c r="P1041">
        <v>0</v>
      </c>
      <c r="X1041" t="str">
        <f>Attack[[#This Row],[服装]]&amp;Attack[[#This Row],[名前]]&amp;Attack[[#This Row],[レアリティ]]</f>
        <v>ユニフォーム松島剛ICONIC</v>
      </c>
    </row>
    <row r="1042" spans="1:24" x14ac:dyDescent="0.25">
      <c r="A1042">
        <f>VLOOKUP(Attack[[#This Row],[No用]],SetNo[[No.用]:[vlookup 用]],2,FALSE)</f>
        <v>247</v>
      </c>
      <c r="B1042">
        <f>IF(ROW()=2,1,IF(A1041&lt;&gt;Attack[[#This Row],[No]],1,B1041+1))</f>
        <v>3</v>
      </c>
      <c r="C1042" t="s">
        <v>205</v>
      </c>
      <c r="D1042" t="s">
        <v>472</v>
      </c>
      <c r="E1042" t="s">
        <v>28</v>
      </c>
      <c r="F1042" t="s">
        <v>26</v>
      </c>
      <c r="G1042" t="s">
        <v>156</v>
      </c>
      <c r="H1042" t="s">
        <v>71</v>
      </c>
      <c r="I1042">
        <v>1</v>
      </c>
      <c r="J1042" t="s">
        <v>234</v>
      </c>
      <c r="K1042" s="1" t="s">
        <v>172</v>
      </c>
      <c r="L1042" s="1" t="s">
        <v>162</v>
      </c>
      <c r="M1042">
        <v>23</v>
      </c>
      <c r="N1042">
        <v>0</v>
      </c>
      <c r="O1042">
        <v>0</v>
      </c>
      <c r="P1042">
        <v>0</v>
      </c>
      <c r="X1042" t="str">
        <f>Attack[[#This Row],[服装]]&amp;Attack[[#This Row],[名前]]&amp;Attack[[#This Row],[レアリティ]]</f>
        <v>ユニフォーム松島剛ICONIC</v>
      </c>
    </row>
    <row r="1043" spans="1:24" x14ac:dyDescent="0.25">
      <c r="A1043">
        <f>VLOOKUP(Attack[[#This Row],[No用]],SetNo[[No.用]:[vlookup 用]],2,FALSE)</f>
        <v>248</v>
      </c>
      <c r="B1043">
        <f>IF(ROW()=2,1,IF(A1042&lt;&gt;Attack[[#This Row],[No]],1,B1042+1))</f>
        <v>1</v>
      </c>
      <c r="C1043" s="1" t="s">
        <v>902</v>
      </c>
      <c r="D1043" s="1" t="s">
        <v>105</v>
      </c>
      <c r="E1043" s="1" t="s">
        <v>73</v>
      </c>
      <c r="F1043" s="1" t="s">
        <v>82</v>
      </c>
      <c r="G1043" s="1" t="s">
        <v>130</v>
      </c>
      <c r="H1043" s="1" t="s">
        <v>71</v>
      </c>
      <c r="I1043">
        <v>1</v>
      </c>
      <c r="J1043" t="s">
        <v>234</v>
      </c>
      <c r="K1043" s="1" t="s">
        <v>168</v>
      </c>
      <c r="L1043" s="1" t="s">
        <v>178</v>
      </c>
      <c r="M1043">
        <v>28</v>
      </c>
      <c r="N1043">
        <v>0</v>
      </c>
      <c r="O1043">
        <v>0</v>
      </c>
      <c r="P1043">
        <v>0</v>
      </c>
      <c r="X1043" t="str">
        <f>Attack[[#This Row],[服装]]&amp;Attack[[#This Row],[名前]]&amp;Attack[[#This Row],[レアリティ]]</f>
        <v>妖松島剛ICONIC</v>
      </c>
    </row>
    <row r="1044" spans="1:24" x14ac:dyDescent="0.25">
      <c r="A1044">
        <f>VLOOKUP(Attack[[#This Row],[No用]],SetNo[[No.用]:[vlookup 用]],2,FALSE)</f>
        <v>248</v>
      </c>
      <c r="B1044">
        <f>IF(ROW()=2,1,IF(A1043&lt;&gt;Attack[[#This Row],[No]],1,B1043+1))</f>
        <v>2</v>
      </c>
      <c r="C1044" s="1" t="s">
        <v>902</v>
      </c>
      <c r="D1044" s="1" t="s">
        <v>105</v>
      </c>
      <c r="E1044" s="1" t="s">
        <v>73</v>
      </c>
      <c r="F1044" s="1" t="s">
        <v>82</v>
      </c>
      <c r="G1044" s="1" t="s">
        <v>130</v>
      </c>
      <c r="H1044" s="1" t="s">
        <v>71</v>
      </c>
      <c r="I1044">
        <v>1</v>
      </c>
      <c r="J1044" t="s">
        <v>234</v>
      </c>
      <c r="K1044" s="1" t="s">
        <v>169</v>
      </c>
      <c r="L1044" s="1" t="s">
        <v>178</v>
      </c>
      <c r="M1044">
        <v>26</v>
      </c>
      <c r="N1044">
        <v>0</v>
      </c>
      <c r="O1044">
        <v>0</v>
      </c>
      <c r="P1044">
        <v>0</v>
      </c>
      <c r="X1044" t="str">
        <f>Attack[[#This Row],[服装]]&amp;Attack[[#This Row],[名前]]&amp;Attack[[#This Row],[レアリティ]]</f>
        <v>妖松島剛ICONIC</v>
      </c>
    </row>
    <row r="1045" spans="1:24" x14ac:dyDescent="0.25">
      <c r="A1045">
        <f>VLOOKUP(Attack[[#This Row],[No用]],SetNo[[No.用]:[vlookup 用]],2,FALSE)</f>
        <v>248</v>
      </c>
      <c r="B1045">
        <f>IF(ROW()=2,1,IF(A1044&lt;&gt;Attack[[#This Row],[No]],1,B1044+1))</f>
        <v>3</v>
      </c>
      <c r="C1045" s="1" t="s">
        <v>902</v>
      </c>
      <c r="D1045" s="1" t="s">
        <v>105</v>
      </c>
      <c r="E1045" s="1" t="s">
        <v>73</v>
      </c>
      <c r="F1045" s="1" t="s">
        <v>82</v>
      </c>
      <c r="G1045" s="1" t="s">
        <v>130</v>
      </c>
      <c r="H1045" s="1" t="s">
        <v>71</v>
      </c>
      <c r="I1045">
        <v>1</v>
      </c>
      <c r="J1045" t="s">
        <v>234</v>
      </c>
      <c r="K1045" s="1" t="s">
        <v>172</v>
      </c>
      <c r="L1045" s="1" t="s">
        <v>162</v>
      </c>
      <c r="M1045">
        <v>23</v>
      </c>
      <c r="N1045">
        <v>0</v>
      </c>
      <c r="O1045">
        <v>0</v>
      </c>
      <c r="P1045">
        <v>0</v>
      </c>
      <c r="X1045" t="str">
        <f>Attack[[#This Row],[服装]]&amp;Attack[[#This Row],[名前]]&amp;Attack[[#This Row],[レアリティ]]</f>
        <v>妖松島剛ICONIC</v>
      </c>
    </row>
    <row r="1046" spans="1:24" x14ac:dyDescent="0.25">
      <c r="A1046">
        <f>VLOOKUP(Attack[[#This Row],[No用]],SetNo[[No.用]:[vlookup 用]],2,FALSE)</f>
        <v>248</v>
      </c>
      <c r="B1046">
        <f>IF(ROW()=2,1,IF(A1045&lt;&gt;Attack[[#This Row],[No]],1,B1045+1))</f>
        <v>4</v>
      </c>
      <c r="C1046" s="1" t="s">
        <v>902</v>
      </c>
      <c r="D1046" s="1" t="s">
        <v>105</v>
      </c>
      <c r="E1046" s="1" t="s">
        <v>73</v>
      </c>
      <c r="F1046" s="1" t="s">
        <v>82</v>
      </c>
      <c r="G1046" s="1" t="s">
        <v>130</v>
      </c>
      <c r="H1046" s="1" t="s">
        <v>71</v>
      </c>
      <c r="I1046">
        <v>1</v>
      </c>
      <c r="J1046" t="s">
        <v>234</v>
      </c>
      <c r="K1046" s="1" t="s">
        <v>183</v>
      </c>
      <c r="L1046" s="1" t="s">
        <v>224</v>
      </c>
      <c r="M1046">
        <v>43</v>
      </c>
      <c r="N1046">
        <v>0</v>
      </c>
      <c r="O1046">
        <v>54</v>
      </c>
      <c r="P1046">
        <v>0</v>
      </c>
      <c r="X1046" t="str">
        <f>Attack[[#This Row],[服装]]&amp;Attack[[#This Row],[名前]]&amp;Attack[[#This Row],[レアリティ]]</f>
        <v>妖松島剛ICONIC</v>
      </c>
    </row>
    <row r="1047" spans="1:24" x14ac:dyDescent="0.25">
      <c r="A1047">
        <f>VLOOKUP(Attack[[#This Row],[No用]],SetNo[[No.用]:[vlookup 用]],2,FALSE)</f>
        <v>249</v>
      </c>
      <c r="B1047">
        <f>IF(ROW()=2,1,IF(A1046&lt;&gt;Attack[[#This Row],[No]],1,B1046+1))</f>
        <v>1</v>
      </c>
      <c r="C1047" t="s">
        <v>205</v>
      </c>
      <c r="D1047" t="s">
        <v>474</v>
      </c>
      <c r="E1047" t="s">
        <v>28</v>
      </c>
      <c r="F1047" t="s">
        <v>25</v>
      </c>
      <c r="G1047" t="s">
        <v>156</v>
      </c>
      <c r="H1047" t="s">
        <v>71</v>
      </c>
      <c r="I1047">
        <v>1</v>
      </c>
      <c r="J1047" t="s">
        <v>234</v>
      </c>
      <c r="K1047" s="1" t="s">
        <v>168</v>
      </c>
      <c r="L1047" s="1" t="s">
        <v>173</v>
      </c>
      <c r="M1047">
        <v>37</v>
      </c>
      <c r="N1047">
        <v>0</v>
      </c>
      <c r="O1047">
        <v>0</v>
      </c>
      <c r="P1047">
        <v>0</v>
      </c>
      <c r="X1047" t="str">
        <f>Attack[[#This Row],[服装]]&amp;Attack[[#This Row],[名前]]&amp;Attack[[#This Row],[レアリティ]]</f>
        <v>ユニフォーム川渡瞬己ICONIC</v>
      </c>
    </row>
    <row r="1048" spans="1:24" x14ac:dyDescent="0.25">
      <c r="A1048">
        <f>VLOOKUP(Attack[[#This Row],[No用]],SetNo[[No.用]:[vlookup 用]],2,FALSE)</f>
        <v>249</v>
      </c>
      <c r="B1048">
        <f>IF(ROW()=2,1,IF(A1047&lt;&gt;Attack[[#This Row],[No]],1,B1047+1))</f>
        <v>2</v>
      </c>
      <c r="C1048" t="s">
        <v>205</v>
      </c>
      <c r="D1048" t="s">
        <v>474</v>
      </c>
      <c r="E1048" t="s">
        <v>28</v>
      </c>
      <c r="F1048" t="s">
        <v>25</v>
      </c>
      <c r="G1048" t="s">
        <v>156</v>
      </c>
      <c r="H1048" t="s">
        <v>71</v>
      </c>
      <c r="I1048">
        <v>1</v>
      </c>
      <c r="J1048" t="s">
        <v>234</v>
      </c>
      <c r="K1048" s="1" t="s">
        <v>169</v>
      </c>
      <c r="L1048" s="1" t="s">
        <v>173</v>
      </c>
      <c r="M1048">
        <v>37</v>
      </c>
      <c r="N1048">
        <v>0</v>
      </c>
      <c r="O1048">
        <v>0</v>
      </c>
      <c r="P1048">
        <v>0</v>
      </c>
      <c r="X1048" t="str">
        <f>Attack[[#This Row],[服装]]&amp;Attack[[#This Row],[名前]]&amp;Attack[[#This Row],[レアリティ]]</f>
        <v>ユニフォーム川渡瞬己ICONIC</v>
      </c>
    </row>
    <row r="1049" spans="1:24" x14ac:dyDescent="0.25">
      <c r="A1049">
        <f>VLOOKUP(Attack[[#This Row],[No用]],SetNo[[No.用]:[vlookup 用]],2,FALSE)</f>
        <v>249</v>
      </c>
      <c r="B1049">
        <f>IF(ROW()=2,1,IF(A1048&lt;&gt;Attack[[#This Row],[No]],1,B1048+1))</f>
        <v>3</v>
      </c>
      <c r="C1049" t="s">
        <v>205</v>
      </c>
      <c r="D1049" t="s">
        <v>474</v>
      </c>
      <c r="E1049" t="s">
        <v>28</v>
      </c>
      <c r="F1049" t="s">
        <v>25</v>
      </c>
      <c r="G1049" t="s">
        <v>156</v>
      </c>
      <c r="H1049" t="s">
        <v>71</v>
      </c>
      <c r="I1049">
        <v>1</v>
      </c>
      <c r="J1049" t="s">
        <v>234</v>
      </c>
      <c r="K1049" s="1" t="s">
        <v>264</v>
      </c>
      <c r="L1049" s="1" t="s">
        <v>173</v>
      </c>
      <c r="M1049">
        <v>43</v>
      </c>
      <c r="N1049">
        <v>0</v>
      </c>
      <c r="O1049">
        <v>0</v>
      </c>
      <c r="P1049">
        <v>0</v>
      </c>
      <c r="X1049" t="str">
        <f>Attack[[#This Row],[服装]]&amp;Attack[[#This Row],[名前]]&amp;Attack[[#This Row],[レアリティ]]</f>
        <v>ユニフォーム川渡瞬己ICONIC</v>
      </c>
    </row>
    <row r="1050" spans="1:24" x14ac:dyDescent="0.25">
      <c r="A1050">
        <f>VLOOKUP(Attack[[#This Row],[No用]],SetNo[[No.用]:[vlookup 用]],2,FALSE)</f>
        <v>249</v>
      </c>
      <c r="B1050">
        <f>IF(ROW()=2,1,IF(A1049&lt;&gt;Attack[[#This Row],[No]],1,B1049+1))</f>
        <v>4</v>
      </c>
      <c r="C1050" t="s">
        <v>205</v>
      </c>
      <c r="D1050" t="s">
        <v>474</v>
      </c>
      <c r="E1050" t="s">
        <v>28</v>
      </c>
      <c r="F1050" t="s">
        <v>25</v>
      </c>
      <c r="G1050" t="s">
        <v>156</v>
      </c>
      <c r="H1050" t="s">
        <v>71</v>
      </c>
      <c r="I1050">
        <v>1</v>
      </c>
      <c r="J1050" t="s">
        <v>234</v>
      </c>
      <c r="K1050" s="1" t="s">
        <v>172</v>
      </c>
      <c r="L1050" s="1" t="s">
        <v>162</v>
      </c>
      <c r="M1050">
        <v>34</v>
      </c>
      <c r="N1050">
        <v>0</v>
      </c>
      <c r="O1050">
        <v>0</v>
      </c>
      <c r="P1050">
        <v>0</v>
      </c>
      <c r="X1050" t="str">
        <f>Attack[[#This Row],[服装]]&amp;Attack[[#This Row],[名前]]&amp;Attack[[#This Row],[レアリティ]]</f>
        <v>ユニフォーム川渡瞬己ICONIC</v>
      </c>
    </row>
    <row r="1051" spans="1:24" x14ac:dyDescent="0.25">
      <c r="A1051">
        <f>VLOOKUP(Attack[[#This Row],[No用]],SetNo[[No.用]:[vlookup 用]],2,FALSE)</f>
        <v>249</v>
      </c>
      <c r="B1051">
        <f>IF(ROW()=2,1,IF(A1050&lt;&gt;Attack[[#This Row],[No]],1,B1050+1))</f>
        <v>5</v>
      </c>
      <c r="C1051" t="s">
        <v>205</v>
      </c>
      <c r="D1051" t="s">
        <v>474</v>
      </c>
      <c r="E1051" t="s">
        <v>28</v>
      </c>
      <c r="F1051" t="s">
        <v>25</v>
      </c>
      <c r="G1051" t="s">
        <v>156</v>
      </c>
      <c r="H1051" t="s">
        <v>71</v>
      </c>
      <c r="I1051">
        <v>1</v>
      </c>
      <c r="J1051" t="s">
        <v>234</v>
      </c>
      <c r="K1051" s="1" t="s">
        <v>172</v>
      </c>
      <c r="L1051" s="1" t="s">
        <v>224</v>
      </c>
      <c r="M1051">
        <v>47</v>
      </c>
      <c r="N1051">
        <v>0</v>
      </c>
      <c r="O1051">
        <v>57</v>
      </c>
      <c r="P1051">
        <v>0</v>
      </c>
      <c r="X1051" t="str">
        <f>Attack[[#This Row],[服装]]&amp;Attack[[#This Row],[名前]]&amp;Attack[[#This Row],[レアリティ]]</f>
        <v>ユニフォーム川渡瞬己ICONIC</v>
      </c>
    </row>
    <row r="1052" spans="1:24" x14ac:dyDescent="0.25">
      <c r="A1052">
        <f>VLOOKUP(Attack[[#This Row],[No用]],SetNo[[No.用]:[vlookup 用]],2,FALSE)</f>
        <v>250</v>
      </c>
      <c r="B1052">
        <f>IF(ROW()=2,1,IF(A1051&lt;&gt;Attack[[#This Row],[No]],1,B1051+1))</f>
        <v>1</v>
      </c>
      <c r="C1052" s="1" t="s">
        <v>951</v>
      </c>
      <c r="D1052" s="1" t="s">
        <v>106</v>
      </c>
      <c r="E1052" s="1" t="s">
        <v>73</v>
      </c>
      <c r="F1052" s="1" t="s">
        <v>78</v>
      </c>
      <c r="G1052" s="1" t="s">
        <v>130</v>
      </c>
      <c r="H1052" s="1" t="s">
        <v>71</v>
      </c>
      <c r="I1052">
        <v>1</v>
      </c>
      <c r="J1052" t="s">
        <v>234</v>
      </c>
      <c r="K1052" s="1" t="s">
        <v>168</v>
      </c>
      <c r="L1052" s="1" t="s">
        <v>173</v>
      </c>
      <c r="M1052">
        <v>37</v>
      </c>
      <c r="N1052">
        <v>0</v>
      </c>
      <c r="O1052">
        <v>0</v>
      </c>
      <c r="P1052">
        <v>0</v>
      </c>
      <c r="X1052" t="str">
        <f>Attack[[#This Row],[服装]]&amp;Attack[[#This Row],[名前]]&amp;Attack[[#This Row],[レアリティ]]</f>
        <v>サバゲ2川渡瞬己ICONIC</v>
      </c>
    </row>
    <row r="1053" spans="1:24" x14ac:dyDescent="0.25">
      <c r="A1053">
        <f>VLOOKUP(Attack[[#This Row],[No用]],SetNo[[No.用]:[vlookup 用]],2,FALSE)</f>
        <v>250</v>
      </c>
      <c r="B1053">
        <f>IF(ROW()=2,1,IF(A1052&lt;&gt;Attack[[#This Row],[No]],1,B1052+1))</f>
        <v>2</v>
      </c>
      <c r="C1053" s="1" t="s">
        <v>951</v>
      </c>
      <c r="D1053" s="1" t="s">
        <v>106</v>
      </c>
      <c r="E1053" s="1" t="s">
        <v>73</v>
      </c>
      <c r="F1053" s="1" t="s">
        <v>78</v>
      </c>
      <c r="G1053" s="1" t="s">
        <v>130</v>
      </c>
      <c r="H1053" s="1" t="s">
        <v>71</v>
      </c>
      <c r="I1053">
        <v>1</v>
      </c>
      <c r="J1053" t="s">
        <v>234</v>
      </c>
      <c r="K1053" s="1" t="s">
        <v>169</v>
      </c>
      <c r="L1053" s="1" t="s">
        <v>173</v>
      </c>
      <c r="M1053">
        <v>37</v>
      </c>
      <c r="N1053">
        <v>0</v>
      </c>
      <c r="O1053">
        <v>0</v>
      </c>
      <c r="P1053">
        <v>0</v>
      </c>
      <c r="X1053" t="str">
        <f>Attack[[#This Row],[服装]]&amp;Attack[[#This Row],[名前]]&amp;Attack[[#This Row],[レアリティ]]</f>
        <v>サバゲ2川渡瞬己ICONIC</v>
      </c>
    </row>
    <row r="1054" spans="1:24" x14ac:dyDescent="0.25">
      <c r="A1054">
        <f>VLOOKUP(Attack[[#This Row],[No用]],SetNo[[No.用]:[vlookup 用]],2,FALSE)</f>
        <v>250</v>
      </c>
      <c r="B1054">
        <f>IF(ROW()=2,1,IF(A1053&lt;&gt;Attack[[#This Row],[No]],1,B1053+1))</f>
        <v>3</v>
      </c>
      <c r="C1054" s="1" t="s">
        <v>951</v>
      </c>
      <c r="D1054" s="1" t="s">
        <v>106</v>
      </c>
      <c r="E1054" s="1" t="s">
        <v>73</v>
      </c>
      <c r="F1054" s="1" t="s">
        <v>78</v>
      </c>
      <c r="G1054" s="1" t="s">
        <v>130</v>
      </c>
      <c r="H1054" s="1" t="s">
        <v>71</v>
      </c>
      <c r="I1054">
        <v>1</v>
      </c>
      <c r="J1054" t="s">
        <v>234</v>
      </c>
      <c r="K1054" s="1" t="s">
        <v>264</v>
      </c>
      <c r="L1054" s="1" t="s">
        <v>173</v>
      </c>
      <c r="M1054">
        <v>43</v>
      </c>
      <c r="N1054">
        <v>0</v>
      </c>
      <c r="O1054">
        <v>0</v>
      </c>
      <c r="P1054">
        <v>0</v>
      </c>
      <c r="X1054" t="str">
        <f>Attack[[#This Row],[服装]]&amp;Attack[[#This Row],[名前]]&amp;Attack[[#This Row],[レアリティ]]</f>
        <v>サバゲ2川渡瞬己ICONIC</v>
      </c>
    </row>
    <row r="1055" spans="1:24" x14ac:dyDescent="0.25">
      <c r="A1055">
        <f>VLOOKUP(Attack[[#This Row],[No用]],SetNo[[No.用]:[vlookup 用]],2,FALSE)</f>
        <v>250</v>
      </c>
      <c r="B1055">
        <f>IF(ROW()=2,1,IF(A1054&lt;&gt;Attack[[#This Row],[No]],1,B1054+1))</f>
        <v>4</v>
      </c>
      <c r="C1055" s="1" t="s">
        <v>951</v>
      </c>
      <c r="D1055" s="1" t="s">
        <v>106</v>
      </c>
      <c r="E1055" s="1" t="s">
        <v>73</v>
      </c>
      <c r="F1055" s="1" t="s">
        <v>78</v>
      </c>
      <c r="G1055" s="1" t="s">
        <v>130</v>
      </c>
      <c r="H1055" s="1" t="s">
        <v>71</v>
      </c>
      <c r="I1055">
        <v>1</v>
      </c>
      <c r="J1055" t="s">
        <v>234</v>
      </c>
      <c r="K1055" s="1" t="s">
        <v>172</v>
      </c>
      <c r="L1055" s="1" t="s">
        <v>162</v>
      </c>
      <c r="M1055">
        <v>34</v>
      </c>
      <c r="N1055">
        <v>0</v>
      </c>
      <c r="O1055">
        <v>0</v>
      </c>
      <c r="P1055">
        <v>0</v>
      </c>
      <c r="X1055" t="str">
        <f>Attack[[#This Row],[服装]]&amp;Attack[[#This Row],[名前]]&amp;Attack[[#This Row],[レアリティ]]</f>
        <v>サバゲ2川渡瞬己ICONIC</v>
      </c>
    </row>
    <row r="1056" spans="1:24" x14ac:dyDescent="0.25">
      <c r="A1056">
        <f>VLOOKUP(Attack[[#This Row],[No用]],SetNo[[No.用]:[vlookup 用]],2,FALSE)</f>
        <v>250</v>
      </c>
      <c r="B1056">
        <f>IF(ROW()=2,1,IF(A1055&lt;&gt;Attack[[#This Row],[No]],1,B1055+1))</f>
        <v>5</v>
      </c>
      <c r="C1056" s="1" t="s">
        <v>951</v>
      </c>
      <c r="D1056" s="1" t="s">
        <v>106</v>
      </c>
      <c r="E1056" s="1" t="s">
        <v>73</v>
      </c>
      <c r="F1056" s="1" t="s">
        <v>78</v>
      </c>
      <c r="G1056" s="1" t="s">
        <v>130</v>
      </c>
      <c r="H1056" s="1" t="s">
        <v>71</v>
      </c>
      <c r="I1056">
        <v>1</v>
      </c>
      <c r="J1056" t="s">
        <v>234</v>
      </c>
      <c r="K1056" s="1" t="s">
        <v>172</v>
      </c>
      <c r="L1056" s="1" t="s">
        <v>224</v>
      </c>
      <c r="M1056">
        <v>47</v>
      </c>
      <c r="N1056">
        <v>0</v>
      </c>
      <c r="O1056">
        <v>57</v>
      </c>
      <c r="P1056">
        <v>0</v>
      </c>
      <c r="X1056" t="str">
        <f>Attack[[#This Row],[服装]]&amp;Attack[[#This Row],[名前]]&amp;Attack[[#This Row],[レアリティ]]</f>
        <v>サバゲ2川渡瞬己ICONIC</v>
      </c>
    </row>
    <row r="1057" spans="1:24" x14ac:dyDescent="0.25">
      <c r="A1057">
        <f>VLOOKUP(Attack[[#This Row],[No用]],SetNo[[No.用]:[vlookup 用]],2,FALSE)</f>
        <v>251</v>
      </c>
      <c r="B1057">
        <f>IF(ROW()=2,1,IF(A1056&lt;&gt;Attack[[#This Row],[No]],1,B1056+1))</f>
        <v>1</v>
      </c>
      <c r="C1057" t="s">
        <v>108</v>
      </c>
      <c r="D1057" t="s">
        <v>109</v>
      </c>
      <c r="E1057" t="s">
        <v>73</v>
      </c>
      <c r="F1057" t="s">
        <v>78</v>
      </c>
      <c r="G1057" t="s">
        <v>118</v>
      </c>
      <c r="H1057" t="s">
        <v>71</v>
      </c>
      <c r="I1057">
        <v>1</v>
      </c>
      <c r="J1057" t="s">
        <v>234</v>
      </c>
      <c r="K1057" s="1" t="s">
        <v>168</v>
      </c>
      <c r="L1057" s="1" t="s">
        <v>173</v>
      </c>
      <c r="M1057">
        <v>39</v>
      </c>
      <c r="N1057">
        <v>0</v>
      </c>
      <c r="O1057">
        <v>0</v>
      </c>
      <c r="P1057">
        <v>0</v>
      </c>
      <c r="X1057" t="str">
        <f>Attack[[#This Row],[服装]]&amp;Attack[[#This Row],[名前]]&amp;Attack[[#This Row],[レアリティ]]</f>
        <v>ユニフォーム牛島若利ICONIC</v>
      </c>
    </row>
    <row r="1058" spans="1:24" x14ac:dyDescent="0.25">
      <c r="A1058">
        <f>VLOOKUP(Attack[[#This Row],[No用]],SetNo[[No.用]:[vlookup 用]],2,FALSE)</f>
        <v>251</v>
      </c>
      <c r="B1058">
        <f>IF(ROW()=2,1,IF(A1057&lt;&gt;Attack[[#This Row],[No]],1,B1057+1))</f>
        <v>2</v>
      </c>
      <c r="C1058" t="s">
        <v>108</v>
      </c>
      <c r="D1058" t="s">
        <v>109</v>
      </c>
      <c r="E1058" t="s">
        <v>73</v>
      </c>
      <c r="F1058" t="s">
        <v>78</v>
      </c>
      <c r="G1058" t="s">
        <v>118</v>
      </c>
      <c r="H1058" t="s">
        <v>71</v>
      </c>
      <c r="I1058">
        <v>1</v>
      </c>
      <c r="J1058" t="s">
        <v>234</v>
      </c>
      <c r="K1058" s="1" t="s">
        <v>169</v>
      </c>
      <c r="L1058" s="1" t="s">
        <v>173</v>
      </c>
      <c r="M1058">
        <v>35</v>
      </c>
      <c r="N1058">
        <v>0</v>
      </c>
      <c r="O1058">
        <v>0</v>
      </c>
      <c r="P1058">
        <v>0</v>
      </c>
      <c r="X1058" t="str">
        <f>Attack[[#This Row],[服装]]&amp;Attack[[#This Row],[名前]]&amp;Attack[[#This Row],[レアリティ]]</f>
        <v>ユニフォーム牛島若利ICONIC</v>
      </c>
    </row>
    <row r="1059" spans="1:24" x14ac:dyDescent="0.25">
      <c r="A1059">
        <f>VLOOKUP(Attack[[#This Row],[No用]],SetNo[[No.用]:[vlookup 用]],2,FALSE)</f>
        <v>251</v>
      </c>
      <c r="B1059">
        <f>IF(ROW()=2,1,IF(A1058&lt;&gt;Attack[[#This Row],[No]],1,B1058+1))</f>
        <v>3</v>
      </c>
      <c r="C1059" t="s">
        <v>108</v>
      </c>
      <c r="D1059" t="s">
        <v>109</v>
      </c>
      <c r="E1059" t="s">
        <v>73</v>
      </c>
      <c r="F1059" t="s">
        <v>78</v>
      </c>
      <c r="G1059" t="s">
        <v>118</v>
      </c>
      <c r="H1059" t="s">
        <v>71</v>
      </c>
      <c r="I1059">
        <v>1</v>
      </c>
      <c r="J1059" t="s">
        <v>234</v>
      </c>
      <c r="K1059" s="1" t="s">
        <v>257</v>
      </c>
      <c r="L1059" s="1" t="s">
        <v>173</v>
      </c>
      <c r="M1059">
        <v>45</v>
      </c>
      <c r="N1059">
        <v>0</v>
      </c>
      <c r="O1059">
        <v>0</v>
      </c>
      <c r="P1059">
        <v>0</v>
      </c>
      <c r="X1059" t="str">
        <f>Attack[[#This Row],[服装]]&amp;Attack[[#This Row],[名前]]&amp;Attack[[#This Row],[レアリティ]]</f>
        <v>ユニフォーム牛島若利ICONIC</v>
      </c>
    </row>
    <row r="1060" spans="1:24" x14ac:dyDescent="0.25">
      <c r="A1060">
        <f>VLOOKUP(Attack[[#This Row],[No用]],SetNo[[No.用]:[vlookup 用]],2,FALSE)</f>
        <v>251</v>
      </c>
      <c r="B1060">
        <f>IF(ROW()=2,1,IF(A1059&lt;&gt;Attack[[#This Row],[No]],1,B1059+1))</f>
        <v>4</v>
      </c>
      <c r="C1060" t="s">
        <v>108</v>
      </c>
      <c r="D1060" t="s">
        <v>109</v>
      </c>
      <c r="E1060" t="s">
        <v>73</v>
      </c>
      <c r="F1060" t="s">
        <v>78</v>
      </c>
      <c r="G1060" t="s">
        <v>118</v>
      </c>
      <c r="H1060" t="s">
        <v>71</v>
      </c>
      <c r="I1060">
        <v>1</v>
      </c>
      <c r="J1060" t="s">
        <v>234</v>
      </c>
      <c r="K1060" s="1" t="s">
        <v>172</v>
      </c>
      <c r="L1060" s="1" t="s">
        <v>162</v>
      </c>
      <c r="M1060">
        <v>28</v>
      </c>
      <c r="N1060">
        <v>0</v>
      </c>
      <c r="O1060">
        <v>0</v>
      </c>
      <c r="P1060">
        <v>0</v>
      </c>
      <c r="X1060" t="str">
        <f>Attack[[#This Row],[服装]]&amp;Attack[[#This Row],[名前]]&amp;Attack[[#This Row],[レアリティ]]</f>
        <v>ユニフォーム牛島若利ICONIC</v>
      </c>
    </row>
    <row r="1061" spans="1:24" x14ac:dyDescent="0.25">
      <c r="A1061">
        <f>VLOOKUP(Attack[[#This Row],[No用]],SetNo[[No.用]:[vlookup 用]],2,FALSE)</f>
        <v>251</v>
      </c>
      <c r="B1061">
        <f>IF(ROW()=2,1,IF(A1060&lt;&gt;Attack[[#This Row],[No]],1,B1060+1))</f>
        <v>5</v>
      </c>
      <c r="C1061" t="s">
        <v>108</v>
      </c>
      <c r="D1061" t="s">
        <v>109</v>
      </c>
      <c r="E1061" t="s">
        <v>73</v>
      </c>
      <c r="F1061" t="s">
        <v>78</v>
      </c>
      <c r="G1061" t="s">
        <v>118</v>
      </c>
      <c r="H1061" t="s">
        <v>71</v>
      </c>
      <c r="I1061">
        <v>1</v>
      </c>
      <c r="J1061" t="s">
        <v>234</v>
      </c>
      <c r="K1061" s="1" t="s">
        <v>183</v>
      </c>
      <c r="L1061" s="1" t="s">
        <v>224</v>
      </c>
      <c r="M1061">
        <v>51</v>
      </c>
      <c r="N1061">
        <v>0</v>
      </c>
      <c r="O1061">
        <v>61</v>
      </c>
      <c r="P1061">
        <v>0</v>
      </c>
      <c r="W1061" s="1" t="s">
        <v>1333</v>
      </c>
      <c r="X1061" t="str">
        <f>Attack[[#This Row],[服装]]&amp;Attack[[#This Row],[名前]]&amp;Attack[[#This Row],[レアリティ]]</f>
        <v>ユニフォーム牛島若利ICONIC</v>
      </c>
    </row>
    <row r="1062" spans="1:24" x14ac:dyDescent="0.25">
      <c r="A1062">
        <f>VLOOKUP(Attack[[#This Row],[No用]],SetNo[[No.用]:[vlookup 用]],2,FALSE)</f>
        <v>252</v>
      </c>
      <c r="B1062">
        <f>IF(ROW()=2,1,IF(A1061&lt;&gt;Attack[[#This Row],[No]],1,B1061+1))</f>
        <v>1</v>
      </c>
      <c r="C1062" t="s">
        <v>116</v>
      </c>
      <c r="D1062" t="s">
        <v>109</v>
      </c>
      <c r="E1062" t="s">
        <v>90</v>
      </c>
      <c r="F1062" t="s">
        <v>78</v>
      </c>
      <c r="G1062" t="s">
        <v>118</v>
      </c>
      <c r="H1062" t="s">
        <v>71</v>
      </c>
      <c r="I1062">
        <v>1</v>
      </c>
      <c r="J1062" t="s">
        <v>234</v>
      </c>
      <c r="K1062" s="1" t="s">
        <v>168</v>
      </c>
      <c r="L1062" s="1" t="s">
        <v>173</v>
      </c>
      <c r="M1062">
        <v>39</v>
      </c>
      <c r="N1062">
        <v>0</v>
      </c>
      <c r="O1062">
        <v>0</v>
      </c>
      <c r="P1062">
        <v>0</v>
      </c>
      <c r="X1062" t="str">
        <f>Attack[[#This Row],[服装]]&amp;Attack[[#This Row],[名前]]&amp;Attack[[#This Row],[レアリティ]]</f>
        <v>水着牛島若利ICONIC</v>
      </c>
    </row>
    <row r="1063" spans="1:24" x14ac:dyDescent="0.25">
      <c r="A1063">
        <f>VLOOKUP(Attack[[#This Row],[No用]],SetNo[[No.用]:[vlookup 用]],2,FALSE)</f>
        <v>252</v>
      </c>
      <c r="B1063">
        <f>IF(ROW()=2,1,IF(A1062&lt;&gt;Attack[[#This Row],[No]],1,B1062+1))</f>
        <v>2</v>
      </c>
      <c r="C1063" t="s">
        <v>116</v>
      </c>
      <c r="D1063" t="s">
        <v>109</v>
      </c>
      <c r="E1063" t="s">
        <v>90</v>
      </c>
      <c r="F1063" t="s">
        <v>78</v>
      </c>
      <c r="G1063" t="s">
        <v>118</v>
      </c>
      <c r="H1063" t="s">
        <v>71</v>
      </c>
      <c r="I1063">
        <v>1</v>
      </c>
      <c r="J1063" t="s">
        <v>234</v>
      </c>
      <c r="K1063" s="1" t="s">
        <v>169</v>
      </c>
      <c r="L1063" s="1" t="s">
        <v>173</v>
      </c>
      <c r="M1063">
        <v>35</v>
      </c>
      <c r="N1063">
        <v>0</v>
      </c>
      <c r="O1063">
        <v>0</v>
      </c>
      <c r="P1063">
        <v>0</v>
      </c>
      <c r="X1063" t="str">
        <f>Attack[[#This Row],[服装]]&amp;Attack[[#This Row],[名前]]&amp;Attack[[#This Row],[レアリティ]]</f>
        <v>水着牛島若利ICONIC</v>
      </c>
    </row>
    <row r="1064" spans="1:24" x14ac:dyDescent="0.25">
      <c r="A1064">
        <f>VLOOKUP(Attack[[#This Row],[No用]],SetNo[[No.用]:[vlookup 用]],2,FALSE)</f>
        <v>252</v>
      </c>
      <c r="B1064">
        <f>IF(ROW()=2,1,IF(A1063&lt;&gt;Attack[[#This Row],[No]],1,B1063+1))</f>
        <v>3</v>
      </c>
      <c r="C1064" t="s">
        <v>116</v>
      </c>
      <c r="D1064" t="s">
        <v>109</v>
      </c>
      <c r="E1064" t="s">
        <v>90</v>
      </c>
      <c r="F1064" t="s">
        <v>78</v>
      </c>
      <c r="G1064" t="s">
        <v>118</v>
      </c>
      <c r="H1064" t="s">
        <v>71</v>
      </c>
      <c r="I1064">
        <v>1</v>
      </c>
      <c r="J1064" t="s">
        <v>234</v>
      </c>
      <c r="K1064" s="1" t="s">
        <v>257</v>
      </c>
      <c r="L1064" s="1" t="s">
        <v>173</v>
      </c>
      <c r="M1064">
        <v>45</v>
      </c>
      <c r="N1064">
        <v>0</v>
      </c>
      <c r="O1064">
        <v>0</v>
      </c>
      <c r="P1064">
        <v>0</v>
      </c>
      <c r="X1064" t="str">
        <f>Attack[[#This Row],[服装]]&amp;Attack[[#This Row],[名前]]&amp;Attack[[#This Row],[レアリティ]]</f>
        <v>水着牛島若利ICONIC</v>
      </c>
    </row>
    <row r="1065" spans="1:24" x14ac:dyDescent="0.25">
      <c r="A1065">
        <f>VLOOKUP(Attack[[#This Row],[No用]],SetNo[[No.用]:[vlookup 用]],2,FALSE)</f>
        <v>252</v>
      </c>
      <c r="B1065">
        <f>IF(ROW()=2,1,IF(A1064&lt;&gt;Attack[[#This Row],[No]],1,B1064+1))</f>
        <v>4</v>
      </c>
      <c r="C1065" t="s">
        <v>116</v>
      </c>
      <c r="D1065" t="s">
        <v>109</v>
      </c>
      <c r="E1065" t="s">
        <v>90</v>
      </c>
      <c r="F1065" t="s">
        <v>78</v>
      </c>
      <c r="G1065" t="s">
        <v>118</v>
      </c>
      <c r="H1065" t="s">
        <v>71</v>
      </c>
      <c r="I1065">
        <v>1</v>
      </c>
      <c r="J1065" t="s">
        <v>234</v>
      </c>
      <c r="K1065" s="1" t="s">
        <v>172</v>
      </c>
      <c r="L1065" s="1" t="s">
        <v>162</v>
      </c>
      <c r="M1065">
        <v>28</v>
      </c>
      <c r="N1065">
        <v>0</v>
      </c>
      <c r="O1065">
        <v>0</v>
      </c>
      <c r="P1065">
        <v>0</v>
      </c>
      <c r="X1065" t="str">
        <f>Attack[[#This Row],[服装]]&amp;Attack[[#This Row],[名前]]&amp;Attack[[#This Row],[レアリティ]]</f>
        <v>水着牛島若利ICONIC</v>
      </c>
    </row>
    <row r="1066" spans="1:24" x14ac:dyDescent="0.25">
      <c r="A1066">
        <f>VLOOKUP(Attack[[#This Row],[No用]],SetNo[[No.用]:[vlookup 用]],2,FALSE)</f>
        <v>253</v>
      </c>
      <c r="B1066">
        <f>IF(ROW()=2,1,IF(A1065&lt;&gt;Attack[[#This Row],[No]],1,B1065+1))</f>
        <v>1</v>
      </c>
      <c r="C1066" s="1" t="s">
        <v>589</v>
      </c>
      <c r="D1066" t="s">
        <v>109</v>
      </c>
      <c r="E1066" s="1" t="s">
        <v>77</v>
      </c>
      <c r="F1066" t="s">
        <v>78</v>
      </c>
      <c r="G1066" t="s">
        <v>118</v>
      </c>
      <c r="H1066" t="s">
        <v>71</v>
      </c>
      <c r="I1066">
        <v>1</v>
      </c>
      <c r="J1066" t="s">
        <v>234</v>
      </c>
      <c r="K1066" s="1" t="s">
        <v>168</v>
      </c>
      <c r="L1066" s="1" t="s">
        <v>173</v>
      </c>
      <c r="M1066">
        <v>39</v>
      </c>
      <c r="N1066">
        <v>0</v>
      </c>
      <c r="O1066">
        <v>0</v>
      </c>
      <c r="P1066">
        <v>0</v>
      </c>
      <c r="X1066" t="str">
        <f>Attack[[#This Row],[服装]]&amp;Attack[[#This Row],[名前]]&amp;Attack[[#This Row],[レアリティ]]</f>
        <v>新年牛島若利ICONIC</v>
      </c>
    </row>
    <row r="1067" spans="1:24" x14ac:dyDescent="0.25">
      <c r="A1067">
        <f>VLOOKUP(Attack[[#This Row],[No用]],SetNo[[No.用]:[vlookup 用]],2,FALSE)</f>
        <v>253</v>
      </c>
      <c r="B1067">
        <f>IF(ROW()=2,1,IF(A1066&lt;&gt;Attack[[#This Row],[No]],1,B1066+1))</f>
        <v>2</v>
      </c>
      <c r="C1067" s="1" t="s">
        <v>589</v>
      </c>
      <c r="D1067" t="s">
        <v>109</v>
      </c>
      <c r="E1067" s="1" t="s">
        <v>77</v>
      </c>
      <c r="F1067" t="s">
        <v>78</v>
      </c>
      <c r="G1067" t="s">
        <v>118</v>
      </c>
      <c r="H1067" t="s">
        <v>71</v>
      </c>
      <c r="I1067">
        <v>1</v>
      </c>
      <c r="J1067" t="s">
        <v>234</v>
      </c>
      <c r="K1067" s="1" t="s">
        <v>169</v>
      </c>
      <c r="L1067" s="1" t="s">
        <v>173</v>
      </c>
      <c r="M1067">
        <v>35</v>
      </c>
      <c r="N1067">
        <v>0</v>
      </c>
      <c r="O1067">
        <v>0</v>
      </c>
      <c r="P1067">
        <v>0</v>
      </c>
      <c r="X1067" t="str">
        <f>Attack[[#This Row],[服装]]&amp;Attack[[#This Row],[名前]]&amp;Attack[[#This Row],[レアリティ]]</f>
        <v>新年牛島若利ICONIC</v>
      </c>
    </row>
    <row r="1068" spans="1:24" x14ac:dyDescent="0.25">
      <c r="A1068">
        <f>VLOOKUP(Attack[[#This Row],[No用]],SetNo[[No.用]:[vlookup 用]],2,FALSE)</f>
        <v>253</v>
      </c>
      <c r="B1068">
        <f>IF(ROW()=2,1,IF(A1067&lt;&gt;Attack[[#This Row],[No]],1,B1067+1))</f>
        <v>3</v>
      </c>
      <c r="C1068" s="1" t="s">
        <v>589</v>
      </c>
      <c r="D1068" t="s">
        <v>109</v>
      </c>
      <c r="E1068" s="1" t="s">
        <v>77</v>
      </c>
      <c r="F1068" t="s">
        <v>78</v>
      </c>
      <c r="G1068" t="s">
        <v>118</v>
      </c>
      <c r="H1068" t="s">
        <v>71</v>
      </c>
      <c r="I1068">
        <v>1</v>
      </c>
      <c r="J1068" t="s">
        <v>234</v>
      </c>
      <c r="K1068" s="1" t="s">
        <v>257</v>
      </c>
      <c r="L1068" s="1" t="s">
        <v>173</v>
      </c>
      <c r="M1068">
        <v>45</v>
      </c>
      <c r="N1068">
        <v>0</v>
      </c>
      <c r="O1068">
        <v>0</v>
      </c>
      <c r="P1068">
        <v>0</v>
      </c>
      <c r="X1068" t="str">
        <f>Attack[[#This Row],[服装]]&amp;Attack[[#This Row],[名前]]&amp;Attack[[#This Row],[レアリティ]]</f>
        <v>新年牛島若利ICONIC</v>
      </c>
    </row>
    <row r="1069" spans="1:24" x14ac:dyDescent="0.25">
      <c r="A1069">
        <f>VLOOKUP(Attack[[#This Row],[No用]],SetNo[[No.用]:[vlookup 用]],2,FALSE)</f>
        <v>253</v>
      </c>
      <c r="B1069">
        <f>IF(ROW()=2,1,IF(A1068&lt;&gt;Attack[[#This Row],[No]],1,B1068+1))</f>
        <v>4</v>
      </c>
      <c r="C1069" s="1" t="s">
        <v>589</v>
      </c>
      <c r="D1069" t="s">
        <v>109</v>
      </c>
      <c r="E1069" s="1" t="s">
        <v>77</v>
      </c>
      <c r="F1069" t="s">
        <v>78</v>
      </c>
      <c r="G1069" t="s">
        <v>118</v>
      </c>
      <c r="H1069" t="s">
        <v>71</v>
      </c>
      <c r="I1069">
        <v>1</v>
      </c>
      <c r="J1069" t="s">
        <v>234</v>
      </c>
      <c r="K1069" s="1" t="s">
        <v>264</v>
      </c>
      <c r="L1069" s="1" t="s">
        <v>178</v>
      </c>
      <c r="M1069">
        <v>33</v>
      </c>
      <c r="N1069">
        <v>0</v>
      </c>
      <c r="O1069">
        <v>0</v>
      </c>
      <c r="P1069">
        <v>0</v>
      </c>
      <c r="X1069" t="str">
        <f>Attack[[#This Row],[服装]]&amp;Attack[[#This Row],[名前]]&amp;Attack[[#This Row],[レアリティ]]</f>
        <v>新年牛島若利ICONIC</v>
      </c>
    </row>
    <row r="1070" spans="1:24" x14ac:dyDescent="0.25">
      <c r="A1070">
        <f>VLOOKUP(Attack[[#This Row],[No用]],SetNo[[No.用]:[vlookup 用]],2,FALSE)</f>
        <v>253</v>
      </c>
      <c r="B1070">
        <f>IF(ROW()=2,1,IF(A1069&lt;&gt;Attack[[#This Row],[No]],1,B1069+1))</f>
        <v>5</v>
      </c>
      <c r="C1070" s="1" t="s">
        <v>589</v>
      </c>
      <c r="D1070" t="s">
        <v>109</v>
      </c>
      <c r="E1070" s="1" t="s">
        <v>77</v>
      </c>
      <c r="F1070" t="s">
        <v>78</v>
      </c>
      <c r="G1070" t="s">
        <v>118</v>
      </c>
      <c r="H1070" t="s">
        <v>71</v>
      </c>
      <c r="I1070">
        <v>1</v>
      </c>
      <c r="J1070" t="s">
        <v>234</v>
      </c>
      <c r="K1070" s="1" t="s">
        <v>172</v>
      </c>
      <c r="L1070" s="1" t="s">
        <v>178</v>
      </c>
      <c r="M1070">
        <v>33</v>
      </c>
      <c r="N1070">
        <v>0</v>
      </c>
      <c r="O1070">
        <v>0</v>
      </c>
      <c r="P1070">
        <v>0</v>
      </c>
      <c r="X1070" t="str">
        <f>Attack[[#This Row],[服装]]&amp;Attack[[#This Row],[名前]]&amp;Attack[[#This Row],[レアリティ]]</f>
        <v>新年牛島若利ICONIC</v>
      </c>
    </row>
    <row r="1071" spans="1:24" x14ac:dyDescent="0.25">
      <c r="A1071">
        <f>VLOOKUP(Attack[[#This Row],[No用]],SetNo[[No.用]:[vlookup 用]],2,FALSE)</f>
        <v>253</v>
      </c>
      <c r="B1071">
        <f>IF(ROW()=2,1,IF(A1070&lt;&gt;Attack[[#This Row],[No]],1,B1070+1))</f>
        <v>6</v>
      </c>
      <c r="C1071" s="1" t="s">
        <v>589</v>
      </c>
      <c r="D1071" t="s">
        <v>109</v>
      </c>
      <c r="E1071" s="1" t="s">
        <v>77</v>
      </c>
      <c r="F1071" t="s">
        <v>78</v>
      </c>
      <c r="G1071" t="s">
        <v>118</v>
      </c>
      <c r="H1071" t="s">
        <v>71</v>
      </c>
      <c r="I1071">
        <v>1</v>
      </c>
      <c r="J1071" t="s">
        <v>234</v>
      </c>
      <c r="K1071" s="1" t="s">
        <v>183</v>
      </c>
      <c r="L1071" s="1" t="s">
        <v>224</v>
      </c>
      <c r="M1071">
        <v>51</v>
      </c>
      <c r="N1071">
        <v>0</v>
      </c>
      <c r="O1071">
        <v>61</v>
      </c>
      <c r="P1071">
        <v>0</v>
      </c>
      <c r="W1071" s="1" t="s">
        <v>1333</v>
      </c>
      <c r="X1071" t="str">
        <f>Attack[[#This Row],[服装]]&amp;Attack[[#This Row],[名前]]&amp;Attack[[#This Row],[レアリティ]]</f>
        <v>新年牛島若利ICONIC</v>
      </c>
    </row>
    <row r="1072" spans="1:24" x14ac:dyDescent="0.25">
      <c r="A1072">
        <f>VLOOKUP(Attack[[#This Row],[No用]],SetNo[[No.用]:[vlookup 用]],2,FALSE)</f>
        <v>253</v>
      </c>
      <c r="B1072">
        <f>IF(ROW()=2,1,IF(A1071&lt;&gt;Attack[[#This Row],[No]],1,B1071+1))</f>
        <v>7</v>
      </c>
      <c r="C1072" s="1" t="s">
        <v>589</v>
      </c>
      <c r="D1072" t="s">
        <v>109</v>
      </c>
      <c r="E1072" s="1" t="s">
        <v>77</v>
      </c>
      <c r="F1072" t="s">
        <v>78</v>
      </c>
      <c r="G1072" t="s">
        <v>118</v>
      </c>
      <c r="H1072" t="s">
        <v>71</v>
      </c>
      <c r="I1072">
        <v>1</v>
      </c>
      <c r="J1072" t="s">
        <v>234</v>
      </c>
      <c r="K1072" s="1" t="s">
        <v>257</v>
      </c>
      <c r="L1072" s="1" t="s">
        <v>224</v>
      </c>
      <c r="M1072">
        <v>51</v>
      </c>
      <c r="N1072">
        <v>0</v>
      </c>
      <c r="O1072">
        <v>61</v>
      </c>
      <c r="P1072">
        <v>0</v>
      </c>
      <c r="W1072" s="1" t="s">
        <v>1092</v>
      </c>
      <c r="X1072" t="str">
        <f>Attack[[#This Row],[服装]]&amp;Attack[[#This Row],[名前]]&amp;Attack[[#This Row],[レアリティ]]</f>
        <v>新年牛島若利ICONIC</v>
      </c>
    </row>
    <row r="1073" spans="1:24" x14ac:dyDescent="0.25">
      <c r="A1073">
        <f>VLOOKUP(Attack[[#This Row],[No用]],SetNo[[No.用]:[vlookup 用]],2,FALSE)</f>
        <v>254</v>
      </c>
      <c r="B1073">
        <f>IF(ROW()=2,1,IF(A1072&lt;&gt;Attack[[#This Row],[No]],1,B1072+1))</f>
        <v>1</v>
      </c>
      <c r="C1073" s="1" t="s">
        <v>149</v>
      </c>
      <c r="D1073" s="1" t="s">
        <v>109</v>
      </c>
      <c r="E1073" s="1" t="s">
        <v>73</v>
      </c>
      <c r="F1073" s="1" t="s">
        <v>78</v>
      </c>
      <c r="G1073" s="1" t="s">
        <v>118</v>
      </c>
      <c r="H1073" s="1" t="s">
        <v>71</v>
      </c>
      <c r="I1073">
        <v>1</v>
      </c>
      <c r="J1073" t="s">
        <v>234</v>
      </c>
      <c r="K1073" s="1" t="s">
        <v>168</v>
      </c>
      <c r="L1073" s="1" t="s">
        <v>173</v>
      </c>
      <c r="M1073">
        <v>39</v>
      </c>
      <c r="N1073">
        <v>0</v>
      </c>
      <c r="O1073">
        <v>0</v>
      </c>
      <c r="P1073">
        <v>0</v>
      </c>
      <c r="X1073" t="str">
        <f>Attack[[#This Row],[服装]]&amp;Attack[[#This Row],[名前]]&amp;Attack[[#This Row],[レアリティ]]</f>
        <v>制服牛島若利ICONIC</v>
      </c>
    </row>
    <row r="1074" spans="1:24" x14ac:dyDescent="0.25">
      <c r="A1074">
        <f>VLOOKUP(Attack[[#This Row],[No用]],SetNo[[No.用]:[vlookup 用]],2,FALSE)</f>
        <v>254</v>
      </c>
      <c r="B1074">
        <f>IF(ROW()=2,1,IF(A1073&lt;&gt;Attack[[#This Row],[No]],1,B1073+1))</f>
        <v>2</v>
      </c>
      <c r="C1074" s="1" t="s">
        <v>149</v>
      </c>
      <c r="D1074" s="1" t="s">
        <v>109</v>
      </c>
      <c r="E1074" s="1" t="s">
        <v>73</v>
      </c>
      <c r="F1074" s="1" t="s">
        <v>78</v>
      </c>
      <c r="G1074" s="1" t="s">
        <v>118</v>
      </c>
      <c r="H1074" s="1" t="s">
        <v>71</v>
      </c>
      <c r="I1074">
        <v>1</v>
      </c>
      <c r="J1074" t="s">
        <v>234</v>
      </c>
      <c r="K1074" s="1" t="s">
        <v>169</v>
      </c>
      <c r="L1074" s="1" t="s">
        <v>173</v>
      </c>
      <c r="M1074">
        <v>35</v>
      </c>
      <c r="N1074">
        <v>0</v>
      </c>
      <c r="O1074">
        <v>0</v>
      </c>
      <c r="P1074">
        <v>0</v>
      </c>
      <c r="X1074" t="str">
        <f>Attack[[#This Row],[服装]]&amp;Attack[[#This Row],[名前]]&amp;Attack[[#This Row],[レアリティ]]</f>
        <v>制服牛島若利ICONIC</v>
      </c>
    </row>
    <row r="1075" spans="1:24" x14ac:dyDescent="0.25">
      <c r="A1075">
        <f>VLOOKUP(Attack[[#This Row],[No用]],SetNo[[No.用]:[vlookup 用]],2,FALSE)</f>
        <v>254</v>
      </c>
      <c r="B1075">
        <f>IF(ROW()=2,1,IF(A1074&lt;&gt;Attack[[#This Row],[No]],1,B1074+1))</f>
        <v>3</v>
      </c>
      <c r="C1075" s="1" t="s">
        <v>149</v>
      </c>
      <c r="D1075" s="1" t="s">
        <v>109</v>
      </c>
      <c r="E1075" s="1" t="s">
        <v>73</v>
      </c>
      <c r="F1075" s="1" t="s">
        <v>78</v>
      </c>
      <c r="G1075" s="1" t="s">
        <v>118</v>
      </c>
      <c r="H1075" s="1" t="s">
        <v>71</v>
      </c>
      <c r="I1075">
        <v>1</v>
      </c>
      <c r="J1075" t="s">
        <v>234</v>
      </c>
      <c r="K1075" s="1" t="s">
        <v>257</v>
      </c>
      <c r="L1075" s="1" t="s">
        <v>173</v>
      </c>
      <c r="M1075">
        <v>45</v>
      </c>
      <c r="N1075">
        <v>0</v>
      </c>
      <c r="O1075">
        <v>0</v>
      </c>
      <c r="P1075">
        <v>0</v>
      </c>
      <c r="X1075" t="str">
        <f>Attack[[#This Row],[服装]]&amp;Attack[[#This Row],[名前]]&amp;Attack[[#This Row],[レアリティ]]</f>
        <v>制服牛島若利ICONIC</v>
      </c>
    </row>
    <row r="1076" spans="1:24" x14ac:dyDescent="0.25">
      <c r="A1076">
        <f>VLOOKUP(Attack[[#This Row],[No用]],SetNo[[No.用]:[vlookup 用]],2,FALSE)</f>
        <v>254</v>
      </c>
      <c r="B1076">
        <f>IF(ROW()=2,1,IF(A1075&lt;&gt;Attack[[#This Row],[No]],1,B1075+1))</f>
        <v>4</v>
      </c>
      <c r="C1076" s="1" t="s">
        <v>149</v>
      </c>
      <c r="D1076" s="1" t="s">
        <v>109</v>
      </c>
      <c r="E1076" s="1" t="s">
        <v>73</v>
      </c>
      <c r="F1076" s="1" t="s">
        <v>78</v>
      </c>
      <c r="G1076" s="1" t="s">
        <v>118</v>
      </c>
      <c r="H1076" s="1" t="s">
        <v>71</v>
      </c>
      <c r="I1076">
        <v>1</v>
      </c>
      <c r="J1076" t="s">
        <v>234</v>
      </c>
      <c r="K1076" s="1" t="s">
        <v>172</v>
      </c>
      <c r="L1076" s="1" t="s">
        <v>178</v>
      </c>
      <c r="M1076">
        <v>33</v>
      </c>
      <c r="N1076">
        <v>0</v>
      </c>
      <c r="O1076">
        <v>0</v>
      </c>
      <c r="P1076">
        <v>0</v>
      </c>
      <c r="X1076" t="str">
        <f>Attack[[#This Row],[服装]]&amp;Attack[[#This Row],[名前]]&amp;Attack[[#This Row],[レアリティ]]</f>
        <v>制服牛島若利ICONIC</v>
      </c>
    </row>
    <row r="1077" spans="1:24" x14ac:dyDescent="0.25">
      <c r="A1077">
        <f>VLOOKUP(Attack[[#This Row],[No用]],SetNo[[No.用]:[vlookup 用]],2,FALSE)</f>
        <v>254</v>
      </c>
      <c r="B1077">
        <f>IF(ROW()=2,1,IF(A1076&lt;&gt;Attack[[#This Row],[No]],1,B1076+1))</f>
        <v>5</v>
      </c>
      <c r="C1077" s="1" t="s">
        <v>149</v>
      </c>
      <c r="D1077" s="1" t="s">
        <v>109</v>
      </c>
      <c r="E1077" s="1" t="s">
        <v>73</v>
      </c>
      <c r="F1077" s="1" t="s">
        <v>78</v>
      </c>
      <c r="G1077" s="1" t="s">
        <v>118</v>
      </c>
      <c r="H1077" s="1" t="s">
        <v>71</v>
      </c>
      <c r="I1077">
        <v>1</v>
      </c>
      <c r="J1077" t="s">
        <v>234</v>
      </c>
      <c r="K1077" s="1" t="s">
        <v>183</v>
      </c>
      <c r="L1077" s="1" t="s">
        <v>224</v>
      </c>
      <c r="M1077">
        <v>51</v>
      </c>
      <c r="N1077">
        <v>0</v>
      </c>
      <c r="O1077">
        <v>61</v>
      </c>
      <c r="P1077">
        <v>0</v>
      </c>
      <c r="Q1077" s="1" t="s">
        <v>1343</v>
      </c>
      <c r="R1077" s="1" t="s">
        <v>1344</v>
      </c>
      <c r="W1077" s="1" t="s">
        <v>1327</v>
      </c>
      <c r="X1077" t="str">
        <f>Attack[[#This Row],[服装]]&amp;Attack[[#This Row],[名前]]&amp;Attack[[#This Row],[レアリティ]]</f>
        <v>制服牛島若利ICONIC</v>
      </c>
    </row>
    <row r="1078" spans="1:24" x14ac:dyDescent="0.25">
      <c r="A1078">
        <f>VLOOKUP(Attack[[#This Row],[No用]],SetNo[[No.用]:[vlookup 用]],2,FALSE)</f>
        <v>254</v>
      </c>
      <c r="B1078">
        <f>IF(ROW()=2,1,IF(A1077&lt;&gt;Attack[[#This Row],[No]],1,B1077+1))</f>
        <v>6</v>
      </c>
      <c r="C1078" s="1" t="s">
        <v>149</v>
      </c>
      <c r="D1078" s="1" t="s">
        <v>109</v>
      </c>
      <c r="E1078" s="1" t="s">
        <v>73</v>
      </c>
      <c r="F1078" s="1" t="s">
        <v>78</v>
      </c>
      <c r="G1078" s="1" t="s">
        <v>118</v>
      </c>
      <c r="H1078" s="1" t="s">
        <v>71</v>
      </c>
      <c r="I1078">
        <v>1</v>
      </c>
      <c r="J1078" t="s">
        <v>234</v>
      </c>
      <c r="K1078" s="1" t="s">
        <v>257</v>
      </c>
      <c r="L1078" s="1" t="s">
        <v>224</v>
      </c>
      <c r="M1078">
        <v>51</v>
      </c>
      <c r="N1078">
        <v>0</v>
      </c>
      <c r="O1078">
        <v>61</v>
      </c>
      <c r="P1078">
        <v>0</v>
      </c>
      <c r="Q1078" s="1" t="s">
        <v>1511</v>
      </c>
      <c r="W1078" s="1" t="s">
        <v>1336</v>
      </c>
      <c r="X1078" t="str">
        <f>Attack[[#This Row],[服装]]&amp;Attack[[#This Row],[名前]]&amp;Attack[[#This Row],[レアリティ]]</f>
        <v>制服牛島若利ICONIC</v>
      </c>
    </row>
    <row r="1079" spans="1:24" x14ac:dyDescent="0.25">
      <c r="A1079">
        <f>VLOOKUP(Attack[[#This Row],[No用]],SetNo[[No.用]:[vlookup 用]],2,FALSE)</f>
        <v>255</v>
      </c>
      <c r="B1079">
        <f>IF(ROW()=2,1,IF(A1078&lt;&gt;Attack[[#This Row],[No]],1,B1078+1))</f>
        <v>1</v>
      </c>
      <c r="C1079" s="1" t="s">
        <v>759</v>
      </c>
      <c r="D1079" s="1" t="s">
        <v>109</v>
      </c>
      <c r="E1079" s="1" t="s">
        <v>90</v>
      </c>
      <c r="F1079" s="1" t="s">
        <v>78</v>
      </c>
      <c r="G1079" s="1" t="s">
        <v>118</v>
      </c>
      <c r="H1079" s="1" t="s">
        <v>71</v>
      </c>
      <c r="I1079">
        <v>1</v>
      </c>
      <c r="J1079" t="s">
        <v>234</v>
      </c>
      <c r="K1079" s="1" t="s">
        <v>168</v>
      </c>
      <c r="L1079" s="1" t="s">
        <v>173</v>
      </c>
      <c r="M1079">
        <v>40</v>
      </c>
      <c r="N1079">
        <v>0</v>
      </c>
      <c r="O1079">
        <v>0</v>
      </c>
      <c r="P1079">
        <v>0</v>
      </c>
      <c r="Q1079" s="1"/>
      <c r="X1079" t="str">
        <f>Attack[[#This Row],[服装]]&amp;Attack[[#This Row],[名前]]&amp;Attack[[#This Row],[レアリティ]]</f>
        <v>文化祭2牛島若利ICONIC</v>
      </c>
    </row>
    <row r="1080" spans="1:24" x14ac:dyDescent="0.25">
      <c r="A1080">
        <f>VLOOKUP(Attack[[#This Row],[No用]],SetNo[[No.用]:[vlookup 用]],2,FALSE)</f>
        <v>255</v>
      </c>
      <c r="B1080">
        <f>IF(ROW()=2,1,IF(A1079&lt;&gt;Attack[[#This Row],[No]],1,B1079+1))</f>
        <v>2</v>
      </c>
      <c r="C1080" s="1" t="s">
        <v>759</v>
      </c>
      <c r="D1080" s="1" t="s">
        <v>109</v>
      </c>
      <c r="E1080" s="1" t="s">
        <v>90</v>
      </c>
      <c r="F1080" s="1" t="s">
        <v>78</v>
      </c>
      <c r="G1080" s="1" t="s">
        <v>118</v>
      </c>
      <c r="H1080" s="1" t="s">
        <v>71</v>
      </c>
      <c r="I1080">
        <v>1</v>
      </c>
      <c r="J1080" t="s">
        <v>234</v>
      </c>
      <c r="K1080" s="1" t="s">
        <v>169</v>
      </c>
      <c r="L1080" s="1" t="s">
        <v>178</v>
      </c>
      <c r="M1080">
        <v>33</v>
      </c>
      <c r="N1080">
        <v>0</v>
      </c>
      <c r="O1080">
        <v>0</v>
      </c>
      <c r="P1080">
        <v>0</v>
      </c>
      <c r="Q1080" s="1"/>
      <c r="X1080" t="str">
        <f>Attack[[#This Row],[服装]]&amp;Attack[[#This Row],[名前]]&amp;Attack[[#This Row],[レアリティ]]</f>
        <v>文化祭2牛島若利ICONIC</v>
      </c>
    </row>
    <row r="1081" spans="1:24" x14ac:dyDescent="0.25">
      <c r="A1081">
        <f>VLOOKUP(Attack[[#This Row],[No用]],SetNo[[No.用]:[vlookup 用]],2,FALSE)</f>
        <v>255</v>
      </c>
      <c r="B1081">
        <f>IF(ROW()=2,1,IF(A1080&lt;&gt;Attack[[#This Row],[No]],1,B1080+1))</f>
        <v>3</v>
      </c>
      <c r="C1081" s="1" t="s">
        <v>759</v>
      </c>
      <c r="D1081" s="1" t="s">
        <v>109</v>
      </c>
      <c r="E1081" s="1" t="s">
        <v>90</v>
      </c>
      <c r="F1081" s="1" t="s">
        <v>78</v>
      </c>
      <c r="G1081" s="1" t="s">
        <v>118</v>
      </c>
      <c r="H1081" s="1" t="s">
        <v>71</v>
      </c>
      <c r="I1081">
        <v>1</v>
      </c>
      <c r="J1081" t="s">
        <v>234</v>
      </c>
      <c r="K1081" s="1" t="s">
        <v>257</v>
      </c>
      <c r="L1081" s="1" t="s">
        <v>173</v>
      </c>
      <c r="M1081">
        <v>46</v>
      </c>
      <c r="N1081">
        <v>0</v>
      </c>
      <c r="O1081">
        <v>0</v>
      </c>
      <c r="P1081">
        <v>0</v>
      </c>
      <c r="Q1081" s="1"/>
      <c r="X1081" t="str">
        <f>Attack[[#This Row],[服装]]&amp;Attack[[#This Row],[名前]]&amp;Attack[[#This Row],[レアリティ]]</f>
        <v>文化祭2牛島若利ICONIC</v>
      </c>
    </row>
    <row r="1082" spans="1:24" x14ac:dyDescent="0.25">
      <c r="A1082">
        <f>VLOOKUP(Attack[[#This Row],[No用]],SetNo[[No.用]:[vlookup 用]],2,FALSE)</f>
        <v>255</v>
      </c>
      <c r="B1082">
        <f>IF(ROW()=2,1,IF(A1081&lt;&gt;Attack[[#This Row],[No]],1,B1081+1))</f>
        <v>4</v>
      </c>
      <c r="C1082" s="1" t="s">
        <v>759</v>
      </c>
      <c r="D1082" s="1" t="s">
        <v>109</v>
      </c>
      <c r="E1082" s="1" t="s">
        <v>90</v>
      </c>
      <c r="F1082" s="1" t="s">
        <v>78</v>
      </c>
      <c r="G1082" s="1" t="s">
        <v>118</v>
      </c>
      <c r="H1082" s="1" t="s">
        <v>71</v>
      </c>
      <c r="I1082">
        <v>1</v>
      </c>
      <c r="J1082" t="s">
        <v>234</v>
      </c>
      <c r="K1082" s="1" t="s">
        <v>171</v>
      </c>
      <c r="L1082" s="1" t="s">
        <v>173</v>
      </c>
      <c r="M1082">
        <v>46</v>
      </c>
      <c r="N1082">
        <v>0</v>
      </c>
      <c r="O1082">
        <v>0</v>
      </c>
      <c r="P1082">
        <v>0</v>
      </c>
      <c r="Q1082" s="1"/>
      <c r="X1082" t="str">
        <f>Attack[[#This Row],[服装]]&amp;Attack[[#This Row],[名前]]&amp;Attack[[#This Row],[レアリティ]]</f>
        <v>文化祭2牛島若利ICONIC</v>
      </c>
    </row>
    <row r="1083" spans="1:24" x14ac:dyDescent="0.25">
      <c r="A1083">
        <f>VLOOKUP(Attack[[#This Row],[No用]],SetNo[[No.用]:[vlookup 用]],2,FALSE)</f>
        <v>255</v>
      </c>
      <c r="B1083">
        <f>IF(ROW()=2,1,IF(A1082&lt;&gt;Attack[[#This Row],[No]],1,B1082+1))</f>
        <v>5</v>
      </c>
      <c r="C1083" s="1" t="s">
        <v>759</v>
      </c>
      <c r="D1083" s="1" t="s">
        <v>109</v>
      </c>
      <c r="E1083" s="1" t="s">
        <v>90</v>
      </c>
      <c r="F1083" s="1" t="s">
        <v>78</v>
      </c>
      <c r="G1083" s="1" t="s">
        <v>118</v>
      </c>
      <c r="H1083" s="1" t="s">
        <v>71</v>
      </c>
      <c r="I1083">
        <v>1</v>
      </c>
      <c r="J1083" t="s">
        <v>234</v>
      </c>
      <c r="K1083" s="1" t="s">
        <v>172</v>
      </c>
      <c r="L1083" s="1" t="s">
        <v>178</v>
      </c>
      <c r="M1083">
        <v>33</v>
      </c>
      <c r="N1083">
        <v>0</v>
      </c>
      <c r="O1083">
        <v>0</v>
      </c>
      <c r="P1083">
        <v>0</v>
      </c>
      <c r="Q1083" s="1"/>
      <c r="X1083" t="str">
        <f>Attack[[#This Row],[服装]]&amp;Attack[[#This Row],[名前]]&amp;Attack[[#This Row],[レアリティ]]</f>
        <v>文化祭2牛島若利ICONIC</v>
      </c>
    </row>
    <row r="1084" spans="1:24" x14ac:dyDescent="0.25">
      <c r="A1084">
        <f>VLOOKUP(Attack[[#This Row],[No用]],SetNo[[No.用]:[vlookup 用]],2,FALSE)</f>
        <v>255</v>
      </c>
      <c r="B1084">
        <f>IF(ROW()=2,1,IF(A1083&lt;&gt;Attack[[#This Row],[No]],1,B1083+1))</f>
        <v>6</v>
      </c>
      <c r="C1084" s="1" t="s">
        <v>759</v>
      </c>
      <c r="D1084" s="1" t="s">
        <v>109</v>
      </c>
      <c r="E1084" s="1" t="s">
        <v>90</v>
      </c>
      <c r="F1084" s="1" t="s">
        <v>78</v>
      </c>
      <c r="G1084" s="1" t="s">
        <v>118</v>
      </c>
      <c r="H1084" s="1" t="s">
        <v>71</v>
      </c>
      <c r="I1084">
        <v>1</v>
      </c>
      <c r="J1084" t="s">
        <v>234</v>
      </c>
      <c r="K1084" s="1" t="s">
        <v>171</v>
      </c>
      <c r="L1084" s="1" t="s">
        <v>224</v>
      </c>
      <c r="M1084">
        <v>51</v>
      </c>
      <c r="N1084">
        <v>0</v>
      </c>
      <c r="O1084">
        <v>61</v>
      </c>
      <c r="P1084">
        <v>0</v>
      </c>
      <c r="Q1084" s="1"/>
      <c r="W1084" s="1" t="s">
        <v>1337</v>
      </c>
      <c r="X1084" t="str">
        <f>Attack[[#This Row],[服装]]&amp;Attack[[#This Row],[名前]]&amp;Attack[[#This Row],[レアリティ]]</f>
        <v>文化祭2牛島若利ICONIC</v>
      </c>
    </row>
    <row r="1085" spans="1:24" x14ac:dyDescent="0.25">
      <c r="A1085">
        <f>VLOOKUP(Attack[[#This Row],[No用]],SetNo[[No.用]:[vlookup 用]],2,FALSE)</f>
        <v>255</v>
      </c>
      <c r="B1085">
        <f>IF(ROW()=2,1,IF(A1084&lt;&gt;Attack[[#This Row],[No]],1,B1084+1))</f>
        <v>7</v>
      </c>
      <c r="C1085" s="1" t="s">
        <v>759</v>
      </c>
      <c r="D1085" s="1" t="s">
        <v>109</v>
      </c>
      <c r="E1085" s="1" t="s">
        <v>90</v>
      </c>
      <c r="F1085" s="1" t="s">
        <v>78</v>
      </c>
      <c r="G1085" s="1" t="s">
        <v>118</v>
      </c>
      <c r="H1085" s="1" t="s">
        <v>71</v>
      </c>
      <c r="I1085">
        <v>1</v>
      </c>
      <c r="J1085" t="s">
        <v>234</v>
      </c>
      <c r="K1085" s="1" t="s">
        <v>257</v>
      </c>
      <c r="L1085" s="1" t="s">
        <v>224</v>
      </c>
      <c r="M1085">
        <v>51</v>
      </c>
      <c r="N1085">
        <v>0</v>
      </c>
      <c r="O1085">
        <v>61</v>
      </c>
      <c r="P1085">
        <v>0</v>
      </c>
      <c r="Q1085" s="1"/>
      <c r="W1085" s="1" t="s">
        <v>1092</v>
      </c>
      <c r="X1085" t="str">
        <f>Attack[[#This Row],[服装]]&amp;Attack[[#This Row],[名前]]&amp;Attack[[#This Row],[レアリティ]]</f>
        <v>文化祭2牛島若利ICONIC</v>
      </c>
    </row>
    <row r="1086" spans="1:24" x14ac:dyDescent="0.25">
      <c r="A1086">
        <f>VLOOKUP(Attack[[#This Row],[No用]],SetNo[[No.用]:[vlookup 用]],2,FALSE)</f>
        <v>256</v>
      </c>
      <c r="B1086">
        <f>IF(ROW()=2,1,IF(A1085&lt;&gt;Attack[[#This Row],[No]],1,B1085+1))</f>
        <v>1</v>
      </c>
      <c r="C1086" s="1" t="s">
        <v>902</v>
      </c>
      <c r="D1086" s="1" t="s">
        <v>109</v>
      </c>
      <c r="E1086" s="1" t="s">
        <v>77</v>
      </c>
      <c r="F1086" s="1" t="s">
        <v>78</v>
      </c>
      <c r="G1086" s="1" t="s">
        <v>118</v>
      </c>
      <c r="H1086" s="1" t="s">
        <v>71</v>
      </c>
      <c r="I1086">
        <v>1</v>
      </c>
      <c r="J1086" t="s">
        <v>234</v>
      </c>
      <c r="K1086" s="1" t="s">
        <v>168</v>
      </c>
      <c r="L1086" s="1" t="s">
        <v>178</v>
      </c>
      <c r="M1086">
        <v>36</v>
      </c>
      <c r="N1086">
        <v>0</v>
      </c>
      <c r="O1086">
        <v>0</v>
      </c>
      <c r="P1086">
        <v>0</v>
      </c>
      <c r="Q1086" s="1"/>
      <c r="X1086" t="str">
        <f>Attack[[#This Row],[服装]]&amp;Attack[[#This Row],[名前]]&amp;Attack[[#This Row],[レアリティ]]</f>
        <v>妖牛島若利ICONIC</v>
      </c>
    </row>
    <row r="1087" spans="1:24" x14ac:dyDescent="0.25">
      <c r="A1087">
        <f>VLOOKUP(Attack[[#This Row],[No用]],SetNo[[No.用]:[vlookup 用]],2,FALSE)</f>
        <v>256</v>
      </c>
      <c r="B1087">
        <f>IF(ROW()=2,1,IF(A1086&lt;&gt;Attack[[#This Row],[No]],1,B1086+1))</f>
        <v>2</v>
      </c>
      <c r="C1087" s="1" t="s">
        <v>902</v>
      </c>
      <c r="D1087" s="1" t="s">
        <v>109</v>
      </c>
      <c r="E1087" s="1" t="s">
        <v>77</v>
      </c>
      <c r="F1087" s="1" t="s">
        <v>78</v>
      </c>
      <c r="G1087" s="1" t="s">
        <v>118</v>
      </c>
      <c r="H1087" s="1" t="s">
        <v>71</v>
      </c>
      <c r="I1087">
        <v>1</v>
      </c>
      <c r="J1087" t="s">
        <v>234</v>
      </c>
      <c r="K1087" s="1" t="s">
        <v>169</v>
      </c>
      <c r="L1087" s="1" t="s">
        <v>178</v>
      </c>
      <c r="M1087">
        <v>32</v>
      </c>
      <c r="N1087">
        <v>0</v>
      </c>
      <c r="O1087">
        <v>0</v>
      </c>
      <c r="P1087">
        <v>0</v>
      </c>
      <c r="Q1087" s="1"/>
      <c r="X1087" t="str">
        <f>Attack[[#This Row],[服装]]&amp;Attack[[#This Row],[名前]]&amp;Attack[[#This Row],[レアリティ]]</f>
        <v>妖牛島若利ICONIC</v>
      </c>
    </row>
    <row r="1088" spans="1:24" x14ac:dyDescent="0.25">
      <c r="A1088">
        <f>VLOOKUP(Attack[[#This Row],[No用]],SetNo[[No.用]:[vlookup 用]],2,FALSE)</f>
        <v>256</v>
      </c>
      <c r="B1088">
        <f>IF(ROW()=2,1,IF(A1087&lt;&gt;Attack[[#This Row],[No]],1,B1087+1))</f>
        <v>3</v>
      </c>
      <c r="C1088" s="1" t="s">
        <v>902</v>
      </c>
      <c r="D1088" s="1" t="s">
        <v>109</v>
      </c>
      <c r="E1088" s="1" t="s">
        <v>77</v>
      </c>
      <c r="F1088" s="1" t="s">
        <v>78</v>
      </c>
      <c r="G1088" s="1" t="s">
        <v>118</v>
      </c>
      <c r="H1088" s="1" t="s">
        <v>71</v>
      </c>
      <c r="I1088">
        <v>1</v>
      </c>
      <c r="J1088" t="s">
        <v>234</v>
      </c>
      <c r="K1088" s="1" t="s">
        <v>257</v>
      </c>
      <c r="L1088" s="1" t="s">
        <v>173</v>
      </c>
      <c r="M1088">
        <v>45</v>
      </c>
      <c r="N1088">
        <v>0</v>
      </c>
      <c r="O1088">
        <v>0</v>
      </c>
      <c r="P1088">
        <v>0</v>
      </c>
      <c r="Q1088" s="1"/>
      <c r="X1088" t="str">
        <f>Attack[[#This Row],[服装]]&amp;Attack[[#This Row],[名前]]&amp;Attack[[#This Row],[レアリティ]]</f>
        <v>妖牛島若利ICONIC</v>
      </c>
    </row>
    <row r="1089" spans="1:24" x14ac:dyDescent="0.25">
      <c r="A1089">
        <f>VLOOKUP(Attack[[#This Row],[No用]],SetNo[[No.用]:[vlookup 用]],2,FALSE)</f>
        <v>256</v>
      </c>
      <c r="B1089">
        <f>IF(ROW()=2,1,IF(A1088&lt;&gt;Attack[[#This Row],[No]],1,B1088+1))</f>
        <v>4</v>
      </c>
      <c r="C1089" s="1" t="s">
        <v>902</v>
      </c>
      <c r="D1089" s="1" t="s">
        <v>109</v>
      </c>
      <c r="E1089" s="1" t="s">
        <v>77</v>
      </c>
      <c r="F1089" s="1" t="s">
        <v>78</v>
      </c>
      <c r="G1089" s="1" t="s">
        <v>118</v>
      </c>
      <c r="H1089" s="1" t="s">
        <v>71</v>
      </c>
      <c r="I1089">
        <v>1</v>
      </c>
      <c r="J1089" t="s">
        <v>234</v>
      </c>
      <c r="K1089" s="1" t="s">
        <v>172</v>
      </c>
      <c r="L1089" s="1" t="s">
        <v>162</v>
      </c>
      <c r="M1089">
        <v>28</v>
      </c>
      <c r="N1089">
        <v>0</v>
      </c>
      <c r="O1089">
        <v>0</v>
      </c>
      <c r="P1089">
        <v>0</v>
      </c>
      <c r="Q1089" s="1"/>
      <c r="X1089" t="str">
        <f>Attack[[#This Row],[服装]]&amp;Attack[[#This Row],[名前]]&amp;Attack[[#This Row],[レアリティ]]</f>
        <v>妖牛島若利ICONIC</v>
      </c>
    </row>
    <row r="1090" spans="1:24" x14ac:dyDescent="0.25">
      <c r="A1090">
        <f>VLOOKUP(Attack[[#This Row],[No用]],SetNo[[No.用]:[vlookup 用]],2,FALSE)</f>
        <v>256</v>
      </c>
      <c r="B1090">
        <f>IF(ROW()=2,1,IF(A1089&lt;&gt;Attack[[#This Row],[No]],1,B1089+1))</f>
        <v>5</v>
      </c>
      <c r="C1090" s="1" t="s">
        <v>902</v>
      </c>
      <c r="D1090" s="1" t="s">
        <v>109</v>
      </c>
      <c r="E1090" s="1" t="s">
        <v>77</v>
      </c>
      <c r="F1090" s="1" t="s">
        <v>78</v>
      </c>
      <c r="G1090" s="1" t="s">
        <v>118</v>
      </c>
      <c r="H1090" s="1" t="s">
        <v>71</v>
      </c>
      <c r="I1090">
        <v>1</v>
      </c>
      <c r="J1090" t="s">
        <v>234</v>
      </c>
      <c r="K1090" s="1" t="s">
        <v>183</v>
      </c>
      <c r="L1090" s="1" t="s">
        <v>224</v>
      </c>
      <c r="M1090">
        <v>51</v>
      </c>
      <c r="N1090">
        <v>0</v>
      </c>
      <c r="O1090">
        <v>61</v>
      </c>
      <c r="P1090">
        <v>0</v>
      </c>
      <c r="Q1090" s="1" t="s">
        <v>1343</v>
      </c>
      <c r="R1090" s="1" t="s">
        <v>1344</v>
      </c>
      <c r="W1090" s="1" t="s">
        <v>1327</v>
      </c>
      <c r="X1090" t="str">
        <f>Attack[[#This Row],[服装]]&amp;Attack[[#This Row],[名前]]&amp;Attack[[#This Row],[レアリティ]]</f>
        <v>妖牛島若利ICONIC</v>
      </c>
    </row>
    <row r="1091" spans="1:24" x14ac:dyDescent="0.25">
      <c r="A1091">
        <f>VLOOKUP(Attack[[#This Row],[No用]],SetNo[[No.用]:[vlookup 用]],2,FALSE)</f>
        <v>257</v>
      </c>
      <c r="B1091">
        <f>IF(ROW()=2,1,IF(A1090&lt;&gt;Attack[[#This Row],[No]],1,B1090+1))</f>
        <v>1</v>
      </c>
      <c r="C1091" s="1" t="s">
        <v>1031</v>
      </c>
      <c r="D1091" s="1" t="s">
        <v>109</v>
      </c>
      <c r="E1091" s="1" t="s">
        <v>73</v>
      </c>
      <c r="F1091" s="1" t="s">
        <v>78</v>
      </c>
      <c r="G1091" s="1" t="s">
        <v>118</v>
      </c>
      <c r="H1091" s="1" t="s">
        <v>71</v>
      </c>
      <c r="I1091">
        <v>1</v>
      </c>
      <c r="J1091" t="s">
        <v>234</v>
      </c>
      <c r="K1091" s="1" t="s">
        <v>168</v>
      </c>
      <c r="L1091" s="1" t="s">
        <v>173</v>
      </c>
      <c r="M1091">
        <v>41</v>
      </c>
      <c r="N1091">
        <v>0</v>
      </c>
      <c r="O1091">
        <v>0</v>
      </c>
      <c r="P1091">
        <v>0</v>
      </c>
      <c r="Q1091" s="1"/>
      <c r="X1091" t="str">
        <f>Attack[[#This Row],[服装]]&amp;Attack[[#This Row],[名前]]&amp;Attack[[#This Row],[レアリティ]]</f>
        <v>ハロウィン牛島若利ICONIC</v>
      </c>
    </row>
    <row r="1092" spans="1:24" x14ac:dyDescent="0.25">
      <c r="A1092">
        <f>VLOOKUP(Attack[[#This Row],[No用]],SetNo[[No.用]:[vlookup 用]],2,FALSE)</f>
        <v>257</v>
      </c>
      <c r="B1092">
        <f>IF(ROW()=2,1,IF(A1091&lt;&gt;Attack[[#This Row],[No]],1,B1091+1))</f>
        <v>2</v>
      </c>
      <c r="C1092" s="1" t="s">
        <v>1031</v>
      </c>
      <c r="D1092" s="1" t="s">
        <v>109</v>
      </c>
      <c r="E1092" s="1" t="s">
        <v>73</v>
      </c>
      <c r="F1092" s="1" t="s">
        <v>78</v>
      </c>
      <c r="G1092" s="1" t="s">
        <v>118</v>
      </c>
      <c r="H1092" s="1" t="s">
        <v>71</v>
      </c>
      <c r="I1092">
        <v>1</v>
      </c>
      <c r="J1092" t="s">
        <v>234</v>
      </c>
      <c r="K1092" s="1" t="s">
        <v>169</v>
      </c>
      <c r="L1092" s="1" t="s">
        <v>178</v>
      </c>
      <c r="M1092">
        <v>34</v>
      </c>
      <c r="N1092">
        <v>0</v>
      </c>
      <c r="O1092">
        <v>0</v>
      </c>
      <c r="P1092">
        <v>0</v>
      </c>
      <c r="Q1092" s="1"/>
      <c r="X1092" t="str">
        <f>Attack[[#This Row],[服装]]&amp;Attack[[#This Row],[名前]]&amp;Attack[[#This Row],[レアリティ]]</f>
        <v>ハロウィン牛島若利ICONIC</v>
      </c>
    </row>
    <row r="1093" spans="1:24" x14ac:dyDescent="0.25">
      <c r="A1093">
        <f>VLOOKUP(Attack[[#This Row],[No用]],SetNo[[No.用]:[vlookup 用]],2,FALSE)</f>
        <v>257</v>
      </c>
      <c r="B1093">
        <f>IF(ROW()=2,1,IF(A1092&lt;&gt;Attack[[#This Row],[No]],1,B1092+1))</f>
        <v>3</v>
      </c>
      <c r="C1093" s="1" t="s">
        <v>1031</v>
      </c>
      <c r="D1093" s="1" t="s">
        <v>109</v>
      </c>
      <c r="E1093" s="1" t="s">
        <v>73</v>
      </c>
      <c r="F1093" s="1" t="s">
        <v>78</v>
      </c>
      <c r="G1093" s="1" t="s">
        <v>118</v>
      </c>
      <c r="H1093" s="1" t="s">
        <v>71</v>
      </c>
      <c r="I1093">
        <v>1</v>
      </c>
      <c r="J1093" t="s">
        <v>234</v>
      </c>
      <c r="K1093" s="1" t="s">
        <v>171</v>
      </c>
      <c r="L1093" s="1" t="s">
        <v>173</v>
      </c>
      <c r="M1093">
        <v>47</v>
      </c>
      <c r="N1093">
        <v>0</v>
      </c>
      <c r="O1093">
        <v>0</v>
      </c>
      <c r="P1093">
        <v>0</v>
      </c>
      <c r="Q1093" s="1"/>
      <c r="X1093" t="str">
        <f>Attack[[#This Row],[服装]]&amp;Attack[[#This Row],[名前]]&amp;Attack[[#This Row],[レアリティ]]</f>
        <v>ハロウィン牛島若利ICONIC</v>
      </c>
    </row>
    <row r="1094" spans="1:24" x14ac:dyDescent="0.25">
      <c r="A1094">
        <f>VLOOKUP(Attack[[#This Row],[No用]],SetNo[[No.用]:[vlookup 用]],2,FALSE)</f>
        <v>257</v>
      </c>
      <c r="B1094">
        <f>IF(ROW()=2,1,IF(A1093&lt;&gt;Attack[[#This Row],[No]],1,B1093+1))</f>
        <v>4</v>
      </c>
      <c r="C1094" s="1" t="s">
        <v>1031</v>
      </c>
      <c r="D1094" s="1" t="s">
        <v>109</v>
      </c>
      <c r="E1094" s="1" t="s">
        <v>73</v>
      </c>
      <c r="F1094" s="1" t="s">
        <v>78</v>
      </c>
      <c r="G1094" s="1" t="s">
        <v>118</v>
      </c>
      <c r="H1094" s="1" t="s">
        <v>71</v>
      </c>
      <c r="I1094">
        <v>1</v>
      </c>
      <c r="J1094" t="s">
        <v>234</v>
      </c>
      <c r="K1094" s="1" t="s">
        <v>264</v>
      </c>
      <c r="L1094" s="1" t="s">
        <v>173</v>
      </c>
      <c r="M1094">
        <v>47</v>
      </c>
      <c r="N1094">
        <v>0</v>
      </c>
      <c r="O1094">
        <v>0</v>
      </c>
      <c r="P1094">
        <v>0</v>
      </c>
      <c r="Q1094" s="1"/>
      <c r="X1094" t="str">
        <f>Attack[[#This Row],[服装]]&amp;Attack[[#This Row],[名前]]&amp;Attack[[#This Row],[レアリティ]]</f>
        <v>ハロウィン牛島若利ICONIC</v>
      </c>
    </row>
    <row r="1095" spans="1:24" x14ac:dyDescent="0.25">
      <c r="A1095">
        <f>VLOOKUP(Attack[[#This Row],[No用]],SetNo[[No.用]:[vlookup 用]],2,FALSE)</f>
        <v>257</v>
      </c>
      <c r="B1095">
        <f>IF(ROW()=2,1,IF(A1094&lt;&gt;Attack[[#This Row],[No]],1,B1094+1))</f>
        <v>5</v>
      </c>
      <c r="C1095" s="1" t="s">
        <v>1031</v>
      </c>
      <c r="D1095" s="1" t="s">
        <v>109</v>
      </c>
      <c r="E1095" s="1" t="s">
        <v>73</v>
      </c>
      <c r="F1095" s="1" t="s">
        <v>78</v>
      </c>
      <c r="G1095" s="1" t="s">
        <v>118</v>
      </c>
      <c r="H1095" s="1" t="s">
        <v>71</v>
      </c>
      <c r="I1095">
        <v>1</v>
      </c>
      <c r="J1095" t="s">
        <v>234</v>
      </c>
      <c r="K1095" s="1" t="s">
        <v>172</v>
      </c>
      <c r="L1095" s="1" t="s">
        <v>178</v>
      </c>
      <c r="M1095">
        <v>34</v>
      </c>
      <c r="N1095">
        <v>0</v>
      </c>
      <c r="O1095">
        <v>0</v>
      </c>
      <c r="P1095">
        <v>0</v>
      </c>
      <c r="Q1095" s="1"/>
      <c r="X1095" t="str">
        <f>Attack[[#This Row],[服装]]&amp;Attack[[#This Row],[名前]]&amp;Attack[[#This Row],[レアリティ]]</f>
        <v>ハロウィン牛島若利ICONIC</v>
      </c>
    </row>
    <row r="1096" spans="1:24" x14ac:dyDescent="0.25">
      <c r="A1096">
        <f>VLOOKUP(Attack[[#This Row],[No用]],SetNo[[No.用]:[vlookup 用]],2,FALSE)</f>
        <v>257</v>
      </c>
      <c r="B1096">
        <f>IF(ROW()=2,1,IF(A1095&lt;&gt;Attack[[#This Row],[No]],1,B1095+1))</f>
        <v>6</v>
      </c>
      <c r="C1096" s="1" t="s">
        <v>1031</v>
      </c>
      <c r="D1096" s="1" t="s">
        <v>109</v>
      </c>
      <c r="E1096" s="1" t="s">
        <v>73</v>
      </c>
      <c r="F1096" s="1" t="s">
        <v>78</v>
      </c>
      <c r="G1096" s="1" t="s">
        <v>118</v>
      </c>
      <c r="H1096" s="1" t="s">
        <v>71</v>
      </c>
      <c r="I1096">
        <v>1</v>
      </c>
      <c r="J1096" t="s">
        <v>234</v>
      </c>
      <c r="K1096" s="1" t="s">
        <v>257</v>
      </c>
      <c r="L1096" s="1" t="s">
        <v>224</v>
      </c>
      <c r="M1096">
        <v>52</v>
      </c>
      <c r="N1096">
        <v>0</v>
      </c>
      <c r="O1096">
        <v>62</v>
      </c>
      <c r="P1096">
        <v>0</v>
      </c>
      <c r="Q1096" s="1"/>
      <c r="W1096" s="1" t="s">
        <v>1092</v>
      </c>
      <c r="X1096" t="str">
        <f>Attack[[#This Row],[服装]]&amp;Attack[[#This Row],[名前]]&amp;Attack[[#This Row],[レアリティ]]</f>
        <v>ハロウィン牛島若利ICONIC</v>
      </c>
    </row>
    <row r="1097" spans="1:24" x14ac:dyDescent="0.25">
      <c r="A1097">
        <f>VLOOKUP(Attack[[#This Row],[No用]],SetNo[[No.用]:[vlookup 用]],2,FALSE)</f>
        <v>257</v>
      </c>
      <c r="B1097">
        <f>IF(ROW()=2,1,IF(A1096&lt;&gt;Attack[[#This Row],[No]],1,B1096+1))</f>
        <v>7</v>
      </c>
      <c r="C1097" s="1" t="s">
        <v>1031</v>
      </c>
      <c r="D1097" s="1" t="s">
        <v>109</v>
      </c>
      <c r="E1097" s="1" t="s">
        <v>73</v>
      </c>
      <c r="F1097" s="1" t="s">
        <v>78</v>
      </c>
      <c r="G1097" s="1" t="s">
        <v>118</v>
      </c>
      <c r="H1097" s="1" t="s">
        <v>71</v>
      </c>
      <c r="I1097">
        <v>1</v>
      </c>
      <c r="J1097" t="s">
        <v>234</v>
      </c>
      <c r="K1097" s="1" t="s">
        <v>183</v>
      </c>
      <c r="L1097" s="1" t="s">
        <v>224</v>
      </c>
      <c r="M1097">
        <v>52</v>
      </c>
      <c r="N1097">
        <v>0</v>
      </c>
      <c r="O1097">
        <v>62</v>
      </c>
      <c r="P1097">
        <v>0</v>
      </c>
      <c r="Q1097" s="1"/>
      <c r="R1097" s="1" t="s">
        <v>1094</v>
      </c>
      <c r="S1097" s="1">
        <v>40.4</v>
      </c>
      <c r="T1097" s="1">
        <v>60</v>
      </c>
      <c r="U1097" s="1">
        <v>60.4</v>
      </c>
      <c r="V1097" s="1">
        <v>80</v>
      </c>
      <c r="W1097" s="1" t="s">
        <v>1093</v>
      </c>
      <c r="X1097" t="str">
        <f>Attack[[#This Row],[服装]]&amp;Attack[[#This Row],[名前]]&amp;Attack[[#This Row],[レアリティ]]</f>
        <v>ハロウィン牛島若利ICONIC</v>
      </c>
    </row>
    <row r="1098" spans="1:24" x14ac:dyDescent="0.25">
      <c r="A1098">
        <f>VLOOKUP(Attack[[#This Row],[No用]],SetNo[[No.用]:[vlookup 用]],2,FALSE)</f>
        <v>258</v>
      </c>
      <c r="B1098">
        <f>IF(ROW()=2,1,IF(A1097&lt;&gt;Attack[[#This Row],[No]],1,B1097+1))</f>
        <v>1</v>
      </c>
      <c r="C1098" s="1" t="s">
        <v>1183</v>
      </c>
      <c r="D1098" s="1" t="s">
        <v>109</v>
      </c>
      <c r="E1098" s="1" t="s">
        <v>90</v>
      </c>
      <c r="F1098" s="1" t="s">
        <v>78</v>
      </c>
      <c r="G1098" s="1" t="s">
        <v>118</v>
      </c>
      <c r="H1098" s="1" t="s">
        <v>71</v>
      </c>
      <c r="I1098">
        <v>1</v>
      </c>
      <c r="J1098" t="s">
        <v>234</v>
      </c>
      <c r="K1098" s="1" t="s">
        <v>168</v>
      </c>
      <c r="L1098" s="1" t="s">
        <v>178</v>
      </c>
      <c r="M1098">
        <v>36</v>
      </c>
      <c r="N1098">
        <v>0</v>
      </c>
      <c r="O1098">
        <v>0</v>
      </c>
      <c r="P1098">
        <v>0</v>
      </c>
      <c r="Q1098" s="1"/>
      <c r="R1098" s="1"/>
      <c r="S1098" s="1"/>
      <c r="T1098" s="1"/>
      <c r="U1098" s="1"/>
      <c r="V1098" s="1"/>
      <c r="W1098" s="1"/>
      <c r="X1098" t="str">
        <f>Attack[[#This Row],[服装]]&amp;Attack[[#This Row],[名前]]&amp;Attack[[#This Row],[レアリティ]]</f>
        <v>Xmas3牛島若利ICONIC</v>
      </c>
    </row>
    <row r="1099" spans="1:24" x14ac:dyDescent="0.25">
      <c r="A1099">
        <f>VLOOKUP(Attack[[#This Row],[No用]],SetNo[[No.用]:[vlookup 用]],2,FALSE)</f>
        <v>258</v>
      </c>
      <c r="B1099">
        <f>IF(ROW()=2,1,IF(A1098&lt;&gt;Attack[[#This Row],[No]],1,B1098+1))</f>
        <v>2</v>
      </c>
      <c r="C1099" s="1" t="s">
        <v>1183</v>
      </c>
      <c r="D1099" s="1" t="s">
        <v>109</v>
      </c>
      <c r="E1099" s="1" t="s">
        <v>90</v>
      </c>
      <c r="F1099" s="1" t="s">
        <v>78</v>
      </c>
      <c r="G1099" s="1" t="s">
        <v>118</v>
      </c>
      <c r="H1099" s="1" t="s">
        <v>71</v>
      </c>
      <c r="I1099">
        <v>1</v>
      </c>
      <c r="J1099" t="s">
        <v>234</v>
      </c>
      <c r="K1099" s="1" t="s">
        <v>169</v>
      </c>
      <c r="L1099" s="1" t="s">
        <v>178</v>
      </c>
      <c r="M1099">
        <v>32</v>
      </c>
      <c r="N1099">
        <v>0</v>
      </c>
      <c r="O1099">
        <v>0</v>
      </c>
      <c r="P1099">
        <v>0</v>
      </c>
      <c r="Q1099" s="1"/>
      <c r="R1099" s="1"/>
      <c r="S1099" s="1"/>
      <c r="T1099" s="1"/>
      <c r="U1099" s="1"/>
      <c r="V1099" s="1"/>
      <c r="W1099" s="1"/>
      <c r="X1099" t="str">
        <f>Attack[[#This Row],[服装]]&amp;Attack[[#This Row],[名前]]&amp;Attack[[#This Row],[レアリティ]]</f>
        <v>Xmas3牛島若利ICONIC</v>
      </c>
    </row>
    <row r="1100" spans="1:24" x14ac:dyDescent="0.25">
      <c r="A1100">
        <f>VLOOKUP(Attack[[#This Row],[No用]],SetNo[[No.用]:[vlookup 用]],2,FALSE)</f>
        <v>258</v>
      </c>
      <c r="B1100">
        <f>IF(ROW()=2,1,IF(A1099&lt;&gt;Attack[[#This Row],[No]],1,B1099+1))</f>
        <v>3</v>
      </c>
      <c r="C1100" s="1" t="s">
        <v>1183</v>
      </c>
      <c r="D1100" s="1" t="s">
        <v>109</v>
      </c>
      <c r="E1100" s="1" t="s">
        <v>90</v>
      </c>
      <c r="F1100" s="1" t="s">
        <v>78</v>
      </c>
      <c r="G1100" s="1" t="s">
        <v>118</v>
      </c>
      <c r="H1100" s="1" t="s">
        <v>71</v>
      </c>
      <c r="I1100">
        <v>1</v>
      </c>
      <c r="J1100" t="s">
        <v>234</v>
      </c>
      <c r="K1100" s="1" t="s">
        <v>257</v>
      </c>
      <c r="L1100" s="1" t="s">
        <v>173</v>
      </c>
      <c r="M1100">
        <v>45</v>
      </c>
      <c r="N1100">
        <v>0</v>
      </c>
      <c r="O1100">
        <v>0</v>
      </c>
      <c r="P1100">
        <v>0</v>
      </c>
      <c r="Q1100" s="1"/>
      <c r="R1100" s="1"/>
      <c r="S1100" s="1"/>
      <c r="T1100" s="1"/>
      <c r="U1100" s="1"/>
      <c r="V1100" s="1"/>
      <c r="W1100" s="1"/>
      <c r="X1100" t="str">
        <f>Attack[[#This Row],[服装]]&amp;Attack[[#This Row],[名前]]&amp;Attack[[#This Row],[レアリティ]]</f>
        <v>Xmas3牛島若利ICONIC</v>
      </c>
    </row>
    <row r="1101" spans="1:24" x14ac:dyDescent="0.25">
      <c r="A1101">
        <f>VLOOKUP(Attack[[#This Row],[No用]],SetNo[[No.用]:[vlookup 用]],2,FALSE)</f>
        <v>258</v>
      </c>
      <c r="B1101">
        <f>IF(ROW()=2,1,IF(A1100&lt;&gt;Attack[[#This Row],[No]],1,B1100+1))</f>
        <v>4</v>
      </c>
      <c r="C1101" s="1" t="s">
        <v>1183</v>
      </c>
      <c r="D1101" s="1" t="s">
        <v>109</v>
      </c>
      <c r="E1101" s="1" t="s">
        <v>90</v>
      </c>
      <c r="F1101" s="1" t="s">
        <v>78</v>
      </c>
      <c r="G1101" s="1" t="s">
        <v>118</v>
      </c>
      <c r="H1101" s="1" t="s">
        <v>71</v>
      </c>
      <c r="I1101">
        <v>1</v>
      </c>
      <c r="J1101" t="s">
        <v>234</v>
      </c>
      <c r="K1101" s="1" t="s">
        <v>172</v>
      </c>
      <c r="L1101" s="1" t="s">
        <v>178</v>
      </c>
      <c r="M1101">
        <v>31</v>
      </c>
      <c r="N1101">
        <v>0</v>
      </c>
      <c r="O1101">
        <v>0</v>
      </c>
      <c r="P1101">
        <v>0</v>
      </c>
      <c r="Q1101" s="1"/>
      <c r="R1101" s="1"/>
      <c r="S1101" s="1"/>
      <c r="T1101" s="1"/>
      <c r="U1101" s="1"/>
      <c r="V1101" s="1"/>
      <c r="W1101" s="1"/>
      <c r="X1101" t="str">
        <f>Attack[[#This Row],[服装]]&amp;Attack[[#This Row],[名前]]&amp;Attack[[#This Row],[レアリティ]]</f>
        <v>Xmas3牛島若利ICONIC</v>
      </c>
    </row>
    <row r="1102" spans="1:24" x14ac:dyDescent="0.25">
      <c r="A1102">
        <f>VLOOKUP(Attack[[#This Row],[No用]],SetNo[[No.用]:[vlookup 用]],2,FALSE)</f>
        <v>258</v>
      </c>
      <c r="B1102">
        <f>IF(ROW()=2,1,IF(A1101&lt;&gt;Attack[[#This Row],[No]],1,B1101+1))</f>
        <v>5</v>
      </c>
      <c r="C1102" s="1" t="s">
        <v>1183</v>
      </c>
      <c r="D1102" s="1" t="s">
        <v>109</v>
      </c>
      <c r="E1102" s="1" t="s">
        <v>90</v>
      </c>
      <c r="F1102" s="1" t="s">
        <v>78</v>
      </c>
      <c r="G1102" s="1" t="s">
        <v>118</v>
      </c>
      <c r="H1102" s="1" t="s">
        <v>71</v>
      </c>
      <c r="I1102">
        <v>1</v>
      </c>
      <c r="J1102" t="s">
        <v>234</v>
      </c>
      <c r="K1102" s="1" t="s">
        <v>183</v>
      </c>
      <c r="L1102" s="1" t="s">
        <v>224</v>
      </c>
      <c r="M1102">
        <v>52</v>
      </c>
      <c r="N1102">
        <v>0</v>
      </c>
      <c r="O1102">
        <v>62</v>
      </c>
      <c r="P1102">
        <v>0</v>
      </c>
      <c r="Q1102" s="1" t="s">
        <v>1343</v>
      </c>
      <c r="R1102" s="1" t="s">
        <v>1344</v>
      </c>
      <c r="S1102" s="1"/>
      <c r="T1102" s="1"/>
      <c r="U1102" s="1"/>
      <c r="V1102" s="1"/>
      <c r="W1102" s="1" t="s">
        <v>1327</v>
      </c>
      <c r="X1102" t="str">
        <f>Attack[[#This Row],[服装]]&amp;Attack[[#This Row],[名前]]&amp;Attack[[#This Row],[レアリティ]]</f>
        <v>Xmas3牛島若利ICONIC</v>
      </c>
    </row>
    <row r="1103" spans="1:24" x14ac:dyDescent="0.25">
      <c r="A1103">
        <f>VLOOKUP(Attack[[#This Row],[No用]],SetNo[[No.用]:[vlookup 用]],2,FALSE)</f>
        <v>259</v>
      </c>
      <c r="B1103">
        <f>IF(ROW()=2,1,IF(A1102&lt;&gt;Attack[[#This Row],[No]],1,B1102+1))</f>
        <v>1</v>
      </c>
      <c r="C1103" s="1" t="s">
        <v>1502</v>
      </c>
      <c r="D1103" s="1" t="s">
        <v>109</v>
      </c>
      <c r="E1103" s="1" t="s">
        <v>77</v>
      </c>
      <c r="F1103" s="1" t="s">
        <v>78</v>
      </c>
      <c r="G1103" s="1" t="s">
        <v>118</v>
      </c>
      <c r="H1103" s="1" t="s">
        <v>71</v>
      </c>
      <c r="I1103">
        <v>1</v>
      </c>
      <c r="J1103" t="s">
        <v>234</v>
      </c>
      <c r="K1103" s="1" t="s">
        <v>168</v>
      </c>
      <c r="L1103" s="1" t="s">
        <v>173</v>
      </c>
      <c r="M1103">
        <v>43</v>
      </c>
      <c r="N1103">
        <v>0</v>
      </c>
      <c r="O1103">
        <v>0</v>
      </c>
      <c r="P1103">
        <v>0</v>
      </c>
      <c r="Q1103" s="1"/>
      <c r="R1103" s="1"/>
      <c r="S1103" s="1"/>
      <c r="T1103" s="1"/>
      <c r="U1103" s="1"/>
      <c r="V1103" s="1"/>
      <c r="W1103" s="1"/>
      <c r="X1103" t="str">
        <f>Attack[[#This Row],[服装]]&amp;Attack[[#This Row],[名前]]&amp;Attack[[#This Row],[レアリティ]]</f>
        <v>3周年牛島若利ICONIC</v>
      </c>
    </row>
    <row r="1104" spans="1:24" x14ac:dyDescent="0.25">
      <c r="A1104">
        <f>VLOOKUP(Attack[[#This Row],[No用]],SetNo[[No.用]:[vlookup 用]],2,FALSE)</f>
        <v>259</v>
      </c>
      <c r="B1104">
        <f>IF(ROW()=2,1,IF(A1103&lt;&gt;Attack[[#This Row],[No]],1,B1103+1))</f>
        <v>2</v>
      </c>
      <c r="C1104" s="1" t="s">
        <v>1502</v>
      </c>
      <c r="D1104" s="1" t="s">
        <v>109</v>
      </c>
      <c r="E1104" s="1" t="s">
        <v>77</v>
      </c>
      <c r="F1104" s="1" t="s">
        <v>78</v>
      </c>
      <c r="G1104" s="1" t="s">
        <v>118</v>
      </c>
      <c r="H1104" s="1" t="s">
        <v>71</v>
      </c>
      <c r="I1104">
        <v>1</v>
      </c>
      <c r="J1104" t="s">
        <v>234</v>
      </c>
      <c r="K1104" s="1" t="s">
        <v>169</v>
      </c>
      <c r="L1104" s="1" t="s">
        <v>178</v>
      </c>
      <c r="M1104">
        <v>36</v>
      </c>
      <c r="N1104">
        <v>0</v>
      </c>
      <c r="O1104">
        <v>0</v>
      </c>
      <c r="P1104">
        <v>0</v>
      </c>
      <c r="Q1104" s="1"/>
      <c r="R1104" s="1"/>
      <c r="S1104" s="1"/>
      <c r="T1104" s="1"/>
      <c r="U1104" s="1"/>
      <c r="V1104" s="1"/>
      <c r="W1104" s="1"/>
      <c r="X1104" t="str">
        <f>Attack[[#This Row],[服装]]&amp;Attack[[#This Row],[名前]]&amp;Attack[[#This Row],[レアリティ]]</f>
        <v>3周年牛島若利ICONIC</v>
      </c>
    </row>
    <row r="1105" spans="1:24" x14ac:dyDescent="0.25">
      <c r="A1105">
        <f>VLOOKUP(Attack[[#This Row],[No用]],SetNo[[No.用]:[vlookup 用]],2,FALSE)</f>
        <v>259</v>
      </c>
      <c r="B1105">
        <f>IF(ROW()=2,1,IF(A1104&lt;&gt;Attack[[#This Row],[No]],1,B1104+1))</f>
        <v>3</v>
      </c>
      <c r="C1105" s="1" t="s">
        <v>1502</v>
      </c>
      <c r="D1105" s="1" t="s">
        <v>109</v>
      </c>
      <c r="E1105" s="1" t="s">
        <v>77</v>
      </c>
      <c r="F1105" s="1" t="s">
        <v>78</v>
      </c>
      <c r="G1105" s="1" t="s">
        <v>118</v>
      </c>
      <c r="H1105" s="1" t="s">
        <v>71</v>
      </c>
      <c r="I1105">
        <v>1</v>
      </c>
      <c r="J1105" t="s">
        <v>234</v>
      </c>
      <c r="K1105" s="1" t="s">
        <v>257</v>
      </c>
      <c r="L1105" s="1" t="s">
        <v>173</v>
      </c>
      <c r="M1105">
        <v>49</v>
      </c>
      <c r="N1105">
        <v>0</v>
      </c>
      <c r="O1105">
        <v>0</v>
      </c>
      <c r="P1105">
        <v>0</v>
      </c>
      <c r="Q1105" s="1"/>
      <c r="R1105" s="1"/>
      <c r="S1105" s="1"/>
      <c r="T1105" s="1"/>
      <c r="U1105" s="1"/>
      <c r="V1105" s="1"/>
      <c r="W1105" s="1"/>
      <c r="X1105" t="str">
        <f>Attack[[#This Row],[服装]]&amp;Attack[[#This Row],[名前]]&amp;Attack[[#This Row],[レアリティ]]</f>
        <v>3周年牛島若利ICONIC</v>
      </c>
    </row>
    <row r="1106" spans="1:24" x14ac:dyDescent="0.25">
      <c r="A1106">
        <f>VLOOKUP(Attack[[#This Row],[No用]],SetNo[[No.用]:[vlookup 用]],2,FALSE)</f>
        <v>259</v>
      </c>
      <c r="B1106">
        <f>IF(ROW()=2,1,IF(A1105&lt;&gt;Attack[[#This Row],[No]],1,B1105+1))</f>
        <v>4</v>
      </c>
      <c r="C1106" s="1" t="s">
        <v>1502</v>
      </c>
      <c r="D1106" s="1" t="s">
        <v>109</v>
      </c>
      <c r="E1106" s="1" t="s">
        <v>77</v>
      </c>
      <c r="F1106" s="1" t="s">
        <v>78</v>
      </c>
      <c r="G1106" s="1" t="s">
        <v>118</v>
      </c>
      <c r="H1106" s="1" t="s">
        <v>71</v>
      </c>
      <c r="I1106">
        <v>1</v>
      </c>
      <c r="J1106" t="s">
        <v>234</v>
      </c>
      <c r="K1106" s="1" t="s">
        <v>264</v>
      </c>
      <c r="L1106" s="1" t="s">
        <v>173</v>
      </c>
      <c r="M1106">
        <v>49</v>
      </c>
      <c r="N1106">
        <v>0</v>
      </c>
      <c r="O1106">
        <v>0</v>
      </c>
      <c r="P1106">
        <v>0</v>
      </c>
      <c r="Q1106" s="1"/>
      <c r="R1106" s="1"/>
      <c r="S1106" s="1"/>
      <c r="T1106" s="1"/>
      <c r="U1106" s="1"/>
      <c r="V1106" s="1"/>
      <c r="W1106" s="1"/>
      <c r="X1106" t="str">
        <f>Attack[[#This Row],[服装]]&amp;Attack[[#This Row],[名前]]&amp;Attack[[#This Row],[レアリティ]]</f>
        <v>3周年牛島若利ICONIC</v>
      </c>
    </row>
    <row r="1107" spans="1:24" x14ac:dyDescent="0.25">
      <c r="A1107">
        <f>VLOOKUP(Attack[[#This Row],[No用]],SetNo[[No.用]:[vlookup 用]],2,FALSE)</f>
        <v>259</v>
      </c>
      <c r="B1107">
        <f>IF(ROW()=2,1,IF(A1106&lt;&gt;Attack[[#This Row],[No]],1,B1106+1))</f>
        <v>5</v>
      </c>
      <c r="C1107" s="1" t="s">
        <v>1502</v>
      </c>
      <c r="D1107" s="1" t="s">
        <v>109</v>
      </c>
      <c r="E1107" s="1" t="s">
        <v>77</v>
      </c>
      <c r="F1107" s="1" t="s">
        <v>78</v>
      </c>
      <c r="G1107" s="1" t="s">
        <v>118</v>
      </c>
      <c r="H1107" s="1" t="s">
        <v>71</v>
      </c>
      <c r="I1107">
        <v>1</v>
      </c>
      <c r="J1107" t="s">
        <v>234</v>
      </c>
      <c r="K1107" s="1" t="s">
        <v>172</v>
      </c>
      <c r="L1107" s="1" t="s">
        <v>178</v>
      </c>
      <c r="M1107">
        <v>36</v>
      </c>
      <c r="N1107">
        <v>0</v>
      </c>
      <c r="O1107">
        <v>0</v>
      </c>
      <c r="P1107">
        <v>0</v>
      </c>
      <c r="Q1107" s="1"/>
      <c r="R1107" s="1"/>
      <c r="S1107" s="1"/>
      <c r="T1107" s="1"/>
      <c r="U1107" s="1"/>
      <c r="V1107" s="1"/>
      <c r="W1107" s="1"/>
      <c r="X1107" t="str">
        <f>Attack[[#This Row],[服装]]&amp;Attack[[#This Row],[名前]]&amp;Attack[[#This Row],[レアリティ]]</f>
        <v>3周年牛島若利ICONIC</v>
      </c>
    </row>
    <row r="1108" spans="1:24" x14ac:dyDescent="0.25">
      <c r="A1108">
        <f>VLOOKUP(Attack[[#This Row],[No用]],SetNo[[No.用]:[vlookup 用]],2,FALSE)</f>
        <v>259</v>
      </c>
      <c r="B1108">
        <f>IF(ROW()=2,1,IF(A1107&lt;&gt;Attack[[#This Row],[No]],1,B1107+1))</f>
        <v>6</v>
      </c>
      <c r="C1108" s="1" t="s">
        <v>1502</v>
      </c>
      <c r="D1108" s="1" t="s">
        <v>109</v>
      </c>
      <c r="E1108" s="1" t="s">
        <v>77</v>
      </c>
      <c r="F1108" s="1" t="s">
        <v>78</v>
      </c>
      <c r="G1108" s="1" t="s">
        <v>118</v>
      </c>
      <c r="H1108" s="1" t="s">
        <v>71</v>
      </c>
      <c r="I1108">
        <v>1</v>
      </c>
      <c r="J1108" t="s">
        <v>234</v>
      </c>
      <c r="K1108" s="1" t="s">
        <v>257</v>
      </c>
      <c r="L1108" s="1" t="s">
        <v>224</v>
      </c>
      <c r="M1108">
        <v>53</v>
      </c>
      <c r="N1108">
        <v>0</v>
      </c>
      <c r="O1108">
        <v>63</v>
      </c>
      <c r="P1108">
        <v>0</v>
      </c>
      <c r="Q1108" s="1"/>
      <c r="R1108" s="1"/>
      <c r="S1108" s="1"/>
      <c r="T1108" s="1"/>
      <c r="U1108" s="1"/>
      <c r="V1108" s="1"/>
      <c r="W1108" s="1" t="s">
        <v>1092</v>
      </c>
      <c r="X1108" t="str">
        <f>Attack[[#This Row],[服装]]&amp;Attack[[#This Row],[名前]]&amp;Attack[[#This Row],[レアリティ]]</f>
        <v>3周年牛島若利ICONIC</v>
      </c>
    </row>
    <row r="1109" spans="1:24" x14ac:dyDescent="0.25">
      <c r="A1109">
        <f>VLOOKUP(Attack[[#This Row],[No用]],SetNo[[No.用]:[vlookup 用]],2,FALSE)</f>
        <v>259</v>
      </c>
      <c r="B1109">
        <f>IF(ROW()=2,1,IF(A1108&lt;&gt;Attack[[#This Row],[No]],1,B1108+1))</f>
        <v>7</v>
      </c>
      <c r="C1109" s="1" t="s">
        <v>1502</v>
      </c>
      <c r="D1109" s="1" t="s">
        <v>109</v>
      </c>
      <c r="E1109" s="1" t="s">
        <v>77</v>
      </c>
      <c r="F1109" s="1" t="s">
        <v>78</v>
      </c>
      <c r="G1109" s="1" t="s">
        <v>118</v>
      </c>
      <c r="H1109" s="1" t="s">
        <v>71</v>
      </c>
      <c r="I1109">
        <v>1</v>
      </c>
      <c r="J1109" t="s">
        <v>234</v>
      </c>
      <c r="K1109" s="1" t="s">
        <v>183</v>
      </c>
      <c r="L1109" s="1" t="s">
        <v>224</v>
      </c>
      <c r="M1109">
        <v>53</v>
      </c>
      <c r="N1109">
        <v>0</v>
      </c>
      <c r="O1109">
        <v>63</v>
      </c>
      <c r="P1109">
        <v>0</v>
      </c>
      <c r="Q1109" s="1"/>
      <c r="R1109" s="1" t="s">
        <v>1094</v>
      </c>
      <c r="S1109" s="1">
        <v>40.4</v>
      </c>
      <c r="T1109" s="1">
        <v>60</v>
      </c>
      <c r="U1109" s="1">
        <v>60.4</v>
      </c>
      <c r="V1109" s="1">
        <v>80</v>
      </c>
      <c r="W1109" s="1" t="s">
        <v>1093</v>
      </c>
      <c r="X1109" t="str">
        <f>Attack[[#This Row],[服装]]&amp;Attack[[#This Row],[名前]]&amp;Attack[[#This Row],[レアリティ]]</f>
        <v>3周年牛島若利ICONIC</v>
      </c>
    </row>
    <row r="1110" spans="1:24" x14ac:dyDescent="0.25">
      <c r="A1110">
        <f>VLOOKUP(Attack[[#This Row],[No用]],SetNo[[No.用]:[vlookup 用]],2,FALSE)</f>
        <v>259</v>
      </c>
      <c r="B1110">
        <f>IF(ROW()=2,1,IF(A1109&lt;&gt;Attack[[#This Row],[No]],1,B1109+1))</f>
        <v>8</v>
      </c>
      <c r="C1110" s="1" t="s">
        <v>1502</v>
      </c>
      <c r="D1110" s="1" t="s">
        <v>109</v>
      </c>
      <c r="E1110" s="1" t="s">
        <v>77</v>
      </c>
      <c r="F1110" s="1" t="s">
        <v>78</v>
      </c>
      <c r="G1110" s="1" t="s">
        <v>118</v>
      </c>
      <c r="H1110" s="1" t="s">
        <v>71</v>
      </c>
      <c r="I1110">
        <v>1</v>
      </c>
      <c r="J1110" t="s">
        <v>234</v>
      </c>
      <c r="K1110" s="1" t="s">
        <v>257</v>
      </c>
      <c r="L1110" s="1" t="s">
        <v>224</v>
      </c>
      <c r="M1110">
        <v>53</v>
      </c>
      <c r="N1110">
        <v>0</v>
      </c>
      <c r="O1110">
        <v>63</v>
      </c>
      <c r="P1110">
        <v>0</v>
      </c>
      <c r="Q1110" s="1" t="s">
        <v>1510</v>
      </c>
      <c r="R1110" s="1"/>
      <c r="S1110" s="1"/>
      <c r="T1110" s="1"/>
      <c r="U1110" s="1"/>
      <c r="V1110" s="1"/>
      <c r="W1110" s="1" t="s">
        <v>1336</v>
      </c>
      <c r="X1110" t="str">
        <f>Attack[[#This Row],[服装]]&amp;Attack[[#This Row],[名前]]&amp;Attack[[#This Row],[レアリティ]]</f>
        <v>3周年牛島若利ICONIC</v>
      </c>
    </row>
    <row r="1111" spans="1:24" x14ac:dyDescent="0.25">
      <c r="A1111">
        <f>VLOOKUP(Attack[[#This Row],[No用]],SetNo[[No.用]:[vlookup 用]],2,FALSE)</f>
        <v>259</v>
      </c>
      <c r="B1111">
        <f>IF(ROW()=2,1,IF(A1110&lt;&gt;Attack[[#This Row],[No]],1,B1110+1))</f>
        <v>9</v>
      </c>
      <c r="C1111" s="1" t="s">
        <v>1502</v>
      </c>
      <c r="D1111" s="1" t="s">
        <v>109</v>
      </c>
      <c r="E1111" s="1" t="s">
        <v>77</v>
      </c>
      <c r="F1111" s="1" t="s">
        <v>78</v>
      </c>
      <c r="G1111" s="1" t="s">
        <v>118</v>
      </c>
      <c r="H1111" s="1" t="s">
        <v>71</v>
      </c>
      <c r="I1111">
        <v>1</v>
      </c>
      <c r="J1111" t="s">
        <v>234</v>
      </c>
      <c r="K1111" s="1" t="s">
        <v>170</v>
      </c>
      <c r="L1111" s="1" t="s">
        <v>224</v>
      </c>
      <c r="M1111">
        <v>53</v>
      </c>
      <c r="N1111">
        <v>0</v>
      </c>
      <c r="O1111">
        <v>63</v>
      </c>
      <c r="P1111">
        <v>0</v>
      </c>
      <c r="Q1111" s="1" t="s">
        <v>1513</v>
      </c>
      <c r="R1111" s="1" t="s">
        <v>1094</v>
      </c>
      <c r="S1111" s="1">
        <v>40.4</v>
      </c>
      <c r="T1111" s="1">
        <v>60</v>
      </c>
      <c r="U1111" s="1">
        <v>60.4</v>
      </c>
      <c r="V1111" s="1">
        <v>80</v>
      </c>
      <c r="W1111" s="1" t="s">
        <v>1512</v>
      </c>
      <c r="X1111" t="str">
        <f>Attack[[#This Row],[服装]]&amp;Attack[[#This Row],[名前]]&amp;Attack[[#This Row],[レアリティ]]</f>
        <v>3周年牛島若利ICONIC</v>
      </c>
    </row>
    <row r="1112" spans="1:24" x14ac:dyDescent="0.25">
      <c r="A1112">
        <f>VLOOKUP(Attack[[#This Row],[No用]],SetNo[[No.用]:[vlookup 用]],2,FALSE)</f>
        <v>260</v>
      </c>
      <c r="B1112">
        <f>IF(ROW()=2,1,IF(A1097&lt;&gt;Attack[[#This Row],[No]],1,B1097+1))</f>
        <v>1</v>
      </c>
      <c r="C1112" t="s">
        <v>108</v>
      </c>
      <c r="D1112" t="s">
        <v>110</v>
      </c>
      <c r="E1112" t="s">
        <v>73</v>
      </c>
      <c r="F1112" t="s">
        <v>82</v>
      </c>
      <c r="G1112" t="s">
        <v>118</v>
      </c>
      <c r="H1112" t="s">
        <v>71</v>
      </c>
      <c r="I1112">
        <v>1</v>
      </c>
      <c r="J1112" t="s">
        <v>234</v>
      </c>
      <c r="K1112" s="1" t="s">
        <v>168</v>
      </c>
      <c r="L1112" s="1" t="s">
        <v>173</v>
      </c>
      <c r="M1112">
        <v>35</v>
      </c>
      <c r="N1112">
        <v>0</v>
      </c>
      <c r="O1112">
        <v>0</v>
      </c>
      <c r="P1112">
        <v>0</v>
      </c>
      <c r="X1112" t="str">
        <f>Attack[[#This Row],[服装]]&amp;Attack[[#This Row],[名前]]&amp;Attack[[#This Row],[レアリティ]]</f>
        <v>ユニフォーム天童覚ICONIC</v>
      </c>
    </row>
    <row r="1113" spans="1:24" x14ac:dyDescent="0.25">
      <c r="A1113">
        <f>VLOOKUP(Attack[[#This Row],[No用]],SetNo[[No.用]:[vlookup 用]],2,FALSE)</f>
        <v>260</v>
      </c>
      <c r="B1113">
        <f>IF(ROW()=2,1,IF(A1112&lt;&gt;Attack[[#This Row],[No]],1,B1112+1))</f>
        <v>2</v>
      </c>
      <c r="C1113" t="s">
        <v>108</v>
      </c>
      <c r="D1113" t="s">
        <v>110</v>
      </c>
      <c r="E1113" t="s">
        <v>73</v>
      </c>
      <c r="F1113" t="s">
        <v>82</v>
      </c>
      <c r="G1113" t="s">
        <v>118</v>
      </c>
      <c r="H1113" t="s">
        <v>71</v>
      </c>
      <c r="I1113">
        <v>1</v>
      </c>
      <c r="J1113" t="s">
        <v>234</v>
      </c>
      <c r="K1113" s="1" t="s">
        <v>169</v>
      </c>
      <c r="L1113" s="1" t="s">
        <v>162</v>
      </c>
      <c r="M1113">
        <v>32</v>
      </c>
      <c r="N1113">
        <v>0</v>
      </c>
      <c r="O1113">
        <v>0</v>
      </c>
      <c r="P1113">
        <v>0</v>
      </c>
      <c r="X1113" t="str">
        <f>Attack[[#This Row],[服装]]&amp;Attack[[#This Row],[名前]]&amp;Attack[[#This Row],[レアリティ]]</f>
        <v>ユニフォーム天童覚ICONIC</v>
      </c>
    </row>
    <row r="1114" spans="1:24" x14ac:dyDescent="0.25">
      <c r="A1114">
        <f>VLOOKUP(Attack[[#This Row],[No用]],SetNo[[No.用]:[vlookup 用]],2,FALSE)</f>
        <v>261</v>
      </c>
      <c r="B1114">
        <f>IF(ROW()=2,1,IF(A1113&lt;&gt;Attack[[#This Row],[No]],1,B1113+1))</f>
        <v>1</v>
      </c>
      <c r="C1114" t="s">
        <v>116</v>
      </c>
      <c r="D1114" t="s">
        <v>110</v>
      </c>
      <c r="E1114" t="s">
        <v>90</v>
      </c>
      <c r="F1114" t="s">
        <v>82</v>
      </c>
      <c r="G1114" t="s">
        <v>118</v>
      </c>
      <c r="H1114" t="s">
        <v>71</v>
      </c>
      <c r="I1114">
        <v>1</v>
      </c>
      <c r="J1114" t="s">
        <v>234</v>
      </c>
      <c r="K1114" s="1" t="s">
        <v>168</v>
      </c>
      <c r="L1114" s="1" t="s">
        <v>173</v>
      </c>
      <c r="M1114">
        <v>35</v>
      </c>
      <c r="N1114">
        <v>0</v>
      </c>
      <c r="O1114">
        <v>0</v>
      </c>
      <c r="P1114">
        <v>0</v>
      </c>
      <c r="X1114" t="str">
        <f>Attack[[#This Row],[服装]]&amp;Attack[[#This Row],[名前]]&amp;Attack[[#This Row],[レアリティ]]</f>
        <v>水着天童覚ICONIC</v>
      </c>
    </row>
    <row r="1115" spans="1:24" x14ac:dyDescent="0.25">
      <c r="A1115">
        <f>VLOOKUP(Attack[[#This Row],[No用]],SetNo[[No.用]:[vlookup 用]],2,FALSE)</f>
        <v>261</v>
      </c>
      <c r="B1115">
        <f>IF(ROW()=2,1,IF(A1114&lt;&gt;Attack[[#This Row],[No]],1,B1114+1))</f>
        <v>2</v>
      </c>
      <c r="C1115" t="s">
        <v>116</v>
      </c>
      <c r="D1115" t="s">
        <v>110</v>
      </c>
      <c r="E1115" t="s">
        <v>90</v>
      </c>
      <c r="F1115" t="s">
        <v>82</v>
      </c>
      <c r="G1115" t="s">
        <v>118</v>
      </c>
      <c r="H1115" t="s">
        <v>71</v>
      </c>
      <c r="I1115">
        <v>1</v>
      </c>
      <c r="J1115" t="s">
        <v>234</v>
      </c>
      <c r="K1115" s="1" t="s">
        <v>169</v>
      </c>
      <c r="L1115" s="1" t="s">
        <v>162</v>
      </c>
      <c r="M1115">
        <v>32</v>
      </c>
      <c r="N1115">
        <v>0</v>
      </c>
      <c r="O1115">
        <v>0</v>
      </c>
      <c r="P1115">
        <v>0</v>
      </c>
      <c r="X1115" t="str">
        <f>Attack[[#This Row],[服装]]&amp;Attack[[#This Row],[名前]]&amp;Attack[[#This Row],[レアリティ]]</f>
        <v>水着天童覚ICONIC</v>
      </c>
    </row>
    <row r="1116" spans="1:24" x14ac:dyDescent="0.25">
      <c r="A1116">
        <f>VLOOKUP(Attack[[#This Row],[No用]],SetNo[[No.用]:[vlookup 用]],2,FALSE)</f>
        <v>261</v>
      </c>
      <c r="B1116">
        <f>IF(ROW()=2,1,IF(A1115&lt;&gt;Attack[[#This Row],[No]],1,B1115+1))</f>
        <v>3</v>
      </c>
      <c r="C1116" t="s">
        <v>116</v>
      </c>
      <c r="D1116" t="s">
        <v>110</v>
      </c>
      <c r="E1116" t="s">
        <v>90</v>
      </c>
      <c r="F1116" t="s">
        <v>82</v>
      </c>
      <c r="G1116" t="s">
        <v>118</v>
      </c>
      <c r="H1116" t="s">
        <v>71</v>
      </c>
      <c r="I1116">
        <v>1</v>
      </c>
      <c r="J1116" t="s">
        <v>234</v>
      </c>
      <c r="K1116" s="1" t="s">
        <v>170</v>
      </c>
      <c r="L1116" s="1" t="s">
        <v>178</v>
      </c>
      <c r="M1116">
        <v>33</v>
      </c>
      <c r="N1116">
        <v>0</v>
      </c>
      <c r="O1116">
        <v>0</v>
      </c>
      <c r="P1116">
        <v>0</v>
      </c>
      <c r="X1116" t="str">
        <f>Attack[[#This Row],[服装]]&amp;Attack[[#This Row],[名前]]&amp;Attack[[#This Row],[レアリティ]]</f>
        <v>水着天童覚ICONIC</v>
      </c>
    </row>
    <row r="1117" spans="1:24" x14ac:dyDescent="0.25">
      <c r="A1117">
        <f>VLOOKUP(Attack[[#This Row],[No用]],SetNo[[No.用]:[vlookup 用]],2,FALSE)</f>
        <v>261</v>
      </c>
      <c r="B1117">
        <f>IF(ROW()=2,1,IF(A1116&lt;&gt;Attack[[#This Row],[No]],1,B1116+1))</f>
        <v>4</v>
      </c>
      <c r="C1117" t="s">
        <v>116</v>
      </c>
      <c r="D1117" t="s">
        <v>110</v>
      </c>
      <c r="E1117" t="s">
        <v>90</v>
      </c>
      <c r="F1117" t="s">
        <v>82</v>
      </c>
      <c r="G1117" t="s">
        <v>118</v>
      </c>
      <c r="H1117" t="s">
        <v>71</v>
      </c>
      <c r="I1117">
        <v>1</v>
      </c>
      <c r="J1117" t="s">
        <v>234</v>
      </c>
      <c r="K1117" s="1" t="s">
        <v>265</v>
      </c>
      <c r="L1117" s="1" t="s">
        <v>178</v>
      </c>
      <c r="M1117">
        <v>33</v>
      </c>
      <c r="N1117">
        <v>0</v>
      </c>
      <c r="O1117">
        <v>0</v>
      </c>
      <c r="P1117">
        <v>0</v>
      </c>
      <c r="X1117" t="str">
        <f>Attack[[#This Row],[服装]]&amp;Attack[[#This Row],[名前]]&amp;Attack[[#This Row],[レアリティ]]</f>
        <v>水着天童覚ICONIC</v>
      </c>
    </row>
    <row r="1118" spans="1:24" x14ac:dyDescent="0.25">
      <c r="A1118">
        <f>VLOOKUP(Attack[[#This Row],[No用]],SetNo[[No.用]:[vlookup 用]],2,FALSE)</f>
        <v>261</v>
      </c>
      <c r="B1118">
        <f>IF(ROW()=2,1,IF(A1117&lt;&gt;Attack[[#This Row],[No]],1,B1117+1))</f>
        <v>5</v>
      </c>
      <c r="C1118" t="s">
        <v>116</v>
      </c>
      <c r="D1118" t="s">
        <v>110</v>
      </c>
      <c r="E1118" t="s">
        <v>90</v>
      </c>
      <c r="F1118" t="s">
        <v>82</v>
      </c>
      <c r="G1118" t="s">
        <v>118</v>
      </c>
      <c r="H1118" t="s">
        <v>71</v>
      </c>
      <c r="I1118">
        <v>1</v>
      </c>
      <c r="J1118" t="s">
        <v>234</v>
      </c>
      <c r="K1118" s="1" t="s">
        <v>183</v>
      </c>
      <c r="L1118" s="1" t="s">
        <v>224</v>
      </c>
      <c r="M1118">
        <v>48</v>
      </c>
      <c r="N1118">
        <v>0</v>
      </c>
      <c r="O1118">
        <v>58</v>
      </c>
      <c r="P1118">
        <v>0</v>
      </c>
      <c r="W1118" s="1" t="s">
        <v>1349</v>
      </c>
      <c r="X1118" t="str">
        <f>Attack[[#This Row],[服装]]&amp;Attack[[#This Row],[名前]]&amp;Attack[[#This Row],[レアリティ]]</f>
        <v>水着天童覚ICONIC</v>
      </c>
    </row>
    <row r="1119" spans="1:24" x14ac:dyDescent="0.25">
      <c r="A1119">
        <f>VLOOKUP(Attack[[#This Row],[No用]],SetNo[[No.用]:[vlookup 用]],2,FALSE)</f>
        <v>262</v>
      </c>
      <c r="B1119">
        <f>IF(ROW()=2,1,IF(A1118&lt;&gt;Attack[[#This Row],[No]],1,B1118+1))</f>
        <v>1</v>
      </c>
      <c r="C1119" s="1" t="s">
        <v>580</v>
      </c>
      <c r="D1119" t="s">
        <v>110</v>
      </c>
      <c r="E1119" s="1" t="s">
        <v>77</v>
      </c>
      <c r="F1119" t="s">
        <v>82</v>
      </c>
      <c r="G1119" t="s">
        <v>118</v>
      </c>
      <c r="H1119" t="s">
        <v>71</v>
      </c>
      <c r="I1119">
        <v>1</v>
      </c>
      <c r="J1119" t="s">
        <v>234</v>
      </c>
      <c r="K1119" s="1" t="s">
        <v>168</v>
      </c>
      <c r="L1119" s="1" t="s">
        <v>173</v>
      </c>
      <c r="M1119">
        <v>35</v>
      </c>
      <c r="N1119">
        <v>0</v>
      </c>
      <c r="O1119">
        <v>0</v>
      </c>
      <c r="P1119">
        <v>0</v>
      </c>
      <c r="X1119" t="str">
        <f>Attack[[#This Row],[服装]]&amp;Attack[[#This Row],[名前]]&amp;Attack[[#This Row],[レアリティ]]</f>
        <v>文化祭天童覚ICONIC</v>
      </c>
    </row>
    <row r="1120" spans="1:24" x14ac:dyDescent="0.25">
      <c r="A1120">
        <f>VLOOKUP(Attack[[#This Row],[No用]],SetNo[[No.用]:[vlookup 用]],2,FALSE)</f>
        <v>262</v>
      </c>
      <c r="B1120">
        <f>IF(ROW()=2,1,IF(A1119&lt;&gt;Attack[[#This Row],[No]],1,B1119+1))</f>
        <v>2</v>
      </c>
      <c r="C1120" s="1" t="s">
        <v>580</v>
      </c>
      <c r="D1120" t="s">
        <v>110</v>
      </c>
      <c r="E1120" s="1" t="s">
        <v>77</v>
      </c>
      <c r="F1120" t="s">
        <v>82</v>
      </c>
      <c r="G1120" t="s">
        <v>118</v>
      </c>
      <c r="H1120" t="s">
        <v>71</v>
      </c>
      <c r="I1120">
        <v>1</v>
      </c>
      <c r="J1120" t="s">
        <v>234</v>
      </c>
      <c r="K1120" s="1" t="s">
        <v>169</v>
      </c>
      <c r="L1120" s="1" t="s">
        <v>162</v>
      </c>
      <c r="M1120">
        <v>32</v>
      </c>
      <c r="N1120">
        <v>0</v>
      </c>
      <c r="O1120">
        <v>0</v>
      </c>
      <c r="P1120">
        <v>0</v>
      </c>
      <c r="X1120" t="str">
        <f>Attack[[#This Row],[服装]]&amp;Attack[[#This Row],[名前]]&amp;Attack[[#This Row],[レアリティ]]</f>
        <v>文化祭天童覚ICONIC</v>
      </c>
    </row>
    <row r="1121" spans="1:24" x14ac:dyDescent="0.25">
      <c r="A1121">
        <f>VLOOKUP(Attack[[#This Row],[No用]],SetNo[[No.用]:[vlookup 用]],2,FALSE)</f>
        <v>263</v>
      </c>
      <c r="B1121">
        <f>IF(ROW()=2,1,IF(A1120&lt;&gt;Attack[[#This Row],[No]],1,B1120+1))</f>
        <v>1</v>
      </c>
      <c r="C1121" s="1" t="s">
        <v>149</v>
      </c>
      <c r="D1121" s="1" t="s">
        <v>110</v>
      </c>
      <c r="E1121" s="1" t="s">
        <v>73</v>
      </c>
      <c r="F1121" s="1" t="s">
        <v>82</v>
      </c>
      <c r="G1121" s="1" t="s">
        <v>118</v>
      </c>
      <c r="H1121" s="1" t="s">
        <v>71</v>
      </c>
      <c r="I1121">
        <v>1</v>
      </c>
      <c r="J1121" t="s">
        <v>234</v>
      </c>
      <c r="K1121" s="1" t="s">
        <v>168</v>
      </c>
      <c r="L1121" s="1" t="s">
        <v>173</v>
      </c>
      <c r="M1121">
        <v>36</v>
      </c>
      <c r="N1121">
        <v>0</v>
      </c>
      <c r="O1121">
        <v>0</v>
      </c>
      <c r="P1121">
        <v>0</v>
      </c>
      <c r="X1121" t="str">
        <f>Attack[[#This Row],[服装]]&amp;Attack[[#This Row],[名前]]&amp;Attack[[#This Row],[レアリティ]]</f>
        <v>制服天童覚ICONIC</v>
      </c>
    </row>
    <row r="1122" spans="1:24" x14ac:dyDescent="0.25">
      <c r="A1122">
        <f>VLOOKUP(Attack[[#This Row],[No用]],SetNo[[No.用]:[vlookup 用]],2,FALSE)</f>
        <v>263</v>
      </c>
      <c r="B1122">
        <f>IF(ROW()=2,1,IF(A1121&lt;&gt;Attack[[#This Row],[No]],1,B1121+1))</f>
        <v>2</v>
      </c>
      <c r="C1122" s="1" t="s">
        <v>149</v>
      </c>
      <c r="D1122" s="1" t="s">
        <v>110</v>
      </c>
      <c r="E1122" s="1" t="s">
        <v>73</v>
      </c>
      <c r="F1122" s="1" t="s">
        <v>82</v>
      </c>
      <c r="G1122" s="1" t="s">
        <v>118</v>
      </c>
      <c r="H1122" s="1" t="s">
        <v>71</v>
      </c>
      <c r="I1122">
        <v>1</v>
      </c>
      <c r="J1122" t="s">
        <v>234</v>
      </c>
      <c r="K1122" s="1" t="s">
        <v>169</v>
      </c>
      <c r="L1122" s="1" t="s">
        <v>162</v>
      </c>
      <c r="M1122">
        <v>32</v>
      </c>
      <c r="N1122">
        <v>0</v>
      </c>
      <c r="O1122">
        <v>0</v>
      </c>
      <c r="P1122">
        <v>0</v>
      </c>
      <c r="X1122" t="str">
        <f>Attack[[#This Row],[服装]]&amp;Attack[[#This Row],[名前]]&amp;Attack[[#This Row],[レアリティ]]</f>
        <v>制服天童覚ICONIC</v>
      </c>
    </row>
    <row r="1123" spans="1:24" x14ac:dyDescent="0.25">
      <c r="A1123">
        <f>VLOOKUP(Attack[[#This Row],[No用]],SetNo[[No.用]:[vlookup 用]],2,FALSE)</f>
        <v>263</v>
      </c>
      <c r="B1123">
        <f>IF(ROW()=2,1,IF(A1122&lt;&gt;Attack[[#This Row],[No]],1,B1122+1))</f>
        <v>3</v>
      </c>
      <c r="C1123" s="1" t="s">
        <v>149</v>
      </c>
      <c r="D1123" s="1" t="s">
        <v>110</v>
      </c>
      <c r="E1123" s="1" t="s">
        <v>73</v>
      </c>
      <c r="F1123" s="1" t="s">
        <v>82</v>
      </c>
      <c r="G1123" s="1" t="s">
        <v>118</v>
      </c>
      <c r="H1123" s="1" t="s">
        <v>71</v>
      </c>
      <c r="I1123">
        <v>1</v>
      </c>
      <c r="J1123" t="s">
        <v>234</v>
      </c>
      <c r="K1123" s="1" t="s">
        <v>183</v>
      </c>
      <c r="L1123" s="1" t="s">
        <v>224</v>
      </c>
      <c r="M1123">
        <v>48</v>
      </c>
      <c r="N1123">
        <v>0</v>
      </c>
      <c r="O1123">
        <v>58</v>
      </c>
      <c r="P1123">
        <v>0</v>
      </c>
      <c r="W1123" s="1" t="s">
        <v>1349</v>
      </c>
      <c r="X1123" t="str">
        <f>Attack[[#This Row],[服装]]&amp;Attack[[#This Row],[名前]]&amp;Attack[[#This Row],[レアリティ]]</f>
        <v>制服天童覚ICONIC</v>
      </c>
    </row>
    <row r="1124" spans="1:24" x14ac:dyDescent="0.25">
      <c r="A1124">
        <f>VLOOKUP(Attack[[#This Row],[No用]],SetNo[[No.用]:[vlookup 用]],2,FALSE)</f>
        <v>264</v>
      </c>
      <c r="B1124">
        <f>IF(ROW()=2,1,IF(A1123&lt;&gt;Attack[[#This Row],[No]],1,B1123+1))</f>
        <v>1</v>
      </c>
      <c r="C1124" s="1" t="s">
        <v>732</v>
      </c>
      <c r="D1124" s="1" t="s">
        <v>110</v>
      </c>
      <c r="E1124" s="1" t="s">
        <v>90</v>
      </c>
      <c r="F1124" s="1" t="s">
        <v>82</v>
      </c>
      <c r="G1124" s="1" t="s">
        <v>118</v>
      </c>
      <c r="H1124" s="1" t="s">
        <v>71</v>
      </c>
      <c r="I1124">
        <v>1</v>
      </c>
      <c r="J1124" t="s">
        <v>234</v>
      </c>
      <c r="K1124" s="1" t="s">
        <v>168</v>
      </c>
      <c r="L1124" s="1" t="s">
        <v>173</v>
      </c>
      <c r="M1124">
        <v>35</v>
      </c>
      <c r="N1124">
        <v>0</v>
      </c>
      <c r="O1124">
        <v>0</v>
      </c>
      <c r="P1124">
        <v>0</v>
      </c>
      <c r="X1124" t="str">
        <f>Attack[[#This Row],[服装]]&amp;Attack[[#This Row],[名前]]&amp;Attack[[#This Row],[レアリティ]]</f>
        <v>仮装天童覚ICONIC</v>
      </c>
    </row>
    <row r="1125" spans="1:24" x14ac:dyDescent="0.25">
      <c r="A1125">
        <f>VLOOKUP(Attack[[#This Row],[No用]],SetNo[[No.用]:[vlookup 用]],2,FALSE)</f>
        <v>264</v>
      </c>
      <c r="B1125">
        <f>IF(ROW()=2,1,IF(A1124&lt;&gt;Attack[[#This Row],[No]],1,B1124+1))</f>
        <v>2</v>
      </c>
      <c r="C1125" s="1" t="s">
        <v>732</v>
      </c>
      <c r="D1125" s="1" t="s">
        <v>110</v>
      </c>
      <c r="E1125" s="1" t="s">
        <v>90</v>
      </c>
      <c r="F1125" s="1" t="s">
        <v>82</v>
      </c>
      <c r="G1125" s="1" t="s">
        <v>118</v>
      </c>
      <c r="H1125" s="1" t="s">
        <v>71</v>
      </c>
      <c r="I1125">
        <v>1</v>
      </c>
      <c r="J1125" t="s">
        <v>234</v>
      </c>
      <c r="K1125" s="1" t="s">
        <v>169</v>
      </c>
      <c r="L1125" s="1" t="s">
        <v>178</v>
      </c>
      <c r="M1125">
        <v>33</v>
      </c>
      <c r="N1125">
        <v>0</v>
      </c>
      <c r="O1125">
        <v>0</v>
      </c>
      <c r="P1125">
        <v>0</v>
      </c>
      <c r="X1125" t="str">
        <f>Attack[[#This Row],[服装]]&amp;Attack[[#This Row],[名前]]&amp;Attack[[#This Row],[レアリティ]]</f>
        <v>仮装天童覚ICONIC</v>
      </c>
    </row>
    <row r="1126" spans="1:24" x14ac:dyDescent="0.25">
      <c r="A1126">
        <f>VLOOKUP(Attack[[#This Row],[No用]],SetNo[[No.用]:[vlookup 用]],2,FALSE)</f>
        <v>264</v>
      </c>
      <c r="B1126">
        <f>IF(ROW()=2,1,IF(A1125&lt;&gt;Attack[[#This Row],[No]],1,B1125+1))</f>
        <v>3</v>
      </c>
      <c r="C1126" s="1" t="s">
        <v>732</v>
      </c>
      <c r="D1126" s="1" t="s">
        <v>110</v>
      </c>
      <c r="E1126" s="1" t="s">
        <v>90</v>
      </c>
      <c r="F1126" s="1" t="s">
        <v>82</v>
      </c>
      <c r="G1126" s="1" t="s">
        <v>118</v>
      </c>
      <c r="H1126" s="1" t="s">
        <v>71</v>
      </c>
      <c r="I1126">
        <v>1</v>
      </c>
      <c r="J1126" t="s">
        <v>234</v>
      </c>
      <c r="K1126" s="1" t="s">
        <v>170</v>
      </c>
      <c r="L1126" s="1" t="s">
        <v>178</v>
      </c>
      <c r="M1126">
        <v>34</v>
      </c>
      <c r="N1126">
        <v>0</v>
      </c>
      <c r="O1126">
        <v>0</v>
      </c>
      <c r="P1126">
        <v>0</v>
      </c>
      <c r="X1126" t="str">
        <f>Attack[[#This Row],[服装]]&amp;Attack[[#This Row],[名前]]&amp;Attack[[#This Row],[レアリティ]]</f>
        <v>仮装天童覚ICONIC</v>
      </c>
    </row>
    <row r="1127" spans="1:24" x14ac:dyDescent="0.25">
      <c r="A1127">
        <f>VLOOKUP(Attack[[#This Row],[No用]],SetNo[[No.用]:[vlookup 用]],2,FALSE)</f>
        <v>264</v>
      </c>
      <c r="B1127">
        <f>IF(ROW()=2,1,IF(A1126&lt;&gt;Attack[[#This Row],[No]],1,B1126+1))</f>
        <v>4</v>
      </c>
      <c r="C1127" s="1" t="s">
        <v>732</v>
      </c>
      <c r="D1127" s="1" t="s">
        <v>110</v>
      </c>
      <c r="E1127" s="1" t="s">
        <v>90</v>
      </c>
      <c r="F1127" s="1" t="s">
        <v>82</v>
      </c>
      <c r="G1127" s="1" t="s">
        <v>118</v>
      </c>
      <c r="H1127" s="1" t="s">
        <v>71</v>
      </c>
      <c r="I1127">
        <v>1</v>
      </c>
      <c r="J1127" t="s">
        <v>234</v>
      </c>
      <c r="K1127" s="1" t="s">
        <v>257</v>
      </c>
      <c r="L1127" s="1" t="s">
        <v>178</v>
      </c>
      <c r="M1127">
        <v>34</v>
      </c>
      <c r="N1127">
        <v>0</v>
      </c>
      <c r="O1127">
        <v>0</v>
      </c>
      <c r="P1127">
        <v>0</v>
      </c>
      <c r="X1127" t="str">
        <f>Attack[[#This Row],[服装]]&amp;Attack[[#This Row],[名前]]&amp;Attack[[#This Row],[レアリティ]]</f>
        <v>仮装天童覚ICONIC</v>
      </c>
    </row>
    <row r="1128" spans="1:24" x14ac:dyDescent="0.25">
      <c r="A1128">
        <f>VLOOKUP(Attack[[#This Row],[No用]],SetNo[[No.用]:[vlookup 用]],2,FALSE)</f>
        <v>264</v>
      </c>
      <c r="B1128">
        <f>IF(ROW()=2,1,IF(A1127&lt;&gt;Attack[[#This Row],[No]],1,B1127+1))</f>
        <v>5</v>
      </c>
      <c r="C1128" s="1" t="s">
        <v>732</v>
      </c>
      <c r="D1128" s="1" t="s">
        <v>110</v>
      </c>
      <c r="E1128" s="1" t="s">
        <v>90</v>
      </c>
      <c r="F1128" s="1" t="s">
        <v>82</v>
      </c>
      <c r="G1128" s="1" t="s">
        <v>118</v>
      </c>
      <c r="H1128" s="1" t="s">
        <v>71</v>
      </c>
      <c r="I1128">
        <v>1</v>
      </c>
      <c r="J1128" t="s">
        <v>234</v>
      </c>
      <c r="K1128" s="1" t="s">
        <v>170</v>
      </c>
      <c r="L1128" s="1" t="s">
        <v>224</v>
      </c>
      <c r="M1128">
        <v>49</v>
      </c>
      <c r="N1128">
        <v>0</v>
      </c>
      <c r="O1128">
        <v>59</v>
      </c>
      <c r="P1128">
        <v>0</v>
      </c>
      <c r="W1128" s="1" t="s">
        <v>1341</v>
      </c>
      <c r="X1128" t="str">
        <f>Attack[[#This Row],[服装]]&amp;Attack[[#This Row],[名前]]&amp;Attack[[#This Row],[レアリティ]]</f>
        <v>仮装天童覚ICONIC</v>
      </c>
    </row>
    <row r="1129" spans="1:24" x14ac:dyDescent="0.25">
      <c r="A1129">
        <f>VLOOKUP(Attack[[#This Row],[No用]],SetNo[[No.用]:[vlookup 用]],2,FALSE)</f>
        <v>265</v>
      </c>
      <c r="B1129">
        <f>IF(ROW()=2,1,IF(A1128&lt;&gt;Attack[[#This Row],[No]],1,B1128+1))</f>
        <v>1</v>
      </c>
      <c r="C1129" s="1" t="s">
        <v>893</v>
      </c>
      <c r="D1129" s="1" t="s">
        <v>110</v>
      </c>
      <c r="E1129" s="1" t="s">
        <v>77</v>
      </c>
      <c r="F1129" s="1" t="s">
        <v>82</v>
      </c>
      <c r="G1129" s="1" t="s">
        <v>118</v>
      </c>
      <c r="H1129" s="1" t="s">
        <v>71</v>
      </c>
      <c r="I1129">
        <v>1</v>
      </c>
      <c r="J1129" t="s">
        <v>234</v>
      </c>
      <c r="K1129" s="1" t="s">
        <v>168</v>
      </c>
      <c r="L1129" s="1" t="s">
        <v>173</v>
      </c>
      <c r="M1129">
        <v>35</v>
      </c>
      <c r="N1129">
        <v>0</v>
      </c>
      <c r="O1129">
        <v>0</v>
      </c>
      <c r="P1129">
        <v>0</v>
      </c>
      <c r="X1129" t="str">
        <f>Attack[[#This Row],[服装]]&amp;Attack[[#This Row],[名前]]&amp;Attack[[#This Row],[レアリティ]]</f>
        <v>遊園地天童覚ICONIC</v>
      </c>
    </row>
    <row r="1130" spans="1:24" x14ac:dyDescent="0.25">
      <c r="A1130">
        <f>VLOOKUP(Attack[[#This Row],[No用]],SetNo[[No.用]:[vlookup 用]],2,FALSE)</f>
        <v>265</v>
      </c>
      <c r="B1130">
        <f>IF(ROW()=2,1,IF(A1129&lt;&gt;Attack[[#This Row],[No]],1,B1129+1))</f>
        <v>2</v>
      </c>
      <c r="C1130" s="1" t="s">
        <v>893</v>
      </c>
      <c r="D1130" s="1" t="s">
        <v>110</v>
      </c>
      <c r="E1130" s="1" t="s">
        <v>77</v>
      </c>
      <c r="F1130" s="1" t="s">
        <v>82</v>
      </c>
      <c r="G1130" s="1" t="s">
        <v>118</v>
      </c>
      <c r="H1130" s="1" t="s">
        <v>71</v>
      </c>
      <c r="I1130">
        <v>1</v>
      </c>
      <c r="J1130" t="s">
        <v>234</v>
      </c>
      <c r="K1130" s="1" t="s">
        <v>169</v>
      </c>
      <c r="L1130" s="1" t="s">
        <v>162</v>
      </c>
      <c r="M1130">
        <v>32</v>
      </c>
      <c r="N1130">
        <v>0</v>
      </c>
      <c r="O1130">
        <v>0</v>
      </c>
      <c r="P1130">
        <v>0</v>
      </c>
      <c r="X1130" t="str">
        <f>Attack[[#This Row],[服装]]&amp;Attack[[#This Row],[名前]]&amp;Attack[[#This Row],[レアリティ]]</f>
        <v>遊園地天童覚ICONIC</v>
      </c>
    </row>
    <row r="1131" spans="1:24" x14ac:dyDescent="0.25">
      <c r="A1131">
        <f>VLOOKUP(Attack[[#This Row],[No用]],SetNo[[No.用]:[vlookup 用]],2,FALSE)</f>
        <v>265</v>
      </c>
      <c r="B1131">
        <f>IF(ROW()=2,1,IF(A1130&lt;&gt;Attack[[#This Row],[No]],1,B1130+1))</f>
        <v>3</v>
      </c>
      <c r="C1131" s="1" t="s">
        <v>893</v>
      </c>
      <c r="D1131" s="1" t="s">
        <v>110</v>
      </c>
      <c r="E1131" s="1" t="s">
        <v>77</v>
      </c>
      <c r="F1131" s="1" t="s">
        <v>82</v>
      </c>
      <c r="G1131" s="1" t="s">
        <v>118</v>
      </c>
      <c r="H1131" s="1" t="s">
        <v>71</v>
      </c>
      <c r="I1131">
        <v>1</v>
      </c>
      <c r="J1131" t="s">
        <v>234</v>
      </c>
      <c r="K1131" s="1" t="s">
        <v>183</v>
      </c>
      <c r="L1131" s="1" t="s">
        <v>224</v>
      </c>
      <c r="M1131">
        <v>48</v>
      </c>
      <c r="N1131">
        <v>0</v>
      </c>
      <c r="O1131">
        <v>58</v>
      </c>
      <c r="P1131">
        <v>0</v>
      </c>
      <c r="W1131" s="1" t="s">
        <v>1349</v>
      </c>
      <c r="X1131" t="str">
        <f>Attack[[#This Row],[服装]]&amp;Attack[[#This Row],[名前]]&amp;Attack[[#This Row],[レアリティ]]</f>
        <v>遊園地天童覚ICONIC</v>
      </c>
    </row>
    <row r="1132" spans="1:24" x14ac:dyDescent="0.25">
      <c r="A1132">
        <f>VLOOKUP(Attack[[#This Row],[No用]],SetNo[[No.用]:[vlookup 用]],2,FALSE)</f>
        <v>266</v>
      </c>
      <c r="B1132">
        <f>IF(ROW()=2,1,IF(A1131&lt;&gt;Attack[[#This Row],[No]],1,B1131+1))</f>
        <v>1</v>
      </c>
      <c r="C1132" s="1" t="s">
        <v>1183</v>
      </c>
      <c r="D1132" s="1" t="s">
        <v>110</v>
      </c>
      <c r="E1132" s="1" t="s">
        <v>73</v>
      </c>
      <c r="F1132" s="1" t="s">
        <v>82</v>
      </c>
      <c r="G1132" s="1" t="s">
        <v>118</v>
      </c>
      <c r="H1132" s="1" t="s">
        <v>71</v>
      </c>
      <c r="I1132">
        <v>1</v>
      </c>
      <c r="J1132" t="s">
        <v>234</v>
      </c>
      <c r="K1132" s="1" t="s">
        <v>168</v>
      </c>
      <c r="L1132" s="1" t="s">
        <v>173</v>
      </c>
      <c r="M1132">
        <v>37</v>
      </c>
      <c r="N1132">
        <v>0</v>
      </c>
      <c r="O1132">
        <v>0</v>
      </c>
      <c r="P1132">
        <v>0</v>
      </c>
      <c r="X1132" t="str">
        <f>Attack[[#This Row],[服装]]&amp;Attack[[#This Row],[名前]]&amp;Attack[[#This Row],[レアリティ]]</f>
        <v>Xmas3天童覚ICONIC</v>
      </c>
    </row>
    <row r="1133" spans="1:24" x14ac:dyDescent="0.25">
      <c r="A1133">
        <f>VLOOKUP(Attack[[#This Row],[No用]],SetNo[[No.用]:[vlookup 用]],2,FALSE)</f>
        <v>266</v>
      </c>
      <c r="B1133">
        <f>IF(ROW()=2,1,IF(A1132&lt;&gt;Attack[[#This Row],[No]],1,B1132+1))</f>
        <v>2</v>
      </c>
      <c r="C1133" s="1" t="s">
        <v>1183</v>
      </c>
      <c r="D1133" s="1" t="s">
        <v>110</v>
      </c>
      <c r="E1133" s="1" t="s">
        <v>73</v>
      </c>
      <c r="F1133" s="1" t="s">
        <v>82</v>
      </c>
      <c r="G1133" s="1" t="s">
        <v>118</v>
      </c>
      <c r="H1133" s="1" t="s">
        <v>71</v>
      </c>
      <c r="I1133">
        <v>1</v>
      </c>
      <c r="J1133" t="s">
        <v>234</v>
      </c>
      <c r="K1133" s="1" t="s">
        <v>169</v>
      </c>
      <c r="L1133" s="1" t="s">
        <v>178</v>
      </c>
      <c r="M1133">
        <v>34</v>
      </c>
      <c r="N1133">
        <v>0</v>
      </c>
      <c r="O1133">
        <v>0</v>
      </c>
      <c r="P1133">
        <v>0</v>
      </c>
      <c r="X1133" t="str">
        <f>Attack[[#This Row],[服装]]&amp;Attack[[#This Row],[名前]]&amp;Attack[[#This Row],[レアリティ]]</f>
        <v>Xmas3天童覚ICONIC</v>
      </c>
    </row>
    <row r="1134" spans="1:24" x14ac:dyDescent="0.25">
      <c r="A1134">
        <f>VLOOKUP(Attack[[#This Row],[No用]],SetNo[[No.用]:[vlookup 用]],2,FALSE)</f>
        <v>266</v>
      </c>
      <c r="B1134">
        <f>IF(ROW()=2,1,IF(A1133&lt;&gt;Attack[[#This Row],[No]],1,B1133+1))</f>
        <v>3</v>
      </c>
      <c r="C1134" s="1" t="s">
        <v>1183</v>
      </c>
      <c r="D1134" s="1" t="s">
        <v>110</v>
      </c>
      <c r="E1134" s="1" t="s">
        <v>73</v>
      </c>
      <c r="F1134" s="1" t="s">
        <v>82</v>
      </c>
      <c r="G1134" s="1" t="s">
        <v>118</v>
      </c>
      <c r="H1134" s="1" t="s">
        <v>71</v>
      </c>
      <c r="I1134">
        <v>1</v>
      </c>
      <c r="J1134" t="s">
        <v>234</v>
      </c>
      <c r="K1134" s="1" t="s">
        <v>170</v>
      </c>
      <c r="L1134" s="1" t="s">
        <v>178</v>
      </c>
      <c r="M1134">
        <v>35</v>
      </c>
      <c r="N1134">
        <v>0</v>
      </c>
      <c r="O1134">
        <v>0</v>
      </c>
      <c r="P1134">
        <v>0</v>
      </c>
      <c r="X1134" t="str">
        <f>Attack[[#This Row],[服装]]&amp;Attack[[#This Row],[名前]]&amp;Attack[[#This Row],[レアリティ]]</f>
        <v>Xmas3天童覚ICONIC</v>
      </c>
    </row>
    <row r="1135" spans="1:24" x14ac:dyDescent="0.25">
      <c r="A1135">
        <f>VLOOKUP(Attack[[#This Row],[No用]],SetNo[[No.用]:[vlookup 用]],2,FALSE)</f>
        <v>266</v>
      </c>
      <c r="B1135">
        <f>IF(ROW()=2,1,IF(A1134&lt;&gt;Attack[[#This Row],[No]],1,B1134+1))</f>
        <v>4</v>
      </c>
      <c r="C1135" s="1" t="s">
        <v>1183</v>
      </c>
      <c r="D1135" s="1" t="s">
        <v>110</v>
      </c>
      <c r="E1135" s="1" t="s">
        <v>73</v>
      </c>
      <c r="F1135" s="1" t="s">
        <v>82</v>
      </c>
      <c r="G1135" s="1" t="s">
        <v>118</v>
      </c>
      <c r="H1135" s="1" t="s">
        <v>71</v>
      </c>
      <c r="I1135">
        <v>1</v>
      </c>
      <c r="J1135" t="s">
        <v>234</v>
      </c>
      <c r="K1135" s="1" t="s">
        <v>257</v>
      </c>
      <c r="L1135" s="1" t="s">
        <v>178</v>
      </c>
      <c r="M1135">
        <v>35</v>
      </c>
      <c r="N1135">
        <v>0</v>
      </c>
      <c r="O1135">
        <v>0</v>
      </c>
      <c r="P1135">
        <v>0</v>
      </c>
      <c r="X1135" t="str">
        <f>Attack[[#This Row],[服装]]&amp;Attack[[#This Row],[名前]]&amp;Attack[[#This Row],[レアリティ]]</f>
        <v>Xmas3天童覚ICONIC</v>
      </c>
    </row>
    <row r="1136" spans="1:24" x14ac:dyDescent="0.25">
      <c r="A1136">
        <f>VLOOKUP(Attack[[#This Row],[No用]],SetNo[[No.用]:[vlookup 用]],2,FALSE)</f>
        <v>266</v>
      </c>
      <c r="B1136">
        <f>IF(ROW()=2,1,IF(A1135&lt;&gt;Attack[[#This Row],[No]],1,B1135+1))</f>
        <v>5</v>
      </c>
      <c r="C1136" s="1" t="s">
        <v>1183</v>
      </c>
      <c r="D1136" s="1" t="s">
        <v>110</v>
      </c>
      <c r="E1136" s="1" t="s">
        <v>73</v>
      </c>
      <c r="F1136" s="1" t="s">
        <v>82</v>
      </c>
      <c r="G1136" s="1" t="s">
        <v>118</v>
      </c>
      <c r="H1136" s="1" t="s">
        <v>71</v>
      </c>
      <c r="I1136">
        <v>1</v>
      </c>
      <c r="J1136" t="s">
        <v>234</v>
      </c>
      <c r="K1136" s="1" t="s">
        <v>264</v>
      </c>
      <c r="L1136" s="1" t="s">
        <v>173</v>
      </c>
      <c r="M1136">
        <v>38</v>
      </c>
      <c r="N1136">
        <v>0</v>
      </c>
      <c r="O1136">
        <v>0</v>
      </c>
      <c r="P1136">
        <v>0</v>
      </c>
      <c r="X1136" t="str">
        <f>Attack[[#This Row],[服装]]&amp;Attack[[#This Row],[名前]]&amp;Attack[[#This Row],[レアリティ]]</f>
        <v>Xmas3天童覚ICONIC</v>
      </c>
    </row>
    <row r="1137" spans="1:24" x14ac:dyDescent="0.25">
      <c r="A1137">
        <f>VLOOKUP(Attack[[#This Row],[No用]],SetNo[[No.用]:[vlookup 用]],2,FALSE)</f>
        <v>266</v>
      </c>
      <c r="B1137">
        <f>IF(ROW()=2,1,IF(A1136&lt;&gt;Attack[[#This Row],[No]],1,B1136+1))</f>
        <v>6</v>
      </c>
      <c r="C1137" s="1" t="s">
        <v>1183</v>
      </c>
      <c r="D1137" s="1" t="s">
        <v>110</v>
      </c>
      <c r="E1137" s="1" t="s">
        <v>73</v>
      </c>
      <c r="F1137" s="1" t="s">
        <v>82</v>
      </c>
      <c r="G1137" s="1" t="s">
        <v>118</v>
      </c>
      <c r="H1137" s="1" t="s">
        <v>71</v>
      </c>
      <c r="I1137">
        <v>1</v>
      </c>
      <c r="J1137" t="s">
        <v>234</v>
      </c>
      <c r="K1137" s="1" t="s">
        <v>170</v>
      </c>
      <c r="L1137" s="1" t="s">
        <v>224</v>
      </c>
      <c r="M1137">
        <v>49</v>
      </c>
      <c r="N1137">
        <v>0</v>
      </c>
      <c r="O1137">
        <v>59</v>
      </c>
      <c r="P1137">
        <v>0</v>
      </c>
      <c r="W1137" s="1" t="s">
        <v>1341</v>
      </c>
      <c r="X1137" t="str">
        <f>Attack[[#This Row],[服装]]&amp;Attack[[#This Row],[名前]]&amp;Attack[[#This Row],[レアリティ]]</f>
        <v>Xmas3天童覚ICONIC</v>
      </c>
    </row>
    <row r="1138" spans="1:24" x14ac:dyDescent="0.25">
      <c r="A1138">
        <f>VLOOKUP(Attack[[#This Row],[No用]],SetNo[[No.用]:[vlookup 用]],2,FALSE)</f>
        <v>266</v>
      </c>
      <c r="B1138">
        <f>IF(ROW()=2,1,IF(A1137&lt;&gt;Attack[[#This Row],[No]],1,B1137+1))</f>
        <v>7</v>
      </c>
      <c r="C1138" s="1" t="s">
        <v>1183</v>
      </c>
      <c r="D1138" s="1" t="s">
        <v>110</v>
      </c>
      <c r="E1138" s="1" t="s">
        <v>73</v>
      </c>
      <c r="F1138" s="1" t="s">
        <v>82</v>
      </c>
      <c r="G1138" s="1" t="s">
        <v>118</v>
      </c>
      <c r="H1138" s="1" t="s">
        <v>71</v>
      </c>
      <c r="I1138">
        <v>1</v>
      </c>
      <c r="J1138" t="s">
        <v>234</v>
      </c>
      <c r="K1138" s="1" t="s">
        <v>264</v>
      </c>
      <c r="L1138" s="1" t="s">
        <v>224</v>
      </c>
      <c r="M1138">
        <v>49</v>
      </c>
      <c r="N1138">
        <v>0</v>
      </c>
      <c r="O1138">
        <v>59</v>
      </c>
      <c r="P1138">
        <v>0</v>
      </c>
      <c r="W1138" s="1" t="s">
        <v>1342</v>
      </c>
      <c r="X1138" t="str">
        <f>Attack[[#This Row],[服装]]&amp;Attack[[#This Row],[名前]]&amp;Attack[[#This Row],[レアリティ]]</f>
        <v>Xmas3天童覚ICONIC</v>
      </c>
    </row>
    <row r="1139" spans="1:24" x14ac:dyDescent="0.25">
      <c r="A1139">
        <f>VLOOKUP(Attack[[#This Row],[No用]],SetNo[[No.用]:[vlookup 用]],2,FALSE)</f>
        <v>267</v>
      </c>
      <c r="B1139">
        <f>IF(ROW()=2,1,IF(A1138&lt;&gt;Attack[[#This Row],[No]],1,B1138+1))</f>
        <v>1</v>
      </c>
      <c r="C1139" s="1" t="s">
        <v>1674</v>
      </c>
      <c r="D1139" s="1" t="s">
        <v>110</v>
      </c>
      <c r="E1139" s="1" t="s">
        <v>90</v>
      </c>
      <c r="F1139" s="1" t="s">
        <v>82</v>
      </c>
      <c r="G1139" s="1" t="s">
        <v>118</v>
      </c>
      <c r="H1139" s="1" t="s">
        <v>71</v>
      </c>
      <c r="I1139">
        <v>1</v>
      </c>
      <c r="J1139" t="s">
        <v>234</v>
      </c>
      <c r="K1139" s="1" t="s">
        <v>168</v>
      </c>
      <c r="L1139" s="1" t="s">
        <v>173</v>
      </c>
      <c r="M1139">
        <v>36</v>
      </c>
      <c r="N1139">
        <v>0</v>
      </c>
      <c r="O1139">
        <v>0</v>
      </c>
      <c r="P1139">
        <v>0</v>
      </c>
      <c r="W1139" s="1"/>
      <c r="X1139" t="str">
        <f>Attack[[#This Row],[服装]]&amp;Attack[[#This Row],[名前]]&amp;Attack[[#This Row],[レアリティ]]</f>
        <v>思い出天童覚ICONIC</v>
      </c>
    </row>
    <row r="1140" spans="1:24" x14ac:dyDescent="0.25">
      <c r="A1140">
        <f>VLOOKUP(Attack[[#This Row],[No用]],SetNo[[No.用]:[vlookup 用]],2,FALSE)</f>
        <v>267</v>
      </c>
      <c r="B1140">
        <f>IF(ROW()=2,1,IF(A1139&lt;&gt;Attack[[#This Row],[No]],1,B1139+1))</f>
        <v>2</v>
      </c>
      <c r="C1140" s="1" t="s">
        <v>1674</v>
      </c>
      <c r="D1140" s="1" t="s">
        <v>110</v>
      </c>
      <c r="E1140" s="1" t="s">
        <v>90</v>
      </c>
      <c r="F1140" s="1" t="s">
        <v>82</v>
      </c>
      <c r="G1140" s="1" t="s">
        <v>118</v>
      </c>
      <c r="H1140" s="1" t="s">
        <v>71</v>
      </c>
      <c r="I1140">
        <v>1</v>
      </c>
      <c r="J1140" t="s">
        <v>234</v>
      </c>
      <c r="K1140" s="1" t="s">
        <v>169</v>
      </c>
      <c r="L1140" s="1" t="s">
        <v>178</v>
      </c>
      <c r="M1140">
        <v>35</v>
      </c>
      <c r="N1140">
        <v>0</v>
      </c>
      <c r="O1140">
        <v>0</v>
      </c>
      <c r="P1140">
        <v>0</v>
      </c>
      <c r="W1140" s="1"/>
      <c r="X1140" t="str">
        <f>Attack[[#This Row],[服装]]&amp;Attack[[#This Row],[名前]]&amp;Attack[[#This Row],[レアリティ]]</f>
        <v>思い出天童覚ICONIC</v>
      </c>
    </row>
    <row r="1141" spans="1:24" x14ac:dyDescent="0.25">
      <c r="A1141">
        <f>VLOOKUP(Attack[[#This Row],[No用]],SetNo[[No.用]:[vlookup 用]],2,FALSE)</f>
        <v>267</v>
      </c>
      <c r="B1141">
        <f>IF(ROW()=2,1,IF(A1140&lt;&gt;Attack[[#This Row],[No]],1,B1140+1))</f>
        <v>3</v>
      </c>
      <c r="C1141" s="1" t="s">
        <v>1674</v>
      </c>
      <c r="D1141" s="1" t="s">
        <v>110</v>
      </c>
      <c r="E1141" s="1" t="s">
        <v>90</v>
      </c>
      <c r="F1141" s="1" t="s">
        <v>82</v>
      </c>
      <c r="G1141" s="1" t="s">
        <v>118</v>
      </c>
      <c r="H1141" s="1" t="s">
        <v>71</v>
      </c>
      <c r="I1141">
        <v>1</v>
      </c>
      <c r="J1141" t="s">
        <v>234</v>
      </c>
      <c r="K1141" s="1" t="s">
        <v>170</v>
      </c>
      <c r="L1141" s="1" t="s">
        <v>224</v>
      </c>
      <c r="M1141">
        <v>48</v>
      </c>
      <c r="N1141">
        <v>0</v>
      </c>
      <c r="O1141">
        <v>58</v>
      </c>
      <c r="P1141">
        <v>0</v>
      </c>
      <c r="W1141" s="1" t="s">
        <v>1341</v>
      </c>
      <c r="X1141" t="str">
        <f>Attack[[#This Row],[服装]]&amp;Attack[[#This Row],[名前]]&amp;Attack[[#This Row],[レアリティ]]</f>
        <v>思い出天童覚ICONIC</v>
      </c>
    </row>
    <row r="1142" spans="1:24" x14ac:dyDescent="0.25">
      <c r="A1142">
        <f>VLOOKUP(Attack[[#This Row],[No用]],SetNo[[No.用]:[vlookup 用]],2,FALSE)</f>
        <v>268</v>
      </c>
      <c r="B1142">
        <f>IF(ROW()=2,1,IF(A1131&lt;&gt;Attack[[#This Row],[No]],1,B1131+1))</f>
        <v>1</v>
      </c>
      <c r="C1142" t="s">
        <v>108</v>
      </c>
      <c r="D1142" t="s">
        <v>111</v>
      </c>
      <c r="E1142" t="s">
        <v>77</v>
      </c>
      <c r="F1142" t="s">
        <v>78</v>
      </c>
      <c r="G1142" t="s">
        <v>118</v>
      </c>
      <c r="H1142" t="s">
        <v>71</v>
      </c>
      <c r="I1142">
        <v>1</v>
      </c>
      <c r="J1142" t="s">
        <v>234</v>
      </c>
      <c r="K1142" s="1" t="s">
        <v>168</v>
      </c>
      <c r="L1142" s="1" t="s">
        <v>173</v>
      </c>
      <c r="M1142">
        <v>37</v>
      </c>
      <c r="N1142">
        <v>0</v>
      </c>
      <c r="O1142">
        <v>0</v>
      </c>
      <c r="P1142">
        <v>0</v>
      </c>
      <c r="X1142" t="str">
        <f>Attack[[#This Row],[服装]]&amp;Attack[[#This Row],[名前]]&amp;Attack[[#This Row],[レアリティ]]</f>
        <v>ユニフォーム五色工ICONIC</v>
      </c>
    </row>
    <row r="1143" spans="1:24" x14ac:dyDescent="0.25">
      <c r="A1143">
        <f>VLOOKUP(Attack[[#This Row],[No用]],SetNo[[No.用]:[vlookup 用]],2,FALSE)</f>
        <v>268</v>
      </c>
      <c r="B1143">
        <f>IF(ROW()=2,1,IF(A1142&lt;&gt;Attack[[#This Row],[No]],1,B1142+1))</f>
        <v>2</v>
      </c>
      <c r="C1143" t="s">
        <v>108</v>
      </c>
      <c r="D1143" t="s">
        <v>111</v>
      </c>
      <c r="E1143" t="s">
        <v>77</v>
      </c>
      <c r="F1143" t="s">
        <v>78</v>
      </c>
      <c r="G1143" t="s">
        <v>118</v>
      </c>
      <c r="H1143" t="s">
        <v>71</v>
      </c>
      <c r="I1143">
        <v>1</v>
      </c>
      <c r="J1143" t="s">
        <v>234</v>
      </c>
      <c r="K1143" s="1" t="s">
        <v>169</v>
      </c>
      <c r="L1143" s="1" t="s">
        <v>173</v>
      </c>
      <c r="M1143">
        <v>37</v>
      </c>
      <c r="N1143">
        <v>0</v>
      </c>
      <c r="O1143">
        <v>0</v>
      </c>
      <c r="P1143">
        <v>0</v>
      </c>
      <c r="X1143" t="str">
        <f>Attack[[#This Row],[服装]]&amp;Attack[[#This Row],[名前]]&amp;Attack[[#This Row],[レアリティ]]</f>
        <v>ユニフォーム五色工ICONIC</v>
      </c>
    </row>
    <row r="1144" spans="1:24" x14ac:dyDescent="0.25">
      <c r="A1144">
        <f>VLOOKUP(Attack[[#This Row],[No用]],SetNo[[No.用]:[vlookup 用]],2,FALSE)</f>
        <v>268</v>
      </c>
      <c r="B1144">
        <f>IF(ROW()=2,1,IF(A1143&lt;&gt;Attack[[#This Row],[No]],1,B1143+1))</f>
        <v>3</v>
      </c>
      <c r="C1144" t="s">
        <v>108</v>
      </c>
      <c r="D1144" t="s">
        <v>111</v>
      </c>
      <c r="E1144" t="s">
        <v>77</v>
      </c>
      <c r="F1144" t="s">
        <v>78</v>
      </c>
      <c r="G1144" t="s">
        <v>118</v>
      </c>
      <c r="H1144" t="s">
        <v>71</v>
      </c>
      <c r="I1144">
        <v>1</v>
      </c>
      <c r="J1144" t="s">
        <v>234</v>
      </c>
      <c r="K1144" s="1" t="s">
        <v>264</v>
      </c>
      <c r="L1144" s="1" t="s">
        <v>173</v>
      </c>
      <c r="M1144">
        <v>45</v>
      </c>
      <c r="N1144">
        <v>0</v>
      </c>
      <c r="O1144">
        <v>0</v>
      </c>
      <c r="P1144">
        <v>0</v>
      </c>
      <c r="X1144" t="str">
        <f>Attack[[#This Row],[服装]]&amp;Attack[[#This Row],[名前]]&amp;Attack[[#This Row],[レアリティ]]</f>
        <v>ユニフォーム五色工ICONIC</v>
      </c>
    </row>
    <row r="1145" spans="1:24" x14ac:dyDescent="0.25">
      <c r="A1145">
        <f>VLOOKUP(Attack[[#This Row],[No用]],SetNo[[No.用]:[vlookup 用]],2,FALSE)</f>
        <v>268</v>
      </c>
      <c r="B1145">
        <f>IF(ROW()=2,1,IF(A1144&lt;&gt;Attack[[#This Row],[No]],1,B1144+1))</f>
        <v>4</v>
      </c>
      <c r="C1145" t="s">
        <v>108</v>
      </c>
      <c r="D1145" t="s">
        <v>111</v>
      </c>
      <c r="E1145" t="s">
        <v>77</v>
      </c>
      <c r="F1145" t="s">
        <v>78</v>
      </c>
      <c r="G1145" t="s">
        <v>118</v>
      </c>
      <c r="H1145" t="s">
        <v>71</v>
      </c>
      <c r="I1145">
        <v>1</v>
      </c>
      <c r="J1145" t="s">
        <v>234</v>
      </c>
      <c r="K1145" s="1" t="s">
        <v>172</v>
      </c>
      <c r="L1145" s="1" t="s">
        <v>162</v>
      </c>
      <c r="M1145">
        <v>34</v>
      </c>
      <c r="N1145">
        <v>0</v>
      </c>
      <c r="O1145">
        <v>0</v>
      </c>
      <c r="P1145">
        <v>0</v>
      </c>
      <c r="X1145" t="str">
        <f>Attack[[#This Row],[服装]]&amp;Attack[[#This Row],[名前]]&amp;Attack[[#This Row],[レアリティ]]</f>
        <v>ユニフォーム五色工ICONIC</v>
      </c>
    </row>
    <row r="1146" spans="1:24" x14ac:dyDescent="0.25">
      <c r="A1146">
        <f>VLOOKUP(Attack[[#This Row],[No用]],SetNo[[No.用]:[vlookup 用]],2,FALSE)</f>
        <v>268</v>
      </c>
      <c r="B1146">
        <f>IF(ROW()=2,1,IF(A1145&lt;&gt;Attack[[#This Row],[No]],1,B1145+1))</f>
        <v>5</v>
      </c>
      <c r="C1146" t="s">
        <v>108</v>
      </c>
      <c r="D1146" t="s">
        <v>111</v>
      </c>
      <c r="E1146" t="s">
        <v>77</v>
      </c>
      <c r="F1146" t="s">
        <v>78</v>
      </c>
      <c r="G1146" t="s">
        <v>118</v>
      </c>
      <c r="H1146" t="s">
        <v>71</v>
      </c>
      <c r="I1146">
        <v>1</v>
      </c>
      <c r="J1146" t="s">
        <v>234</v>
      </c>
      <c r="K1146" s="1" t="s">
        <v>183</v>
      </c>
      <c r="L1146" s="1" t="s">
        <v>224</v>
      </c>
      <c r="M1146">
        <v>49</v>
      </c>
      <c r="N1146">
        <v>0</v>
      </c>
      <c r="O1146">
        <v>59</v>
      </c>
      <c r="P1146">
        <v>0</v>
      </c>
      <c r="X1146" t="str">
        <f>Attack[[#This Row],[服装]]&amp;Attack[[#This Row],[名前]]&amp;Attack[[#This Row],[レアリティ]]</f>
        <v>ユニフォーム五色工ICONIC</v>
      </c>
    </row>
    <row r="1147" spans="1:24" x14ac:dyDescent="0.25">
      <c r="A1147">
        <f>VLOOKUP(Attack[[#This Row],[No用]],SetNo[[No.用]:[vlookup 用]],2,FALSE)</f>
        <v>269</v>
      </c>
      <c r="B1147">
        <f>IF(ROW()=2,1,IF(A1146&lt;&gt;Attack[[#This Row],[No]],1,B1146+1))</f>
        <v>1</v>
      </c>
      <c r="C1147" s="1" t="s">
        <v>552</v>
      </c>
      <c r="D1147" t="s">
        <v>111</v>
      </c>
      <c r="E1147" s="1" t="s">
        <v>73</v>
      </c>
      <c r="F1147" t="s">
        <v>78</v>
      </c>
      <c r="G1147" t="s">
        <v>118</v>
      </c>
      <c r="H1147" t="s">
        <v>71</v>
      </c>
      <c r="I1147">
        <v>1</v>
      </c>
      <c r="J1147" t="s">
        <v>234</v>
      </c>
      <c r="K1147" s="1" t="s">
        <v>168</v>
      </c>
      <c r="L1147" s="1" t="s">
        <v>173</v>
      </c>
      <c r="M1147">
        <v>37</v>
      </c>
      <c r="N1147">
        <v>0</v>
      </c>
      <c r="O1147">
        <v>0</v>
      </c>
      <c r="P1147">
        <v>0</v>
      </c>
      <c r="X1147" t="str">
        <f>Attack[[#This Row],[服装]]&amp;Attack[[#This Row],[名前]]&amp;Attack[[#This Row],[レアリティ]]</f>
        <v>職業体験五色工ICONIC</v>
      </c>
    </row>
    <row r="1148" spans="1:24" x14ac:dyDescent="0.25">
      <c r="A1148">
        <f>VLOOKUP(Attack[[#This Row],[No用]],SetNo[[No.用]:[vlookup 用]],2,FALSE)</f>
        <v>269</v>
      </c>
      <c r="B1148">
        <f>IF(ROW()=2,1,IF(A1147&lt;&gt;Attack[[#This Row],[No]],1,B1147+1))</f>
        <v>2</v>
      </c>
      <c r="C1148" s="1" t="s">
        <v>552</v>
      </c>
      <c r="D1148" t="s">
        <v>111</v>
      </c>
      <c r="E1148" s="1" t="s">
        <v>73</v>
      </c>
      <c r="F1148" t="s">
        <v>78</v>
      </c>
      <c r="G1148" t="s">
        <v>118</v>
      </c>
      <c r="H1148" t="s">
        <v>71</v>
      </c>
      <c r="I1148">
        <v>1</v>
      </c>
      <c r="J1148" t="s">
        <v>234</v>
      </c>
      <c r="K1148" s="1" t="s">
        <v>169</v>
      </c>
      <c r="L1148" s="1" t="s">
        <v>173</v>
      </c>
      <c r="M1148">
        <v>37</v>
      </c>
      <c r="N1148">
        <v>0</v>
      </c>
      <c r="O1148">
        <v>0</v>
      </c>
      <c r="P1148">
        <v>0</v>
      </c>
      <c r="X1148" t="str">
        <f>Attack[[#This Row],[服装]]&amp;Attack[[#This Row],[名前]]&amp;Attack[[#This Row],[レアリティ]]</f>
        <v>職業体験五色工ICONIC</v>
      </c>
    </row>
    <row r="1149" spans="1:24" x14ac:dyDescent="0.25">
      <c r="A1149">
        <f>VLOOKUP(Attack[[#This Row],[No用]],SetNo[[No.用]:[vlookup 用]],2,FALSE)</f>
        <v>269</v>
      </c>
      <c r="B1149">
        <f>IF(ROW()=2,1,IF(A1148&lt;&gt;Attack[[#This Row],[No]],1,B1148+1))</f>
        <v>3</v>
      </c>
      <c r="C1149" s="1" t="s">
        <v>552</v>
      </c>
      <c r="D1149" t="s">
        <v>111</v>
      </c>
      <c r="E1149" s="1" t="s">
        <v>73</v>
      </c>
      <c r="F1149" t="s">
        <v>78</v>
      </c>
      <c r="G1149" t="s">
        <v>118</v>
      </c>
      <c r="H1149" t="s">
        <v>71</v>
      </c>
      <c r="I1149">
        <v>1</v>
      </c>
      <c r="J1149" t="s">
        <v>234</v>
      </c>
      <c r="K1149" s="1" t="s">
        <v>170</v>
      </c>
      <c r="L1149" s="1" t="s">
        <v>178</v>
      </c>
      <c r="M1149">
        <v>33</v>
      </c>
      <c r="N1149">
        <v>0</v>
      </c>
      <c r="O1149">
        <v>0</v>
      </c>
      <c r="P1149">
        <v>0</v>
      </c>
      <c r="X1149" t="str">
        <f>Attack[[#This Row],[服装]]&amp;Attack[[#This Row],[名前]]&amp;Attack[[#This Row],[レアリティ]]</f>
        <v>職業体験五色工ICONIC</v>
      </c>
    </row>
    <row r="1150" spans="1:24" x14ac:dyDescent="0.25">
      <c r="A1150">
        <f>VLOOKUP(Attack[[#This Row],[No用]],SetNo[[No.用]:[vlookup 用]],2,FALSE)</f>
        <v>269</v>
      </c>
      <c r="B1150">
        <f>IF(ROW()=2,1,IF(A1149&lt;&gt;Attack[[#This Row],[No]],1,B1149+1))</f>
        <v>4</v>
      </c>
      <c r="C1150" s="1" t="s">
        <v>552</v>
      </c>
      <c r="D1150" t="s">
        <v>111</v>
      </c>
      <c r="E1150" s="1" t="s">
        <v>73</v>
      </c>
      <c r="F1150" t="s">
        <v>78</v>
      </c>
      <c r="G1150" t="s">
        <v>118</v>
      </c>
      <c r="H1150" t="s">
        <v>71</v>
      </c>
      <c r="I1150">
        <v>1</v>
      </c>
      <c r="J1150" t="s">
        <v>234</v>
      </c>
      <c r="K1150" s="1" t="s">
        <v>257</v>
      </c>
      <c r="L1150" s="1" t="s">
        <v>178</v>
      </c>
      <c r="M1150">
        <v>33</v>
      </c>
      <c r="N1150">
        <v>0</v>
      </c>
      <c r="O1150">
        <v>0</v>
      </c>
      <c r="P1150">
        <v>0</v>
      </c>
      <c r="X1150" t="str">
        <f>Attack[[#This Row],[服装]]&amp;Attack[[#This Row],[名前]]&amp;Attack[[#This Row],[レアリティ]]</f>
        <v>職業体験五色工ICONIC</v>
      </c>
    </row>
    <row r="1151" spans="1:24" x14ac:dyDescent="0.25">
      <c r="A1151">
        <f>VLOOKUP(Attack[[#This Row],[No用]],SetNo[[No.用]:[vlookup 用]],2,FALSE)</f>
        <v>269</v>
      </c>
      <c r="B1151">
        <f>IF(ROW()=2,1,IF(A1150&lt;&gt;Attack[[#This Row],[No]],1,B1150+1))</f>
        <v>5</v>
      </c>
      <c r="C1151" s="1" t="s">
        <v>552</v>
      </c>
      <c r="D1151" t="s">
        <v>111</v>
      </c>
      <c r="E1151" s="1" t="s">
        <v>73</v>
      </c>
      <c r="F1151" t="s">
        <v>78</v>
      </c>
      <c r="G1151" t="s">
        <v>118</v>
      </c>
      <c r="H1151" t="s">
        <v>71</v>
      </c>
      <c r="I1151">
        <v>1</v>
      </c>
      <c r="J1151" t="s">
        <v>234</v>
      </c>
      <c r="K1151" s="1" t="s">
        <v>264</v>
      </c>
      <c r="L1151" s="1" t="s">
        <v>173</v>
      </c>
      <c r="M1151">
        <v>45</v>
      </c>
      <c r="N1151">
        <v>0</v>
      </c>
      <c r="O1151">
        <v>0</v>
      </c>
      <c r="P1151">
        <v>0</v>
      </c>
      <c r="X1151" t="str">
        <f>Attack[[#This Row],[服装]]&amp;Attack[[#This Row],[名前]]&amp;Attack[[#This Row],[レアリティ]]</f>
        <v>職業体験五色工ICONIC</v>
      </c>
    </row>
    <row r="1152" spans="1:24" x14ac:dyDescent="0.25">
      <c r="A1152">
        <f>VLOOKUP(Attack[[#This Row],[No用]],SetNo[[No.用]:[vlookup 用]],2,FALSE)</f>
        <v>269</v>
      </c>
      <c r="B1152">
        <f>IF(ROW()=2,1,IF(A1151&lt;&gt;Attack[[#This Row],[No]],1,B1151+1))</f>
        <v>6</v>
      </c>
      <c r="C1152" s="1" t="s">
        <v>552</v>
      </c>
      <c r="D1152" t="s">
        <v>111</v>
      </c>
      <c r="E1152" s="1" t="s">
        <v>73</v>
      </c>
      <c r="F1152" t="s">
        <v>78</v>
      </c>
      <c r="G1152" t="s">
        <v>118</v>
      </c>
      <c r="H1152" t="s">
        <v>71</v>
      </c>
      <c r="I1152">
        <v>1</v>
      </c>
      <c r="J1152" t="s">
        <v>234</v>
      </c>
      <c r="K1152" s="1" t="s">
        <v>172</v>
      </c>
      <c r="L1152" s="1" t="s">
        <v>162</v>
      </c>
      <c r="M1152">
        <v>33</v>
      </c>
      <c r="N1152">
        <v>0</v>
      </c>
      <c r="O1152">
        <v>0</v>
      </c>
      <c r="P1152">
        <v>0</v>
      </c>
      <c r="X1152" t="str">
        <f>Attack[[#This Row],[服装]]&amp;Attack[[#This Row],[名前]]&amp;Attack[[#This Row],[レアリティ]]</f>
        <v>職業体験五色工ICONIC</v>
      </c>
    </row>
    <row r="1153" spans="1:24" x14ac:dyDescent="0.25">
      <c r="A1153">
        <f>VLOOKUP(Attack[[#This Row],[No用]],SetNo[[No.用]:[vlookup 用]],2,FALSE)</f>
        <v>269</v>
      </c>
      <c r="B1153">
        <f>IF(ROW()=2,1,IF(A1152&lt;&gt;Attack[[#This Row],[No]],1,B1152+1))</f>
        <v>7</v>
      </c>
      <c r="C1153" s="1" t="s">
        <v>552</v>
      </c>
      <c r="D1153" t="s">
        <v>111</v>
      </c>
      <c r="E1153" s="1" t="s">
        <v>73</v>
      </c>
      <c r="F1153" t="s">
        <v>78</v>
      </c>
      <c r="G1153" t="s">
        <v>118</v>
      </c>
      <c r="H1153" t="s">
        <v>71</v>
      </c>
      <c r="I1153">
        <v>1</v>
      </c>
      <c r="J1153" t="s">
        <v>234</v>
      </c>
      <c r="K1153" s="1" t="s">
        <v>183</v>
      </c>
      <c r="L1153" s="1" t="s">
        <v>224</v>
      </c>
      <c r="M1153">
        <v>49</v>
      </c>
      <c r="N1153">
        <v>0</v>
      </c>
      <c r="O1153">
        <v>59</v>
      </c>
      <c r="P1153">
        <v>0</v>
      </c>
      <c r="X1153" t="str">
        <f>Attack[[#This Row],[服装]]&amp;Attack[[#This Row],[名前]]&amp;Attack[[#This Row],[レアリティ]]</f>
        <v>職業体験五色工ICONIC</v>
      </c>
    </row>
    <row r="1154" spans="1:24" x14ac:dyDescent="0.25">
      <c r="A1154">
        <f>VLOOKUP(Attack[[#This Row],[No用]],SetNo[[No.用]:[vlookup 用]],2,FALSE)</f>
        <v>269</v>
      </c>
      <c r="B1154">
        <f>IF(ROW()=2,1,IF(A1153&lt;&gt;Attack[[#This Row],[No]],1,B1153+1))</f>
        <v>8</v>
      </c>
      <c r="C1154" s="1" t="s">
        <v>552</v>
      </c>
      <c r="D1154" t="s">
        <v>111</v>
      </c>
      <c r="E1154" s="1" t="s">
        <v>73</v>
      </c>
      <c r="F1154" t="s">
        <v>78</v>
      </c>
      <c r="G1154" t="s">
        <v>118</v>
      </c>
      <c r="H1154" t="s">
        <v>71</v>
      </c>
      <c r="I1154">
        <v>1</v>
      </c>
      <c r="J1154" t="s">
        <v>234</v>
      </c>
      <c r="K1154" s="1" t="s">
        <v>257</v>
      </c>
      <c r="L1154" s="1" t="s">
        <v>224</v>
      </c>
      <c r="M1154">
        <v>49</v>
      </c>
      <c r="N1154">
        <v>0</v>
      </c>
      <c r="O1154">
        <v>59</v>
      </c>
      <c r="P1154">
        <v>0</v>
      </c>
      <c r="X1154" t="str">
        <f>Attack[[#This Row],[服装]]&amp;Attack[[#This Row],[名前]]&amp;Attack[[#This Row],[レアリティ]]</f>
        <v>職業体験五色工ICONIC</v>
      </c>
    </row>
    <row r="1155" spans="1:24" x14ac:dyDescent="0.25">
      <c r="A1155">
        <f>VLOOKUP(Attack[[#This Row],[No用]],SetNo[[No.用]:[vlookup 用]],2,FALSE)</f>
        <v>270</v>
      </c>
      <c r="B1155">
        <f>IF(ROW()=2,1,IF(A1154&lt;&gt;Attack[[#This Row],[No]],1,B1154+1))</f>
        <v>1</v>
      </c>
      <c r="C1155" s="1" t="s">
        <v>149</v>
      </c>
      <c r="D1155" s="1" t="s">
        <v>111</v>
      </c>
      <c r="E1155" s="1" t="s">
        <v>90</v>
      </c>
      <c r="F1155" s="1" t="s">
        <v>78</v>
      </c>
      <c r="G1155" s="1" t="s">
        <v>118</v>
      </c>
      <c r="H1155" s="1" t="s">
        <v>71</v>
      </c>
      <c r="I1155">
        <v>1</v>
      </c>
      <c r="J1155" t="s">
        <v>234</v>
      </c>
      <c r="K1155" s="1" t="s">
        <v>168</v>
      </c>
      <c r="L1155" s="1" t="s">
        <v>173</v>
      </c>
      <c r="M1155">
        <v>37</v>
      </c>
      <c r="N1155">
        <v>0</v>
      </c>
      <c r="O1155">
        <v>0</v>
      </c>
      <c r="P1155">
        <v>0</v>
      </c>
      <c r="X1155" t="str">
        <f>Attack[[#This Row],[服装]]&amp;Attack[[#This Row],[名前]]&amp;Attack[[#This Row],[レアリティ]]</f>
        <v>制服五色工ICONIC</v>
      </c>
    </row>
    <row r="1156" spans="1:24" x14ac:dyDescent="0.25">
      <c r="A1156">
        <f>VLOOKUP(Attack[[#This Row],[No用]],SetNo[[No.用]:[vlookup 用]],2,FALSE)</f>
        <v>270</v>
      </c>
      <c r="B1156">
        <f>IF(ROW()=2,1,IF(A1155&lt;&gt;Attack[[#This Row],[No]],1,B1155+1))</f>
        <v>2</v>
      </c>
      <c r="C1156" s="1" t="s">
        <v>149</v>
      </c>
      <c r="D1156" s="1" t="s">
        <v>111</v>
      </c>
      <c r="E1156" s="1" t="s">
        <v>90</v>
      </c>
      <c r="F1156" s="1" t="s">
        <v>78</v>
      </c>
      <c r="G1156" s="1" t="s">
        <v>118</v>
      </c>
      <c r="H1156" s="1" t="s">
        <v>71</v>
      </c>
      <c r="I1156">
        <v>1</v>
      </c>
      <c r="J1156" t="s">
        <v>234</v>
      </c>
      <c r="K1156" s="1" t="s">
        <v>169</v>
      </c>
      <c r="L1156" s="1" t="s">
        <v>173</v>
      </c>
      <c r="M1156">
        <v>37</v>
      </c>
      <c r="N1156">
        <v>0</v>
      </c>
      <c r="O1156">
        <v>0</v>
      </c>
      <c r="P1156">
        <v>0</v>
      </c>
      <c r="X1156" t="str">
        <f>Attack[[#This Row],[服装]]&amp;Attack[[#This Row],[名前]]&amp;Attack[[#This Row],[レアリティ]]</f>
        <v>制服五色工ICONIC</v>
      </c>
    </row>
    <row r="1157" spans="1:24" x14ac:dyDescent="0.25">
      <c r="A1157">
        <f>VLOOKUP(Attack[[#This Row],[No用]],SetNo[[No.用]:[vlookup 用]],2,FALSE)</f>
        <v>270</v>
      </c>
      <c r="B1157">
        <f>IF(ROW()=2,1,IF(A1156&lt;&gt;Attack[[#This Row],[No]],1,B1156+1))</f>
        <v>3</v>
      </c>
      <c r="C1157" s="1" t="s">
        <v>149</v>
      </c>
      <c r="D1157" s="1" t="s">
        <v>111</v>
      </c>
      <c r="E1157" s="1" t="s">
        <v>90</v>
      </c>
      <c r="F1157" s="1" t="s">
        <v>78</v>
      </c>
      <c r="G1157" s="1" t="s">
        <v>118</v>
      </c>
      <c r="H1157" s="1" t="s">
        <v>71</v>
      </c>
      <c r="I1157">
        <v>1</v>
      </c>
      <c r="J1157" t="s">
        <v>234</v>
      </c>
      <c r="K1157" s="1" t="s">
        <v>264</v>
      </c>
      <c r="L1157" s="1" t="s">
        <v>173</v>
      </c>
      <c r="M1157">
        <v>45</v>
      </c>
      <c r="N1157">
        <v>0</v>
      </c>
      <c r="O1157">
        <v>0</v>
      </c>
      <c r="P1157">
        <v>0</v>
      </c>
      <c r="X1157" t="str">
        <f>Attack[[#This Row],[服装]]&amp;Attack[[#This Row],[名前]]&amp;Attack[[#This Row],[レアリティ]]</f>
        <v>制服五色工ICONIC</v>
      </c>
    </row>
    <row r="1158" spans="1:24" x14ac:dyDescent="0.25">
      <c r="A1158">
        <f>VLOOKUP(Attack[[#This Row],[No用]],SetNo[[No.用]:[vlookup 用]],2,FALSE)</f>
        <v>270</v>
      </c>
      <c r="B1158">
        <f>IF(ROW()=2,1,IF(A1157&lt;&gt;Attack[[#This Row],[No]],1,B1157+1))</f>
        <v>4</v>
      </c>
      <c r="C1158" s="1" t="s">
        <v>149</v>
      </c>
      <c r="D1158" s="1" t="s">
        <v>111</v>
      </c>
      <c r="E1158" s="1" t="s">
        <v>90</v>
      </c>
      <c r="F1158" s="1" t="s">
        <v>78</v>
      </c>
      <c r="G1158" s="1" t="s">
        <v>118</v>
      </c>
      <c r="H1158" s="1" t="s">
        <v>71</v>
      </c>
      <c r="I1158">
        <v>1</v>
      </c>
      <c r="J1158" t="s">
        <v>234</v>
      </c>
      <c r="K1158" s="1" t="s">
        <v>172</v>
      </c>
      <c r="L1158" s="1" t="s">
        <v>162</v>
      </c>
      <c r="M1158">
        <v>34</v>
      </c>
      <c r="N1158">
        <v>0</v>
      </c>
      <c r="O1158">
        <v>0</v>
      </c>
      <c r="P1158">
        <v>0</v>
      </c>
      <c r="X1158" t="str">
        <f>Attack[[#This Row],[服装]]&amp;Attack[[#This Row],[名前]]&amp;Attack[[#This Row],[レアリティ]]</f>
        <v>制服五色工ICONIC</v>
      </c>
    </row>
    <row r="1159" spans="1:24" x14ac:dyDescent="0.25">
      <c r="A1159">
        <f>VLOOKUP(Attack[[#This Row],[No用]],SetNo[[No.用]:[vlookup 用]],2,FALSE)</f>
        <v>270</v>
      </c>
      <c r="B1159">
        <f>IF(ROW()=2,1,IF(A1158&lt;&gt;Attack[[#This Row],[No]],1,B1158+1))</f>
        <v>5</v>
      </c>
      <c r="C1159" s="1" t="s">
        <v>149</v>
      </c>
      <c r="D1159" s="1" t="s">
        <v>111</v>
      </c>
      <c r="E1159" s="1" t="s">
        <v>90</v>
      </c>
      <c r="F1159" s="1" t="s">
        <v>78</v>
      </c>
      <c r="G1159" s="1" t="s">
        <v>118</v>
      </c>
      <c r="H1159" s="1" t="s">
        <v>71</v>
      </c>
      <c r="I1159">
        <v>1</v>
      </c>
      <c r="J1159" t="s">
        <v>234</v>
      </c>
      <c r="K1159" s="1" t="s">
        <v>183</v>
      </c>
      <c r="L1159" s="1" t="s">
        <v>224</v>
      </c>
      <c r="M1159">
        <v>49</v>
      </c>
      <c r="N1159">
        <v>0</v>
      </c>
      <c r="O1159">
        <v>59</v>
      </c>
      <c r="P1159">
        <v>0</v>
      </c>
      <c r="X1159" t="str">
        <f>Attack[[#This Row],[服装]]&amp;Attack[[#This Row],[名前]]&amp;Attack[[#This Row],[レアリティ]]</f>
        <v>制服五色工ICONIC</v>
      </c>
    </row>
    <row r="1160" spans="1:24" x14ac:dyDescent="0.25">
      <c r="A1160">
        <f>VLOOKUP(Attack[[#This Row],[No用]],SetNo[[No.用]:[vlookup 用]],2,FALSE)</f>
        <v>271</v>
      </c>
      <c r="B1160">
        <f>IF(ROW()=2,1,IF(A1159&lt;&gt;Attack[[#This Row],[No]],1,B1159+1))</f>
        <v>1</v>
      </c>
      <c r="C1160" s="1" t="s">
        <v>705</v>
      </c>
      <c r="D1160" s="1" t="s">
        <v>111</v>
      </c>
      <c r="E1160" s="10" t="s">
        <v>77</v>
      </c>
      <c r="F1160" s="1" t="s">
        <v>78</v>
      </c>
      <c r="G1160" s="1" t="s">
        <v>118</v>
      </c>
      <c r="H1160" s="1" t="s">
        <v>71</v>
      </c>
      <c r="I1160">
        <v>1</v>
      </c>
      <c r="J1160" t="s">
        <v>234</v>
      </c>
      <c r="K1160" s="1" t="s">
        <v>168</v>
      </c>
      <c r="L1160" s="1" t="s">
        <v>173</v>
      </c>
      <c r="M1160">
        <v>38</v>
      </c>
      <c r="N1160">
        <v>0</v>
      </c>
      <c r="O1160">
        <v>0</v>
      </c>
      <c r="P1160">
        <v>0</v>
      </c>
      <c r="X1160" t="str">
        <f>Attack[[#This Row],[服装]]&amp;Attack[[#This Row],[名前]]&amp;Attack[[#This Row],[レアリティ]]</f>
        <v>バカンス五色工ICONIC</v>
      </c>
    </row>
    <row r="1161" spans="1:24" x14ac:dyDescent="0.25">
      <c r="A1161">
        <f>VLOOKUP(Attack[[#This Row],[No用]],SetNo[[No.用]:[vlookup 用]],2,FALSE)</f>
        <v>271</v>
      </c>
      <c r="B1161">
        <f>IF(ROW()=2,1,IF(A1160&lt;&gt;Attack[[#This Row],[No]],1,B1160+1))</f>
        <v>2</v>
      </c>
      <c r="C1161" s="1" t="s">
        <v>705</v>
      </c>
      <c r="D1161" s="1" t="s">
        <v>111</v>
      </c>
      <c r="E1161" s="10" t="s">
        <v>77</v>
      </c>
      <c r="F1161" s="1" t="s">
        <v>78</v>
      </c>
      <c r="G1161" s="1" t="s">
        <v>118</v>
      </c>
      <c r="H1161" s="1" t="s">
        <v>71</v>
      </c>
      <c r="I1161">
        <v>1</v>
      </c>
      <c r="J1161" t="s">
        <v>234</v>
      </c>
      <c r="K1161" s="1" t="s">
        <v>169</v>
      </c>
      <c r="L1161" s="1" t="s">
        <v>173</v>
      </c>
      <c r="M1161">
        <v>38</v>
      </c>
      <c r="N1161">
        <v>0</v>
      </c>
      <c r="O1161">
        <v>0</v>
      </c>
      <c r="P1161">
        <v>0</v>
      </c>
      <c r="X1161" t="str">
        <f>Attack[[#This Row],[服装]]&amp;Attack[[#This Row],[名前]]&amp;Attack[[#This Row],[レアリティ]]</f>
        <v>バカンス五色工ICONIC</v>
      </c>
    </row>
    <row r="1162" spans="1:24" x14ac:dyDescent="0.25">
      <c r="A1162">
        <f>VLOOKUP(Attack[[#This Row],[No用]],SetNo[[No.用]:[vlookup 用]],2,FALSE)</f>
        <v>271</v>
      </c>
      <c r="B1162">
        <f>IF(ROW()=2,1,IF(A1161&lt;&gt;Attack[[#This Row],[No]],1,B1161+1))</f>
        <v>3</v>
      </c>
      <c r="C1162" s="1" t="s">
        <v>705</v>
      </c>
      <c r="D1162" s="1" t="s">
        <v>111</v>
      </c>
      <c r="E1162" s="10" t="s">
        <v>77</v>
      </c>
      <c r="F1162" s="1" t="s">
        <v>78</v>
      </c>
      <c r="G1162" s="1" t="s">
        <v>118</v>
      </c>
      <c r="H1162" s="1" t="s">
        <v>71</v>
      </c>
      <c r="I1162">
        <v>1</v>
      </c>
      <c r="J1162" t="s">
        <v>234</v>
      </c>
      <c r="K1162" s="1" t="s">
        <v>170</v>
      </c>
      <c r="L1162" s="1" t="s">
        <v>178</v>
      </c>
      <c r="M1162">
        <v>36</v>
      </c>
      <c r="N1162">
        <v>0</v>
      </c>
      <c r="O1162">
        <v>0</v>
      </c>
      <c r="P1162">
        <v>0</v>
      </c>
      <c r="X1162" t="str">
        <f>Attack[[#This Row],[服装]]&amp;Attack[[#This Row],[名前]]&amp;Attack[[#This Row],[レアリティ]]</f>
        <v>バカンス五色工ICONIC</v>
      </c>
    </row>
    <row r="1163" spans="1:24" x14ac:dyDescent="0.25">
      <c r="A1163">
        <f>VLOOKUP(Attack[[#This Row],[No用]],SetNo[[No.用]:[vlookup 用]],2,FALSE)</f>
        <v>271</v>
      </c>
      <c r="B1163">
        <f>IF(ROW()=2,1,IF(A1162&lt;&gt;Attack[[#This Row],[No]],1,B1162+1))</f>
        <v>4</v>
      </c>
      <c r="C1163" s="1" t="s">
        <v>705</v>
      </c>
      <c r="D1163" s="1" t="s">
        <v>111</v>
      </c>
      <c r="E1163" s="10" t="s">
        <v>77</v>
      </c>
      <c r="F1163" s="1" t="s">
        <v>78</v>
      </c>
      <c r="G1163" s="1" t="s">
        <v>118</v>
      </c>
      <c r="H1163" s="1" t="s">
        <v>71</v>
      </c>
      <c r="I1163">
        <v>1</v>
      </c>
      <c r="J1163" t="s">
        <v>234</v>
      </c>
      <c r="K1163" s="1" t="s">
        <v>257</v>
      </c>
      <c r="L1163" s="1" t="s">
        <v>173</v>
      </c>
      <c r="M1163">
        <v>40</v>
      </c>
      <c r="N1163">
        <v>0</v>
      </c>
      <c r="O1163">
        <v>0</v>
      </c>
      <c r="P1163">
        <v>0</v>
      </c>
      <c r="X1163" t="str">
        <f>Attack[[#This Row],[服装]]&amp;Attack[[#This Row],[名前]]&amp;Attack[[#This Row],[レアリティ]]</f>
        <v>バカンス五色工ICONIC</v>
      </c>
    </row>
    <row r="1164" spans="1:24" x14ac:dyDescent="0.25">
      <c r="A1164">
        <f>VLOOKUP(Attack[[#This Row],[No用]],SetNo[[No.用]:[vlookup 用]],2,FALSE)</f>
        <v>271</v>
      </c>
      <c r="B1164">
        <f>IF(ROW()=2,1,IF(A1163&lt;&gt;Attack[[#This Row],[No]],1,B1163+1))</f>
        <v>5</v>
      </c>
      <c r="C1164" s="1" t="s">
        <v>705</v>
      </c>
      <c r="D1164" s="1" t="s">
        <v>111</v>
      </c>
      <c r="E1164" s="10" t="s">
        <v>77</v>
      </c>
      <c r="F1164" s="1" t="s">
        <v>78</v>
      </c>
      <c r="G1164" s="1" t="s">
        <v>118</v>
      </c>
      <c r="H1164" s="1" t="s">
        <v>71</v>
      </c>
      <c r="I1164">
        <v>1</v>
      </c>
      <c r="J1164" t="s">
        <v>234</v>
      </c>
      <c r="K1164" s="1" t="s">
        <v>264</v>
      </c>
      <c r="L1164" s="1" t="s">
        <v>173</v>
      </c>
      <c r="M1164">
        <v>45</v>
      </c>
      <c r="N1164">
        <v>0</v>
      </c>
      <c r="O1164">
        <v>0</v>
      </c>
      <c r="P1164">
        <v>0</v>
      </c>
      <c r="X1164" t="str">
        <f>Attack[[#This Row],[服装]]&amp;Attack[[#This Row],[名前]]&amp;Attack[[#This Row],[レアリティ]]</f>
        <v>バカンス五色工ICONIC</v>
      </c>
    </row>
    <row r="1165" spans="1:24" x14ac:dyDescent="0.25">
      <c r="A1165">
        <f>VLOOKUP(Attack[[#This Row],[No用]],SetNo[[No.用]:[vlookup 用]],2,FALSE)</f>
        <v>271</v>
      </c>
      <c r="B1165">
        <f>IF(ROW()=2,1,IF(A1164&lt;&gt;Attack[[#This Row],[No]],1,B1164+1))</f>
        <v>6</v>
      </c>
      <c r="C1165" s="1" t="s">
        <v>705</v>
      </c>
      <c r="D1165" s="1" t="s">
        <v>111</v>
      </c>
      <c r="E1165" s="10" t="s">
        <v>77</v>
      </c>
      <c r="F1165" s="1" t="s">
        <v>78</v>
      </c>
      <c r="G1165" s="1" t="s">
        <v>118</v>
      </c>
      <c r="H1165" s="1" t="s">
        <v>71</v>
      </c>
      <c r="I1165">
        <v>1</v>
      </c>
      <c r="J1165" t="s">
        <v>234</v>
      </c>
      <c r="K1165" s="1" t="s">
        <v>172</v>
      </c>
      <c r="L1165" s="1" t="s">
        <v>162</v>
      </c>
      <c r="M1165">
        <v>33</v>
      </c>
      <c r="N1165">
        <v>0</v>
      </c>
      <c r="O1165">
        <v>0</v>
      </c>
      <c r="P1165">
        <v>0</v>
      </c>
      <c r="X1165" t="str">
        <f>Attack[[#This Row],[服装]]&amp;Attack[[#This Row],[名前]]&amp;Attack[[#This Row],[レアリティ]]</f>
        <v>バカンス五色工ICONIC</v>
      </c>
    </row>
    <row r="1166" spans="1:24" x14ac:dyDescent="0.25">
      <c r="A1166">
        <f>VLOOKUP(Attack[[#This Row],[No用]],SetNo[[No.用]:[vlookup 用]],2,FALSE)</f>
        <v>271</v>
      </c>
      <c r="B1166">
        <f>IF(ROW()=2,1,IF(A1165&lt;&gt;Attack[[#This Row],[No]],1,B1165+1))</f>
        <v>7</v>
      </c>
      <c r="C1166" s="1" t="s">
        <v>705</v>
      </c>
      <c r="D1166" s="1" t="s">
        <v>111</v>
      </c>
      <c r="E1166" s="10" t="s">
        <v>77</v>
      </c>
      <c r="F1166" s="1" t="s">
        <v>78</v>
      </c>
      <c r="G1166" s="1" t="s">
        <v>118</v>
      </c>
      <c r="H1166" s="1" t="s">
        <v>71</v>
      </c>
      <c r="I1166">
        <v>1</v>
      </c>
      <c r="J1166" t="s">
        <v>234</v>
      </c>
      <c r="K1166" s="1" t="s">
        <v>183</v>
      </c>
      <c r="L1166" s="1" t="s">
        <v>224</v>
      </c>
      <c r="M1166">
        <v>49</v>
      </c>
      <c r="N1166">
        <v>0</v>
      </c>
      <c r="O1166">
        <v>59</v>
      </c>
      <c r="P1166">
        <v>0</v>
      </c>
      <c r="X1166" t="str">
        <f>Attack[[#This Row],[服装]]&amp;Attack[[#This Row],[名前]]&amp;Attack[[#This Row],[レアリティ]]</f>
        <v>バカンス五色工ICONIC</v>
      </c>
    </row>
    <row r="1167" spans="1:24" x14ac:dyDescent="0.25">
      <c r="A1167">
        <f>VLOOKUP(Attack[[#This Row],[No用]],SetNo[[No.用]:[vlookup 用]],2,FALSE)</f>
        <v>271</v>
      </c>
      <c r="B1167">
        <f>IF(ROW()=2,1,IF(A1166&lt;&gt;Attack[[#This Row],[No]],1,B1166+1))</f>
        <v>8</v>
      </c>
      <c r="C1167" s="1" t="s">
        <v>705</v>
      </c>
      <c r="D1167" s="1" t="s">
        <v>111</v>
      </c>
      <c r="E1167" s="10" t="s">
        <v>77</v>
      </c>
      <c r="F1167" s="1" t="s">
        <v>78</v>
      </c>
      <c r="G1167" s="1" t="s">
        <v>118</v>
      </c>
      <c r="H1167" s="1" t="s">
        <v>71</v>
      </c>
      <c r="I1167">
        <v>1</v>
      </c>
      <c r="J1167" t="s">
        <v>234</v>
      </c>
      <c r="K1167" s="1" t="s">
        <v>264</v>
      </c>
      <c r="L1167" s="1" t="s">
        <v>224</v>
      </c>
      <c r="M1167">
        <v>49</v>
      </c>
      <c r="N1167">
        <v>0</v>
      </c>
      <c r="O1167">
        <v>59</v>
      </c>
      <c r="P1167">
        <v>0</v>
      </c>
      <c r="X1167" t="str">
        <f>Attack[[#This Row],[服装]]&amp;Attack[[#This Row],[名前]]&amp;Attack[[#This Row],[レアリティ]]</f>
        <v>バカンス五色工ICONIC</v>
      </c>
    </row>
    <row r="1168" spans="1:24" x14ac:dyDescent="0.25">
      <c r="A1168">
        <f>VLOOKUP(Attack[[#This Row],[No用]],SetNo[[No.用]:[vlookup 用]],2,FALSE)</f>
        <v>272</v>
      </c>
      <c r="B1168">
        <f>IF(ROW()=2,1,IF(A1167&lt;&gt;Attack[[#This Row],[No]],1,B1167+1))</f>
        <v>1</v>
      </c>
      <c r="C1168" s="1" t="s">
        <v>790</v>
      </c>
      <c r="D1168" s="1" t="s">
        <v>111</v>
      </c>
      <c r="E1168" s="10" t="s">
        <v>73</v>
      </c>
      <c r="F1168" s="1" t="s">
        <v>78</v>
      </c>
      <c r="G1168" s="1" t="s">
        <v>118</v>
      </c>
      <c r="H1168" s="1" t="s">
        <v>71</v>
      </c>
      <c r="I1168">
        <v>1</v>
      </c>
      <c r="J1168" t="s">
        <v>234</v>
      </c>
      <c r="K1168" s="1" t="s">
        <v>168</v>
      </c>
      <c r="L1168" s="1" t="s">
        <v>178</v>
      </c>
      <c r="M1168" s="1">
        <v>34</v>
      </c>
      <c r="N1168">
        <v>0</v>
      </c>
      <c r="O1168">
        <v>0</v>
      </c>
      <c r="P1168">
        <v>0</v>
      </c>
      <c r="X1168" t="str">
        <f>Attack[[#This Row],[服装]]&amp;Attack[[#This Row],[名前]]&amp;Attack[[#This Row],[レアリティ]]</f>
        <v>Xmas2五色工ICONIC</v>
      </c>
    </row>
    <row r="1169" spans="1:24" x14ac:dyDescent="0.25">
      <c r="A1169">
        <f>VLOOKUP(Attack[[#This Row],[No用]],SetNo[[No.用]:[vlookup 用]],2,FALSE)</f>
        <v>272</v>
      </c>
      <c r="B1169">
        <f>IF(ROW()=2,1,IF(A1168&lt;&gt;Attack[[#This Row],[No]],1,B1168+1))</f>
        <v>2</v>
      </c>
      <c r="C1169" s="1" t="s">
        <v>790</v>
      </c>
      <c r="D1169" s="1" t="s">
        <v>111</v>
      </c>
      <c r="E1169" s="10" t="s">
        <v>73</v>
      </c>
      <c r="F1169" s="1" t="s">
        <v>78</v>
      </c>
      <c r="G1169" s="1" t="s">
        <v>118</v>
      </c>
      <c r="H1169" s="1" t="s">
        <v>71</v>
      </c>
      <c r="I1169">
        <v>1</v>
      </c>
      <c r="J1169" t="s">
        <v>234</v>
      </c>
      <c r="K1169" s="1" t="s">
        <v>169</v>
      </c>
      <c r="L1169" s="1" t="s">
        <v>178</v>
      </c>
      <c r="M1169">
        <v>34</v>
      </c>
      <c r="N1169">
        <v>0</v>
      </c>
      <c r="O1169">
        <v>0</v>
      </c>
      <c r="P1169">
        <v>0</v>
      </c>
      <c r="X1169" t="str">
        <f>Attack[[#This Row],[服装]]&amp;Attack[[#This Row],[名前]]&amp;Attack[[#This Row],[レアリティ]]</f>
        <v>Xmas2五色工ICONIC</v>
      </c>
    </row>
    <row r="1170" spans="1:24" x14ac:dyDescent="0.25">
      <c r="A1170">
        <f>VLOOKUP(Attack[[#This Row],[No用]],SetNo[[No.用]:[vlookup 用]],2,FALSE)</f>
        <v>272</v>
      </c>
      <c r="B1170">
        <f>IF(ROW()=2,1,IF(A1169&lt;&gt;Attack[[#This Row],[No]],1,B1169+1))</f>
        <v>3</v>
      </c>
      <c r="C1170" s="1" t="s">
        <v>790</v>
      </c>
      <c r="D1170" s="1" t="s">
        <v>111</v>
      </c>
      <c r="E1170" s="10" t="s">
        <v>73</v>
      </c>
      <c r="F1170" s="1" t="s">
        <v>78</v>
      </c>
      <c r="G1170" s="1" t="s">
        <v>118</v>
      </c>
      <c r="H1170" s="1" t="s">
        <v>71</v>
      </c>
      <c r="I1170">
        <v>1</v>
      </c>
      <c r="J1170" t="s">
        <v>234</v>
      </c>
      <c r="K1170" s="1" t="s">
        <v>264</v>
      </c>
      <c r="L1170" s="1" t="s">
        <v>173</v>
      </c>
      <c r="M1170">
        <v>45</v>
      </c>
      <c r="N1170">
        <v>0</v>
      </c>
      <c r="O1170">
        <v>0</v>
      </c>
      <c r="P1170">
        <v>0</v>
      </c>
      <c r="X1170" t="str">
        <f>Attack[[#This Row],[服装]]&amp;Attack[[#This Row],[名前]]&amp;Attack[[#This Row],[レアリティ]]</f>
        <v>Xmas2五色工ICONIC</v>
      </c>
    </row>
    <row r="1171" spans="1:24" x14ac:dyDescent="0.25">
      <c r="A1171">
        <f>VLOOKUP(Attack[[#This Row],[No用]],SetNo[[No.用]:[vlookup 用]],2,FALSE)</f>
        <v>272</v>
      </c>
      <c r="B1171">
        <f>IF(ROW()=2,1,IF(A1170&lt;&gt;Attack[[#This Row],[No]],1,B1170+1))</f>
        <v>4</v>
      </c>
      <c r="C1171" s="1" t="s">
        <v>790</v>
      </c>
      <c r="D1171" s="1" t="s">
        <v>111</v>
      </c>
      <c r="E1171" s="10" t="s">
        <v>73</v>
      </c>
      <c r="F1171" s="1" t="s">
        <v>78</v>
      </c>
      <c r="G1171" s="1" t="s">
        <v>118</v>
      </c>
      <c r="H1171" s="1" t="s">
        <v>71</v>
      </c>
      <c r="I1171">
        <v>1</v>
      </c>
      <c r="J1171" t="s">
        <v>234</v>
      </c>
      <c r="K1171" s="1" t="s">
        <v>172</v>
      </c>
      <c r="L1171" s="1" t="s">
        <v>162</v>
      </c>
      <c r="M1171">
        <v>34</v>
      </c>
      <c r="N1171">
        <v>0</v>
      </c>
      <c r="O1171">
        <v>0</v>
      </c>
      <c r="P1171">
        <v>0</v>
      </c>
      <c r="X1171" t="str">
        <f>Attack[[#This Row],[服装]]&amp;Attack[[#This Row],[名前]]&amp;Attack[[#This Row],[レアリティ]]</f>
        <v>Xmas2五色工ICONIC</v>
      </c>
    </row>
    <row r="1172" spans="1:24" x14ac:dyDescent="0.25">
      <c r="A1172">
        <f>VLOOKUP(Attack[[#This Row],[No用]],SetNo[[No.用]:[vlookup 用]],2,FALSE)</f>
        <v>272</v>
      </c>
      <c r="B1172">
        <f>IF(ROW()=2,1,IF(A1171&lt;&gt;Attack[[#This Row],[No]],1,B1171+1))</f>
        <v>5</v>
      </c>
      <c r="C1172" s="1" t="s">
        <v>790</v>
      </c>
      <c r="D1172" s="1" t="s">
        <v>111</v>
      </c>
      <c r="E1172" s="10" t="s">
        <v>73</v>
      </c>
      <c r="F1172" s="1" t="s">
        <v>78</v>
      </c>
      <c r="G1172" s="1" t="s">
        <v>118</v>
      </c>
      <c r="H1172" s="1" t="s">
        <v>71</v>
      </c>
      <c r="I1172">
        <v>1</v>
      </c>
      <c r="J1172" t="s">
        <v>234</v>
      </c>
      <c r="K1172" s="1" t="s">
        <v>183</v>
      </c>
      <c r="L1172" s="1" t="s">
        <v>224</v>
      </c>
      <c r="M1172">
        <v>49</v>
      </c>
      <c r="N1172">
        <v>0</v>
      </c>
      <c r="O1172">
        <v>59</v>
      </c>
      <c r="P1172">
        <v>0</v>
      </c>
      <c r="X1172" t="str">
        <f>Attack[[#This Row],[服装]]&amp;Attack[[#This Row],[名前]]&amp;Attack[[#This Row],[レアリティ]]</f>
        <v>Xmas2五色工ICONIC</v>
      </c>
    </row>
    <row r="1173" spans="1:24" x14ac:dyDescent="0.25">
      <c r="A1173">
        <f>VLOOKUP(Attack[[#This Row],[No用]],SetNo[[No.用]:[vlookup 用]],2,FALSE)</f>
        <v>273</v>
      </c>
      <c r="B1173">
        <f>IF(ROW()=2,1,IF(A1172&lt;&gt;Attack[[#This Row],[No]],1,B1172+1))</f>
        <v>1</v>
      </c>
      <c r="C1173" s="1" t="s">
        <v>951</v>
      </c>
      <c r="D1173" s="1" t="s">
        <v>111</v>
      </c>
      <c r="E1173" s="10" t="s">
        <v>90</v>
      </c>
      <c r="F1173" s="1" t="s">
        <v>78</v>
      </c>
      <c r="G1173" s="1" t="s">
        <v>118</v>
      </c>
      <c r="H1173" s="1" t="s">
        <v>71</v>
      </c>
      <c r="I1173">
        <v>1</v>
      </c>
      <c r="J1173" t="s">
        <v>234</v>
      </c>
      <c r="K1173" s="1" t="s">
        <v>168</v>
      </c>
      <c r="L1173" s="1" t="s">
        <v>173</v>
      </c>
      <c r="M1173">
        <v>37</v>
      </c>
      <c r="N1173">
        <v>0</v>
      </c>
      <c r="O1173">
        <v>0</v>
      </c>
      <c r="P1173">
        <v>0</v>
      </c>
      <c r="X1173" t="str">
        <f>Attack[[#This Row],[服装]]&amp;Attack[[#This Row],[名前]]&amp;Attack[[#This Row],[レアリティ]]</f>
        <v>サバゲ2五色工ICONIC</v>
      </c>
    </row>
    <row r="1174" spans="1:24" x14ac:dyDescent="0.25">
      <c r="A1174">
        <f>VLOOKUP(Attack[[#This Row],[No用]],SetNo[[No.用]:[vlookup 用]],2,FALSE)</f>
        <v>273</v>
      </c>
      <c r="B1174">
        <f>IF(ROW()=2,1,IF(A1173&lt;&gt;Attack[[#This Row],[No]],1,B1173+1))</f>
        <v>2</v>
      </c>
      <c r="C1174" s="1" t="s">
        <v>951</v>
      </c>
      <c r="D1174" s="1" t="s">
        <v>111</v>
      </c>
      <c r="E1174" s="10" t="s">
        <v>90</v>
      </c>
      <c r="F1174" s="1" t="s">
        <v>78</v>
      </c>
      <c r="G1174" s="1" t="s">
        <v>118</v>
      </c>
      <c r="H1174" s="1" t="s">
        <v>71</v>
      </c>
      <c r="I1174">
        <v>1</v>
      </c>
      <c r="J1174" t="s">
        <v>234</v>
      </c>
      <c r="K1174" s="1" t="s">
        <v>169</v>
      </c>
      <c r="L1174" s="1" t="s">
        <v>173</v>
      </c>
      <c r="M1174">
        <v>37</v>
      </c>
      <c r="N1174">
        <v>0</v>
      </c>
      <c r="O1174">
        <v>0</v>
      </c>
      <c r="P1174">
        <v>0</v>
      </c>
      <c r="X1174" t="str">
        <f>Attack[[#This Row],[服装]]&amp;Attack[[#This Row],[名前]]&amp;Attack[[#This Row],[レアリティ]]</f>
        <v>サバゲ2五色工ICONIC</v>
      </c>
    </row>
    <row r="1175" spans="1:24" x14ac:dyDescent="0.25">
      <c r="A1175">
        <f>VLOOKUP(Attack[[#This Row],[No用]],SetNo[[No.用]:[vlookup 用]],2,FALSE)</f>
        <v>273</v>
      </c>
      <c r="B1175">
        <f>IF(ROW()=2,1,IF(A1174&lt;&gt;Attack[[#This Row],[No]],1,B1174+1))</f>
        <v>3</v>
      </c>
      <c r="C1175" s="1" t="s">
        <v>951</v>
      </c>
      <c r="D1175" s="1" t="s">
        <v>111</v>
      </c>
      <c r="E1175" s="10" t="s">
        <v>90</v>
      </c>
      <c r="F1175" s="1" t="s">
        <v>78</v>
      </c>
      <c r="G1175" s="1" t="s">
        <v>118</v>
      </c>
      <c r="H1175" s="1" t="s">
        <v>71</v>
      </c>
      <c r="I1175">
        <v>1</v>
      </c>
      <c r="J1175" t="s">
        <v>234</v>
      </c>
      <c r="K1175" s="1" t="s">
        <v>264</v>
      </c>
      <c r="L1175" s="1" t="s">
        <v>173</v>
      </c>
      <c r="M1175">
        <v>45</v>
      </c>
      <c r="N1175">
        <v>0</v>
      </c>
      <c r="O1175">
        <v>0</v>
      </c>
      <c r="P1175">
        <v>0</v>
      </c>
      <c r="X1175" t="str">
        <f>Attack[[#This Row],[服装]]&amp;Attack[[#This Row],[名前]]&amp;Attack[[#This Row],[レアリティ]]</f>
        <v>サバゲ2五色工ICONIC</v>
      </c>
    </row>
    <row r="1176" spans="1:24" x14ac:dyDescent="0.25">
      <c r="A1176">
        <f>VLOOKUP(Attack[[#This Row],[No用]],SetNo[[No.用]:[vlookup 用]],2,FALSE)</f>
        <v>273</v>
      </c>
      <c r="B1176">
        <f>IF(ROW()=2,1,IF(A1175&lt;&gt;Attack[[#This Row],[No]],1,B1175+1))</f>
        <v>4</v>
      </c>
      <c r="C1176" s="1" t="s">
        <v>951</v>
      </c>
      <c r="D1176" s="1" t="s">
        <v>111</v>
      </c>
      <c r="E1176" s="10" t="s">
        <v>90</v>
      </c>
      <c r="F1176" s="1" t="s">
        <v>78</v>
      </c>
      <c r="G1176" s="1" t="s">
        <v>118</v>
      </c>
      <c r="H1176" s="1" t="s">
        <v>71</v>
      </c>
      <c r="I1176">
        <v>1</v>
      </c>
      <c r="J1176" t="s">
        <v>234</v>
      </c>
      <c r="K1176" s="1" t="s">
        <v>172</v>
      </c>
      <c r="L1176" s="1" t="s">
        <v>162</v>
      </c>
      <c r="M1176">
        <v>34</v>
      </c>
      <c r="N1176">
        <v>0</v>
      </c>
      <c r="O1176">
        <v>0</v>
      </c>
      <c r="P1176">
        <v>0</v>
      </c>
      <c r="X1176" t="str">
        <f>Attack[[#This Row],[服装]]&amp;Attack[[#This Row],[名前]]&amp;Attack[[#This Row],[レアリティ]]</f>
        <v>サバゲ2五色工ICONIC</v>
      </c>
    </row>
    <row r="1177" spans="1:24" x14ac:dyDescent="0.25">
      <c r="A1177">
        <f>VLOOKUP(Attack[[#This Row],[No用]],SetNo[[No.用]:[vlookup 用]],2,FALSE)</f>
        <v>274</v>
      </c>
      <c r="B1177">
        <f>IF(ROW()=2,1,IF(A1176&lt;&gt;Attack[[#This Row],[No]],1,B1176+1))</f>
        <v>1</v>
      </c>
      <c r="C1177" t="s">
        <v>108</v>
      </c>
      <c r="D1177" t="s">
        <v>112</v>
      </c>
      <c r="E1177" t="s">
        <v>73</v>
      </c>
      <c r="F1177" t="s">
        <v>74</v>
      </c>
      <c r="G1177" t="s">
        <v>118</v>
      </c>
      <c r="H1177" t="s">
        <v>71</v>
      </c>
      <c r="I1177">
        <v>1</v>
      </c>
      <c r="J1177" t="s">
        <v>234</v>
      </c>
      <c r="K1177" t="s">
        <v>9</v>
      </c>
      <c r="L1177" t="s">
        <v>372</v>
      </c>
      <c r="M1177">
        <v>27</v>
      </c>
      <c r="N1177">
        <v>0</v>
      </c>
      <c r="O1177">
        <v>0</v>
      </c>
      <c r="P1177">
        <v>0</v>
      </c>
      <c r="X1177" t="str">
        <f>Attack[[#This Row],[服装]]&amp;Attack[[#This Row],[名前]]&amp;Attack[[#This Row],[レアリティ]]</f>
        <v>ユニフォーム白布賢二郎ICONIC</v>
      </c>
    </row>
    <row r="1178" spans="1:24" x14ac:dyDescent="0.25">
      <c r="A1178">
        <f>VLOOKUP(Attack[[#This Row],[No用]],SetNo[[No.用]:[vlookup 用]],2,FALSE)</f>
        <v>274</v>
      </c>
      <c r="B1178">
        <f>IF(ROW()=2,1,IF(A1177&lt;&gt;Attack[[#This Row],[No]],1,B1177+1))</f>
        <v>2</v>
      </c>
      <c r="C1178" t="s">
        <v>108</v>
      </c>
      <c r="D1178" t="s">
        <v>112</v>
      </c>
      <c r="E1178" t="s">
        <v>73</v>
      </c>
      <c r="F1178" t="s">
        <v>74</v>
      </c>
      <c r="G1178" t="s">
        <v>118</v>
      </c>
      <c r="H1178" t="s">
        <v>71</v>
      </c>
      <c r="I1178">
        <v>1</v>
      </c>
      <c r="J1178" t="s">
        <v>234</v>
      </c>
      <c r="K1178" t="s">
        <v>370</v>
      </c>
      <c r="L1178" t="s">
        <v>372</v>
      </c>
      <c r="M1178">
        <v>27</v>
      </c>
      <c r="N1178">
        <v>0</v>
      </c>
      <c r="O1178">
        <v>0</v>
      </c>
      <c r="P1178">
        <v>0</v>
      </c>
      <c r="X1178" t="str">
        <f>Attack[[#This Row],[服装]]&amp;Attack[[#This Row],[名前]]&amp;Attack[[#This Row],[レアリティ]]</f>
        <v>ユニフォーム白布賢二郎ICONIC</v>
      </c>
    </row>
    <row r="1179" spans="1:24" x14ac:dyDescent="0.25">
      <c r="A1179">
        <f>VLOOKUP(Attack[[#This Row],[No用]],SetNo[[No.用]:[vlookup 用]],2,FALSE)</f>
        <v>275</v>
      </c>
      <c r="B1179">
        <f>IF(ROW()=2,1,IF(A1178&lt;&gt;Attack[[#This Row],[No]],1,B1178+1))</f>
        <v>1</v>
      </c>
      <c r="C1179" t="s">
        <v>365</v>
      </c>
      <c r="D1179" t="s">
        <v>366</v>
      </c>
      <c r="E1179" t="s">
        <v>24</v>
      </c>
      <c r="F1179" t="s">
        <v>31</v>
      </c>
      <c r="G1179" t="s">
        <v>157</v>
      </c>
      <c r="H1179" t="s">
        <v>71</v>
      </c>
      <c r="I1179">
        <v>1</v>
      </c>
      <c r="J1179" t="s">
        <v>234</v>
      </c>
      <c r="K1179" t="s">
        <v>9</v>
      </c>
      <c r="L1179" t="s">
        <v>372</v>
      </c>
      <c r="M1179">
        <v>27</v>
      </c>
      <c r="N1179">
        <v>0</v>
      </c>
      <c r="O1179">
        <v>0</v>
      </c>
      <c r="P1179">
        <v>0</v>
      </c>
      <c r="X1179" t="str">
        <f>Attack[[#This Row],[服装]]&amp;Attack[[#This Row],[名前]]&amp;Attack[[#This Row],[レアリティ]]</f>
        <v>探偵白布賢二郎ICONIC</v>
      </c>
    </row>
    <row r="1180" spans="1:24" x14ac:dyDescent="0.25">
      <c r="A1180">
        <f>VLOOKUP(Attack[[#This Row],[No用]],SetNo[[No.用]:[vlookup 用]],2,FALSE)</f>
        <v>275</v>
      </c>
      <c r="B1180">
        <f>IF(ROW()=2,1,IF(A1179&lt;&gt;Attack[[#This Row],[No]],1,B1179+1))</f>
        <v>2</v>
      </c>
      <c r="C1180" t="s">
        <v>365</v>
      </c>
      <c r="D1180" t="s">
        <v>366</v>
      </c>
      <c r="E1180" t="s">
        <v>24</v>
      </c>
      <c r="F1180" t="s">
        <v>31</v>
      </c>
      <c r="G1180" t="s">
        <v>157</v>
      </c>
      <c r="H1180" t="s">
        <v>71</v>
      </c>
      <c r="I1180">
        <v>1</v>
      </c>
      <c r="J1180" t="s">
        <v>234</v>
      </c>
      <c r="K1180" t="s">
        <v>370</v>
      </c>
      <c r="L1180" t="s">
        <v>372</v>
      </c>
      <c r="M1180">
        <v>27</v>
      </c>
      <c r="N1180">
        <v>0</v>
      </c>
      <c r="O1180">
        <v>0</v>
      </c>
      <c r="P1180">
        <v>0</v>
      </c>
      <c r="X1180" t="str">
        <f>Attack[[#This Row],[服装]]&amp;Attack[[#This Row],[名前]]&amp;Attack[[#This Row],[レアリティ]]</f>
        <v>探偵白布賢二郎ICONIC</v>
      </c>
    </row>
    <row r="1181" spans="1:24" x14ac:dyDescent="0.25">
      <c r="A1181">
        <f>VLOOKUP(Attack[[#This Row],[No用]],SetNo[[No.用]:[vlookup 用]],2,FALSE)</f>
        <v>276</v>
      </c>
      <c r="B1181">
        <f>IF(ROW()=2,1,IF(A1180&lt;&gt;Attack[[#This Row],[No]],1,B1180+1))</f>
        <v>1</v>
      </c>
      <c r="C1181" s="1" t="s">
        <v>149</v>
      </c>
      <c r="D1181" s="1" t="s">
        <v>366</v>
      </c>
      <c r="E1181" s="1" t="s">
        <v>77</v>
      </c>
      <c r="F1181" s="1" t="s">
        <v>31</v>
      </c>
      <c r="G1181" s="1" t="s">
        <v>157</v>
      </c>
      <c r="H1181" s="1" t="s">
        <v>71</v>
      </c>
      <c r="I1181">
        <v>1</v>
      </c>
      <c r="J1181" t="s">
        <v>234</v>
      </c>
      <c r="K1181" t="s">
        <v>9</v>
      </c>
      <c r="L1181" t="s">
        <v>372</v>
      </c>
      <c r="M1181">
        <v>27</v>
      </c>
      <c r="N1181">
        <v>0</v>
      </c>
      <c r="O1181">
        <v>0</v>
      </c>
      <c r="P1181">
        <v>0</v>
      </c>
      <c r="X1181" t="str">
        <f>Attack[[#This Row],[服装]]&amp;Attack[[#This Row],[名前]]&amp;Attack[[#This Row],[レアリティ]]</f>
        <v>制服白布賢二郎ICONIC</v>
      </c>
    </row>
    <row r="1182" spans="1:24" x14ac:dyDescent="0.25">
      <c r="A1182">
        <f>VLOOKUP(Attack[[#This Row],[No用]],SetNo[[No.用]:[vlookup 用]],2,FALSE)</f>
        <v>276</v>
      </c>
      <c r="B1182">
        <f>IF(ROW()=2,1,IF(A1181&lt;&gt;Attack[[#This Row],[No]],1,B1181+1))</f>
        <v>2</v>
      </c>
      <c r="C1182" s="1" t="s">
        <v>149</v>
      </c>
      <c r="D1182" s="1" t="s">
        <v>366</v>
      </c>
      <c r="E1182" s="1" t="s">
        <v>77</v>
      </c>
      <c r="F1182" s="1" t="s">
        <v>31</v>
      </c>
      <c r="G1182" s="1" t="s">
        <v>157</v>
      </c>
      <c r="H1182" s="1" t="s">
        <v>71</v>
      </c>
      <c r="I1182">
        <v>1</v>
      </c>
      <c r="J1182" t="s">
        <v>234</v>
      </c>
      <c r="K1182" t="s">
        <v>370</v>
      </c>
      <c r="L1182" t="s">
        <v>372</v>
      </c>
      <c r="M1182">
        <v>27</v>
      </c>
      <c r="N1182">
        <v>0</v>
      </c>
      <c r="O1182">
        <v>0</v>
      </c>
      <c r="P1182">
        <v>0</v>
      </c>
      <c r="X1182" t="str">
        <f>Attack[[#This Row],[服装]]&amp;Attack[[#This Row],[名前]]&amp;Attack[[#This Row],[レアリティ]]</f>
        <v>制服白布賢二郎ICONIC</v>
      </c>
    </row>
    <row r="1183" spans="1:24" x14ac:dyDescent="0.25">
      <c r="A1183">
        <f>VLOOKUP(Attack[[#This Row],[No用]],SetNo[[No.用]:[vlookup 用]],2,FALSE)</f>
        <v>277</v>
      </c>
      <c r="B1183">
        <f>IF(ROW()=2,1,IF(A1182&lt;&gt;Attack[[#This Row],[No]],1,B1182+1))</f>
        <v>1</v>
      </c>
      <c r="C1183" s="1" t="s">
        <v>705</v>
      </c>
      <c r="D1183" s="1" t="s">
        <v>366</v>
      </c>
      <c r="E1183" s="1" t="s">
        <v>73</v>
      </c>
      <c r="F1183" s="1" t="s">
        <v>31</v>
      </c>
      <c r="G1183" s="1" t="s">
        <v>157</v>
      </c>
      <c r="H1183" s="1" t="s">
        <v>71</v>
      </c>
      <c r="I1183">
        <v>1</v>
      </c>
      <c r="J1183" t="s">
        <v>234</v>
      </c>
      <c r="K1183" t="s">
        <v>9</v>
      </c>
      <c r="L1183" s="1" t="s">
        <v>162</v>
      </c>
      <c r="M1183">
        <v>24</v>
      </c>
      <c r="N1183">
        <v>0</v>
      </c>
      <c r="O1183">
        <v>0</v>
      </c>
      <c r="P1183">
        <v>0</v>
      </c>
      <c r="X1183" t="str">
        <f>Attack[[#This Row],[服装]]&amp;Attack[[#This Row],[名前]]&amp;Attack[[#This Row],[レアリティ]]</f>
        <v>バカンス白布賢二郎ICONIC</v>
      </c>
    </row>
    <row r="1184" spans="1:24" x14ac:dyDescent="0.25">
      <c r="A1184">
        <f>VLOOKUP(Attack[[#This Row],[No用]],SetNo[[No.用]:[vlookup 用]],2,FALSE)</f>
        <v>277</v>
      </c>
      <c r="B1184">
        <f>IF(ROW()=2,1,IF(A1183&lt;&gt;Attack[[#This Row],[No]],1,B1183+1))</f>
        <v>2</v>
      </c>
      <c r="C1184" s="1" t="s">
        <v>705</v>
      </c>
      <c r="D1184" s="1" t="s">
        <v>366</v>
      </c>
      <c r="E1184" s="1" t="s">
        <v>73</v>
      </c>
      <c r="F1184" s="1" t="s">
        <v>31</v>
      </c>
      <c r="G1184" s="1" t="s">
        <v>157</v>
      </c>
      <c r="H1184" s="1" t="s">
        <v>71</v>
      </c>
      <c r="I1184">
        <v>1</v>
      </c>
      <c r="J1184" t="s">
        <v>234</v>
      </c>
      <c r="K1184" t="s">
        <v>370</v>
      </c>
      <c r="L1184" s="1" t="s">
        <v>162</v>
      </c>
      <c r="M1184">
        <v>24</v>
      </c>
      <c r="N1184">
        <v>0</v>
      </c>
      <c r="O1184">
        <v>0</v>
      </c>
      <c r="P1184">
        <v>0</v>
      </c>
      <c r="X1184" t="str">
        <f>Attack[[#This Row],[服装]]&amp;Attack[[#This Row],[名前]]&amp;Attack[[#This Row],[レアリティ]]</f>
        <v>バカンス白布賢二郎ICONIC</v>
      </c>
    </row>
    <row r="1185" spans="1:24" x14ac:dyDescent="0.25">
      <c r="A1185">
        <f>VLOOKUP(Attack[[#This Row],[No用]],SetNo[[No.用]:[vlookup 用]],2,FALSE)</f>
        <v>278</v>
      </c>
      <c r="B1185">
        <f>IF(ROW()=2,1,IF(A1184&lt;&gt;Attack[[#This Row],[No]],1,B1184+1))</f>
        <v>1</v>
      </c>
      <c r="C1185" s="1" t="s">
        <v>822</v>
      </c>
      <c r="D1185" s="1" t="s">
        <v>366</v>
      </c>
      <c r="E1185" s="1" t="s">
        <v>90</v>
      </c>
      <c r="F1185" s="1" t="s">
        <v>31</v>
      </c>
      <c r="G1185" s="1" t="s">
        <v>157</v>
      </c>
      <c r="H1185" s="1" t="s">
        <v>71</v>
      </c>
      <c r="I1185">
        <v>1</v>
      </c>
      <c r="J1185" t="s">
        <v>234</v>
      </c>
      <c r="K1185" t="s">
        <v>9</v>
      </c>
      <c r="L1185" s="1" t="s">
        <v>162</v>
      </c>
      <c r="M1185">
        <v>24</v>
      </c>
      <c r="N1185">
        <v>0</v>
      </c>
      <c r="O1185">
        <v>0</v>
      </c>
      <c r="P1185">
        <v>0</v>
      </c>
      <c r="X1185" t="str">
        <f>Attack[[#This Row],[服装]]&amp;Attack[[#This Row],[名前]]&amp;Attack[[#This Row],[レアリティ]]</f>
        <v>路地裏2白布賢二郎ICONIC</v>
      </c>
    </row>
    <row r="1186" spans="1:24" x14ac:dyDescent="0.25">
      <c r="A1186">
        <f>VLOOKUP(Attack[[#This Row],[No用]],SetNo[[No.用]:[vlookup 用]],2,FALSE)</f>
        <v>278</v>
      </c>
      <c r="B1186">
        <f>IF(ROW()=2,1,IF(A1185&lt;&gt;Attack[[#This Row],[No]],1,B1185+1))</f>
        <v>2</v>
      </c>
      <c r="C1186" s="1" t="s">
        <v>822</v>
      </c>
      <c r="D1186" s="1" t="s">
        <v>366</v>
      </c>
      <c r="E1186" s="1" t="s">
        <v>90</v>
      </c>
      <c r="F1186" s="1" t="s">
        <v>31</v>
      </c>
      <c r="G1186" s="1" t="s">
        <v>157</v>
      </c>
      <c r="H1186" s="1" t="s">
        <v>71</v>
      </c>
      <c r="I1186">
        <v>1</v>
      </c>
      <c r="J1186" t="s">
        <v>234</v>
      </c>
      <c r="K1186" t="s">
        <v>370</v>
      </c>
      <c r="L1186" s="1" t="s">
        <v>162</v>
      </c>
      <c r="M1186">
        <v>24</v>
      </c>
      <c r="N1186">
        <v>0</v>
      </c>
      <c r="O1186">
        <v>0</v>
      </c>
      <c r="P1186">
        <v>0</v>
      </c>
      <c r="X1186" t="str">
        <f>Attack[[#This Row],[服装]]&amp;Attack[[#This Row],[名前]]&amp;Attack[[#This Row],[レアリティ]]</f>
        <v>路地裏2白布賢二郎ICONIC</v>
      </c>
    </row>
    <row r="1187" spans="1:24" x14ac:dyDescent="0.25">
      <c r="A1187">
        <f>VLOOKUP(Attack[[#This Row],[No用]],SetNo[[No.用]:[vlookup 用]],2,FALSE)</f>
        <v>279</v>
      </c>
      <c r="B1187">
        <f>IF(ROW()=2,1,IF(A1186&lt;&gt;Attack[[#This Row],[No]],1,B1186+1))</f>
        <v>1</v>
      </c>
      <c r="C1187" s="1" t="s">
        <v>1113</v>
      </c>
      <c r="D1187" s="1" t="s">
        <v>366</v>
      </c>
      <c r="E1187" s="1" t="s">
        <v>77</v>
      </c>
      <c r="F1187" s="1" t="s">
        <v>31</v>
      </c>
      <c r="G1187" s="1" t="s">
        <v>157</v>
      </c>
      <c r="H1187" s="1" t="s">
        <v>71</v>
      </c>
      <c r="I1187">
        <v>1</v>
      </c>
      <c r="J1187" t="s">
        <v>234</v>
      </c>
      <c r="K1187" t="s">
        <v>9</v>
      </c>
      <c r="L1187" s="1" t="s">
        <v>162</v>
      </c>
      <c r="M1187">
        <v>24</v>
      </c>
      <c r="N1187">
        <v>0</v>
      </c>
      <c r="O1187">
        <v>0</v>
      </c>
      <c r="P1187">
        <v>0</v>
      </c>
      <c r="X1187" t="str">
        <f>Attack[[#This Row],[服装]]&amp;Attack[[#This Row],[名前]]&amp;Attack[[#This Row],[レアリティ]]</f>
        <v>文化祭3白布賢二郎ICONIC</v>
      </c>
    </row>
    <row r="1188" spans="1:24" x14ac:dyDescent="0.25">
      <c r="A1188">
        <f>VLOOKUP(Attack[[#This Row],[No用]],SetNo[[No.用]:[vlookup 用]],2,FALSE)</f>
        <v>279</v>
      </c>
      <c r="B1188">
        <f>IF(ROW()=2,1,IF(A1187&lt;&gt;Attack[[#This Row],[No]],1,B1187+1))</f>
        <v>2</v>
      </c>
      <c r="C1188" s="1" t="s">
        <v>1113</v>
      </c>
      <c r="D1188" s="1" t="s">
        <v>366</v>
      </c>
      <c r="E1188" s="1" t="s">
        <v>77</v>
      </c>
      <c r="F1188" s="1" t="s">
        <v>31</v>
      </c>
      <c r="G1188" s="1" t="s">
        <v>157</v>
      </c>
      <c r="H1188" s="1" t="s">
        <v>71</v>
      </c>
      <c r="I1188">
        <v>1</v>
      </c>
      <c r="J1188" t="s">
        <v>234</v>
      </c>
      <c r="K1188" t="s">
        <v>370</v>
      </c>
      <c r="L1188" s="1" t="s">
        <v>162</v>
      </c>
      <c r="M1188">
        <v>24</v>
      </c>
      <c r="N1188">
        <v>0</v>
      </c>
      <c r="O1188">
        <v>0</v>
      </c>
      <c r="P1188">
        <v>0</v>
      </c>
      <c r="X1188" t="str">
        <f>Attack[[#This Row],[服装]]&amp;Attack[[#This Row],[名前]]&amp;Attack[[#This Row],[レアリティ]]</f>
        <v>文化祭3白布賢二郎ICONIC</v>
      </c>
    </row>
    <row r="1189" spans="1:24" x14ac:dyDescent="0.25">
      <c r="A1189">
        <f>VLOOKUP(Attack[[#This Row],[No用]],SetNo[[No.用]:[vlookup 用]],2,FALSE)</f>
        <v>280</v>
      </c>
      <c r="B1189">
        <f>IF(ROW()=2,1,IF(A1188&lt;&gt;Attack[[#This Row],[No]],1,B1188+1))</f>
        <v>1</v>
      </c>
      <c r="C1189" s="1" t="s">
        <v>1502</v>
      </c>
      <c r="D1189" s="1" t="s">
        <v>366</v>
      </c>
      <c r="E1189" s="1" t="s">
        <v>73</v>
      </c>
      <c r="F1189" s="1" t="s">
        <v>31</v>
      </c>
      <c r="G1189" s="1" t="s">
        <v>157</v>
      </c>
      <c r="H1189" s="1" t="s">
        <v>71</v>
      </c>
      <c r="I1189">
        <v>1</v>
      </c>
      <c r="J1189" t="s">
        <v>234</v>
      </c>
      <c r="K1189" t="s">
        <v>9</v>
      </c>
      <c r="L1189" s="1" t="s">
        <v>162</v>
      </c>
      <c r="M1189">
        <v>24</v>
      </c>
      <c r="N1189">
        <v>0</v>
      </c>
      <c r="O1189">
        <v>0</v>
      </c>
      <c r="P1189">
        <v>0</v>
      </c>
      <c r="X1189" t="str">
        <f>Attack[[#This Row],[服装]]&amp;Attack[[#This Row],[名前]]&amp;Attack[[#This Row],[レアリティ]]</f>
        <v>3周年白布賢二郎ICONIC</v>
      </c>
    </row>
    <row r="1190" spans="1:24" x14ac:dyDescent="0.25">
      <c r="A1190">
        <f>VLOOKUP(Attack[[#This Row],[No用]],SetNo[[No.用]:[vlookup 用]],2,FALSE)</f>
        <v>280</v>
      </c>
      <c r="B1190">
        <f>IF(ROW()=2,1,IF(A1189&lt;&gt;Attack[[#This Row],[No]],1,B1189+1))</f>
        <v>2</v>
      </c>
      <c r="C1190" s="1" t="s">
        <v>1502</v>
      </c>
      <c r="D1190" s="1" t="s">
        <v>366</v>
      </c>
      <c r="E1190" s="1" t="s">
        <v>73</v>
      </c>
      <c r="F1190" s="1" t="s">
        <v>31</v>
      </c>
      <c r="G1190" s="1" t="s">
        <v>157</v>
      </c>
      <c r="H1190" s="1" t="s">
        <v>71</v>
      </c>
      <c r="I1190">
        <v>1</v>
      </c>
      <c r="J1190" t="s">
        <v>234</v>
      </c>
      <c r="K1190" t="s">
        <v>370</v>
      </c>
      <c r="L1190" s="1" t="s">
        <v>162</v>
      </c>
      <c r="M1190">
        <v>24</v>
      </c>
      <c r="N1190">
        <v>0</v>
      </c>
      <c r="O1190">
        <v>0</v>
      </c>
      <c r="P1190">
        <v>0</v>
      </c>
      <c r="X1190" t="str">
        <f>Attack[[#This Row],[服装]]&amp;Attack[[#This Row],[名前]]&amp;Attack[[#This Row],[レアリティ]]</f>
        <v>3周年白布賢二郎ICONIC</v>
      </c>
    </row>
    <row r="1191" spans="1:24" x14ac:dyDescent="0.25">
      <c r="A1191">
        <f>VLOOKUP(Attack[[#This Row],[No用]],SetNo[[No.用]:[vlookup 用]],2,FALSE)</f>
        <v>281</v>
      </c>
      <c r="B1191">
        <f>IF(ROW()=2,1,IF(A1188&lt;&gt;Attack[[#This Row],[No]],1,B1188+1))</f>
        <v>1</v>
      </c>
      <c r="C1191" t="s">
        <v>108</v>
      </c>
      <c r="D1191" t="s">
        <v>113</v>
      </c>
      <c r="E1191" t="s">
        <v>73</v>
      </c>
      <c r="F1191" t="s">
        <v>78</v>
      </c>
      <c r="G1191" t="s">
        <v>118</v>
      </c>
      <c r="H1191" t="s">
        <v>71</v>
      </c>
      <c r="I1191">
        <v>1</v>
      </c>
      <c r="J1191" t="s">
        <v>234</v>
      </c>
      <c r="K1191" s="1" t="s">
        <v>168</v>
      </c>
      <c r="L1191" s="1" t="s">
        <v>173</v>
      </c>
      <c r="M1191">
        <v>34</v>
      </c>
      <c r="N1191">
        <v>0</v>
      </c>
      <c r="O1191">
        <v>0</v>
      </c>
      <c r="P1191">
        <v>0</v>
      </c>
      <c r="X1191" t="str">
        <f>Attack[[#This Row],[服装]]&amp;Attack[[#This Row],[名前]]&amp;Attack[[#This Row],[レアリティ]]</f>
        <v>ユニフォーム大平獅音ICONIC</v>
      </c>
    </row>
    <row r="1192" spans="1:24" x14ac:dyDescent="0.25">
      <c r="A1192">
        <f>VLOOKUP(Attack[[#This Row],[No用]],SetNo[[No.用]:[vlookup 用]],2,FALSE)</f>
        <v>281</v>
      </c>
      <c r="B1192">
        <f>IF(ROW()=2,1,IF(A1191&lt;&gt;Attack[[#This Row],[No]],1,B1191+1))</f>
        <v>2</v>
      </c>
      <c r="C1192" t="s">
        <v>108</v>
      </c>
      <c r="D1192" t="s">
        <v>113</v>
      </c>
      <c r="E1192" t="s">
        <v>73</v>
      </c>
      <c r="F1192" t="s">
        <v>78</v>
      </c>
      <c r="G1192" t="s">
        <v>118</v>
      </c>
      <c r="H1192" t="s">
        <v>71</v>
      </c>
      <c r="I1192">
        <v>1</v>
      </c>
      <c r="J1192" t="s">
        <v>234</v>
      </c>
      <c r="K1192" s="1" t="s">
        <v>169</v>
      </c>
      <c r="L1192" s="1" t="s">
        <v>173</v>
      </c>
      <c r="M1192">
        <v>34</v>
      </c>
      <c r="N1192">
        <v>0</v>
      </c>
      <c r="O1192">
        <v>0</v>
      </c>
      <c r="P1192">
        <v>0</v>
      </c>
      <c r="X1192" t="str">
        <f>Attack[[#This Row],[服装]]&amp;Attack[[#This Row],[名前]]&amp;Attack[[#This Row],[レアリティ]]</f>
        <v>ユニフォーム大平獅音ICONIC</v>
      </c>
    </row>
    <row r="1193" spans="1:24" x14ac:dyDescent="0.25">
      <c r="A1193">
        <f>VLOOKUP(Attack[[#This Row],[No用]],SetNo[[No.用]:[vlookup 用]],2,FALSE)</f>
        <v>281</v>
      </c>
      <c r="B1193">
        <f>IF(ROW()=2,1,IF(A1192&lt;&gt;Attack[[#This Row],[No]],1,B1192+1))</f>
        <v>3</v>
      </c>
      <c r="C1193" t="s">
        <v>108</v>
      </c>
      <c r="D1193" t="s">
        <v>113</v>
      </c>
      <c r="E1193" t="s">
        <v>73</v>
      </c>
      <c r="F1193" t="s">
        <v>78</v>
      </c>
      <c r="G1193" t="s">
        <v>118</v>
      </c>
      <c r="H1193" t="s">
        <v>71</v>
      </c>
      <c r="I1193">
        <v>1</v>
      </c>
      <c r="J1193" t="s">
        <v>234</v>
      </c>
      <c r="K1193" s="1" t="s">
        <v>172</v>
      </c>
      <c r="L1193" s="1" t="s">
        <v>162</v>
      </c>
      <c r="M1193">
        <v>29</v>
      </c>
      <c r="N1193">
        <v>0</v>
      </c>
      <c r="O1193">
        <v>0</v>
      </c>
      <c r="P1193">
        <v>0</v>
      </c>
      <c r="X1193" t="str">
        <f>Attack[[#This Row],[服装]]&amp;Attack[[#This Row],[名前]]&amp;Attack[[#This Row],[レアリティ]]</f>
        <v>ユニフォーム大平獅音ICONIC</v>
      </c>
    </row>
    <row r="1194" spans="1:24" x14ac:dyDescent="0.25">
      <c r="A1194">
        <f>VLOOKUP(Attack[[#This Row],[No用]],SetNo[[No.用]:[vlookup 用]],2,FALSE)</f>
        <v>281</v>
      </c>
      <c r="B1194">
        <f>IF(ROW()=2,1,IF(A1193&lt;&gt;Attack[[#This Row],[No]],1,B1193+1))</f>
        <v>4</v>
      </c>
      <c r="C1194" t="s">
        <v>108</v>
      </c>
      <c r="D1194" t="s">
        <v>113</v>
      </c>
      <c r="E1194" t="s">
        <v>73</v>
      </c>
      <c r="F1194" t="s">
        <v>78</v>
      </c>
      <c r="G1194" t="s">
        <v>118</v>
      </c>
      <c r="H1194" t="s">
        <v>71</v>
      </c>
      <c r="I1194">
        <v>1</v>
      </c>
      <c r="J1194" t="s">
        <v>234</v>
      </c>
      <c r="K1194" s="1" t="s">
        <v>183</v>
      </c>
      <c r="L1194" s="1" t="s">
        <v>224</v>
      </c>
      <c r="M1194">
        <v>49</v>
      </c>
      <c r="N1194">
        <v>0</v>
      </c>
      <c r="O1194">
        <v>59</v>
      </c>
      <c r="P1194">
        <v>0</v>
      </c>
      <c r="W1194" s="1" t="s">
        <v>1667</v>
      </c>
      <c r="X1194" t="str">
        <f>Attack[[#This Row],[服装]]&amp;Attack[[#This Row],[名前]]&amp;Attack[[#This Row],[レアリティ]]</f>
        <v>ユニフォーム大平獅音ICONIC</v>
      </c>
    </row>
    <row r="1195" spans="1:24" x14ac:dyDescent="0.25">
      <c r="A1195">
        <f>VLOOKUP(Attack[[#This Row],[No用]],SetNo[[No.用]:[vlookup 用]],2,FALSE)</f>
        <v>282</v>
      </c>
      <c r="B1195">
        <f>IF(ROW()=2,1,IF(A1194&lt;&gt;Attack[[#This Row],[No]],1,B1194+1))</f>
        <v>1</v>
      </c>
      <c r="C1195" s="1" t="s">
        <v>1559</v>
      </c>
      <c r="D1195" s="1" t="s">
        <v>113</v>
      </c>
      <c r="E1195" s="1" t="s">
        <v>90</v>
      </c>
      <c r="F1195" s="1" t="s">
        <v>78</v>
      </c>
      <c r="G1195" s="1" t="s">
        <v>118</v>
      </c>
      <c r="H1195" s="1" t="s">
        <v>71</v>
      </c>
      <c r="I1195">
        <v>1</v>
      </c>
      <c r="J1195" t="s">
        <v>234</v>
      </c>
      <c r="K1195" s="1" t="s">
        <v>168</v>
      </c>
      <c r="L1195" s="1" t="s">
        <v>173</v>
      </c>
      <c r="M1195">
        <v>34</v>
      </c>
      <c r="N1195">
        <v>0</v>
      </c>
      <c r="O1195">
        <v>0</v>
      </c>
      <c r="P1195">
        <v>0</v>
      </c>
      <c r="X1195" t="str">
        <f>Attack[[#This Row],[服装]]&amp;Attack[[#This Row],[名前]]&amp;Attack[[#This Row],[レアリティ]]</f>
        <v>格ゲー大平獅音ICONIC</v>
      </c>
    </row>
    <row r="1196" spans="1:24" x14ac:dyDescent="0.25">
      <c r="A1196">
        <f>VLOOKUP(Attack[[#This Row],[No用]],SetNo[[No.用]:[vlookup 用]],2,FALSE)</f>
        <v>282</v>
      </c>
      <c r="B1196">
        <f>IF(ROW()=2,1,IF(A1195&lt;&gt;Attack[[#This Row],[No]],1,B1195+1))</f>
        <v>2</v>
      </c>
      <c r="C1196" s="1" t="s">
        <v>1559</v>
      </c>
      <c r="D1196" s="1" t="s">
        <v>113</v>
      </c>
      <c r="E1196" s="1" t="s">
        <v>90</v>
      </c>
      <c r="F1196" s="1" t="s">
        <v>78</v>
      </c>
      <c r="G1196" s="1" t="s">
        <v>118</v>
      </c>
      <c r="H1196" s="1" t="s">
        <v>71</v>
      </c>
      <c r="I1196">
        <v>1</v>
      </c>
      <c r="J1196" t="s">
        <v>234</v>
      </c>
      <c r="K1196" s="1" t="s">
        <v>169</v>
      </c>
      <c r="L1196" s="1" t="s">
        <v>173</v>
      </c>
      <c r="M1196">
        <v>34</v>
      </c>
      <c r="N1196">
        <v>0</v>
      </c>
      <c r="O1196">
        <v>0</v>
      </c>
      <c r="P1196">
        <v>0</v>
      </c>
      <c r="X1196" t="str">
        <f>Attack[[#This Row],[服装]]&amp;Attack[[#This Row],[名前]]&amp;Attack[[#This Row],[レアリティ]]</f>
        <v>格ゲー大平獅音ICONIC</v>
      </c>
    </row>
    <row r="1197" spans="1:24" x14ac:dyDescent="0.25">
      <c r="A1197">
        <f>VLOOKUP(Attack[[#This Row],[No用]],SetNo[[No.用]:[vlookup 用]],2,FALSE)</f>
        <v>282</v>
      </c>
      <c r="B1197">
        <f>IF(ROW()=2,1,IF(A1196&lt;&gt;Attack[[#This Row],[No]],1,B1196+1))</f>
        <v>3</v>
      </c>
      <c r="C1197" s="1" t="s">
        <v>1559</v>
      </c>
      <c r="D1197" s="1" t="s">
        <v>113</v>
      </c>
      <c r="E1197" s="1" t="s">
        <v>90</v>
      </c>
      <c r="F1197" s="1" t="s">
        <v>78</v>
      </c>
      <c r="G1197" s="1" t="s">
        <v>118</v>
      </c>
      <c r="H1197" s="1" t="s">
        <v>71</v>
      </c>
      <c r="I1197">
        <v>1</v>
      </c>
      <c r="J1197" t="s">
        <v>234</v>
      </c>
      <c r="K1197" s="1" t="s">
        <v>170</v>
      </c>
      <c r="L1197" s="1" t="s">
        <v>173</v>
      </c>
      <c r="M1197">
        <v>47</v>
      </c>
      <c r="N1197">
        <v>0</v>
      </c>
      <c r="O1197">
        <v>0</v>
      </c>
      <c r="P1197">
        <v>0</v>
      </c>
      <c r="X1197" t="str">
        <f>Attack[[#This Row],[服装]]&amp;Attack[[#This Row],[名前]]&amp;Attack[[#This Row],[レアリティ]]</f>
        <v>格ゲー大平獅音ICONIC</v>
      </c>
    </row>
    <row r="1198" spans="1:24" x14ac:dyDescent="0.25">
      <c r="A1198">
        <f>VLOOKUP(Attack[[#This Row],[No用]],SetNo[[No.用]:[vlookup 用]],2,FALSE)</f>
        <v>282</v>
      </c>
      <c r="B1198">
        <f>IF(ROW()=2,1,IF(A1197&lt;&gt;Attack[[#This Row],[No]],1,B1197+1))</f>
        <v>4</v>
      </c>
      <c r="C1198" s="1" t="s">
        <v>1559</v>
      </c>
      <c r="D1198" s="1" t="s">
        <v>113</v>
      </c>
      <c r="E1198" s="1" t="s">
        <v>90</v>
      </c>
      <c r="F1198" s="1" t="s">
        <v>78</v>
      </c>
      <c r="G1198" s="1" t="s">
        <v>118</v>
      </c>
      <c r="H1198" s="1" t="s">
        <v>71</v>
      </c>
      <c r="I1198">
        <v>1</v>
      </c>
      <c r="J1198" t="s">
        <v>234</v>
      </c>
      <c r="K1198" s="1" t="s">
        <v>257</v>
      </c>
      <c r="L1198" s="1" t="s">
        <v>173</v>
      </c>
      <c r="M1198">
        <v>47</v>
      </c>
      <c r="N1198">
        <v>0</v>
      </c>
      <c r="O1198">
        <v>0</v>
      </c>
      <c r="P1198">
        <v>0</v>
      </c>
      <c r="X1198" t="str">
        <f>Attack[[#This Row],[服装]]&amp;Attack[[#This Row],[名前]]&amp;Attack[[#This Row],[レアリティ]]</f>
        <v>格ゲー大平獅音ICONIC</v>
      </c>
    </row>
    <row r="1199" spans="1:24" x14ac:dyDescent="0.25">
      <c r="A1199">
        <f>VLOOKUP(Attack[[#This Row],[No用]],SetNo[[No.用]:[vlookup 用]],2,FALSE)</f>
        <v>282</v>
      </c>
      <c r="B1199">
        <f>IF(ROW()=2,1,IF(A1198&lt;&gt;Attack[[#This Row],[No]],1,B1198+1))</f>
        <v>5</v>
      </c>
      <c r="C1199" s="1" t="s">
        <v>1559</v>
      </c>
      <c r="D1199" s="1" t="s">
        <v>113</v>
      </c>
      <c r="E1199" s="1" t="s">
        <v>90</v>
      </c>
      <c r="F1199" s="1" t="s">
        <v>78</v>
      </c>
      <c r="G1199" s="1" t="s">
        <v>118</v>
      </c>
      <c r="H1199" s="1" t="s">
        <v>71</v>
      </c>
      <c r="I1199">
        <v>1</v>
      </c>
      <c r="J1199" t="s">
        <v>234</v>
      </c>
      <c r="K1199" s="1" t="s">
        <v>172</v>
      </c>
      <c r="L1199" s="1" t="s">
        <v>178</v>
      </c>
      <c r="M1199">
        <v>32</v>
      </c>
      <c r="N1199">
        <v>0</v>
      </c>
      <c r="O1199">
        <v>0</v>
      </c>
      <c r="P1199">
        <v>0</v>
      </c>
      <c r="X1199" t="str">
        <f>Attack[[#This Row],[服装]]&amp;Attack[[#This Row],[名前]]&amp;Attack[[#This Row],[レアリティ]]</f>
        <v>格ゲー大平獅音ICONIC</v>
      </c>
    </row>
    <row r="1200" spans="1:24" x14ac:dyDescent="0.25">
      <c r="A1200">
        <f>VLOOKUP(Attack[[#This Row],[No用]],SetNo[[No.用]:[vlookup 用]],2,FALSE)</f>
        <v>282</v>
      </c>
      <c r="B1200">
        <f>IF(ROW()=2,1,IF(A1199&lt;&gt;Attack[[#This Row],[No]],1,B1199+1))</f>
        <v>6</v>
      </c>
      <c r="C1200" s="1" t="s">
        <v>1559</v>
      </c>
      <c r="D1200" s="1" t="s">
        <v>113</v>
      </c>
      <c r="E1200" s="1" t="s">
        <v>90</v>
      </c>
      <c r="F1200" s="1" t="s">
        <v>78</v>
      </c>
      <c r="G1200" s="1" t="s">
        <v>118</v>
      </c>
      <c r="H1200" s="1" t="s">
        <v>71</v>
      </c>
      <c r="I1200">
        <v>1</v>
      </c>
      <c r="J1200" t="s">
        <v>234</v>
      </c>
      <c r="K1200" s="1" t="s">
        <v>183</v>
      </c>
      <c r="L1200" s="1" t="s">
        <v>224</v>
      </c>
      <c r="M1200">
        <v>49</v>
      </c>
      <c r="N1200">
        <v>0</v>
      </c>
      <c r="O1200">
        <v>59</v>
      </c>
      <c r="P1200">
        <v>0</v>
      </c>
      <c r="W1200" s="1" t="s">
        <v>1667</v>
      </c>
      <c r="X1200" t="str">
        <f>Attack[[#This Row],[服装]]&amp;Attack[[#This Row],[名前]]&amp;Attack[[#This Row],[レアリティ]]</f>
        <v>格ゲー大平獅音ICONIC</v>
      </c>
    </row>
    <row r="1201" spans="1:24" x14ac:dyDescent="0.25">
      <c r="A1201">
        <f>VLOOKUP(Attack[[#This Row],[No用]],SetNo[[No.用]:[vlookup 用]],2,FALSE)</f>
        <v>282</v>
      </c>
      <c r="B1201">
        <f>IF(ROW()=2,1,IF(A1200&lt;&gt;Attack[[#This Row],[No]],1,B1200+1))</f>
        <v>7</v>
      </c>
      <c r="C1201" s="1" t="s">
        <v>1559</v>
      </c>
      <c r="D1201" s="1" t="s">
        <v>113</v>
      </c>
      <c r="E1201" s="1" t="s">
        <v>90</v>
      </c>
      <c r="F1201" s="1" t="s">
        <v>78</v>
      </c>
      <c r="G1201" s="1" t="s">
        <v>118</v>
      </c>
      <c r="H1201" s="1" t="s">
        <v>71</v>
      </c>
      <c r="I1201">
        <v>1</v>
      </c>
      <c r="J1201" t="s">
        <v>234</v>
      </c>
      <c r="K1201" s="1" t="s">
        <v>264</v>
      </c>
      <c r="L1201" s="1" t="s">
        <v>224</v>
      </c>
      <c r="M1201">
        <v>49</v>
      </c>
      <c r="N1201">
        <v>0</v>
      </c>
      <c r="O1201">
        <v>59</v>
      </c>
      <c r="P1201">
        <v>0</v>
      </c>
      <c r="W1201" s="1" t="s">
        <v>1668</v>
      </c>
      <c r="X1201" t="str">
        <f>Attack[[#This Row],[服装]]&amp;Attack[[#This Row],[名前]]&amp;Attack[[#This Row],[レアリティ]]</f>
        <v>格ゲー大平獅音ICONIC</v>
      </c>
    </row>
    <row r="1202" spans="1:24" x14ac:dyDescent="0.25">
      <c r="A1202">
        <f>VLOOKUP(Attack[[#This Row],[No用]],SetNo[[No.用]:[vlookup 用]],2,FALSE)</f>
        <v>283</v>
      </c>
      <c r="B1202">
        <f>IF(ROW()=2,1,IF(A1194&lt;&gt;Attack[[#This Row],[No]],1,B1194+1))</f>
        <v>1</v>
      </c>
      <c r="C1202" t="s">
        <v>108</v>
      </c>
      <c r="D1202" t="s">
        <v>114</v>
      </c>
      <c r="E1202" t="s">
        <v>73</v>
      </c>
      <c r="F1202" t="s">
        <v>82</v>
      </c>
      <c r="G1202" t="s">
        <v>118</v>
      </c>
      <c r="H1202" t="s">
        <v>71</v>
      </c>
      <c r="I1202">
        <v>1</v>
      </c>
      <c r="J1202" t="s">
        <v>377</v>
      </c>
      <c r="K1202" s="1" t="s">
        <v>168</v>
      </c>
      <c r="L1202" s="1" t="s">
        <v>162</v>
      </c>
      <c r="M1202">
        <v>33</v>
      </c>
      <c r="N1202">
        <v>0</v>
      </c>
      <c r="O1202">
        <v>0</v>
      </c>
      <c r="P1202">
        <v>0</v>
      </c>
      <c r="X1202" t="str">
        <f>Attack[[#This Row],[服装]]&amp;Attack[[#This Row],[名前]]&amp;Attack[[#This Row],[レアリティ]]</f>
        <v>ユニフォーム川西太一ICONIC</v>
      </c>
    </row>
    <row r="1203" spans="1:24" x14ac:dyDescent="0.25">
      <c r="A1203">
        <f>VLOOKUP(Attack[[#This Row],[No用]],SetNo[[No.用]:[vlookup 用]],2,FALSE)</f>
        <v>283</v>
      </c>
      <c r="B1203">
        <f>IF(ROW()=2,1,IF(A1202&lt;&gt;Attack[[#This Row],[No]],1,B1202+1))</f>
        <v>2</v>
      </c>
      <c r="C1203" t="s">
        <v>108</v>
      </c>
      <c r="D1203" t="s">
        <v>114</v>
      </c>
      <c r="E1203" t="s">
        <v>73</v>
      </c>
      <c r="F1203" t="s">
        <v>82</v>
      </c>
      <c r="G1203" t="s">
        <v>118</v>
      </c>
      <c r="H1203" t="s">
        <v>71</v>
      </c>
      <c r="I1203">
        <v>1</v>
      </c>
      <c r="J1203" t="s">
        <v>377</v>
      </c>
      <c r="K1203" s="1" t="s">
        <v>169</v>
      </c>
      <c r="L1203" s="1" t="s">
        <v>162</v>
      </c>
      <c r="M1203">
        <v>29</v>
      </c>
      <c r="N1203">
        <v>0</v>
      </c>
      <c r="O1203">
        <v>0</v>
      </c>
      <c r="P1203">
        <v>0</v>
      </c>
      <c r="X1203" t="str">
        <f>Attack[[#This Row],[服装]]&amp;Attack[[#This Row],[名前]]&amp;Attack[[#This Row],[レアリティ]]</f>
        <v>ユニフォーム川西太一ICONIC</v>
      </c>
    </row>
    <row r="1204" spans="1:24" x14ac:dyDescent="0.25">
      <c r="A1204">
        <f>VLOOKUP(Attack[[#This Row],[No用]],SetNo[[No.用]:[vlookup 用]],2,FALSE)</f>
        <v>283</v>
      </c>
      <c r="B1204">
        <f>IF(ROW()=2,1,IF(A1203&lt;&gt;Attack[[#This Row],[No]],1,B1203+1))</f>
        <v>3</v>
      </c>
      <c r="C1204" t="s">
        <v>108</v>
      </c>
      <c r="D1204" t="s">
        <v>114</v>
      </c>
      <c r="E1204" t="s">
        <v>73</v>
      </c>
      <c r="F1204" t="s">
        <v>82</v>
      </c>
      <c r="G1204" t="s">
        <v>118</v>
      </c>
      <c r="H1204" t="s">
        <v>71</v>
      </c>
      <c r="I1204">
        <v>1</v>
      </c>
      <c r="J1204" t="s">
        <v>377</v>
      </c>
      <c r="K1204" s="1" t="s">
        <v>183</v>
      </c>
      <c r="L1204" s="1" t="s">
        <v>224</v>
      </c>
      <c r="M1204">
        <v>49</v>
      </c>
      <c r="N1204">
        <v>0</v>
      </c>
      <c r="O1204">
        <v>59</v>
      </c>
      <c r="P1204">
        <v>0</v>
      </c>
      <c r="Q1204" s="1" t="s">
        <v>873</v>
      </c>
      <c r="R1204" s="1" t="s">
        <v>874</v>
      </c>
      <c r="W1204" s="1" t="s">
        <v>1422</v>
      </c>
      <c r="X1204" t="str">
        <f>Attack[[#This Row],[服装]]&amp;Attack[[#This Row],[名前]]&amp;Attack[[#This Row],[レアリティ]]</f>
        <v>ユニフォーム川西太一ICONIC</v>
      </c>
    </row>
    <row r="1205" spans="1:24" x14ac:dyDescent="0.25">
      <c r="A1205">
        <f>VLOOKUP(Attack[[#This Row],[No用]],SetNo[[No.用]:[vlookup 用]],2,FALSE)</f>
        <v>284</v>
      </c>
      <c r="B1205">
        <f>IF(ROW()=2,1,IF(A1204&lt;&gt;Attack[[#This Row],[No]],1,B1204+1))</f>
        <v>1</v>
      </c>
      <c r="C1205" s="1" t="s">
        <v>646</v>
      </c>
      <c r="D1205" s="1" t="s">
        <v>114</v>
      </c>
      <c r="E1205" s="1" t="s">
        <v>90</v>
      </c>
      <c r="F1205" s="1" t="s">
        <v>82</v>
      </c>
      <c r="G1205" s="1" t="s">
        <v>118</v>
      </c>
      <c r="H1205" s="1" t="s">
        <v>71</v>
      </c>
      <c r="I1205">
        <v>1</v>
      </c>
      <c r="J1205" t="s">
        <v>234</v>
      </c>
      <c r="K1205" s="1" t="s">
        <v>168</v>
      </c>
      <c r="L1205" s="1" t="s">
        <v>162</v>
      </c>
      <c r="M1205">
        <v>33</v>
      </c>
      <c r="N1205">
        <v>0</v>
      </c>
      <c r="O1205">
        <v>0</v>
      </c>
      <c r="P1205">
        <v>0</v>
      </c>
      <c r="X1205" t="str">
        <f>Attack[[#This Row],[服装]]&amp;Attack[[#This Row],[名前]]&amp;Attack[[#This Row],[レアリティ]]</f>
        <v>路地裏川西太一ICONIC</v>
      </c>
    </row>
    <row r="1206" spans="1:24" x14ac:dyDescent="0.25">
      <c r="A1206">
        <f>VLOOKUP(Attack[[#This Row],[No用]],SetNo[[No.用]:[vlookup 用]],2,FALSE)</f>
        <v>284</v>
      </c>
      <c r="B1206">
        <f>IF(ROW()=2,1,IF(A1205&lt;&gt;Attack[[#This Row],[No]],1,B1205+1))</f>
        <v>2</v>
      </c>
      <c r="C1206" s="1" t="s">
        <v>646</v>
      </c>
      <c r="D1206" s="1" t="s">
        <v>114</v>
      </c>
      <c r="E1206" s="1" t="s">
        <v>90</v>
      </c>
      <c r="F1206" s="1" t="s">
        <v>82</v>
      </c>
      <c r="G1206" s="1" t="s">
        <v>118</v>
      </c>
      <c r="H1206" s="1" t="s">
        <v>71</v>
      </c>
      <c r="I1206">
        <v>1</v>
      </c>
      <c r="J1206" t="s">
        <v>234</v>
      </c>
      <c r="K1206" s="1" t="s">
        <v>169</v>
      </c>
      <c r="L1206" s="1" t="s">
        <v>162</v>
      </c>
      <c r="M1206">
        <v>29</v>
      </c>
      <c r="N1206">
        <v>0</v>
      </c>
      <c r="O1206">
        <v>0</v>
      </c>
      <c r="P1206">
        <v>0</v>
      </c>
      <c r="X1206" t="str">
        <f>Attack[[#This Row],[服装]]&amp;Attack[[#This Row],[名前]]&amp;Attack[[#This Row],[レアリティ]]</f>
        <v>路地裏川西太一ICONIC</v>
      </c>
    </row>
    <row r="1207" spans="1:24" x14ac:dyDescent="0.25">
      <c r="A1207">
        <f>VLOOKUP(Attack[[#This Row],[No用]],SetNo[[No.用]:[vlookup 用]],2,FALSE)</f>
        <v>285</v>
      </c>
      <c r="B1207">
        <f>IF(ROW()=2,1,IF(A1206&lt;&gt;Attack[[#This Row],[No]],1,B1206+1))</f>
        <v>1</v>
      </c>
      <c r="C1207" s="1" t="s">
        <v>1364</v>
      </c>
      <c r="D1207" s="1" t="s">
        <v>114</v>
      </c>
      <c r="E1207" s="1" t="s">
        <v>77</v>
      </c>
      <c r="F1207" s="1" t="s">
        <v>82</v>
      </c>
      <c r="G1207" s="1" t="s">
        <v>118</v>
      </c>
      <c r="H1207" s="1" t="s">
        <v>71</v>
      </c>
      <c r="I1207">
        <v>1</v>
      </c>
      <c r="J1207" t="s">
        <v>234</v>
      </c>
      <c r="K1207" s="1" t="s">
        <v>168</v>
      </c>
      <c r="L1207" s="1" t="s">
        <v>162</v>
      </c>
      <c r="M1207">
        <v>33</v>
      </c>
      <c r="N1207">
        <v>0</v>
      </c>
      <c r="O1207">
        <v>0</v>
      </c>
      <c r="P1207">
        <v>0</v>
      </c>
      <c r="X1207" t="str">
        <f>Attack[[#This Row],[服装]]&amp;Attack[[#This Row],[名前]]&amp;Attack[[#This Row],[レアリティ]]</f>
        <v>寝正月川西太一ICONIC</v>
      </c>
    </row>
    <row r="1208" spans="1:24" x14ac:dyDescent="0.25">
      <c r="A1208">
        <f>VLOOKUP(Attack[[#This Row],[No用]],SetNo[[No.用]:[vlookup 用]],2,FALSE)</f>
        <v>285</v>
      </c>
      <c r="B1208">
        <f>IF(ROW()=2,1,IF(A1207&lt;&gt;Attack[[#This Row],[No]],1,B1207+1))</f>
        <v>2</v>
      </c>
      <c r="C1208" s="1" t="s">
        <v>1364</v>
      </c>
      <c r="D1208" s="1" t="s">
        <v>114</v>
      </c>
      <c r="E1208" s="1" t="s">
        <v>77</v>
      </c>
      <c r="F1208" s="1" t="s">
        <v>82</v>
      </c>
      <c r="G1208" s="1" t="s">
        <v>118</v>
      </c>
      <c r="H1208" s="1" t="s">
        <v>71</v>
      </c>
      <c r="I1208">
        <v>1</v>
      </c>
      <c r="J1208" t="s">
        <v>234</v>
      </c>
      <c r="K1208" s="1" t="s">
        <v>169</v>
      </c>
      <c r="L1208" s="1" t="s">
        <v>162</v>
      </c>
      <c r="M1208">
        <v>29</v>
      </c>
      <c r="N1208">
        <v>0</v>
      </c>
      <c r="O1208">
        <v>0</v>
      </c>
      <c r="P1208">
        <v>0</v>
      </c>
      <c r="X1208" t="str">
        <f>Attack[[#This Row],[服装]]&amp;Attack[[#This Row],[名前]]&amp;Attack[[#This Row],[レアリティ]]</f>
        <v>寝正月川西太一ICONIC</v>
      </c>
    </row>
    <row r="1209" spans="1:24" x14ac:dyDescent="0.25">
      <c r="A1209">
        <f>VLOOKUP(Attack[[#This Row],[No用]],SetNo[[No.用]:[vlookup 用]],2,FALSE)</f>
        <v>286</v>
      </c>
      <c r="B1209">
        <f>IF(ROW()=2,1,IF(A1206&lt;&gt;Attack[[#This Row],[No]],1,B1206+1))</f>
        <v>1</v>
      </c>
      <c r="C1209" t="s">
        <v>108</v>
      </c>
      <c r="D1209" s="1" t="s">
        <v>521</v>
      </c>
      <c r="E1209" t="s">
        <v>73</v>
      </c>
      <c r="F1209" t="s">
        <v>74</v>
      </c>
      <c r="G1209" t="s">
        <v>118</v>
      </c>
      <c r="H1209" t="s">
        <v>71</v>
      </c>
      <c r="I1209">
        <v>1</v>
      </c>
      <c r="J1209" t="s">
        <v>234</v>
      </c>
      <c r="K1209" s="1" t="s">
        <v>168</v>
      </c>
      <c r="L1209" s="1" t="s">
        <v>178</v>
      </c>
      <c r="M1209">
        <v>28</v>
      </c>
      <c r="N1209">
        <v>0</v>
      </c>
      <c r="O1209">
        <v>0</v>
      </c>
      <c r="P1209">
        <v>0</v>
      </c>
      <c r="X1209" t="str">
        <f>Attack[[#This Row],[服装]]&amp;Attack[[#This Row],[名前]]&amp;Attack[[#This Row],[レアリティ]]</f>
        <v>ユニフォーム瀬見英太ICONIC</v>
      </c>
    </row>
    <row r="1210" spans="1:24" x14ac:dyDescent="0.25">
      <c r="A1210">
        <f>VLOOKUP(Attack[[#This Row],[No用]],SetNo[[No.用]:[vlookup 用]],2,FALSE)</f>
        <v>286</v>
      </c>
      <c r="B1210">
        <f>IF(ROW()=2,1,IF(A1209&lt;&gt;Attack[[#This Row],[No]],1,B1209+1))</f>
        <v>2</v>
      </c>
      <c r="C1210" t="s">
        <v>108</v>
      </c>
      <c r="D1210" s="1" t="s">
        <v>521</v>
      </c>
      <c r="E1210" t="s">
        <v>73</v>
      </c>
      <c r="F1210" t="s">
        <v>74</v>
      </c>
      <c r="G1210" t="s">
        <v>118</v>
      </c>
      <c r="H1210" t="s">
        <v>71</v>
      </c>
      <c r="I1210">
        <v>1</v>
      </c>
      <c r="J1210" t="s">
        <v>234</v>
      </c>
      <c r="K1210" s="1" t="s">
        <v>169</v>
      </c>
      <c r="L1210" s="1" t="s">
        <v>178</v>
      </c>
      <c r="M1210">
        <v>28</v>
      </c>
      <c r="N1210">
        <v>0</v>
      </c>
      <c r="O1210">
        <v>0</v>
      </c>
      <c r="P1210">
        <v>0</v>
      </c>
      <c r="X1210" t="str">
        <f>Attack[[#This Row],[服装]]&amp;Attack[[#This Row],[名前]]&amp;Attack[[#This Row],[レアリティ]]</f>
        <v>ユニフォーム瀬見英太ICONIC</v>
      </c>
    </row>
    <row r="1211" spans="1:24" x14ac:dyDescent="0.25">
      <c r="A1211">
        <f>VLOOKUP(Attack[[#This Row],[No用]],SetNo[[No.用]:[vlookup 用]],2,FALSE)</f>
        <v>287</v>
      </c>
      <c r="B1211">
        <f>IF(ROW()=2,1,IF(A1210&lt;&gt;Attack[[#This Row],[No]],1,B1210+1))</f>
        <v>1</v>
      </c>
      <c r="C1211" s="1" t="s">
        <v>602</v>
      </c>
      <c r="D1211" s="1" t="s">
        <v>521</v>
      </c>
      <c r="E1211" s="1" t="s">
        <v>90</v>
      </c>
      <c r="F1211" t="s">
        <v>74</v>
      </c>
      <c r="G1211" t="s">
        <v>118</v>
      </c>
      <c r="H1211" t="s">
        <v>71</v>
      </c>
      <c r="I1211">
        <v>1</v>
      </c>
      <c r="J1211" t="s">
        <v>234</v>
      </c>
      <c r="K1211" s="1" t="s">
        <v>168</v>
      </c>
      <c r="L1211" s="1" t="s">
        <v>178</v>
      </c>
      <c r="M1211">
        <v>28</v>
      </c>
      <c r="N1211">
        <v>0</v>
      </c>
      <c r="O1211">
        <v>0</v>
      </c>
      <c r="P1211">
        <v>0</v>
      </c>
      <c r="X1211" t="str">
        <f>Attack[[#This Row],[服装]]&amp;Attack[[#This Row],[名前]]&amp;Attack[[#This Row],[レアリティ]]</f>
        <v>雪遊び瀬見英太ICONIC</v>
      </c>
    </row>
    <row r="1212" spans="1:24" x14ac:dyDescent="0.25">
      <c r="A1212">
        <f>VLOOKUP(Attack[[#This Row],[No用]],SetNo[[No.用]:[vlookup 用]],2,FALSE)</f>
        <v>287</v>
      </c>
      <c r="B1212">
        <f>IF(ROW()=2,1,IF(A1211&lt;&gt;Attack[[#This Row],[No]],1,B1211+1))</f>
        <v>2</v>
      </c>
      <c r="C1212" s="1" t="s">
        <v>602</v>
      </c>
      <c r="D1212" s="1" t="s">
        <v>521</v>
      </c>
      <c r="E1212" s="1" t="s">
        <v>90</v>
      </c>
      <c r="F1212" t="s">
        <v>74</v>
      </c>
      <c r="G1212" t="s">
        <v>118</v>
      </c>
      <c r="H1212" t="s">
        <v>71</v>
      </c>
      <c r="I1212">
        <v>1</v>
      </c>
      <c r="J1212" t="s">
        <v>234</v>
      </c>
      <c r="K1212" s="1" t="s">
        <v>169</v>
      </c>
      <c r="L1212" s="1" t="s">
        <v>178</v>
      </c>
      <c r="M1212">
        <v>28</v>
      </c>
      <c r="N1212">
        <v>0</v>
      </c>
      <c r="O1212">
        <v>0</v>
      </c>
      <c r="P1212">
        <v>0</v>
      </c>
      <c r="X1212" t="str">
        <f>Attack[[#This Row],[服装]]&amp;Attack[[#This Row],[名前]]&amp;Attack[[#This Row],[レアリティ]]</f>
        <v>雪遊び瀬見英太ICONIC</v>
      </c>
    </row>
    <row r="1213" spans="1:24" x14ac:dyDescent="0.25">
      <c r="A1213">
        <f>VLOOKUP(Attack[[#This Row],[No用]],SetNo[[No.用]:[vlookup 用]],2,FALSE)</f>
        <v>288</v>
      </c>
      <c r="B1213">
        <f>IF(ROW()=2,1,IF(A1212&lt;&gt;Attack[[#This Row],[No]],1,B1212+1))</f>
        <v>1</v>
      </c>
      <c r="C1213" s="1" t="s">
        <v>705</v>
      </c>
      <c r="D1213" s="1" t="s">
        <v>521</v>
      </c>
      <c r="E1213" s="10" t="s">
        <v>77</v>
      </c>
      <c r="F1213" s="1" t="s">
        <v>74</v>
      </c>
      <c r="G1213" s="1" t="s">
        <v>118</v>
      </c>
      <c r="H1213" s="1" t="s">
        <v>71</v>
      </c>
      <c r="I1213">
        <v>1</v>
      </c>
      <c r="J1213" t="s">
        <v>234</v>
      </c>
      <c r="K1213" s="1" t="s">
        <v>168</v>
      </c>
      <c r="L1213" s="1" t="s">
        <v>162</v>
      </c>
      <c r="M1213">
        <v>25</v>
      </c>
      <c r="N1213">
        <v>0</v>
      </c>
      <c r="O1213">
        <v>0</v>
      </c>
      <c r="P1213">
        <v>0</v>
      </c>
      <c r="X1213" t="str">
        <f>Attack[[#This Row],[服装]]&amp;Attack[[#This Row],[名前]]&amp;Attack[[#This Row],[レアリティ]]</f>
        <v>バカンス瀬見英太ICONIC</v>
      </c>
    </row>
    <row r="1214" spans="1:24" x14ac:dyDescent="0.25">
      <c r="A1214">
        <f>VLOOKUP(Attack[[#This Row],[No用]],SetNo[[No.用]:[vlookup 用]],2,FALSE)</f>
        <v>288</v>
      </c>
      <c r="B1214">
        <f>IF(ROW()=2,1,IF(A1213&lt;&gt;Attack[[#This Row],[No]],1,B1213+1))</f>
        <v>2</v>
      </c>
      <c r="C1214" s="1" t="s">
        <v>705</v>
      </c>
      <c r="D1214" s="1" t="s">
        <v>521</v>
      </c>
      <c r="E1214" s="10" t="s">
        <v>77</v>
      </c>
      <c r="F1214" s="1" t="s">
        <v>74</v>
      </c>
      <c r="G1214" s="1" t="s">
        <v>118</v>
      </c>
      <c r="H1214" s="1" t="s">
        <v>71</v>
      </c>
      <c r="I1214">
        <v>1</v>
      </c>
      <c r="J1214" t="s">
        <v>234</v>
      </c>
      <c r="K1214" s="1" t="s">
        <v>169</v>
      </c>
      <c r="L1214" s="1" t="s">
        <v>162</v>
      </c>
      <c r="M1214">
        <v>25</v>
      </c>
      <c r="N1214">
        <v>0</v>
      </c>
      <c r="O1214">
        <v>0</v>
      </c>
      <c r="P1214">
        <v>0</v>
      </c>
      <c r="X1214" t="str">
        <f>Attack[[#This Row],[服装]]&amp;Attack[[#This Row],[名前]]&amp;Attack[[#This Row],[レアリティ]]</f>
        <v>バカンス瀬見英太ICONIC</v>
      </c>
    </row>
    <row r="1215" spans="1:24" x14ac:dyDescent="0.25">
      <c r="A1215">
        <f>VLOOKUP(Attack[[#This Row],[No用]],SetNo[[No.用]:[vlookup 用]],2,FALSE)</f>
        <v>289</v>
      </c>
      <c r="B1215">
        <f>IF(ROW()=2,1,IF(A1214&lt;&gt;Attack[[#This Row],[No]],1,B1214+1))</f>
        <v>1</v>
      </c>
      <c r="C1215" s="1" t="s">
        <v>944</v>
      </c>
      <c r="D1215" s="1" t="s">
        <v>521</v>
      </c>
      <c r="E1215" s="10" t="s">
        <v>73</v>
      </c>
      <c r="F1215" s="1" t="s">
        <v>74</v>
      </c>
      <c r="G1215" s="1" t="s">
        <v>118</v>
      </c>
      <c r="H1215" s="1" t="s">
        <v>71</v>
      </c>
      <c r="I1215">
        <v>1</v>
      </c>
      <c r="J1215" t="s">
        <v>234</v>
      </c>
      <c r="K1215" s="1" t="s">
        <v>168</v>
      </c>
      <c r="L1215" s="1" t="s">
        <v>178</v>
      </c>
      <c r="M1215">
        <v>28</v>
      </c>
      <c r="N1215">
        <v>0</v>
      </c>
      <c r="O1215">
        <v>0</v>
      </c>
      <c r="P1215">
        <v>0</v>
      </c>
      <c r="X1215" t="str">
        <f>Attack[[#This Row],[服装]]&amp;Attack[[#This Row],[名前]]&amp;Attack[[#This Row],[レアリティ]]</f>
        <v>アート2瀬見英太ICONIC</v>
      </c>
    </row>
    <row r="1216" spans="1:24" x14ac:dyDescent="0.25">
      <c r="A1216">
        <f>VLOOKUP(Attack[[#This Row],[No用]],SetNo[[No.用]:[vlookup 用]],2,FALSE)</f>
        <v>289</v>
      </c>
      <c r="B1216">
        <f>IF(ROW()=2,1,IF(A1215&lt;&gt;Attack[[#This Row],[No]],1,B1215+1))</f>
        <v>2</v>
      </c>
      <c r="C1216" s="1" t="s">
        <v>944</v>
      </c>
      <c r="D1216" s="1" t="s">
        <v>521</v>
      </c>
      <c r="E1216" s="10" t="s">
        <v>73</v>
      </c>
      <c r="F1216" s="1" t="s">
        <v>74</v>
      </c>
      <c r="G1216" s="1" t="s">
        <v>118</v>
      </c>
      <c r="H1216" s="1" t="s">
        <v>71</v>
      </c>
      <c r="I1216">
        <v>1</v>
      </c>
      <c r="J1216" t="s">
        <v>234</v>
      </c>
      <c r="K1216" s="1" t="s">
        <v>169</v>
      </c>
      <c r="L1216" s="1" t="s">
        <v>178</v>
      </c>
      <c r="M1216">
        <v>28</v>
      </c>
      <c r="N1216">
        <v>0</v>
      </c>
      <c r="O1216">
        <v>0</v>
      </c>
      <c r="P1216">
        <v>0</v>
      </c>
      <c r="X1216" t="str">
        <f>Attack[[#This Row],[服装]]&amp;Attack[[#This Row],[名前]]&amp;Attack[[#This Row],[レアリティ]]</f>
        <v>アート2瀬見英太ICONIC</v>
      </c>
    </row>
    <row r="1217" spans="1:24" x14ac:dyDescent="0.25">
      <c r="A1217">
        <f>VLOOKUP(Attack[[#This Row],[No用]],SetNo[[No.用]:[vlookup 用]],2,FALSE)</f>
        <v>290</v>
      </c>
      <c r="B1217">
        <f>IF(ROW()=2,1,IF(A1216&lt;&gt;Attack[[#This Row],[No]],1,B1216+1))</f>
        <v>1</v>
      </c>
      <c r="C1217" s="1" t="s">
        <v>1113</v>
      </c>
      <c r="D1217" s="1" t="s">
        <v>521</v>
      </c>
      <c r="E1217" s="10" t="s">
        <v>90</v>
      </c>
      <c r="F1217" s="1" t="s">
        <v>74</v>
      </c>
      <c r="G1217" s="1" t="s">
        <v>118</v>
      </c>
      <c r="H1217" s="1" t="s">
        <v>71</v>
      </c>
      <c r="I1217">
        <v>1</v>
      </c>
      <c r="J1217" t="s">
        <v>234</v>
      </c>
      <c r="K1217" s="1" t="s">
        <v>168</v>
      </c>
      <c r="L1217" s="1" t="s">
        <v>162</v>
      </c>
      <c r="M1217">
        <v>25</v>
      </c>
      <c r="N1217">
        <v>0</v>
      </c>
      <c r="O1217">
        <v>0</v>
      </c>
      <c r="P1217">
        <v>0</v>
      </c>
      <c r="X1217" t="str">
        <f>Attack[[#This Row],[服装]]&amp;Attack[[#This Row],[名前]]&amp;Attack[[#This Row],[レアリティ]]</f>
        <v>文化祭3瀬見英太ICONIC</v>
      </c>
    </row>
    <row r="1218" spans="1:24" x14ac:dyDescent="0.25">
      <c r="A1218">
        <f>VLOOKUP(Attack[[#This Row],[No用]],SetNo[[No.用]:[vlookup 用]],2,FALSE)</f>
        <v>290</v>
      </c>
      <c r="B1218">
        <f>IF(ROW()=2,1,IF(A1217&lt;&gt;Attack[[#This Row],[No]],1,B1217+1))</f>
        <v>2</v>
      </c>
      <c r="C1218" s="1" t="s">
        <v>1113</v>
      </c>
      <c r="D1218" s="1" t="s">
        <v>521</v>
      </c>
      <c r="E1218" s="10" t="s">
        <v>90</v>
      </c>
      <c r="F1218" s="1" t="s">
        <v>74</v>
      </c>
      <c r="G1218" s="1" t="s">
        <v>118</v>
      </c>
      <c r="H1218" s="1" t="s">
        <v>71</v>
      </c>
      <c r="I1218">
        <v>1</v>
      </c>
      <c r="J1218" t="s">
        <v>234</v>
      </c>
      <c r="K1218" s="1" t="s">
        <v>169</v>
      </c>
      <c r="L1218" s="1" t="s">
        <v>162</v>
      </c>
      <c r="M1218">
        <v>25</v>
      </c>
      <c r="N1218">
        <v>0</v>
      </c>
      <c r="O1218">
        <v>0</v>
      </c>
      <c r="P1218">
        <v>0</v>
      </c>
      <c r="X1218" t="str">
        <f>Attack[[#This Row],[服装]]&amp;Attack[[#This Row],[名前]]&amp;Attack[[#This Row],[レアリティ]]</f>
        <v>文化祭3瀬見英太ICONIC</v>
      </c>
    </row>
    <row r="1219" spans="1:24" x14ac:dyDescent="0.25">
      <c r="A1219">
        <f>VLOOKUP(Attack[[#This Row],[No用]],SetNo[[No.用]:[vlookup 用]],2,FALSE)</f>
        <v>291</v>
      </c>
      <c r="B1219">
        <f>IF(ROW()=2,1,IF(A1218&lt;&gt;Attack[[#This Row],[No]],1,B1218+1))</f>
        <v>1</v>
      </c>
      <c r="C1219" s="1" t="s">
        <v>1502</v>
      </c>
      <c r="D1219" s="1" t="s">
        <v>521</v>
      </c>
      <c r="E1219" s="10" t="s">
        <v>77</v>
      </c>
      <c r="F1219" s="1" t="s">
        <v>74</v>
      </c>
      <c r="G1219" s="1" t="s">
        <v>118</v>
      </c>
      <c r="H1219" s="1" t="s">
        <v>71</v>
      </c>
      <c r="I1219">
        <v>1</v>
      </c>
      <c r="J1219" t="s">
        <v>234</v>
      </c>
      <c r="K1219" s="1" t="s">
        <v>168</v>
      </c>
      <c r="L1219" s="1" t="s">
        <v>162</v>
      </c>
      <c r="M1219">
        <v>25</v>
      </c>
      <c r="N1219">
        <v>0</v>
      </c>
      <c r="O1219">
        <v>0</v>
      </c>
      <c r="P1219">
        <v>0</v>
      </c>
      <c r="X1219" t="str">
        <f>Attack[[#This Row],[服装]]&amp;Attack[[#This Row],[名前]]&amp;Attack[[#This Row],[レアリティ]]</f>
        <v>3周年瀬見英太ICONIC</v>
      </c>
    </row>
    <row r="1220" spans="1:24" x14ac:dyDescent="0.25">
      <c r="A1220">
        <f>VLOOKUP(Attack[[#This Row],[No用]],SetNo[[No.用]:[vlookup 用]],2,FALSE)</f>
        <v>291</v>
      </c>
      <c r="B1220">
        <f>IF(ROW()=2,1,IF(A1219&lt;&gt;Attack[[#This Row],[No]],1,B1219+1))</f>
        <v>2</v>
      </c>
      <c r="C1220" s="1" t="s">
        <v>1502</v>
      </c>
      <c r="D1220" s="1" t="s">
        <v>521</v>
      </c>
      <c r="E1220" s="10" t="s">
        <v>77</v>
      </c>
      <c r="F1220" s="1" t="s">
        <v>74</v>
      </c>
      <c r="G1220" s="1" t="s">
        <v>118</v>
      </c>
      <c r="H1220" s="1" t="s">
        <v>71</v>
      </c>
      <c r="I1220">
        <v>1</v>
      </c>
      <c r="J1220" t="s">
        <v>234</v>
      </c>
      <c r="K1220" s="1" t="s">
        <v>169</v>
      </c>
      <c r="L1220" s="1" t="s">
        <v>162</v>
      </c>
      <c r="M1220">
        <v>25</v>
      </c>
      <c r="N1220">
        <v>0</v>
      </c>
      <c r="O1220">
        <v>0</v>
      </c>
      <c r="P1220">
        <v>0</v>
      </c>
      <c r="X1220" t="str">
        <f>Attack[[#This Row],[服装]]&amp;Attack[[#This Row],[名前]]&amp;Attack[[#This Row],[レアリティ]]</f>
        <v>3周年瀬見英太ICONIC</v>
      </c>
    </row>
    <row r="1221" spans="1:24" x14ac:dyDescent="0.25">
      <c r="A1221">
        <f>VLOOKUP(Attack[[#This Row],[No用]],SetNo[[No.用]:[vlookup 用]],2,FALSE)</f>
        <v>292</v>
      </c>
      <c r="B1221">
        <f>IF(ROW()=2,1,IF(A1218&lt;&gt;Attack[[#This Row],[No]],1,B1218+1))</f>
        <v>1</v>
      </c>
      <c r="C1221" t="s">
        <v>108</v>
      </c>
      <c r="D1221" t="s">
        <v>115</v>
      </c>
      <c r="E1221" t="s">
        <v>73</v>
      </c>
      <c r="F1221" t="s">
        <v>80</v>
      </c>
      <c r="G1221" t="s">
        <v>118</v>
      </c>
      <c r="H1221" t="s">
        <v>71</v>
      </c>
      <c r="I1221">
        <v>0</v>
      </c>
      <c r="J1221" t="s">
        <v>234</v>
      </c>
      <c r="M1221">
        <v>0</v>
      </c>
      <c r="N1221">
        <v>0</v>
      </c>
      <c r="O1221">
        <v>0</v>
      </c>
      <c r="P1221">
        <v>0</v>
      </c>
      <c r="X1221" t="str">
        <f>Attack[[#This Row],[服装]]&amp;Attack[[#This Row],[名前]]&amp;Attack[[#This Row],[レアリティ]]</f>
        <v>ユニフォーム山形隼人ICONIC</v>
      </c>
    </row>
    <row r="1222" spans="1:24" x14ac:dyDescent="0.25">
      <c r="A1222">
        <f>VLOOKUP(Attack[[#This Row],[No用]],SetNo[[No.用]:[vlookup 用]],2,FALSE)</f>
        <v>293</v>
      </c>
      <c r="B1222">
        <f>IF(ROW()=2,1,IF(A1221&lt;&gt;Attack[[#This Row],[No]],1,B1221+1))</f>
        <v>1</v>
      </c>
      <c r="C1222" s="1" t="s">
        <v>108</v>
      </c>
      <c r="D1222" s="1" t="s">
        <v>707</v>
      </c>
      <c r="E1222" s="1" t="s">
        <v>73</v>
      </c>
      <c r="F1222" s="1" t="s">
        <v>78</v>
      </c>
      <c r="G1222" s="1" t="s">
        <v>708</v>
      </c>
      <c r="H1222" s="1" t="s">
        <v>71</v>
      </c>
      <c r="I1222">
        <v>1</v>
      </c>
      <c r="J1222" t="s">
        <v>234</v>
      </c>
      <c r="K1222" s="1" t="s">
        <v>168</v>
      </c>
      <c r="L1222" s="1" t="s">
        <v>173</v>
      </c>
      <c r="M1222">
        <v>35</v>
      </c>
      <c r="N1222">
        <v>0</v>
      </c>
      <c r="O1222">
        <v>0</v>
      </c>
      <c r="P1222">
        <v>0</v>
      </c>
      <c r="X1222" t="str">
        <f>Attack[[#This Row],[服装]]&amp;Attack[[#This Row],[名前]]&amp;Attack[[#This Row],[レアリティ]]</f>
        <v>ユニフォーム強羅昌己ICONIC</v>
      </c>
    </row>
    <row r="1223" spans="1:24" x14ac:dyDescent="0.25">
      <c r="A1223">
        <f>VLOOKUP(Attack[[#This Row],[No用]],SetNo[[No.用]:[vlookup 用]],2,FALSE)</f>
        <v>293</v>
      </c>
      <c r="B1223">
        <f>IF(ROW()=2,1,IF(A1222&lt;&gt;Attack[[#This Row],[No]],1,B1222+1))</f>
        <v>2</v>
      </c>
      <c r="C1223" s="1" t="s">
        <v>108</v>
      </c>
      <c r="D1223" s="1" t="s">
        <v>707</v>
      </c>
      <c r="E1223" s="1" t="s">
        <v>73</v>
      </c>
      <c r="F1223" s="1" t="s">
        <v>78</v>
      </c>
      <c r="G1223" s="1" t="s">
        <v>708</v>
      </c>
      <c r="H1223" s="1" t="s">
        <v>71</v>
      </c>
      <c r="I1223">
        <v>1</v>
      </c>
      <c r="J1223" t="s">
        <v>234</v>
      </c>
      <c r="K1223" s="1" t="s">
        <v>169</v>
      </c>
      <c r="L1223" s="1" t="s">
        <v>178</v>
      </c>
      <c r="M1223">
        <v>35</v>
      </c>
      <c r="N1223">
        <v>0</v>
      </c>
      <c r="O1223">
        <v>0</v>
      </c>
      <c r="P1223">
        <v>0</v>
      </c>
      <c r="X1223" t="str">
        <f>Attack[[#This Row],[服装]]&amp;Attack[[#This Row],[名前]]&amp;Attack[[#This Row],[レアリティ]]</f>
        <v>ユニフォーム強羅昌己ICONIC</v>
      </c>
    </row>
    <row r="1224" spans="1:24" x14ac:dyDescent="0.25">
      <c r="A1224">
        <f>VLOOKUP(Attack[[#This Row],[No用]],SetNo[[No.用]:[vlookup 用]],2,FALSE)</f>
        <v>293</v>
      </c>
      <c r="B1224">
        <f>IF(ROW()=2,1,IF(A1223&lt;&gt;Attack[[#This Row],[No]],1,B1223+1))</f>
        <v>3</v>
      </c>
      <c r="C1224" s="1" t="s">
        <v>108</v>
      </c>
      <c r="D1224" s="1" t="s">
        <v>707</v>
      </c>
      <c r="E1224" s="1" t="s">
        <v>73</v>
      </c>
      <c r="F1224" s="1" t="s">
        <v>78</v>
      </c>
      <c r="G1224" s="1" t="s">
        <v>708</v>
      </c>
      <c r="H1224" s="1" t="s">
        <v>71</v>
      </c>
      <c r="I1224">
        <v>1</v>
      </c>
      <c r="J1224" t="s">
        <v>234</v>
      </c>
      <c r="K1224" s="1" t="s">
        <v>172</v>
      </c>
      <c r="L1224" s="1" t="s">
        <v>162</v>
      </c>
      <c r="M1224">
        <v>32</v>
      </c>
      <c r="N1224">
        <v>0</v>
      </c>
      <c r="O1224">
        <v>0</v>
      </c>
      <c r="P1224">
        <v>0</v>
      </c>
      <c r="X1224" t="str">
        <f>Attack[[#This Row],[服装]]&amp;Attack[[#This Row],[名前]]&amp;Attack[[#This Row],[レアリティ]]</f>
        <v>ユニフォーム強羅昌己ICONIC</v>
      </c>
    </row>
    <row r="1225" spans="1:24" x14ac:dyDescent="0.25">
      <c r="A1225">
        <f>VLOOKUP(Attack[[#This Row],[No用]],SetNo[[No.用]:[vlookup 用]],2,FALSE)</f>
        <v>294</v>
      </c>
      <c r="B1225">
        <f>IF(ROW()=2,1,IF(A1224&lt;&gt;Attack[[#This Row],[No]],1,B1224+1))</f>
        <v>1</v>
      </c>
      <c r="C1225" s="1" t="s">
        <v>108</v>
      </c>
      <c r="D1225" s="1" t="s">
        <v>719</v>
      </c>
      <c r="E1225" s="1" t="s">
        <v>77</v>
      </c>
      <c r="F1225" s="1" t="s">
        <v>78</v>
      </c>
      <c r="G1225" s="1" t="s">
        <v>708</v>
      </c>
      <c r="H1225" s="1" t="s">
        <v>71</v>
      </c>
      <c r="I1225">
        <v>1</v>
      </c>
      <c r="J1225" t="s">
        <v>234</v>
      </c>
      <c r="K1225" s="1" t="s">
        <v>168</v>
      </c>
      <c r="L1225" s="1" t="s">
        <v>173</v>
      </c>
      <c r="M1225">
        <v>35</v>
      </c>
      <c r="N1225">
        <v>0</v>
      </c>
      <c r="O1225">
        <v>0</v>
      </c>
      <c r="P1225">
        <v>0</v>
      </c>
      <c r="X1225" t="str">
        <f>Attack[[#This Row],[服装]]&amp;Attack[[#This Row],[名前]]&amp;Attack[[#This Row],[レアリティ]]</f>
        <v>ユニフォーム芦谷洋平ICONIC</v>
      </c>
    </row>
    <row r="1226" spans="1:24" x14ac:dyDescent="0.25">
      <c r="A1226">
        <f>VLOOKUP(Attack[[#This Row],[No用]],SetNo[[No.用]:[vlookup 用]],2,FALSE)</f>
        <v>294</v>
      </c>
      <c r="B1226">
        <f>IF(ROW()=2,1,IF(A1225&lt;&gt;Attack[[#This Row],[No]],1,B1225+1))</f>
        <v>2</v>
      </c>
      <c r="C1226" s="1" t="s">
        <v>108</v>
      </c>
      <c r="D1226" s="1" t="s">
        <v>719</v>
      </c>
      <c r="E1226" s="1" t="s">
        <v>77</v>
      </c>
      <c r="F1226" s="1" t="s">
        <v>78</v>
      </c>
      <c r="G1226" s="1" t="s">
        <v>708</v>
      </c>
      <c r="H1226" s="1" t="s">
        <v>71</v>
      </c>
      <c r="I1226">
        <v>1</v>
      </c>
      <c r="J1226" t="s">
        <v>234</v>
      </c>
      <c r="K1226" s="1" t="s">
        <v>169</v>
      </c>
      <c r="L1226" s="1" t="s">
        <v>173</v>
      </c>
      <c r="M1226">
        <v>35</v>
      </c>
      <c r="N1226">
        <v>0</v>
      </c>
      <c r="O1226">
        <v>0</v>
      </c>
      <c r="P1226">
        <v>0</v>
      </c>
      <c r="X1226" t="str">
        <f>Attack[[#This Row],[服装]]&amp;Attack[[#This Row],[名前]]&amp;Attack[[#This Row],[レアリティ]]</f>
        <v>ユニフォーム芦谷洋平ICONIC</v>
      </c>
    </row>
    <row r="1227" spans="1:24" x14ac:dyDescent="0.25">
      <c r="A1227">
        <f>VLOOKUP(Attack[[#This Row],[No用]],SetNo[[No.用]:[vlookup 用]],2,FALSE)</f>
        <v>294</v>
      </c>
      <c r="B1227">
        <f>IF(ROW()=2,1,IF(A1226&lt;&gt;Attack[[#This Row],[No]],1,B1226+1))</f>
        <v>3</v>
      </c>
      <c r="C1227" s="1" t="s">
        <v>108</v>
      </c>
      <c r="D1227" s="1" t="s">
        <v>719</v>
      </c>
      <c r="E1227" s="1" t="s">
        <v>77</v>
      </c>
      <c r="F1227" s="1" t="s">
        <v>78</v>
      </c>
      <c r="G1227" s="1" t="s">
        <v>708</v>
      </c>
      <c r="H1227" s="1" t="s">
        <v>71</v>
      </c>
      <c r="I1227">
        <v>1</v>
      </c>
      <c r="J1227" t="s">
        <v>234</v>
      </c>
      <c r="K1227" s="1" t="s">
        <v>171</v>
      </c>
      <c r="L1227" s="1" t="s">
        <v>173</v>
      </c>
      <c r="M1227">
        <v>38</v>
      </c>
      <c r="N1227">
        <v>0</v>
      </c>
      <c r="O1227">
        <v>0</v>
      </c>
      <c r="P1227">
        <v>0</v>
      </c>
      <c r="X1227" t="str">
        <f>Attack[[#This Row],[服装]]&amp;Attack[[#This Row],[名前]]&amp;Attack[[#This Row],[レアリティ]]</f>
        <v>ユニフォーム芦谷洋平ICONIC</v>
      </c>
    </row>
    <row r="1228" spans="1:24" x14ac:dyDescent="0.25">
      <c r="A1228">
        <f>VLOOKUP(Attack[[#This Row],[No用]],SetNo[[No.用]:[vlookup 用]],2,FALSE)</f>
        <v>294</v>
      </c>
      <c r="B1228">
        <f>IF(ROW()=2,1,IF(A1227&lt;&gt;Attack[[#This Row],[No]],1,B1227+1))</f>
        <v>4</v>
      </c>
      <c r="C1228" s="1" t="s">
        <v>108</v>
      </c>
      <c r="D1228" s="1" t="s">
        <v>719</v>
      </c>
      <c r="E1228" s="1" t="s">
        <v>77</v>
      </c>
      <c r="F1228" s="1" t="s">
        <v>78</v>
      </c>
      <c r="G1228" s="1" t="s">
        <v>708</v>
      </c>
      <c r="H1228" s="1" t="s">
        <v>71</v>
      </c>
      <c r="I1228">
        <v>1</v>
      </c>
      <c r="J1228" t="s">
        <v>234</v>
      </c>
      <c r="K1228" s="1" t="s">
        <v>172</v>
      </c>
      <c r="L1228" s="1" t="s">
        <v>162</v>
      </c>
      <c r="M1228">
        <v>28</v>
      </c>
      <c r="N1228">
        <v>0</v>
      </c>
      <c r="O1228">
        <v>0</v>
      </c>
      <c r="P1228">
        <v>0</v>
      </c>
      <c r="X1228" t="str">
        <f>Attack[[#This Row],[服装]]&amp;Attack[[#This Row],[名前]]&amp;Attack[[#This Row],[レアリティ]]</f>
        <v>ユニフォーム芦谷洋平ICONIC</v>
      </c>
    </row>
    <row r="1229" spans="1:24" x14ac:dyDescent="0.25">
      <c r="A1229">
        <f>VLOOKUP(Attack[[#This Row],[No用]],SetNo[[No.用]:[vlookup 用]],2,FALSE)</f>
        <v>294</v>
      </c>
      <c r="B1229">
        <f>IF(ROW()=2,1,IF(A1228&lt;&gt;Attack[[#This Row],[No]],1,B1228+1))</f>
        <v>5</v>
      </c>
      <c r="C1229" s="1" t="s">
        <v>108</v>
      </c>
      <c r="D1229" s="1" t="s">
        <v>719</v>
      </c>
      <c r="E1229" s="1" t="s">
        <v>77</v>
      </c>
      <c r="F1229" s="1" t="s">
        <v>78</v>
      </c>
      <c r="G1229" s="1" t="s">
        <v>708</v>
      </c>
      <c r="H1229" s="1" t="s">
        <v>71</v>
      </c>
      <c r="I1229">
        <v>1</v>
      </c>
      <c r="J1229" t="s">
        <v>234</v>
      </c>
      <c r="K1229" s="1" t="s">
        <v>183</v>
      </c>
      <c r="L1229" s="1" t="s">
        <v>224</v>
      </c>
      <c r="M1229">
        <v>48</v>
      </c>
      <c r="N1229">
        <v>0</v>
      </c>
      <c r="O1229">
        <v>58</v>
      </c>
      <c r="P1229">
        <v>0</v>
      </c>
      <c r="X1229" t="str">
        <f>Attack[[#This Row],[服装]]&amp;Attack[[#This Row],[名前]]&amp;Attack[[#This Row],[レアリティ]]</f>
        <v>ユニフォーム芦谷洋平ICONIC</v>
      </c>
    </row>
    <row r="1230" spans="1:24" x14ac:dyDescent="0.25">
      <c r="A1230">
        <f>VLOOKUP(Attack[[#This Row],[No用]],SetNo[[No.用]:[vlookup 用]],2,FALSE)</f>
        <v>295</v>
      </c>
      <c r="B1230">
        <f>IF(ROW()=2,1,IF(A1229&lt;&gt;Attack[[#This Row],[No]],1,B1229+1))</f>
        <v>1</v>
      </c>
      <c r="C1230" s="1" t="s">
        <v>108</v>
      </c>
      <c r="D1230" s="1" t="s">
        <v>723</v>
      </c>
      <c r="E1230" s="1" t="s">
        <v>73</v>
      </c>
      <c r="F1230" s="1" t="s">
        <v>82</v>
      </c>
      <c r="G1230" s="1" t="s">
        <v>708</v>
      </c>
      <c r="H1230" s="1" t="s">
        <v>71</v>
      </c>
      <c r="I1230">
        <v>1</v>
      </c>
      <c r="J1230" t="s">
        <v>234</v>
      </c>
      <c r="K1230" s="1" t="s">
        <v>168</v>
      </c>
      <c r="L1230" s="1" t="s">
        <v>162</v>
      </c>
      <c r="M1230">
        <v>26</v>
      </c>
      <c r="N1230">
        <v>0</v>
      </c>
      <c r="O1230">
        <v>0</v>
      </c>
      <c r="P1230">
        <v>0</v>
      </c>
      <c r="X1230" t="str">
        <f>Attack[[#This Row],[服装]]&amp;Attack[[#This Row],[名前]]&amp;Attack[[#This Row],[レアリティ]]</f>
        <v>ユニフォーム仙石伸吾ICONIC</v>
      </c>
    </row>
    <row r="1231" spans="1:24" x14ac:dyDescent="0.25">
      <c r="A1231">
        <f>VLOOKUP(Attack[[#This Row],[No用]],SetNo[[No.用]:[vlookup 用]],2,FALSE)</f>
        <v>295</v>
      </c>
      <c r="B1231">
        <f>IF(ROW()=2,1,IF(A1230&lt;&gt;Attack[[#This Row],[No]],1,B1230+1))</f>
        <v>2</v>
      </c>
      <c r="C1231" s="1" t="s">
        <v>108</v>
      </c>
      <c r="D1231" s="1" t="s">
        <v>723</v>
      </c>
      <c r="E1231" s="1" t="s">
        <v>73</v>
      </c>
      <c r="F1231" s="1" t="s">
        <v>82</v>
      </c>
      <c r="G1231" s="1" t="s">
        <v>708</v>
      </c>
      <c r="H1231" s="1" t="s">
        <v>71</v>
      </c>
      <c r="I1231">
        <v>1</v>
      </c>
      <c r="J1231" t="s">
        <v>234</v>
      </c>
      <c r="K1231" s="1" t="s">
        <v>169</v>
      </c>
      <c r="L1231" s="1" t="s">
        <v>162</v>
      </c>
      <c r="M1231">
        <v>26</v>
      </c>
      <c r="N1231">
        <v>0</v>
      </c>
      <c r="O1231">
        <v>0</v>
      </c>
      <c r="P1231">
        <v>0</v>
      </c>
      <c r="X1231" t="str">
        <f>Attack[[#This Row],[服装]]&amp;Attack[[#This Row],[名前]]&amp;Attack[[#This Row],[レアリティ]]</f>
        <v>ユニフォーム仙石伸吾ICONIC</v>
      </c>
    </row>
    <row r="1232" spans="1:24" x14ac:dyDescent="0.25">
      <c r="A1232">
        <f>VLOOKUP(Attack[[#This Row],[No用]],SetNo[[No.用]:[vlookup 用]],2,FALSE)</f>
        <v>296</v>
      </c>
      <c r="B1232">
        <f>IF(ROW()=2,1,IF(A1231&lt;&gt;Attack[[#This Row],[No]],1,B1231+1))</f>
        <v>1</v>
      </c>
      <c r="C1232" s="1" t="s">
        <v>108</v>
      </c>
      <c r="D1232" s="1" t="s">
        <v>734</v>
      </c>
      <c r="E1232" s="1" t="s">
        <v>73</v>
      </c>
      <c r="F1232" s="1" t="s">
        <v>80</v>
      </c>
      <c r="G1232" s="1" t="s">
        <v>708</v>
      </c>
      <c r="H1232" s="1" t="s">
        <v>71</v>
      </c>
      <c r="I1232">
        <v>0</v>
      </c>
      <c r="J1232" t="s">
        <v>234</v>
      </c>
      <c r="K1232" s="1"/>
      <c r="L1232" s="1"/>
      <c r="M1232">
        <v>0</v>
      </c>
      <c r="N1232">
        <v>0</v>
      </c>
      <c r="O1232">
        <v>0</v>
      </c>
      <c r="P1232">
        <v>0</v>
      </c>
      <c r="X1232" t="str">
        <f>Attack[[#This Row],[服装]]&amp;Attack[[#This Row],[名前]]&amp;Attack[[#This Row],[レアリティ]]</f>
        <v>ユニフォーム中川俊美ICONIC</v>
      </c>
    </row>
    <row r="1233" spans="1:24" x14ac:dyDescent="0.25">
      <c r="A1233">
        <f>VLOOKUP(Attack[[#This Row],[No用]],SetNo[[No.用]:[vlookup 用]],2,FALSE)</f>
        <v>297</v>
      </c>
      <c r="B1233">
        <f>IF(ROW()=2,1,IF(A1232&lt;&gt;Attack[[#This Row],[No]],1,B1232+1))</f>
        <v>1</v>
      </c>
      <c r="C1233" s="1" t="s">
        <v>108</v>
      </c>
      <c r="D1233" s="1" t="s">
        <v>738</v>
      </c>
      <c r="E1233" s="1" t="s">
        <v>73</v>
      </c>
      <c r="F1233" s="1" t="s">
        <v>74</v>
      </c>
      <c r="G1233" s="1" t="s">
        <v>708</v>
      </c>
      <c r="H1233" s="1" t="s">
        <v>71</v>
      </c>
      <c r="I1233">
        <v>1</v>
      </c>
      <c r="J1233" t="s">
        <v>234</v>
      </c>
      <c r="K1233" s="1" t="s">
        <v>168</v>
      </c>
      <c r="L1233" s="1" t="s">
        <v>162</v>
      </c>
      <c r="M1233">
        <v>24</v>
      </c>
      <c r="N1233">
        <v>0</v>
      </c>
      <c r="O1233">
        <v>0</v>
      </c>
      <c r="P1233">
        <v>0</v>
      </c>
      <c r="X1233" t="str">
        <f>Attack[[#This Row],[服装]]&amp;Attack[[#This Row],[名前]]&amp;Attack[[#This Row],[レアリティ]]</f>
        <v>ユニフォーム七沢健吾ICONIC</v>
      </c>
    </row>
    <row r="1234" spans="1:24" x14ac:dyDescent="0.25">
      <c r="A1234">
        <f>VLOOKUP(Attack[[#This Row],[No用]],SetNo[[No.用]:[vlookup 用]],2,FALSE)</f>
        <v>297</v>
      </c>
      <c r="B1234">
        <f>IF(ROW()=2,1,IF(A1233&lt;&gt;Attack[[#This Row],[No]],1,B1233+1))</f>
        <v>2</v>
      </c>
      <c r="C1234" s="1" t="s">
        <v>108</v>
      </c>
      <c r="D1234" s="1" t="s">
        <v>738</v>
      </c>
      <c r="E1234" s="1" t="s">
        <v>73</v>
      </c>
      <c r="F1234" s="1" t="s">
        <v>74</v>
      </c>
      <c r="G1234" s="1" t="s">
        <v>708</v>
      </c>
      <c r="H1234" s="1" t="s">
        <v>71</v>
      </c>
      <c r="I1234">
        <v>1</v>
      </c>
      <c r="J1234" t="s">
        <v>234</v>
      </c>
      <c r="K1234" s="1" t="s">
        <v>169</v>
      </c>
      <c r="L1234" s="1" t="s">
        <v>162</v>
      </c>
      <c r="M1234">
        <v>24</v>
      </c>
      <c r="N1234">
        <v>0</v>
      </c>
      <c r="O1234">
        <v>0</v>
      </c>
      <c r="P1234">
        <v>0</v>
      </c>
      <c r="X1234" t="str">
        <f>Attack[[#This Row],[服装]]&amp;Attack[[#This Row],[名前]]&amp;Attack[[#This Row],[レアリティ]]</f>
        <v>ユニフォーム七沢健吾ICONIC</v>
      </c>
    </row>
    <row r="1235" spans="1:24" x14ac:dyDescent="0.25">
      <c r="A1235">
        <f>VLOOKUP(Attack[[#This Row],[No用]],SetNo[[No.用]:[vlookup 用]],2,FALSE)</f>
        <v>298</v>
      </c>
      <c r="B1235">
        <f>IF(ROW()=2,1,IF(A1234&lt;&gt;Attack[[#This Row],[No]],1,B1234+1))</f>
        <v>1</v>
      </c>
      <c r="C1235" s="1" t="s">
        <v>108</v>
      </c>
      <c r="D1235" s="1" t="s">
        <v>741</v>
      </c>
      <c r="E1235" s="1" t="s">
        <v>73</v>
      </c>
      <c r="F1235" s="1" t="s">
        <v>82</v>
      </c>
      <c r="G1235" s="1" t="s">
        <v>708</v>
      </c>
      <c r="H1235" s="1" t="s">
        <v>71</v>
      </c>
      <c r="I1235">
        <v>1</v>
      </c>
      <c r="J1235" t="s">
        <v>234</v>
      </c>
      <c r="K1235" s="1" t="s">
        <v>168</v>
      </c>
      <c r="L1235" s="1" t="s">
        <v>162</v>
      </c>
      <c r="M1235">
        <v>26</v>
      </c>
      <c r="N1235">
        <v>0</v>
      </c>
      <c r="O1235">
        <v>0</v>
      </c>
      <c r="P1235">
        <v>0</v>
      </c>
      <c r="X1235" t="str">
        <f>Attack[[#This Row],[服装]]&amp;Attack[[#This Row],[名前]]&amp;Attack[[#This Row],[レアリティ]]</f>
        <v>ユニフォーム伊勢原裕次ICONIC</v>
      </c>
    </row>
    <row r="1236" spans="1:24" x14ac:dyDescent="0.25">
      <c r="A1236">
        <f>VLOOKUP(Attack[[#This Row],[No用]],SetNo[[No.用]:[vlookup 用]],2,FALSE)</f>
        <v>298</v>
      </c>
      <c r="B1236">
        <f>IF(ROW()=2,1,IF(A1235&lt;&gt;Attack[[#This Row],[No]],1,B1235+1))</f>
        <v>2</v>
      </c>
      <c r="C1236" s="1" t="s">
        <v>108</v>
      </c>
      <c r="D1236" s="1" t="s">
        <v>741</v>
      </c>
      <c r="E1236" s="1" t="s">
        <v>73</v>
      </c>
      <c r="F1236" s="1" t="s">
        <v>82</v>
      </c>
      <c r="G1236" s="1" t="s">
        <v>708</v>
      </c>
      <c r="H1236" s="1" t="s">
        <v>71</v>
      </c>
      <c r="I1236">
        <v>1</v>
      </c>
      <c r="J1236" t="s">
        <v>234</v>
      </c>
      <c r="K1236" s="1" t="s">
        <v>169</v>
      </c>
      <c r="L1236" s="1" t="s">
        <v>162</v>
      </c>
      <c r="M1236">
        <v>24</v>
      </c>
      <c r="N1236">
        <v>0</v>
      </c>
      <c r="O1236">
        <v>0</v>
      </c>
      <c r="P1236">
        <v>0</v>
      </c>
      <c r="X1236" t="str">
        <f>Attack[[#This Row],[服装]]&amp;Attack[[#This Row],[名前]]&amp;Attack[[#This Row],[レアリティ]]</f>
        <v>ユニフォーム伊勢原裕次ICONIC</v>
      </c>
    </row>
    <row r="1237" spans="1:24" x14ac:dyDescent="0.25">
      <c r="A1237">
        <f>VLOOKUP(Attack[[#This Row],[No用]],SetNo[[No.用]:[vlookup 用]],2,FALSE)</f>
        <v>298</v>
      </c>
      <c r="B1237">
        <f>IF(ROW()=2,1,IF(A1236&lt;&gt;Attack[[#This Row],[No]],1,B1236+1))</f>
        <v>3</v>
      </c>
      <c r="C1237" s="1" t="s">
        <v>108</v>
      </c>
      <c r="D1237" s="1" t="s">
        <v>741</v>
      </c>
      <c r="E1237" s="1" t="s">
        <v>73</v>
      </c>
      <c r="F1237" s="1" t="s">
        <v>82</v>
      </c>
      <c r="G1237" s="1" t="s">
        <v>708</v>
      </c>
      <c r="H1237" s="1" t="s">
        <v>71</v>
      </c>
      <c r="I1237">
        <v>1</v>
      </c>
      <c r="J1237" t="s">
        <v>234</v>
      </c>
      <c r="K1237" s="1" t="s">
        <v>172</v>
      </c>
      <c r="L1237" s="1" t="s">
        <v>162</v>
      </c>
      <c r="M1237">
        <v>24</v>
      </c>
      <c r="N1237">
        <v>0</v>
      </c>
      <c r="O1237">
        <v>0</v>
      </c>
      <c r="P1237">
        <v>0</v>
      </c>
      <c r="X1237" t="str">
        <f>Attack[[#This Row],[服装]]&amp;Attack[[#This Row],[名前]]&amp;Attack[[#This Row],[レアリティ]]</f>
        <v>ユニフォーム伊勢原裕次ICONIC</v>
      </c>
    </row>
    <row r="1238" spans="1:24" x14ac:dyDescent="0.25">
      <c r="A1238">
        <f>VLOOKUP(Attack[[#This Row],[No用]],SetNo[[No.用]:[vlookup 用]],2,FALSE)</f>
        <v>299</v>
      </c>
      <c r="B1238">
        <f>IF(ROW()=2,1,IF(A1237&lt;&gt;Attack[[#This Row],[No]],1,B1237+1))</f>
        <v>1</v>
      </c>
      <c r="C1238" s="1" t="s">
        <v>108</v>
      </c>
      <c r="D1238" s="1" t="s">
        <v>748</v>
      </c>
      <c r="E1238" s="1" t="s">
        <v>73</v>
      </c>
      <c r="F1238" s="1" t="s">
        <v>78</v>
      </c>
      <c r="G1238" s="1" t="s">
        <v>708</v>
      </c>
      <c r="H1238" s="1" t="s">
        <v>71</v>
      </c>
      <c r="I1238">
        <v>1</v>
      </c>
      <c r="J1238" t="s">
        <v>234</v>
      </c>
      <c r="K1238" s="1" t="s">
        <v>168</v>
      </c>
      <c r="L1238" s="1" t="s">
        <v>173</v>
      </c>
      <c r="M1238">
        <v>38</v>
      </c>
      <c r="N1238">
        <v>0</v>
      </c>
      <c r="O1238">
        <v>0</v>
      </c>
      <c r="P1238">
        <v>0</v>
      </c>
      <c r="X1238" t="str">
        <f>Attack[[#This Row],[服装]]&amp;Attack[[#This Row],[名前]]&amp;Attack[[#This Row],[レアリティ]]</f>
        <v>ユニフォーム湯河浩二ICONIC</v>
      </c>
    </row>
    <row r="1239" spans="1:24" x14ac:dyDescent="0.25">
      <c r="A1239">
        <f>VLOOKUP(Attack[[#This Row],[No用]],SetNo[[No.用]:[vlookup 用]],2,FALSE)</f>
        <v>299</v>
      </c>
      <c r="B1239">
        <f>IF(ROW()=2,1,IF(A1238&lt;&gt;Attack[[#This Row],[No]],1,B1238+1))</f>
        <v>2</v>
      </c>
      <c r="C1239" s="1" t="s">
        <v>108</v>
      </c>
      <c r="D1239" s="1" t="s">
        <v>748</v>
      </c>
      <c r="E1239" s="1" t="s">
        <v>73</v>
      </c>
      <c r="F1239" s="1" t="s">
        <v>78</v>
      </c>
      <c r="G1239" s="1" t="s">
        <v>708</v>
      </c>
      <c r="H1239" s="1" t="s">
        <v>71</v>
      </c>
      <c r="I1239">
        <v>1</v>
      </c>
      <c r="J1239" t="s">
        <v>234</v>
      </c>
      <c r="K1239" s="1" t="s">
        <v>169</v>
      </c>
      <c r="L1239" s="1" t="s">
        <v>173</v>
      </c>
      <c r="M1239">
        <v>38</v>
      </c>
      <c r="N1239">
        <v>0</v>
      </c>
      <c r="O1239">
        <v>0</v>
      </c>
      <c r="P1239">
        <v>0</v>
      </c>
      <c r="X1239" t="str">
        <f>Attack[[#This Row],[服装]]&amp;Attack[[#This Row],[名前]]&amp;Attack[[#This Row],[レアリティ]]</f>
        <v>ユニフォーム湯河浩二ICONIC</v>
      </c>
    </row>
    <row r="1240" spans="1:24" x14ac:dyDescent="0.25">
      <c r="A1240">
        <f>VLOOKUP(Attack[[#This Row],[No用]],SetNo[[No.用]:[vlookup 用]],2,FALSE)</f>
        <v>299</v>
      </c>
      <c r="B1240">
        <f>IF(ROW()=2,1,IF(A1239&lt;&gt;Attack[[#This Row],[No]],1,B1239+1))</f>
        <v>3</v>
      </c>
      <c r="C1240" s="1" t="s">
        <v>108</v>
      </c>
      <c r="D1240" s="1" t="s">
        <v>748</v>
      </c>
      <c r="E1240" s="1" t="s">
        <v>73</v>
      </c>
      <c r="F1240" s="1" t="s">
        <v>78</v>
      </c>
      <c r="G1240" s="1" t="s">
        <v>708</v>
      </c>
      <c r="H1240" s="1" t="s">
        <v>71</v>
      </c>
      <c r="I1240">
        <v>1</v>
      </c>
      <c r="J1240" t="s">
        <v>234</v>
      </c>
      <c r="K1240" s="1" t="s">
        <v>257</v>
      </c>
      <c r="L1240" s="1" t="s">
        <v>173</v>
      </c>
      <c r="M1240">
        <v>41</v>
      </c>
      <c r="N1240">
        <v>0</v>
      </c>
      <c r="O1240">
        <v>0</v>
      </c>
      <c r="P1240">
        <v>0</v>
      </c>
      <c r="X1240" t="str">
        <f>Attack[[#This Row],[服装]]&amp;Attack[[#This Row],[名前]]&amp;Attack[[#This Row],[レアリティ]]</f>
        <v>ユニフォーム湯河浩二ICONIC</v>
      </c>
    </row>
    <row r="1241" spans="1:24" x14ac:dyDescent="0.25">
      <c r="A1241">
        <f>VLOOKUP(Attack[[#This Row],[No用]],SetNo[[No.用]:[vlookup 用]],2,FALSE)</f>
        <v>299</v>
      </c>
      <c r="B1241">
        <f>IF(ROW()=2,1,IF(A1240&lt;&gt;Attack[[#This Row],[No]],1,B1240+1))</f>
        <v>4</v>
      </c>
      <c r="C1241" s="1" t="s">
        <v>108</v>
      </c>
      <c r="D1241" s="1" t="s">
        <v>748</v>
      </c>
      <c r="E1241" s="1" t="s">
        <v>73</v>
      </c>
      <c r="F1241" s="1" t="s">
        <v>78</v>
      </c>
      <c r="G1241" s="1" t="s">
        <v>708</v>
      </c>
      <c r="H1241" s="1" t="s">
        <v>71</v>
      </c>
      <c r="I1241">
        <v>1</v>
      </c>
      <c r="J1241" t="s">
        <v>234</v>
      </c>
      <c r="K1241" s="1" t="s">
        <v>183</v>
      </c>
      <c r="L1241" s="1" t="s">
        <v>224</v>
      </c>
      <c r="M1241">
        <v>48</v>
      </c>
      <c r="N1241">
        <v>0</v>
      </c>
      <c r="O1241">
        <v>58</v>
      </c>
      <c r="P1241">
        <v>0</v>
      </c>
      <c r="X1241" t="str">
        <f>Attack[[#This Row],[服装]]&amp;Attack[[#This Row],[名前]]&amp;Attack[[#This Row],[レアリティ]]</f>
        <v>ユニフォーム湯河浩二ICONIC</v>
      </c>
    </row>
    <row r="1242" spans="1:24" x14ac:dyDescent="0.25">
      <c r="A1242">
        <f>VLOOKUP(Attack[[#This Row],[No用]],SetNo[[No.用]:[vlookup 用]],2,FALSE)</f>
        <v>300</v>
      </c>
      <c r="B1242">
        <f>IF(ROW()=2,1,IF(A1241&lt;&gt;Attack[[#This Row],[No]],1,B1241+1))</f>
        <v>1</v>
      </c>
      <c r="C1242" s="1" t="s">
        <v>108</v>
      </c>
      <c r="D1242" s="1" t="s">
        <v>773</v>
      </c>
      <c r="E1242" s="1" t="s">
        <v>774</v>
      </c>
      <c r="F1242" s="1" t="s">
        <v>82</v>
      </c>
      <c r="G1242" s="1" t="s">
        <v>776</v>
      </c>
      <c r="H1242" s="1" t="s">
        <v>71</v>
      </c>
      <c r="I1242">
        <v>1</v>
      </c>
      <c r="J1242" t="s">
        <v>234</v>
      </c>
      <c r="K1242" s="1" t="s">
        <v>779</v>
      </c>
      <c r="L1242" s="1" t="s">
        <v>173</v>
      </c>
      <c r="M1242">
        <v>37</v>
      </c>
      <c r="N1242">
        <v>0</v>
      </c>
      <c r="O1242">
        <v>0</v>
      </c>
      <c r="P1242">
        <v>0</v>
      </c>
      <c r="X1242" t="str">
        <f>Attack[[#This Row],[服装]]&amp;Attack[[#This Row],[名前]]&amp;Attack[[#This Row],[レアリティ]]</f>
        <v>ユニフォーム千鹿谷栄吉ICONIC</v>
      </c>
    </row>
    <row r="1243" spans="1:24" x14ac:dyDescent="0.25">
      <c r="A1243">
        <f>VLOOKUP(Attack[[#This Row],[No用]],SetNo[[No.用]:[vlookup 用]],2,FALSE)</f>
        <v>300</v>
      </c>
      <c r="B1243">
        <f>IF(ROW()=2,1,IF(A1242&lt;&gt;Attack[[#This Row],[No]],1,B1242+1))</f>
        <v>2</v>
      </c>
      <c r="C1243" s="1" t="s">
        <v>108</v>
      </c>
      <c r="D1243" s="1" t="s">
        <v>773</v>
      </c>
      <c r="E1243" s="1" t="s">
        <v>774</v>
      </c>
      <c r="F1243" s="1" t="s">
        <v>82</v>
      </c>
      <c r="G1243" s="1" t="s">
        <v>776</v>
      </c>
      <c r="H1243" s="1" t="s">
        <v>71</v>
      </c>
      <c r="I1243">
        <v>1</v>
      </c>
      <c r="J1243" t="s">
        <v>234</v>
      </c>
      <c r="K1243" s="1" t="s">
        <v>169</v>
      </c>
      <c r="L1243" s="1" t="s">
        <v>173</v>
      </c>
      <c r="M1243">
        <v>34</v>
      </c>
      <c r="N1243">
        <v>0</v>
      </c>
      <c r="O1243">
        <v>0</v>
      </c>
      <c r="P1243">
        <v>0</v>
      </c>
      <c r="X1243" t="str">
        <f>Attack[[#This Row],[服装]]&amp;Attack[[#This Row],[名前]]&amp;Attack[[#This Row],[レアリティ]]</f>
        <v>ユニフォーム千鹿谷栄吉ICONIC</v>
      </c>
    </row>
    <row r="1244" spans="1:24" x14ac:dyDescent="0.25">
      <c r="A1244">
        <f>VLOOKUP(Attack[[#This Row],[No用]],SetNo[[No.用]:[vlookup 用]],2,FALSE)</f>
        <v>300</v>
      </c>
      <c r="B1244">
        <f>IF(ROW()=2,1,IF(A1243&lt;&gt;Attack[[#This Row],[No]],1,B1243+1))</f>
        <v>3</v>
      </c>
      <c r="C1244" s="1" t="s">
        <v>108</v>
      </c>
      <c r="D1244" s="1" t="s">
        <v>773</v>
      </c>
      <c r="E1244" s="1" t="s">
        <v>774</v>
      </c>
      <c r="F1244" s="1" t="s">
        <v>82</v>
      </c>
      <c r="G1244" s="1" t="s">
        <v>776</v>
      </c>
      <c r="H1244" s="1" t="s">
        <v>71</v>
      </c>
      <c r="I1244">
        <v>1</v>
      </c>
      <c r="J1244" t="s">
        <v>234</v>
      </c>
      <c r="K1244" s="1" t="s">
        <v>171</v>
      </c>
      <c r="L1244" s="1" t="s">
        <v>173</v>
      </c>
      <c r="M1244">
        <v>40</v>
      </c>
      <c r="N1244">
        <v>0</v>
      </c>
      <c r="O1244">
        <v>0</v>
      </c>
      <c r="P1244">
        <v>0</v>
      </c>
      <c r="X1244" t="str">
        <f>Attack[[#This Row],[服装]]&amp;Attack[[#This Row],[名前]]&amp;Attack[[#This Row],[レアリティ]]</f>
        <v>ユニフォーム千鹿谷栄吉ICONIC</v>
      </c>
    </row>
    <row r="1245" spans="1:24" x14ac:dyDescent="0.25">
      <c r="A1245">
        <f>VLOOKUP(Attack[[#This Row],[No用]],SetNo[[No.用]:[vlookup 用]],2,FALSE)</f>
        <v>300</v>
      </c>
      <c r="B1245">
        <f>IF(ROW()=2,1,IF(A1244&lt;&gt;Attack[[#This Row],[No]],1,B1244+1))</f>
        <v>4</v>
      </c>
      <c r="C1245" s="1" t="s">
        <v>108</v>
      </c>
      <c r="D1245" s="1" t="s">
        <v>773</v>
      </c>
      <c r="E1245" s="1" t="s">
        <v>774</v>
      </c>
      <c r="F1245" s="1" t="s">
        <v>82</v>
      </c>
      <c r="G1245" s="1" t="s">
        <v>776</v>
      </c>
      <c r="H1245" s="1" t="s">
        <v>71</v>
      </c>
      <c r="I1245">
        <v>1</v>
      </c>
      <c r="J1245" t="s">
        <v>234</v>
      </c>
      <c r="K1245" s="1" t="s">
        <v>172</v>
      </c>
      <c r="L1245" s="1" t="s">
        <v>178</v>
      </c>
      <c r="M1245">
        <v>33</v>
      </c>
      <c r="N1245">
        <v>0</v>
      </c>
      <c r="O1245">
        <v>0</v>
      </c>
      <c r="P1245">
        <v>0</v>
      </c>
      <c r="X1245" t="str">
        <f>Attack[[#This Row],[服装]]&amp;Attack[[#This Row],[名前]]&amp;Attack[[#This Row],[レアリティ]]</f>
        <v>ユニフォーム千鹿谷栄吉ICONIC</v>
      </c>
    </row>
    <row r="1246" spans="1:24" x14ac:dyDescent="0.25">
      <c r="A1246">
        <f>VLOOKUP(Attack[[#This Row],[No用]],SetNo[[No.用]:[vlookup 用]],2,FALSE)</f>
        <v>300</v>
      </c>
      <c r="B1246">
        <f>IF(ROW()=2,1,IF(A1245&lt;&gt;Attack[[#This Row],[No]],1,B1245+1))</f>
        <v>5</v>
      </c>
      <c r="C1246" s="1" t="s">
        <v>108</v>
      </c>
      <c r="D1246" s="1" t="s">
        <v>773</v>
      </c>
      <c r="E1246" s="1" t="s">
        <v>774</v>
      </c>
      <c r="F1246" s="1" t="s">
        <v>82</v>
      </c>
      <c r="G1246" s="1" t="s">
        <v>776</v>
      </c>
      <c r="H1246" s="1" t="s">
        <v>71</v>
      </c>
      <c r="I1246">
        <v>1</v>
      </c>
      <c r="J1246" t="s">
        <v>234</v>
      </c>
      <c r="K1246" s="1" t="s">
        <v>264</v>
      </c>
      <c r="L1246" s="1" t="s">
        <v>224</v>
      </c>
      <c r="M1246">
        <v>47</v>
      </c>
      <c r="N1246">
        <v>0</v>
      </c>
      <c r="O1246">
        <v>57</v>
      </c>
      <c r="P1246">
        <v>0</v>
      </c>
      <c r="X1246" t="str">
        <f>Attack[[#This Row],[服装]]&amp;Attack[[#This Row],[名前]]&amp;Attack[[#This Row],[レアリティ]]</f>
        <v>ユニフォーム千鹿谷栄吉ICONIC</v>
      </c>
    </row>
    <row r="1247" spans="1:24" x14ac:dyDescent="0.25">
      <c r="A1247">
        <f>VLOOKUP(Attack[[#This Row],[No用]],SetNo[[No.用]:[vlookup 用]],2,FALSE)</f>
        <v>300</v>
      </c>
      <c r="B1247">
        <f>IF(ROW()=2,1,IF(A1246&lt;&gt;Attack[[#This Row],[No]],1,B1246+1))</f>
        <v>6</v>
      </c>
      <c r="C1247" s="1" t="s">
        <v>108</v>
      </c>
      <c r="D1247" s="1" t="s">
        <v>773</v>
      </c>
      <c r="E1247" s="1" t="s">
        <v>774</v>
      </c>
      <c r="F1247" s="1" t="s">
        <v>82</v>
      </c>
      <c r="G1247" s="1" t="s">
        <v>776</v>
      </c>
      <c r="H1247" s="1" t="s">
        <v>71</v>
      </c>
      <c r="I1247">
        <v>1</v>
      </c>
      <c r="J1247" t="s">
        <v>234</v>
      </c>
      <c r="K1247" s="1" t="s">
        <v>171</v>
      </c>
      <c r="L1247" s="1" t="s">
        <v>224</v>
      </c>
      <c r="M1247">
        <v>47</v>
      </c>
      <c r="N1247">
        <v>0</v>
      </c>
      <c r="O1247">
        <v>57</v>
      </c>
      <c r="P1247">
        <v>0</v>
      </c>
      <c r="X1247" t="str">
        <f>Attack[[#This Row],[服装]]&amp;Attack[[#This Row],[名前]]&amp;Attack[[#This Row],[レアリティ]]</f>
        <v>ユニフォーム千鹿谷栄吉ICONIC</v>
      </c>
    </row>
    <row r="1248" spans="1:24" x14ac:dyDescent="0.25">
      <c r="A1248">
        <f>VLOOKUP(Attack[[#This Row],[No用]],SetNo[[No.用]:[vlookup 用]],2,FALSE)</f>
        <v>301</v>
      </c>
      <c r="B1248">
        <f>IF(ROW()=2,1,IF(A1247&lt;&gt;Attack[[#This Row],[No]],1,B1247+1))</f>
        <v>1</v>
      </c>
      <c r="C1248" s="1" t="s">
        <v>108</v>
      </c>
      <c r="D1248" s="1" t="s">
        <v>782</v>
      </c>
      <c r="E1248" s="1" t="s">
        <v>90</v>
      </c>
      <c r="F1248" s="1" t="s">
        <v>783</v>
      </c>
      <c r="G1248" s="1" t="s">
        <v>776</v>
      </c>
      <c r="H1248" s="1" t="s">
        <v>71</v>
      </c>
      <c r="I1248">
        <v>1</v>
      </c>
      <c r="J1248" t="s">
        <v>234</v>
      </c>
      <c r="K1248" s="1" t="s">
        <v>787</v>
      </c>
      <c r="L1248" s="1" t="s">
        <v>173</v>
      </c>
      <c r="M1248">
        <v>33</v>
      </c>
      <c r="N1248">
        <v>0</v>
      </c>
      <c r="O1248">
        <v>0</v>
      </c>
      <c r="P1248">
        <v>0</v>
      </c>
      <c r="X1248" t="str">
        <f>Attack[[#This Row],[服装]]&amp;Attack[[#This Row],[名前]]&amp;Attack[[#This Row],[レアリティ]]</f>
        <v>ユニフォーム小鹿野大樹ICONIC</v>
      </c>
    </row>
    <row r="1249" spans="1:24" x14ac:dyDescent="0.25">
      <c r="A1249">
        <f>VLOOKUP(Attack[[#This Row],[No用]],SetNo[[No.用]:[vlookup 用]],2,FALSE)</f>
        <v>301</v>
      </c>
      <c r="B1249">
        <f>IF(ROW()=2,1,IF(A1248&lt;&gt;Attack[[#This Row],[No]],1,B1248+1))</f>
        <v>2</v>
      </c>
      <c r="C1249" s="1" t="s">
        <v>108</v>
      </c>
      <c r="D1249" s="1" t="s">
        <v>782</v>
      </c>
      <c r="E1249" s="1" t="s">
        <v>90</v>
      </c>
      <c r="F1249" s="1" t="s">
        <v>783</v>
      </c>
      <c r="G1249" s="1" t="s">
        <v>776</v>
      </c>
      <c r="H1249" s="1" t="s">
        <v>71</v>
      </c>
      <c r="I1249">
        <v>1</v>
      </c>
      <c r="J1249" t="s">
        <v>234</v>
      </c>
      <c r="K1249" s="1" t="s">
        <v>169</v>
      </c>
      <c r="L1249" s="1" t="s">
        <v>173</v>
      </c>
      <c r="M1249">
        <v>33</v>
      </c>
      <c r="N1249">
        <v>0</v>
      </c>
      <c r="O1249">
        <v>0</v>
      </c>
      <c r="P1249">
        <v>0</v>
      </c>
      <c r="X1249" t="str">
        <f>Attack[[#This Row],[服装]]&amp;Attack[[#This Row],[名前]]&amp;Attack[[#This Row],[レアリティ]]</f>
        <v>ユニフォーム小鹿野大樹ICONIC</v>
      </c>
    </row>
    <row r="1250" spans="1:24" x14ac:dyDescent="0.25">
      <c r="A1250">
        <f>VLOOKUP(Attack[[#This Row],[No用]],SetNo[[No.用]:[vlookup 用]],2,FALSE)</f>
        <v>301</v>
      </c>
      <c r="B1250">
        <f>IF(ROW()=2,1,IF(A1249&lt;&gt;Attack[[#This Row],[No]],1,B1249+1))</f>
        <v>3</v>
      </c>
      <c r="C1250" s="1" t="s">
        <v>108</v>
      </c>
      <c r="D1250" s="1" t="s">
        <v>782</v>
      </c>
      <c r="E1250" s="1" t="s">
        <v>90</v>
      </c>
      <c r="F1250" s="1" t="s">
        <v>783</v>
      </c>
      <c r="G1250" s="1" t="s">
        <v>776</v>
      </c>
      <c r="H1250" s="1" t="s">
        <v>71</v>
      </c>
      <c r="I1250">
        <v>1</v>
      </c>
      <c r="J1250" t="s">
        <v>234</v>
      </c>
      <c r="K1250" s="1" t="s">
        <v>170</v>
      </c>
      <c r="L1250" s="1" t="s">
        <v>173</v>
      </c>
      <c r="M1250">
        <v>36</v>
      </c>
      <c r="N1250">
        <v>0</v>
      </c>
      <c r="O1250">
        <v>0</v>
      </c>
      <c r="P1250">
        <v>0</v>
      </c>
      <c r="X1250" t="str">
        <f>Attack[[#This Row],[服装]]&amp;Attack[[#This Row],[名前]]&amp;Attack[[#This Row],[レアリティ]]</f>
        <v>ユニフォーム小鹿野大樹ICONIC</v>
      </c>
    </row>
    <row r="1251" spans="1:24" x14ac:dyDescent="0.25">
      <c r="A1251">
        <f>VLOOKUP(Attack[[#This Row],[No用]],SetNo[[No.用]:[vlookup 用]],2,FALSE)</f>
        <v>301</v>
      </c>
      <c r="B1251">
        <f>IF(ROW()=2,1,IF(A1250&lt;&gt;Attack[[#This Row],[No]],1,B1250+1))</f>
        <v>4</v>
      </c>
      <c r="C1251" s="1" t="s">
        <v>108</v>
      </c>
      <c r="D1251" s="1" t="s">
        <v>782</v>
      </c>
      <c r="E1251" s="1" t="s">
        <v>90</v>
      </c>
      <c r="F1251" s="1" t="s">
        <v>783</v>
      </c>
      <c r="G1251" s="1" t="s">
        <v>776</v>
      </c>
      <c r="H1251" s="1" t="s">
        <v>71</v>
      </c>
      <c r="I1251">
        <v>1</v>
      </c>
      <c r="J1251" t="s">
        <v>234</v>
      </c>
      <c r="K1251" s="1" t="s">
        <v>172</v>
      </c>
      <c r="L1251" s="1" t="s">
        <v>178</v>
      </c>
      <c r="M1251">
        <v>33</v>
      </c>
      <c r="N1251">
        <v>0</v>
      </c>
      <c r="O1251">
        <v>0</v>
      </c>
      <c r="P1251">
        <v>0</v>
      </c>
      <c r="X1251" t="str">
        <f>Attack[[#This Row],[服装]]&amp;Attack[[#This Row],[名前]]&amp;Attack[[#This Row],[レアリティ]]</f>
        <v>ユニフォーム小鹿野大樹ICONIC</v>
      </c>
    </row>
    <row r="1252" spans="1:24" x14ac:dyDescent="0.25">
      <c r="A1252">
        <f>VLOOKUP(Attack[[#This Row],[No用]],SetNo[[No.用]:[vlookup 用]],2,FALSE)</f>
        <v>301</v>
      </c>
      <c r="B1252">
        <f>IF(ROW()=2,1,IF(A1251&lt;&gt;Attack[[#This Row],[No]],1,B1251+1))</f>
        <v>5</v>
      </c>
      <c r="C1252" s="1" t="s">
        <v>108</v>
      </c>
      <c r="D1252" s="1" t="s">
        <v>782</v>
      </c>
      <c r="E1252" s="1" t="s">
        <v>90</v>
      </c>
      <c r="F1252" s="1" t="s">
        <v>783</v>
      </c>
      <c r="G1252" s="1" t="s">
        <v>776</v>
      </c>
      <c r="H1252" s="1" t="s">
        <v>71</v>
      </c>
      <c r="I1252">
        <v>1</v>
      </c>
      <c r="J1252" t="s">
        <v>234</v>
      </c>
      <c r="K1252" s="1" t="s">
        <v>183</v>
      </c>
      <c r="L1252" s="1" t="s">
        <v>224</v>
      </c>
      <c r="M1252">
        <v>45</v>
      </c>
      <c r="N1252">
        <v>0</v>
      </c>
      <c r="O1252">
        <v>55</v>
      </c>
      <c r="P1252">
        <v>0</v>
      </c>
      <c r="X1252" t="str">
        <f>Attack[[#This Row],[服装]]&amp;Attack[[#This Row],[名前]]&amp;Attack[[#This Row],[レアリティ]]</f>
        <v>ユニフォーム小鹿野大樹ICONIC</v>
      </c>
    </row>
    <row r="1253" spans="1:24" x14ac:dyDescent="0.25">
      <c r="A1253">
        <f>VLOOKUP(Attack[[#This Row],[No用]],SetNo[[No.用]:[vlookup 用]],2,FALSE)</f>
        <v>302</v>
      </c>
      <c r="B1253">
        <f>IF(ROW()=2,1,IF(A1252&lt;&gt;Attack[[#This Row],[No]],1,B1252+1))</f>
        <v>1</v>
      </c>
      <c r="C1253" s="1" t="s">
        <v>108</v>
      </c>
      <c r="D1253" s="1" t="s">
        <v>795</v>
      </c>
      <c r="E1253" s="1" t="s">
        <v>77</v>
      </c>
      <c r="F1253" s="1" t="s">
        <v>80</v>
      </c>
      <c r="G1253" s="1" t="s">
        <v>776</v>
      </c>
      <c r="H1253" s="1" t="s">
        <v>71</v>
      </c>
      <c r="I1253">
        <v>0</v>
      </c>
      <c r="J1253" t="s">
        <v>234</v>
      </c>
      <c r="K1253" s="1"/>
      <c r="L1253" s="1"/>
      <c r="M1253">
        <v>0</v>
      </c>
      <c r="N1253">
        <v>0</v>
      </c>
      <c r="O1253">
        <v>0</v>
      </c>
      <c r="P1253">
        <v>0</v>
      </c>
      <c r="X1253" t="str">
        <f>Attack[[#This Row],[服装]]&amp;Attack[[#This Row],[名前]]&amp;Attack[[#This Row],[レアリティ]]</f>
        <v>ユニフォーム赤谷勇ICONIC</v>
      </c>
    </row>
    <row r="1254" spans="1:24" x14ac:dyDescent="0.25">
      <c r="A1254">
        <f>VLOOKUP(Attack[[#This Row],[No用]],SetNo[[No.用]:[vlookup 用]],2,FALSE)</f>
        <v>303</v>
      </c>
      <c r="B1254">
        <f>IF(ROW()=2,1,IF(A1253&lt;&gt;Attack[[#This Row],[No]],1,B1253+1))</f>
        <v>1</v>
      </c>
      <c r="C1254" s="1" t="s">
        <v>108</v>
      </c>
      <c r="D1254" s="1" t="s">
        <v>799</v>
      </c>
      <c r="E1254" s="1" t="s">
        <v>77</v>
      </c>
      <c r="F1254" s="1" t="s">
        <v>78</v>
      </c>
      <c r="G1254" s="1" t="s">
        <v>776</v>
      </c>
      <c r="H1254" s="1" t="s">
        <v>71</v>
      </c>
      <c r="I1254">
        <v>1</v>
      </c>
      <c r="J1254" t="s">
        <v>234</v>
      </c>
      <c r="K1254" s="1" t="s">
        <v>168</v>
      </c>
      <c r="L1254" s="1" t="s">
        <v>162</v>
      </c>
      <c r="M1254">
        <v>30</v>
      </c>
      <c r="N1254">
        <v>0</v>
      </c>
      <c r="O1254">
        <v>0</v>
      </c>
      <c r="P1254">
        <v>0</v>
      </c>
      <c r="X1254" t="str">
        <f>Attack[[#This Row],[服装]]&amp;Attack[[#This Row],[名前]]&amp;Attack[[#This Row],[レアリティ]]</f>
        <v>ユニフォーム児玉勝ICONIC</v>
      </c>
    </row>
    <row r="1255" spans="1:24" x14ac:dyDescent="0.25">
      <c r="A1255">
        <f>VLOOKUP(Attack[[#This Row],[No用]],SetNo[[No.用]:[vlookup 用]],2,FALSE)</f>
        <v>303</v>
      </c>
      <c r="B1255">
        <f>IF(ROW()=2,1,IF(A1254&lt;&gt;Attack[[#This Row],[No]],1,B1254+1))</f>
        <v>2</v>
      </c>
      <c r="C1255" s="1" t="s">
        <v>108</v>
      </c>
      <c r="D1255" s="1" t="s">
        <v>799</v>
      </c>
      <c r="E1255" s="1" t="s">
        <v>77</v>
      </c>
      <c r="F1255" s="1" t="s">
        <v>78</v>
      </c>
      <c r="G1255" s="1" t="s">
        <v>776</v>
      </c>
      <c r="H1255" s="1" t="s">
        <v>71</v>
      </c>
      <c r="I1255">
        <v>1</v>
      </c>
      <c r="J1255" t="s">
        <v>234</v>
      </c>
      <c r="K1255" s="1" t="s">
        <v>169</v>
      </c>
      <c r="L1255" s="1" t="s">
        <v>162</v>
      </c>
      <c r="M1255">
        <v>30</v>
      </c>
      <c r="N1255">
        <v>0</v>
      </c>
      <c r="O1255">
        <v>0</v>
      </c>
      <c r="P1255">
        <v>0</v>
      </c>
      <c r="X1255" t="str">
        <f>Attack[[#This Row],[服装]]&amp;Attack[[#This Row],[名前]]&amp;Attack[[#This Row],[レアリティ]]</f>
        <v>ユニフォーム児玉勝ICONIC</v>
      </c>
    </row>
    <row r="1256" spans="1:24" x14ac:dyDescent="0.25">
      <c r="A1256">
        <f>VLOOKUP(Attack[[#This Row],[No用]],SetNo[[No.用]:[vlookup 用]],2,FALSE)</f>
        <v>303</v>
      </c>
      <c r="B1256">
        <f>IF(ROW()=2,1,IF(A1255&lt;&gt;Attack[[#This Row],[No]],1,B1255+1))</f>
        <v>3</v>
      </c>
      <c r="C1256" s="1" t="s">
        <v>108</v>
      </c>
      <c r="D1256" s="1" t="s">
        <v>799</v>
      </c>
      <c r="E1256" s="1" t="s">
        <v>77</v>
      </c>
      <c r="F1256" s="1" t="s">
        <v>78</v>
      </c>
      <c r="G1256" s="1" t="s">
        <v>776</v>
      </c>
      <c r="H1256" s="1" t="s">
        <v>71</v>
      </c>
      <c r="I1256">
        <v>1</v>
      </c>
      <c r="J1256" t="s">
        <v>234</v>
      </c>
      <c r="K1256" s="1" t="s">
        <v>171</v>
      </c>
      <c r="L1256" s="1" t="s">
        <v>173</v>
      </c>
      <c r="M1256">
        <v>33</v>
      </c>
      <c r="N1256">
        <v>0</v>
      </c>
      <c r="O1256">
        <v>0</v>
      </c>
      <c r="P1256">
        <v>0</v>
      </c>
      <c r="X1256" t="str">
        <f>Attack[[#This Row],[服装]]&amp;Attack[[#This Row],[名前]]&amp;Attack[[#This Row],[レアリティ]]</f>
        <v>ユニフォーム児玉勝ICONIC</v>
      </c>
    </row>
    <row r="1257" spans="1:24" x14ac:dyDescent="0.25">
      <c r="A1257">
        <f>VLOOKUP(Attack[[#This Row],[No用]],SetNo[[No.用]:[vlookup 用]],2,FALSE)</f>
        <v>303</v>
      </c>
      <c r="B1257">
        <f>IF(ROW()=2,1,IF(A1256&lt;&gt;Attack[[#This Row],[No]],1,B1256+1))</f>
        <v>4</v>
      </c>
      <c r="C1257" s="1" t="s">
        <v>108</v>
      </c>
      <c r="D1257" s="1" t="s">
        <v>799</v>
      </c>
      <c r="E1257" s="1" t="s">
        <v>77</v>
      </c>
      <c r="F1257" s="1" t="s">
        <v>78</v>
      </c>
      <c r="G1257" s="1" t="s">
        <v>776</v>
      </c>
      <c r="H1257" s="1" t="s">
        <v>71</v>
      </c>
      <c r="I1257">
        <v>1</v>
      </c>
      <c r="J1257" t="s">
        <v>234</v>
      </c>
      <c r="K1257" s="1" t="s">
        <v>172</v>
      </c>
      <c r="L1257" s="1" t="s">
        <v>162</v>
      </c>
      <c r="M1257">
        <v>30</v>
      </c>
      <c r="N1257">
        <v>0</v>
      </c>
      <c r="O1257">
        <v>0</v>
      </c>
      <c r="P1257">
        <v>0</v>
      </c>
      <c r="X1257" t="str">
        <f>Attack[[#This Row],[服装]]&amp;Attack[[#This Row],[名前]]&amp;Attack[[#This Row],[レアリティ]]</f>
        <v>ユニフォーム児玉勝ICONIC</v>
      </c>
    </row>
    <row r="1258" spans="1:24" x14ac:dyDescent="0.25">
      <c r="A1258">
        <f>VLOOKUP(Attack[[#This Row],[No用]],SetNo[[No.用]:[vlookup 用]],2,FALSE)</f>
        <v>304</v>
      </c>
      <c r="B1258">
        <f>IF(ROW()=2,1,IF(A1257&lt;&gt;Attack[[#This Row],[No]],1,B1257+1))</f>
        <v>1</v>
      </c>
      <c r="C1258" s="1" t="s">
        <v>108</v>
      </c>
      <c r="D1258" s="1" t="s">
        <v>803</v>
      </c>
      <c r="E1258" s="1" t="s">
        <v>77</v>
      </c>
      <c r="F1258" s="1" t="s">
        <v>74</v>
      </c>
      <c r="G1258" s="1" t="s">
        <v>776</v>
      </c>
      <c r="H1258" s="1" t="s">
        <v>71</v>
      </c>
      <c r="I1258">
        <v>1</v>
      </c>
      <c r="J1258" t="s">
        <v>234</v>
      </c>
      <c r="K1258" s="1" t="s">
        <v>168</v>
      </c>
      <c r="L1258" s="1" t="s">
        <v>162</v>
      </c>
      <c r="M1258">
        <v>27</v>
      </c>
      <c r="N1258">
        <v>0</v>
      </c>
      <c r="O1258">
        <v>0</v>
      </c>
      <c r="P1258">
        <v>0</v>
      </c>
      <c r="X1258" t="str">
        <f>Attack[[#This Row],[服装]]&amp;Attack[[#This Row],[名前]]&amp;Attack[[#This Row],[レアリティ]]</f>
        <v>ユニフォーム名栗翔太ICONIC</v>
      </c>
    </row>
    <row r="1259" spans="1:24" x14ac:dyDescent="0.25">
      <c r="A1259">
        <f>VLOOKUP(Attack[[#This Row],[No用]],SetNo[[No.用]:[vlookup 用]],2,FALSE)</f>
        <v>304</v>
      </c>
      <c r="B1259">
        <f>IF(ROW()=2,1,IF(A1258&lt;&gt;Attack[[#This Row],[No]],1,B1258+1))</f>
        <v>2</v>
      </c>
      <c r="C1259" s="1" t="s">
        <v>108</v>
      </c>
      <c r="D1259" s="1" t="s">
        <v>803</v>
      </c>
      <c r="E1259" s="1" t="s">
        <v>77</v>
      </c>
      <c r="F1259" s="1" t="s">
        <v>74</v>
      </c>
      <c r="G1259" s="1" t="s">
        <v>776</v>
      </c>
      <c r="H1259" s="1" t="s">
        <v>71</v>
      </c>
      <c r="I1259">
        <v>1</v>
      </c>
      <c r="J1259" t="s">
        <v>234</v>
      </c>
      <c r="K1259" s="1" t="s">
        <v>169</v>
      </c>
      <c r="L1259" s="1" t="s">
        <v>162</v>
      </c>
      <c r="M1259">
        <v>27</v>
      </c>
      <c r="N1259">
        <v>0</v>
      </c>
      <c r="O1259">
        <v>0</v>
      </c>
      <c r="P1259">
        <v>0</v>
      </c>
      <c r="X1259" t="str">
        <f>Attack[[#This Row],[服装]]&amp;Attack[[#This Row],[名前]]&amp;Attack[[#This Row],[レアリティ]]</f>
        <v>ユニフォーム名栗翔太ICONIC</v>
      </c>
    </row>
    <row r="1260" spans="1:24" x14ac:dyDescent="0.25">
      <c r="A1260">
        <f>VLOOKUP(Attack[[#This Row],[No用]],SetNo[[No.用]:[vlookup 用]],2,FALSE)</f>
        <v>305</v>
      </c>
      <c r="B1260">
        <f>IF(ROW()=2,1,IF(A1259&lt;&gt;Attack[[#This Row],[No]],1,B1259+1))</f>
        <v>1</v>
      </c>
      <c r="C1260" s="1" t="s">
        <v>108</v>
      </c>
      <c r="D1260" s="1" t="s">
        <v>810</v>
      </c>
      <c r="E1260" s="1" t="s">
        <v>77</v>
      </c>
      <c r="F1260" s="1" t="s">
        <v>78</v>
      </c>
      <c r="G1260" s="1" t="s">
        <v>776</v>
      </c>
      <c r="H1260" s="1" t="s">
        <v>71</v>
      </c>
      <c r="I1260">
        <v>1</v>
      </c>
      <c r="J1260" t="s">
        <v>234</v>
      </c>
      <c r="K1260" s="1" t="s">
        <v>168</v>
      </c>
      <c r="L1260" s="1" t="s">
        <v>173</v>
      </c>
      <c r="M1260">
        <v>33</v>
      </c>
      <c r="N1260">
        <v>0</v>
      </c>
      <c r="O1260">
        <v>0</v>
      </c>
      <c r="P1260">
        <v>0</v>
      </c>
      <c r="X1260" t="str">
        <f>Attack[[#This Row],[服装]]&amp;Attack[[#This Row],[名前]]&amp;Attack[[#This Row],[レアリティ]]</f>
        <v>ユニフォーム島府典明ICONIC</v>
      </c>
    </row>
    <row r="1261" spans="1:24" x14ac:dyDescent="0.25">
      <c r="A1261">
        <f>VLOOKUP(Attack[[#This Row],[No用]],SetNo[[No.用]:[vlookup 用]],2,FALSE)</f>
        <v>305</v>
      </c>
      <c r="B1261">
        <f>IF(ROW()=2,1,IF(A1260&lt;&gt;Attack[[#This Row],[No]],1,B1260+1))</f>
        <v>2</v>
      </c>
      <c r="C1261" s="1" t="s">
        <v>108</v>
      </c>
      <c r="D1261" s="1" t="s">
        <v>810</v>
      </c>
      <c r="E1261" s="1" t="s">
        <v>77</v>
      </c>
      <c r="F1261" s="1" t="s">
        <v>78</v>
      </c>
      <c r="G1261" s="1" t="s">
        <v>776</v>
      </c>
      <c r="H1261" s="1" t="s">
        <v>71</v>
      </c>
      <c r="I1261">
        <v>1</v>
      </c>
      <c r="J1261" t="s">
        <v>234</v>
      </c>
      <c r="K1261" s="1" t="s">
        <v>169</v>
      </c>
      <c r="L1261" s="1" t="s">
        <v>178</v>
      </c>
      <c r="M1261">
        <v>33</v>
      </c>
      <c r="N1261">
        <v>0</v>
      </c>
      <c r="O1261">
        <v>0</v>
      </c>
      <c r="P1261">
        <v>0</v>
      </c>
      <c r="X1261" t="str">
        <f>Attack[[#This Row],[服装]]&amp;Attack[[#This Row],[名前]]&amp;Attack[[#This Row],[レアリティ]]</f>
        <v>ユニフォーム島府典明ICONIC</v>
      </c>
    </row>
    <row r="1262" spans="1:24" x14ac:dyDescent="0.25">
      <c r="A1262">
        <f>VLOOKUP(Attack[[#This Row],[No用]],SetNo[[No.用]:[vlookup 用]],2,FALSE)</f>
        <v>305</v>
      </c>
      <c r="B1262">
        <f>IF(ROW()=2,1,IF(A1261&lt;&gt;Attack[[#This Row],[No]],1,B1261+1))</f>
        <v>3</v>
      </c>
      <c r="C1262" s="1" t="s">
        <v>108</v>
      </c>
      <c r="D1262" s="1" t="s">
        <v>810</v>
      </c>
      <c r="E1262" s="1" t="s">
        <v>77</v>
      </c>
      <c r="F1262" s="1" t="s">
        <v>78</v>
      </c>
      <c r="G1262" s="1" t="s">
        <v>776</v>
      </c>
      <c r="H1262" s="1" t="s">
        <v>71</v>
      </c>
      <c r="I1262">
        <v>1</v>
      </c>
      <c r="J1262" t="s">
        <v>234</v>
      </c>
      <c r="K1262" s="1" t="s">
        <v>170</v>
      </c>
      <c r="L1262" s="1" t="s">
        <v>173</v>
      </c>
      <c r="M1262">
        <v>36</v>
      </c>
      <c r="N1262">
        <v>0</v>
      </c>
      <c r="O1262">
        <v>0</v>
      </c>
      <c r="P1262">
        <v>0</v>
      </c>
      <c r="X1262" t="str">
        <f>Attack[[#This Row],[服装]]&amp;Attack[[#This Row],[名前]]&amp;Attack[[#This Row],[レアリティ]]</f>
        <v>ユニフォーム島府典明ICONIC</v>
      </c>
    </row>
    <row r="1263" spans="1:24" x14ac:dyDescent="0.25">
      <c r="A1263">
        <f>VLOOKUP(Attack[[#This Row],[No用]],SetNo[[No.用]:[vlookup 用]],2,FALSE)</f>
        <v>305</v>
      </c>
      <c r="B1263">
        <f>IF(ROW()=2,1,IF(A1262&lt;&gt;Attack[[#This Row],[No]],1,B1262+1))</f>
        <v>4</v>
      </c>
      <c r="C1263" s="1" t="s">
        <v>108</v>
      </c>
      <c r="D1263" s="1" t="s">
        <v>810</v>
      </c>
      <c r="E1263" s="1" t="s">
        <v>77</v>
      </c>
      <c r="F1263" s="1" t="s">
        <v>78</v>
      </c>
      <c r="G1263" s="1" t="s">
        <v>776</v>
      </c>
      <c r="H1263" s="1" t="s">
        <v>71</v>
      </c>
      <c r="I1263">
        <v>1</v>
      </c>
      <c r="J1263" t="s">
        <v>234</v>
      </c>
      <c r="K1263" s="1" t="s">
        <v>172</v>
      </c>
      <c r="L1263" s="1" t="s">
        <v>162</v>
      </c>
      <c r="M1263">
        <v>28</v>
      </c>
      <c r="N1263">
        <v>0</v>
      </c>
      <c r="O1263">
        <v>0</v>
      </c>
      <c r="P1263">
        <v>0</v>
      </c>
      <c r="X1263" t="str">
        <f>Attack[[#This Row],[服装]]&amp;Attack[[#This Row],[名前]]&amp;Attack[[#This Row],[レアリティ]]</f>
        <v>ユニフォーム島府典明ICONIC</v>
      </c>
    </row>
    <row r="1264" spans="1:24" x14ac:dyDescent="0.25">
      <c r="A1264">
        <f>VLOOKUP(Attack[[#This Row],[No用]],SetNo[[No.用]:[vlookup 用]],2,FALSE)</f>
        <v>306</v>
      </c>
      <c r="B1264">
        <f>IF(ROW()=2,1,IF(A1263&lt;&gt;Attack[[#This Row],[No]],1,B1263+1))</f>
        <v>1</v>
      </c>
      <c r="C1264" s="1" t="s">
        <v>108</v>
      </c>
      <c r="D1264" s="1" t="s">
        <v>818</v>
      </c>
      <c r="E1264" s="1" t="s">
        <v>77</v>
      </c>
      <c r="F1264" s="1" t="s">
        <v>82</v>
      </c>
      <c r="G1264" s="1" t="s">
        <v>776</v>
      </c>
      <c r="H1264" s="1" t="s">
        <v>71</v>
      </c>
      <c r="I1264">
        <v>1</v>
      </c>
      <c r="J1264" t="s">
        <v>234</v>
      </c>
      <c r="K1264" s="1" t="s">
        <v>168</v>
      </c>
      <c r="L1264" s="1" t="s">
        <v>162</v>
      </c>
      <c r="M1264">
        <v>26</v>
      </c>
      <c r="N1264">
        <v>0</v>
      </c>
      <c r="O1264">
        <v>0</v>
      </c>
      <c r="P1264">
        <v>0</v>
      </c>
      <c r="X1264" t="str">
        <f>Attack[[#This Row],[服装]]&amp;Attack[[#This Row],[名前]]&amp;Attack[[#This Row],[レアリティ]]</f>
        <v>ユニフォーム吉川和孝ICONIC</v>
      </c>
    </row>
    <row r="1265" spans="1:24" x14ac:dyDescent="0.25">
      <c r="A1265">
        <f>VLOOKUP(Attack[[#This Row],[No用]],SetNo[[No.用]:[vlookup 用]],2,FALSE)</f>
        <v>306</v>
      </c>
      <c r="B1265">
        <f>IF(ROW()=2,1,IF(A1264&lt;&gt;Attack[[#This Row],[No]],1,B1264+1))</f>
        <v>2</v>
      </c>
      <c r="C1265" s="1" t="s">
        <v>108</v>
      </c>
      <c r="D1265" s="1" t="s">
        <v>818</v>
      </c>
      <c r="E1265" s="1" t="s">
        <v>77</v>
      </c>
      <c r="F1265" s="1" t="s">
        <v>82</v>
      </c>
      <c r="G1265" s="1" t="s">
        <v>776</v>
      </c>
      <c r="H1265" s="1" t="s">
        <v>71</v>
      </c>
      <c r="I1265">
        <v>1</v>
      </c>
      <c r="J1265" t="s">
        <v>234</v>
      </c>
      <c r="K1265" s="1" t="s">
        <v>169</v>
      </c>
      <c r="L1265" s="1" t="s">
        <v>162</v>
      </c>
      <c r="M1265">
        <v>24</v>
      </c>
      <c r="N1265">
        <v>0</v>
      </c>
      <c r="O1265">
        <v>0</v>
      </c>
      <c r="P1265">
        <v>0</v>
      </c>
      <c r="X1265" t="str">
        <f>Attack[[#This Row],[服装]]&amp;Attack[[#This Row],[名前]]&amp;Attack[[#This Row],[レアリティ]]</f>
        <v>ユニフォーム吉川和孝ICONIC</v>
      </c>
    </row>
    <row r="1266" spans="1:24" x14ac:dyDescent="0.25">
      <c r="A1266">
        <f>VLOOKUP(Attack[[#This Row],[No用]],SetNo[[No.用]:[vlookup 用]],2,FALSE)</f>
        <v>306</v>
      </c>
      <c r="B1266">
        <f>IF(ROW()=2,1,IF(A1265&lt;&gt;Attack[[#This Row],[No]],1,B1265+1))</f>
        <v>3</v>
      </c>
      <c r="C1266" s="1" t="s">
        <v>108</v>
      </c>
      <c r="D1266" s="1" t="s">
        <v>818</v>
      </c>
      <c r="E1266" s="1" t="s">
        <v>77</v>
      </c>
      <c r="F1266" s="1" t="s">
        <v>82</v>
      </c>
      <c r="G1266" s="1" t="s">
        <v>776</v>
      </c>
      <c r="H1266" s="1" t="s">
        <v>71</v>
      </c>
      <c r="I1266">
        <v>1</v>
      </c>
      <c r="J1266" t="s">
        <v>234</v>
      </c>
      <c r="K1266" s="1" t="s">
        <v>172</v>
      </c>
      <c r="L1266" s="1" t="s">
        <v>162</v>
      </c>
      <c r="M1266">
        <v>24</v>
      </c>
      <c r="N1266">
        <v>0</v>
      </c>
      <c r="O1266">
        <v>0</v>
      </c>
      <c r="P1266">
        <v>0</v>
      </c>
      <c r="X1266" t="str">
        <f>Attack[[#This Row],[服装]]&amp;Attack[[#This Row],[名前]]&amp;Attack[[#This Row],[レアリティ]]</f>
        <v>ユニフォーム吉川和孝ICONIC</v>
      </c>
    </row>
    <row r="1267" spans="1:24" x14ac:dyDescent="0.25">
      <c r="A1267">
        <f>VLOOKUP(Attack[[#This Row],[No用]],SetNo[[No.用]:[vlookup 用]],2,FALSE)</f>
        <v>307</v>
      </c>
      <c r="B1267">
        <f>IF(ROW()=2,1,IF(A1266&lt;&gt;Attack[[#This Row],[No]],1,B1266+1))</f>
        <v>1</v>
      </c>
      <c r="C1267" t="s">
        <v>108</v>
      </c>
      <c r="D1267" t="s">
        <v>186</v>
      </c>
      <c r="E1267" t="s">
        <v>77</v>
      </c>
      <c r="F1267" t="s">
        <v>74</v>
      </c>
      <c r="G1267" t="s">
        <v>185</v>
      </c>
      <c r="H1267" t="s">
        <v>71</v>
      </c>
      <c r="I1267">
        <v>1</v>
      </c>
      <c r="J1267" t="s">
        <v>234</v>
      </c>
      <c r="K1267" s="1" t="s">
        <v>168</v>
      </c>
      <c r="L1267" s="1" t="s">
        <v>813</v>
      </c>
      <c r="M1267">
        <v>27</v>
      </c>
      <c r="N1267">
        <v>0</v>
      </c>
      <c r="O1267">
        <v>0</v>
      </c>
      <c r="P1267">
        <v>0</v>
      </c>
      <c r="X1267" t="str">
        <f>Attack[[#This Row],[服装]]&amp;Attack[[#This Row],[名前]]&amp;Attack[[#This Row],[レアリティ]]</f>
        <v>ユニフォーム宮侑ICONIC</v>
      </c>
    </row>
    <row r="1268" spans="1:24" x14ac:dyDescent="0.25">
      <c r="A1268">
        <f>VLOOKUP(Attack[[#This Row],[No用]],SetNo[[No.用]:[vlookup 用]],2,FALSE)</f>
        <v>307</v>
      </c>
      <c r="B1268">
        <f>IF(ROW()=2,1,IF(A1267&lt;&gt;Attack[[#This Row],[No]],1,B1267+1))</f>
        <v>2</v>
      </c>
      <c r="C1268" t="s">
        <v>108</v>
      </c>
      <c r="D1268" t="s">
        <v>186</v>
      </c>
      <c r="E1268" t="s">
        <v>77</v>
      </c>
      <c r="F1268" t="s">
        <v>74</v>
      </c>
      <c r="G1268" t="s">
        <v>185</v>
      </c>
      <c r="H1268" t="s">
        <v>71</v>
      </c>
      <c r="I1268">
        <v>1</v>
      </c>
      <c r="J1268" t="s">
        <v>234</v>
      </c>
      <c r="K1268" s="1" t="s">
        <v>169</v>
      </c>
      <c r="L1268" s="1" t="s">
        <v>162</v>
      </c>
      <c r="M1268">
        <v>26</v>
      </c>
      <c r="N1268">
        <v>0</v>
      </c>
      <c r="O1268">
        <v>0</v>
      </c>
      <c r="P1268">
        <v>0</v>
      </c>
      <c r="X1268" t="str">
        <f>Attack[[#This Row],[服装]]&amp;Attack[[#This Row],[名前]]&amp;Attack[[#This Row],[レアリティ]]</f>
        <v>ユニフォーム宮侑ICONIC</v>
      </c>
    </row>
    <row r="1269" spans="1:24" x14ac:dyDescent="0.25">
      <c r="A1269">
        <f>VLOOKUP(Attack[[#This Row],[No用]],SetNo[[No.用]:[vlookup 用]],2,FALSE)</f>
        <v>308</v>
      </c>
      <c r="B1269">
        <f>IF(ROW()=2,1,IF(A1268&lt;&gt;Attack[[#This Row],[No]],1,B1268+1))</f>
        <v>1</v>
      </c>
      <c r="C1269" s="1" t="s">
        <v>580</v>
      </c>
      <c r="D1269" t="s">
        <v>186</v>
      </c>
      <c r="E1269" s="1" t="s">
        <v>73</v>
      </c>
      <c r="F1269" t="s">
        <v>74</v>
      </c>
      <c r="G1269" t="s">
        <v>185</v>
      </c>
      <c r="H1269" t="s">
        <v>71</v>
      </c>
      <c r="I1269">
        <v>1</v>
      </c>
      <c r="J1269" t="s">
        <v>234</v>
      </c>
      <c r="K1269" s="1" t="s">
        <v>168</v>
      </c>
      <c r="L1269" s="1" t="s">
        <v>162</v>
      </c>
      <c r="M1269">
        <v>27</v>
      </c>
      <c r="N1269">
        <v>0</v>
      </c>
      <c r="O1269">
        <v>0</v>
      </c>
      <c r="P1269">
        <v>0</v>
      </c>
      <c r="X1269" t="str">
        <f>Attack[[#This Row],[服装]]&amp;Attack[[#This Row],[名前]]&amp;Attack[[#This Row],[レアリティ]]</f>
        <v>文化祭宮侑ICONIC</v>
      </c>
    </row>
    <row r="1270" spans="1:24" x14ac:dyDescent="0.25">
      <c r="A1270">
        <f>VLOOKUP(Attack[[#This Row],[No用]],SetNo[[No.用]:[vlookup 用]],2,FALSE)</f>
        <v>308</v>
      </c>
      <c r="B1270">
        <f>IF(ROW()=2,1,IF(A1269&lt;&gt;Attack[[#This Row],[No]],1,B1269+1))</f>
        <v>2</v>
      </c>
      <c r="C1270" s="1" t="s">
        <v>580</v>
      </c>
      <c r="D1270" t="s">
        <v>186</v>
      </c>
      <c r="E1270" s="1" t="s">
        <v>73</v>
      </c>
      <c r="F1270" t="s">
        <v>74</v>
      </c>
      <c r="G1270" t="s">
        <v>185</v>
      </c>
      <c r="H1270" t="s">
        <v>71</v>
      </c>
      <c r="I1270">
        <v>1</v>
      </c>
      <c r="J1270" t="s">
        <v>234</v>
      </c>
      <c r="K1270" s="1" t="s">
        <v>169</v>
      </c>
      <c r="L1270" s="1" t="s">
        <v>162</v>
      </c>
      <c r="M1270">
        <v>26</v>
      </c>
      <c r="N1270">
        <v>0</v>
      </c>
      <c r="O1270">
        <v>0</v>
      </c>
      <c r="P1270">
        <v>0</v>
      </c>
      <c r="X1270" t="str">
        <f>Attack[[#This Row],[服装]]&amp;Attack[[#This Row],[名前]]&amp;Attack[[#This Row],[レアリティ]]</f>
        <v>文化祭宮侑ICONIC</v>
      </c>
    </row>
    <row r="1271" spans="1:24" x14ac:dyDescent="0.25">
      <c r="A1271">
        <f>VLOOKUP(Attack[[#This Row],[No用]],SetNo[[No.用]:[vlookup 用]],2,FALSE)</f>
        <v>309</v>
      </c>
      <c r="B1271">
        <f>IF(ROW()=2,1,IF(A1270&lt;&gt;Attack[[#This Row],[No]],1,B1270+1))</f>
        <v>1</v>
      </c>
      <c r="C1271" s="1" t="s">
        <v>628</v>
      </c>
      <c r="D1271" s="1" t="s">
        <v>186</v>
      </c>
      <c r="E1271" s="1" t="s">
        <v>90</v>
      </c>
      <c r="F1271" s="1" t="s">
        <v>74</v>
      </c>
      <c r="G1271" s="1" t="s">
        <v>185</v>
      </c>
      <c r="H1271" s="1" t="s">
        <v>71</v>
      </c>
      <c r="I1271">
        <v>1</v>
      </c>
      <c r="J1271" t="s">
        <v>234</v>
      </c>
      <c r="K1271" s="1" t="s">
        <v>168</v>
      </c>
      <c r="L1271" s="1" t="s">
        <v>162</v>
      </c>
      <c r="M1271">
        <v>27</v>
      </c>
      <c r="N1271">
        <v>0</v>
      </c>
      <c r="O1271">
        <v>0</v>
      </c>
      <c r="P1271">
        <v>0</v>
      </c>
      <c r="X1271" t="str">
        <f>Attack[[#This Row],[服装]]&amp;Attack[[#This Row],[名前]]&amp;Attack[[#This Row],[レアリティ]]</f>
        <v>RPG宮侑ICONIC</v>
      </c>
    </row>
    <row r="1272" spans="1:24" x14ac:dyDescent="0.25">
      <c r="A1272">
        <f>VLOOKUP(Attack[[#This Row],[No用]],SetNo[[No.用]:[vlookup 用]],2,FALSE)</f>
        <v>309</v>
      </c>
      <c r="B1272">
        <f>IF(ROW()=2,1,IF(A1271&lt;&gt;Attack[[#This Row],[No]],1,B1271+1))</f>
        <v>2</v>
      </c>
      <c r="C1272" s="1" t="s">
        <v>628</v>
      </c>
      <c r="D1272" s="1" t="s">
        <v>186</v>
      </c>
      <c r="E1272" s="1" t="s">
        <v>90</v>
      </c>
      <c r="F1272" s="1" t="s">
        <v>74</v>
      </c>
      <c r="G1272" s="1" t="s">
        <v>185</v>
      </c>
      <c r="H1272" s="1" t="s">
        <v>71</v>
      </c>
      <c r="I1272">
        <v>1</v>
      </c>
      <c r="J1272" t="s">
        <v>234</v>
      </c>
      <c r="K1272" s="1" t="s">
        <v>169</v>
      </c>
      <c r="L1272" s="1" t="s">
        <v>162</v>
      </c>
      <c r="M1272">
        <v>26</v>
      </c>
      <c r="N1272">
        <v>0</v>
      </c>
      <c r="O1272">
        <v>0</v>
      </c>
      <c r="P1272">
        <v>0</v>
      </c>
      <c r="X1272" t="str">
        <f>Attack[[#This Row],[服装]]&amp;Attack[[#This Row],[名前]]&amp;Attack[[#This Row],[レアリティ]]</f>
        <v>RPG宮侑ICONIC</v>
      </c>
    </row>
    <row r="1273" spans="1:24" x14ac:dyDescent="0.25">
      <c r="A1273">
        <f>VLOOKUP(Attack[[#This Row],[No用]],SetNo[[No.用]:[vlookup 用]],2,FALSE)</f>
        <v>310</v>
      </c>
      <c r="B1273">
        <f>IF(ROW()=2,1,IF(A1272&lt;&gt;Attack[[#This Row],[No]],1,B1272+1))</f>
        <v>1</v>
      </c>
      <c r="C1273" s="1" t="s">
        <v>729</v>
      </c>
      <c r="D1273" s="1" t="s">
        <v>186</v>
      </c>
      <c r="E1273" s="1" t="s">
        <v>77</v>
      </c>
      <c r="F1273" s="1" t="s">
        <v>74</v>
      </c>
      <c r="G1273" s="1" t="s">
        <v>185</v>
      </c>
      <c r="H1273" s="1" t="s">
        <v>71</v>
      </c>
      <c r="I1273">
        <v>1</v>
      </c>
      <c r="J1273" t="s">
        <v>234</v>
      </c>
      <c r="K1273" s="1" t="s">
        <v>168</v>
      </c>
      <c r="L1273" s="1" t="s">
        <v>173</v>
      </c>
      <c r="M1273">
        <v>32</v>
      </c>
      <c r="N1273">
        <v>0</v>
      </c>
      <c r="O1273">
        <v>0</v>
      </c>
      <c r="P1273">
        <v>0</v>
      </c>
      <c r="X1273" t="str">
        <f>Attack[[#This Row],[服装]]&amp;Attack[[#This Row],[名前]]&amp;Attack[[#This Row],[レアリティ]]</f>
        <v>カンフー宮侑ICONIC</v>
      </c>
    </row>
    <row r="1274" spans="1:24" x14ac:dyDescent="0.25">
      <c r="A1274">
        <f>VLOOKUP(Attack[[#This Row],[No用]],SetNo[[No.用]:[vlookup 用]],2,FALSE)</f>
        <v>310</v>
      </c>
      <c r="B1274">
        <f>IF(ROW()=2,1,IF(A1273&lt;&gt;Attack[[#This Row],[No]],1,B1273+1))</f>
        <v>2</v>
      </c>
      <c r="C1274" s="1" t="s">
        <v>729</v>
      </c>
      <c r="D1274" s="1" t="s">
        <v>186</v>
      </c>
      <c r="E1274" s="1" t="s">
        <v>77</v>
      </c>
      <c r="F1274" s="1" t="s">
        <v>74</v>
      </c>
      <c r="G1274" s="1" t="s">
        <v>185</v>
      </c>
      <c r="H1274" s="1" t="s">
        <v>71</v>
      </c>
      <c r="I1274">
        <v>1</v>
      </c>
      <c r="J1274" t="s">
        <v>234</v>
      </c>
      <c r="K1274" s="1" t="s">
        <v>169</v>
      </c>
      <c r="L1274" s="1" t="s">
        <v>178</v>
      </c>
      <c r="M1274">
        <v>30</v>
      </c>
      <c r="N1274">
        <v>0</v>
      </c>
      <c r="O1274">
        <v>0</v>
      </c>
      <c r="P1274">
        <v>0</v>
      </c>
      <c r="X1274" t="str">
        <f>Attack[[#This Row],[服装]]&amp;Attack[[#This Row],[名前]]&amp;Attack[[#This Row],[レアリティ]]</f>
        <v>カンフー宮侑ICONIC</v>
      </c>
    </row>
    <row r="1275" spans="1:24" x14ac:dyDescent="0.25">
      <c r="A1275">
        <f>VLOOKUP(Attack[[#This Row],[No用]],SetNo[[No.用]:[vlookup 用]],2,FALSE)</f>
        <v>310</v>
      </c>
      <c r="B1275">
        <f>IF(ROW()=2,1,IF(A1274&lt;&gt;Attack[[#This Row],[No]],1,B1274+1))</f>
        <v>3</v>
      </c>
      <c r="C1275" s="1" t="s">
        <v>729</v>
      </c>
      <c r="D1275" s="1" t="s">
        <v>186</v>
      </c>
      <c r="E1275" s="1" t="s">
        <v>77</v>
      </c>
      <c r="F1275" s="1" t="s">
        <v>74</v>
      </c>
      <c r="G1275" s="1" t="s">
        <v>185</v>
      </c>
      <c r="H1275" s="1" t="s">
        <v>71</v>
      </c>
      <c r="I1275">
        <v>1</v>
      </c>
      <c r="J1275" t="s">
        <v>234</v>
      </c>
      <c r="K1275" s="1" t="s">
        <v>183</v>
      </c>
      <c r="L1275" s="1" t="s">
        <v>224</v>
      </c>
      <c r="M1275">
        <v>54</v>
      </c>
      <c r="N1275">
        <v>0</v>
      </c>
      <c r="O1275">
        <v>64</v>
      </c>
      <c r="P1275">
        <v>0</v>
      </c>
      <c r="Q1275" s="1" t="s">
        <v>1718</v>
      </c>
      <c r="W1275" s="1" t="s">
        <v>1541</v>
      </c>
      <c r="X1275" t="str">
        <f>Attack[[#This Row],[服装]]&amp;Attack[[#This Row],[名前]]&amp;Attack[[#This Row],[レアリティ]]</f>
        <v>カンフー宮侑ICONIC</v>
      </c>
    </row>
    <row r="1276" spans="1:24" x14ac:dyDescent="0.25">
      <c r="A1276">
        <f>VLOOKUP(Attack[[#This Row],[No用]],SetNo[[No.用]:[vlookup 用]],2,FALSE)</f>
        <v>311</v>
      </c>
      <c r="B1276">
        <f>IF(ROW()=2,1,IF(A1275&lt;&gt;Attack[[#This Row],[No]],1,B1275+1))</f>
        <v>1</v>
      </c>
      <c r="C1276" s="1" t="s">
        <v>815</v>
      </c>
      <c r="D1276" s="1" t="s">
        <v>186</v>
      </c>
      <c r="E1276" s="1" t="s">
        <v>73</v>
      </c>
      <c r="F1276" s="1" t="s">
        <v>74</v>
      </c>
      <c r="G1276" s="1" t="s">
        <v>185</v>
      </c>
      <c r="H1276" s="1" t="s">
        <v>71</v>
      </c>
      <c r="I1276">
        <v>1</v>
      </c>
      <c r="J1276" t="s">
        <v>234</v>
      </c>
      <c r="K1276" s="1" t="s">
        <v>168</v>
      </c>
      <c r="L1276" s="1" t="s">
        <v>162</v>
      </c>
      <c r="M1276">
        <v>27</v>
      </c>
      <c r="N1276">
        <v>0</v>
      </c>
      <c r="O1276">
        <v>0</v>
      </c>
      <c r="P1276">
        <v>0</v>
      </c>
      <c r="Q1276" s="1"/>
      <c r="X1276" t="str">
        <f>Attack[[#This Row],[服装]]&amp;Attack[[#This Row],[名前]]&amp;Attack[[#This Row],[レアリティ]]</f>
        <v>新年2宮侑ICONIC</v>
      </c>
    </row>
    <row r="1277" spans="1:24" x14ac:dyDescent="0.25">
      <c r="A1277">
        <f>VLOOKUP(Attack[[#This Row],[No用]],SetNo[[No.用]:[vlookup 用]],2,FALSE)</f>
        <v>311</v>
      </c>
      <c r="B1277">
        <f>IF(ROW()=2,1,IF(A1276&lt;&gt;Attack[[#This Row],[No]],1,B1276+1))</f>
        <v>2</v>
      </c>
      <c r="C1277" s="1" t="s">
        <v>815</v>
      </c>
      <c r="D1277" s="1" t="s">
        <v>186</v>
      </c>
      <c r="E1277" s="1" t="s">
        <v>73</v>
      </c>
      <c r="F1277" s="1" t="s">
        <v>74</v>
      </c>
      <c r="G1277" s="1" t="s">
        <v>185</v>
      </c>
      <c r="H1277" s="1" t="s">
        <v>71</v>
      </c>
      <c r="I1277">
        <v>1</v>
      </c>
      <c r="J1277" t="s">
        <v>234</v>
      </c>
      <c r="K1277" s="1" t="s">
        <v>169</v>
      </c>
      <c r="L1277" s="1" t="s">
        <v>162</v>
      </c>
      <c r="M1277">
        <v>26</v>
      </c>
      <c r="N1277">
        <v>0</v>
      </c>
      <c r="O1277">
        <v>0</v>
      </c>
      <c r="P1277">
        <v>0</v>
      </c>
      <c r="Q1277" s="1"/>
      <c r="X1277" t="str">
        <f>Attack[[#This Row],[服装]]&amp;Attack[[#This Row],[名前]]&amp;Attack[[#This Row],[レアリティ]]</f>
        <v>新年2宮侑ICONIC</v>
      </c>
    </row>
    <row r="1278" spans="1:24" x14ac:dyDescent="0.25">
      <c r="A1278">
        <f>VLOOKUP(Attack[[#This Row],[No用]],SetNo[[No.用]:[vlookup 用]],2,FALSE)</f>
        <v>312</v>
      </c>
      <c r="B1278">
        <f>IF(ROW()=2,1,IF(A1277&lt;&gt;Attack[[#This Row],[No]],1,B1277+1))</f>
        <v>1</v>
      </c>
      <c r="C1278" s="1" t="s">
        <v>951</v>
      </c>
      <c r="D1278" s="1" t="s">
        <v>186</v>
      </c>
      <c r="E1278" s="1" t="s">
        <v>90</v>
      </c>
      <c r="F1278" s="1" t="s">
        <v>74</v>
      </c>
      <c r="G1278" s="1" t="s">
        <v>185</v>
      </c>
      <c r="H1278" s="1" t="s">
        <v>71</v>
      </c>
      <c r="I1278">
        <v>1</v>
      </c>
      <c r="J1278" t="s">
        <v>234</v>
      </c>
      <c r="K1278" s="1" t="s">
        <v>168</v>
      </c>
      <c r="L1278" s="1" t="s">
        <v>162</v>
      </c>
      <c r="M1278">
        <v>27</v>
      </c>
      <c r="N1278">
        <v>0</v>
      </c>
      <c r="O1278">
        <v>0</v>
      </c>
      <c r="P1278">
        <v>0</v>
      </c>
      <c r="Q1278" s="1"/>
      <c r="X1278" t="str">
        <f>Attack[[#This Row],[服装]]&amp;Attack[[#This Row],[名前]]&amp;Attack[[#This Row],[レアリティ]]</f>
        <v>サバゲ2宮侑ICONIC</v>
      </c>
    </row>
    <row r="1279" spans="1:24" x14ac:dyDescent="0.25">
      <c r="A1279">
        <f>VLOOKUP(Attack[[#This Row],[No用]],SetNo[[No.用]:[vlookup 用]],2,FALSE)</f>
        <v>312</v>
      </c>
      <c r="B1279">
        <f>IF(ROW()=2,1,IF(A1278&lt;&gt;Attack[[#This Row],[No]],1,B1278+1))</f>
        <v>2</v>
      </c>
      <c r="C1279" s="1" t="s">
        <v>951</v>
      </c>
      <c r="D1279" s="1" t="s">
        <v>186</v>
      </c>
      <c r="E1279" s="1" t="s">
        <v>90</v>
      </c>
      <c r="F1279" s="1" t="s">
        <v>74</v>
      </c>
      <c r="G1279" s="1" t="s">
        <v>185</v>
      </c>
      <c r="H1279" s="1" t="s">
        <v>71</v>
      </c>
      <c r="I1279">
        <v>1</v>
      </c>
      <c r="J1279" t="s">
        <v>234</v>
      </c>
      <c r="K1279" s="1" t="s">
        <v>169</v>
      </c>
      <c r="L1279" s="1" t="s">
        <v>162</v>
      </c>
      <c r="M1279">
        <v>26</v>
      </c>
      <c r="N1279">
        <v>0</v>
      </c>
      <c r="O1279">
        <v>0</v>
      </c>
      <c r="P1279">
        <v>0</v>
      </c>
      <c r="Q1279" s="1"/>
      <c r="X1279" t="str">
        <f>Attack[[#This Row],[服装]]&amp;Attack[[#This Row],[名前]]&amp;Attack[[#This Row],[レアリティ]]</f>
        <v>サバゲ2宮侑ICONIC</v>
      </c>
    </row>
    <row r="1280" spans="1:24" x14ac:dyDescent="0.25">
      <c r="A1280">
        <f>VLOOKUP(Attack[[#This Row],[No用]],SetNo[[No.用]:[vlookup 用]],2,FALSE)</f>
        <v>313</v>
      </c>
      <c r="B1280">
        <f>IF(ROW()=2,1,IF(A1279&lt;&gt;Attack[[#This Row],[No]],1,B1279+1))</f>
        <v>1</v>
      </c>
      <c r="C1280" s="1" t="s">
        <v>149</v>
      </c>
      <c r="D1280" s="1" t="s">
        <v>186</v>
      </c>
      <c r="E1280" s="1" t="s">
        <v>77</v>
      </c>
      <c r="F1280" s="1" t="s">
        <v>74</v>
      </c>
      <c r="G1280" s="1" t="s">
        <v>185</v>
      </c>
      <c r="H1280" s="1" t="s">
        <v>71</v>
      </c>
      <c r="I1280">
        <v>1</v>
      </c>
      <c r="J1280" t="s">
        <v>234</v>
      </c>
      <c r="K1280" s="1" t="s">
        <v>168</v>
      </c>
      <c r="L1280" s="1" t="s">
        <v>178</v>
      </c>
      <c r="M1280">
        <v>31</v>
      </c>
      <c r="N1280">
        <v>0</v>
      </c>
      <c r="O1280">
        <v>0</v>
      </c>
      <c r="P1280">
        <v>0</v>
      </c>
      <c r="Q1280" s="1"/>
      <c r="X1280" t="str">
        <f>Attack[[#This Row],[服装]]&amp;Attack[[#This Row],[名前]]&amp;Attack[[#This Row],[レアリティ]]</f>
        <v>制服宮侑ICONIC</v>
      </c>
    </row>
    <row r="1281" spans="1:24" x14ac:dyDescent="0.25">
      <c r="A1281">
        <f>VLOOKUP(Attack[[#This Row],[No用]],SetNo[[No.用]:[vlookup 用]],2,FALSE)</f>
        <v>313</v>
      </c>
      <c r="B1281">
        <f>IF(ROW()=2,1,IF(A1280&lt;&gt;Attack[[#This Row],[No]],1,B1280+1))</f>
        <v>2</v>
      </c>
      <c r="C1281" s="1" t="s">
        <v>149</v>
      </c>
      <c r="D1281" s="1" t="s">
        <v>186</v>
      </c>
      <c r="E1281" s="1" t="s">
        <v>77</v>
      </c>
      <c r="F1281" s="1" t="s">
        <v>74</v>
      </c>
      <c r="G1281" s="1" t="s">
        <v>185</v>
      </c>
      <c r="H1281" s="1" t="s">
        <v>71</v>
      </c>
      <c r="I1281">
        <v>1</v>
      </c>
      <c r="J1281" t="s">
        <v>234</v>
      </c>
      <c r="K1281" s="1" t="s">
        <v>169</v>
      </c>
      <c r="L1281" s="1" t="s">
        <v>162</v>
      </c>
      <c r="M1281">
        <v>27</v>
      </c>
      <c r="N1281">
        <v>0</v>
      </c>
      <c r="O1281">
        <v>0</v>
      </c>
      <c r="P1281">
        <v>0</v>
      </c>
      <c r="Q1281" s="1"/>
      <c r="X1281" t="str">
        <f>Attack[[#This Row],[服装]]&amp;Attack[[#This Row],[名前]]&amp;Attack[[#This Row],[レアリティ]]</f>
        <v>制服宮侑ICONIC</v>
      </c>
    </row>
    <row r="1282" spans="1:24" x14ac:dyDescent="0.25">
      <c r="A1282">
        <f>VLOOKUP(Attack[[#This Row],[No用]],SetNo[[No.用]:[vlookup 用]],2,FALSE)</f>
        <v>313</v>
      </c>
      <c r="B1282">
        <f>IF(ROW()=2,1,IF(A1281&lt;&gt;Attack[[#This Row],[No]],1,B1281+1))</f>
        <v>3</v>
      </c>
      <c r="C1282" s="1" t="s">
        <v>149</v>
      </c>
      <c r="D1282" s="1" t="s">
        <v>186</v>
      </c>
      <c r="E1282" s="1" t="s">
        <v>77</v>
      </c>
      <c r="F1282" s="1" t="s">
        <v>74</v>
      </c>
      <c r="G1282" s="1" t="s">
        <v>185</v>
      </c>
      <c r="H1282" s="1" t="s">
        <v>71</v>
      </c>
      <c r="I1282">
        <v>1</v>
      </c>
      <c r="J1282" t="s">
        <v>234</v>
      </c>
      <c r="K1282" s="1" t="s">
        <v>170</v>
      </c>
      <c r="L1282" s="1" t="s">
        <v>178</v>
      </c>
      <c r="M1282">
        <v>31</v>
      </c>
      <c r="N1282">
        <v>0</v>
      </c>
      <c r="O1282">
        <v>0</v>
      </c>
      <c r="P1282">
        <v>0</v>
      </c>
      <c r="Q1282" s="1"/>
      <c r="X1282" t="str">
        <f>Attack[[#This Row],[服装]]&amp;Attack[[#This Row],[名前]]&amp;Attack[[#This Row],[レアリティ]]</f>
        <v>制服宮侑ICONIC</v>
      </c>
    </row>
    <row r="1283" spans="1:24" x14ac:dyDescent="0.25">
      <c r="A1283">
        <f>VLOOKUP(Attack[[#This Row],[No用]],SetNo[[No.用]:[vlookup 用]],2,FALSE)</f>
        <v>313</v>
      </c>
      <c r="B1283">
        <f>IF(ROW()=2,1,IF(A1282&lt;&gt;Attack[[#This Row],[No]],1,B1282+1))</f>
        <v>4</v>
      </c>
      <c r="C1283" s="1" t="s">
        <v>149</v>
      </c>
      <c r="D1283" s="1" t="s">
        <v>186</v>
      </c>
      <c r="E1283" s="1" t="s">
        <v>77</v>
      </c>
      <c r="F1283" s="1" t="s">
        <v>74</v>
      </c>
      <c r="G1283" s="1" t="s">
        <v>185</v>
      </c>
      <c r="H1283" s="1" t="s">
        <v>71</v>
      </c>
      <c r="I1283">
        <v>1</v>
      </c>
      <c r="J1283" t="s">
        <v>234</v>
      </c>
      <c r="K1283" s="1" t="s">
        <v>169</v>
      </c>
      <c r="L1283" s="1" t="s">
        <v>224</v>
      </c>
      <c r="M1283">
        <v>53</v>
      </c>
      <c r="N1283">
        <v>0</v>
      </c>
      <c r="O1283">
        <v>63</v>
      </c>
      <c r="P1283">
        <v>0</v>
      </c>
      <c r="Q1283" s="1" t="s">
        <v>1180</v>
      </c>
      <c r="R1283" s="1" t="s">
        <v>1094</v>
      </c>
      <c r="S1283" s="1">
        <v>40.4</v>
      </c>
      <c r="T1283" s="1">
        <v>60</v>
      </c>
      <c r="U1283" s="1">
        <v>60.4</v>
      </c>
      <c r="V1283" s="1">
        <v>80</v>
      </c>
      <c r="W1283" s="1" t="s">
        <v>1181</v>
      </c>
      <c r="X1283" t="str">
        <f>Attack[[#This Row],[服装]]&amp;Attack[[#This Row],[名前]]&amp;Attack[[#This Row],[レアリティ]]</f>
        <v>制服宮侑ICONIC</v>
      </c>
    </row>
    <row r="1284" spans="1:24" x14ac:dyDescent="0.25">
      <c r="A1284">
        <f>VLOOKUP(Attack[[#This Row],[No用]],SetNo[[No.用]:[vlookup 用]],2,FALSE)</f>
        <v>314</v>
      </c>
      <c r="B1284">
        <f>IF(ROW()=2,1,IF(A1283&lt;&gt;Attack[[#This Row],[No]],1,B1283+1))</f>
        <v>1</v>
      </c>
      <c r="C1284" s="1" t="s">
        <v>1502</v>
      </c>
      <c r="D1284" s="1" t="s">
        <v>186</v>
      </c>
      <c r="E1284" s="1" t="s">
        <v>73</v>
      </c>
      <c r="F1284" s="1" t="s">
        <v>74</v>
      </c>
      <c r="G1284" s="1" t="s">
        <v>185</v>
      </c>
      <c r="H1284" s="1" t="s">
        <v>71</v>
      </c>
      <c r="I1284">
        <v>1</v>
      </c>
      <c r="J1284" t="s">
        <v>234</v>
      </c>
      <c r="K1284" s="1" t="s">
        <v>168</v>
      </c>
      <c r="L1284" s="1" t="s">
        <v>162</v>
      </c>
      <c r="M1284">
        <v>29</v>
      </c>
      <c r="N1284">
        <v>0</v>
      </c>
      <c r="O1284">
        <v>0</v>
      </c>
      <c r="P1284">
        <v>0</v>
      </c>
      <c r="Q1284" s="1"/>
      <c r="R1284" s="1"/>
      <c r="S1284" s="1"/>
      <c r="T1284" s="1"/>
      <c r="U1284" s="1"/>
      <c r="V1284" s="1"/>
      <c r="W1284" s="1"/>
      <c r="X1284" t="str">
        <f>Attack[[#This Row],[服装]]&amp;Attack[[#This Row],[名前]]&amp;Attack[[#This Row],[レアリティ]]</f>
        <v>3周年宮侑ICONIC</v>
      </c>
    </row>
    <row r="1285" spans="1:24" x14ac:dyDescent="0.25">
      <c r="A1285">
        <f>VLOOKUP(Attack[[#This Row],[No用]],SetNo[[No.用]:[vlookup 用]],2,FALSE)</f>
        <v>314</v>
      </c>
      <c r="B1285">
        <f>IF(ROW()=2,1,IF(A1284&lt;&gt;Attack[[#This Row],[No]],1,B1284+1))</f>
        <v>2</v>
      </c>
      <c r="C1285" s="1" t="s">
        <v>1502</v>
      </c>
      <c r="D1285" s="1" t="s">
        <v>186</v>
      </c>
      <c r="E1285" s="1" t="s">
        <v>73</v>
      </c>
      <c r="F1285" s="1" t="s">
        <v>74</v>
      </c>
      <c r="G1285" s="1" t="s">
        <v>185</v>
      </c>
      <c r="H1285" s="1" t="s">
        <v>71</v>
      </c>
      <c r="I1285">
        <v>1</v>
      </c>
      <c r="J1285" t="s">
        <v>234</v>
      </c>
      <c r="K1285" s="1" t="s">
        <v>169</v>
      </c>
      <c r="L1285" s="1" t="s">
        <v>162</v>
      </c>
      <c r="M1285">
        <v>28</v>
      </c>
      <c r="N1285">
        <v>0</v>
      </c>
      <c r="O1285">
        <v>0</v>
      </c>
      <c r="P1285">
        <v>0</v>
      </c>
      <c r="Q1285" s="1"/>
      <c r="R1285" s="1"/>
      <c r="S1285" s="1"/>
      <c r="T1285" s="1"/>
      <c r="U1285" s="1"/>
      <c r="V1285" s="1"/>
      <c r="W1285" s="1"/>
      <c r="X1285" t="str">
        <f>Attack[[#This Row],[服装]]&amp;Attack[[#This Row],[名前]]&amp;Attack[[#This Row],[レアリティ]]</f>
        <v>3周年宮侑ICONIC</v>
      </c>
    </row>
    <row r="1286" spans="1:24" x14ac:dyDescent="0.25">
      <c r="A1286">
        <f>VLOOKUP(Attack[[#This Row],[No用]],SetNo[[No.用]:[vlookup 用]],2,FALSE)</f>
        <v>314</v>
      </c>
      <c r="B1286">
        <f>IF(ROW()=2,1,IF(A1285&lt;&gt;Attack[[#This Row],[No]],1,B1285+1))</f>
        <v>3</v>
      </c>
      <c r="C1286" s="1" t="s">
        <v>1502</v>
      </c>
      <c r="D1286" s="1" t="s">
        <v>186</v>
      </c>
      <c r="E1286" s="1" t="s">
        <v>73</v>
      </c>
      <c r="F1286" s="1" t="s">
        <v>74</v>
      </c>
      <c r="G1286" s="1" t="s">
        <v>185</v>
      </c>
      <c r="H1286" s="1" t="s">
        <v>71</v>
      </c>
      <c r="I1286">
        <v>1</v>
      </c>
      <c r="J1286" t="s">
        <v>234</v>
      </c>
      <c r="K1286" s="1" t="s">
        <v>170</v>
      </c>
      <c r="L1286" s="1" t="s">
        <v>162</v>
      </c>
      <c r="M1286">
        <v>29</v>
      </c>
      <c r="N1286">
        <v>0</v>
      </c>
      <c r="O1286">
        <v>0</v>
      </c>
      <c r="P1286">
        <v>0</v>
      </c>
      <c r="Q1286" s="1"/>
      <c r="R1286" s="1"/>
      <c r="S1286" s="1"/>
      <c r="T1286" s="1"/>
      <c r="U1286" s="1"/>
      <c r="V1286" s="1"/>
      <c r="W1286" s="1"/>
      <c r="X1286" t="str">
        <f>Attack[[#This Row],[服装]]&amp;Attack[[#This Row],[名前]]&amp;Attack[[#This Row],[レアリティ]]</f>
        <v>3周年宮侑ICONIC</v>
      </c>
    </row>
    <row r="1287" spans="1:24" x14ac:dyDescent="0.25">
      <c r="A1287">
        <f>VLOOKUP(Attack[[#This Row],[No用]],SetNo[[No.用]:[vlookup 用]],2,FALSE)</f>
        <v>315</v>
      </c>
      <c r="B1287">
        <f>IF(ROW()=2,1,IF(A1286&lt;&gt;Attack[[#This Row],[No]],1,B1286+1))</f>
        <v>1</v>
      </c>
      <c r="C1287" s="1" t="s">
        <v>1674</v>
      </c>
      <c r="D1287" s="1" t="s">
        <v>186</v>
      </c>
      <c r="E1287" s="1" t="s">
        <v>90</v>
      </c>
      <c r="F1287" s="1" t="s">
        <v>74</v>
      </c>
      <c r="G1287" s="1" t="s">
        <v>185</v>
      </c>
      <c r="H1287" s="1" t="s">
        <v>71</v>
      </c>
      <c r="I1287">
        <v>1</v>
      </c>
      <c r="J1287" t="s">
        <v>234</v>
      </c>
      <c r="K1287" s="1" t="s">
        <v>168</v>
      </c>
      <c r="L1287" s="1" t="s">
        <v>173</v>
      </c>
      <c r="M1287">
        <v>37</v>
      </c>
      <c r="N1287">
        <v>0</v>
      </c>
      <c r="O1287">
        <v>0</v>
      </c>
      <c r="P1287">
        <v>0</v>
      </c>
      <c r="Q1287" s="1"/>
      <c r="R1287" s="1"/>
      <c r="S1287" s="1"/>
      <c r="T1287" s="1"/>
      <c r="U1287" s="1"/>
      <c r="V1287" s="1"/>
      <c r="W1287" s="1"/>
      <c r="X1287" t="str">
        <f>Attack[[#This Row],[服装]]&amp;Attack[[#This Row],[名前]]&amp;Attack[[#This Row],[レアリティ]]</f>
        <v>思い出宮侑ICONIC</v>
      </c>
    </row>
    <row r="1288" spans="1:24" x14ac:dyDescent="0.25">
      <c r="A1288">
        <f>VLOOKUP(Attack[[#This Row],[No用]],SetNo[[No.用]:[vlookup 用]],2,FALSE)</f>
        <v>315</v>
      </c>
      <c r="B1288">
        <f>IF(ROW()=2,1,IF(A1287&lt;&gt;Attack[[#This Row],[No]],1,B1287+1))</f>
        <v>2</v>
      </c>
      <c r="C1288" s="1" t="s">
        <v>1674</v>
      </c>
      <c r="D1288" s="1" t="s">
        <v>186</v>
      </c>
      <c r="E1288" s="1" t="s">
        <v>90</v>
      </c>
      <c r="F1288" s="1" t="s">
        <v>74</v>
      </c>
      <c r="G1288" s="1" t="s">
        <v>185</v>
      </c>
      <c r="H1288" s="1" t="s">
        <v>71</v>
      </c>
      <c r="I1288">
        <v>1</v>
      </c>
      <c r="J1288" t="s">
        <v>234</v>
      </c>
      <c r="K1288" s="1" t="s">
        <v>169</v>
      </c>
      <c r="L1288" s="1" t="s">
        <v>178</v>
      </c>
      <c r="M1288">
        <v>34</v>
      </c>
      <c r="N1288">
        <v>0</v>
      </c>
      <c r="O1288">
        <v>0</v>
      </c>
      <c r="P1288">
        <v>0</v>
      </c>
      <c r="Q1288" s="1"/>
      <c r="R1288" s="1"/>
      <c r="S1288" s="1"/>
      <c r="T1288" s="1"/>
      <c r="U1288" s="1"/>
      <c r="V1288" s="1"/>
      <c r="W1288" s="1"/>
      <c r="X1288" t="str">
        <f>Attack[[#This Row],[服装]]&amp;Attack[[#This Row],[名前]]&amp;Attack[[#This Row],[レアリティ]]</f>
        <v>思い出宮侑ICONIC</v>
      </c>
    </row>
    <row r="1289" spans="1:24" x14ac:dyDescent="0.25">
      <c r="A1289">
        <f>VLOOKUP(Attack[[#This Row],[No用]],SetNo[[No.用]:[vlookup 用]],2,FALSE)</f>
        <v>315</v>
      </c>
      <c r="B1289">
        <f>IF(ROW()=2,1,IF(A1288&lt;&gt;Attack[[#This Row],[No]],1,B1288+1))</f>
        <v>3</v>
      </c>
      <c r="C1289" s="1" t="s">
        <v>1674</v>
      </c>
      <c r="D1289" s="1" t="s">
        <v>186</v>
      </c>
      <c r="E1289" s="1" t="s">
        <v>90</v>
      </c>
      <c r="F1289" s="1" t="s">
        <v>74</v>
      </c>
      <c r="G1289" s="1" t="s">
        <v>185</v>
      </c>
      <c r="H1289" s="1" t="s">
        <v>71</v>
      </c>
      <c r="I1289">
        <v>1</v>
      </c>
      <c r="J1289" t="s">
        <v>234</v>
      </c>
      <c r="K1289" s="1" t="s">
        <v>170</v>
      </c>
      <c r="L1289" s="1" t="s">
        <v>173</v>
      </c>
      <c r="M1289">
        <v>37</v>
      </c>
      <c r="N1289">
        <v>0</v>
      </c>
      <c r="O1289">
        <v>0</v>
      </c>
      <c r="P1289">
        <v>0</v>
      </c>
      <c r="Q1289" s="1"/>
      <c r="R1289" s="1"/>
      <c r="S1289" s="1"/>
      <c r="T1289" s="1"/>
      <c r="U1289" s="1"/>
      <c r="V1289" s="1"/>
      <c r="W1289" s="1"/>
      <c r="X1289" t="str">
        <f>Attack[[#This Row],[服装]]&amp;Attack[[#This Row],[名前]]&amp;Attack[[#This Row],[レアリティ]]</f>
        <v>思い出宮侑ICONIC</v>
      </c>
    </row>
    <row r="1290" spans="1:24" x14ac:dyDescent="0.25">
      <c r="A1290">
        <f>VLOOKUP(Attack[[#This Row],[No用]],SetNo[[No.用]:[vlookup 用]],2,FALSE)</f>
        <v>315</v>
      </c>
      <c r="B1290">
        <f>IF(ROW()=2,1,IF(A1289&lt;&gt;Attack[[#This Row],[No]],1,B1289+1))</f>
        <v>4</v>
      </c>
      <c r="C1290" s="1" t="s">
        <v>1674</v>
      </c>
      <c r="D1290" s="1" t="s">
        <v>186</v>
      </c>
      <c r="E1290" s="1" t="s">
        <v>90</v>
      </c>
      <c r="F1290" s="1" t="s">
        <v>74</v>
      </c>
      <c r="G1290" s="1" t="s">
        <v>185</v>
      </c>
      <c r="H1290" s="1" t="s">
        <v>71</v>
      </c>
      <c r="I1290">
        <v>1</v>
      </c>
      <c r="J1290" t="s">
        <v>234</v>
      </c>
      <c r="K1290" s="1" t="s">
        <v>257</v>
      </c>
      <c r="L1290" s="1" t="s">
        <v>173</v>
      </c>
      <c r="M1290">
        <v>40</v>
      </c>
      <c r="N1290">
        <v>0</v>
      </c>
      <c r="O1290">
        <v>0</v>
      </c>
      <c r="P1290">
        <v>0</v>
      </c>
      <c r="Q1290" s="1"/>
      <c r="R1290" s="1"/>
      <c r="S1290" s="1"/>
      <c r="T1290" s="1"/>
      <c r="U1290" s="1"/>
      <c r="V1290" s="1"/>
      <c r="W1290" s="1"/>
      <c r="X1290" t="str">
        <f>Attack[[#This Row],[服装]]&amp;Attack[[#This Row],[名前]]&amp;Attack[[#This Row],[レアリティ]]</f>
        <v>思い出宮侑ICONIC</v>
      </c>
    </row>
    <row r="1291" spans="1:24" x14ac:dyDescent="0.25">
      <c r="A1291">
        <f>VLOOKUP(Attack[[#This Row],[No用]],SetNo[[No.用]:[vlookup 用]],2,FALSE)</f>
        <v>315</v>
      </c>
      <c r="B1291">
        <f>IF(ROW()=2,1,IF(A1290&lt;&gt;Attack[[#This Row],[No]],1,B1290+1))</f>
        <v>5</v>
      </c>
      <c r="C1291" s="1" t="s">
        <v>1674</v>
      </c>
      <c r="D1291" s="1" t="s">
        <v>186</v>
      </c>
      <c r="E1291" s="1" t="s">
        <v>90</v>
      </c>
      <c r="F1291" s="1" t="s">
        <v>74</v>
      </c>
      <c r="G1291" s="1" t="s">
        <v>185</v>
      </c>
      <c r="H1291" s="1" t="s">
        <v>71</v>
      </c>
      <c r="I1291">
        <v>1</v>
      </c>
      <c r="J1291" t="s">
        <v>234</v>
      </c>
      <c r="K1291" s="1" t="s">
        <v>183</v>
      </c>
      <c r="L1291" s="1" t="s">
        <v>224</v>
      </c>
      <c r="M1291">
        <v>57</v>
      </c>
      <c r="N1291">
        <v>0</v>
      </c>
      <c r="O1291">
        <v>0</v>
      </c>
      <c r="P1291">
        <v>0</v>
      </c>
      <c r="Q1291" s="1" t="s">
        <v>1717</v>
      </c>
      <c r="R1291" s="1"/>
      <c r="S1291" s="1"/>
      <c r="T1291" s="1"/>
      <c r="U1291" s="1"/>
      <c r="V1291" s="1"/>
      <c r="W1291" s="1" t="s">
        <v>1541</v>
      </c>
      <c r="X1291" t="str">
        <f>Attack[[#This Row],[服装]]&amp;Attack[[#This Row],[名前]]&amp;Attack[[#This Row],[レアリティ]]</f>
        <v>思い出宮侑ICONIC</v>
      </c>
    </row>
    <row r="1292" spans="1:24" x14ac:dyDescent="0.25">
      <c r="A1292">
        <f>VLOOKUP(Attack[[#This Row],[No用]],SetNo[[No.用]:[vlookup 用]],2,FALSE)</f>
        <v>315</v>
      </c>
      <c r="B1292">
        <f>IF(ROW()=2,1,IF(A1291&lt;&gt;Attack[[#This Row],[No]],1,B1291+1))</f>
        <v>6</v>
      </c>
      <c r="C1292" s="1" t="s">
        <v>1674</v>
      </c>
      <c r="D1292" s="1" t="s">
        <v>186</v>
      </c>
      <c r="E1292" s="1" t="s">
        <v>90</v>
      </c>
      <c r="F1292" s="1" t="s">
        <v>74</v>
      </c>
      <c r="G1292" s="1" t="s">
        <v>185</v>
      </c>
      <c r="H1292" s="1" t="s">
        <v>71</v>
      </c>
      <c r="I1292">
        <v>1</v>
      </c>
      <c r="J1292" t="s">
        <v>234</v>
      </c>
      <c r="K1292" s="1" t="s">
        <v>257</v>
      </c>
      <c r="L1292" s="1" t="s">
        <v>224</v>
      </c>
      <c r="M1292">
        <v>57</v>
      </c>
      <c r="N1292">
        <v>0</v>
      </c>
      <c r="O1292">
        <v>0</v>
      </c>
      <c r="P1292">
        <v>0</v>
      </c>
      <c r="Q1292" s="1"/>
      <c r="R1292" s="1"/>
      <c r="S1292" s="1"/>
      <c r="T1292" s="1"/>
      <c r="U1292" s="1"/>
      <c r="V1292" s="1"/>
      <c r="W1292" s="1" t="s">
        <v>1709</v>
      </c>
      <c r="X1292" t="str">
        <f>Attack[[#This Row],[服装]]&amp;Attack[[#This Row],[名前]]&amp;Attack[[#This Row],[レアリティ]]</f>
        <v>思い出宮侑ICONIC</v>
      </c>
    </row>
    <row r="1293" spans="1:24" x14ac:dyDescent="0.25">
      <c r="A1293">
        <f>VLOOKUP(Attack[[#This Row],[No用]],SetNo[[No.用]:[vlookup 用]],2,FALSE)</f>
        <v>316</v>
      </c>
      <c r="B1293">
        <f>IF(ROW()=2,1,IF(A1283&lt;&gt;Attack[[#This Row],[No]],1,B1283+1))</f>
        <v>1</v>
      </c>
      <c r="C1293" t="s">
        <v>108</v>
      </c>
      <c r="D1293" t="s">
        <v>187</v>
      </c>
      <c r="E1293" t="s">
        <v>90</v>
      </c>
      <c r="F1293" t="s">
        <v>78</v>
      </c>
      <c r="G1293" t="s">
        <v>185</v>
      </c>
      <c r="H1293" t="s">
        <v>71</v>
      </c>
      <c r="I1293">
        <v>1</v>
      </c>
      <c r="J1293" t="s">
        <v>234</v>
      </c>
      <c r="K1293" s="1" t="s">
        <v>168</v>
      </c>
      <c r="L1293" s="1" t="s">
        <v>173</v>
      </c>
      <c r="M1293">
        <v>38</v>
      </c>
      <c r="N1293">
        <v>0</v>
      </c>
      <c r="O1293">
        <v>0</v>
      </c>
      <c r="P1293">
        <v>0</v>
      </c>
      <c r="X1293" t="str">
        <f>Attack[[#This Row],[服装]]&amp;Attack[[#This Row],[名前]]&amp;Attack[[#This Row],[レアリティ]]</f>
        <v>ユニフォーム宮治ICONIC</v>
      </c>
    </row>
    <row r="1294" spans="1:24" x14ac:dyDescent="0.25">
      <c r="A1294">
        <f>VLOOKUP(Attack[[#This Row],[No用]],SetNo[[No.用]:[vlookup 用]],2,FALSE)</f>
        <v>316</v>
      </c>
      <c r="B1294">
        <f>IF(ROW()=2,1,IF(A1293&lt;&gt;Attack[[#This Row],[No]],1,B1293+1))</f>
        <v>2</v>
      </c>
      <c r="C1294" t="s">
        <v>108</v>
      </c>
      <c r="D1294" t="s">
        <v>187</v>
      </c>
      <c r="E1294" t="s">
        <v>90</v>
      </c>
      <c r="F1294" t="s">
        <v>78</v>
      </c>
      <c r="G1294" t="s">
        <v>185</v>
      </c>
      <c r="H1294" t="s">
        <v>71</v>
      </c>
      <c r="I1294">
        <v>1</v>
      </c>
      <c r="J1294" t="s">
        <v>234</v>
      </c>
      <c r="K1294" s="1" t="s">
        <v>169</v>
      </c>
      <c r="L1294" s="1" t="s">
        <v>173</v>
      </c>
      <c r="M1294">
        <v>35</v>
      </c>
      <c r="N1294">
        <v>0</v>
      </c>
      <c r="O1294">
        <v>0</v>
      </c>
      <c r="P1294">
        <v>0</v>
      </c>
      <c r="X1294" t="str">
        <f>Attack[[#This Row],[服装]]&amp;Attack[[#This Row],[名前]]&amp;Attack[[#This Row],[レアリティ]]</f>
        <v>ユニフォーム宮治ICONIC</v>
      </c>
    </row>
    <row r="1295" spans="1:24" x14ac:dyDescent="0.25">
      <c r="A1295">
        <f>VLOOKUP(Attack[[#This Row],[No用]],SetNo[[No.用]:[vlookup 用]],2,FALSE)</f>
        <v>316</v>
      </c>
      <c r="B1295">
        <f>IF(ROW()=2,1,IF(A1294&lt;&gt;Attack[[#This Row],[No]],1,B1294+1))</f>
        <v>3</v>
      </c>
      <c r="C1295" t="s">
        <v>108</v>
      </c>
      <c r="D1295" t="s">
        <v>187</v>
      </c>
      <c r="E1295" t="s">
        <v>90</v>
      </c>
      <c r="F1295" t="s">
        <v>78</v>
      </c>
      <c r="G1295" t="s">
        <v>185</v>
      </c>
      <c r="H1295" t="s">
        <v>71</v>
      </c>
      <c r="I1295">
        <v>1</v>
      </c>
      <c r="J1295" t="s">
        <v>234</v>
      </c>
      <c r="K1295" s="1" t="s">
        <v>170</v>
      </c>
      <c r="L1295" s="1" t="s">
        <v>173</v>
      </c>
      <c r="M1295">
        <v>41</v>
      </c>
      <c r="N1295">
        <v>0</v>
      </c>
      <c r="O1295">
        <v>0</v>
      </c>
      <c r="P1295">
        <v>0</v>
      </c>
      <c r="X1295" t="str">
        <f>Attack[[#This Row],[服装]]&amp;Attack[[#This Row],[名前]]&amp;Attack[[#This Row],[レアリティ]]</f>
        <v>ユニフォーム宮治ICONIC</v>
      </c>
    </row>
    <row r="1296" spans="1:24" x14ac:dyDescent="0.25">
      <c r="A1296">
        <f>VLOOKUP(Attack[[#This Row],[No用]],SetNo[[No.用]:[vlookup 用]],2,FALSE)</f>
        <v>316</v>
      </c>
      <c r="B1296">
        <f>IF(ROW()=2,1,IF(A1295&lt;&gt;Attack[[#This Row],[No]],1,B1295+1))</f>
        <v>4</v>
      </c>
      <c r="C1296" t="s">
        <v>108</v>
      </c>
      <c r="D1296" t="s">
        <v>187</v>
      </c>
      <c r="E1296" t="s">
        <v>90</v>
      </c>
      <c r="F1296" t="s">
        <v>78</v>
      </c>
      <c r="G1296" t="s">
        <v>185</v>
      </c>
      <c r="H1296" t="s">
        <v>71</v>
      </c>
      <c r="I1296">
        <v>1</v>
      </c>
      <c r="J1296" t="s">
        <v>234</v>
      </c>
      <c r="K1296" s="1" t="s">
        <v>172</v>
      </c>
      <c r="L1296" s="1" t="s">
        <v>162</v>
      </c>
      <c r="M1296">
        <v>32</v>
      </c>
      <c r="N1296">
        <v>0</v>
      </c>
      <c r="O1296">
        <v>0</v>
      </c>
      <c r="P1296">
        <v>0</v>
      </c>
      <c r="X1296" t="str">
        <f>Attack[[#This Row],[服装]]&amp;Attack[[#This Row],[名前]]&amp;Attack[[#This Row],[レアリティ]]</f>
        <v>ユニフォーム宮治ICONIC</v>
      </c>
    </row>
    <row r="1297" spans="1:24" x14ac:dyDescent="0.25">
      <c r="A1297">
        <f>VLOOKUP(Attack[[#This Row],[No用]],SetNo[[No.用]:[vlookup 用]],2,FALSE)</f>
        <v>316</v>
      </c>
      <c r="B1297">
        <f>IF(ROW()=2,1,IF(A1296&lt;&gt;Attack[[#This Row],[No]],1,B1296+1))</f>
        <v>5</v>
      </c>
      <c r="C1297" t="s">
        <v>108</v>
      </c>
      <c r="D1297" t="s">
        <v>187</v>
      </c>
      <c r="E1297" t="s">
        <v>90</v>
      </c>
      <c r="F1297" t="s">
        <v>78</v>
      </c>
      <c r="G1297" t="s">
        <v>185</v>
      </c>
      <c r="H1297" t="s">
        <v>71</v>
      </c>
      <c r="I1297">
        <v>1</v>
      </c>
      <c r="J1297" t="s">
        <v>234</v>
      </c>
      <c r="K1297" s="1" t="s">
        <v>183</v>
      </c>
      <c r="L1297" s="1" t="s">
        <v>224</v>
      </c>
      <c r="M1297">
        <v>50</v>
      </c>
      <c r="N1297">
        <v>0</v>
      </c>
      <c r="O1297">
        <v>60</v>
      </c>
      <c r="P1297">
        <v>0</v>
      </c>
      <c r="W1297" s="1" t="s">
        <v>1534</v>
      </c>
      <c r="X1297" t="str">
        <f>Attack[[#This Row],[服装]]&amp;Attack[[#This Row],[名前]]&amp;Attack[[#This Row],[レアリティ]]</f>
        <v>ユニフォーム宮治ICONIC</v>
      </c>
    </row>
    <row r="1298" spans="1:24" x14ac:dyDescent="0.25">
      <c r="A1298">
        <f>VLOOKUP(Attack[[#This Row],[No用]],SetNo[[No.用]:[vlookup 用]],2,FALSE)</f>
        <v>316</v>
      </c>
      <c r="B1298">
        <f>IF(ROW()=2,1,IF(A1297&lt;&gt;Attack[[#This Row],[No]],1,B1297+1))</f>
        <v>6</v>
      </c>
      <c r="C1298" t="s">
        <v>108</v>
      </c>
      <c r="D1298" t="s">
        <v>187</v>
      </c>
      <c r="E1298" t="s">
        <v>90</v>
      </c>
      <c r="F1298" t="s">
        <v>78</v>
      </c>
      <c r="G1298" t="s">
        <v>185</v>
      </c>
      <c r="H1298" t="s">
        <v>71</v>
      </c>
      <c r="I1298">
        <v>1</v>
      </c>
      <c r="J1298" t="s">
        <v>234</v>
      </c>
      <c r="K1298" s="1" t="s">
        <v>169</v>
      </c>
      <c r="L1298" s="1" t="s">
        <v>224</v>
      </c>
      <c r="M1298">
        <v>52</v>
      </c>
      <c r="N1298">
        <v>0</v>
      </c>
      <c r="O1298">
        <v>62</v>
      </c>
      <c r="P1298">
        <v>0</v>
      </c>
      <c r="Q1298" s="1" t="s">
        <v>1538</v>
      </c>
      <c r="W1298" s="1" t="s">
        <v>1544</v>
      </c>
      <c r="X1298" t="str">
        <f>Attack[[#This Row],[服装]]&amp;Attack[[#This Row],[名前]]&amp;Attack[[#This Row],[レアリティ]]</f>
        <v>ユニフォーム宮治ICONIC</v>
      </c>
    </row>
    <row r="1299" spans="1:24" x14ac:dyDescent="0.25">
      <c r="A1299">
        <f>VLOOKUP(Attack[[#This Row],[No用]],SetNo[[No.用]:[vlookup 用]],2,FALSE)</f>
        <v>317</v>
      </c>
      <c r="B1299">
        <f>IF(ROW()=2,1,IF(A1298&lt;&gt;Attack[[#This Row],[No]],1,B1298+1))</f>
        <v>1</v>
      </c>
      <c r="C1299" s="1" t="s">
        <v>628</v>
      </c>
      <c r="D1299" s="1" t="s">
        <v>187</v>
      </c>
      <c r="E1299" s="1" t="s">
        <v>90</v>
      </c>
      <c r="F1299" s="1" t="s">
        <v>78</v>
      </c>
      <c r="G1299" s="1" t="s">
        <v>185</v>
      </c>
      <c r="H1299" s="1" t="s">
        <v>71</v>
      </c>
      <c r="I1299">
        <v>1</v>
      </c>
      <c r="J1299" t="s">
        <v>234</v>
      </c>
      <c r="K1299" s="1" t="s">
        <v>168</v>
      </c>
      <c r="L1299" s="1" t="s">
        <v>173</v>
      </c>
      <c r="M1299">
        <v>38</v>
      </c>
      <c r="N1299">
        <v>0</v>
      </c>
      <c r="O1299">
        <v>0</v>
      </c>
      <c r="P1299">
        <v>0</v>
      </c>
      <c r="X1299" t="str">
        <f>Attack[[#This Row],[服装]]&amp;Attack[[#This Row],[名前]]&amp;Attack[[#This Row],[レアリティ]]</f>
        <v>RPG宮治ICONIC</v>
      </c>
    </row>
    <row r="1300" spans="1:24" x14ac:dyDescent="0.25">
      <c r="A1300">
        <f>VLOOKUP(Attack[[#This Row],[No用]],SetNo[[No.用]:[vlookup 用]],2,FALSE)</f>
        <v>317</v>
      </c>
      <c r="B1300">
        <f>IF(ROW()=2,1,IF(A1299&lt;&gt;Attack[[#This Row],[No]],1,B1299+1))</f>
        <v>2</v>
      </c>
      <c r="C1300" s="1" t="s">
        <v>628</v>
      </c>
      <c r="D1300" s="1" t="s">
        <v>187</v>
      </c>
      <c r="E1300" s="1" t="s">
        <v>90</v>
      </c>
      <c r="F1300" s="1" t="s">
        <v>78</v>
      </c>
      <c r="G1300" s="1" t="s">
        <v>185</v>
      </c>
      <c r="H1300" s="1" t="s">
        <v>71</v>
      </c>
      <c r="I1300">
        <v>1</v>
      </c>
      <c r="J1300" t="s">
        <v>234</v>
      </c>
      <c r="K1300" s="1" t="s">
        <v>169</v>
      </c>
      <c r="L1300" s="1" t="s">
        <v>173</v>
      </c>
      <c r="M1300">
        <v>35</v>
      </c>
      <c r="N1300">
        <v>0</v>
      </c>
      <c r="O1300">
        <v>0</v>
      </c>
      <c r="P1300">
        <v>0</v>
      </c>
      <c r="X1300" t="str">
        <f>Attack[[#This Row],[服装]]&amp;Attack[[#This Row],[名前]]&amp;Attack[[#This Row],[レアリティ]]</f>
        <v>RPG宮治ICONIC</v>
      </c>
    </row>
    <row r="1301" spans="1:24" x14ac:dyDescent="0.25">
      <c r="A1301">
        <f>VLOOKUP(Attack[[#This Row],[No用]],SetNo[[No.用]:[vlookup 用]],2,FALSE)</f>
        <v>317</v>
      </c>
      <c r="B1301">
        <f>IF(ROW()=2,1,IF(A1300&lt;&gt;Attack[[#This Row],[No]],1,B1300+1))</f>
        <v>3</v>
      </c>
      <c r="C1301" s="1" t="s">
        <v>628</v>
      </c>
      <c r="D1301" s="1" t="s">
        <v>187</v>
      </c>
      <c r="E1301" s="1" t="s">
        <v>90</v>
      </c>
      <c r="F1301" s="1" t="s">
        <v>78</v>
      </c>
      <c r="G1301" s="1" t="s">
        <v>185</v>
      </c>
      <c r="H1301" s="1" t="s">
        <v>71</v>
      </c>
      <c r="I1301">
        <v>1</v>
      </c>
      <c r="J1301" t="s">
        <v>234</v>
      </c>
      <c r="K1301" s="1" t="s">
        <v>170</v>
      </c>
      <c r="L1301" s="1" t="s">
        <v>173</v>
      </c>
      <c r="M1301">
        <v>41</v>
      </c>
      <c r="N1301">
        <v>0</v>
      </c>
      <c r="O1301">
        <v>0</v>
      </c>
      <c r="P1301">
        <v>0</v>
      </c>
      <c r="X1301" t="str">
        <f>Attack[[#This Row],[服装]]&amp;Attack[[#This Row],[名前]]&amp;Attack[[#This Row],[レアリティ]]</f>
        <v>RPG宮治ICONIC</v>
      </c>
    </row>
    <row r="1302" spans="1:24" x14ac:dyDescent="0.25">
      <c r="A1302">
        <f>VLOOKUP(Attack[[#This Row],[No用]],SetNo[[No.用]:[vlookup 用]],2,FALSE)</f>
        <v>317</v>
      </c>
      <c r="B1302">
        <f>IF(ROW()=2,1,IF(A1301&lt;&gt;Attack[[#This Row],[No]],1,B1301+1))</f>
        <v>4</v>
      </c>
      <c r="C1302" s="1" t="s">
        <v>628</v>
      </c>
      <c r="D1302" s="1" t="s">
        <v>187</v>
      </c>
      <c r="E1302" s="1" t="s">
        <v>90</v>
      </c>
      <c r="F1302" s="1" t="s">
        <v>78</v>
      </c>
      <c r="G1302" s="1" t="s">
        <v>185</v>
      </c>
      <c r="H1302" s="1" t="s">
        <v>71</v>
      </c>
      <c r="I1302">
        <v>1</v>
      </c>
      <c r="J1302" t="s">
        <v>234</v>
      </c>
      <c r="K1302" s="1" t="s">
        <v>172</v>
      </c>
      <c r="L1302" s="1" t="s">
        <v>162</v>
      </c>
      <c r="M1302">
        <v>32</v>
      </c>
      <c r="N1302">
        <v>0</v>
      </c>
      <c r="O1302">
        <v>0</v>
      </c>
      <c r="P1302">
        <v>0</v>
      </c>
      <c r="X1302" t="str">
        <f>Attack[[#This Row],[服装]]&amp;Attack[[#This Row],[名前]]&amp;Attack[[#This Row],[レアリティ]]</f>
        <v>RPG宮治ICONIC</v>
      </c>
    </row>
    <row r="1303" spans="1:24" x14ac:dyDescent="0.25">
      <c r="A1303">
        <f>VLOOKUP(Attack[[#This Row],[No用]],SetNo[[No.用]:[vlookup 用]],2,FALSE)</f>
        <v>318</v>
      </c>
      <c r="B1303">
        <f>IF(ROW()=2,1,IF(A1302&lt;&gt;Attack[[#This Row],[No]],1,B1302+1))</f>
        <v>1</v>
      </c>
      <c r="C1303" s="1" t="s">
        <v>729</v>
      </c>
      <c r="D1303" s="1" t="s">
        <v>187</v>
      </c>
      <c r="E1303" s="1" t="s">
        <v>73</v>
      </c>
      <c r="F1303" s="1" t="s">
        <v>78</v>
      </c>
      <c r="G1303" s="1" t="s">
        <v>185</v>
      </c>
      <c r="H1303" s="1" t="s">
        <v>71</v>
      </c>
      <c r="I1303">
        <v>1</v>
      </c>
      <c r="J1303" t="s">
        <v>234</v>
      </c>
      <c r="K1303" s="1" t="s">
        <v>168</v>
      </c>
      <c r="L1303" s="1" t="s">
        <v>173</v>
      </c>
      <c r="M1303">
        <v>38</v>
      </c>
      <c r="N1303">
        <v>0</v>
      </c>
      <c r="O1303">
        <v>0</v>
      </c>
      <c r="P1303">
        <v>0</v>
      </c>
      <c r="X1303" t="str">
        <f>Attack[[#This Row],[服装]]&amp;Attack[[#This Row],[名前]]&amp;Attack[[#This Row],[レアリティ]]</f>
        <v>カンフー宮治ICONIC</v>
      </c>
    </row>
    <row r="1304" spans="1:24" x14ac:dyDescent="0.25">
      <c r="A1304">
        <f>VLOOKUP(Attack[[#This Row],[No用]],SetNo[[No.用]:[vlookup 用]],2,FALSE)</f>
        <v>318</v>
      </c>
      <c r="B1304">
        <f>IF(ROW()=2,1,IF(A1303&lt;&gt;Attack[[#This Row],[No]],1,B1303+1))</f>
        <v>2</v>
      </c>
      <c r="C1304" s="1" t="s">
        <v>729</v>
      </c>
      <c r="D1304" s="1" t="s">
        <v>187</v>
      </c>
      <c r="E1304" s="1" t="s">
        <v>73</v>
      </c>
      <c r="F1304" s="1" t="s">
        <v>78</v>
      </c>
      <c r="G1304" s="1" t="s">
        <v>185</v>
      </c>
      <c r="H1304" s="1" t="s">
        <v>71</v>
      </c>
      <c r="I1304">
        <v>1</v>
      </c>
      <c r="J1304" t="s">
        <v>234</v>
      </c>
      <c r="K1304" s="1" t="s">
        <v>169</v>
      </c>
      <c r="L1304" s="1" t="s">
        <v>173</v>
      </c>
      <c r="M1304">
        <v>35</v>
      </c>
      <c r="N1304">
        <v>0</v>
      </c>
      <c r="O1304">
        <v>0</v>
      </c>
      <c r="P1304">
        <v>0</v>
      </c>
      <c r="X1304" t="str">
        <f>Attack[[#This Row],[服装]]&amp;Attack[[#This Row],[名前]]&amp;Attack[[#This Row],[レアリティ]]</f>
        <v>カンフー宮治ICONIC</v>
      </c>
    </row>
    <row r="1305" spans="1:24" x14ac:dyDescent="0.25">
      <c r="A1305">
        <f>VLOOKUP(Attack[[#This Row],[No用]],SetNo[[No.用]:[vlookup 用]],2,FALSE)</f>
        <v>318</v>
      </c>
      <c r="B1305">
        <f>IF(ROW()=2,1,IF(A1304&lt;&gt;Attack[[#This Row],[No]],1,B1304+1))</f>
        <v>3</v>
      </c>
      <c r="C1305" s="1" t="s">
        <v>729</v>
      </c>
      <c r="D1305" s="1" t="s">
        <v>187</v>
      </c>
      <c r="E1305" s="1" t="s">
        <v>73</v>
      </c>
      <c r="F1305" s="1" t="s">
        <v>78</v>
      </c>
      <c r="G1305" s="1" t="s">
        <v>185</v>
      </c>
      <c r="H1305" s="1" t="s">
        <v>71</v>
      </c>
      <c r="I1305">
        <v>1</v>
      </c>
      <c r="J1305" t="s">
        <v>234</v>
      </c>
      <c r="K1305" s="1" t="s">
        <v>170</v>
      </c>
      <c r="L1305" s="1" t="s">
        <v>173</v>
      </c>
      <c r="M1305">
        <v>41</v>
      </c>
      <c r="N1305">
        <v>0</v>
      </c>
      <c r="O1305">
        <v>0</v>
      </c>
      <c r="P1305">
        <v>0</v>
      </c>
      <c r="X1305" t="str">
        <f>Attack[[#This Row],[服装]]&amp;Attack[[#This Row],[名前]]&amp;Attack[[#This Row],[レアリティ]]</f>
        <v>カンフー宮治ICONIC</v>
      </c>
    </row>
    <row r="1306" spans="1:24" x14ac:dyDescent="0.25">
      <c r="A1306">
        <f>VLOOKUP(Attack[[#This Row],[No用]],SetNo[[No.用]:[vlookup 用]],2,FALSE)</f>
        <v>318</v>
      </c>
      <c r="B1306">
        <f>IF(ROW()=2,1,IF(A1305&lt;&gt;Attack[[#This Row],[No]],1,B1305+1))</f>
        <v>4</v>
      </c>
      <c r="C1306" s="1" t="s">
        <v>729</v>
      </c>
      <c r="D1306" s="1" t="s">
        <v>187</v>
      </c>
      <c r="E1306" s="1" t="s">
        <v>73</v>
      </c>
      <c r="F1306" s="1" t="s">
        <v>78</v>
      </c>
      <c r="G1306" s="1" t="s">
        <v>185</v>
      </c>
      <c r="H1306" s="1" t="s">
        <v>71</v>
      </c>
      <c r="I1306">
        <v>1</v>
      </c>
      <c r="J1306" t="s">
        <v>234</v>
      </c>
      <c r="K1306" s="1" t="s">
        <v>172</v>
      </c>
      <c r="L1306" s="1" t="s">
        <v>162</v>
      </c>
      <c r="M1306">
        <v>32</v>
      </c>
      <c r="N1306">
        <v>0</v>
      </c>
      <c r="O1306">
        <v>0</v>
      </c>
      <c r="P1306">
        <v>0</v>
      </c>
      <c r="X1306" t="str">
        <f>Attack[[#This Row],[服装]]&amp;Attack[[#This Row],[名前]]&amp;Attack[[#This Row],[レアリティ]]</f>
        <v>カンフー宮治ICONIC</v>
      </c>
    </row>
    <row r="1307" spans="1:24" x14ac:dyDescent="0.25">
      <c r="A1307">
        <f>VLOOKUP(Attack[[#This Row],[No用]],SetNo[[No.用]:[vlookup 用]],2,FALSE)</f>
        <v>319</v>
      </c>
      <c r="B1307">
        <f>IF(ROW()=2,1,IF(A1306&lt;&gt;Attack[[#This Row],[No]],1,B1306+1))</f>
        <v>1</v>
      </c>
      <c r="C1307" s="1" t="s">
        <v>893</v>
      </c>
      <c r="D1307" s="1" t="s">
        <v>187</v>
      </c>
      <c r="E1307" s="1" t="s">
        <v>90</v>
      </c>
      <c r="F1307" s="1" t="s">
        <v>78</v>
      </c>
      <c r="G1307" s="1" t="s">
        <v>185</v>
      </c>
      <c r="H1307" s="1" t="s">
        <v>71</v>
      </c>
      <c r="I1307">
        <v>1</v>
      </c>
      <c r="J1307" t="s">
        <v>234</v>
      </c>
      <c r="K1307" s="1" t="s">
        <v>168</v>
      </c>
      <c r="L1307" s="1" t="s">
        <v>173</v>
      </c>
      <c r="M1307">
        <v>38</v>
      </c>
      <c r="N1307">
        <v>0</v>
      </c>
      <c r="O1307">
        <v>0</v>
      </c>
      <c r="P1307">
        <v>0</v>
      </c>
      <c r="X1307" t="str">
        <f>Attack[[#This Row],[服装]]&amp;Attack[[#This Row],[名前]]&amp;Attack[[#This Row],[レアリティ]]</f>
        <v>遊園地宮治ICONIC</v>
      </c>
    </row>
    <row r="1308" spans="1:24" x14ac:dyDescent="0.25">
      <c r="A1308">
        <f>VLOOKUP(Attack[[#This Row],[No用]],SetNo[[No.用]:[vlookup 用]],2,FALSE)</f>
        <v>319</v>
      </c>
      <c r="B1308">
        <f>IF(ROW()=2,1,IF(A1307&lt;&gt;Attack[[#This Row],[No]],1,B1307+1))</f>
        <v>2</v>
      </c>
      <c r="C1308" s="1" t="s">
        <v>893</v>
      </c>
      <c r="D1308" s="1" t="s">
        <v>187</v>
      </c>
      <c r="E1308" s="1" t="s">
        <v>90</v>
      </c>
      <c r="F1308" s="1" t="s">
        <v>78</v>
      </c>
      <c r="G1308" s="1" t="s">
        <v>185</v>
      </c>
      <c r="H1308" s="1" t="s">
        <v>71</v>
      </c>
      <c r="I1308">
        <v>1</v>
      </c>
      <c r="J1308" t="s">
        <v>234</v>
      </c>
      <c r="K1308" s="1" t="s">
        <v>169</v>
      </c>
      <c r="L1308" s="1" t="s">
        <v>173</v>
      </c>
      <c r="M1308">
        <v>35</v>
      </c>
      <c r="N1308">
        <v>0</v>
      </c>
      <c r="O1308">
        <v>0</v>
      </c>
      <c r="P1308">
        <v>0</v>
      </c>
      <c r="X1308" t="str">
        <f>Attack[[#This Row],[服装]]&amp;Attack[[#This Row],[名前]]&amp;Attack[[#This Row],[レアリティ]]</f>
        <v>遊園地宮治ICONIC</v>
      </c>
    </row>
    <row r="1309" spans="1:24" x14ac:dyDescent="0.25">
      <c r="A1309">
        <f>VLOOKUP(Attack[[#This Row],[No用]],SetNo[[No.用]:[vlookup 用]],2,FALSE)</f>
        <v>319</v>
      </c>
      <c r="B1309">
        <f>IF(ROW()=2,1,IF(A1308&lt;&gt;Attack[[#This Row],[No]],1,B1308+1))</f>
        <v>3</v>
      </c>
      <c r="C1309" s="1" t="s">
        <v>893</v>
      </c>
      <c r="D1309" s="1" t="s">
        <v>187</v>
      </c>
      <c r="E1309" s="1" t="s">
        <v>90</v>
      </c>
      <c r="F1309" s="1" t="s">
        <v>78</v>
      </c>
      <c r="G1309" s="1" t="s">
        <v>185</v>
      </c>
      <c r="H1309" s="1" t="s">
        <v>71</v>
      </c>
      <c r="I1309">
        <v>1</v>
      </c>
      <c r="J1309" t="s">
        <v>234</v>
      </c>
      <c r="K1309" s="1" t="s">
        <v>170</v>
      </c>
      <c r="L1309" s="1" t="s">
        <v>173</v>
      </c>
      <c r="M1309">
        <v>41</v>
      </c>
      <c r="N1309">
        <v>0</v>
      </c>
      <c r="O1309">
        <v>0</v>
      </c>
      <c r="P1309">
        <v>0</v>
      </c>
      <c r="X1309" t="str">
        <f>Attack[[#This Row],[服装]]&amp;Attack[[#This Row],[名前]]&amp;Attack[[#This Row],[レアリティ]]</f>
        <v>遊園地宮治ICONIC</v>
      </c>
    </row>
    <row r="1310" spans="1:24" x14ac:dyDescent="0.25">
      <c r="A1310">
        <f>VLOOKUP(Attack[[#This Row],[No用]],SetNo[[No.用]:[vlookup 用]],2,FALSE)</f>
        <v>319</v>
      </c>
      <c r="B1310">
        <f>IF(ROW()=2,1,IF(A1309&lt;&gt;Attack[[#This Row],[No]],1,B1309+1))</f>
        <v>4</v>
      </c>
      <c r="C1310" s="1" t="s">
        <v>893</v>
      </c>
      <c r="D1310" s="1" t="s">
        <v>187</v>
      </c>
      <c r="E1310" s="1" t="s">
        <v>90</v>
      </c>
      <c r="F1310" s="1" t="s">
        <v>78</v>
      </c>
      <c r="G1310" s="1" t="s">
        <v>185</v>
      </c>
      <c r="H1310" s="1" t="s">
        <v>71</v>
      </c>
      <c r="I1310">
        <v>1</v>
      </c>
      <c r="J1310" t="s">
        <v>234</v>
      </c>
      <c r="K1310" s="1" t="s">
        <v>264</v>
      </c>
      <c r="L1310" s="1" t="s">
        <v>173</v>
      </c>
      <c r="M1310">
        <v>41</v>
      </c>
      <c r="N1310">
        <v>0</v>
      </c>
      <c r="O1310">
        <v>0</v>
      </c>
      <c r="P1310">
        <v>0</v>
      </c>
      <c r="X1310" t="str">
        <f>Attack[[#This Row],[服装]]&amp;Attack[[#This Row],[名前]]&amp;Attack[[#This Row],[レアリティ]]</f>
        <v>遊園地宮治ICONIC</v>
      </c>
    </row>
    <row r="1311" spans="1:24" x14ac:dyDescent="0.25">
      <c r="A1311">
        <f>VLOOKUP(Attack[[#This Row],[No用]],SetNo[[No.用]:[vlookup 用]],2,FALSE)</f>
        <v>319</v>
      </c>
      <c r="B1311">
        <f>IF(ROW()=2,1,IF(A1310&lt;&gt;Attack[[#This Row],[No]],1,B1310+1))</f>
        <v>5</v>
      </c>
      <c r="C1311" s="1" t="s">
        <v>893</v>
      </c>
      <c r="D1311" s="1" t="s">
        <v>187</v>
      </c>
      <c r="E1311" s="1" t="s">
        <v>90</v>
      </c>
      <c r="F1311" s="1" t="s">
        <v>78</v>
      </c>
      <c r="G1311" s="1" t="s">
        <v>185</v>
      </c>
      <c r="H1311" s="1" t="s">
        <v>71</v>
      </c>
      <c r="I1311">
        <v>1</v>
      </c>
      <c r="J1311" t="s">
        <v>234</v>
      </c>
      <c r="K1311" s="1" t="s">
        <v>172</v>
      </c>
      <c r="L1311" s="1" t="s">
        <v>162</v>
      </c>
      <c r="M1311">
        <v>32</v>
      </c>
      <c r="N1311">
        <v>0</v>
      </c>
      <c r="O1311">
        <v>0</v>
      </c>
      <c r="P1311">
        <v>0</v>
      </c>
      <c r="X1311" t="str">
        <f>Attack[[#This Row],[服装]]&amp;Attack[[#This Row],[名前]]&amp;Attack[[#This Row],[レアリティ]]</f>
        <v>遊園地宮治ICONIC</v>
      </c>
    </row>
    <row r="1312" spans="1:24" x14ac:dyDescent="0.25">
      <c r="A1312">
        <f>VLOOKUP(Attack[[#This Row],[No用]],SetNo[[No.用]:[vlookup 用]],2,FALSE)</f>
        <v>319</v>
      </c>
      <c r="B1312">
        <f>IF(ROW()=2,1,IF(A1311&lt;&gt;Attack[[#This Row],[No]],1,B1311+1))</f>
        <v>6</v>
      </c>
      <c r="C1312" s="1" t="s">
        <v>893</v>
      </c>
      <c r="D1312" s="1" t="s">
        <v>187</v>
      </c>
      <c r="E1312" s="1" t="s">
        <v>90</v>
      </c>
      <c r="F1312" s="1" t="s">
        <v>78</v>
      </c>
      <c r="G1312" s="1" t="s">
        <v>185</v>
      </c>
      <c r="H1312" s="1" t="s">
        <v>71</v>
      </c>
      <c r="I1312">
        <v>1</v>
      </c>
      <c r="J1312" t="s">
        <v>234</v>
      </c>
      <c r="K1312" s="1" t="s">
        <v>183</v>
      </c>
      <c r="L1312" s="1" t="s">
        <v>224</v>
      </c>
      <c r="M1312">
        <v>52</v>
      </c>
      <c r="N1312">
        <v>0</v>
      </c>
      <c r="O1312">
        <v>62</v>
      </c>
      <c r="P1312">
        <v>0</v>
      </c>
      <c r="W1312" s="1" t="s">
        <v>1534</v>
      </c>
      <c r="X1312" t="str">
        <f>Attack[[#This Row],[服装]]&amp;Attack[[#This Row],[名前]]&amp;Attack[[#This Row],[レアリティ]]</f>
        <v>遊園地宮治ICONIC</v>
      </c>
    </row>
    <row r="1313" spans="1:24" x14ac:dyDescent="0.25">
      <c r="A1313">
        <f>VLOOKUP(Attack[[#This Row],[No用]],SetNo[[No.用]:[vlookup 用]],2,FALSE)</f>
        <v>319</v>
      </c>
      <c r="B1313">
        <f>IF(ROW()=2,1,IF(A1312&lt;&gt;Attack[[#This Row],[No]],1,B1312+1))</f>
        <v>7</v>
      </c>
      <c r="C1313" s="1" t="s">
        <v>893</v>
      </c>
      <c r="D1313" s="1" t="s">
        <v>187</v>
      </c>
      <c r="E1313" s="1" t="s">
        <v>90</v>
      </c>
      <c r="F1313" s="1" t="s">
        <v>78</v>
      </c>
      <c r="G1313" s="1" t="s">
        <v>185</v>
      </c>
      <c r="H1313" s="1" t="s">
        <v>71</v>
      </c>
      <c r="I1313">
        <v>1</v>
      </c>
      <c r="J1313" t="s">
        <v>234</v>
      </c>
      <c r="K1313" s="1" t="s">
        <v>257</v>
      </c>
      <c r="L1313" s="1" t="s">
        <v>224</v>
      </c>
      <c r="M1313">
        <v>52</v>
      </c>
      <c r="N1313">
        <v>0</v>
      </c>
      <c r="O1313">
        <v>62</v>
      </c>
      <c r="P1313">
        <v>0</v>
      </c>
      <c r="W1313" s="1" t="s">
        <v>1543</v>
      </c>
      <c r="X1313" t="str">
        <f>Attack[[#This Row],[服装]]&amp;Attack[[#This Row],[名前]]&amp;Attack[[#This Row],[レアリティ]]</f>
        <v>遊園地宮治ICONIC</v>
      </c>
    </row>
    <row r="1314" spans="1:24" x14ac:dyDescent="0.25">
      <c r="A1314">
        <f>VLOOKUP(Attack[[#This Row],[No用]],SetNo[[No.用]:[vlookup 用]],2,FALSE)</f>
        <v>319</v>
      </c>
      <c r="B1314">
        <f>IF(ROW()=2,1,IF(A1313&lt;&gt;Attack[[#This Row],[No]],1,B1313+1))</f>
        <v>8</v>
      </c>
      <c r="C1314" s="1" t="s">
        <v>893</v>
      </c>
      <c r="D1314" s="1" t="s">
        <v>187</v>
      </c>
      <c r="E1314" s="1" t="s">
        <v>90</v>
      </c>
      <c r="F1314" s="1" t="s">
        <v>78</v>
      </c>
      <c r="G1314" s="1" t="s">
        <v>185</v>
      </c>
      <c r="H1314" s="1" t="s">
        <v>71</v>
      </c>
      <c r="I1314">
        <v>1</v>
      </c>
      <c r="J1314" t="s">
        <v>234</v>
      </c>
      <c r="K1314" s="1" t="s">
        <v>169</v>
      </c>
      <c r="L1314" s="1" t="s">
        <v>224</v>
      </c>
      <c r="M1314">
        <v>50</v>
      </c>
      <c r="N1314">
        <v>0</v>
      </c>
      <c r="O1314">
        <v>60</v>
      </c>
      <c r="P1314">
        <v>0</v>
      </c>
      <c r="Q1314" s="1" t="s">
        <v>1538</v>
      </c>
      <c r="W1314" s="1" t="s">
        <v>1544</v>
      </c>
      <c r="X1314" t="str">
        <f>Attack[[#This Row],[服装]]&amp;Attack[[#This Row],[名前]]&amp;Attack[[#This Row],[レアリティ]]</f>
        <v>遊園地宮治ICONIC</v>
      </c>
    </row>
    <row r="1315" spans="1:24" x14ac:dyDescent="0.25">
      <c r="A1315">
        <f>VLOOKUP(Attack[[#This Row],[No用]],SetNo[[No.用]:[vlookup 用]],2,FALSE)</f>
        <v>320</v>
      </c>
      <c r="B1315">
        <f>IF(ROW()=2,1,IF(A1314&lt;&gt;Attack[[#This Row],[No]],1,B1314+1))</f>
        <v>1</v>
      </c>
      <c r="C1315" s="1" t="s">
        <v>961</v>
      </c>
      <c r="D1315" s="1" t="s">
        <v>492</v>
      </c>
      <c r="E1315" s="1" t="s">
        <v>28</v>
      </c>
      <c r="F1315" s="1" t="s">
        <v>25</v>
      </c>
      <c r="G1315" s="1" t="s">
        <v>190</v>
      </c>
      <c r="H1315" s="1" t="s">
        <v>71</v>
      </c>
      <c r="I1315">
        <v>1</v>
      </c>
      <c r="J1315" t="s">
        <v>234</v>
      </c>
      <c r="K1315" s="1" t="s">
        <v>168</v>
      </c>
      <c r="L1315" s="1" t="s">
        <v>173</v>
      </c>
      <c r="M1315">
        <v>39</v>
      </c>
      <c r="N1315">
        <v>0</v>
      </c>
      <c r="O1315">
        <v>0</v>
      </c>
      <c r="P1315">
        <v>0</v>
      </c>
      <c r="Q1315" s="1"/>
      <c r="X1315" t="str">
        <f>Attack[[#This Row],[服装]]&amp;Attack[[#This Row],[名前]]&amp;Attack[[#This Row],[レアリティ]]</f>
        <v>夏祭り2宮治ICONIC</v>
      </c>
    </row>
    <row r="1316" spans="1:24" x14ac:dyDescent="0.25">
      <c r="A1316">
        <f>VLOOKUP(Attack[[#This Row],[No用]],SetNo[[No.用]:[vlookup 用]],2,FALSE)</f>
        <v>320</v>
      </c>
      <c r="B1316">
        <f>IF(ROW()=2,1,IF(A1315&lt;&gt;Attack[[#This Row],[No]],1,B1315+1))</f>
        <v>2</v>
      </c>
      <c r="C1316" s="1" t="s">
        <v>961</v>
      </c>
      <c r="D1316" s="1" t="s">
        <v>492</v>
      </c>
      <c r="E1316" s="1" t="s">
        <v>28</v>
      </c>
      <c r="F1316" s="1" t="s">
        <v>25</v>
      </c>
      <c r="G1316" s="1" t="s">
        <v>190</v>
      </c>
      <c r="H1316" s="1" t="s">
        <v>71</v>
      </c>
      <c r="I1316">
        <v>1</v>
      </c>
      <c r="J1316" t="s">
        <v>234</v>
      </c>
      <c r="K1316" s="1" t="s">
        <v>169</v>
      </c>
      <c r="L1316" s="1" t="s">
        <v>173</v>
      </c>
      <c r="M1316">
        <v>36</v>
      </c>
      <c r="N1316">
        <v>0</v>
      </c>
      <c r="O1316">
        <v>0</v>
      </c>
      <c r="P1316">
        <v>0</v>
      </c>
      <c r="Q1316" s="1"/>
      <c r="X1316" t="str">
        <f>Attack[[#This Row],[服装]]&amp;Attack[[#This Row],[名前]]&amp;Attack[[#This Row],[レアリティ]]</f>
        <v>夏祭り2宮治ICONIC</v>
      </c>
    </row>
    <row r="1317" spans="1:24" x14ac:dyDescent="0.25">
      <c r="A1317">
        <f>VLOOKUP(Attack[[#This Row],[No用]],SetNo[[No.用]:[vlookup 用]],2,FALSE)</f>
        <v>320</v>
      </c>
      <c r="B1317">
        <f>IF(ROW()=2,1,IF(A1316&lt;&gt;Attack[[#This Row],[No]],1,B1316+1))</f>
        <v>3</v>
      </c>
      <c r="C1317" s="1" t="s">
        <v>961</v>
      </c>
      <c r="D1317" s="1" t="s">
        <v>492</v>
      </c>
      <c r="E1317" s="1" t="s">
        <v>28</v>
      </c>
      <c r="F1317" s="1" t="s">
        <v>25</v>
      </c>
      <c r="G1317" s="1" t="s">
        <v>190</v>
      </c>
      <c r="H1317" s="1" t="s">
        <v>71</v>
      </c>
      <c r="I1317">
        <v>1</v>
      </c>
      <c r="J1317" t="s">
        <v>234</v>
      </c>
      <c r="K1317" s="1" t="s">
        <v>257</v>
      </c>
      <c r="L1317" s="1" t="s">
        <v>173</v>
      </c>
      <c r="M1317">
        <v>42</v>
      </c>
      <c r="N1317">
        <v>0</v>
      </c>
      <c r="O1317">
        <v>0</v>
      </c>
      <c r="P1317">
        <v>0</v>
      </c>
      <c r="Q1317" s="1"/>
      <c r="X1317" t="str">
        <f>Attack[[#This Row],[服装]]&amp;Attack[[#This Row],[名前]]&amp;Attack[[#This Row],[レアリティ]]</f>
        <v>夏祭り2宮治ICONIC</v>
      </c>
    </row>
    <row r="1318" spans="1:24" x14ac:dyDescent="0.25">
      <c r="A1318">
        <f>VLOOKUP(Attack[[#This Row],[No用]],SetNo[[No.用]:[vlookup 用]],2,FALSE)</f>
        <v>320</v>
      </c>
      <c r="B1318">
        <f>IF(ROW()=2,1,IF(A1317&lt;&gt;Attack[[#This Row],[No]],1,B1317+1))</f>
        <v>4</v>
      </c>
      <c r="C1318" s="1" t="s">
        <v>961</v>
      </c>
      <c r="D1318" s="1" t="s">
        <v>492</v>
      </c>
      <c r="E1318" s="1" t="s">
        <v>28</v>
      </c>
      <c r="F1318" s="1" t="s">
        <v>25</v>
      </c>
      <c r="G1318" s="1" t="s">
        <v>190</v>
      </c>
      <c r="H1318" s="1" t="s">
        <v>71</v>
      </c>
      <c r="I1318">
        <v>1</v>
      </c>
      <c r="J1318" t="s">
        <v>234</v>
      </c>
      <c r="K1318" s="1" t="s">
        <v>264</v>
      </c>
      <c r="L1318" s="1" t="s">
        <v>173</v>
      </c>
      <c r="M1318">
        <v>42</v>
      </c>
      <c r="N1318">
        <v>0</v>
      </c>
      <c r="O1318">
        <v>0</v>
      </c>
      <c r="P1318">
        <v>0</v>
      </c>
      <c r="Q1318" s="1"/>
      <c r="X1318" t="str">
        <f>Attack[[#This Row],[服装]]&amp;Attack[[#This Row],[名前]]&amp;Attack[[#This Row],[レアリティ]]</f>
        <v>夏祭り2宮治ICONIC</v>
      </c>
    </row>
    <row r="1319" spans="1:24" x14ac:dyDescent="0.25">
      <c r="A1319">
        <f>VLOOKUP(Attack[[#This Row],[No用]],SetNo[[No.用]:[vlookup 用]],2,FALSE)</f>
        <v>320</v>
      </c>
      <c r="B1319">
        <f>IF(ROW()=2,1,IF(A1318&lt;&gt;Attack[[#This Row],[No]],1,B1318+1))</f>
        <v>5</v>
      </c>
      <c r="C1319" s="1" t="s">
        <v>961</v>
      </c>
      <c r="D1319" s="1" t="s">
        <v>492</v>
      </c>
      <c r="E1319" s="1" t="s">
        <v>28</v>
      </c>
      <c r="F1319" s="1" t="s">
        <v>25</v>
      </c>
      <c r="G1319" s="1" t="s">
        <v>190</v>
      </c>
      <c r="H1319" s="1" t="s">
        <v>71</v>
      </c>
      <c r="I1319">
        <v>1</v>
      </c>
      <c r="J1319" t="s">
        <v>234</v>
      </c>
      <c r="K1319" s="1" t="s">
        <v>172</v>
      </c>
      <c r="L1319" s="1" t="s">
        <v>162</v>
      </c>
      <c r="M1319">
        <v>33</v>
      </c>
      <c r="N1319">
        <v>0</v>
      </c>
      <c r="O1319">
        <v>0</v>
      </c>
      <c r="P1319">
        <v>0</v>
      </c>
      <c r="Q1319" s="1"/>
      <c r="X1319" t="str">
        <f>Attack[[#This Row],[服装]]&amp;Attack[[#This Row],[名前]]&amp;Attack[[#This Row],[レアリティ]]</f>
        <v>夏祭り2宮治ICONIC</v>
      </c>
    </row>
    <row r="1320" spans="1:24" x14ac:dyDescent="0.25">
      <c r="A1320">
        <f>VLOOKUP(Attack[[#This Row],[No用]],SetNo[[No.用]:[vlookup 用]],2,FALSE)</f>
        <v>320</v>
      </c>
      <c r="B1320">
        <f>IF(ROW()=2,1,IF(A1319&lt;&gt;Attack[[#This Row],[No]],1,B1319+1))</f>
        <v>6</v>
      </c>
      <c r="C1320" s="1" t="s">
        <v>961</v>
      </c>
      <c r="D1320" s="1" t="s">
        <v>492</v>
      </c>
      <c r="E1320" s="1" t="s">
        <v>28</v>
      </c>
      <c r="F1320" s="1" t="s">
        <v>25</v>
      </c>
      <c r="G1320" s="1" t="s">
        <v>190</v>
      </c>
      <c r="H1320" s="1" t="s">
        <v>71</v>
      </c>
      <c r="I1320">
        <v>1</v>
      </c>
      <c r="J1320" t="s">
        <v>234</v>
      </c>
      <c r="K1320" s="1" t="s">
        <v>183</v>
      </c>
      <c r="L1320" s="1" t="s">
        <v>224</v>
      </c>
      <c r="M1320">
        <v>53</v>
      </c>
      <c r="N1320">
        <v>0</v>
      </c>
      <c r="O1320">
        <v>63</v>
      </c>
      <c r="P1320">
        <v>0</v>
      </c>
      <c r="Q1320" s="1"/>
      <c r="W1320" s="1" t="s">
        <v>1534</v>
      </c>
      <c r="X1320" t="str">
        <f>Attack[[#This Row],[服装]]&amp;Attack[[#This Row],[名前]]&amp;Attack[[#This Row],[レアリティ]]</f>
        <v>夏祭り2宮治ICONIC</v>
      </c>
    </row>
    <row r="1321" spans="1:24" x14ac:dyDescent="0.25">
      <c r="A1321">
        <f>VLOOKUP(Attack[[#This Row],[No用]],SetNo[[No.用]:[vlookup 用]],2,FALSE)</f>
        <v>320</v>
      </c>
      <c r="B1321">
        <f>IF(ROW()=2,1,IF(A1320&lt;&gt;Attack[[#This Row],[No]],1,B1320+1))</f>
        <v>7</v>
      </c>
      <c r="C1321" s="1" t="s">
        <v>961</v>
      </c>
      <c r="D1321" s="1" t="s">
        <v>492</v>
      </c>
      <c r="E1321" s="1" t="s">
        <v>28</v>
      </c>
      <c r="F1321" s="1" t="s">
        <v>25</v>
      </c>
      <c r="G1321" s="1" t="s">
        <v>190</v>
      </c>
      <c r="H1321" s="1" t="s">
        <v>71</v>
      </c>
      <c r="I1321">
        <v>1</v>
      </c>
      <c r="J1321" t="s">
        <v>234</v>
      </c>
      <c r="K1321" s="1" t="s">
        <v>264</v>
      </c>
      <c r="L1321" s="1" t="s">
        <v>224</v>
      </c>
      <c r="M1321">
        <v>53</v>
      </c>
      <c r="N1321">
        <v>0</v>
      </c>
      <c r="O1321">
        <v>63</v>
      </c>
      <c r="P1321">
        <v>0</v>
      </c>
      <c r="Q1321" s="1"/>
      <c r="W1321" s="1" t="s">
        <v>1545</v>
      </c>
      <c r="X1321" t="str">
        <f>Attack[[#This Row],[服装]]&amp;Attack[[#This Row],[名前]]&amp;Attack[[#This Row],[レアリティ]]</f>
        <v>夏祭り2宮治ICONIC</v>
      </c>
    </row>
    <row r="1322" spans="1:24" x14ac:dyDescent="0.25">
      <c r="A1322">
        <f>VLOOKUP(Attack[[#This Row],[No用]],SetNo[[No.用]:[vlookup 用]],2,FALSE)</f>
        <v>321</v>
      </c>
      <c r="B1322">
        <f>IF(ROW()=2,1,IF(A1321&lt;&gt;Attack[[#This Row],[No]],1,B1321+1))</f>
        <v>1</v>
      </c>
      <c r="C1322" s="1" t="s">
        <v>149</v>
      </c>
      <c r="D1322" s="1" t="s">
        <v>187</v>
      </c>
      <c r="E1322" s="1" t="s">
        <v>73</v>
      </c>
      <c r="F1322" s="1" t="s">
        <v>78</v>
      </c>
      <c r="G1322" s="1" t="s">
        <v>185</v>
      </c>
      <c r="H1322" s="1" t="s">
        <v>71</v>
      </c>
      <c r="I1322">
        <v>1</v>
      </c>
      <c r="J1322" t="s">
        <v>234</v>
      </c>
      <c r="K1322" s="1" t="s">
        <v>168</v>
      </c>
      <c r="L1322" s="1" t="s">
        <v>178</v>
      </c>
      <c r="M1322">
        <v>35</v>
      </c>
      <c r="N1322">
        <v>0</v>
      </c>
      <c r="O1322">
        <v>0</v>
      </c>
      <c r="P1322">
        <v>0</v>
      </c>
      <c r="Q1322" s="1"/>
      <c r="X1322" t="str">
        <f>Attack[[#This Row],[服装]]&amp;Attack[[#This Row],[名前]]&amp;Attack[[#This Row],[レアリティ]]</f>
        <v>制服宮治ICONIC</v>
      </c>
    </row>
    <row r="1323" spans="1:24" x14ac:dyDescent="0.25">
      <c r="A1323">
        <f>VLOOKUP(Attack[[#This Row],[No用]],SetNo[[No.用]:[vlookup 用]],2,FALSE)</f>
        <v>321</v>
      </c>
      <c r="B1323">
        <f>IF(ROW()=2,1,IF(A1322&lt;&gt;Attack[[#This Row],[No]],1,B1322+1))</f>
        <v>2</v>
      </c>
      <c r="C1323" s="1" t="s">
        <v>149</v>
      </c>
      <c r="D1323" s="1" t="s">
        <v>187</v>
      </c>
      <c r="E1323" s="1" t="s">
        <v>73</v>
      </c>
      <c r="F1323" s="1" t="s">
        <v>78</v>
      </c>
      <c r="G1323" s="1" t="s">
        <v>185</v>
      </c>
      <c r="H1323" s="1" t="s">
        <v>71</v>
      </c>
      <c r="I1323">
        <v>1</v>
      </c>
      <c r="J1323" t="s">
        <v>234</v>
      </c>
      <c r="K1323" s="1" t="s">
        <v>169</v>
      </c>
      <c r="L1323" s="1" t="s">
        <v>162</v>
      </c>
      <c r="M1323">
        <v>29</v>
      </c>
      <c r="N1323">
        <v>0</v>
      </c>
      <c r="O1323">
        <v>0</v>
      </c>
      <c r="P1323">
        <v>0</v>
      </c>
      <c r="Q1323" s="1"/>
      <c r="X1323" t="str">
        <f>Attack[[#This Row],[服装]]&amp;Attack[[#This Row],[名前]]&amp;Attack[[#This Row],[レアリティ]]</f>
        <v>制服宮治ICONIC</v>
      </c>
    </row>
    <row r="1324" spans="1:24" x14ac:dyDescent="0.25">
      <c r="A1324">
        <f>VLOOKUP(Attack[[#This Row],[No用]],SetNo[[No.用]:[vlookup 用]],2,FALSE)</f>
        <v>321</v>
      </c>
      <c r="B1324">
        <f>IF(ROW()=2,1,IF(A1323&lt;&gt;Attack[[#This Row],[No]],1,B1323+1))</f>
        <v>3</v>
      </c>
      <c r="C1324" s="1" t="s">
        <v>149</v>
      </c>
      <c r="D1324" s="1" t="s">
        <v>187</v>
      </c>
      <c r="E1324" s="1" t="s">
        <v>73</v>
      </c>
      <c r="F1324" s="1" t="s">
        <v>78</v>
      </c>
      <c r="G1324" s="1" t="s">
        <v>185</v>
      </c>
      <c r="H1324" s="1" t="s">
        <v>71</v>
      </c>
      <c r="I1324">
        <v>1</v>
      </c>
      <c r="J1324" t="s">
        <v>234</v>
      </c>
      <c r="K1324" s="1" t="s">
        <v>170</v>
      </c>
      <c r="L1324" s="1" t="s">
        <v>178</v>
      </c>
      <c r="M1324">
        <v>38</v>
      </c>
      <c r="N1324">
        <v>0</v>
      </c>
      <c r="O1324">
        <v>0</v>
      </c>
      <c r="P1324">
        <v>0</v>
      </c>
      <c r="Q1324" s="1"/>
      <c r="X1324" t="str">
        <f>Attack[[#This Row],[服装]]&amp;Attack[[#This Row],[名前]]&amp;Attack[[#This Row],[レアリティ]]</f>
        <v>制服宮治ICONIC</v>
      </c>
    </row>
    <row r="1325" spans="1:24" x14ac:dyDescent="0.25">
      <c r="A1325">
        <f>VLOOKUP(Attack[[#This Row],[No用]],SetNo[[No.用]:[vlookup 用]],2,FALSE)</f>
        <v>321</v>
      </c>
      <c r="B1325">
        <f>IF(ROW()=2,1,IF(A1324&lt;&gt;Attack[[#This Row],[No]],1,B1324+1))</f>
        <v>4</v>
      </c>
      <c r="C1325" s="1" t="s">
        <v>149</v>
      </c>
      <c r="D1325" s="1" t="s">
        <v>187</v>
      </c>
      <c r="E1325" s="1" t="s">
        <v>73</v>
      </c>
      <c r="F1325" s="1" t="s">
        <v>78</v>
      </c>
      <c r="G1325" s="1" t="s">
        <v>185</v>
      </c>
      <c r="H1325" s="1" t="s">
        <v>71</v>
      </c>
      <c r="I1325">
        <v>1</v>
      </c>
      <c r="J1325" t="s">
        <v>234</v>
      </c>
      <c r="K1325" s="1" t="s">
        <v>172</v>
      </c>
      <c r="L1325" s="1" t="s">
        <v>162</v>
      </c>
      <c r="M1325">
        <v>32</v>
      </c>
      <c r="N1325">
        <v>0</v>
      </c>
      <c r="O1325">
        <v>0</v>
      </c>
      <c r="P1325">
        <v>0</v>
      </c>
      <c r="Q1325" s="1"/>
      <c r="X1325" t="str">
        <f>Attack[[#This Row],[服装]]&amp;Attack[[#This Row],[名前]]&amp;Attack[[#This Row],[レアリティ]]</f>
        <v>制服宮治ICONIC</v>
      </c>
    </row>
    <row r="1326" spans="1:24" x14ac:dyDescent="0.25">
      <c r="A1326">
        <f>VLOOKUP(Attack[[#This Row],[No用]],SetNo[[No.用]:[vlookup 用]],2,FALSE)</f>
        <v>322</v>
      </c>
      <c r="B1326">
        <f>IF(ROW()=2,1,IF(A1325&lt;&gt;Attack[[#This Row],[No]],1,B1325+1))</f>
        <v>1</v>
      </c>
      <c r="C1326" s="1" t="s">
        <v>1502</v>
      </c>
      <c r="D1326" s="1" t="s">
        <v>187</v>
      </c>
      <c r="E1326" s="1" t="s">
        <v>90</v>
      </c>
      <c r="F1326" s="1" t="s">
        <v>78</v>
      </c>
      <c r="G1326" s="1" t="s">
        <v>185</v>
      </c>
      <c r="H1326" s="1" t="s">
        <v>71</v>
      </c>
      <c r="I1326">
        <v>1</v>
      </c>
      <c r="J1326" t="s">
        <v>234</v>
      </c>
      <c r="K1326" s="1" t="s">
        <v>168</v>
      </c>
      <c r="L1326" s="1" t="s">
        <v>173</v>
      </c>
      <c r="M1326">
        <v>40</v>
      </c>
      <c r="N1326">
        <v>0</v>
      </c>
      <c r="O1326">
        <v>0</v>
      </c>
      <c r="P1326">
        <v>0</v>
      </c>
      <c r="Q1326" s="1"/>
      <c r="X1326" t="str">
        <f>Attack[[#This Row],[服装]]&amp;Attack[[#This Row],[名前]]&amp;Attack[[#This Row],[レアリティ]]</f>
        <v>3周年宮治ICONIC</v>
      </c>
    </row>
    <row r="1327" spans="1:24" x14ac:dyDescent="0.25">
      <c r="A1327">
        <f>VLOOKUP(Attack[[#This Row],[No用]],SetNo[[No.用]:[vlookup 用]],2,FALSE)</f>
        <v>322</v>
      </c>
      <c r="B1327">
        <f>IF(ROW()=2,1,IF(A1326&lt;&gt;Attack[[#This Row],[No]],1,B1326+1))</f>
        <v>2</v>
      </c>
      <c r="C1327" s="1" t="s">
        <v>1502</v>
      </c>
      <c r="D1327" s="1" t="s">
        <v>187</v>
      </c>
      <c r="E1327" s="1" t="s">
        <v>90</v>
      </c>
      <c r="F1327" s="1" t="s">
        <v>78</v>
      </c>
      <c r="G1327" s="1" t="s">
        <v>185</v>
      </c>
      <c r="H1327" s="1" t="s">
        <v>71</v>
      </c>
      <c r="I1327">
        <v>1</v>
      </c>
      <c r="J1327" t="s">
        <v>234</v>
      </c>
      <c r="K1327" s="1" t="s">
        <v>169</v>
      </c>
      <c r="L1327" s="1" t="s">
        <v>173</v>
      </c>
      <c r="M1327">
        <v>37</v>
      </c>
      <c r="N1327">
        <v>0</v>
      </c>
      <c r="O1327">
        <v>0</v>
      </c>
      <c r="P1327">
        <v>0</v>
      </c>
      <c r="Q1327" s="1"/>
      <c r="X1327" t="str">
        <f>Attack[[#This Row],[服装]]&amp;Attack[[#This Row],[名前]]&amp;Attack[[#This Row],[レアリティ]]</f>
        <v>3周年宮治ICONIC</v>
      </c>
    </row>
    <row r="1328" spans="1:24" x14ac:dyDescent="0.25">
      <c r="A1328">
        <f>VLOOKUP(Attack[[#This Row],[No用]],SetNo[[No.用]:[vlookup 用]],2,FALSE)</f>
        <v>322</v>
      </c>
      <c r="B1328">
        <f>IF(ROW()=2,1,IF(A1327&lt;&gt;Attack[[#This Row],[No]],1,B1327+1))</f>
        <v>3</v>
      </c>
      <c r="C1328" s="1" t="s">
        <v>1502</v>
      </c>
      <c r="D1328" s="1" t="s">
        <v>187</v>
      </c>
      <c r="E1328" s="1" t="s">
        <v>90</v>
      </c>
      <c r="F1328" s="1" t="s">
        <v>78</v>
      </c>
      <c r="G1328" s="1" t="s">
        <v>185</v>
      </c>
      <c r="H1328" s="1" t="s">
        <v>71</v>
      </c>
      <c r="I1328">
        <v>1</v>
      </c>
      <c r="J1328" t="s">
        <v>234</v>
      </c>
      <c r="K1328" s="1" t="s">
        <v>257</v>
      </c>
      <c r="L1328" s="1" t="s">
        <v>173</v>
      </c>
      <c r="M1328">
        <v>43</v>
      </c>
      <c r="N1328">
        <v>0</v>
      </c>
      <c r="O1328">
        <v>0</v>
      </c>
      <c r="P1328">
        <v>0</v>
      </c>
      <c r="Q1328" s="1"/>
      <c r="X1328" t="str">
        <f>Attack[[#This Row],[服装]]&amp;Attack[[#This Row],[名前]]&amp;Attack[[#This Row],[レアリティ]]</f>
        <v>3周年宮治ICONIC</v>
      </c>
    </row>
    <row r="1329" spans="1:24" x14ac:dyDescent="0.25">
      <c r="A1329">
        <f>VLOOKUP(Attack[[#This Row],[No用]],SetNo[[No.用]:[vlookup 用]],2,FALSE)</f>
        <v>322</v>
      </c>
      <c r="B1329">
        <f>IF(ROW()=2,1,IF(A1328&lt;&gt;Attack[[#This Row],[No]],1,B1328+1))</f>
        <v>4</v>
      </c>
      <c r="C1329" s="1" t="s">
        <v>1502</v>
      </c>
      <c r="D1329" s="1" t="s">
        <v>187</v>
      </c>
      <c r="E1329" s="1" t="s">
        <v>90</v>
      </c>
      <c r="F1329" s="1" t="s">
        <v>78</v>
      </c>
      <c r="G1329" s="1" t="s">
        <v>185</v>
      </c>
      <c r="H1329" s="1" t="s">
        <v>71</v>
      </c>
      <c r="I1329">
        <v>1</v>
      </c>
      <c r="J1329" t="s">
        <v>234</v>
      </c>
      <c r="K1329" s="1" t="s">
        <v>264</v>
      </c>
      <c r="L1329" s="1" t="s">
        <v>173</v>
      </c>
      <c r="M1329">
        <v>43</v>
      </c>
      <c r="N1329">
        <v>0</v>
      </c>
      <c r="O1329">
        <v>0</v>
      </c>
      <c r="P1329">
        <v>0</v>
      </c>
      <c r="Q1329" s="1"/>
      <c r="X1329" t="str">
        <f>Attack[[#This Row],[服装]]&amp;Attack[[#This Row],[名前]]&amp;Attack[[#This Row],[レアリティ]]</f>
        <v>3周年宮治ICONIC</v>
      </c>
    </row>
    <row r="1330" spans="1:24" x14ac:dyDescent="0.25">
      <c r="A1330">
        <f>VLOOKUP(Attack[[#This Row],[No用]],SetNo[[No.用]:[vlookup 用]],2,FALSE)</f>
        <v>322</v>
      </c>
      <c r="B1330">
        <f>IF(ROW()=2,1,IF(A1329&lt;&gt;Attack[[#This Row],[No]],1,B1329+1))</f>
        <v>5</v>
      </c>
      <c r="C1330" s="1" t="s">
        <v>1502</v>
      </c>
      <c r="D1330" s="1" t="s">
        <v>187</v>
      </c>
      <c r="E1330" s="1" t="s">
        <v>90</v>
      </c>
      <c r="F1330" s="1" t="s">
        <v>78</v>
      </c>
      <c r="G1330" s="1" t="s">
        <v>185</v>
      </c>
      <c r="H1330" s="1" t="s">
        <v>71</v>
      </c>
      <c r="I1330">
        <v>1</v>
      </c>
      <c r="J1330" t="s">
        <v>234</v>
      </c>
      <c r="K1330" s="1" t="s">
        <v>172</v>
      </c>
      <c r="L1330" s="1" t="s">
        <v>162</v>
      </c>
      <c r="M1330">
        <v>34</v>
      </c>
      <c r="N1330">
        <v>0</v>
      </c>
      <c r="O1330">
        <v>0</v>
      </c>
      <c r="P1330">
        <v>0</v>
      </c>
      <c r="Q1330" s="1"/>
      <c r="X1330" t="str">
        <f>Attack[[#This Row],[服装]]&amp;Attack[[#This Row],[名前]]&amp;Attack[[#This Row],[レアリティ]]</f>
        <v>3周年宮治ICONIC</v>
      </c>
    </row>
    <row r="1331" spans="1:24" x14ac:dyDescent="0.25">
      <c r="A1331">
        <f>VLOOKUP(Attack[[#This Row],[No用]],SetNo[[No.用]:[vlookup 用]],2,FALSE)</f>
        <v>322</v>
      </c>
      <c r="B1331">
        <f>IF(ROW()=2,1,IF(A1330&lt;&gt;Attack[[#This Row],[No]],1,B1330+1))</f>
        <v>6</v>
      </c>
      <c r="C1331" s="1" t="s">
        <v>1502</v>
      </c>
      <c r="D1331" s="1" t="s">
        <v>187</v>
      </c>
      <c r="E1331" s="1" t="s">
        <v>90</v>
      </c>
      <c r="F1331" s="1" t="s">
        <v>78</v>
      </c>
      <c r="G1331" s="1" t="s">
        <v>185</v>
      </c>
      <c r="H1331" s="1" t="s">
        <v>71</v>
      </c>
      <c r="I1331">
        <v>1</v>
      </c>
      <c r="J1331" t="s">
        <v>234</v>
      </c>
      <c r="K1331" s="1" t="s">
        <v>183</v>
      </c>
      <c r="L1331" s="1" t="s">
        <v>224</v>
      </c>
      <c r="M1331">
        <v>54</v>
      </c>
      <c r="N1331">
        <v>0</v>
      </c>
      <c r="O1331">
        <v>64</v>
      </c>
      <c r="P1331">
        <v>0</v>
      </c>
      <c r="Q1331" s="1"/>
      <c r="W1331" s="1" t="s">
        <v>1534</v>
      </c>
      <c r="X1331" t="str">
        <f>Attack[[#This Row],[服装]]&amp;Attack[[#This Row],[名前]]&amp;Attack[[#This Row],[レアリティ]]</f>
        <v>3周年宮治ICONIC</v>
      </c>
    </row>
    <row r="1332" spans="1:24" x14ac:dyDescent="0.25">
      <c r="A1332">
        <f>VLOOKUP(Attack[[#This Row],[No用]],SetNo[[No.用]:[vlookup 用]],2,FALSE)</f>
        <v>322</v>
      </c>
      <c r="B1332">
        <f>IF(ROW()=2,1,IF(A1331&lt;&gt;Attack[[#This Row],[No]],1,B1331+1))</f>
        <v>7</v>
      </c>
      <c r="C1332" s="1" t="s">
        <v>1502</v>
      </c>
      <c r="D1332" s="1" t="s">
        <v>187</v>
      </c>
      <c r="E1332" s="1" t="s">
        <v>90</v>
      </c>
      <c r="F1332" s="1" t="s">
        <v>78</v>
      </c>
      <c r="G1332" s="1" t="s">
        <v>185</v>
      </c>
      <c r="H1332" s="1" t="s">
        <v>71</v>
      </c>
      <c r="I1332">
        <v>1</v>
      </c>
      <c r="J1332" t="s">
        <v>234</v>
      </c>
      <c r="K1332" s="1" t="s">
        <v>169</v>
      </c>
      <c r="L1332" s="1" t="s">
        <v>224</v>
      </c>
      <c r="M1332">
        <v>54</v>
      </c>
      <c r="N1332">
        <v>0</v>
      </c>
      <c r="O1332">
        <v>64</v>
      </c>
      <c r="P1332">
        <v>0</v>
      </c>
      <c r="Q1332" s="1" t="s">
        <v>1538</v>
      </c>
      <c r="W1332" s="1" t="s">
        <v>1535</v>
      </c>
      <c r="X1332" t="str">
        <f>Attack[[#This Row],[服装]]&amp;Attack[[#This Row],[名前]]&amp;Attack[[#This Row],[レアリティ]]</f>
        <v>3周年宮治ICONIC</v>
      </c>
    </row>
    <row r="1333" spans="1:24" x14ac:dyDescent="0.25">
      <c r="A1333">
        <f>VLOOKUP(Attack[[#This Row],[No用]],SetNo[[No.用]:[vlookup 用]],2,FALSE)</f>
        <v>322</v>
      </c>
      <c r="B1333">
        <f>IF(ROW()=2,1,IF(A1332&lt;&gt;Attack[[#This Row],[No]],1,B1332+1))</f>
        <v>8</v>
      </c>
      <c r="C1333" s="1" t="s">
        <v>1502</v>
      </c>
      <c r="D1333" s="1" t="s">
        <v>187</v>
      </c>
      <c r="E1333" s="1" t="s">
        <v>90</v>
      </c>
      <c r="F1333" s="1" t="s">
        <v>78</v>
      </c>
      <c r="G1333" s="1" t="s">
        <v>185</v>
      </c>
      <c r="H1333" s="1" t="s">
        <v>71</v>
      </c>
      <c r="I1333">
        <v>1</v>
      </c>
      <c r="J1333" t="s">
        <v>234</v>
      </c>
      <c r="K1333" s="1" t="s">
        <v>183</v>
      </c>
      <c r="L1333" s="1" t="s">
        <v>224</v>
      </c>
      <c r="M1333">
        <v>54</v>
      </c>
      <c r="N1333">
        <v>0</v>
      </c>
      <c r="O1333">
        <v>64</v>
      </c>
      <c r="P1333">
        <v>0</v>
      </c>
      <c r="Q1333" s="1" t="s">
        <v>1537</v>
      </c>
      <c r="R1333" s="1" t="s">
        <v>1539</v>
      </c>
      <c r="W1333" s="1" t="s">
        <v>1536</v>
      </c>
      <c r="X1333" t="str">
        <f>Attack[[#This Row],[服装]]&amp;Attack[[#This Row],[名前]]&amp;Attack[[#This Row],[レアリティ]]</f>
        <v>3周年宮治ICONIC</v>
      </c>
    </row>
    <row r="1334" spans="1:24" x14ac:dyDescent="0.25">
      <c r="A1334">
        <f>VLOOKUP(Attack[[#This Row],[No用]],SetNo[[No.用]:[vlookup 用]],2,FALSE)</f>
        <v>323</v>
      </c>
      <c r="B1334">
        <f>IF(ROW()=2,1,IF(A1333&lt;&gt;Attack[[#This Row],[No]],1,B1333+1))</f>
        <v>1</v>
      </c>
      <c r="C1334" s="1" t="s">
        <v>1674</v>
      </c>
      <c r="D1334" s="1" t="s">
        <v>187</v>
      </c>
      <c r="E1334" s="1" t="s">
        <v>77</v>
      </c>
      <c r="F1334" s="1" t="s">
        <v>78</v>
      </c>
      <c r="G1334" s="1" t="s">
        <v>185</v>
      </c>
      <c r="H1334" s="1" t="s">
        <v>71</v>
      </c>
      <c r="I1334">
        <v>1</v>
      </c>
      <c r="J1334" t="s">
        <v>234</v>
      </c>
      <c r="K1334" s="1" t="s">
        <v>168</v>
      </c>
      <c r="L1334" s="1" t="s">
        <v>173</v>
      </c>
      <c r="M1334">
        <v>37</v>
      </c>
      <c r="N1334">
        <v>0</v>
      </c>
      <c r="O1334">
        <v>0</v>
      </c>
      <c r="P1334">
        <v>0</v>
      </c>
      <c r="Q1334" s="1"/>
      <c r="R1334" s="1"/>
      <c r="W1334" s="1"/>
      <c r="X1334" t="str">
        <f>Attack[[#This Row],[服装]]&amp;Attack[[#This Row],[名前]]&amp;Attack[[#This Row],[レアリティ]]</f>
        <v>思い出宮治ICONIC</v>
      </c>
    </row>
    <row r="1335" spans="1:24" x14ac:dyDescent="0.25">
      <c r="A1335">
        <f>VLOOKUP(Attack[[#This Row],[No用]],SetNo[[No.用]:[vlookup 用]],2,FALSE)</f>
        <v>323</v>
      </c>
      <c r="B1335">
        <f>IF(ROW()=2,1,IF(A1334&lt;&gt;Attack[[#This Row],[No]],1,B1334+1))</f>
        <v>2</v>
      </c>
      <c r="C1335" s="1" t="s">
        <v>1674</v>
      </c>
      <c r="D1335" s="1" t="s">
        <v>187</v>
      </c>
      <c r="E1335" s="1" t="s">
        <v>77</v>
      </c>
      <c r="F1335" s="1" t="s">
        <v>78</v>
      </c>
      <c r="G1335" s="1" t="s">
        <v>185</v>
      </c>
      <c r="H1335" s="1" t="s">
        <v>71</v>
      </c>
      <c r="I1335">
        <v>1</v>
      </c>
      <c r="J1335" t="s">
        <v>234</v>
      </c>
      <c r="K1335" s="1" t="s">
        <v>169</v>
      </c>
      <c r="L1335" s="1" t="s">
        <v>178</v>
      </c>
      <c r="M1335">
        <v>31</v>
      </c>
      <c r="N1335">
        <v>0</v>
      </c>
      <c r="O1335">
        <v>0</v>
      </c>
      <c r="P1335">
        <v>0</v>
      </c>
      <c r="Q1335" s="1"/>
      <c r="R1335" s="1"/>
      <c r="W1335" s="1"/>
      <c r="X1335" t="str">
        <f>Attack[[#This Row],[服装]]&amp;Attack[[#This Row],[名前]]&amp;Attack[[#This Row],[レアリティ]]</f>
        <v>思い出宮治ICONIC</v>
      </c>
    </row>
    <row r="1336" spans="1:24" x14ac:dyDescent="0.25">
      <c r="A1336">
        <f>VLOOKUP(Attack[[#This Row],[No用]],SetNo[[No.用]:[vlookup 用]],2,FALSE)</f>
        <v>323</v>
      </c>
      <c r="B1336">
        <f>IF(ROW()=2,1,IF(A1335&lt;&gt;Attack[[#This Row],[No]],1,B1335+1))</f>
        <v>3</v>
      </c>
      <c r="C1336" s="1" t="s">
        <v>1674</v>
      </c>
      <c r="D1336" s="1" t="s">
        <v>187</v>
      </c>
      <c r="E1336" s="1" t="s">
        <v>77</v>
      </c>
      <c r="F1336" s="1" t="s">
        <v>78</v>
      </c>
      <c r="G1336" s="1" t="s">
        <v>185</v>
      </c>
      <c r="H1336" s="1" t="s">
        <v>71</v>
      </c>
      <c r="I1336">
        <v>1</v>
      </c>
      <c r="J1336" t="s">
        <v>234</v>
      </c>
      <c r="K1336" s="1" t="s">
        <v>170</v>
      </c>
      <c r="L1336" s="1" t="s">
        <v>178</v>
      </c>
      <c r="M1336">
        <v>37</v>
      </c>
      <c r="N1336">
        <v>0</v>
      </c>
      <c r="O1336">
        <v>0</v>
      </c>
      <c r="P1336">
        <v>0</v>
      </c>
      <c r="Q1336" s="1"/>
      <c r="R1336" s="1"/>
      <c r="W1336" s="1"/>
      <c r="X1336" t="str">
        <f>Attack[[#This Row],[服装]]&amp;Attack[[#This Row],[名前]]&amp;Attack[[#This Row],[レアリティ]]</f>
        <v>思い出宮治ICONIC</v>
      </c>
    </row>
    <row r="1337" spans="1:24" x14ac:dyDescent="0.25">
      <c r="A1337">
        <f>VLOOKUP(Attack[[#This Row],[No用]],SetNo[[No.用]:[vlookup 用]],2,FALSE)</f>
        <v>323</v>
      </c>
      <c r="B1337">
        <f>IF(ROW()=2,1,IF(A1336&lt;&gt;Attack[[#This Row],[No]],1,B1336+1))</f>
        <v>4</v>
      </c>
      <c r="C1337" s="1" t="s">
        <v>1674</v>
      </c>
      <c r="D1337" s="1" t="s">
        <v>187</v>
      </c>
      <c r="E1337" s="1" t="s">
        <v>77</v>
      </c>
      <c r="F1337" s="1" t="s">
        <v>78</v>
      </c>
      <c r="G1337" s="1" t="s">
        <v>185</v>
      </c>
      <c r="H1337" s="1" t="s">
        <v>71</v>
      </c>
      <c r="I1337">
        <v>1</v>
      </c>
      <c r="J1337" t="s">
        <v>234</v>
      </c>
      <c r="K1337" s="1" t="s">
        <v>172</v>
      </c>
      <c r="L1337" s="1" t="s">
        <v>162</v>
      </c>
      <c r="M1337">
        <v>31</v>
      </c>
      <c r="N1337">
        <v>0</v>
      </c>
      <c r="O1337">
        <v>0</v>
      </c>
      <c r="P1337">
        <v>0</v>
      </c>
      <c r="Q1337" s="1"/>
      <c r="R1337" s="1"/>
      <c r="W1337" s="1"/>
      <c r="X1337" t="str">
        <f>Attack[[#This Row],[服装]]&amp;Attack[[#This Row],[名前]]&amp;Attack[[#This Row],[レアリティ]]</f>
        <v>思い出宮治ICONIC</v>
      </c>
    </row>
    <row r="1338" spans="1:24" x14ac:dyDescent="0.25">
      <c r="A1338">
        <f>VLOOKUP(Attack[[#This Row],[No用]],SetNo[[No.用]:[vlookup 用]],2,FALSE)</f>
        <v>324</v>
      </c>
      <c r="B1338">
        <f>IF(ROW()=2,1,IF(A1325&lt;&gt;Attack[[#This Row],[No]],1,B1325+1))</f>
        <v>1</v>
      </c>
      <c r="C1338" t="s">
        <v>108</v>
      </c>
      <c r="D1338" t="s">
        <v>188</v>
      </c>
      <c r="E1338" t="s">
        <v>77</v>
      </c>
      <c r="F1338" t="s">
        <v>82</v>
      </c>
      <c r="G1338" t="s">
        <v>185</v>
      </c>
      <c r="H1338" t="s">
        <v>71</v>
      </c>
      <c r="I1338">
        <v>1</v>
      </c>
      <c r="J1338" t="s">
        <v>234</v>
      </c>
      <c r="K1338" s="1" t="s">
        <v>168</v>
      </c>
      <c r="L1338" s="1" t="s">
        <v>178</v>
      </c>
      <c r="M1338">
        <v>37</v>
      </c>
      <c r="N1338">
        <v>0</v>
      </c>
      <c r="O1338">
        <v>0</v>
      </c>
      <c r="P1338">
        <v>0</v>
      </c>
      <c r="X1338" t="str">
        <f>Attack[[#This Row],[服装]]&amp;Attack[[#This Row],[名前]]&amp;Attack[[#This Row],[レアリティ]]</f>
        <v>ユニフォーム角名倫太郎ICONIC</v>
      </c>
    </row>
    <row r="1339" spans="1:24" x14ac:dyDescent="0.25">
      <c r="A1339">
        <f>VLOOKUP(Attack[[#This Row],[No用]],SetNo[[No.用]:[vlookup 用]],2,FALSE)</f>
        <v>324</v>
      </c>
      <c r="B1339">
        <f>IF(ROW()=2,1,IF(A1338&lt;&gt;Attack[[#This Row],[No]],1,B1338+1))</f>
        <v>2</v>
      </c>
      <c r="C1339" t="s">
        <v>108</v>
      </c>
      <c r="D1339" t="s">
        <v>188</v>
      </c>
      <c r="E1339" t="s">
        <v>77</v>
      </c>
      <c r="F1339" t="s">
        <v>82</v>
      </c>
      <c r="G1339" t="s">
        <v>185</v>
      </c>
      <c r="H1339" t="s">
        <v>71</v>
      </c>
      <c r="I1339">
        <v>1</v>
      </c>
      <c r="J1339" t="s">
        <v>234</v>
      </c>
      <c r="K1339" s="1" t="s">
        <v>169</v>
      </c>
      <c r="L1339" s="1" t="s">
        <v>162</v>
      </c>
      <c r="M1339">
        <v>32</v>
      </c>
      <c r="N1339">
        <v>0</v>
      </c>
      <c r="O1339">
        <v>0</v>
      </c>
      <c r="P1339">
        <v>0</v>
      </c>
      <c r="X1339" t="str">
        <f>Attack[[#This Row],[服装]]&amp;Attack[[#This Row],[名前]]&amp;Attack[[#This Row],[レアリティ]]</f>
        <v>ユニフォーム角名倫太郎ICONIC</v>
      </c>
    </row>
    <row r="1340" spans="1:24" x14ac:dyDescent="0.25">
      <c r="A1340">
        <f>VLOOKUP(Attack[[#This Row],[No用]],SetNo[[No.用]:[vlookup 用]],2,FALSE)</f>
        <v>324</v>
      </c>
      <c r="B1340">
        <f>IF(ROW()=2,1,IF(A1339&lt;&gt;Attack[[#This Row],[No]],1,B1339+1))</f>
        <v>3</v>
      </c>
      <c r="C1340" t="s">
        <v>108</v>
      </c>
      <c r="D1340" t="s">
        <v>188</v>
      </c>
      <c r="E1340" t="s">
        <v>77</v>
      </c>
      <c r="F1340" t="s">
        <v>82</v>
      </c>
      <c r="G1340" t="s">
        <v>185</v>
      </c>
      <c r="H1340" t="s">
        <v>71</v>
      </c>
      <c r="I1340">
        <v>1</v>
      </c>
      <c r="J1340" t="s">
        <v>234</v>
      </c>
      <c r="K1340" s="1" t="s">
        <v>171</v>
      </c>
      <c r="L1340" s="1" t="s">
        <v>162</v>
      </c>
      <c r="M1340">
        <v>34</v>
      </c>
      <c r="N1340">
        <v>0</v>
      </c>
      <c r="O1340">
        <v>0</v>
      </c>
      <c r="P1340">
        <v>0</v>
      </c>
      <c r="X1340" t="str">
        <f>Attack[[#This Row],[服装]]&amp;Attack[[#This Row],[名前]]&amp;Attack[[#This Row],[レアリティ]]</f>
        <v>ユニフォーム角名倫太郎ICONIC</v>
      </c>
    </row>
    <row r="1341" spans="1:24" x14ac:dyDescent="0.25">
      <c r="A1341">
        <f>VLOOKUP(Attack[[#This Row],[No用]],SetNo[[No.用]:[vlookup 用]],2,FALSE)</f>
        <v>324</v>
      </c>
      <c r="B1341">
        <f>IF(ROW()=2,1,IF(A1340&lt;&gt;Attack[[#This Row],[No]],1,B1340+1))</f>
        <v>4</v>
      </c>
      <c r="C1341" t="s">
        <v>108</v>
      </c>
      <c r="D1341" t="s">
        <v>188</v>
      </c>
      <c r="E1341" t="s">
        <v>77</v>
      </c>
      <c r="F1341" t="s">
        <v>82</v>
      </c>
      <c r="G1341" t="s">
        <v>185</v>
      </c>
      <c r="H1341" t="s">
        <v>71</v>
      </c>
      <c r="I1341">
        <v>1</v>
      </c>
      <c r="J1341" t="s">
        <v>234</v>
      </c>
      <c r="K1341" s="1" t="s">
        <v>172</v>
      </c>
      <c r="L1341" s="1" t="s">
        <v>162</v>
      </c>
      <c r="M1341">
        <v>29</v>
      </c>
      <c r="N1341">
        <v>0</v>
      </c>
      <c r="O1341">
        <v>0</v>
      </c>
      <c r="P1341">
        <v>0</v>
      </c>
      <c r="X1341" t="str">
        <f>Attack[[#This Row],[服装]]&amp;Attack[[#This Row],[名前]]&amp;Attack[[#This Row],[レアリティ]]</f>
        <v>ユニフォーム角名倫太郎ICONIC</v>
      </c>
    </row>
    <row r="1342" spans="1:24" x14ac:dyDescent="0.25">
      <c r="A1342">
        <f>VLOOKUP(Attack[[#This Row],[No用]],SetNo[[No.用]:[vlookup 用]],2,FALSE)</f>
        <v>325</v>
      </c>
      <c r="B1342">
        <f>IF(ROW()=2,1,IF(A1341&lt;&gt;Attack[[#This Row],[No]],1,B1341+1))</f>
        <v>1</v>
      </c>
      <c r="C1342" s="1" t="s">
        <v>627</v>
      </c>
      <c r="D1342" s="1" t="s">
        <v>188</v>
      </c>
      <c r="E1342" s="1" t="s">
        <v>73</v>
      </c>
      <c r="F1342" s="1" t="s">
        <v>82</v>
      </c>
      <c r="G1342" s="1" t="s">
        <v>185</v>
      </c>
      <c r="H1342" s="1" t="s">
        <v>71</v>
      </c>
      <c r="I1342">
        <v>1</v>
      </c>
      <c r="J1342" t="s">
        <v>234</v>
      </c>
      <c r="K1342" s="1" t="s">
        <v>168</v>
      </c>
      <c r="L1342" s="1" t="s">
        <v>178</v>
      </c>
      <c r="M1342">
        <v>37</v>
      </c>
      <c r="N1342">
        <v>0</v>
      </c>
      <c r="O1342">
        <v>0</v>
      </c>
      <c r="P1342">
        <v>0</v>
      </c>
      <c r="X1342" t="str">
        <f>Attack[[#This Row],[服装]]&amp;Attack[[#This Row],[名前]]&amp;Attack[[#This Row],[レアリティ]]</f>
        <v>サバゲ角名倫太郎ICONIC</v>
      </c>
    </row>
    <row r="1343" spans="1:24" x14ac:dyDescent="0.25">
      <c r="A1343">
        <f>VLOOKUP(Attack[[#This Row],[No用]],SetNo[[No.用]:[vlookup 用]],2,FALSE)</f>
        <v>325</v>
      </c>
      <c r="B1343">
        <f>IF(ROW()=2,1,IF(A1342&lt;&gt;Attack[[#This Row],[No]],1,B1342+1))</f>
        <v>2</v>
      </c>
      <c r="C1343" s="1" t="s">
        <v>627</v>
      </c>
      <c r="D1343" s="1" t="s">
        <v>188</v>
      </c>
      <c r="E1343" s="1" t="s">
        <v>73</v>
      </c>
      <c r="F1343" s="1" t="s">
        <v>82</v>
      </c>
      <c r="G1343" s="1" t="s">
        <v>185</v>
      </c>
      <c r="H1343" s="1" t="s">
        <v>71</v>
      </c>
      <c r="I1343">
        <v>1</v>
      </c>
      <c r="J1343" t="s">
        <v>234</v>
      </c>
      <c r="K1343" s="1" t="s">
        <v>169</v>
      </c>
      <c r="L1343" s="1" t="s">
        <v>178</v>
      </c>
      <c r="M1343">
        <v>37</v>
      </c>
      <c r="N1343">
        <v>0</v>
      </c>
      <c r="O1343">
        <v>0</v>
      </c>
      <c r="P1343">
        <v>0</v>
      </c>
      <c r="X1343" t="str">
        <f>Attack[[#This Row],[服装]]&amp;Attack[[#This Row],[名前]]&amp;Attack[[#This Row],[レアリティ]]</f>
        <v>サバゲ角名倫太郎ICONIC</v>
      </c>
    </row>
    <row r="1344" spans="1:24" x14ac:dyDescent="0.25">
      <c r="A1344">
        <f>VLOOKUP(Attack[[#This Row],[No用]],SetNo[[No.用]:[vlookup 用]],2,FALSE)</f>
        <v>325</v>
      </c>
      <c r="B1344">
        <f>IF(ROW()=2,1,IF(A1343&lt;&gt;Attack[[#This Row],[No]],1,B1343+1))</f>
        <v>3</v>
      </c>
      <c r="C1344" s="1" t="s">
        <v>627</v>
      </c>
      <c r="D1344" s="1" t="s">
        <v>188</v>
      </c>
      <c r="E1344" s="1" t="s">
        <v>73</v>
      </c>
      <c r="F1344" s="1" t="s">
        <v>82</v>
      </c>
      <c r="G1344" s="1" t="s">
        <v>185</v>
      </c>
      <c r="H1344" s="1" t="s">
        <v>71</v>
      </c>
      <c r="I1344">
        <v>1</v>
      </c>
      <c r="J1344" t="s">
        <v>234</v>
      </c>
      <c r="K1344" s="1" t="s">
        <v>171</v>
      </c>
      <c r="L1344" s="1" t="s">
        <v>162</v>
      </c>
      <c r="M1344">
        <v>34</v>
      </c>
      <c r="N1344">
        <v>0</v>
      </c>
      <c r="O1344">
        <v>0</v>
      </c>
      <c r="P1344">
        <v>0</v>
      </c>
      <c r="X1344" t="str">
        <f>Attack[[#This Row],[服装]]&amp;Attack[[#This Row],[名前]]&amp;Attack[[#This Row],[レアリティ]]</f>
        <v>サバゲ角名倫太郎ICONIC</v>
      </c>
    </row>
    <row r="1345" spans="1:24" x14ac:dyDescent="0.25">
      <c r="A1345">
        <f>VLOOKUP(Attack[[#This Row],[No用]],SetNo[[No.用]:[vlookup 用]],2,FALSE)</f>
        <v>325</v>
      </c>
      <c r="B1345">
        <f>IF(ROW()=2,1,IF(A1344&lt;&gt;Attack[[#This Row],[No]],1,B1344+1))</f>
        <v>4</v>
      </c>
      <c r="C1345" s="1" t="s">
        <v>627</v>
      </c>
      <c r="D1345" s="1" t="s">
        <v>188</v>
      </c>
      <c r="E1345" s="1" t="s">
        <v>73</v>
      </c>
      <c r="F1345" s="1" t="s">
        <v>82</v>
      </c>
      <c r="G1345" s="1" t="s">
        <v>185</v>
      </c>
      <c r="H1345" s="1" t="s">
        <v>71</v>
      </c>
      <c r="I1345">
        <v>1</v>
      </c>
      <c r="J1345" t="s">
        <v>234</v>
      </c>
      <c r="K1345" s="1" t="s">
        <v>172</v>
      </c>
      <c r="L1345" s="1" t="s">
        <v>162</v>
      </c>
      <c r="M1345">
        <v>29</v>
      </c>
      <c r="N1345">
        <v>0</v>
      </c>
      <c r="O1345">
        <v>0</v>
      </c>
      <c r="P1345">
        <v>0</v>
      </c>
      <c r="W1345" s="1" t="s">
        <v>1437</v>
      </c>
      <c r="X1345" t="str">
        <f>Attack[[#This Row],[服装]]&amp;Attack[[#This Row],[名前]]&amp;Attack[[#This Row],[レアリティ]]</f>
        <v>サバゲ角名倫太郎ICONIC</v>
      </c>
    </row>
    <row r="1346" spans="1:24" x14ac:dyDescent="0.25">
      <c r="A1346">
        <f>VLOOKUP(Attack[[#This Row],[No用]],SetNo[[No.用]:[vlookup 用]],2,FALSE)</f>
        <v>325</v>
      </c>
      <c r="B1346">
        <f>IF(ROW()=2,1,IF(A1345&lt;&gt;Attack[[#This Row],[No]],1,B1345+1))</f>
        <v>5</v>
      </c>
      <c r="C1346" s="1" t="s">
        <v>627</v>
      </c>
      <c r="D1346" s="1" t="s">
        <v>188</v>
      </c>
      <c r="E1346" s="1" t="s">
        <v>73</v>
      </c>
      <c r="F1346" s="1" t="s">
        <v>82</v>
      </c>
      <c r="G1346" s="1" t="s">
        <v>185</v>
      </c>
      <c r="H1346" s="1" t="s">
        <v>71</v>
      </c>
      <c r="I1346">
        <v>1</v>
      </c>
      <c r="J1346" t="s">
        <v>234</v>
      </c>
      <c r="K1346" s="1" t="s">
        <v>183</v>
      </c>
      <c r="L1346" s="1" t="s">
        <v>224</v>
      </c>
      <c r="M1346">
        <v>47</v>
      </c>
      <c r="N1346">
        <v>0</v>
      </c>
      <c r="O1346">
        <v>57</v>
      </c>
      <c r="P1346">
        <v>0</v>
      </c>
      <c r="X1346" t="str">
        <f>Attack[[#This Row],[服装]]&amp;Attack[[#This Row],[名前]]&amp;Attack[[#This Row],[レアリティ]]</f>
        <v>サバゲ角名倫太郎ICONIC</v>
      </c>
    </row>
    <row r="1347" spans="1:24" x14ac:dyDescent="0.25">
      <c r="A1347">
        <f>VLOOKUP(Attack[[#This Row],[No用]],SetNo[[No.用]:[vlookup 用]],2,FALSE)</f>
        <v>326</v>
      </c>
      <c r="B1347">
        <f>IF(ROW()=2,1,IF(A1346&lt;&gt;Attack[[#This Row],[No]],1,B1346+1))</f>
        <v>1</v>
      </c>
      <c r="C1347" s="1" t="s">
        <v>701</v>
      </c>
      <c r="D1347" s="1" t="s">
        <v>188</v>
      </c>
      <c r="E1347" s="1" t="s">
        <v>90</v>
      </c>
      <c r="F1347" s="1" t="s">
        <v>82</v>
      </c>
      <c r="G1347" s="1" t="s">
        <v>185</v>
      </c>
      <c r="H1347" s="1" t="s">
        <v>71</v>
      </c>
      <c r="I1347">
        <v>1</v>
      </c>
      <c r="J1347" t="s">
        <v>234</v>
      </c>
      <c r="K1347" s="1" t="s">
        <v>168</v>
      </c>
      <c r="L1347" s="1" t="s">
        <v>178</v>
      </c>
      <c r="M1347">
        <v>37</v>
      </c>
      <c r="N1347">
        <v>0</v>
      </c>
      <c r="O1347">
        <v>0</v>
      </c>
      <c r="P1347">
        <v>0</v>
      </c>
      <c r="X1347" t="str">
        <f>Attack[[#This Row],[服装]]&amp;Attack[[#This Row],[名前]]&amp;Attack[[#This Row],[レアリティ]]</f>
        <v>花火角名倫太郎ICONIC</v>
      </c>
    </row>
    <row r="1348" spans="1:24" x14ac:dyDescent="0.25">
      <c r="A1348">
        <f>VLOOKUP(Attack[[#This Row],[No用]],SetNo[[No.用]:[vlookup 用]],2,FALSE)</f>
        <v>326</v>
      </c>
      <c r="B1348">
        <f>IF(ROW()=2,1,IF(A1347&lt;&gt;Attack[[#This Row],[No]],1,B1347+1))</f>
        <v>2</v>
      </c>
      <c r="C1348" s="1" t="s">
        <v>701</v>
      </c>
      <c r="D1348" s="1" t="s">
        <v>188</v>
      </c>
      <c r="E1348" s="1" t="s">
        <v>90</v>
      </c>
      <c r="F1348" s="1" t="s">
        <v>82</v>
      </c>
      <c r="G1348" s="1" t="s">
        <v>185</v>
      </c>
      <c r="H1348" s="1" t="s">
        <v>71</v>
      </c>
      <c r="I1348">
        <v>1</v>
      </c>
      <c r="J1348" t="s">
        <v>234</v>
      </c>
      <c r="K1348" s="1" t="s">
        <v>169</v>
      </c>
      <c r="L1348" s="1" t="s">
        <v>162</v>
      </c>
      <c r="M1348">
        <v>32</v>
      </c>
      <c r="N1348">
        <v>0</v>
      </c>
      <c r="O1348">
        <v>0</v>
      </c>
      <c r="P1348">
        <v>0</v>
      </c>
      <c r="X1348" t="str">
        <f>Attack[[#This Row],[服装]]&amp;Attack[[#This Row],[名前]]&amp;Attack[[#This Row],[レアリティ]]</f>
        <v>花火角名倫太郎ICONIC</v>
      </c>
    </row>
    <row r="1349" spans="1:24" x14ac:dyDescent="0.25">
      <c r="A1349">
        <f>VLOOKUP(Attack[[#This Row],[No用]],SetNo[[No.用]:[vlookup 用]],2,FALSE)</f>
        <v>326</v>
      </c>
      <c r="B1349">
        <f>IF(ROW()=2,1,IF(A1348&lt;&gt;Attack[[#This Row],[No]],1,B1348+1))</f>
        <v>3</v>
      </c>
      <c r="C1349" s="1" t="s">
        <v>701</v>
      </c>
      <c r="D1349" s="1" t="s">
        <v>188</v>
      </c>
      <c r="E1349" s="1" t="s">
        <v>90</v>
      </c>
      <c r="F1349" s="1" t="s">
        <v>82</v>
      </c>
      <c r="G1349" s="1" t="s">
        <v>185</v>
      </c>
      <c r="H1349" s="1" t="s">
        <v>71</v>
      </c>
      <c r="I1349">
        <v>1</v>
      </c>
      <c r="J1349" t="s">
        <v>234</v>
      </c>
      <c r="K1349" s="1" t="s">
        <v>171</v>
      </c>
      <c r="L1349" s="1" t="s">
        <v>162</v>
      </c>
      <c r="M1349">
        <v>34</v>
      </c>
      <c r="N1349">
        <v>0</v>
      </c>
      <c r="O1349">
        <v>0</v>
      </c>
      <c r="P1349">
        <v>0</v>
      </c>
      <c r="X1349" t="str">
        <f>Attack[[#This Row],[服装]]&amp;Attack[[#This Row],[名前]]&amp;Attack[[#This Row],[レアリティ]]</f>
        <v>花火角名倫太郎ICONIC</v>
      </c>
    </row>
    <row r="1350" spans="1:24" x14ac:dyDescent="0.25">
      <c r="A1350">
        <f>VLOOKUP(Attack[[#This Row],[No用]],SetNo[[No.用]:[vlookup 用]],2,FALSE)</f>
        <v>326</v>
      </c>
      <c r="B1350">
        <f>IF(ROW()=2,1,IF(A1349&lt;&gt;Attack[[#This Row],[No]],1,B1349+1))</f>
        <v>4</v>
      </c>
      <c r="C1350" s="1" t="s">
        <v>701</v>
      </c>
      <c r="D1350" s="1" t="s">
        <v>188</v>
      </c>
      <c r="E1350" s="1" t="s">
        <v>90</v>
      </c>
      <c r="F1350" s="1" t="s">
        <v>82</v>
      </c>
      <c r="G1350" s="1" t="s">
        <v>185</v>
      </c>
      <c r="H1350" s="1" t="s">
        <v>71</v>
      </c>
      <c r="I1350">
        <v>1</v>
      </c>
      <c r="J1350" t="s">
        <v>234</v>
      </c>
      <c r="K1350" s="1" t="s">
        <v>172</v>
      </c>
      <c r="L1350" s="1" t="s">
        <v>162</v>
      </c>
      <c r="M1350">
        <v>29</v>
      </c>
      <c r="N1350">
        <v>0</v>
      </c>
      <c r="O1350">
        <v>0</v>
      </c>
      <c r="P1350">
        <v>0</v>
      </c>
      <c r="X1350" t="str">
        <f>Attack[[#This Row],[服装]]&amp;Attack[[#This Row],[名前]]&amp;Attack[[#This Row],[レアリティ]]</f>
        <v>花火角名倫太郎ICONIC</v>
      </c>
    </row>
    <row r="1351" spans="1:24" x14ac:dyDescent="0.25">
      <c r="A1351">
        <f>VLOOKUP(Attack[[#This Row],[No用]],SetNo[[No.用]:[vlookup 用]],2,FALSE)</f>
        <v>326</v>
      </c>
      <c r="B1351">
        <f>IF(ROW()=2,1,IF(A1350&lt;&gt;Attack[[#This Row],[No]],1,B1350+1))</f>
        <v>5</v>
      </c>
      <c r="C1351" s="1" t="s">
        <v>701</v>
      </c>
      <c r="D1351" s="1" t="s">
        <v>188</v>
      </c>
      <c r="E1351" s="1" t="s">
        <v>90</v>
      </c>
      <c r="F1351" s="1" t="s">
        <v>82</v>
      </c>
      <c r="G1351" s="1" t="s">
        <v>185</v>
      </c>
      <c r="H1351" s="1" t="s">
        <v>71</v>
      </c>
      <c r="I1351">
        <v>1</v>
      </c>
      <c r="J1351" t="s">
        <v>234</v>
      </c>
      <c r="K1351" s="1" t="s">
        <v>183</v>
      </c>
      <c r="L1351" s="1" t="s">
        <v>224</v>
      </c>
      <c r="M1351">
        <v>47</v>
      </c>
      <c r="N1351">
        <v>0</v>
      </c>
      <c r="O1351">
        <v>57</v>
      </c>
      <c r="P1351">
        <v>0</v>
      </c>
      <c r="W1351" s="1" t="s">
        <v>1437</v>
      </c>
      <c r="X1351" t="str">
        <f>Attack[[#This Row],[服装]]&amp;Attack[[#This Row],[名前]]&amp;Attack[[#This Row],[レアリティ]]</f>
        <v>花火角名倫太郎ICONIC</v>
      </c>
    </row>
    <row r="1352" spans="1:24" x14ac:dyDescent="0.25">
      <c r="A1352">
        <f>VLOOKUP(Attack[[#This Row],[No用]],SetNo[[No.用]:[vlookup 用]],2,FALSE)</f>
        <v>327</v>
      </c>
      <c r="B1352">
        <f>IF(ROW()=2,1,IF(A1351&lt;&gt;Attack[[#This Row],[No]],1,B1351+1))</f>
        <v>1</v>
      </c>
      <c r="C1352" s="1" t="s">
        <v>822</v>
      </c>
      <c r="D1352" s="1" t="s">
        <v>188</v>
      </c>
      <c r="E1352" s="1" t="s">
        <v>77</v>
      </c>
      <c r="F1352" s="1" t="s">
        <v>82</v>
      </c>
      <c r="G1352" s="1" t="s">
        <v>185</v>
      </c>
      <c r="H1352" s="1" t="s">
        <v>71</v>
      </c>
      <c r="I1352">
        <v>1</v>
      </c>
      <c r="J1352" t="s">
        <v>234</v>
      </c>
      <c r="K1352" s="1" t="s">
        <v>168</v>
      </c>
      <c r="L1352" s="1" t="s">
        <v>178</v>
      </c>
      <c r="M1352">
        <v>37</v>
      </c>
      <c r="N1352">
        <v>0</v>
      </c>
      <c r="O1352">
        <v>0</v>
      </c>
      <c r="P1352">
        <v>0</v>
      </c>
      <c r="X1352" t="str">
        <f>Attack[[#This Row],[服装]]&amp;Attack[[#This Row],[名前]]&amp;Attack[[#This Row],[レアリティ]]</f>
        <v>路地裏2角名倫太郎ICONIC</v>
      </c>
    </row>
    <row r="1353" spans="1:24" x14ac:dyDescent="0.25">
      <c r="A1353">
        <f>VLOOKUP(Attack[[#This Row],[No用]],SetNo[[No.用]:[vlookup 用]],2,FALSE)</f>
        <v>327</v>
      </c>
      <c r="B1353">
        <f>IF(ROW()=2,1,IF(A1352&lt;&gt;Attack[[#This Row],[No]],1,B1352+1))</f>
        <v>2</v>
      </c>
      <c r="C1353" s="1" t="s">
        <v>822</v>
      </c>
      <c r="D1353" s="1" t="s">
        <v>188</v>
      </c>
      <c r="E1353" s="1" t="s">
        <v>77</v>
      </c>
      <c r="F1353" s="1" t="s">
        <v>82</v>
      </c>
      <c r="G1353" s="1" t="s">
        <v>185</v>
      </c>
      <c r="H1353" s="1" t="s">
        <v>71</v>
      </c>
      <c r="I1353">
        <v>1</v>
      </c>
      <c r="J1353" t="s">
        <v>234</v>
      </c>
      <c r="K1353" s="1" t="s">
        <v>169</v>
      </c>
      <c r="L1353" s="1" t="s">
        <v>162</v>
      </c>
      <c r="M1353">
        <v>32</v>
      </c>
      <c r="N1353">
        <v>0</v>
      </c>
      <c r="O1353">
        <v>0</v>
      </c>
      <c r="P1353">
        <v>0</v>
      </c>
      <c r="X1353" t="str">
        <f>Attack[[#This Row],[服装]]&amp;Attack[[#This Row],[名前]]&amp;Attack[[#This Row],[レアリティ]]</f>
        <v>路地裏2角名倫太郎ICONIC</v>
      </c>
    </row>
    <row r="1354" spans="1:24" x14ac:dyDescent="0.25">
      <c r="A1354">
        <f>VLOOKUP(Attack[[#This Row],[No用]],SetNo[[No.用]:[vlookup 用]],2,FALSE)</f>
        <v>327</v>
      </c>
      <c r="B1354">
        <f>IF(ROW()=2,1,IF(A1353&lt;&gt;Attack[[#This Row],[No]],1,B1353+1))</f>
        <v>3</v>
      </c>
      <c r="C1354" s="1" t="s">
        <v>822</v>
      </c>
      <c r="D1354" s="1" t="s">
        <v>188</v>
      </c>
      <c r="E1354" s="1" t="s">
        <v>77</v>
      </c>
      <c r="F1354" s="1" t="s">
        <v>82</v>
      </c>
      <c r="G1354" s="1" t="s">
        <v>185</v>
      </c>
      <c r="H1354" s="1" t="s">
        <v>71</v>
      </c>
      <c r="I1354">
        <v>1</v>
      </c>
      <c r="J1354" t="s">
        <v>234</v>
      </c>
      <c r="K1354" s="1" t="s">
        <v>171</v>
      </c>
      <c r="L1354" s="1" t="s">
        <v>162</v>
      </c>
      <c r="M1354">
        <v>34</v>
      </c>
      <c r="N1354">
        <v>0</v>
      </c>
      <c r="O1354">
        <v>0</v>
      </c>
      <c r="P1354">
        <v>0</v>
      </c>
      <c r="X1354" t="str">
        <f>Attack[[#This Row],[服装]]&amp;Attack[[#This Row],[名前]]&amp;Attack[[#This Row],[レアリティ]]</f>
        <v>路地裏2角名倫太郎ICONIC</v>
      </c>
    </row>
    <row r="1355" spans="1:24" x14ac:dyDescent="0.25">
      <c r="A1355">
        <f>VLOOKUP(Attack[[#This Row],[No用]],SetNo[[No.用]:[vlookup 用]],2,FALSE)</f>
        <v>327</v>
      </c>
      <c r="B1355">
        <f>IF(ROW()=2,1,IF(A1354&lt;&gt;Attack[[#This Row],[No]],1,B1354+1))</f>
        <v>4</v>
      </c>
      <c r="C1355" s="1" t="s">
        <v>822</v>
      </c>
      <c r="D1355" s="1" t="s">
        <v>188</v>
      </c>
      <c r="E1355" s="1" t="s">
        <v>77</v>
      </c>
      <c r="F1355" s="1" t="s">
        <v>82</v>
      </c>
      <c r="G1355" s="1" t="s">
        <v>185</v>
      </c>
      <c r="H1355" s="1" t="s">
        <v>71</v>
      </c>
      <c r="I1355">
        <v>1</v>
      </c>
      <c r="J1355" t="s">
        <v>234</v>
      </c>
      <c r="K1355" s="1" t="s">
        <v>172</v>
      </c>
      <c r="L1355" s="1" t="s">
        <v>162</v>
      </c>
      <c r="M1355">
        <v>29</v>
      </c>
      <c r="N1355">
        <v>0</v>
      </c>
      <c r="O1355">
        <v>0</v>
      </c>
      <c r="P1355">
        <v>0</v>
      </c>
      <c r="X1355" t="str">
        <f>Attack[[#This Row],[服装]]&amp;Attack[[#This Row],[名前]]&amp;Attack[[#This Row],[レアリティ]]</f>
        <v>路地裏2角名倫太郎ICONIC</v>
      </c>
    </row>
    <row r="1356" spans="1:24" x14ac:dyDescent="0.25">
      <c r="A1356">
        <f>VLOOKUP(Attack[[#This Row],[No用]],SetNo[[No.用]:[vlookup 用]],2,FALSE)</f>
        <v>327</v>
      </c>
      <c r="B1356">
        <f>IF(ROW()=2,1,IF(A1355&lt;&gt;Attack[[#This Row],[No]],1,B1355+1))</f>
        <v>5</v>
      </c>
      <c r="C1356" s="1" t="s">
        <v>822</v>
      </c>
      <c r="D1356" s="1" t="s">
        <v>188</v>
      </c>
      <c r="E1356" s="1" t="s">
        <v>77</v>
      </c>
      <c r="F1356" s="1" t="s">
        <v>82</v>
      </c>
      <c r="G1356" s="1" t="s">
        <v>185</v>
      </c>
      <c r="H1356" s="1" t="s">
        <v>71</v>
      </c>
      <c r="I1356">
        <v>1</v>
      </c>
      <c r="J1356" t="s">
        <v>234</v>
      </c>
      <c r="K1356" s="1" t="s">
        <v>183</v>
      </c>
      <c r="L1356" s="1" t="s">
        <v>224</v>
      </c>
      <c r="M1356">
        <v>47</v>
      </c>
      <c r="N1356">
        <v>0</v>
      </c>
      <c r="O1356">
        <v>57</v>
      </c>
      <c r="P1356">
        <v>0</v>
      </c>
      <c r="W1356" s="1" t="s">
        <v>1437</v>
      </c>
      <c r="X1356" t="str">
        <f>Attack[[#This Row],[服装]]&amp;Attack[[#This Row],[名前]]&amp;Attack[[#This Row],[レアリティ]]</f>
        <v>路地裏2角名倫太郎ICONIC</v>
      </c>
    </row>
    <row r="1357" spans="1:24" x14ac:dyDescent="0.25">
      <c r="A1357">
        <f>VLOOKUP(Attack[[#This Row],[No用]],SetNo[[No.用]:[vlookup 用]],2,FALSE)</f>
        <v>328</v>
      </c>
      <c r="B1357">
        <f>IF(ROW()=2,1,IF(A1356&lt;&gt;Attack[[#This Row],[No]],1,B1356+1))</f>
        <v>1</v>
      </c>
      <c r="C1357" s="1" t="s">
        <v>953</v>
      </c>
      <c r="D1357" s="1" t="s">
        <v>188</v>
      </c>
      <c r="E1357" s="1" t="s">
        <v>73</v>
      </c>
      <c r="F1357" s="1" t="s">
        <v>82</v>
      </c>
      <c r="G1357" s="1" t="s">
        <v>185</v>
      </c>
      <c r="H1357" s="1" t="s">
        <v>71</v>
      </c>
      <c r="I1357">
        <v>1</v>
      </c>
      <c r="J1357" t="s">
        <v>234</v>
      </c>
      <c r="K1357" s="1" t="s">
        <v>168</v>
      </c>
      <c r="L1357" s="1" t="s">
        <v>178</v>
      </c>
      <c r="M1357">
        <v>37</v>
      </c>
      <c r="N1357">
        <v>0</v>
      </c>
      <c r="O1357">
        <v>0</v>
      </c>
      <c r="P1357">
        <v>0</v>
      </c>
      <c r="X1357" t="str">
        <f>Attack[[#This Row],[服装]]&amp;Attack[[#This Row],[名前]]&amp;Attack[[#This Row],[レアリティ]]</f>
        <v>水着2角名倫太郎ICONIC</v>
      </c>
    </row>
    <row r="1358" spans="1:24" x14ac:dyDescent="0.25">
      <c r="A1358">
        <f>VLOOKUP(Attack[[#This Row],[No用]],SetNo[[No.用]:[vlookup 用]],2,FALSE)</f>
        <v>328</v>
      </c>
      <c r="B1358">
        <f>IF(ROW()=2,1,IF(A1357&lt;&gt;Attack[[#This Row],[No]],1,B1357+1))</f>
        <v>2</v>
      </c>
      <c r="C1358" s="1" t="s">
        <v>953</v>
      </c>
      <c r="D1358" s="1" t="s">
        <v>188</v>
      </c>
      <c r="E1358" s="1" t="s">
        <v>73</v>
      </c>
      <c r="F1358" s="1" t="s">
        <v>82</v>
      </c>
      <c r="G1358" s="1" t="s">
        <v>185</v>
      </c>
      <c r="H1358" s="1" t="s">
        <v>71</v>
      </c>
      <c r="I1358">
        <v>1</v>
      </c>
      <c r="J1358" t="s">
        <v>234</v>
      </c>
      <c r="K1358" s="1" t="s">
        <v>169</v>
      </c>
      <c r="L1358" s="1" t="s">
        <v>178</v>
      </c>
      <c r="M1358">
        <v>35</v>
      </c>
      <c r="N1358">
        <v>0</v>
      </c>
      <c r="O1358">
        <v>0</v>
      </c>
      <c r="P1358">
        <v>0</v>
      </c>
      <c r="X1358" t="str">
        <f>Attack[[#This Row],[服装]]&amp;Attack[[#This Row],[名前]]&amp;Attack[[#This Row],[レアリティ]]</f>
        <v>水着2角名倫太郎ICONIC</v>
      </c>
    </row>
    <row r="1359" spans="1:24" x14ac:dyDescent="0.25">
      <c r="A1359">
        <f>VLOOKUP(Attack[[#This Row],[No用]],SetNo[[No.用]:[vlookup 用]],2,FALSE)</f>
        <v>328</v>
      </c>
      <c r="B1359">
        <f>IF(ROW()=2,1,IF(A1358&lt;&gt;Attack[[#This Row],[No]],1,B1358+1))</f>
        <v>3</v>
      </c>
      <c r="C1359" s="1" t="s">
        <v>953</v>
      </c>
      <c r="D1359" s="1" t="s">
        <v>188</v>
      </c>
      <c r="E1359" s="1" t="s">
        <v>73</v>
      </c>
      <c r="F1359" s="1" t="s">
        <v>82</v>
      </c>
      <c r="G1359" s="1" t="s">
        <v>185</v>
      </c>
      <c r="H1359" s="1" t="s">
        <v>71</v>
      </c>
      <c r="I1359">
        <v>1</v>
      </c>
      <c r="J1359" t="s">
        <v>234</v>
      </c>
      <c r="K1359" s="1" t="s">
        <v>171</v>
      </c>
      <c r="L1359" s="1" t="s">
        <v>173</v>
      </c>
      <c r="M1359">
        <v>40</v>
      </c>
      <c r="N1359">
        <v>0</v>
      </c>
      <c r="O1359">
        <v>0</v>
      </c>
      <c r="P1359">
        <v>0</v>
      </c>
      <c r="X1359" t="str">
        <f>Attack[[#This Row],[服装]]&amp;Attack[[#This Row],[名前]]&amp;Attack[[#This Row],[レアリティ]]</f>
        <v>水着2角名倫太郎ICONIC</v>
      </c>
    </row>
    <row r="1360" spans="1:24" x14ac:dyDescent="0.25">
      <c r="A1360">
        <f>VLOOKUP(Attack[[#This Row],[No用]],SetNo[[No.用]:[vlookup 用]],2,FALSE)</f>
        <v>328</v>
      </c>
      <c r="B1360">
        <f>IF(ROW()=2,1,IF(A1359&lt;&gt;Attack[[#This Row],[No]],1,B1359+1))</f>
        <v>4</v>
      </c>
      <c r="C1360" s="1" t="s">
        <v>953</v>
      </c>
      <c r="D1360" s="1" t="s">
        <v>188</v>
      </c>
      <c r="E1360" s="1" t="s">
        <v>73</v>
      </c>
      <c r="F1360" s="1" t="s">
        <v>82</v>
      </c>
      <c r="G1360" s="1" t="s">
        <v>185</v>
      </c>
      <c r="H1360" s="1" t="s">
        <v>71</v>
      </c>
      <c r="I1360">
        <v>1</v>
      </c>
      <c r="J1360" t="s">
        <v>234</v>
      </c>
      <c r="K1360" s="1" t="s">
        <v>172</v>
      </c>
      <c r="L1360" s="1" t="s">
        <v>162</v>
      </c>
      <c r="M1360">
        <v>29</v>
      </c>
      <c r="N1360">
        <v>0</v>
      </c>
      <c r="O1360">
        <v>0</v>
      </c>
      <c r="P1360">
        <v>0</v>
      </c>
      <c r="X1360" t="str">
        <f>Attack[[#This Row],[服装]]&amp;Attack[[#This Row],[名前]]&amp;Attack[[#This Row],[レアリティ]]</f>
        <v>水着2角名倫太郎ICONIC</v>
      </c>
    </row>
    <row r="1361" spans="1:24" x14ac:dyDescent="0.25">
      <c r="A1361">
        <f>VLOOKUP(Attack[[#This Row],[No用]],SetNo[[No.用]:[vlookup 用]],2,FALSE)</f>
        <v>328</v>
      </c>
      <c r="B1361">
        <f>IF(ROW()=2,1,IF(A1360&lt;&gt;Attack[[#This Row],[No]],1,B1360+1))</f>
        <v>5</v>
      </c>
      <c r="C1361" s="1" t="s">
        <v>953</v>
      </c>
      <c r="D1361" s="1" t="s">
        <v>188</v>
      </c>
      <c r="E1361" s="1" t="s">
        <v>73</v>
      </c>
      <c r="F1361" s="1" t="s">
        <v>82</v>
      </c>
      <c r="G1361" s="1" t="s">
        <v>185</v>
      </c>
      <c r="H1361" s="1" t="s">
        <v>71</v>
      </c>
      <c r="I1361">
        <v>1</v>
      </c>
      <c r="J1361" t="s">
        <v>234</v>
      </c>
      <c r="K1361" s="1" t="s">
        <v>183</v>
      </c>
      <c r="L1361" s="1" t="s">
        <v>224</v>
      </c>
      <c r="M1361">
        <v>47</v>
      </c>
      <c r="N1361">
        <v>0</v>
      </c>
      <c r="O1361">
        <v>57</v>
      </c>
      <c r="P1361">
        <v>0</v>
      </c>
      <c r="W1361" s="1" t="s">
        <v>1437</v>
      </c>
      <c r="X1361" t="str">
        <f>Attack[[#This Row],[服装]]&amp;Attack[[#This Row],[名前]]&amp;Attack[[#This Row],[レアリティ]]</f>
        <v>水着2角名倫太郎ICONIC</v>
      </c>
    </row>
    <row r="1362" spans="1:24" x14ac:dyDescent="0.25">
      <c r="A1362">
        <f>VLOOKUP(Attack[[#This Row],[No用]],SetNo[[No.用]:[vlookup 用]],2,FALSE)</f>
        <v>329</v>
      </c>
      <c r="B1362">
        <f>IF(ROW()=2,1,IF(A1361&lt;&gt;Attack[[#This Row],[No]],1,B1361+1))</f>
        <v>1</v>
      </c>
      <c r="C1362" s="1" t="s">
        <v>149</v>
      </c>
      <c r="D1362" s="1" t="s">
        <v>188</v>
      </c>
      <c r="E1362" s="1" t="s">
        <v>90</v>
      </c>
      <c r="F1362" s="1" t="s">
        <v>82</v>
      </c>
      <c r="G1362" s="1" t="s">
        <v>185</v>
      </c>
      <c r="H1362" s="1" t="s">
        <v>71</v>
      </c>
      <c r="I1362">
        <v>1</v>
      </c>
      <c r="J1362" t="s">
        <v>234</v>
      </c>
      <c r="K1362" s="1" t="s">
        <v>168</v>
      </c>
      <c r="L1362" s="1" t="s">
        <v>178</v>
      </c>
      <c r="M1362">
        <v>37</v>
      </c>
      <c r="N1362">
        <v>0</v>
      </c>
      <c r="O1362">
        <v>0</v>
      </c>
      <c r="P1362">
        <v>0</v>
      </c>
      <c r="X1362" t="str">
        <f>Attack[[#This Row],[服装]]&amp;Attack[[#This Row],[名前]]&amp;Attack[[#This Row],[レアリティ]]</f>
        <v>制服角名倫太郎ICONIC</v>
      </c>
    </row>
    <row r="1363" spans="1:24" x14ac:dyDescent="0.25">
      <c r="A1363">
        <f>VLOOKUP(Attack[[#This Row],[No用]],SetNo[[No.用]:[vlookup 用]],2,FALSE)</f>
        <v>329</v>
      </c>
      <c r="B1363">
        <f>IF(ROW()=2,1,IF(A1362&lt;&gt;Attack[[#This Row],[No]],1,B1362+1))</f>
        <v>2</v>
      </c>
      <c r="C1363" s="1" t="s">
        <v>149</v>
      </c>
      <c r="D1363" s="1" t="s">
        <v>188</v>
      </c>
      <c r="E1363" s="1" t="s">
        <v>90</v>
      </c>
      <c r="F1363" s="1" t="s">
        <v>82</v>
      </c>
      <c r="G1363" s="1" t="s">
        <v>185</v>
      </c>
      <c r="H1363" s="1" t="s">
        <v>71</v>
      </c>
      <c r="I1363">
        <v>1</v>
      </c>
      <c r="J1363" t="s">
        <v>234</v>
      </c>
      <c r="K1363" s="1" t="s">
        <v>169</v>
      </c>
      <c r="L1363" s="1" t="s">
        <v>162</v>
      </c>
      <c r="M1363">
        <v>32</v>
      </c>
      <c r="N1363">
        <v>0</v>
      </c>
      <c r="O1363">
        <v>0</v>
      </c>
      <c r="P1363">
        <v>0</v>
      </c>
      <c r="X1363" t="str">
        <f>Attack[[#This Row],[服装]]&amp;Attack[[#This Row],[名前]]&amp;Attack[[#This Row],[レアリティ]]</f>
        <v>制服角名倫太郎ICONIC</v>
      </c>
    </row>
    <row r="1364" spans="1:24" x14ac:dyDescent="0.25">
      <c r="A1364">
        <f>VLOOKUP(Attack[[#This Row],[No用]],SetNo[[No.用]:[vlookup 用]],2,FALSE)</f>
        <v>329</v>
      </c>
      <c r="B1364">
        <f>IF(ROW()=2,1,IF(A1363&lt;&gt;Attack[[#This Row],[No]],1,B1363+1))</f>
        <v>3</v>
      </c>
      <c r="C1364" s="1" t="s">
        <v>149</v>
      </c>
      <c r="D1364" s="1" t="s">
        <v>188</v>
      </c>
      <c r="E1364" s="1" t="s">
        <v>90</v>
      </c>
      <c r="F1364" s="1" t="s">
        <v>82</v>
      </c>
      <c r="G1364" s="1" t="s">
        <v>185</v>
      </c>
      <c r="H1364" s="1" t="s">
        <v>71</v>
      </c>
      <c r="I1364">
        <v>1</v>
      </c>
      <c r="J1364" t="s">
        <v>234</v>
      </c>
      <c r="K1364" s="1" t="s">
        <v>171</v>
      </c>
      <c r="L1364" s="1" t="s">
        <v>162</v>
      </c>
      <c r="M1364">
        <v>34</v>
      </c>
      <c r="N1364">
        <v>0</v>
      </c>
      <c r="O1364">
        <v>0</v>
      </c>
      <c r="P1364">
        <v>0</v>
      </c>
      <c r="X1364" t="str">
        <f>Attack[[#This Row],[服装]]&amp;Attack[[#This Row],[名前]]&amp;Attack[[#This Row],[レアリティ]]</f>
        <v>制服角名倫太郎ICONIC</v>
      </c>
    </row>
    <row r="1365" spans="1:24" x14ac:dyDescent="0.25">
      <c r="A1365">
        <f>VLOOKUP(Attack[[#This Row],[No用]],SetNo[[No.用]:[vlookup 用]],2,FALSE)</f>
        <v>329</v>
      </c>
      <c r="B1365">
        <f>IF(ROW()=2,1,IF(A1364&lt;&gt;Attack[[#This Row],[No]],1,B1364+1))</f>
        <v>4</v>
      </c>
      <c r="C1365" s="1" t="s">
        <v>149</v>
      </c>
      <c r="D1365" s="1" t="s">
        <v>188</v>
      </c>
      <c r="E1365" s="1" t="s">
        <v>90</v>
      </c>
      <c r="F1365" s="1" t="s">
        <v>82</v>
      </c>
      <c r="G1365" s="1" t="s">
        <v>185</v>
      </c>
      <c r="H1365" s="1" t="s">
        <v>71</v>
      </c>
      <c r="I1365">
        <v>1</v>
      </c>
      <c r="J1365" t="s">
        <v>234</v>
      </c>
      <c r="K1365" s="1" t="s">
        <v>172</v>
      </c>
      <c r="L1365" s="1" t="s">
        <v>162</v>
      </c>
      <c r="M1365">
        <v>29</v>
      </c>
      <c r="N1365">
        <v>0</v>
      </c>
      <c r="O1365">
        <v>0</v>
      </c>
      <c r="P1365">
        <v>0</v>
      </c>
      <c r="X1365" t="str">
        <f>Attack[[#This Row],[服装]]&amp;Attack[[#This Row],[名前]]&amp;Attack[[#This Row],[レアリティ]]</f>
        <v>制服角名倫太郎ICONIC</v>
      </c>
    </row>
    <row r="1366" spans="1:24" x14ac:dyDescent="0.25">
      <c r="A1366">
        <f>VLOOKUP(Attack[[#This Row],[No用]],SetNo[[No.用]:[vlookup 用]],2,FALSE)</f>
        <v>330</v>
      </c>
      <c r="B1366">
        <f>IF(ROW()=2,1,IF(A1365&lt;&gt;Attack[[#This Row],[No]],1,B1365+1))</f>
        <v>1</v>
      </c>
      <c r="C1366" s="1" t="s">
        <v>1364</v>
      </c>
      <c r="D1366" s="1" t="s">
        <v>188</v>
      </c>
      <c r="E1366" s="1" t="s">
        <v>77</v>
      </c>
      <c r="F1366" s="1" t="s">
        <v>82</v>
      </c>
      <c r="G1366" s="1" t="s">
        <v>185</v>
      </c>
      <c r="H1366" s="1" t="s">
        <v>71</v>
      </c>
      <c r="I1366">
        <v>1</v>
      </c>
      <c r="J1366" t="s">
        <v>234</v>
      </c>
      <c r="K1366" s="1" t="s">
        <v>168</v>
      </c>
      <c r="L1366" s="1" t="s">
        <v>178</v>
      </c>
      <c r="M1366">
        <v>37</v>
      </c>
      <c r="N1366">
        <v>0</v>
      </c>
      <c r="O1366">
        <v>0</v>
      </c>
      <c r="P1366">
        <v>0</v>
      </c>
      <c r="X1366" t="str">
        <f>Attack[[#This Row],[服装]]&amp;Attack[[#This Row],[名前]]&amp;Attack[[#This Row],[レアリティ]]</f>
        <v>寝正月角名倫太郎ICONIC</v>
      </c>
    </row>
    <row r="1367" spans="1:24" x14ac:dyDescent="0.25">
      <c r="A1367">
        <f>VLOOKUP(Attack[[#This Row],[No用]],SetNo[[No.用]:[vlookup 用]],2,FALSE)</f>
        <v>330</v>
      </c>
      <c r="B1367">
        <f>IF(ROW()=2,1,IF(A1366&lt;&gt;Attack[[#This Row],[No]],1,B1366+1))</f>
        <v>2</v>
      </c>
      <c r="C1367" s="1" t="s">
        <v>1364</v>
      </c>
      <c r="D1367" s="1" t="s">
        <v>188</v>
      </c>
      <c r="E1367" s="1" t="s">
        <v>77</v>
      </c>
      <c r="F1367" s="1" t="s">
        <v>82</v>
      </c>
      <c r="G1367" s="1" t="s">
        <v>185</v>
      </c>
      <c r="H1367" s="1" t="s">
        <v>71</v>
      </c>
      <c r="I1367">
        <v>1</v>
      </c>
      <c r="J1367" t="s">
        <v>234</v>
      </c>
      <c r="K1367" s="1" t="s">
        <v>169</v>
      </c>
      <c r="L1367" s="1" t="s">
        <v>178</v>
      </c>
      <c r="M1367">
        <v>35</v>
      </c>
      <c r="N1367">
        <v>0</v>
      </c>
      <c r="O1367">
        <v>0</v>
      </c>
      <c r="P1367">
        <v>0</v>
      </c>
      <c r="X1367" t="str">
        <f>Attack[[#This Row],[服装]]&amp;Attack[[#This Row],[名前]]&amp;Attack[[#This Row],[レアリティ]]</f>
        <v>寝正月角名倫太郎ICONIC</v>
      </c>
    </row>
    <row r="1368" spans="1:24" x14ac:dyDescent="0.25">
      <c r="A1368">
        <f>VLOOKUP(Attack[[#This Row],[No用]],SetNo[[No.用]:[vlookup 用]],2,FALSE)</f>
        <v>330</v>
      </c>
      <c r="B1368">
        <f>IF(ROW()=2,1,IF(A1367&lt;&gt;Attack[[#This Row],[No]],1,B1367+1))</f>
        <v>3</v>
      </c>
      <c r="C1368" s="1" t="s">
        <v>1364</v>
      </c>
      <c r="D1368" s="1" t="s">
        <v>188</v>
      </c>
      <c r="E1368" s="1" t="s">
        <v>77</v>
      </c>
      <c r="F1368" s="1" t="s">
        <v>82</v>
      </c>
      <c r="G1368" s="1" t="s">
        <v>185</v>
      </c>
      <c r="H1368" s="1" t="s">
        <v>71</v>
      </c>
      <c r="I1368">
        <v>1</v>
      </c>
      <c r="J1368" t="s">
        <v>234</v>
      </c>
      <c r="K1368" s="1" t="s">
        <v>257</v>
      </c>
      <c r="L1368" s="1" t="s">
        <v>173</v>
      </c>
      <c r="M1368">
        <v>40</v>
      </c>
      <c r="N1368">
        <v>0</v>
      </c>
      <c r="O1368">
        <v>0</v>
      </c>
      <c r="P1368">
        <v>0</v>
      </c>
      <c r="X1368" t="str">
        <f>Attack[[#This Row],[服装]]&amp;Attack[[#This Row],[名前]]&amp;Attack[[#This Row],[レアリティ]]</f>
        <v>寝正月角名倫太郎ICONIC</v>
      </c>
    </row>
    <row r="1369" spans="1:24" x14ac:dyDescent="0.25">
      <c r="A1369">
        <f>VLOOKUP(Attack[[#This Row],[No用]],SetNo[[No.用]:[vlookup 用]],2,FALSE)</f>
        <v>330</v>
      </c>
      <c r="B1369">
        <f>IF(ROW()=2,1,IF(A1368&lt;&gt;Attack[[#This Row],[No]],1,B1368+1))</f>
        <v>4</v>
      </c>
      <c r="C1369" s="1" t="s">
        <v>1364</v>
      </c>
      <c r="D1369" s="1" t="s">
        <v>188</v>
      </c>
      <c r="E1369" s="1" t="s">
        <v>77</v>
      </c>
      <c r="F1369" s="1" t="s">
        <v>82</v>
      </c>
      <c r="G1369" s="1" t="s">
        <v>185</v>
      </c>
      <c r="H1369" s="1" t="s">
        <v>71</v>
      </c>
      <c r="I1369">
        <v>1</v>
      </c>
      <c r="J1369" t="s">
        <v>234</v>
      </c>
      <c r="K1369" s="1" t="s">
        <v>171</v>
      </c>
      <c r="L1369" s="1" t="s">
        <v>178</v>
      </c>
      <c r="M1369">
        <v>37</v>
      </c>
      <c r="N1369">
        <v>0</v>
      </c>
      <c r="O1369">
        <v>0</v>
      </c>
      <c r="P1369">
        <v>0</v>
      </c>
      <c r="X1369" t="str">
        <f>Attack[[#This Row],[服装]]&amp;Attack[[#This Row],[名前]]&amp;Attack[[#This Row],[レアリティ]]</f>
        <v>寝正月角名倫太郎ICONIC</v>
      </c>
    </row>
    <row r="1370" spans="1:24" x14ac:dyDescent="0.25">
      <c r="A1370">
        <f>VLOOKUP(Attack[[#This Row],[No用]],SetNo[[No.用]:[vlookup 用]],2,FALSE)</f>
        <v>330</v>
      </c>
      <c r="B1370">
        <f>IF(ROW()=2,1,IF(A1369&lt;&gt;Attack[[#This Row],[No]],1,B1369+1))</f>
        <v>5</v>
      </c>
      <c r="C1370" s="1" t="s">
        <v>1364</v>
      </c>
      <c r="D1370" s="1" t="s">
        <v>188</v>
      </c>
      <c r="E1370" s="1" t="s">
        <v>77</v>
      </c>
      <c r="F1370" s="1" t="s">
        <v>82</v>
      </c>
      <c r="G1370" s="1" t="s">
        <v>185</v>
      </c>
      <c r="H1370" s="1" t="s">
        <v>71</v>
      </c>
      <c r="I1370">
        <v>1</v>
      </c>
      <c r="J1370" t="s">
        <v>234</v>
      </c>
      <c r="K1370" s="1" t="s">
        <v>172</v>
      </c>
      <c r="L1370" s="1" t="s">
        <v>162</v>
      </c>
      <c r="M1370">
        <v>29</v>
      </c>
      <c r="N1370">
        <v>0</v>
      </c>
      <c r="O1370">
        <v>0</v>
      </c>
      <c r="P1370">
        <v>0</v>
      </c>
      <c r="X1370" t="str">
        <f>Attack[[#This Row],[服装]]&amp;Attack[[#This Row],[名前]]&amp;Attack[[#This Row],[レアリティ]]</f>
        <v>寝正月角名倫太郎ICONIC</v>
      </c>
    </row>
    <row r="1371" spans="1:24" x14ac:dyDescent="0.25">
      <c r="A1371">
        <f>VLOOKUP(Attack[[#This Row],[No用]],SetNo[[No.用]:[vlookup 用]],2,FALSE)</f>
        <v>330</v>
      </c>
      <c r="B1371">
        <f>IF(ROW()=2,1,IF(A1370&lt;&gt;Attack[[#This Row],[No]],1,B1370+1))</f>
        <v>6</v>
      </c>
      <c r="C1371" s="1" t="s">
        <v>1364</v>
      </c>
      <c r="D1371" s="1" t="s">
        <v>188</v>
      </c>
      <c r="E1371" s="1" t="s">
        <v>77</v>
      </c>
      <c r="F1371" s="1" t="s">
        <v>82</v>
      </c>
      <c r="G1371" s="1" t="s">
        <v>185</v>
      </c>
      <c r="H1371" s="1" t="s">
        <v>71</v>
      </c>
      <c r="I1371">
        <v>1</v>
      </c>
      <c r="J1371" t="s">
        <v>234</v>
      </c>
      <c r="K1371" s="1" t="s">
        <v>183</v>
      </c>
      <c r="L1371" s="1" t="s">
        <v>224</v>
      </c>
      <c r="M1371">
        <v>48</v>
      </c>
      <c r="N1371">
        <v>0</v>
      </c>
      <c r="O1371">
        <v>58</v>
      </c>
      <c r="P1371">
        <v>0</v>
      </c>
      <c r="W1371" s="1" t="s">
        <v>1437</v>
      </c>
      <c r="X1371" t="str">
        <f>Attack[[#This Row],[服装]]&amp;Attack[[#This Row],[名前]]&amp;Attack[[#This Row],[レアリティ]]</f>
        <v>寝正月角名倫太郎ICONIC</v>
      </c>
    </row>
    <row r="1372" spans="1:24" x14ac:dyDescent="0.25">
      <c r="A1372">
        <f>VLOOKUP(Attack[[#This Row],[No用]],SetNo[[No.用]:[vlookup 用]],2,FALSE)</f>
        <v>330</v>
      </c>
      <c r="B1372">
        <f>IF(ROW()=2,1,IF(A1371&lt;&gt;Attack[[#This Row],[No]],1,B1371+1))</f>
        <v>7</v>
      </c>
      <c r="C1372" s="1" t="s">
        <v>1364</v>
      </c>
      <c r="D1372" s="1" t="s">
        <v>188</v>
      </c>
      <c r="E1372" s="1" t="s">
        <v>77</v>
      </c>
      <c r="F1372" s="1" t="s">
        <v>82</v>
      </c>
      <c r="G1372" s="1" t="s">
        <v>185</v>
      </c>
      <c r="H1372" s="1" t="s">
        <v>71</v>
      </c>
      <c r="I1372">
        <v>1</v>
      </c>
      <c r="J1372" t="s">
        <v>234</v>
      </c>
      <c r="K1372" s="1" t="s">
        <v>257</v>
      </c>
      <c r="L1372" s="1" t="s">
        <v>224</v>
      </c>
      <c r="M1372">
        <v>48</v>
      </c>
      <c r="N1372">
        <v>0</v>
      </c>
      <c r="O1372">
        <v>58</v>
      </c>
      <c r="P1372">
        <v>0</v>
      </c>
      <c r="W1372" s="1" t="s">
        <v>1438</v>
      </c>
      <c r="X1372" t="str">
        <f>Attack[[#This Row],[服装]]&amp;Attack[[#This Row],[名前]]&amp;Attack[[#This Row],[レアリティ]]</f>
        <v>寝正月角名倫太郎ICONIC</v>
      </c>
    </row>
    <row r="1373" spans="1:24" x14ac:dyDescent="0.25">
      <c r="A1373">
        <f>VLOOKUP(Attack[[#This Row],[No用]],SetNo[[No.用]:[vlookup 用]],2,FALSE)</f>
        <v>331</v>
      </c>
      <c r="B1373">
        <f>IF(ROW()=2,1,IF(A1372&lt;&gt;Attack[[#This Row],[No]],1,B1372+1))</f>
        <v>1</v>
      </c>
      <c r="C1373" s="1" t="s">
        <v>1502</v>
      </c>
      <c r="D1373" s="1" t="s">
        <v>188</v>
      </c>
      <c r="E1373" s="1" t="s">
        <v>73</v>
      </c>
      <c r="F1373" s="1" t="s">
        <v>82</v>
      </c>
      <c r="G1373" s="1" t="s">
        <v>185</v>
      </c>
      <c r="H1373" s="1" t="s">
        <v>71</v>
      </c>
      <c r="I1373">
        <v>1</v>
      </c>
      <c r="J1373" t="s">
        <v>234</v>
      </c>
      <c r="K1373" s="1" t="s">
        <v>168</v>
      </c>
      <c r="L1373" s="1" t="s">
        <v>173</v>
      </c>
      <c r="M1373">
        <v>41</v>
      </c>
      <c r="N1373">
        <v>0</v>
      </c>
      <c r="O1373">
        <v>0</v>
      </c>
      <c r="P1373">
        <v>0</v>
      </c>
      <c r="W1373" s="1"/>
      <c r="X1373" t="str">
        <f>Attack[[#This Row],[服装]]&amp;Attack[[#This Row],[名前]]&amp;Attack[[#This Row],[レアリティ]]</f>
        <v>3周年角名倫太郎ICONIC</v>
      </c>
    </row>
    <row r="1374" spans="1:24" x14ac:dyDescent="0.25">
      <c r="A1374">
        <f>VLOOKUP(Attack[[#This Row],[No用]],SetNo[[No.用]:[vlookup 用]],2,FALSE)</f>
        <v>331</v>
      </c>
      <c r="B1374">
        <f>IF(ROW()=2,1,IF(A1373&lt;&gt;Attack[[#This Row],[No]],1,B1373+1))</f>
        <v>2</v>
      </c>
      <c r="C1374" s="1" t="s">
        <v>1502</v>
      </c>
      <c r="D1374" s="1" t="s">
        <v>188</v>
      </c>
      <c r="E1374" s="1" t="s">
        <v>73</v>
      </c>
      <c r="F1374" s="1" t="s">
        <v>82</v>
      </c>
      <c r="G1374" s="1" t="s">
        <v>185</v>
      </c>
      <c r="H1374" s="1" t="s">
        <v>71</v>
      </c>
      <c r="I1374">
        <v>1</v>
      </c>
      <c r="J1374" t="s">
        <v>234</v>
      </c>
      <c r="K1374" s="1" t="s">
        <v>169</v>
      </c>
      <c r="L1374" s="1" t="s">
        <v>173</v>
      </c>
      <c r="M1374">
        <v>39</v>
      </c>
      <c r="N1374">
        <v>0</v>
      </c>
      <c r="O1374">
        <v>0</v>
      </c>
      <c r="P1374">
        <v>0</v>
      </c>
      <c r="W1374" s="1"/>
      <c r="X1374" t="str">
        <f>Attack[[#This Row],[服装]]&amp;Attack[[#This Row],[名前]]&amp;Attack[[#This Row],[レアリティ]]</f>
        <v>3周年角名倫太郎ICONIC</v>
      </c>
    </row>
    <row r="1375" spans="1:24" x14ac:dyDescent="0.25">
      <c r="A1375">
        <f>VLOOKUP(Attack[[#This Row],[No用]],SetNo[[No.用]:[vlookup 用]],2,FALSE)</f>
        <v>331</v>
      </c>
      <c r="B1375">
        <f>IF(ROW()=2,1,IF(A1374&lt;&gt;Attack[[#This Row],[No]],1,B1374+1))</f>
        <v>3</v>
      </c>
      <c r="C1375" s="1" t="s">
        <v>1502</v>
      </c>
      <c r="D1375" s="1" t="s">
        <v>188</v>
      </c>
      <c r="E1375" s="1" t="s">
        <v>73</v>
      </c>
      <c r="F1375" s="1" t="s">
        <v>82</v>
      </c>
      <c r="G1375" s="1" t="s">
        <v>185</v>
      </c>
      <c r="H1375" s="1" t="s">
        <v>71</v>
      </c>
      <c r="I1375">
        <v>1</v>
      </c>
      <c r="J1375" t="s">
        <v>234</v>
      </c>
      <c r="K1375" s="1" t="s">
        <v>257</v>
      </c>
      <c r="L1375" s="1" t="s">
        <v>173</v>
      </c>
      <c r="M1375">
        <v>41</v>
      </c>
      <c r="N1375">
        <v>0</v>
      </c>
      <c r="O1375">
        <v>0</v>
      </c>
      <c r="P1375">
        <v>0</v>
      </c>
      <c r="W1375" s="1"/>
      <c r="X1375" t="str">
        <f>Attack[[#This Row],[服装]]&amp;Attack[[#This Row],[名前]]&amp;Attack[[#This Row],[レアリティ]]</f>
        <v>3周年角名倫太郎ICONIC</v>
      </c>
    </row>
    <row r="1376" spans="1:24" x14ac:dyDescent="0.25">
      <c r="A1376">
        <f>VLOOKUP(Attack[[#This Row],[No用]],SetNo[[No.用]:[vlookup 用]],2,FALSE)</f>
        <v>331</v>
      </c>
      <c r="B1376">
        <f>IF(ROW()=2,1,IF(A1375&lt;&gt;Attack[[#This Row],[No]],1,B1375+1))</f>
        <v>4</v>
      </c>
      <c r="C1376" s="1" t="s">
        <v>1502</v>
      </c>
      <c r="D1376" s="1" t="s">
        <v>188</v>
      </c>
      <c r="E1376" s="1" t="s">
        <v>73</v>
      </c>
      <c r="F1376" s="1" t="s">
        <v>82</v>
      </c>
      <c r="G1376" s="1" t="s">
        <v>185</v>
      </c>
      <c r="H1376" s="1" t="s">
        <v>71</v>
      </c>
      <c r="I1376">
        <v>1</v>
      </c>
      <c r="J1376" t="s">
        <v>234</v>
      </c>
      <c r="K1376" s="1" t="s">
        <v>171</v>
      </c>
      <c r="L1376" s="1" t="s">
        <v>173</v>
      </c>
      <c r="M1376">
        <v>41</v>
      </c>
      <c r="N1376">
        <v>0</v>
      </c>
      <c r="O1376">
        <v>0</v>
      </c>
      <c r="P1376">
        <v>0</v>
      </c>
      <c r="W1376" s="1"/>
      <c r="X1376" t="str">
        <f>Attack[[#This Row],[服装]]&amp;Attack[[#This Row],[名前]]&amp;Attack[[#This Row],[レアリティ]]</f>
        <v>3周年角名倫太郎ICONIC</v>
      </c>
    </row>
    <row r="1377" spans="1:24" x14ac:dyDescent="0.25">
      <c r="A1377">
        <f>VLOOKUP(Attack[[#This Row],[No用]],SetNo[[No.用]:[vlookup 用]],2,FALSE)</f>
        <v>331</v>
      </c>
      <c r="B1377">
        <f>IF(ROW()=2,1,IF(A1376&lt;&gt;Attack[[#This Row],[No]],1,B1376+1))</f>
        <v>5</v>
      </c>
      <c r="C1377" s="1" t="s">
        <v>1502</v>
      </c>
      <c r="D1377" s="1" t="s">
        <v>188</v>
      </c>
      <c r="E1377" s="1" t="s">
        <v>73</v>
      </c>
      <c r="F1377" s="1" t="s">
        <v>82</v>
      </c>
      <c r="G1377" s="1" t="s">
        <v>185</v>
      </c>
      <c r="H1377" s="1" t="s">
        <v>71</v>
      </c>
      <c r="I1377">
        <v>1</v>
      </c>
      <c r="J1377" t="s">
        <v>234</v>
      </c>
      <c r="K1377" s="1" t="s">
        <v>264</v>
      </c>
      <c r="L1377" s="1" t="s">
        <v>178</v>
      </c>
      <c r="M1377">
        <v>38</v>
      </c>
      <c r="N1377">
        <v>0</v>
      </c>
      <c r="O1377">
        <v>0</v>
      </c>
      <c r="P1377">
        <v>0</v>
      </c>
      <c r="W1377" s="1"/>
      <c r="X1377" t="str">
        <f>Attack[[#This Row],[服装]]&amp;Attack[[#This Row],[名前]]&amp;Attack[[#This Row],[レアリティ]]</f>
        <v>3周年角名倫太郎ICONIC</v>
      </c>
    </row>
    <row r="1378" spans="1:24" x14ac:dyDescent="0.25">
      <c r="A1378">
        <f>VLOOKUP(Attack[[#This Row],[No用]],SetNo[[No.用]:[vlookup 用]],2,FALSE)</f>
        <v>331</v>
      </c>
      <c r="B1378">
        <f>IF(ROW()=2,1,IF(A1377&lt;&gt;Attack[[#This Row],[No]],1,B1377+1))</f>
        <v>6</v>
      </c>
      <c r="C1378" s="1" t="s">
        <v>1502</v>
      </c>
      <c r="D1378" s="1" t="s">
        <v>188</v>
      </c>
      <c r="E1378" s="1" t="s">
        <v>73</v>
      </c>
      <c r="F1378" s="1" t="s">
        <v>82</v>
      </c>
      <c r="G1378" s="1" t="s">
        <v>185</v>
      </c>
      <c r="H1378" s="1" t="s">
        <v>71</v>
      </c>
      <c r="I1378">
        <v>1</v>
      </c>
      <c r="J1378" t="s">
        <v>234</v>
      </c>
      <c r="K1378" s="1" t="s">
        <v>172</v>
      </c>
      <c r="L1378" s="1" t="s">
        <v>162</v>
      </c>
      <c r="M1378">
        <v>30</v>
      </c>
      <c r="N1378">
        <v>0</v>
      </c>
      <c r="O1378">
        <v>0</v>
      </c>
      <c r="P1378">
        <v>0</v>
      </c>
      <c r="W1378" s="1"/>
      <c r="X1378" t="str">
        <f>Attack[[#This Row],[服装]]&amp;Attack[[#This Row],[名前]]&amp;Attack[[#This Row],[レアリティ]]</f>
        <v>3周年角名倫太郎ICONIC</v>
      </c>
    </row>
    <row r="1379" spans="1:24" x14ac:dyDescent="0.25">
      <c r="A1379">
        <f>VLOOKUP(Attack[[#This Row],[No用]],SetNo[[No.用]:[vlookup 用]],2,FALSE)</f>
        <v>331</v>
      </c>
      <c r="B1379">
        <f>IF(ROW()=2,1,IF(A1378&lt;&gt;Attack[[#This Row],[No]],1,B1378+1))</f>
        <v>7</v>
      </c>
      <c r="C1379" s="1" t="s">
        <v>1502</v>
      </c>
      <c r="D1379" s="1" t="s">
        <v>188</v>
      </c>
      <c r="E1379" s="1" t="s">
        <v>73</v>
      </c>
      <c r="F1379" s="1" t="s">
        <v>82</v>
      </c>
      <c r="G1379" s="1" t="s">
        <v>185</v>
      </c>
      <c r="H1379" s="1" t="s">
        <v>71</v>
      </c>
      <c r="I1379">
        <v>1</v>
      </c>
      <c r="J1379" t="s">
        <v>234</v>
      </c>
      <c r="K1379" s="1" t="s">
        <v>183</v>
      </c>
      <c r="L1379" s="1" t="s">
        <v>224</v>
      </c>
      <c r="M1379">
        <v>49</v>
      </c>
      <c r="N1379">
        <v>0</v>
      </c>
      <c r="O1379">
        <v>59</v>
      </c>
      <c r="P1379">
        <v>0</v>
      </c>
      <c r="W1379" s="1" t="s">
        <v>1437</v>
      </c>
      <c r="X1379" t="str">
        <f>Attack[[#This Row],[服装]]&amp;Attack[[#This Row],[名前]]&amp;Attack[[#This Row],[レアリティ]]</f>
        <v>3周年角名倫太郎ICONIC</v>
      </c>
    </row>
    <row r="1380" spans="1:24" x14ac:dyDescent="0.25">
      <c r="A1380">
        <f>VLOOKUP(Attack[[#This Row],[No用]],SetNo[[No.用]:[vlookup 用]],2,FALSE)</f>
        <v>331</v>
      </c>
      <c r="B1380">
        <f>IF(ROW()=2,1,IF(A1379&lt;&gt;Attack[[#This Row],[No]],1,B1379+1))</f>
        <v>8</v>
      </c>
      <c r="C1380" s="1" t="s">
        <v>1502</v>
      </c>
      <c r="D1380" s="1" t="s">
        <v>188</v>
      </c>
      <c r="E1380" s="1" t="s">
        <v>73</v>
      </c>
      <c r="F1380" s="1" t="s">
        <v>82</v>
      </c>
      <c r="G1380" s="1" t="s">
        <v>185</v>
      </c>
      <c r="H1380" s="1" t="s">
        <v>71</v>
      </c>
      <c r="I1380">
        <v>1</v>
      </c>
      <c r="J1380" t="s">
        <v>234</v>
      </c>
      <c r="K1380" s="1" t="s">
        <v>257</v>
      </c>
      <c r="L1380" s="1" t="s">
        <v>224</v>
      </c>
      <c r="M1380">
        <v>49</v>
      </c>
      <c r="N1380">
        <v>0</v>
      </c>
      <c r="O1380">
        <v>59</v>
      </c>
      <c r="P1380">
        <v>0</v>
      </c>
      <c r="W1380" s="1" t="s">
        <v>1438</v>
      </c>
      <c r="X1380" t="str">
        <f>Attack[[#This Row],[服装]]&amp;Attack[[#This Row],[名前]]&amp;Attack[[#This Row],[レアリティ]]</f>
        <v>3周年角名倫太郎ICONIC</v>
      </c>
    </row>
    <row r="1381" spans="1:24" x14ac:dyDescent="0.25">
      <c r="A1381">
        <f>VLOOKUP(Attack[[#This Row],[No用]],SetNo[[No.用]:[vlookup 用]],2,FALSE)</f>
        <v>331</v>
      </c>
      <c r="B1381">
        <f>IF(ROW()=2,1,IF(A1380&lt;&gt;Attack[[#This Row],[No]],1,B1380+1))</f>
        <v>9</v>
      </c>
      <c r="C1381" s="1" t="s">
        <v>1502</v>
      </c>
      <c r="D1381" s="1" t="s">
        <v>188</v>
      </c>
      <c r="E1381" s="1" t="s">
        <v>73</v>
      </c>
      <c r="F1381" s="1" t="s">
        <v>82</v>
      </c>
      <c r="G1381" s="1" t="s">
        <v>185</v>
      </c>
      <c r="H1381" s="1" t="s">
        <v>71</v>
      </c>
      <c r="I1381">
        <v>1</v>
      </c>
      <c r="J1381" t="s">
        <v>234</v>
      </c>
      <c r="K1381" s="1" t="s">
        <v>170</v>
      </c>
      <c r="L1381" s="1" t="s">
        <v>224</v>
      </c>
      <c r="M1381">
        <v>49</v>
      </c>
      <c r="N1381">
        <v>0</v>
      </c>
      <c r="O1381">
        <v>59</v>
      </c>
      <c r="P1381">
        <v>0</v>
      </c>
      <c r="R1381" s="1" t="s">
        <v>1094</v>
      </c>
      <c r="S1381" s="1">
        <v>40.4</v>
      </c>
      <c r="T1381" s="1">
        <v>60</v>
      </c>
      <c r="U1381" s="1">
        <v>60.4</v>
      </c>
      <c r="V1381" s="1">
        <v>80</v>
      </c>
      <c r="W1381" s="1" t="s">
        <v>1558</v>
      </c>
      <c r="X1381" t="str">
        <f>Attack[[#This Row],[服装]]&amp;Attack[[#This Row],[名前]]&amp;Attack[[#This Row],[レアリティ]]</f>
        <v>3周年角名倫太郎ICONIC</v>
      </c>
    </row>
    <row r="1382" spans="1:24" x14ac:dyDescent="0.25">
      <c r="A1382">
        <f>VLOOKUP(Attack[[#This Row],[No用]],SetNo[[No.用]:[vlookup 用]],2,FALSE)</f>
        <v>332</v>
      </c>
      <c r="B1382">
        <f>IF(ROW()=2,1,IF(A1365&lt;&gt;Attack[[#This Row],[No]],1,B1365+1))</f>
        <v>1</v>
      </c>
      <c r="C1382" t="s">
        <v>108</v>
      </c>
      <c r="D1382" t="s">
        <v>189</v>
      </c>
      <c r="E1382" t="s">
        <v>77</v>
      </c>
      <c r="F1382" t="s">
        <v>78</v>
      </c>
      <c r="G1382" t="s">
        <v>185</v>
      </c>
      <c r="H1382" t="s">
        <v>71</v>
      </c>
      <c r="I1382">
        <v>1</v>
      </c>
      <c r="J1382" t="s">
        <v>234</v>
      </c>
      <c r="K1382" s="1" t="s">
        <v>168</v>
      </c>
      <c r="L1382" s="1" t="s">
        <v>173</v>
      </c>
      <c r="M1382">
        <v>36</v>
      </c>
      <c r="N1382">
        <v>0</v>
      </c>
      <c r="O1382">
        <v>0</v>
      </c>
      <c r="P1382">
        <v>0</v>
      </c>
      <c r="X1382" t="str">
        <f>Attack[[#This Row],[服装]]&amp;Attack[[#This Row],[名前]]&amp;Attack[[#This Row],[レアリティ]]</f>
        <v>ユニフォーム北信介ICONIC</v>
      </c>
    </row>
    <row r="1383" spans="1:24" x14ac:dyDescent="0.25">
      <c r="A1383">
        <f>VLOOKUP(Attack[[#This Row],[No用]],SetNo[[No.用]:[vlookup 用]],2,FALSE)</f>
        <v>332</v>
      </c>
      <c r="B1383">
        <f>IF(ROW()=2,1,IF(A1382&lt;&gt;Attack[[#This Row],[No]],1,B1382+1))</f>
        <v>2</v>
      </c>
      <c r="C1383" t="s">
        <v>108</v>
      </c>
      <c r="D1383" t="s">
        <v>189</v>
      </c>
      <c r="E1383" t="s">
        <v>77</v>
      </c>
      <c r="F1383" t="s">
        <v>78</v>
      </c>
      <c r="G1383" t="s">
        <v>185</v>
      </c>
      <c r="H1383" t="s">
        <v>71</v>
      </c>
      <c r="I1383">
        <v>1</v>
      </c>
      <c r="J1383" t="s">
        <v>234</v>
      </c>
      <c r="K1383" s="1" t="s">
        <v>169</v>
      </c>
      <c r="L1383" s="1" t="s">
        <v>162</v>
      </c>
      <c r="M1383">
        <v>33</v>
      </c>
      <c r="N1383">
        <v>0</v>
      </c>
      <c r="O1383">
        <v>0</v>
      </c>
      <c r="P1383">
        <v>0</v>
      </c>
      <c r="X1383" t="str">
        <f>Attack[[#This Row],[服装]]&amp;Attack[[#This Row],[名前]]&amp;Attack[[#This Row],[レアリティ]]</f>
        <v>ユニフォーム北信介ICONIC</v>
      </c>
    </row>
    <row r="1384" spans="1:24" x14ac:dyDescent="0.25">
      <c r="A1384">
        <f>VLOOKUP(Attack[[#This Row],[No用]],SetNo[[No.用]:[vlookup 用]],2,FALSE)</f>
        <v>332</v>
      </c>
      <c r="B1384">
        <f>IF(ROW()=2,1,IF(A1383&lt;&gt;Attack[[#This Row],[No]],1,B1383+1))</f>
        <v>3</v>
      </c>
      <c r="C1384" t="s">
        <v>108</v>
      </c>
      <c r="D1384" t="s">
        <v>189</v>
      </c>
      <c r="E1384" t="s">
        <v>77</v>
      </c>
      <c r="F1384" t="s">
        <v>78</v>
      </c>
      <c r="G1384" t="s">
        <v>185</v>
      </c>
      <c r="H1384" t="s">
        <v>71</v>
      </c>
      <c r="I1384">
        <v>1</v>
      </c>
      <c r="J1384" t="s">
        <v>234</v>
      </c>
      <c r="K1384" s="1" t="s">
        <v>257</v>
      </c>
      <c r="L1384" s="1" t="s">
        <v>173</v>
      </c>
      <c r="M1384">
        <v>39</v>
      </c>
      <c r="N1384">
        <v>0</v>
      </c>
      <c r="O1384">
        <v>0</v>
      </c>
      <c r="P1384">
        <v>0</v>
      </c>
      <c r="X1384" t="str">
        <f>Attack[[#This Row],[服装]]&amp;Attack[[#This Row],[名前]]&amp;Attack[[#This Row],[レアリティ]]</f>
        <v>ユニフォーム北信介ICONIC</v>
      </c>
    </row>
    <row r="1385" spans="1:24" x14ac:dyDescent="0.25">
      <c r="A1385">
        <f>VLOOKUP(Attack[[#This Row],[No用]],SetNo[[No.用]:[vlookup 用]],2,FALSE)</f>
        <v>332</v>
      </c>
      <c r="B1385">
        <f>IF(ROW()=2,1,IF(A1384&lt;&gt;Attack[[#This Row],[No]],1,B1384+1))</f>
        <v>4</v>
      </c>
      <c r="C1385" t="s">
        <v>108</v>
      </c>
      <c r="D1385" t="s">
        <v>189</v>
      </c>
      <c r="E1385" t="s">
        <v>77</v>
      </c>
      <c r="F1385" t="s">
        <v>78</v>
      </c>
      <c r="G1385" t="s">
        <v>185</v>
      </c>
      <c r="H1385" t="s">
        <v>71</v>
      </c>
      <c r="I1385">
        <v>1</v>
      </c>
      <c r="J1385" t="s">
        <v>234</v>
      </c>
      <c r="K1385" s="1" t="s">
        <v>183</v>
      </c>
      <c r="L1385" s="1" t="s">
        <v>224</v>
      </c>
      <c r="M1385">
        <v>47</v>
      </c>
      <c r="N1385">
        <v>0</v>
      </c>
      <c r="O1385">
        <v>57</v>
      </c>
      <c r="P1385">
        <v>0</v>
      </c>
      <c r="X1385" t="str">
        <f>Attack[[#This Row],[服装]]&amp;Attack[[#This Row],[名前]]&amp;Attack[[#This Row],[レアリティ]]</f>
        <v>ユニフォーム北信介ICONIC</v>
      </c>
    </row>
    <row r="1386" spans="1:24" x14ac:dyDescent="0.25">
      <c r="A1386">
        <f>VLOOKUP(Attack[[#This Row],[No用]],SetNo[[No.用]:[vlookup 用]],2,FALSE)</f>
        <v>333</v>
      </c>
      <c r="B1386">
        <f>IF(ROW()=2,1,IF(A1385&lt;&gt;Attack[[#This Row],[No]],1,B1385+1))</f>
        <v>1</v>
      </c>
      <c r="C1386" s="1" t="s">
        <v>585</v>
      </c>
      <c r="D1386" t="s">
        <v>189</v>
      </c>
      <c r="E1386" s="1" t="s">
        <v>73</v>
      </c>
      <c r="F1386" t="s">
        <v>78</v>
      </c>
      <c r="G1386" t="s">
        <v>185</v>
      </c>
      <c r="H1386" t="s">
        <v>71</v>
      </c>
      <c r="I1386">
        <v>1</v>
      </c>
      <c r="J1386" t="s">
        <v>234</v>
      </c>
      <c r="K1386" s="1" t="s">
        <v>168</v>
      </c>
      <c r="L1386" s="1" t="s">
        <v>173</v>
      </c>
      <c r="M1386">
        <v>36</v>
      </c>
      <c r="N1386">
        <v>0</v>
      </c>
      <c r="O1386">
        <v>0</v>
      </c>
      <c r="P1386">
        <v>0</v>
      </c>
      <c r="X1386" t="str">
        <f>Attack[[#This Row],[服装]]&amp;Attack[[#This Row],[名前]]&amp;Attack[[#This Row],[レアリティ]]</f>
        <v>Xmas北信介ICONIC</v>
      </c>
    </row>
    <row r="1387" spans="1:24" x14ac:dyDescent="0.25">
      <c r="A1387">
        <f>VLOOKUP(Attack[[#This Row],[No用]],SetNo[[No.用]:[vlookup 用]],2,FALSE)</f>
        <v>333</v>
      </c>
      <c r="B1387">
        <f>IF(ROW()=2,1,IF(A1386&lt;&gt;Attack[[#This Row],[No]],1,B1386+1))</f>
        <v>2</v>
      </c>
      <c r="C1387" s="1" t="s">
        <v>585</v>
      </c>
      <c r="D1387" t="s">
        <v>189</v>
      </c>
      <c r="E1387" s="1" t="s">
        <v>73</v>
      </c>
      <c r="F1387" t="s">
        <v>78</v>
      </c>
      <c r="G1387" t="s">
        <v>185</v>
      </c>
      <c r="H1387" t="s">
        <v>71</v>
      </c>
      <c r="I1387">
        <v>1</v>
      </c>
      <c r="J1387" t="s">
        <v>234</v>
      </c>
      <c r="K1387" s="1" t="s">
        <v>169</v>
      </c>
      <c r="L1387" s="1" t="s">
        <v>162</v>
      </c>
      <c r="M1387">
        <v>33</v>
      </c>
      <c r="N1387">
        <v>0</v>
      </c>
      <c r="O1387">
        <v>0</v>
      </c>
      <c r="P1387">
        <v>0</v>
      </c>
      <c r="X1387" t="str">
        <f>Attack[[#This Row],[服装]]&amp;Attack[[#This Row],[名前]]&amp;Attack[[#This Row],[レアリティ]]</f>
        <v>Xmas北信介ICONIC</v>
      </c>
    </row>
    <row r="1388" spans="1:24" x14ac:dyDescent="0.25">
      <c r="A1388">
        <f>VLOOKUP(Attack[[#This Row],[No用]],SetNo[[No.用]:[vlookup 用]],2,FALSE)</f>
        <v>333</v>
      </c>
      <c r="B1388">
        <f>IF(ROW()=2,1,IF(A1387&lt;&gt;Attack[[#This Row],[No]],1,B1387+1))</f>
        <v>3</v>
      </c>
      <c r="C1388" s="1" t="s">
        <v>585</v>
      </c>
      <c r="D1388" t="s">
        <v>189</v>
      </c>
      <c r="E1388" s="1" t="s">
        <v>73</v>
      </c>
      <c r="F1388" t="s">
        <v>78</v>
      </c>
      <c r="G1388" t="s">
        <v>185</v>
      </c>
      <c r="H1388" t="s">
        <v>71</v>
      </c>
      <c r="I1388">
        <v>1</v>
      </c>
      <c r="J1388" t="s">
        <v>234</v>
      </c>
      <c r="K1388" s="1" t="s">
        <v>257</v>
      </c>
      <c r="L1388" s="1" t="s">
        <v>173</v>
      </c>
      <c r="M1388">
        <v>39</v>
      </c>
      <c r="N1388">
        <v>0</v>
      </c>
      <c r="O1388">
        <v>0</v>
      </c>
      <c r="P1388">
        <v>0</v>
      </c>
      <c r="X1388" t="str">
        <f>Attack[[#This Row],[服装]]&amp;Attack[[#This Row],[名前]]&amp;Attack[[#This Row],[レアリティ]]</f>
        <v>Xmas北信介ICONIC</v>
      </c>
    </row>
    <row r="1389" spans="1:24" x14ac:dyDescent="0.25">
      <c r="A1389">
        <f>VLOOKUP(Attack[[#This Row],[No用]],SetNo[[No.用]:[vlookup 用]],2,FALSE)</f>
        <v>334</v>
      </c>
      <c r="B1389">
        <f>IF(ROW()=2,1,IF(A1388&lt;&gt;Attack[[#This Row],[No]],1,B1388+1))</f>
        <v>1</v>
      </c>
      <c r="C1389" s="1" t="s">
        <v>727</v>
      </c>
      <c r="D1389" s="1" t="s">
        <v>189</v>
      </c>
      <c r="E1389" s="1" t="s">
        <v>90</v>
      </c>
      <c r="F1389" s="1" t="s">
        <v>78</v>
      </c>
      <c r="G1389" s="1" t="s">
        <v>185</v>
      </c>
      <c r="H1389" s="1" t="s">
        <v>71</v>
      </c>
      <c r="I1389">
        <v>1</v>
      </c>
      <c r="J1389" t="s">
        <v>234</v>
      </c>
      <c r="K1389" s="1" t="s">
        <v>168</v>
      </c>
      <c r="L1389" s="1" t="s">
        <v>178</v>
      </c>
      <c r="M1389">
        <v>33</v>
      </c>
      <c r="N1389">
        <v>0</v>
      </c>
      <c r="O1389">
        <v>0</v>
      </c>
      <c r="P1389">
        <v>0</v>
      </c>
      <c r="X1389" t="str">
        <f>Attack[[#This Row],[服装]]&amp;Attack[[#This Row],[名前]]&amp;Attack[[#This Row],[レアリティ]]</f>
        <v>スパイ北信介ICONIC</v>
      </c>
    </row>
    <row r="1390" spans="1:24" x14ac:dyDescent="0.25">
      <c r="A1390">
        <f>VLOOKUP(Attack[[#This Row],[No用]],SetNo[[No.用]:[vlookup 用]],2,FALSE)</f>
        <v>334</v>
      </c>
      <c r="B1390">
        <f>IF(ROW()=2,1,IF(A1389&lt;&gt;Attack[[#This Row],[No]],1,B1389+1))</f>
        <v>2</v>
      </c>
      <c r="C1390" s="1" t="s">
        <v>727</v>
      </c>
      <c r="D1390" s="1" t="s">
        <v>189</v>
      </c>
      <c r="E1390" s="1" t="s">
        <v>90</v>
      </c>
      <c r="F1390" s="1" t="s">
        <v>78</v>
      </c>
      <c r="G1390" s="1" t="s">
        <v>185</v>
      </c>
      <c r="H1390" s="1" t="s">
        <v>71</v>
      </c>
      <c r="I1390">
        <v>1</v>
      </c>
      <c r="J1390" t="s">
        <v>234</v>
      </c>
      <c r="K1390" s="1" t="s">
        <v>169</v>
      </c>
      <c r="L1390" s="1" t="s">
        <v>162</v>
      </c>
      <c r="M1390">
        <v>33</v>
      </c>
      <c r="N1390">
        <v>0</v>
      </c>
      <c r="O1390">
        <v>0</v>
      </c>
      <c r="P1390">
        <v>0</v>
      </c>
      <c r="X1390" t="str">
        <f>Attack[[#This Row],[服装]]&amp;Attack[[#This Row],[名前]]&amp;Attack[[#This Row],[レアリティ]]</f>
        <v>スパイ北信介ICONIC</v>
      </c>
    </row>
    <row r="1391" spans="1:24" x14ac:dyDescent="0.25">
      <c r="A1391">
        <f>VLOOKUP(Attack[[#This Row],[No用]],SetNo[[No.用]:[vlookup 用]],2,FALSE)</f>
        <v>334</v>
      </c>
      <c r="B1391">
        <f>IF(ROW()=2,1,IF(A1390&lt;&gt;Attack[[#This Row],[No]],1,B1390+1))</f>
        <v>3</v>
      </c>
      <c r="C1391" s="1" t="s">
        <v>727</v>
      </c>
      <c r="D1391" s="1" t="s">
        <v>189</v>
      </c>
      <c r="E1391" s="1" t="s">
        <v>90</v>
      </c>
      <c r="F1391" s="1" t="s">
        <v>78</v>
      </c>
      <c r="G1391" s="1" t="s">
        <v>185</v>
      </c>
      <c r="H1391" s="1" t="s">
        <v>71</v>
      </c>
      <c r="I1391">
        <v>1</v>
      </c>
      <c r="J1391" t="s">
        <v>234</v>
      </c>
      <c r="K1391" s="1" t="s">
        <v>257</v>
      </c>
      <c r="L1391" s="1" t="s">
        <v>178</v>
      </c>
      <c r="M1391">
        <v>36</v>
      </c>
      <c r="N1391">
        <v>0</v>
      </c>
      <c r="O1391">
        <v>0</v>
      </c>
      <c r="P1391">
        <v>0</v>
      </c>
      <c r="X1391" t="str">
        <f>Attack[[#This Row],[服装]]&amp;Attack[[#This Row],[名前]]&amp;Attack[[#This Row],[レアリティ]]</f>
        <v>スパイ北信介ICONIC</v>
      </c>
    </row>
    <row r="1392" spans="1:24" x14ac:dyDescent="0.25">
      <c r="A1392">
        <f>VLOOKUP(Attack[[#This Row],[No用]],SetNo[[No.用]:[vlookup 用]],2,FALSE)</f>
        <v>335</v>
      </c>
      <c r="B1392">
        <f>IF(ROW()=2,1,IF(A1391&lt;&gt;Attack[[#This Row],[No]],1,B1391+1))</f>
        <v>1</v>
      </c>
      <c r="C1392" s="1" t="s">
        <v>815</v>
      </c>
      <c r="D1392" s="1" t="s">
        <v>189</v>
      </c>
      <c r="E1392" s="1" t="s">
        <v>77</v>
      </c>
      <c r="F1392" s="1" t="s">
        <v>78</v>
      </c>
      <c r="G1392" s="1" t="s">
        <v>185</v>
      </c>
      <c r="H1392" s="1" t="s">
        <v>71</v>
      </c>
      <c r="I1392">
        <v>1</v>
      </c>
      <c r="J1392" t="s">
        <v>234</v>
      </c>
      <c r="K1392" s="1" t="s">
        <v>168</v>
      </c>
      <c r="L1392" s="1" t="s">
        <v>173</v>
      </c>
      <c r="M1392">
        <v>37</v>
      </c>
      <c r="N1392">
        <v>0</v>
      </c>
      <c r="O1392">
        <v>0</v>
      </c>
      <c r="P1392">
        <v>0</v>
      </c>
      <c r="X1392" t="str">
        <f>Attack[[#This Row],[服装]]&amp;Attack[[#This Row],[名前]]&amp;Attack[[#This Row],[レアリティ]]</f>
        <v>新年2北信介ICONIC</v>
      </c>
    </row>
    <row r="1393" spans="1:24" x14ac:dyDescent="0.25">
      <c r="A1393">
        <f>VLOOKUP(Attack[[#This Row],[No用]],SetNo[[No.用]:[vlookup 用]],2,FALSE)</f>
        <v>335</v>
      </c>
      <c r="B1393">
        <f>IF(ROW()=2,1,IF(A1392&lt;&gt;Attack[[#This Row],[No]],1,B1392+1))</f>
        <v>2</v>
      </c>
      <c r="C1393" s="1" t="s">
        <v>815</v>
      </c>
      <c r="D1393" s="1" t="s">
        <v>189</v>
      </c>
      <c r="E1393" s="1" t="s">
        <v>77</v>
      </c>
      <c r="F1393" s="1" t="s">
        <v>78</v>
      </c>
      <c r="G1393" s="1" t="s">
        <v>185</v>
      </c>
      <c r="H1393" s="1" t="s">
        <v>71</v>
      </c>
      <c r="I1393">
        <v>1</v>
      </c>
      <c r="J1393" t="s">
        <v>234</v>
      </c>
      <c r="K1393" s="1" t="s">
        <v>169</v>
      </c>
      <c r="L1393" s="1" t="s">
        <v>173</v>
      </c>
      <c r="M1393">
        <v>37</v>
      </c>
      <c r="N1393">
        <v>0</v>
      </c>
      <c r="O1393">
        <v>0</v>
      </c>
      <c r="P1393">
        <v>0</v>
      </c>
      <c r="X1393" t="str">
        <f>Attack[[#This Row],[服装]]&amp;Attack[[#This Row],[名前]]&amp;Attack[[#This Row],[レアリティ]]</f>
        <v>新年2北信介ICONIC</v>
      </c>
    </row>
    <row r="1394" spans="1:24" x14ac:dyDescent="0.25">
      <c r="A1394">
        <f>VLOOKUP(Attack[[#This Row],[No用]],SetNo[[No.用]:[vlookup 用]],2,FALSE)</f>
        <v>335</v>
      </c>
      <c r="B1394">
        <f>IF(ROW()=2,1,IF(A1393&lt;&gt;Attack[[#This Row],[No]],1,B1393+1))</f>
        <v>3</v>
      </c>
      <c r="C1394" s="1" t="s">
        <v>815</v>
      </c>
      <c r="D1394" s="1" t="s">
        <v>189</v>
      </c>
      <c r="E1394" s="1" t="s">
        <v>77</v>
      </c>
      <c r="F1394" s="1" t="s">
        <v>78</v>
      </c>
      <c r="G1394" s="1" t="s">
        <v>185</v>
      </c>
      <c r="H1394" s="1" t="s">
        <v>71</v>
      </c>
      <c r="I1394">
        <v>1</v>
      </c>
      <c r="J1394" t="s">
        <v>234</v>
      </c>
      <c r="K1394" s="1" t="s">
        <v>257</v>
      </c>
      <c r="L1394" s="1" t="s">
        <v>173</v>
      </c>
      <c r="M1394">
        <v>40</v>
      </c>
      <c r="N1394">
        <v>0</v>
      </c>
      <c r="O1394">
        <v>0</v>
      </c>
      <c r="P1394">
        <v>0</v>
      </c>
      <c r="X1394" t="str">
        <f>Attack[[#This Row],[服装]]&amp;Attack[[#This Row],[名前]]&amp;Attack[[#This Row],[レアリティ]]</f>
        <v>新年2北信介ICONIC</v>
      </c>
    </row>
    <row r="1395" spans="1:24" x14ac:dyDescent="0.25">
      <c r="A1395">
        <f>VLOOKUP(Attack[[#This Row],[No用]],SetNo[[No.用]:[vlookup 用]],2,FALSE)</f>
        <v>335</v>
      </c>
      <c r="B1395">
        <f>IF(ROW()=2,1,IF(A1394&lt;&gt;Attack[[#This Row],[No]],1,B1394+1))</f>
        <v>4</v>
      </c>
      <c r="C1395" s="1" t="s">
        <v>815</v>
      </c>
      <c r="D1395" s="1" t="s">
        <v>189</v>
      </c>
      <c r="E1395" s="1" t="s">
        <v>77</v>
      </c>
      <c r="F1395" s="1" t="s">
        <v>78</v>
      </c>
      <c r="G1395" s="1" t="s">
        <v>185</v>
      </c>
      <c r="H1395" s="1" t="s">
        <v>71</v>
      </c>
      <c r="I1395">
        <v>1</v>
      </c>
      <c r="J1395" t="s">
        <v>234</v>
      </c>
      <c r="K1395" s="1" t="s">
        <v>183</v>
      </c>
      <c r="L1395" s="1" t="s">
        <v>224</v>
      </c>
      <c r="M1395">
        <v>47</v>
      </c>
      <c r="N1395">
        <v>0</v>
      </c>
      <c r="O1395">
        <v>57</v>
      </c>
      <c r="P1395">
        <v>0</v>
      </c>
      <c r="W1395" s="1" t="s">
        <v>1495</v>
      </c>
      <c r="X1395" t="str">
        <f>Attack[[#This Row],[服装]]&amp;Attack[[#This Row],[名前]]&amp;Attack[[#This Row],[レアリティ]]</f>
        <v>新年2北信介ICONIC</v>
      </c>
    </row>
    <row r="1396" spans="1:24" x14ac:dyDescent="0.25">
      <c r="A1396">
        <f>VLOOKUP(Attack[[#This Row],[No用]],SetNo[[No.用]:[vlookup 用]],2,FALSE)</f>
        <v>336</v>
      </c>
      <c r="B1396">
        <f>IF(ROW()=2,1,IF(A1395&lt;&gt;Attack[[#This Row],[No]],1,B1395+1))</f>
        <v>1</v>
      </c>
      <c r="C1396" s="1" t="s">
        <v>928</v>
      </c>
      <c r="D1396" s="1" t="s">
        <v>189</v>
      </c>
      <c r="E1396" s="1" t="s">
        <v>73</v>
      </c>
      <c r="F1396" s="1" t="s">
        <v>78</v>
      </c>
      <c r="G1396" s="1" t="s">
        <v>185</v>
      </c>
      <c r="H1396" s="1" t="s">
        <v>71</v>
      </c>
      <c r="I1396">
        <v>1</v>
      </c>
      <c r="J1396" t="s">
        <v>234</v>
      </c>
      <c r="K1396" s="1" t="s">
        <v>168</v>
      </c>
      <c r="L1396" s="1" t="s">
        <v>173</v>
      </c>
      <c r="M1396">
        <v>38</v>
      </c>
      <c r="N1396">
        <v>0</v>
      </c>
      <c r="O1396">
        <v>0</v>
      </c>
      <c r="P1396">
        <v>0</v>
      </c>
      <c r="X1396" t="str">
        <f>Attack[[#This Row],[服装]]&amp;Attack[[#This Row],[名前]]&amp;Attack[[#This Row],[レアリティ]]</f>
        <v>職業体験2北信介ICONIC</v>
      </c>
    </row>
    <row r="1397" spans="1:24" x14ac:dyDescent="0.25">
      <c r="A1397">
        <f>VLOOKUP(Attack[[#This Row],[No用]],SetNo[[No.用]:[vlookup 用]],2,FALSE)</f>
        <v>336</v>
      </c>
      <c r="B1397">
        <f>IF(ROW()=2,1,IF(A1396&lt;&gt;Attack[[#This Row],[No]],1,B1396+1))</f>
        <v>2</v>
      </c>
      <c r="C1397" s="1" t="s">
        <v>928</v>
      </c>
      <c r="D1397" s="1" t="s">
        <v>189</v>
      </c>
      <c r="E1397" s="1" t="s">
        <v>73</v>
      </c>
      <c r="F1397" s="1" t="s">
        <v>78</v>
      </c>
      <c r="G1397" s="1" t="s">
        <v>185</v>
      </c>
      <c r="H1397" s="1" t="s">
        <v>71</v>
      </c>
      <c r="I1397">
        <v>1</v>
      </c>
      <c r="J1397" t="s">
        <v>234</v>
      </c>
      <c r="K1397" s="1" t="s">
        <v>169</v>
      </c>
      <c r="L1397" s="1" t="s">
        <v>173</v>
      </c>
      <c r="M1397">
        <v>38</v>
      </c>
      <c r="N1397">
        <v>0</v>
      </c>
      <c r="O1397">
        <v>0</v>
      </c>
      <c r="P1397">
        <v>0</v>
      </c>
      <c r="X1397" t="str">
        <f>Attack[[#This Row],[服装]]&amp;Attack[[#This Row],[名前]]&amp;Attack[[#This Row],[レアリティ]]</f>
        <v>職業体験2北信介ICONIC</v>
      </c>
    </row>
    <row r="1398" spans="1:24" x14ac:dyDescent="0.25">
      <c r="A1398">
        <f>VLOOKUP(Attack[[#This Row],[No用]],SetNo[[No.用]:[vlookup 用]],2,FALSE)</f>
        <v>336</v>
      </c>
      <c r="B1398">
        <f>IF(ROW()=2,1,IF(A1397&lt;&gt;Attack[[#This Row],[No]],1,B1397+1))</f>
        <v>3</v>
      </c>
      <c r="C1398" s="1" t="s">
        <v>928</v>
      </c>
      <c r="D1398" s="1" t="s">
        <v>189</v>
      </c>
      <c r="E1398" s="1" t="s">
        <v>73</v>
      </c>
      <c r="F1398" s="1" t="s">
        <v>78</v>
      </c>
      <c r="G1398" s="1" t="s">
        <v>185</v>
      </c>
      <c r="H1398" s="1" t="s">
        <v>71</v>
      </c>
      <c r="I1398">
        <v>1</v>
      </c>
      <c r="J1398" t="s">
        <v>234</v>
      </c>
      <c r="K1398" s="1" t="s">
        <v>257</v>
      </c>
      <c r="L1398" s="1" t="s">
        <v>173</v>
      </c>
      <c r="M1398">
        <v>41</v>
      </c>
      <c r="N1398">
        <v>0</v>
      </c>
      <c r="O1398">
        <v>0</v>
      </c>
      <c r="P1398">
        <v>0</v>
      </c>
      <c r="X1398" t="str">
        <f>Attack[[#This Row],[服装]]&amp;Attack[[#This Row],[名前]]&amp;Attack[[#This Row],[レアリティ]]</f>
        <v>職業体験2北信介ICONIC</v>
      </c>
    </row>
    <row r="1399" spans="1:24" x14ac:dyDescent="0.25">
      <c r="A1399">
        <f>VLOOKUP(Attack[[#This Row],[No用]],SetNo[[No.用]:[vlookup 用]],2,FALSE)</f>
        <v>336</v>
      </c>
      <c r="B1399">
        <f>IF(ROW()=2,1,IF(A1398&lt;&gt;Attack[[#This Row],[No]],1,B1398+1))</f>
        <v>4</v>
      </c>
      <c r="C1399" s="1" t="s">
        <v>928</v>
      </c>
      <c r="D1399" s="1" t="s">
        <v>189</v>
      </c>
      <c r="E1399" s="1" t="s">
        <v>73</v>
      </c>
      <c r="F1399" s="1" t="s">
        <v>78</v>
      </c>
      <c r="G1399" s="1" t="s">
        <v>185</v>
      </c>
      <c r="H1399" s="1" t="s">
        <v>71</v>
      </c>
      <c r="I1399">
        <v>1</v>
      </c>
      <c r="J1399" t="s">
        <v>234</v>
      </c>
      <c r="K1399" s="1" t="s">
        <v>183</v>
      </c>
      <c r="L1399" s="1" t="s">
        <v>224</v>
      </c>
      <c r="M1399">
        <v>48</v>
      </c>
      <c r="N1399">
        <v>0</v>
      </c>
      <c r="O1399">
        <v>58</v>
      </c>
      <c r="P1399">
        <v>0</v>
      </c>
      <c r="W1399" s="1" t="s">
        <v>1495</v>
      </c>
      <c r="X1399" t="str">
        <f>Attack[[#This Row],[服装]]&amp;Attack[[#This Row],[名前]]&amp;Attack[[#This Row],[レアリティ]]</f>
        <v>職業体験2北信介ICONIC</v>
      </c>
    </row>
    <row r="1400" spans="1:24" x14ac:dyDescent="0.25">
      <c r="A1400">
        <f>VLOOKUP(Attack[[#This Row],[No用]],SetNo[[No.用]:[vlookup 用]],2,FALSE)</f>
        <v>336</v>
      </c>
      <c r="B1400">
        <f>IF(ROW()=2,1,IF(A1399&lt;&gt;Attack[[#This Row],[No]],1,B1399+1))</f>
        <v>5</v>
      </c>
      <c r="C1400" s="1" t="s">
        <v>928</v>
      </c>
      <c r="D1400" s="1" t="s">
        <v>189</v>
      </c>
      <c r="E1400" s="1" t="s">
        <v>73</v>
      </c>
      <c r="F1400" s="1" t="s">
        <v>78</v>
      </c>
      <c r="G1400" s="1" t="s">
        <v>185</v>
      </c>
      <c r="H1400" s="1" t="s">
        <v>71</v>
      </c>
      <c r="I1400">
        <v>1</v>
      </c>
      <c r="J1400" t="s">
        <v>234</v>
      </c>
      <c r="K1400" s="1" t="s">
        <v>264</v>
      </c>
      <c r="L1400" s="1" t="s">
        <v>224</v>
      </c>
      <c r="M1400">
        <v>48</v>
      </c>
      <c r="N1400">
        <v>0</v>
      </c>
      <c r="O1400">
        <v>58</v>
      </c>
      <c r="P1400">
        <v>0</v>
      </c>
      <c r="W1400" s="1" t="s">
        <v>1496</v>
      </c>
      <c r="X1400" t="str">
        <f>Attack[[#This Row],[服装]]&amp;Attack[[#This Row],[名前]]&amp;Attack[[#This Row],[レアリティ]]</f>
        <v>職業体験2北信介ICONIC</v>
      </c>
    </row>
    <row r="1401" spans="1:24" x14ac:dyDescent="0.25">
      <c r="A1401">
        <f>VLOOKUP(Attack[[#This Row],[No用]],SetNo[[No.用]:[vlookup 用]],2,FALSE)</f>
        <v>337</v>
      </c>
      <c r="B1401">
        <f>IF(ROW()=2,1,IF(A1400&lt;&gt;Attack[[#This Row],[No]],1,B1400+1))</f>
        <v>1</v>
      </c>
      <c r="C1401" s="1" t="s">
        <v>149</v>
      </c>
      <c r="D1401" s="1" t="s">
        <v>189</v>
      </c>
      <c r="E1401" s="1" t="s">
        <v>90</v>
      </c>
      <c r="F1401" s="1" t="s">
        <v>78</v>
      </c>
      <c r="G1401" s="1" t="s">
        <v>185</v>
      </c>
      <c r="H1401" s="1" t="s">
        <v>71</v>
      </c>
      <c r="I1401">
        <v>1</v>
      </c>
      <c r="J1401" t="s">
        <v>234</v>
      </c>
      <c r="K1401" s="1" t="s">
        <v>168</v>
      </c>
      <c r="L1401" s="1" t="s">
        <v>178</v>
      </c>
      <c r="M1401">
        <v>33</v>
      </c>
      <c r="N1401">
        <v>0</v>
      </c>
      <c r="O1401">
        <v>0</v>
      </c>
      <c r="P1401">
        <v>0</v>
      </c>
      <c r="X1401" t="str">
        <f>Attack[[#This Row],[服装]]&amp;Attack[[#This Row],[名前]]&amp;Attack[[#This Row],[レアリティ]]</f>
        <v>制服北信介ICONIC</v>
      </c>
    </row>
    <row r="1402" spans="1:24" x14ac:dyDescent="0.25">
      <c r="A1402">
        <f>VLOOKUP(Attack[[#This Row],[No用]],SetNo[[No.用]:[vlookup 用]],2,FALSE)</f>
        <v>337</v>
      </c>
      <c r="B1402">
        <f>IF(ROW()=2,1,IF(A1401&lt;&gt;Attack[[#This Row],[No]],1,B1401+1))</f>
        <v>2</v>
      </c>
      <c r="C1402" s="1" t="s">
        <v>149</v>
      </c>
      <c r="D1402" s="1" t="s">
        <v>189</v>
      </c>
      <c r="E1402" s="1" t="s">
        <v>90</v>
      </c>
      <c r="F1402" s="1" t="s">
        <v>78</v>
      </c>
      <c r="G1402" s="1" t="s">
        <v>185</v>
      </c>
      <c r="H1402" s="1" t="s">
        <v>71</v>
      </c>
      <c r="I1402">
        <v>1</v>
      </c>
      <c r="J1402" t="s">
        <v>234</v>
      </c>
      <c r="K1402" s="1" t="s">
        <v>169</v>
      </c>
      <c r="L1402" s="1" t="s">
        <v>162</v>
      </c>
      <c r="M1402">
        <v>33</v>
      </c>
      <c r="N1402">
        <v>0</v>
      </c>
      <c r="O1402">
        <v>0</v>
      </c>
      <c r="P1402">
        <v>0</v>
      </c>
      <c r="X1402" t="str">
        <f>Attack[[#This Row],[服装]]&amp;Attack[[#This Row],[名前]]&amp;Attack[[#This Row],[レアリティ]]</f>
        <v>制服北信介ICONIC</v>
      </c>
    </row>
    <row r="1403" spans="1:24" x14ac:dyDescent="0.25">
      <c r="A1403">
        <f>VLOOKUP(Attack[[#This Row],[No用]],SetNo[[No.用]:[vlookup 用]],2,FALSE)</f>
        <v>337</v>
      </c>
      <c r="B1403">
        <f>IF(ROW()=2,1,IF(A1402&lt;&gt;Attack[[#This Row],[No]],1,B1402+1))</f>
        <v>3</v>
      </c>
      <c r="C1403" s="1" t="s">
        <v>149</v>
      </c>
      <c r="D1403" s="1" t="s">
        <v>189</v>
      </c>
      <c r="E1403" s="1" t="s">
        <v>90</v>
      </c>
      <c r="F1403" s="1" t="s">
        <v>78</v>
      </c>
      <c r="G1403" s="1" t="s">
        <v>185</v>
      </c>
      <c r="H1403" s="1" t="s">
        <v>71</v>
      </c>
      <c r="I1403">
        <v>1</v>
      </c>
      <c r="J1403" t="s">
        <v>234</v>
      </c>
      <c r="K1403" s="1" t="s">
        <v>257</v>
      </c>
      <c r="L1403" s="1" t="s">
        <v>178</v>
      </c>
      <c r="M1403">
        <v>36</v>
      </c>
      <c r="N1403">
        <v>0</v>
      </c>
      <c r="O1403">
        <v>0</v>
      </c>
      <c r="P1403">
        <v>0</v>
      </c>
      <c r="X1403" t="str">
        <f>Attack[[#This Row],[服装]]&amp;Attack[[#This Row],[名前]]&amp;Attack[[#This Row],[レアリティ]]</f>
        <v>制服北信介ICONIC</v>
      </c>
    </row>
    <row r="1404" spans="1:24" x14ac:dyDescent="0.25">
      <c r="A1404">
        <f>VLOOKUP(Attack[[#This Row],[No用]],SetNo[[No.用]:[vlookup 用]],2,FALSE)</f>
        <v>338</v>
      </c>
      <c r="B1404">
        <f>IF(ROW()=2,1,IF(A1403&lt;&gt;Attack[[#This Row],[No]],1,B1403+1))</f>
        <v>1</v>
      </c>
      <c r="C1404" s="1" t="s">
        <v>1446</v>
      </c>
      <c r="D1404" s="1" t="s">
        <v>189</v>
      </c>
      <c r="E1404" s="1" t="s">
        <v>77</v>
      </c>
      <c r="F1404" s="1" t="s">
        <v>78</v>
      </c>
      <c r="G1404" s="1" t="s">
        <v>185</v>
      </c>
      <c r="H1404" s="1" t="s">
        <v>71</v>
      </c>
      <c r="I1404">
        <v>1</v>
      </c>
      <c r="J1404" t="s">
        <v>234</v>
      </c>
      <c r="K1404" s="1" t="s">
        <v>168</v>
      </c>
      <c r="L1404" s="1" t="s">
        <v>173</v>
      </c>
      <c r="M1404">
        <v>38</v>
      </c>
      <c r="N1404">
        <v>0</v>
      </c>
      <c r="O1404">
        <v>0</v>
      </c>
      <c r="P1404">
        <v>0</v>
      </c>
      <c r="X1404" t="str">
        <f>Attack[[#This Row],[服装]]&amp;Attack[[#This Row],[名前]]&amp;Attack[[#This Row],[レアリティ]]</f>
        <v>和装体験北信介ICONIC</v>
      </c>
    </row>
    <row r="1405" spans="1:24" x14ac:dyDescent="0.25">
      <c r="A1405">
        <f>VLOOKUP(Attack[[#This Row],[No用]],SetNo[[No.用]:[vlookup 用]],2,FALSE)</f>
        <v>338</v>
      </c>
      <c r="B1405">
        <f>IF(ROW()=2,1,IF(A1404&lt;&gt;Attack[[#This Row],[No]],1,B1404+1))</f>
        <v>2</v>
      </c>
      <c r="C1405" s="1" t="s">
        <v>1446</v>
      </c>
      <c r="D1405" s="1" t="s">
        <v>189</v>
      </c>
      <c r="E1405" s="1" t="s">
        <v>77</v>
      </c>
      <c r="F1405" s="1" t="s">
        <v>78</v>
      </c>
      <c r="G1405" s="1" t="s">
        <v>185</v>
      </c>
      <c r="H1405" s="1" t="s">
        <v>71</v>
      </c>
      <c r="I1405">
        <v>1</v>
      </c>
      <c r="J1405" t="s">
        <v>234</v>
      </c>
      <c r="K1405" s="1" t="s">
        <v>169</v>
      </c>
      <c r="L1405" s="1" t="s">
        <v>173</v>
      </c>
      <c r="M1405">
        <v>38</v>
      </c>
      <c r="N1405">
        <v>0</v>
      </c>
      <c r="O1405">
        <v>0</v>
      </c>
      <c r="P1405">
        <v>0</v>
      </c>
      <c r="X1405" t="str">
        <f>Attack[[#This Row],[服装]]&amp;Attack[[#This Row],[名前]]&amp;Attack[[#This Row],[レアリティ]]</f>
        <v>和装体験北信介ICONIC</v>
      </c>
    </row>
    <row r="1406" spans="1:24" x14ac:dyDescent="0.25">
      <c r="A1406">
        <f>VLOOKUP(Attack[[#This Row],[No用]],SetNo[[No.用]:[vlookup 用]],2,FALSE)</f>
        <v>338</v>
      </c>
      <c r="B1406">
        <f>IF(ROW()=2,1,IF(A1405&lt;&gt;Attack[[#This Row],[No]],1,B1405+1))</f>
        <v>3</v>
      </c>
      <c r="C1406" s="1" t="s">
        <v>1446</v>
      </c>
      <c r="D1406" s="1" t="s">
        <v>189</v>
      </c>
      <c r="E1406" s="1" t="s">
        <v>77</v>
      </c>
      <c r="F1406" s="1" t="s">
        <v>78</v>
      </c>
      <c r="G1406" s="1" t="s">
        <v>185</v>
      </c>
      <c r="H1406" s="1" t="s">
        <v>71</v>
      </c>
      <c r="I1406">
        <v>1</v>
      </c>
      <c r="J1406" t="s">
        <v>234</v>
      </c>
      <c r="K1406" s="1" t="s">
        <v>170</v>
      </c>
      <c r="L1406" s="1" t="s">
        <v>173</v>
      </c>
      <c r="M1406">
        <v>41</v>
      </c>
      <c r="N1406">
        <v>0</v>
      </c>
      <c r="O1406">
        <v>0</v>
      </c>
      <c r="P1406">
        <v>0</v>
      </c>
      <c r="X1406" t="str">
        <f>Attack[[#This Row],[服装]]&amp;Attack[[#This Row],[名前]]&amp;Attack[[#This Row],[レアリティ]]</f>
        <v>和装体験北信介ICONIC</v>
      </c>
    </row>
    <row r="1407" spans="1:24" x14ac:dyDescent="0.25">
      <c r="A1407">
        <f>VLOOKUP(Attack[[#This Row],[No用]],SetNo[[No.用]:[vlookup 用]],2,FALSE)</f>
        <v>338</v>
      </c>
      <c r="B1407">
        <f>IF(ROW()=2,1,IF(A1406&lt;&gt;Attack[[#This Row],[No]],1,B1406+1))</f>
        <v>4</v>
      </c>
      <c r="C1407" s="1" t="s">
        <v>1446</v>
      </c>
      <c r="D1407" s="1" t="s">
        <v>189</v>
      </c>
      <c r="E1407" s="1" t="s">
        <v>77</v>
      </c>
      <c r="F1407" s="1" t="s">
        <v>78</v>
      </c>
      <c r="G1407" s="1" t="s">
        <v>185</v>
      </c>
      <c r="H1407" s="1" t="s">
        <v>71</v>
      </c>
      <c r="I1407">
        <v>1</v>
      </c>
      <c r="J1407" t="s">
        <v>234</v>
      </c>
      <c r="K1407" s="1" t="s">
        <v>257</v>
      </c>
      <c r="L1407" s="1" t="s">
        <v>173</v>
      </c>
      <c r="M1407">
        <v>41</v>
      </c>
      <c r="N1407">
        <v>0</v>
      </c>
      <c r="O1407">
        <v>0</v>
      </c>
      <c r="P1407">
        <v>0</v>
      </c>
      <c r="X1407" t="str">
        <f>Attack[[#This Row],[服装]]&amp;Attack[[#This Row],[名前]]&amp;Attack[[#This Row],[レアリティ]]</f>
        <v>和装体験北信介ICONIC</v>
      </c>
    </row>
    <row r="1408" spans="1:24" x14ac:dyDescent="0.25">
      <c r="A1408">
        <f>VLOOKUP(Attack[[#This Row],[No用]],SetNo[[No.用]:[vlookup 用]],2,FALSE)</f>
        <v>338</v>
      </c>
      <c r="B1408">
        <f>IF(ROW()=2,1,IF(A1407&lt;&gt;Attack[[#This Row],[No]],1,B1407+1))</f>
        <v>5</v>
      </c>
      <c r="C1408" s="1" t="s">
        <v>1446</v>
      </c>
      <c r="D1408" s="1" t="s">
        <v>189</v>
      </c>
      <c r="E1408" s="1" t="s">
        <v>77</v>
      </c>
      <c r="F1408" s="1" t="s">
        <v>78</v>
      </c>
      <c r="G1408" s="1" t="s">
        <v>185</v>
      </c>
      <c r="H1408" s="1" t="s">
        <v>71</v>
      </c>
      <c r="I1408">
        <v>1</v>
      </c>
      <c r="J1408" t="s">
        <v>234</v>
      </c>
      <c r="K1408" s="1" t="s">
        <v>183</v>
      </c>
      <c r="L1408" s="1" t="s">
        <v>224</v>
      </c>
      <c r="M1408">
        <v>49</v>
      </c>
      <c r="N1408">
        <v>0</v>
      </c>
      <c r="O1408">
        <v>59</v>
      </c>
      <c r="P1408">
        <v>0</v>
      </c>
      <c r="W1408" s="1" t="s">
        <v>1495</v>
      </c>
      <c r="X1408" t="str">
        <f>Attack[[#This Row],[服装]]&amp;Attack[[#This Row],[名前]]&amp;Attack[[#This Row],[レアリティ]]</f>
        <v>和装体験北信介ICONIC</v>
      </c>
    </row>
    <row r="1409" spans="1:24" x14ac:dyDescent="0.25">
      <c r="A1409">
        <f>VLOOKUP(Attack[[#This Row],[No用]],SetNo[[No.用]:[vlookup 用]],2,FALSE)</f>
        <v>338</v>
      </c>
      <c r="B1409">
        <f>IF(ROW()=2,1,IF(A1408&lt;&gt;Attack[[#This Row],[No]],1,B1408+1))</f>
        <v>6</v>
      </c>
      <c r="C1409" s="1" t="s">
        <v>1446</v>
      </c>
      <c r="D1409" s="1" t="s">
        <v>189</v>
      </c>
      <c r="E1409" s="1" t="s">
        <v>77</v>
      </c>
      <c r="F1409" s="1" t="s">
        <v>78</v>
      </c>
      <c r="G1409" s="1" t="s">
        <v>185</v>
      </c>
      <c r="H1409" s="1" t="s">
        <v>71</v>
      </c>
      <c r="I1409">
        <v>1</v>
      </c>
      <c r="J1409" t="s">
        <v>234</v>
      </c>
      <c r="K1409" s="1" t="s">
        <v>264</v>
      </c>
      <c r="L1409" s="1" t="s">
        <v>224</v>
      </c>
      <c r="M1409">
        <v>49</v>
      </c>
      <c r="N1409">
        <v>0</v>
      </c>
      <c r="O1409">
        <v>59</v>
      </c>
      <c r="P1409">
        <v>0</v>
      </c>
      <c r="W1409" s="1" t="s">
        <v>1496</v>
      </c>
      <c r="X1409" t="str">
        <f>Attack[[#This Row],[服装]]&amp;Attack[[#This Row],[名前]]&amp;Attack[[#This Row],[レアリティ]]</f>
        <v>和装体験北信介ICONIC</v>
      </c>
    </row>
    <row r="1410" spans="1:24" x14ac:dyDescent="0.25">
      <c r="A1410">
        <f>VLOOKUP(Attack[[#This Row],[No用]],SetNo[[No.用]:[vlookup 用]],2,FALSE)</f>
        <v>339</v>
      </c>
      <c r="B1410">
        <f>IF(ROW()=2,1,IF(A1409&lt;&gt;Attack[[#This Row],[No]],1,B1409+1))</f>
        <v>1</v>
      </c>
      <c r="C1410" s="1" t="s">
        <v>1674</v>
      </c>
      <c r="D1410" s="1" t="s">
        <v>189</v>
      </c>
      <c r="E1410" s="1" t="s">
        <v>73</v>
      </c>
      <c r="F1410" s="1" t="s">
        <v>78</v>
      </c>
      <c r="G1410" s="1" t="s">
        <v>185</v>
      </c>
      <c r="H1410" s="1" t="s">
        <v>71</v>
      </c>
      <c r="I1410">
        <v>1</v>
      </c>
      <c r="J1410" t="s">
        <v>234</v>
      </c>
      <c r="K1410" s="1" t="s">
        <v>168</v>
      </c>
      <c r="L1410" s="1" t="s">
        <v>178</v>
      </c>
      <c r="M1410">
        <v>33</v>
      </c>
      <c r="N1410">
        <v>0</v>
      </c>
      <c r="O1410">
        <v>0</v>
      </c>
      <c r="P1410">
        <v>0</v>
      </c>
      <c r="W1410" s="1"/>
      <c r="X1410" t="str">
        <f>Attack[[#This Row],[服装]]&amp;Attack[[#This Row],[名前]]&amp;Attack[[#This Row],[レアリティ]]</f>
        <v>思い出北信介ICONIC</v>
      </c>
    </row>
    <row r="1411" spans="1:24" x14ac:dyDescent="0.25">
      <c r="A1411">
        <f>VLOOKUP(Attack[[#This Row],[No用]],SetNo[[No.用]:[vlookup 用]],2,FALSE)</f>
        <v>339</v>
      </c>
      <c r="B1411">
        <f>IF(ROW()=2,1,IF(A1410&lt;&gt;Attack[[#This Row],[No]],1,B1410+1))</f>
        <v>2</v>
      </c>
      <c r="C1411" s="1" t="s">
        <v>1674</v>
      </c>
      <c r="D1411" s="1" t="s">
        <v>189</v>
      </c>
      <c r="E1411" s="1" t="s">
        <v>73</v>
      </c>
      <c r="F1411" s="1" t="s">
        <v>78</v>
      </c>
      <c r="G1411" s="1" t="s">
        <v>185</v>
      </c>
      <c r="H1411" s="1" t="s">
        <v>71</v>
      </c>
      <c r="I1411">
        <v>1</v>
      </c>
      <c r="J1411" t="s">
        <v>234</v>
      </c>
      <c r="K1411" s="1" t="s">
        <v>169</v>
      </c>
      <c r="L1411" s="1" t="s">
        <v>178</v>
      </c>
      <c r="M1411">
        <v>36</v>
      </c>
      <c r="N1411">
        <v>0</v>
      </c>
      <c r="O1411">
        <v>0</v>
      </c>
      <c r="P1411">
        <v>0</v>
      </c>
      <c r="W1411" s="1"/>
      <c r="X1411" t="str">
        <f>Attack[[#This Row],[服装]]&amp;Attack[[#This Row],[名前]]&amp;Attack[[#This Row],[レアリティ]]</f>
        <v>思い出北信介ICONIC</v>
      </c>
    </row>
    <row r="1412" spans="1:24" x14ac:dyDescent="0.25">
      <c r="A1412">
        <f>VLOOKUP(Attack[[#This Row],[No用]],SetNo[[No.用]:[vlookup 用]],2,FALSE)</f>
        <v>339</v>
      </c>
      <c r="B1412">
        <f>IF(ROW()=2,1,IF(A1411&lt;&gt;Attack[[#This Row],[No]],1,B1411+1))</f>
        <v>3</v>
      </c>
      <c r="C1412" s="1" t="s">
        <v>1674</v>
      </c>
      <c r="D1412" s="1" t="s">
        <v>189</v>
      </c>
      <c r="E1412" s="1" t="s">
        <v>73</v>
      </c>
      <c r="F1412" s="1" t="s">
        <v>78</v>
      </c>
      <c r="G1412" s="1" t="s">
        <v>185</v>
      </c>
      <c r="H1412" s="1" t="s">
        <v>71</v>
      </c>
      <c r="I1412">
        <v>1</v>
      </c>
      <c r="J1412" t="s">
        <v>234</v>
      </c>
      <c r="K1412" s="1" t="s">
        <v>257</v>
      </c>
      <c r="L1412" s="1" t="s">
        <v>178</v>
      </c>
      <c r="M1412">
        <v>36</v>
      </c>
      <c r="N1412">
        <v>0</v>
      </c>
      <c r="O1412">
        <v>0</v>
      </c>
      <c r="P1412">
        <v>0</v>
      </c>
      <c r="W1412" s="1"/>
      <c r="X1412" t="str">
        <f>Attack[[#This Row],[服装]]&amp;Attack[[#This Row],[名前]]&amp;Attack[[#This Row],[レアリティ]]</f>
        <v>思い出北信介ICONIC</v>
      </c>
    </row>
    <row r="1413" spans="1:24" x14ac:dyDescent="0.25">
      <c r="A1413">
        <f>VLOOKUP(Attack[[#This Row],[No用]],SetNo[[No.用]:[vlookup 用]],2,FALSE)</f>
        <v>340</v>
      </c>
      <c r="B1413">
        <f>IF(ROW()=2,1,IF(A1403&lt;&gt;Attack[[#This Row],[No]],1,B1403+1))</f>
        <v>1</v>
      </c>
      <c r="C1413" t="s">
        <v>108</v>
      </c>
      <c r="D1413" s="1" t="s">
        <v>522</v>
      </c>
      <c r="E1413" t="s">
        <v>77</v>
      </c>
      <c r="F1413" s="1" t="s">
        <v>78</v>
      </c>
      <c r="G1413" t="s">
        <v>185</v>
      </c>
      <c r="H1413" t="s">
        <v>71</v>
      </c>
      <c r="I1413">
        <v>1</v>
      </c>
      <c r="J1413" t="s">
        <v>234</v>
      </c>
      <c r="K1413" s="1" t="s">
        <v>168</v>
      </c>
      <c r="L1413" s="1" t="s">
        <v>173</v>
      </c>
      <c r="M1413">
        <v>37</v>
      </c>
      <c r="N1413">
        <v>0</v>
      </c>
      <c r="O1413">
        <v>0</v>
      </c>
      <c r="P1413">
        <v>0</v>
      </c>
      <c r="X1413" t="str">
        <f>Attack[[#This Row],[服装]]&amp;Attack[[#This Row],[名前]]&amp;Attack[[#This Row],[レアリティ]]</f>
        <v>ユニフォーム尾白アランICONIC</v>
      </c>
    </row>
    <row r="1414" spans="1:24" x14ac:dyDescent="0.25">
      <c r="A1414">
        <f>VLOOKUP(Attack[[#This Row],[No用]],SetNo[[No.用]:[vlookup 用]],2,FALSE)</f>
        <v>340</v>
      </c>
      <c r="B1414">
        <f>IF(ROW()=2,1,IF(A1413&lt;&gt;Attack[[#This Row],[No]],1,B1413+1))</f>
        <v>2</v>
      </c>
      <c r="C1414" t="s">
        <v>108</v>
      </c>
      <c r="D1414" s="1" t="s">
        <v>522</v>
      </c>
      <c r="E1414" t="s">
        <v>77</v>
      </c>
      <c r="F1414" s="1" t="s">
        <v>78</v>
      </c>
      <c r="G1414" t="s">
        <v>185</v>
      </c>
      <c r="H1414" t="s">
        <v>71</v>
      </c>
      <c r="I1414">
        <v>1</v>
      </c>
      <c r="J1414" t="s">
        <v>234</v>
      </c>
      <c r="K1414" s="1" t="s">
        <v>169</v>
      </c>
      <c r="L1414" s="1" t="s">
        <v>178</v>
      </c>
      <c r="M1414">
        <v>37</v>
      </c>
      <c r="N1414">
        <v>0</v>
      </c>
      <c r="O1414">
        <v>0</v>
      </c>
      <c r="P1414">
        <v>0</v>
      </c>
      <c r="X1414" t="str">
        <f>Attack[[#This Row],[服装]]&amp;Attack[[#This Row],[名前]]&amp;Attack[[#This Row],[レアリティ]]</f>
        <v>ユニフォーム尾白アランICONIC</v>
      </c>
    </row>
    <row r="1415" spans="1:24" x14ac:dyDescent="0.25">
      <c r="A1415">
        <f>VLOOKUP(Attack[[#This Row],[No用]],SetNo[[No.用]:[vlookup 用]],2,FALSE)</f>
        <v>340</v>
      </c>
      <c r="B1415">
        <f>IF(ROW()=2,1,IF(A1414&lt;&gt;Attack[[#This Row],[No]],1,B1414+1))</f>
        <v>3</v>
      </c>
      <c r="C1415" t="s">
        <v>108</v>
      </c>
      <c r="D1415" s="1" t="s">
        <v>522</v>
      </c>
      <c r="E1415" t="s">
        <v>77</v>
      </c>
      <c r="F1415" s="1" t="s">
        <v>78</v>
      </c>
      <c r="G1415" t="s">
        <v>185</v>
      </c>
      <c r="H1415" t="s">
        <v>71</v>
      </c>
      <c r="I1415">
        <v>1</v>
      </c>
      <c r="J1415" t="s">
        <v>234</v>
      </c>
      <c r="K1415" s="1" t="s">
        <v>170</v>
      </c>
      <c r="L1415" s="1" t="s">
        <v>173</v>
      </c>
      <c r="M1415">
        <v>42</v>
      </c>
      <c r="N1415">
        <v>0</v>
      </c>
      <c r="O1415">
        <v>0</v>
      </c>
      <c r="P1415">
        <v>0</v>
      </c>
      <c r="X1415" t="str">
        <f>Attack[[#This Row],[服装]]&amp;Attack[[#This Row],[名前]]&amp;Attack[[#This Row],[レアリティ]]</f>
        <v>ユニフォーム尾白アランICONIC</v>
      </c>
    </row>
    <row r="1416" spans="1:24" x14ac:dyDescent="0.25">
      <c r="A1416">
        <f>VLOOKUP(Attack[[#This Row],[No用]],SetNo[[No.用]:[vlookup 用]],2,FALSE)</f>
        <v>340</v>
      </c>
      <c r="B1416">
        <f>IF(ROW()=2,1,IF(A1415&lt;&gt;Attack[[#This Row],[No]],1,B1415+1))</f>
        <v>4</v>
      </c>
      <c r="C1416" t="s">
        <v>108</v>
      </c>
      <c r="D1416" s="1" t="s">
        <v>522</v>
      </c>
      <c r="E1416" t="s">
        <v>77</v>
      </c>
      <c r="F1416" s="1" t="s">
        <v>78</v>
      </c>
      <c r="G1416" t="s">
        <v>185</v>
      </c>
      <c r="H1416" t="s">
        <v>71</v>
      </c>
      <c r="I1416">
        <v>1</v>
      </c>
      <c r="J1416" t="s">
        <v>234</v>
      </c>
      <c r="K1416" s="1" t="s">
        <v>257</v>
      </c>
      <c r="L1416" s="1" t="s">
        <v>173</v>
      </c>
      <c r="M1416">
        <v>39</v>
      </c>
      <c r="N1416">
        <v>0</v>
      </c>
      <c r="O1416">
        <v>0</v>
      </c>
      <c r="P1416">
        <v>0</v>
      </c>
      <c r="X1416" t="str">
        <f>Attack[[#This Row],[服装]]&amp;Attack[[#This Row],[名前]]&amp;Attack[[#This Row],[レアリティ]]</f>
        <v>ユニフォーム尾白アランICONIC</v>
      </c>
    </row>
    <row r="1417" spans="1:24" x14ac:dyDescent="0.25">
      <c r="A1417">
        <f>VLOOKUP(Attack[[#This Row],[No用]],SetNo[[No.用]:[vlookup 用]],2,FALSE)</f>
        <v>340</v>
      </c>
      <c r="B1417">
        <f>IF(ROW()=2,1,IF(A1416&lt;&gt;Attack[[#This Row],[No]],1,B1416+1))</f>
        <v>5</v>
      </c>
      <c r="C1417" t="s">
        <v>108</v>
      </c>
      <c r="D1417" s="1" t="s">
        <v>522</v>
      </c>
      <c r="E1417" t="s">
        <v>77</v>
      </c>
      <c r="F1417" s="1" t="s">
        <v>78</v>
      </c>
      <c r="G1417" t="s">
        <v>185</v>
      </c>
      <c r="H1417" t="s">
        <v>71</v>
      </c>
      <c r="I1417">
        <v>1</v>
      </c>
      <c r="J1417" t="s">
        <v>234</v>
      </c>
      <c r="K1417" s="1" t="s">
        <v>183</v>
      </c>
      <c r="L1417" s="1" t="s">
        <v>224</v>
      </c>
      <c r="M1417">
        <v>45</v>
      </c>
      <c r="N1417">
        <v>0</v>
      </c>
      <c r="O1417">
        <v>55</v>
      </c>
      <c r="P1417">
        <v>0</v>
      </c>
      <c r="X1417" t="str">
        <f>Attack[[#This Row],[服装]]&amp;Attack[[#This Row],[名前]]&amp;Attack[[#This Row],[レアリティ]]</f>
        <v>ユニフォーム尾白アランICONIC</v>
      </c>
    </row>
    <row r="1418" spans="1:24" x14ac:dyDescent="0.25">
      <c r="A1418">
        <f>VLOOKUP(Attack[[#This Row],[No用]],SetNo[[No.用]:[vlookup 用]],2,FALSE)</f>
        <v>341</v>
      </c>
      <c r="B1418">
        <f>IF(ROW()=2,1,IF(A1417&lt;&gt;Attack[[#This Row],[No]],1,B1417+1))</f>
        <v>1</v>
      </c>
      <c r="C1418" s="1" t="s">
        <v>595</v>
      </c>
      <c r="D1418" s="1" t="s">
        <v>522</v>
      </c>
      <c r="E1418" s="1" t="s">
        <v>600</v>
      </c>
      <c r="F1418" s="1" t="s">
        <v>78</v>
      </c>
      <c r="G1418" t="s">
        <v>185</v>
      </c>
      <c r="H1418" t="s">
        <v>71</v>
      </c>
      <c r="I1418">
        <v>1</v>
      </c>
      <c r="J1418" t="s">
        <v>234</v>
      </c>
      <c r="K1418" s="1" t="s">
        <v>168</v>
      </c>
      <c r="L1418" s="1" t="s">
        <v>173</v>
      </c>
      <c r="M1418">
        <v>37</v>
      </c>
      <c r="N1418">
        <v>0</v>
      </c>
      <c r="O1418">
        <v>0</v>
      </c>
      <c r="P1418">
        <v>0</v>
      </c>
      <c r="X1418" t="str">
        <f>Attack[[#This Row],[服装]]&amp;Attack[[#This Row],[名前]]&amp;Attack[[#This Row],[レアリティ]]</f>
        <v>雪遊び尾白アランICONIC</v>
      </c>
    </row>
    <row r="1419" spans="1:24" x14ac:dyDescent="0.25">
      <c r="A1419">
        <f>VLOOKUP(Attack[[#This Row],[No用]],SetNo[[No.用]:[vlookup 用]],2,FALSE)</f>
        <v>341</v>
      </c>
      <c r="B1419">
        <f>IF(ROW()=2,1,IF(A1418&lt;&gt;Attack[[#This Row],[No]],1,B1418+1))</f>
        <v>2</v>
      </c>
      <c r="C1419" s="1" t="s">
        <v>595</v>
      </c>
      <c r="D1419" s="1" t="s">
        <v>522</v>
      </c>
      <c r="E1419" s="1" t="s">
        <v>600</v>
      </c>
      <c r="F1419" s="1" t="s">
        <v>78</v>
      </c>
      <c r="G1419" t="s">
        <v>185</v>
      </c>
      <c r="H1419" t="s">
        <v>71</v>
      </c>
      <c r="I1419">
        <v>1</v>
      </c>
      <c r="J1419" t="s">
        <v>234</v>
      </c>
      <c r="K1419" s="1" t="s">
        <v>169</v>
      </c>
      <c r="L1419" s="1" t="s">
        <v>178</v>
      </c>
      <c r="M1419">
        <v>37</v>
      </c>
      <c r="N1419">
        <v>0</v>
      </c>
      <c r="O1419">
        <v>0</v>
      </c>
      <c r="P1419">
        <v>0</v>
      </c>
      <c r="X1419" t="str">
        <f>Attack[[#This Row],[服装]]&amp;Attack[[#This Row],[名前]]&amp;Attack[[#This Row],[レアリティ]]</f>
        <v>雪遊び尾白アランICONIC</v>
      </c>
    </row>
    <row r="1420" spans="1:24" x14ac:dyDescent="0.25">
      <c r="A1420">
        <f>VLOOKUP(Attack[[#This Row],[No用]],SetNo[[No.用]:[vlookup 用]],2,FALSE)</f>
        <v>341</v>
      </c>
      <c r="B1420">
        <f>IF(ROW()=2,1,IF(A1419&lt;&gt;Attack[[#This Row],[No]],1,B1419+1))</f>
        <v>3</v>
      </c>
      <c r="C1420" s="1" t="s">
        <v>595</v>
      </c>
      <c r="D1420" s="1" t="s">
        <v>522</v>
      </c>
      <c r="E1420" s="1" t="s">
        <v>600</v>
      </c>
      <c r="F1420" s="1" t="s">
        <v>78</v>
      </c>
      <c r="G1420" t="s">
        <v>185</v>
      </c>
      <c r="H1420" t="s">
        <v>71</v>
      </c>
      <c r="I1420">
        <v>1</v>
      </c>
      <c r="J1420" t="s">
        <v>234</v>
      </c>
      <c r="K1420" s="1" t="s">
        <v>170</v>
      </c>
      <c r="L1420" s="1" t="s">
        <v>173</v>
      </c>
      <c r="M1420">
        <v>42</v>
      </c>
      <c r="N1420">
        <v>0</v>
      </c>
      <c r="O1420">
        <v>0</v>
      </c>
      <c r="P1420">
        <v>0</v>
      </c>
      <c r="X1420" t="str">
        <f>Attack[[#This Row],[服装]]&amp;Attack[[#This Row],[名前]]&amp;Attack[[#This Row],[レアリティ]]</f>
        <v>雪遊び尾白アランICONIC</v>
      </c>
    </row>
    <row r="1421" spans="1:24" x14ac:dyDescent="0.25">
      <c r="A1421">
        <f>VLOOKUP(Attack[[#This Row],[No用]],SetNo[[No.用]:[vlookup 用]],2,FALSE)</f>
        <v>341</v>
      </c>
      <c r="B1421">
        <f>IF(ROW()=2,1,IF(A1420&lt;&gt;Attack[[#This Row],[No]],1,B1420+1))</f>
        <v>4</v>
      </c>
      <c r="C1421" s="1" t="s">
        <v>595</v>
      </c>
      <c r="D1421" s="1" t="s">
        <v>522</v>
      </c>
      <c r="E1421" s="1" t="s">
        <v>600</v>
      </c>
      <c r="F1421" s="1" t="s">
        <v>78</v>
      </c>
      <c r="G1421" t="s">
        <v>185</v>
      </c>
      <c r="H1421" t="s">
        <v>71</v>
      </c>
      <c r="I1421">
        <v>1</v>
      </c>
      <c r="J1421" t="s">
        <v>234</v>
      </c>
      <c r="K1421" s="1" t="s">
        <v>257</v>
      </c>
      <c r="L1421" s="1" t="s">
        <v>173</v>
      </c>
      <c r="M1421">
        <v>39</v>
      </c>
      <c r="N1421">
        <v>0</v>
      </c>
      <c r="O1421">
        <v>0</v>
      </c>
      <c r="P1421">
        <v>0</v>
      </c>
      <c r="X1421" t="str">
        <f>Attack[[#This Row],[服装]]&amp;Attack[[#This Row],[名前]]&amp;Attack[[#This Row],[レアリティ]]</f>
        <v>雪遊び尾白アランICONIC</v>
      </c>
    </row>
    <row r="1422" spans="1:24" x14ac:dyDescent="0.25">
      <c r="A1422">
        <f>VLOOKUP(Attack[[#This Row],[No用]],SetNo[[No.用]:[vlookup 用]],2,FALSE)</f>
        <v>341</v>
      </c>
      <c r="B1422">
        <f>IF(ROW()=2,1,IF(A1421&lt;&gt;Attack[[#This Row],[No]],1,B1421+1))</f>
        <v>5</v>
      </c>
      <c r="C1422" s="1" t="s">
        <v>595</v>
      </c>
      <c r="D1422" s="1" t="s">
        <v>522</v>
      </c>
      <c r="E1422" s="1" t="s">
        <v>600</v>
      </c>
      <c r="F1422" s="1" t="s">
        <v>78</v>
      </c>
      <c r="G1422" t="s">
        <v>185</v>
      </c>
      <c r="H1422" t="s">
        <v>71</v>
      </c>
      <c r="I1422">
        <v>1</v>
      </c>
      <c r="J1422" t="s">
        <v>234</v>
      </c>
      <c r="K1422" s="1" t="s">
        <v>183</v>
      </c>
      <c r="L1422" s="1" t="s">
        <v>224</v>
      </c>
      <c r="M1422">
        <v>45</v>
      </c>
      <c r="N1422">
        <v>0</v>
      </c>
      <c r="O1422">
        <v>55</v>
      </c>
      <c r="P1422">
        <v>0</v>
      </c>
      <c r="X1422" t="str">
        <f>Attack[[#This Row],[服装]]&amp;Attack[[#This Row],[名前]]&amp;Attack[[#This Row],[レアリティ]]</f>
        <v>雪遊び尾白アランICONIC</v>
      </c>
    </row>
    <row r="1423" spans="1:24" x14ac:dyDescent="0.25">
      <c r="A1423">
        <f>VLOOKUP(Attack[[#This Row],[No用]],SetNo[[No.用]:[vlookup 用]],2,FALSE)</f>
        <v>342</v>
      </c>
      <c r="B1423">
        <f>IF(ROW()=2,1,IF(A1422&lt;&gt;Attack[[#This Row],[No]],1,B1422+1))</f>
        <v>1</v>
      </c>
      <c r="C1423" s="1" t="s">
        <v>960</v>
      </c>
      <c r="D1423" s="1" t="s">
        <v>522</v>
      </c>
      <c r="E1423" s="1" t="s">
        <v>73</v>
      </c>
      <c r="F1423" s="1" t="s">
        <v>78</v>
      </c>
      <c r="G1423" s="1" t="s">
        <v>185</v>
      </c>
      <c r="H1423" s="1" t="s">
        <v>71</v>
      </c>
      <c r="I1423">
        <v>1</v>
      </c>
      <c r="J1423" t="s">
        <v>234</v>
      </c>
      <c r="K1423" s="1" t="s">
        <v>168</v>
      </c>
      <c r="L1423" s="1" t="s">
        <v>178</v>
      </c>
      <c r="M1423">
        <v>35</v>
      </c>
      <c r="N1423">
        <v>0</v>
      </c>
      <c r="O1423">
        <v>0</v>
      </c>
      <c r="P1423">
        <v>0</v>
      </c>
      <c r="X1423" t="str">
        <f>Attack[[#This Row],[服装]]&amp;Attack[[#This Row],[名前]]&amp;Attack[[#This Row],[レアリティ]]</f>
        <v>夏祭り2尾白アランICONIC</v>
      </c>
    </row>
    <row r="1424" spans="1:24" x14ac:dyDescent="0.25">
      <c r="A1424">
        <f>VLOOKUP(Attack[[#This Row],[No用]],SetNo[[No.用]:[vlookup 用]],2,FALSE)</f>
        <v>342</v>
      </c>
      <c r="B1424">
        <f>IF(ROW()=2,1,IF(A1423&lt;&gt;Attack[[#This Row],[No]],1,B1423+1))</f>
        <v>2</v>
      </c>
      <c r="C1424" s="1" t="s">
        <v>960</v>
      </c>
      <c r="D1424" s="1" t="s">
        <v>522</v>
      </c>
      <c r="E1424" s="1" t="s">
        <v>73</v>
      </c>
      <c r="F1424" s="1" t="s">
        <v>78</v>
      </c>
      <c r="G1424" s="1" t="s">
        <v>185</v>
      </c>
      <c r="H1424" s="1" t="s">
        <v>71</v>
      </c>
      <c r="I1424">
        <v>1</v>
      </c>
      <c r="J1424" t="s">
        <v>234</v>
      </c>
      <c r="K1424" s="1" t="s">
        <v>169</v>
      </c>
      <c r="L1424" s="1" t="s">
        <v>162</v>
      </c>
      <c r="M1424">
        <v>34</v>
      </c>
      <c r="N1424">
        <v>0</v>
      </c>
      <c r="O1424">
        <v>0</v>
      </c>
      <c r="P1424">
        <v>0</v>
      </c>
      <c r="X1424" t="str">
        <f>Attack[[#This Row],[服装]]&amp;Attack[[#This Row],[名前]]&amp;Attack[[#This Row],[レアリティ]]</f>
        <v>夏祭り2尾白アランICONIC</v>
      </c>
    </row>
    <row r="1425" spans="1:24" x14ac:dyDescent="0.25">
      <c r="A1425">
        <f>VLOOKUP(Attack[[#This Row],[No用]],SetNo[[No.用]:[vlookup 用]],2,FALSE)</f>
        <v>342</v>
      </c>
      <c r="B1425">
        <f>IF(ROW()=2,1,IF(A1424&lt;&gt;Attack[[#This Row],[No]],1,B1424+1))</f>
        <v>3</v>
      </c>
      <c r="C1425" s="1" t="s">
        <v>960</v>
      </c>
      <c r="D1425" s="1" t="s">
        <v>522</v>
      </c>
      <c r="E1425" s="1" t="s">
        <v>73</v>
      </c>
      <c r="F1425" s="1" t="s">
        <v>78</v>
      </c>
      <c r="G1425" s="1" t="s">
        <v>185</v>
      </c>
      <c r="H1425" s="1" t="s">
        <v>71</v>
      </c>
      <c r="I1425">
        <v>1</v>
      </c>
      <c r="J1425" t="s">
        <v>234</v>
      </c>
      <c r="K1425" s="1" t="s">
        <v>170</v>
      </c>
      <c r="L1425" s="1" t="s">
        <v>178</v>
      </c>
      <c r="M1425">
        <v>39</v>
      </c>
      <c r="N1425">
        <v>0</v>
      </c>
      <c r="O1425">
        <v>0</v>
      </c>
      <c r="P1425">
        <v>0</v>
      </c>
      <c r="X1425" t="str">
        <f>Attack[[#This Row],[服装]]&amp;Attack[[#This Row],[名前]]&amp;Attack[[#This Row],[レアリティ]]</f>
        <v>夏祭り2尾白アランICONIC</v>
      </c>
    </row>
    <row r="1426" spans="1:24" x14ac:dyDescent="0.25">
      <c r="A1426">
        <f>VLOOKUP(Attack[[#This Row],[No用]],SetNo[[No.用]:[vlookup 用]],2,FALSE)</f>
        <v>342</v>
      </c>
      <c r="B1426">
        <f>IF(ROW()=2,1,IF(A1425&lt;&gt;Attack[[#This Row],[No]],1,B1425+1))</f>
        <v>4</v>
      </c>
      <c r="C1426" s="1" t="s">
        <v>960</v>
      </c>
      <c r="D1426" s="1" t="s">
        <v>522</v>
      </c>
      <c r="E1426" s="1" t="s">
        <v>73</v>
      </c>
      <c r="F1426" s="1" t="s">
        <v>78</v>
      </c>
      <c r="G1426" s="1" t="s">
        <v>185</v>
      </c>
      <c r="H1426" s="1" t="s">
        <v>71</v>
      </c>
      <c r="I1426">
        <v>1</v>
      </c>
      <c r="J1426" t="s">
        <v>234</v>
      </c>
      <c r="K1426" s="1" t="s">
        <v>257</v>
      </c>
      <c r="L1426" s="1" t="s">
        <v>162</v>
      </c>
      <c r="M1426">
        <v>33</v>
      </c>
      <c r="N1426">
        <v>0</v>
      </c>
      <c r="O1426">
        <v>0</v>
      </c>
      <c r="P1426">
        <v>0</v>
      </c>
      <c r="X1426" t="str">
        <f>Attack[[#This Row],[服装]]&amp;Attack[[#This Row],[名前]]&amp;Attack[[#This Row],[レアリティ]]</f>
        <v>夏祭り2尾白アランICONIC</v>
      </c>
    </row>
    <row r="1427" spans="1:24" x14ac:dyDescent="0.25">
      <c r="A1427">
        <f>VLOOKUP(Attack[[#This Row],[No用]],SetNo[[No.用]:[vlookup 用]],2,FALSE)</f>
        <v>342</v>
      </c>
      <c r="B1427">
        <f>IF(ROW()=2,1,IF(A1426&lt;&gt;Attack[[#This Row],[No]],1,B1426+1))</f>
        <v>5</v>
      </c>
      <c r="C1427" s="1" t="s">
        <v>960</v>
      </c>
      <c r="D1427" s="1" t="s">
        <v>522</v>
      </c>
      <c r="E1427" s="1" t="s">
        <v>73</v>
      </c>
      <c r="F1427" s="1" t="s">
        <v>78</v>
      </c>
      <c r="G1427" s="1" t="s">
        <v>185</v>
      </c>
      <c r="H1427" s="1" t="s">
        <v>71</v>
      </c>
      <c r="I1427">
        <v>1</v>
      </c>
      <c r="J1427" t="s">
        <v>234</v>
      </c>
      <c r="K1427" s="1" t="s">
        <v>264</v>
      </c>
      <c r="L1427" s="1" t="s">
        <v>162</v>
      </c>
      <c r="M1427">
        <v>33</v>
      </c>
      <c r="N1427">
        <v>0</v>
      </c>
      <c r="O1427">
        <v>0</v>
      </c>
      <c r="P1427">
        <v>0</v>
      </c>
      <c r="X1427" t="str">
        <f>Attack[[#This Row],[服装]]&amp;Attack[[#This Row],[名前]]&amp;Attack[[#This Row],[レアリティ]]</f>
        <v>夏祭り2尾白アランICONIC</v>
      </c>
    </row>
    <row r="1428" spans="1:24" x14ac:dyDescent="0.25">
      <c r="A1428">
        <f>VLOOKUP(Attack[[#This Row],[No用]],SetNo[[No.用]:[vlookup 用]],2,FALSE)</f>
        <v>343</v>
      </c>
      <c r="B1428">
        <f>IF(ROW()=2,1,IF(A1427&lt;&gt;Attack[[#This Row],[No]],1,B1427+1))</f>
        <v>1</v>
      </c>
      <c r="C1428" t="s">
        <v>108</v>
      </c>
      <c r="D1428" s="1" t="s">
        <v>524</v>
      </c>
      <c r="E1428" t="s">
        <v>77</v>
      </c>
      <c r="F1428" s="1" t="s">
        <v>80</v>
      </c>
      <c r="G1428" t="s">
        <v>185</v>
      </c>
      <c r="H1428" t="s">
        <v>71</v>
      </c>
      <c r="I1428">
        <v>0</v>
      </c>
      <c r="J1428" t="s">
        <v>234</v>
      </c>
      <c r="M1428">
        <v>0</v>
      </c>
      <c r="N1428">
        <v>0</v>
      </c>
      <c r="O1428">
        <v>0</v>
      </c>
      <c r="P1428">
        <v>0</v>
      </c>
      <c r="X1428" t="str">
        <f>Attack[[#This Row],[服装]]&amp;Attack[[#This Row],[名前]]&amp;Attack[[#This Row],[レアリティ]]</f>
        <v>ユニフォーム赤木路成ICONIC</v>
      </c>
    </row>
    <row r="1429" spans="1:24" x14ac:dyDescent="0.25">
      <c r="A1429">
        <f>VLOOKUP(Attack[[#This Row],[No用]],SetNo[[No.用]:[vlookup 用]],2,FALSE)</f>
        <v>344</v>
      </c>
      <c r="B1429">
        <f>IF(ROW()=2,1,IF(A1428&lt;&gt;Attack[[#This Row],[No]],1,B1428+1))</f>
        <v>1</v>
      </c>
      <c r="C1429" s="1" t="s">
        <v>790</v>
      </c>
      <c r="D1429" s="1" t="s">
        <v>524</v>
      </c>
      <c r="E1429" s="1" t="s">
        <v>73</v>
      </c>
      <c r="F1429" s="1" t="s">
        <v>80</v>
      </c>
      <c r="G1429" s="1" t="s">
        <v>185</v>
      </c>
      <c r="H1429" s="1" t="s">
        <v>71</v>
      </c>
      <c r="I1429">
        <v>0</v>
      </c>
      <c r="J1429" t="s">
        <v>234</v>
      </c>
      <c r="M1429">
        <v>0</v>
      </c>
      <c r="N1429">
        <v>0</v>
      </c>
      <c r="O1429">
        <v>0</v>
      </c>
      <c r="P1429">
        <v>0</v>
      </c>
      <c r="X1429" t="str">
        <f>Attack[[#This Row],[服装]]&amp;Attack[[#This Row],[名前]]&amp;Attack[[#This Row],[レアリティ]]</f>
        <v>Xmas2赤木路成ICONIC</v>
      </c>
    </row>
    <row r="1430" spans="1:24" x14ac:dyDescent="0.25">
      <c r="A1430">
        <f>VLOOKUP(Attack[[#This Row],[No用]],SetNo[[No.用]:[vlookup 用]],2,FALSE)</f>
        <v>345</v>
      </c>
      <c r="B1430">
        <f>IF(ROW()=2,1,IF(A1429&lt;&gt;Attack[[#This Row],[No]],1,B1429+1))</f>
        <v>1</v>
      </c>
      <c r="C1430" t="s">
        <v>108</v>
      </c>
      <c r="D1430" s="1" t="s">
        <v>526</v>
      </c>
      <c r="E1430" t="s">
        <v>77</v>
      </c>
      <c r="F1430" s="1" t="s">
        <v>82</v>
      </c>
      <c r="G1430" t="s">
        <v>185</v>
      </c>
      <c r="H1430" t="s">
        <v>71</v>
      </c>
      <c r="I1430">
        <v>1</v>
      </c>
      <c r="J1430" t="s">
        <v>234</v>
      </c>
      <c r="K1430" s="1" t="s">
        <v>168</v>
      </c>
      <c r="L1430" s="1" t="s">
        <v>178</v>
      </c>
      <c r="M1430">
        <v>33</v>
      </c>
      <c r="N1430">
        <v>0</v>
      </c>
      <c r="O1430">
        <v>0</v>
      </c>
      <c r="P1430">
        <v>0</v>
      </c>
      <c r="X1430" t="str">
        <f>Attack[[#This Row],[服装]]&amp;Attack[[#This Row],[名前]]&amp;Attack[[#This Row],[レアリティ]]</f>
        <v>ユニフォーム大耳練ICONIC</v>
      </c>
    </row>
    <row r="1431" spans="1:24" x14ac:dyDescent="0.25">
      <c r="A1431">
        <f>VLOOKUP(Attack[[#This Row],[No用]],SetNo[[No.用]:[vlookup 用]],2,FALSE)</f>
        <v>345</v>
      </c>
      <c r="B1431">
        <f>IF(ROW()=2,1,IF(A1430&lt;&gt;Attack[[#This Row],[No]],1,B1430+1))</f>
        <v>2</v>
      </c>
      <c r="C1431" t="s">
        <v>108</v>
      </c>
      <c r="D1431" s="1" t="s">
        <v>526</v>
      </c>
      <c r="E1431" t="s">
        <v>77</v>
      </c>
      <c r="F1431" s="1" t="s">
        <v>82</v>
      </c>
      <c r="G1431" t="s">
        <v>185</v>
      </c>
      <c r="H1431" t="s">
        <v>71</v>
      </c>
      <c r="I1431">
        <v>1</v>
      </c>
      <c r="J1431" t="s">
        <v>234</v>
      </c>
      <c r="K1431" s="1" t="s">
        <v>169</v>
      </c>
      <c r="L1431" s="1" t="s">
        <v>162</v>
      </c>
      <c r="M1431">
        <v>30</v>
      </c>
      <c r="N1431">
        <v>0</v>
      </c>
      <c r="O1431">
        <v>0</v>
      </c>
      <c r="P1431">
        <v>0</v>
      </c>
      <c r="X1431" t="str">
        <f>Attack[[#This Row],[服装]]&amp;Attack[[#This Row],[名前]]&amp;Attack[[#This Row],[レアリティ]]</f>
        <v>ユニフォーム大耳練ICONIC</v>
      </c>
    </row>
    <row r="1432" spans="1:24" x14ac:dyDescent="0.25">
      <c r="A1432">
        <f>VLOOKUP(Attack[[#This Row],[No用]],SetNo[[No.用]:[vlookup 用]],2,FALSE)</f>
        <v>345</v>
      </c>
      <c r="B1432">
        <f>IF(ROW()=2,1,IF(A1431&lt;&gt;Attack[[#This Row],[No]],1,B1431+1))</f>
        <v>3</v>
      </c>
      <c r="C1432" t="s">
        <v>108</v>
      </c>
      <c r="D1432" s="1" t="s">
        <v>526</v>
      </c>
      <c r="E1432" t="s">
        <v>77</v>
      </c>
      <c r="F1432" s="1" t="s">
        <v>82</v>
      </c>
      <c r="G1432" t="s">
        <v>185</v>
      </c>
      <c r="H1432" t="s">
        <v>71</v>
      </c>
      <c r="I1432">
        <v>1</v>
      </c>
      <c r="J1432" t="s">
        <v>234</v>
      </c>
      <c r="K1432" s="1" t="s">
        <v>172</v>
      </c>
      <c r="L1432" s="1" t="s">
        <v>162</v>
      </c>
      <c r="M1432">
        <v>28</v>
      </c>
      <c r="N1432">
        <v>0</v>
      </c>
      <c r="O1432">
        <v>0</v>
      </c>
      <c r="P1432">
        <v>0</v>
      </c>
      <c r="X1432" t="str">
        <f>Attack[[#This Row],[服装]]&amp;Attack[[#This Row],[名前]]&amp;Attack[[#This Row],[レアリティ]]</f>
        <v>ユニフォーム大耳練ICONIC</v>
      </c>
    </row>
    <row r="1433" spans="1:24" x14ac:dyDescent="0.25">
      <c r="A1433">
        <f>VLOOKUP(Attack[[#This Row],[No用]],SetNo[[No.用]:[vlookup 用]],2,FALSE)</f>
        <v>346</v>
      </c>
      <c r="B1433">
        <f>IF(ROW()=2,1,IF(A1432&lt;&gt;Attack[[#This Row],[No]],1,B1432+1))</f>
        <v>1</v>
      </c>
      <c r="C1433" s="1" t="s">
        <v>1446</v>
      </c>
      <c r="D1433" s="1" t="s">
        <v>526</v>
      </c>
      <c r="E1433" s="1" t="s">
        <v>73</v>
      </c>
      <c r="F1433" s="1" t="s">
        <v>82</v>
      </c>
      <c r="G1433" s="1" t="s">
        <v>185</v>
      </c>
      <c r="H1433" s="1" t="s">
        <v>71</v>
      </c>
      <c r="I1433">
        <v>1</v>
      </c>
      <c r="J1433" t="s">
        <v>234</v>
      </c>
      <c r="K1433" s="1" t="s">
        <v>168</v>
      </c>
      <c r="L1433" s="1" t="s">
        <v>178</v>
      </c>
      <c r="M1433">
        <v>33</v>
      </c>
      <c r="N1433">
        <v>0</v>
      </c>
      <c r="O1433">
        <v>0</v>
      </c>
      <c r="P1433">
        <v>0</v>
      </c>
      <c r="X1433" t="str">
        <f>Attack[[#This Row],[服装]]&amp;Attack[[#This Row],[名前]]&amp;Attack[[#This Row],[レアリティ]]</f>
        <v>和装体験大耳練ICONIC</v>
      </c>
    </row>
    <row r="1434" spans="1:24" x14ac:dyDescent="0.25">
      <c r="A1434">
        <f>VLOOKUP(Attack[[#This Row],[No用]],SetNo[[No.用]:[vlookup 用]],2,FALSE)</f>
        <v>346</v>
      </c>
      <c r="B1434">
        <f>IF(ROW()=2,1,IF(A1433&lt;&gt;Attack[[#This Row],[No]],1,B1433+1))</f>
        <v>2</v>
      </c>
      <c r="C1434" s="1" t="s">
        <v>1446</v>
      </c>
      <c r="D1434" s="1" t="s">
        <v>526</v>
      </c>
      <c r="E1434" s="1" t="s">
        <v>73</v>
      </c>
      <c r="F1434" s="1" t="s">
        <v>82</v>
      </c>
      <c r="G1434" s="1" t="s">
        <v>185</v>
      </c>
      <c r="H1434" s="1" t="s">
        <v>71</v>
      </c>
      <c r="I1434">
        <v>1</v>
      </c>
      <c r="J1434" t="s">
        <v>234</v>
      </c>
      <c r="K1434" s="1" t="s">
        <v>169</v>
      </c>
      <c r="L1434" s="1" t="s">
        <v>162</v>
      </c>
      <c r="M1434">
        <v>30</v>
      </c>
      <c r="N1434">
        <v>0</v>
      </c>
      <c r="O1434">
        <v>0</v>
      </c>
      <c r="P1434">
        <v>0</v>
      </c>
      <c r="X1434" t="str">
        <f>Attack[[#This Row],[服装]]&amp;Attack[[#This Row],[名前]]&amp;Attack[[#This Row],[レアリティ]]</f>
        <v>和装体験大耳練ICONIC</v>
      </c>
    </row>
    <row r="1435" spans="1:24" x14ac:dyDescent="0.25">
      <c r="A1435">
        <f>VLOOKUP(Attack[[#This Row],[No用]],SetNo[[No.用]:[vlookup 用]],2,FALSE)</f>
        <v>346</v>
      </c>
      <c r="B1435">
        <f>IF(ROW()=2,1,IF(A1434&lt;&gt;Attack[[#This Row],[No]],1,B1434+1))</f>
        <v>3</v>
      </c>
      <c r="C1435" s="1" t="s">
        <v>1446</v>
      </c>
      <c r="D1435" s="1" t="s">
        <v>526</v>
      </c>
      <c r="E1435" s="1" t="s">
        <v>73</v>
      </c>
      <c r="F1435" s="1" t="s">
        <v>82</v>
      </c>
      <c r="G1435" s="1" t="s">
        <v>185</v>
      </c>
      <c r="H1435" s="1" t="s">
        <v>71</v>
      </c>
      <c r="I1435">
        <v>1</v>
      </c>
      <c r="J1435" t="s">
        <v>234</v>
      </c>
      <c r="K1435" s="1" t="s">
        <v>172</v>
      </c>
      <c r="L1435" s="1" t="s">
        <v>162</v>
      </c>
      <c r="M1435">
        <v>28</v>
      </c>
      <c r="N1435">
        <v>0</v>
      </c>
      <c r="O1435">
        <v>0</v>
      </c>
      <c r="P1435">
        <v>0</v>
      </c>
      <c r="X1435" t="str">
        <f>Attack[[#This Row],[服装]]&amp;Attack[[#This Row],[名前]]&amp;Attack[[#This Row],[レアリティ]]</f>
        <v>和装体験大耳練ICONIC</v>
      </c>
    </row>
    <row r="1436" spans="1:24" x14ac:dyDescent="0.25">
      <c r="A1436">
        <f>VLOOKUP(Attack[[#This Row],[No用]],SetNo[[No.用]:[vlookup 用]],2,FALSE)</f>
        <v>347</v>
      </c>
      <c r="B1436">
        <f>IF(ROW()=2,1,IF(A1432&lt;&gt;Attack[[#This Row],[No]],1,B1432+1))</f>
        <v>1</v>
      </c>
      <c r="C1436" t="s">
        <v>108</v>
      </c>
      <c r="D1436" s="1" t="s">
        <v>528</v>
      </c>
      <c r="E1436" t="s">
        <v>77</v>
      </c>
      <c r="F1436" s="1" t="s">
        <v>78</v>
      </c>
      <c r="G1436" t="s">
        <v>185</v>
      </c>
      <c r="H1436" t="s">
        <v>71</v>
      </c>
      <c r="I1436">
        <v>1</v>
      </c>
      <c r="J1436" t="s">
        <v>234</v>
      </c>
      <c r="K1436" s="1" t="s">
        <v>168</v>
      </c>
      <c r="L1436" s="1" t="s">
        <v>162</v>
      </c>
      <c r="M1436">
        <v>33</v>
      </c>
      <c r="N1436">
        <v>0</v>
      </c>
      <c r="O1436">
        <v>0</v>
      </c>
      <c r="P1436">
        <v>0</v>
      </c>
      <c r="X1436" t="str">
        <f>Attack[[#This Row],[服装]]&amp;Attack[[#This Row],[名前]]&amp;Attack[[#This Row],[レアリティ]]</f>
        <v>ユニフォーム理石平介ICONIC</v>
      </c>
    </row>
    <row r="1437" spans="1:24" x14ac:dyDescent="0.25">
      <c r="A1437">
        <f>VLOOKUP(Attack[[#This Row],[No用]],SetNo[[No.用]:[vlookup 用]],2,FALSE)</f>
        <v>347</v>
      </c>
      <c r="B1437">
        <f>IF(ROW()=2,1,IF(A1436&lt;&gt;Attack[[#This Row],[No]],1,B1436+1))</f>
        <v>2</v>
      </c>
      <c r="C1437" t="s">
        <v>108</v>
      </c>
      <c r="D1437" s="1" t="s">
        <v>528</v>
      </c>
      <c r="E1437" t="s">
        <v>77</v>
      </c>
      <c r="F1437" s="1" t="s">
        <v>78</v>
      </c>
      <c r="G1437" t="s">
        <v>185</v>
      </c>
      <c r="H1437" t="s">
        <v>71</v>
      </c>
      <c r="I1437">
        <v>1</v>
      </c>
      <c r="J1437" t="s">
        <v>234</v>
      </c>
      <c r="K1437" s="1" t="s">
        <v>169</v>
      </c>
      <c r="L1437" s="1" t="s">
        <v>162</v>
      </c>
      <c r="M1437">
        <v>33</v>
      </c>
      <c r="N1437">
        <v>0</v>
      </c>
      <c r="O1437">
        <v>0</v>
      </c>
      <c r="P1437">
        <v>0</v>
      </c>
      <c r="X1437" t="str">
        <f>Attack[[#This Row],[服装]]&amp;Attack[[#This Row],[名前]]&amp;Attack[[#This Row],[レアリティ]]</f>
        <v>ユニフォーム理石平介ICONIC</v>
      </c>
    </row>
    <row r="1438" spans="1:24" x14ac:dyDescent="0.25">
      <c r="A1438">
        <f>VLOOKUP(Attack[[#This Row],[No用]],SetNo[[No.用]:[vlookup 用]],2,FALSE)</f>
        <v>347</v>
      </c>
      <c r="B1438">
        <f>IF(ROW()=2,1,IF(A1437&lt;&gt;Attack[[#This Row],[No]],1,B1437+1))</f>
        <v>3</v>
      </c>
      <c r="C1438" t="s">
        <v>108</v>
      </c>
      <c r="D1438" s="1" t="s">
        <v>528</v>
      </c>
      <c r="E1438" t="s">
        <v>77</v>
      </c>
      <c r="F1438" s="1" t="s">
        <v>78</v>
      </c>
      <c r="G1438" t="s">
        <v>185</v>
      </c>
      <c r="H1438" t="s">
        <v>71</v>
      </c>
      <c r="I1438">
        <v>1</v>
      </c>
      <c r="J1438" t="s">
        <v>234</v>
      </c>
      <c r="K1438" s="1" t="s">
        <v>257</v>
      </c>
      <c r="L1438" s="1" t="s">
        <v>162</v>
      </c>
      <c r="M1438">
        <v>35</v>
      </c>
      <c r="N1438">
        <v>0</v>
      </c>
      <c r="O1438">
        <v>0</v>
      </c>
      <c r="P1438">
        <v>0</v>
      </c>
      <c r="X1438" t="str">
        <f>Attack[[#This Row],[服装]]&amp;Attack[[#This Row],[名前]]&amp;Attack[[#This Row],[レアリティ]]</f>
        <v>ユニフォーム理石平介ICONIC</v>
      </c>
    </row>
    <row r="1439" spans="1:24" x14ac:dyDescent="0.25">
      <c r="A1439">
        <f>VLOOKUP(Attack[[#This Row],[No用]],SetNo[[No.用]:[vlookup 用]],2,FALSE)</f>
        <v>348</v>
      </c>
      <c r="B1439">
        <f>IF(ROW()=2,1,IF(A1438&lt;&gt;Attack[[#This Row],[No]],1,B1438+1))</f>
        <v>1</v>
      </c>
      <c r="C1439" s="1" t="s">
        <v>108</v>
      </c>
      <c r="D1439" s="1" t="s">
        <v>671</v>
      </c>
      <c r="E1439" s="1" t="s">
        <v>77</v>
      </c>
      <c r="F1439" s="1" t="s">
        <v>78</v>
      </c>
      <c r="G1439" s="1" t="s">
        <v>185</v>
      </c>
      <c r="H1439" s="1" t="s">
        <v>71</v>
      </c>
      <c r="I1439">
        <v>1</v>
      </c>
      <c r="J1439" t="s">
        <v>234</v>
      </c>
      <c r="K1439" s="1" t="s">
        <v>168</v>
      </c>
      <c r="L1439" s="1" t="s">
        <v>173</v>
      </c>
      <c r="M1439">
        <v>36</v>
      </c>
      <c r="N1439">
        <v>0</v>
      </c>
      <c r="O1439">
        <v>0</v>
      </c>
      <c r="P1439">
        <v>0</v>
      </c>
      <c r="X1439" t="str">
        <f>Attack[[#This Row],[服装]]&amp;Attack[[#This Row],[名前]]&amp;Attack[[#This Row],[レアリティ]]</f>
        <v>ユニフォーム銀島結ICONIC</v>
      </c>
    </row>
    <row r="1440" spans="1:24" x14ac:dyDescent="0.25">
      <c r="A1440">
        <f>VLOOKUP(Attack[[#This Row],[No用]],SetNo[[No.用]:[vlookup 用]],2,FALSE)</f>
        <v>348</v>
      </c>
      <c r="B1440">
        <f>IF(ROW()=2,1,IF(A1439&lt;&gt;Attack[[#This Row],[No]],1,B1439+1))</f>
        <v>2</v>
      </c>
      <c r="C1440" s="1" t="s">
        <v>108</v>
      </c>
      <c r="D1440" s="1" t="s">
        <v>671</v>
      </c>
      <c r="E1440" s="1" t="s">
        <v>77</v>
      </c>
      <c r="F1440" s="1" t="s">
        <v>78</v>
      </c>
      <c r="G1440" s="1" t="s">
        <v>185</v>
      </c>
      <c r="H1440" s="1" t="s">
        <v>71</v>
      </c>
      <c r="I1440">
        <v>1</v>
      </c>
      <c r="J1440" t="s">
        <v>234</v>
      </c>
      <c r="K1440" s="1" t="s">
        <v>169</v>
      </c>
      <c r="L1440" s="1" t="s">
        <v>173</v>
      </c>
      <c r="M1440">
        <v>36</v>
      </c>
      <c r="N1440">
        <v>0</v>
      </c>
      <c r="O1440">
        <v>0</v>
      </c>
      <c r="P1440">
        <v>0</v>
      </c>
      <c r="X1440" t="str">
        <f>Attack[[#This Row],[服装]]&amp;Attack[[#This Row],[名前]]&amp;Attack[[#This Row],[レアリティ]]</f>
        <v>ユニフォーム銀島結ICONIC</v>
      </c>
    </row>
    <row r="1441" spans="1:24" x14ac:dyDescent="0.25">
      <c r="A1441">
        <f>VLOOKUP(Attack[[#This Row],[No用]],SetNo[[No.用]:[vlookup 用]],2,FALSE)</f>
        <v>348</v>
      </c>
      <c r="B1441">
        <f>IF(ROW()=2,1,IF(A1440&lt;&gt;Attack[[#This Row],[No]],1,B1440+1))</f>
        <v>3</v>
      </c>
      <c r="C1441" s="1" t="s">
        <v>108</v>
      </c>
      <c r="D1441" s="1" t="s">
        <v>671</v>
      </c>
      <c r="E1441" s="1" t="s">
        <v>77</v>
      </c>
      <c r="F1441" s="1" t="s">
        <v>78</v>
      </c>
      <c r="G1441" s="1" t="s">
        <v>185</v>
      </c>
      <c r="H1441" s="1" t="s">
        <v>71</v>
      </c>
      <c r="I1441">
        <v>1</v>
      </c>
      <c r="J1441" t="s">
        <v>234</v>
      </c>
      <c r="K1441" s="1" t="s">
        <v>257</v>
      </c>
      <c r="L1441" s="1" t="s">
        <v>173</v>
      </c>
      <c r="M1441">
        <v>39</v>
      </c>
      <c r="N1441">
        <v>0</v>
      </c>
      <c r="O1441">
        <v>0</v>
      </c>
      <c r="P1441">
        <v>0</v>
      </c>
      <c r="X1441" t="str">
        <f>Attack[[#This Row],[服装]]&amp;Attack[[#This Row],[名前]]&amp;Attack[[#This Row],[レアリティ]]</f>
        <v>ユニフォーム銀島結ICONIC</v>
      </c>
    </row>
    <row r="1442" spans="1:24" x14ac:dyDescent="0.25">
      <c r="A1442">
        <f>VLOOKUP(Attack[[#This Row],[No用]],SetNo[[No.用]:[vlookup 用]],2,FALSE)</f>
        <v>348</v>
      </c>
      <c r="B1442">
        <f>IF(ROW()=2,1,IF(A1441&lt;&gt;Attack[[#This Row],[No]],1,B1441+1))</f>
        <v>4</v>
      </c>
      <c r="C1442" s="1" t="s">
        <v>108</v>
      </c>
      <c r="D1442" s="1" t="s">
        <v>671</v>
      </c>
      <c r="E1442" s="1" t="s">
        <v>77</v>
      </c>
      <c r="F1442" s="1" t="s">
        <v>78</v>
      </c>
      <c r="G1442" s="1" t="s">
        <v>185</v>
      </c>
      <c r="H1442" s="1" t="s">
        <v>71</v>
      </c>
      <c r="I1442">
        <v>1</v>
      </c>
      <c r="J1442" t="s">
        <v>234</v>
      </c>
      <c r="K1442" s="1" t="s">
        <v>172</v>
      </c>
      <c r="L1442" s="1" t="s">
        <v>162</v>
      </c>
      <c r="M1442">
        <v>33</v>
      </c>
      <c r="N1442">
        <v>0</v>
      </c>
      <c r="O1442">
        <v>0</v>
      </c>
      <c r="P1442">
        <v>0</v>
      </c>
      <c r="X1442" t="str">
        <f>Attack[[#This Row],[服装]]&amp;Attack[[#This Row],[名前]]&amp;Attack[[#This Row],[レアリティ]]</f>
        <v>ユニフォーム銀島結ICONIC</v>
      </c>
    </row>
    <row r="1443" spans="1:24" x14ac:dyDescent="0.25">
      <c r="A1443">
        <f>VLOOKUP(Attack[[#This Row],[No用]],SetNo[[No.用]:[vlookup 用]],2,FALSE)</f>
        <v>348</v>
      </c>
      <c r="B1443">
        <f>IF(ROW()=2,1,IF(A1442&lt;&gt;Attack[[#This Row],[No]],1,B1442+1))</f>
        <v>5</v>
      </c>
      <c r="C1443" s="1" t="s">
        <v>108</v>
      </c>
      <c r="D1443" s="1" t="s">
        <v>671</v>
      </c>
      <c r="E1443" s="1" t="s">
        <v>77</v>
      </c>
      <c r="F1443" s="1" t="s">
        <v>78</v>
      </c>
      <c r="G1443" s="1" t="s">
        <v>185</v>
      </c>
      <c r="H1443" s="1" t="s">
        <v>71</v>
      </c>
      <c r="I1443">
        <v>1</v>
      </c>
      <c r="J1443" t="s">
        <v>234</v>
      </c>
      <c r="K1443" s="1" t="s">
        <v>257</v>
      </c>
      <c r="L1443" s="1" t="s">
        <v>224</v>
      </c>
      <c r="M1443">
        <v>46</v>
      </c>
      <c r="N1443">
        <v>0</v>
      </c>
      <c r="O1443">
        <v>56</v>
      </c>
      <c r="P1443">
        <v>0</v>
      </c>
      <c r="X1443" t="str">
        <f>Attack[[#This Row],[服装]]&amp;Attack[[#This Row],[名前]]&amp;Attack[[#This Row],[レアリティ]]</f>
        <v>ユニフォーム銀島結ICONIC</v>
      </c>
    </row>
    <row r="1444" spans="1:24" x14ac:dyDescent="0.25">
      <c r="A1444">
        <f>VLOOKUP(Attack[[#This Row],[No用]],SetNo[[No.用]:[vlookup 用]],2,FALSE)</f>
        <v>348</v>
      </c>
      <c r="B1444">
        <f>IF(ROW()=2,1,IF(A1443&lt;&gt;Attack[[#This Row],[No]],1,B1443+1))</f>
        <v>6</v>
      </c>
      <c r="C1444" s="1" t="s">
        <v>108</v>
      </c>
      <c r="D1444" s="1" t="s">
        <v>671</v>
      </c>
      <c r="E1444" s="1" t="s">
        <v>77</v>
      </c>
      <c r="F1444" s="1" t="s">
        <v>78</v>
      </c>
      <c r="G1444" s="1" t="s">
        <v>185</v>
      </c>
      <c r="H1444" s="1" t="s">
        <v>71</v>
      </c>
      <c r="I1444">
        <v>1</v>
      </c>
      <c r="J1444" t="s">
        <v>234</v>
      </c>
      <c r="K1444" s="1" t="s">
        <v>183</v>
      </c>
      <c r="L1444" s="1" t="s">
        <v>224</v>
      </c>
      <c r="M1444">
        <v>46</v>
      </c>
      <c r="N1444">
        <v>0</v>
      </c>
      <c r="O1444">
        <v>56</v>
      </c>
      <c r="P1444">
        <v>0</v>
      </c>
      <c r="X1444" t="str">
        <f>Attack[[#This Row],[服装]]&amp;Attack[[#This Row],[名前]]&amp;Attack[[#This Row],[レアリティ]]</f>
        <v>ユニフォーム銀島結ICONIC</v>
      </c>
    </row>
    <row r="1445" spans="1:24" x14ac:dyDescent="0.25">
      <c r="A1445">
        <f>VLOOKUP(Attack[[#This Row],[No用]],SetNo[[No.用]:[vlookup 用]],2,FALSE)</f>
        <v>349</v>
      </c>
      <c r="B1445">
        <f>IF(ROW()=2,1,IF(A1444&lt;&gt;Attack[[#This Row],[No]],1,B1444+1))</f>
        <v>1</v>
      </c>
      <c r="C1445" s="1" t="s">
        <v>790</v>
      </c>
      <c r="D1445" s="1" t="s">
        <v>671</v>
      </c>
      <c r="E1445" s="1" t="s">
        <v>73</v>
      </c>
      <c r="F1445" s="1" t="s">
        <v>78</v>
      </c>
      <c r="G1445" s="1" t="s">
        <v>185</v>
      </c>
      <c r="H1445" s="1" t="s">
        <v>71</v>
      </c>
      <c r="I1445">
        <v>1</v>
      </c>
      <c r="J1445" t="s">
        <v>234</v>
      </c>
      <c r="K1445" s="1" t="s">
        <v>168</v>
      </c>
      <c r="L1445" s="1" t="s">
        <v>173</v>
      </c>
      <c r="M1445">
        <v>36</v>
      </c>
      <c r="N1445">
        <v>0</v>
      </c>
      <c r="O1445">
        <v>0</v>
      </c>
      <c r="P1445">
        <v>0</v>
      </c>
      <c r="X1445" t="str">
        <f>Attack[[#This Row],[服装]]&amp;Attack[[#This Row],[名前]]&amp;Attack[[#This Row],[レアリティ]]</f>
        <v>Xmas2銀島結ICONIC</v>
      </c>
    </row>
    <row r="1446" spans="1:24" x14ac:dyDescent="0.25">
      <c r="A1446">
        <f>VLOOKUP(Attack[[#This Row],[No用]],SetNo[[No.用]:[vlookup 用]],2,FALSE)</f>
        <v>349</v>
      </c>
      <c r="B1446">
        <f>IF(ROW()=2,1,IF(A1445&lt;&gt;Attack[[#This Row],[No]],1,B1445+1))</f>
        <v>2</v>
      </c>
      <c r="C1446" s="1" t="s">
        <v>790</v>
      </c>
      <c r="D1446" s="1" t="s">
        <v>671</v>
      </c>
      <c r="E1446" s="1" t="s">
        <v>73</v>
      </c>
      <c r="F1446" s="1" t="s">
        <v>78</v>
      </c>
      <c r="G1446" s="1" t="s">
        <v>185</v>
      </c>
      <c r="H1446" s="1" t="s">
        <v>71</v>
      </c>
      <c r="I1446">
        <v>1</v>
      </c>
      <c r="J1446" t="s">
        <v>234</v>
      </c>
      <c r="K1446" s="1" t="s">
        <v>169</v>
      </c>
      <c r="L1446" s="1" t="s">
        <v>173</v>
      </c>
      <c r="M1446">
        <v>36</v>
      </c>
      <c r="N1446">
        <v>0</v>
      </c>
      <c r="O1446">
        <v>0</v>
      </c>
      <c r="P1446">
        <v>0</v>
      </c>
      <c r="X1446" t="str">
        <f>Attack[[#This Row],[服装]]&amp;Attack[[#This Row],[名前]]&amp;Attack[[#This Row],[レアリティ]]</f>
        <v>Xmas2銀島結ICONIC</v>
      </c>
    </row>
    <row r="1447" spans="1:24" x14ac:dyDescent="0.25">
      <c r="A1447">
        <f>VLOOKUP(Attack[[#This Row],[No用]],SetNo[[No.用]:[vlookup 用]],2,FALSE)</f>
        <v>349</v>
      </c>
      <c r="B1447">
        <f>IF(ROW()=2,1,IF(A1446&lt;&gt;Attack[[#This Row],[No]],1,B1446+1))</f>
        <v>3</v>
      </c>
      <c r="C1447" s="1" t="s">
        <v>790</v>
      </c>
      <c r="D1447" s="1" t="s">
        <v>671</v>
      </c>
      <c r="E1447" s="1" t="s">
        <v>73</v>
      </c>
      <c r="F1447" s="1" t="s">
        <v>78</v>
      </c>
      <c r="G1447" s="1" t="s">
        <v>185</v>
      </c>
      <c r="H1447" s="1" t="s">
        <v>71</v>
      </c>
      <c r="I1447">
        <v>1</v>
      </c>
      <c r="J1447" t="s">
        <v>234</v>
      </c>
      <c r="K1447" s="1" t="s">
        <v>257</v>
      </c>
      <c r="L1447" s="1" t="s">
        <v>173</v>
      </c>
      <c r="M1447">
        <v>39</v>
      </c>
      <c r="N1447">
        <v>0</v>
      </c>
      <c r="O1447">
        <v>0</v>
      </c>
      <c r="P1447">
        <v>0</v>
      </c>
      <c r="X1447" t="str">
        <f>Attack[[#This Row],[服装]]&amp;Attack[[#This Row],[名前]]&amp;Attack[[#This Row],[レアリティ]]</f>
        <v>Xmas2銀島結ICONIC</v>
      </c>
    </row>
    <row r="1448" spans="1:24" x14ac:dyDescent="0.25">
      <c r="A1448">
        <f>VLOOKUP(Attack[[#This Row],[No用]],SetNo[[No.用]:[vlookup 用]],2,FALSE)</f>
        <v>349</v>
      </c>
      <c r="B1448">
        <f>IF(ROW()=2,1,IF(A1447&lt;&gt;Attack[[#This Row],[No]],1,B1447+1))</f>
        <v>4</v>
      </c>
      <c r="C1448" s="1" t="s">
        <v>790</v>
      </c>
      <c r="D1448" s="1" t="s">
        <v>671</v>
      </c>
      <c r="E1448" s="1" t="s">
        <v>73</v>
      </c>
      <c r="F1448" s="1" t="s">
        <v>78</v>
      </c>
      <c r="G1448" s="1" t="s">
        <v>185</v>
      </c>
      <c r="H1448" s="1" t="s">
        <v>71</v>
      </c>
      <c r="I1448">
        <v>1</v>
      </c>
      <c r="J1448" t="s">
        <v>234</v>
      </c>
      <c r="K1448" s="1" t="s">
        <v>172</v>
      </c>
      <c r="L1448" s="1" t="s">
        <v>162</v>
      </c>
      <c r="M1448">
        <v>33</v>
      </c>
      <c r="N1448">
        <v>0</v>
      </c>
      <c r="O1448">
        <v>0</v>
      </c>
      <c r="P1448">
        <v>0</v>
      </c>
      <c r="X1448" t="str">
        <f>Attack[[#This Row],[服装]]&amp;Attack[[#This Row],[名前]]&amp;Attack[[#This Row],[レアリティ]]</f>
        <v>Xmas2銀島結ICONIC</v>
      </c>
    </row>
    <row r="1449" spans="1:24" x14ac:dyDescent="0.25">
      <c r="A1449">
        <f>VLOOKUP(Attack[[#This Row],[No用]],SetNo[[No.用]:[vlookup 用]],2,FALSE)</f>
        <v>349</v>
      </c>
      <c r="B1449">
        <f>IF(ROW()=2,1,IF(A1448&lt;&gt;Attack[[#This Row],[No]],1,B1448+1))</f>
        <v>5</v>
      </c>
      <c r="C1449" s="1" t="s">
        <v>790</v>
      </c>
      <c r="D1449" s="1" t="s">
        <v>671</v>
      </c>
      <c r="E1449" s="1" t="s">
        <v>73</v>
      </c>
      <c r="F1449" s="1" t="s">
        <v>78</v>
      </c>
      <c r="G1449" s="1" t="s">
        <v>185</v>
      </c>
      <c r="H1449" s="1" t="s">
        <v>71</v>
      </c>
      <c r="I1449">
        <v>1</v>
      </c>
      <c r="J1449" t="s">
        <v>234</v>
      </c>
      <c r="K1449" s="1" t="s">
        <v>183</v>
      </c>
      <c r="L1449" s="1" t="s">
        <v>224</v>
      </c>
      <c r="M1449">
        <v>46</v>
      </c>
      <c r="N1449">
        <v>0</v>
      </c>
      <c r="O1449">
        <v>56</v>
      </c>
      <c r="P1449">
        <v>0</v>
      </c>
      <c r="X1449" t="str">
        <f>Attack[[#This Row],[服装]]&amp;Attack[[#This Row],[名前]]&amp;Attack[[#This Row],[レアリティ]]</f>
        <v>Xmas2銀島結ICONIC</v>
      </c>
    </row>
    <row r="1450" spans="1:24" x14ac:dyDescent="0.25">
      <c r="A1450">
        <f>VLOOKUP(Attack[[#This Row],[No用]],SetNo[[No.用]:[vlookup 用]],2,FALSE)</f>
        <v>349</v>
      </c>
      <c r="B1450">
        <f>IF(ROW()=2,1,IF(A1449&lt;&gt;Attack[[#This Row],[No]],1,B1449+1))</f>
        <v>6</v>
      </c>
      <c r="C1450" s="1" t="s">
        <v>790</v>
      </c>
      <c r="D1450" s="1" t="s">
        <v>671</v>
      </c>
      <c r="E1450" s="1" t="s">
        <v>73</v>
      </c>
      <c r="F1450" s="1" t="s">
        <v>78</v>
      </c>
      <c r="G1450" s="1" t="s">
        <v>185</v>
      </c>
      <c r="H1450" s="1" t="s">
        <v>71</v>
      </c>
      <c r="I1450">
        <v>1</v>
      </c>
      <c r="J1450" t="s">
        <v>234</v>
      </c>
      <c r="K1450" s="1" t="s">
        <v>264</v>
      </c>
      <c r="L1450" s="1" t="s">
        <v>224</v>
      </c>
      <c r="M1450">
        <v>46</v>
      </c>
      <c r="N1450">
        <v>0</v>
      </c>
      <c r="O1450">
        <v>56</v>
      </c>
      <c r="P1450">
        <v>0</v>
      </c>
      <c r="X1450" t="str">
        <f>Attack[[#This Row],[服装]]&amp;Attack[[#This Row],[名前]]&amp;Attack[[#This Row],[レアリティ]]</f>
        <v>Xmas2銀島結ICONIC</v>
      </c>
    </row>
    <row r="1451" spans="1:24" x14ac:dyDescent="0.25">
      <c r="A1451">
        <f>VLOOKUP(Attack[[#This Row],[No用]],SetNo[[No.用]:[vlookup 用]],2,FALSE)</f>
        <v>350</v>
      </c>
      <c r="B1451">
        <f>IF(ROW()=2,1,IF(A1450&lt;&gt;Attack[[#This Row],[No]],1,B1450+1))</f>
        <v>1</v>
      </c>
      <c r="C1451" t="s">
        <v>108</v>
      </c>
      <c r="D1451" t="s">
        <v>122</v>
      </c>
      <c r="E1451" t="s">
        <v>90</v>
      </c>
      <c r="F1451" t="s">
        <v>78</v>
      </c>
      <c r="G1451" t="s">
        <v>128</v>
      </c>
      <c r="H1451" t="s">
        <v>71</v>
      </c>
      <c r="I1451">
        <v>1</v>
      </c>
      <c r="J1451" t="s">
        <v>234</v>
      </c>
      <c r="K1451" s="1" t="s">
        <v>168</v>
      </c>
      <c r="L1451" s="1" t="s">
        <v>173</v>
      </c>
      <c r="M1451">
        <v>39</v>
      </c>
      <c r="N1451">
        <v>0</v>
      </c>
      <c r="O1451">
        <v>0</v>
      </c>
      <c r="P1451">
        <v>0</v>
      </c>
      <c r="X1451" t="str">
        <f>Attack[[#This Row],[服装]]&amp;Attack[[#This Row],[名前]]&amp;Attack[[#This Row],[レアリティ]]</f>
        <v>ユニフォーム木兎光太郎ICONIC</v>
      </c>
    </row>
    <row r="1452" spans="1:24" x14ac:dyDescent="0.25">
      <c r="A1452">
        <f>VLOOKUP(Attack[[#This Row],[No用]],SetNo[[No.用]:[vlookup 用]],2,FALSE)</f>
        <v>350</v>
      </c>
      <c r="B1452">
        <f>IF(ROW()=2,1,IF(A1451&lt;&gt;Attack[[#This Row],[No]],1,B1451+1))</f>
        <v>2</v>
      </c>
      <c r="C1452" t="s">
        <v>108</v>
      </c>
      <c r="D1452" t="s">
        <v>122</v>
      </c>
      <c r="E1452" t="s">
        <v>90</v>
      </c>
      <c r="F1452" t="s">
        <v>78</v>
      </c>
      <c r="G1452" t="s">
        <v>128</v>
      </c>
      <c r="H1452" t="s">
        <v>71</v>
      </c>
      <c r="I1452">
        <v>1</v>
      </c>
      <c r="J1452" t="s">
        <v>234</v>
      </c>
      <c r="K1452" s="1" t="s">
        <v>169</v>
      </c>
      <c r="L1452" s="1" t="s">
        <v>162</v>
      </c>
      <c r="M1452">
        <v>33</v>
      </c>
      <c r="N1452">
        <v>0</v>
      </c>
      <c r="O1452">
        <v>0</v>
      </c>
      <c r="P1452">
        <v>0</v>
      </c>
      <c r="X1452" t="str">
        <f>Attack[[#This Row],[服装]]&amp;Attack[[#This Row],[名前]]&amp;Attack[[#This Row],[レアリティ]]</f>
        <v>ユニフォーム木兎光太郎ICONIC</v>
      </c>
    </row>
    <row r="1453" spans="1:24" x14ac:dyDescent="0.25">
      <c r="A1453">
        <f>VLOOKUP(Attack[[#This Row],[No用]],SetNo[[No.用]:[vlookup 用]],2,FALSE)</f>
        <v>350</v>
      </c>
      <c r="B1453">
        <f>IF(ROW()=2,1,IF(A1452&lt;&gt;Attack[[#This Row],[No]],1,B1452+1))</f>
        <v>3</v>
      </c>
      <c r="C1453" t="s">
        <v>108</v>
      </c>
      <c r="D1453" t="s">
        <v>122</v>
      </c>
      <c r="E1453" t="s">
        <v>90</v>
      </c>
      <c r="F1453" t="s">
        <v>78</v>
      </c>
      <c r="G1453" t="s">
        <v>128</v>
      </c>
      <c r="H1453" t="s">
        <v>71</v>
      </c>
      <c r="I1453">
        <v>1</v>
      </c>
      <c r="J1453" t="s">
        <v>234</v>
      </c>
      <c r="K1453" s="1" t="s">
        <v>170</v>
      </c>
      <c r="L1453" s="1" t="s">
        <v>173</v>
      </c>
      <c r="M1453">
        <v>39</v>
      </c>
      <c r="N1453">
        <v>0</v>
      </c>
      <c r="O1453">
        <v>0</v>
      </c>
      <c r="P1453">
        <v>0</v>
      </c>
      <c r="X1453" t="str">
        <f>Attack[[#This Row],[服装]]&amp;Attack[[#This Row],[名前]]&amp;Attack[[#This Row],[レアリティ]]</f>
        <v>ユニフォーム木兎光太郎ICONIC</v>
      </c>
    </row>
    <row r="1454" spans="1:24" x14ac:dyDescent="0.25">
      <c r="A1454">
        <f>VLOOKUP(Attack[[#This Row],[No用]],SetNo[[No.用]:[vlookup 用]],2,FALSE)</f>
        <v>350</v>
      </c>
      <c r="B1454">
        <f>IF(ROW()=2,1,IF(A1453&lt;&gt;Attack[[#This Row],[No]],1,B1453+1))</f>
        <v>4</v>
      </c>
      <c r="C1454" t="s">
        <v>108</v>
      </c>
      <c r="D1454" t="s">
        <v>122</v>
      </c>
      <c r="E1454" t="s">
        <v>90</v>
      </c>
      <c r="F1454" t="s">
        <v>78</v>
      </c>
      <c r="G1454" t="s">
        <v>128</v>
      </c>
      <c r="H1454" t="s">
        <v>71</v>
      </c>
      <c r="I1454">
        <v>1</v>
      </c>
      <c r="J1454" t="s">
        <v>234</v>
      </c>
      <c r="K1454" s="1" t="s">
        <v>257</v>
      </c>
      <c r="L1454" s="1" t="s">
        <v>173</v>
      </c>
      <c r="M1454">
        <v>42</v>
      </c>
      <c r="N1454">
        <v>0</v>
      </c>
      <c r="O1454">
        <v>0</v>
      </c>
      <c r="P1454">
        <v>0</v>
      </c>
      <c r="X1454" t="str">
        <f>Attack[[#This Row],[服装]]&amp;Attack[[#This Row],[名前]]&amp;Attack[[#This Row],[レアリティ]]</f>
        <v>ユニフォーム木兎光太郎ICONIC</v>
      </c>
    </row>
    <row r="1455" spans="1:24" x14ac:dyDescent="0.25">
      <c r="A1455">
        <f>VLOOKUP(Attack[[#This Row],[No用]],SetNo[[No.用]:[vlookup 用]],2,FALSE)</f>
        <v>350</v>
      </c>
      <c r="B1455">
        <f>IF(ROW()=2,1,IF(A1454&lt;&gt;Attack[[#This Row],[No]],1,B1454+1))</f>
        <v>5</v>
      </c>
      <c r="C1455" t="s">
        <v>108</v>
      </c>
      <c r="D1455" t="s">
        <v>122</v>
      </c>
      <c r="E1455" t="s">
        <v>90</v>
      </c>
      <c r="F1455" t="s">
        <v>78</v>
      </c>
      <c r="G1455" t="s">
        <v>128</v>
      </c>
      <c r="H1455" t="s">
        <v>71</v>
      </c>
      <c r="I1455">
        <v>1</v>
      </c>
      <c r="J1455" t="s">
        <v>234</v>
      </c>
      <c r="K1455" s="1" t="s">
        <v>171</v>
      </c>
      <c r="L1455" s="1" t="s">
        <v>162</v>
      </c>
      <c r="M1455">
        <v>33</v>
      </c>
      <c r="N1455">
        <v>0</v>
      </c>
      <c r="O1455">
        <v>0</v>
      </c>
      <c r="P1455">
        <v>0</v>
      </c>
      <c r="X1455" t="str">
        <f>Attack[[#This Row],[服装]]&amp;Attack[[#This Row],[名前]]&amp;Attack[[#This Row],[レアリティ]]</f>
        <v>ユニフォーム木兎光太郎ICONIC</v>
      </c>
    </row>
    <row r="1456" spans="1:24" x14ac:dyDescent="0.25">
      <c r="A1456">
        <f>VLOOKUP(Attack[[#This Row],[No用]],SetNo[[No.用]:[vlookup 用]],2,FALSE)</f>
        <v>350</v>
      </c>
      <c r="B1456">
        <f>IF(ROW()=2,1,IF(A1455&lt;&gt;Attack[[#This Row],[No]],1,B1455+1))</f>
        <v>6</v>
      </c>
      <c r="C1456" t="s">
        <v>108</v>
      </c>
      <c r="D1456" t="s">
        <v>122</v>
      </c>
      <c r="E1456" t="s">
        <v>90</v>
      </c>
      <c r="F1456" t="s">
        <v>78</v>
      </c>
      <c r="G1456" t="s">
        <v>128</v>
      </c>
      <c r="H1456" t="s">
        <v>71</v>
      </c>
      <c r="I1456">
        <v>1</v>
      </c>
      <c r="J1456" t="s">
        <v>234</v>
      </c>
      <c r="K1456" s="1" t="s">
        <v>265</v>
      </c>
      <c r="L1456" s="1" t="s">
        <v>162</v>
      </c>
      <c r="M1456">
        <v>33</v>
      </c>
      <c r="N1456">
        <v>0</v>
      </c>
      <c r="O1456">
        <v>0</v>
      </c>
      <c r="P1456">
        <v>0</v>
      </c>
      <c r="X1456" t="str">
        <f>Attack[[#This Row],[服装]]&amp;Attack[[#This Row],[名前]]&amp;Attack[[#This Row],[レアリティ]]</f>
        <v>ユニフォーム木兎光太郎ICONIC</v>
      </c>
    </row>
    <row r="1457" spans="1:24" x14ac:dyDescent="0.25">
      <c r="A1457">
        <f>VLOOKUP(Attack[[#This Row],[No用]],SetNo[[No.用]:[vlookup 用]],2,FALSE)</f>
        <v>350</v>
      </c>
      <c r="B1457">
        <f>IF(ROW()=2,1,IF(A1456&lt;&gt;Attack[[#This Row],[No]],1,B1456+1))</f>
        <v>7</v>
      </c>
      <c r="C1457" t="s">
        <v>108</v>
      </c>
      <c r="D1457" t="s">
        <v>122</v>
      </c>
      <c r="E1457" t="s">
        <v>90</v>
      </c>
      <c r="F1457" t="s">
        <v>78</v>
      </c>
      <c r="G1457" t="s">
        <v>128</v>
      </c>
      <c r="H1457" t="s">
        <v>71</v>
      </c>
      <c r="I1457">
        <v>1</v>
      </c>
      <c r="J1457" t="s">
        <v>234</v>
      </c>
      <c r="K1457" s="1" t="s">
        <v>172</v>
      </c>
      <c r="L1457" s="1" t="s">
        <v>162</v>
      </c>
      <c r="M1457">
        <v>33</v>
      </c>
      <c r="N1457">
        <v>0</v>
      </c>
      <c r="O1457">
        <v>0</v>
      </c>
      <c r="P1457">
        <v>0</v>
      </c>
      <c r="X1457" t="str">
        <f>Attack[[#This Row],[服装]]&amp;Attack[[#This Row],[名前]]&amp;Attack[[#This Row],[レアリティ]]</f>
        <v>ユニフォーム木兎光太郎ICONIC</v>
      </c>
    </row>
    <row r="1458" spans="1:24" x14ac:dyDescent="0.25">
      <c r="A1458">
        <f>VLOOKUP(Attack[[#This Row],[No用]],SetNo[[No.用]:[vlookup 用]],2,FALSE)</f>
        <v>350</v>
      </c>
      <c r="B1458">
        <f>IF(ROW()=2,1,IF(A1457&lt;&gt;Attack[[#This Row],[No]],1,B1457+1))</f>
        <v>8</v>
      </c>
      <c r="C1458" t="s">
        <v>108</v>
      </c>
      <c r="D1458" t="s">
        <v>122</v>
      </c>
      <c r="E1458" t="s">
        <v>90</v>
      </c>
      <c r="F1458" t="s">
        <v>78</v>
      </c>
      <c r="G1458" t="s">
        <v>128</v>
      </c>
      <c r="H1458" t="s">
        <v>71</v>
      </c>
      <c r="I1458">
        <v>1</v>
      </c>
      <c r="J1458" t="s">
        <v>234</v>
      </c>
      <c r="K1458" s="1" t="s">
        <v>183</v>
      </c>
      <c r="L1458" s="1" t="s">
        <v>224</v>
      </c>
      <c r="M1458">
        <v>51</v>
      </c>
      <c r="N1458">
        <v>0</v>
      </c>
      <c r="O1458">
        <v>61</v>
      </c>
      <c r="P1458">
        <v>0</v>
      </c>
      <c r="Q1458" s="1" t="s">
        <v>1506</v>
      </c>
      <c r="W1458" s="1" t="s">
        <v>1190</v>
      </c>
      <c r="X1458" t="str">
        <f>Attack[[#This Row],[服装]]&amp;Attack[[#This Row],[名前]]&amp;Attack[[#This Row],[レアリティ]]</f>
        <v>ユニフォーム木兎光太郎ICONIC</v>
      </c>
    </row>
    <row r="1459" spans="1:24" x14ac:dyDescent="0.25">
      <c r="A1459">
        <f>VLOOKUP(Attack[[#This Row],[No用]],SetNo[[No.用]:[vlookup 用]],2,FALSE)</f>
        <v>350</v>
      </c>
      <c r="B1459">
        <f>IF(ROW()=2,1,IF(A1458&lt;&gt;Attack[[#This Row],[No]],1,B1458+1))</f>
        <v>9</v>
      </c>
      <c r="C1459" t="s">
        <v>108</v>
      </c>
      <c r="D1459" t="s">
        <v>122</v>
      </c>
      <c r="E1459" t="s">
        <v>90</v>
      </c>
      <c r="F1459" t="s">
        <v>78</v>
      </c>
      <c r="G1459" t="s">
        <v>128</v>
      </c>
      <c r="H1459" t="s">
        <v>71</v>
      </c>
      <c r="I1459">
        <v>1</v>
      </c>
      <c r="J1459" t="s">
        <v>234</v>
      </c>
      <c r="K1459" s="1" t="s">
        <v>183</v>
      </c>
      <c r="L1459" s="1" t="s">
        <v>224</v>
      </c>
      <c r="M1459">
        <v>51</v>
      </c>
      <c r="N1459">
        <v>0</v>
      </c>
      <c r="O1459">
        <v>61</v>
      </c>
      <c r="P1459">
        <v>0</v>
      </c>
      <c r="W1459" s="1" t="s">
        <v>1204</v>
      </c>
      <c r="X1459" t="str">
        <f>Attack[[#This Row],[服装]]&amp;Attack[[#This Row],[名前]]&amp;Attack[[#This Row],[レアリティ]]</f>
        <v>ユニフォーム木兎光太郎ICONIC</v>
      </c>
    </row>
    <row r="1460" spans="1:24" x14ac:dyDescent="0.25">
      <c r="A1460">
        <f>VLOOKUP(Attack[[#This Row],[No用]],SetNo[[No.用]:[vlookup 用]],2,FALSE)</f>
        <v>351</v>
      </c>
      <c r="B1460">
        <f>IF(ROW()=2,1,IF(A1459&lt;&gt;Attack[[#This Row],[No]],1,B1459+1))</f>
        <v>1</v>
      </c>
      <c r="C1460" t="s">
        <v>150</v>
      </c>
      <c r="D1460" t="s">
        <v>122</v>
      </c>
      <c r="E1460" t="s">
        <v>77</v>
      </c>
      <c r="F1460" t="s">
        <v>78</v>
      </c>
      <c r="G1460" t="s">
        <v>128</v>
      </c>
      <c r="H1460" t="s">
        <v>71</v>
      </c>
      <c r="I1460">
        <v>1</v>
      </c>
      <c r="J1460" t="s">
        <v>234</v>
      </c>
      <c r="K1460" s="1" t="s">
        <v>168</v>
      </c>
      <c r="L1460" s="1" t="s">
        <v>173</v>
      </c>
      <c r="M1460">
        <v>39</v>
      </c>
      <c r="N1460">
        <v>0</v>
      </c>
      <c r="O1460">
        <v>0</v>
      </c>
      <c r="P1460">
        <v>0</v>
      </c>
      <c r="X1460" t="str">
        <f>Attack[[#This Row],[服装]]&amp;Attack[[#This Row],[名前]]&amp;Attack[[#This Row],[レアリティ]]</f>
        <v>夏祭り木兎光太郎ICONIC</v>
      </c>
    </row>
    <row r="1461" spans="1:24" x14ac:dyDescent="0.25">
      <c r="A1461">
        <f>VLOOKUP(Attack[[#This Row],[No用]],SetNo[[No.用]:[vlookup 用]],2,FALSE)</f>
        <v>351</v>
      </c>
      <c r="B1461">
        <f>IF(ROW()=2,1,IF(A1460&lt;&gt;Attack[[#This Row],[No]],1,B1460+1))</f>
        <v>2</v>
      </c>
      <c r="C1461" t="s">
        <v>150</v>
      </c>
      <c r="D1461" t="s">
        <v>122</v>
      </c>
      <c r="E1461" t="s">
        <v>77</v>
      </c>
      <c r="F1461" t="s">
        <v>78</v>
      </c>
      <c r="G1461" t="s">
        <v>128</v>
      </c>
      <c r="H1461" t="s">
        <v>71</v>
      </c>
      <c r="I1461">
        <v>1</v>
      </c>
      <c r="J1461" t="s">
        <v>234</v>
      </c>
      <c r="K1461" s="1" t="s">
        <v>169</v>
      </c>
      <c r="L1461" s="1" t="s">
        <v>178</v>
      </c>
      <c r="M1461">
        <v>36</v>
      </c>
      <c r="N1461">
        <v>0</v>
      </c>
      <c r="O1461">
        <v>0</v>
      </c>
      <c r="P1461">
        <v>0</v>
      </c>
      <c r="X1461" t="str">
        <f>Attack[[#This Row],[服装]]&amp;Attack[[#This Row],[名前]]&amp;Attack[[#This Row],[レアリティ]]</f>
        <v>夏祭り木兎光太郎ICONIC</v>
      </c>
    </row>
    <row r="1462" spans="1:24" x14ac:dyDescent="0.25">
      <c r="A1462">
        <f>VLOOKUP(Attack[[#This Row],[No用]],SetNo[[No.用]:[vlookup 用]],2,FALSE)</f>
        <v>351</v>
      </c>
      <c r="B1462">
        <f>IF(ROW()=2,1,IF(A1461&lt;&gt;Attack[[#This Row],[No]],1,B1461+1))</f>
        <v>3</v>
      </c>
      <c r="C1462" t="s">
        <v>150</v>
      </c>
      <c r="D1462" t="s">
        <v>122</v>
      </c>
      <c r="E1462" t="s">
        <v>77</v>
      </c>
      <c r="F1462" t="s">
        <v>78</v>
      </c>
      <c r="G1462" t="s">
        <v>128</v>
      </c>
      <c r="H1462" t="s">
        <v>71</v>
      </c>
      <c r="I1462">
        <v>1</v>
      </c>
      <c r="J1462" t="s">
        <v>234</v>
      </c>
      <c r="K1462" s="1" t="s">
        <v>170</v>
      </c>
      <c r="L1462" s="1" t="s">
        <v>173</v>
      </c>
      <c r="M1462">
        <v>39</v>
      </c>
      <c r="N1462">
        <v>0</v>
      </c>
      <c r="O1462">
        <v>0</v>
      </c>
      <c r="P1462">
        <v>0</v>
      </c>
      <c r="X1462" t="str">
        <f>Attack[[#This Row],[服装]]&amp;Attack[[#This Row],[名前]]&amp;Attack[[#This Row],[レアリティ]]</f>
        <v>夏祭り木兎光太郎ICONIC</v>
      </c>
    </row>
    <row r="1463" spans="1:24" x14ac:dyDescent="0.25">
      <c r="A1463">
        <f>VLOOKUP(Attack[[#This Row],[No用]],SetNo[[No.用]:[vlookup 用]],2,FALSE)</f>
        <v>351</v>
      </c>
      <c r="B1463">
        <f>IF(ROW()=2,1,IF(A1462&lt;&gt;Attack[[#This Row],[No]],1,B1462+1))</f>
        <v>4</v>
      </c>
      <c r="C1463" t="s">
        <v>150</v>
      </c>
      <c r="D1463" t="s">
        <v>122</v>
      </c>
      <c r="E1463" t="s">
        <v>77</v>
      </c>
      <c r="F1463" t="s">
        <v>78</v>
      </c>
      <c r="G1463" t="s">
        <v>128</v>
      </c>
      <c r="H1463" t="s">
        <v>71</v>
      </c>
      <c r="I1463">
        <v>1</v>
      </c>
      <c r="J1463" t="s">
        <v>234</v>
      </c>
      <c r="K1463" s="1" t="s">
        <v>257</v>
      </c>
      <c r="L1463" s="1" t="s">
        <v>173</v>
      </c>
      <c r="M1463">
        <v>42</v>
      </c>
      <c r="N1463">
        <v>0</v>
      </c>
      <c r="O1463">
        <v>0</v>
      </c>
      <c r="P1463">
        <v>0</v>
      </c>
      <c r="X1463" t="str">
        <f>Attack[[#This Row],[服装]]&amp;Attack[[#This Row],[名前]]&amp;Attack[[#This Row],[レアリティ]]</f>
        <v>夏祭り木兎光太郎ICONIC</v>
      </c>
    </row>
    <row r="1464" spans="1:24" x14ac:dyDescent="0.25">
      <c r="A1464">
        <f>VLOOKUP(Attack[[#This Row],[No用]],SetNo[[No.用]:[vlookup 用]],2,FALSE)</f>
        <v>351</v>
      </c>
      <c r="B1464">
        <f>IF(ROW()=2,1,IF(A1463&lt;&gt;Attack[[#This Row],[No]],1,B1463+1))</f>
        <v>5</v>
      </c>
      <c r="C1464" t="s">
        <v>150</v>
      </c>
      <c r="D1464" t="s">
        <v>122</v>
      </c>
      <c r="E1464" t="s">
        <v>77</v>
      </c>
      <c r="F1464" t="s">
        <v>78</v>
      </c>
      <c r="G1464" t="s">
        <v>128</v>
      </c>
      <c r="H1464" t="s">
        <v>71</v>
      </c>
      <c r="I1464">
        <v>1</v>
      </c>
      <c r="J1464" t="s">
        <v>234</v>
      </c>
      <c r="K1464" s="1" t="s">
        <v>171</v>
      </c>
      <c r="L1464" s="1" t="s">
        <v>162</v>
      </c>
      <c r="M1464">
        <v>33</v>
      </c>
      <c r="N1464">
        <v>0</v>
      </c>
      <c r="O1464">
        <v>0</v>
      </c>
      <c r="P1464">
        <v>0</v>
      </c>
      <c r="X1464" t="str">
        <f>Attack[[#This Row],[服装]]&amp;Attack[[#This Row],[名前]]&amp;Attack[[#This Row],[レアリティ]]</f>
        <v>夏祭り木兎光太郎ICONIC</v>
      </c>
    </row>
    <row r="1465" spans="1:24" x14ac:dyDescent="0.25">
      <c r="A1465">
        <f>VLOOKUP(Attack[[#This Row],[No用]],SetNo[[No.用]:[vlookup 用]],2,FALSE)</f>
        <v>351</v>
      </c>
      <c r="B1465">
        <f>IF(ROW()=2,1,IF(A1464&lt;&gt;Attack[[#This Row],[No]],1,B1464+1))</f>
        <v>6</v>
      </c>
      <c r="C1465" t="s">
        <v>150</v>
      </c>
      <c r="D1465" t="s">
        <v>122</v>
      </c>
      <c r="E1465" t="s">
        <v>77</v>
      </c>
      <c r="F1465" t="s">
        <v>78</v>
      </c>
      <c r="G1465" t="s">
        <v>128</v>
      </c>
      <c r="H1465" t="s">
        <v>71</v>
      </c>
      <c r="I1465">
        <v>1</v>
      </c>
      <c r="J1465" t="s">
        <v>234</v>
      </c>
      <c r="K1465" s="1" t="s">
        <v>265</v>
      </c>
      <c r="L1465" s="1" t="s">
        <v>162</v>
      </c>
      <c r="M1465">
        <v>33</v>
      </c>
      <c r="N1465">
        <v>0</v>
      </c>
      <c r="O1465">
        <v>0</v>
      </c>
      <c r="P1465">
        <v>0</v>
      </c>
      <c r="X1465" t="str">
        <f>Attack[[#This Row],[服装]]&amp;Attack[[#This Row],[名前]]&amp;Attack[[#This Row],[レアリティ]]</f>
        <v>夏祭り木兎光太郎ICONIC</v>
      </c>
    </row>
    <row r="1466" spans="1:24" x14ac:dyDescent="0.25">
      <c r="A1466">
        <f>VLOOKUP(Attack[[#This Row],[No用]],SetNo[[No.用]:[vlookup 用]],2,FALSE)</f>
        <v>351</v>
      </c>
      <c r="B1466">
        <f>IF(ROW()=2,1,IF(A1465&lt;&gt;Attack[[#This Row],[No]],1,B1465+1))</f>
        <v>7</v>
      </c>
      <c r="C1466" t="s">
        <v>150</v>
      </c>
      <c r="D1466" t="s">
        <v>122</v>
      </c>
      <c r="E1466" t="s">
        <v>77</v>
      </c>
      <c r="F1466" t="s">
        <v>78</v>
      </c>
      <c r="G1466" t="s">
        <v>128</v>
      </c>
      <c r="H1466" t="s">
        <v>71</v>
      </c>
      <c r="I1466">
        <v>1</v>
      </c>
      <c r="J1466" t="s">
        <v>234</v>
      </c>
      <c r="K1466" s="1" t="s">
        <v>172</v>
      </c>
      <c r="L1466" s="1" t="s">
        <v>162</v>
      </c>
      <c r="M1466">
        <v>33</v>
      </c>
      <c r="N1466">
        <v>0</v>
      </c>
      <c r="O1466">
        <v>0</v>
      </c>
      <c r="P1466">
        <v>0</v>
      </c>
      <c r="X1466" t="str">
        <f>Attack[[#This Row],[服装]]&amp;Attack[[#This Row],[名前]]&amp;Attack[[#This Row],[レアリティ]]</f>
        <v>夏祭り木兎光太郎ICONIC</v>
      </c>
    </row>
    <row r="1467" spans="1:24" x14ac:dyDescent="0.25">
      <c r="A1467">
        <f>VLOOKUP(Attack[[#This Row],[No用]],SetNo[[No.用]:[vlookup 用]],2,FALSE)</f>
        <v>351</v>
      </c>
      <c r="B1467">
        <f>IF(ROW()=2,1,IF(A1466&lt;&gt;Attack[[#This Row],[No]],1,B1466+1))</f>
        <v>8</v>
      </c>
      <c r="C1467" t="s">
        <v>150</v>
      </c>
      <c r="D1467" t="s">
        <v>122</v>
      </c>
      <c r="E1467" t="s">
        <v>77</v>
      </c>
      <c r="F1467" t="s">
        <v>78</v>
      </c>
      <c r="G1467" t="s">
        <v>128</v>
      </c>
      <c r="H1467" t="s">
        <v>71</v>
      </c>
      <c r="I1467">
        <v>1</v>
      </c>
      <c r="J1467" t="s">
        <v>234</v>
      </c>
      <c r="K1467" s="1" t="s">
        <v>183</v>
      </c>
      <c r="L1467" s="1" t="s">
        <v>224</v>
      </c>
      <c r="M1467">
        <v>51</v>
      </c>
      <c r="N1467">
        <v>0</v>
      </c>
      <c r="O1467">
        <v>61</v>
      </c>
      <c r="P1467">
        <v>0</v>
      </c>
      <c r="Q1467" s="1" t="s">
        <v>1506</v>
      </c>
      <c r="W1467" s="1" t="s">
        <v>1190</v>
      </c>
      <c r="X1467" t="str">
        <f>Attack[[#This Row],[服装]]&amp;Attack[[#This Row],[名前]]&amp;Attack[[#This Row],[レアリティ]]</f>
        <v>夏祭り木兎光太郎ICONIC</v>
      </c>
    </row>
    <row r="1468" spans="1:24" x14ac:dyDescent="0.25">
      <c r="A1468">
        <f>VLOOKUP(Attack[[#This Row],[No用]],SetNo[[No.用]:[vlookup 用]],2,FALSE)</f>
        <v>351</v>
      </c>
      <c r="B1468">
        <f>IF(ROW()=2,1,IF(A1467&lt;&gt;Attack[[#This Row],[No]],1,B1467+1))</f>
        <v>9</v>
      </c>
      <c r="C1468" t="s">
        <v>150</v>
      </c>
      <c r="D1468" t="s">
        <v>122</v>
      </c>
      <c r="E1468" t="s">
        <v>77</v>
      </c>
      <c r="F1468" t="s">
        <v>78</v>
      </c>
      <c r="G1468" t="s">
        <v>128</v>
      </c>
      <c r="H1468" t="s">
        <v>71</v>
      </c>
      <c r="I1468">
        <v>1</v>
      </c>
      <c r="J1468" t="s">
        <v>234</v>
      </c>
      <c r="K1468" s="1" t="s">
        <v>257</v>
      </c>
      <c r="L1468" s="1" t="s">
        <v>224</v>
      </c>
      <c r="M1468">
        <v>51</v>
      </c>
      <c r="N1468">
        <v>0</v>
      </c>
      <c r="O1468">
        <v>61</v>
      </c>
      <c r="P1468">
        <v>0</v>
      </c>
      <c r="W1468" s="1" t="s">
        <v>1209</v>
      </c>
      <c r="X1468" t="str">
        <f>Attack[[#This Row],[服装]]&amp;Attack[[#This Row],[名前]]&amp;Attack[[#This Row],[レアリティ]]</f>
        <v>夏祭り木兎光太郎ICONIC</v>
      </c>
    </row>
    <row r="1469" spans="1:24" x14ac:dyDescent="0.25">
      <c r="A1469">
        <f>VLOOKUP(Attack[[#This Row],[No用]],SetNo[[No.用]:[vlookup 用]],2,FALSE)</f>
        <v>352</v>
      </c>
      <c r="B1469">
        <f>IF(ROW()=2,1,IF(A1468&lt;&gt;Attack[[#This Row],[No]],1,B1468+1))</f>
        <v>1</v>
      </c>
      <c r="C1469" s="1" t="s">
        <v>585</v>
      </c>
      <c r="D1469" t="s">
        <v>122</v>
      </c>
      <c r="E1469" s="1" t="s">
        <v>73</v>
      </c>
      <c r="F1469" t="s">
        <v>78</v>
      </c>
      <c r="G1469" t="s">
        <v>128</v>
      </c>
      <c r="H1469" t="s">
        <v>71</v>
      </c>
      <c r="I1469">
        <v>1</v>
      </c>
      <c r="J1469" t="s">
        <v>234</v>
      </c>
      <c r="K1469" s="1" t="s">
        <v>168</v>
      </c>
      <c r="L1469" s="1" t="s">
        <v>173</v>
      </c>
      <c r="M1469">
        <v>39</v>
      </c>
      <c r="N1469">
        <v>0</v>
      </c>
      <c r="O1469">
        <v>0</v>
      </c>
      <c r="P1469">
        <v>0</v>
      </c>
      <c r="X1469" t="str">
        <f>Attack[[#This Row],[服装]]&amp;Attack[[#This Row],[名前]]&amp;Attack[[#This Row],[レアリティ]]</f>
        <v>Xmas木兎光太郎ICONIC</v>
      </c>
    </row>
    <row r="1470" spans="1:24" x14ac:dyDescent="0.25">
      <c r="A1470">
        <f>VLOOKUP(Attack[[#This Row],[No用]],SetNo[[No.用]:[vlookup 用]],2,FALSE)</f>
        <v>352</v>
      </c>
      <c r="B1470">
        <f>IF(ROW()=2,1,IF(A1469&lt;&gt;Attack[[#This Row],[No]],1,B1469+1))</f>
        <v>2</v>
      </c>
      <c r="C1470" s="1" t="s">
        <v>585</v>
      </c>
      <c r="D1470" t="s">
        <v>122</v>
      </c>
      <c r="E1470" s="1" t="s">
        <v>73</v>
      </c>
      <c r="F1470" t="s">
        <v>78</v>
      </c>
      <c r="G1470" t="s">
        <v>128</v>
      </c>
      <c r="H1470" t="s">
        <v>71</v>
      </c>
      <c r="I1470">
        <v>1</v>
      </c>
      <c r="J1470" t="s">
        <v>234</v>
      </c>
      <c r="K1470" s="1" t="s">
        <v>169</v>
      </c>
      <c r="L1470" s="1" t="s">
        <v>178</v>
      </c>
      <c r="M1470">
        <v>37</v>
      </c>
      <c r="N1470">
        <v>0</v>
      </c>
      <c r="O1470">
        <v>0</v>
      </c>
      <c r="P1470">
        <v>0</v>
      </c>
      <c r="X1470" t="str">
        <f>Attack[[#This Row],[服装]]&amp;Attack[[#This Row],[名前]]&amp;Attack[[#This Row],[レアリティ]]</f>
        <v>Xmas木兎光太郎ICONIC</v>
      </c>
    </row>
    <row r="1471" spans="1:24" x14ac:dyDescent="0.25">
      <c r="A1471">
        <f>VLOOKUP(Attack[[#This Row],[No用]],SetNo[[No.用]:[vlookup 用]],2,FALSE)</f>
        <v>352</v>
      </c>
      <c r="B1471">
        <f>IF(ROW()=2,1,IF(A1470&lt;&gt;Attack[[#This Row],[No]],1,B1470+1))</f>
        <v>3</v>
      </c>
      <c r="C1471" s="1" t="s">
        <v>585</v>
      </c>
      <c r="D1471" t="s">
        <v>122</v>
      </c>
      <c r="E1471" s="1" t="s">
        <v>73</v>
      </c>
      <c r="F1471" t="s">
        <v>78</v>
      </c>
      <c r="G1471" t="s">
        <v>128</v>
      </c>
      <c r="H1471" t="s">
        <v>71</v>
      </c>
      <c r="I1471">
        <v>1</v>
      </c>
      <c r="J1471" t="s">
        <v>234</v>
      </c>
      <c r="K1471" s="1" t="s">
        <v>170</v>
      </c>
      <c r="L1471" s="1" t="s">
        <v>173</v>
      </c>
      <c r="M1471">
        <v>39</v>
      </c>
      <c r="N1471">
        <v>0</v>
      </c>
      <c r="O1471">
        <v>0</v>
      </c>
      <c r="P1471">
        <v>0</v>
      </c>
      <c r="X1471" t="str">
        <f>Attack[[#This Row],[服装]]&amp;Attack[[#This Row],[名前]]&amp;Attack[[#This Row],[レアリティ]]</f>
        <v>Xmas木兎光太郎ICONIC</v>
      </c>
    </row>
    <row r="1472" spans="1:24" x14ac:dyDescent="0.25">
      <c r="A1472">
        <f>VLOOKUP(Attack[[#This Row],[No用]],SetNo[[No.用]:[vlookup 用]],2,FALSE)</f>
        <v>352</v>
      </c>
      <c r="B1472">
        <f>IF(ROW()=2,1,IF(A1471&lt;&gt;Attack[[#This Row],[No]],1,B1471+1))</f>
        <v>4</v>
      </c>
      <c r="C1472" s="1" t="s">
        <v>585</v>
      </c>
      <c r="D1472" t="s">
        <v>122</v>
      </c>
      <c r="E1472" s="1" t="s">
        <v>73</v>
      </c>
      <c r="F1472" t="s">
        <v>78</v>
      </c>
      <c r="G1472" t="s">
        <v>128</v>
      </c>
      <c r="H1472" t="s">
        <v>71</v>
      </c>
      <c r="I1472">
        <v>1</v>
      </c>
      <c r="J1472" t="s">
        <v>234</v>
      </c>
      <c r="K1472" s="1" t="s">
        <v>257</v>
      </c>
      <c r="L1472" s="1" t="s">
        <v>173</v>
      </c>
      <c r="M1472">
        <v>42</v>
      </c>
      <c r="N1472">
        <v>0</v>
      </c>
      <c r="O1472">
        <v>0</v>
      </c>
      <c r="P1472">
        <v>0</v>
      </c>
      <c r="X1472" t="str">
        <f>Attack[[#This Row],[服装]]&amp;Attack[[#This Row],[名前]]&amp;Attack[[#This Row],[レアリティ]]</f>
        <v>Xmas木兎光太郎ICONIC</v>
      </c>
    </row>
    <row r="1473" spans="1:24" x14ac:dyDescent="0.25">
      <c r="A1473">
        <f>VLOOKUP(Attack[[#This Row],[No用]],SetNo[[No.用]:[vlookup 用]],2,FALSE)</f>
        <v>352</v>
      </c>
      <c r="B1473">
        <f>IF(ROW()=2,1,IF(A1472&lt;&gt;Attack[[#This Row],[No]],1,B1472+1))</f>
        <v>5</v>
      </c>
      <c r="C1473" s="1" t="s">
        <v>585</v>
      </c>
      <c r="D1473" t="s">
        <v>122</v>
      </c>
      <c r="E1473" s="1" t="s">
        <v>73</v>
      </c>
      <c r="F1473" t="s">
        <v>78</v>
      </c>
      <c r="G1473" t="s">
        <v>128</v>
      </c>
      <c r="H1473" t="s">
        <v>71</v>
      </c>
      <c r="I1473">
        <v>1</v>
      </c>
      <c r="J1473" t="s">
        <v>234</v>
      </c>
      <c r="K1473" s="1" t="s">
        <v>171</v>
      </c>
      <c r="L1473" s="1" t="s">
        <v>178</v>
      </c>
      <c r="M1473">
        <v>37</v>
      </c>
      <c r="N1473">
        <v>0</v>
      </c>
      <c r="O1473">
        <v>0</v>
      </c>
      <c r="P1473">
        <v>0</v>
      </c>
      <c r="X1473" t="str">
        <f>Attack[[#This Row],[服装]]&amp;Attack[[#This Row],[名前]]&amp;Attack[[#This Row],[レアリティ]]</f>
        <v>Xmas木兎光太郎ICONIC</v>
      </c>
    </row>
    <row r="1474" spans="1:24" x14ac:dyDescent="0.25">
      <c r="A1474">
        <f>VLOOKUP(Attack[[#This Row],[No用]],SetNo[[No.用]:[vlookup 用]],2,FALSE)</f>
        <v>352</v>
      </c>
      <c r="B1474">
        <f>IF(ROW()=2,1,IF(A1473&lt;&gt;Attack[[#This Row],[No]],1,B1473+1))</f>
        <v>6</v>
      </c>
      <c r="C1474" s="1" t="s">
        <v>585</v>
      </c>
      <c r="D1474" t="s">
        <v>122</v>
      </c>
      <c r="E1474" s="1" t="s">
        <v>73</v>
      </c>
      <c r="F1474" t="s">
        <v>78</v>
      </c>
      <c r="G1474" t="s">
        <v>128</v>
      </c>
      <c r="H1474" t="s">
        <v>71</v>
      </c>
      <c r="I1474">
        <v>1</v>
      </c>
      <c r="J1474" t="s">
        <v>234</v>
      </c>
      <c r="K1474" s="1" t="s">
        <v>265</v>
      </c>
      <c r="L1474" s="1" t="s">
        <v>178</v>
      </c>
      <c r="M1474">
        <v>37</v>
      </c>
      <c r="N1474">
        <v>0</v>
      </c>
      <c r="O1474">
        <v>0</v>
      </c>
      <c r="P1474">
        <v>0</v>
      </c>
      <c r="X1474" t="str">
        <f>Attack[[#This Row],[服装]]&amp;Attack[[#This Row],[名前]]&amp;Attack[[#This Row],[レアリティ]]</f>
        <v>Xmas木兎光太郎ICONIC</v>
      </c>
    </row>
    <row r="1475" spans="1:24" x14ac:dyDescent="0.25">
      <c r="A1475">
        <f>VLOOKUP(Attack[[#This Row],[No用]],SetNo[[No.用]:[vlookup 用]],2,FALSE)</f>
        <v>352</v>
      </c>
      <c r="B1475">
        <f>IF(ROW()=2,1,IF(A1474&lt;&gt;Attack[[#This Row],[No]],1,B1474+1))</f>
        <v>7</v>
      </c>
      <c r="C1475" s="1" t="s">
        <v>585</v>
      </c>
      <c r="D1475" t="s">
        <v>122</v>
      </c>
      <c r="E1475" s="1" t="s">
        <v>73</v>
      </c>
      <c r="F1475" t="s">
        <v>78</v>
      </c>
      <c r="G1475" t="s">
        <v>128</v>
      </c>
      <c r="H1475" t="s">
        <v>71</v>
      </c>
      <c r="I1475">
        <v>1</v>
      </c>
      <c r="J1475" t="s">
        <v>234</v>
      </c>
      <c r="K1475" s="1" t="s">
        <v>172</v>
      </c>
      <c r="L1475" s="1" t="s">
        <v>178</v>
      </c>
      <c r="M1475">
        <v>33</v>
      </c>
      <c r="N1475">
        <v>0</v>
      </c>
      <c r="O1475">
        <v>0</v>
      </c>
      <c r="P1475">
        <v>0</v>
      </c>
      <c r="X1475" t="str">
        <f>Attack[[#This Row],[服装]]&amp;Attack[[#This Row],[名前]]&amp;Attack[[#This Row],[レアリティ]]</f>
        <v>Xmas木兎光太郎ICONIC</v>
      </c>
    </row>
    <row r="1476" spans="1:24" x14ac:dyDescent="0.25">
      <c r="A1476">
        <f>VLOOKUP(Attack[[#This Row],[No用]],SetNo[[No.用]:[vlookup 用]],2,FALSE)</f>
        <v>352</v>
      </c>
      <c r="B1476">
        <f>IF(ROW()=2,1,IF(A1475&lt;&gt;Attack[[#This Row],[No]],1,B1475+1))</f>
        <v>8</v>
      </c>
      <c r="C1476" s="1" t="s">
        <v>585</v>
      </c>
      <c r="D1476" t="s">
        <v>122</v>
      </c>
      <c r="E1476" s="1" t="s">
        <v>73</v>
      </c>
      <c r="F1476" t="s">
        <v>78</v>
      </c>
      <c r="G1476" t="s">
        <v>128</v>
      </c>
      <c r="H1476" t="s">
        <v>71</v>
      </c>
      <c r="I1476">
        <v>1</v>
      </c>
      <c r="J1476" t="s">
        <v>234</v>
      </c>
      <c r="K1476" s="1" t="s">
        <v>171</v>
      </c>
      <c r="L1476" s="1" t="s">
        <v>224</v>
      </c>
      <c r="M1476">
        <v>51</v>
      </c>
      <c r="N1476">
        <v>0</v>
      </c>
      <c r="O1476">
        <v>61</v>
      </c>
      <c r="P1476">
        <v>0</v>
      </c>
      <c r="W1476" s="1" t="s">
        <v>1210</v>
      </c>
      <c r="X1476" t="str">
        <f>Attack[[#This Row],[服装]]&amp;Attack[[#This Row],[名前]]&amp;Attack[[#This Row],[レアリティ]]</f>
        <v>Xmas木兎光太郎ICONIC</v>
      </c>
    </row>
    <row r="1477" spans="1:24" x14ac:dyDescent="0.25">
      <c r="A1477">
        <f>VLOOKUP(Attack[[#This Row],[No用]],SetNo[[No.用]:[vlookup 用]],2,FALSE)</f>
        <v>352</v>
      </c>
      <c r="B1477">
        <f>IF(ROW()=2,1,IF(A1476&lt;&gt;Attack[[#This Row],[No]],1,B1476+1))</f>
        <v>9</v>
      </c>
      <c r="C1477" s="1" t="s">
        <v>585</v>
      </c>
      <c r="D1477" t="s">
        <v>122</v>
      </c>
      <c r="E1477" s="1" t="s">
        <v>73</v>
      </c>
      <c r="F1477" t="s">
        <v>78</v>
      </c>
      <c r="G1477" t="s">
        <v>128</v>
      </c>
      <c r="H1477" t="s">
        <v>71</v>
      </c>
      <c r="I1477">
        <v>1</v>
      </c>
      <c r="J1477" t="s">
        <v>234</v>
      </c>
      <c r="K1477" s="1" t="s">
        <v>265</v>
      </c>
      <c r="L1477" s="1" t="s">
        <v>224</v>
      </c>
      <c r="M1477">
        <v>51</v>
      </c>
      <c r="N1477">
        <v>0</v>
      </c>
      <c r="O1477">
        <v>61</v>
      </c>
      <c r="P1477">
        <v>0</v>
      </c>
      <c r="W1477" s="1" t="s">
        <v>1141</v>
      </c>
      <c r="X1477" t="str">
        <f>Attack[[#This Row],[服装]]&amp;Attack[[#This Row],[名前]]&amp;Attack[[#This Row],[レアリティ]]</f>
        <v>Xmas木兎光太郎ICONIC</v>
      </c>
    </row>
    <row r="1478" spans="1:24" x14ac:dyDescent="0.25">
      <c r="A1478">
        <f>VLOOKUP(Attack[[#This Row],[No用]],SetNo[[No.用]:[vlookup 用]],2,FALSE)</f>
        <v>353</v>
      </c>
      <c r="B1478">
        <f>IF(ROW()=2,1,IF(A1477&lt;&gt;Attack[[#This Row],[No]],1,B1477+1))</f>
        <v>1</v>
      </c>
      <c r="C1478" s="1" t="s">
        <v>149</v>
      </c>
      <c r="D1478" t="s">
        <v>122</v>
      </c>
      <c r="E1478" s="1" t="s">
        <v>90</v>
      </c>
      <c r="F1478" t="s">
        <v>78</v>
      </c>
      <c r="G1478" t="s">
        <v>128</v>
      </c>
      <c r="H1478" t="s">
        <v>71</v>
      </c>
      <c r="I1478">
        <v>1</v>
      </c>
      <c r="J1478" t="s">
        <v>234</v>
      </c>
      <c r="K1478" s="1" t="s">
        <v>168</v>
      </c>
      <c r="L1478" s="1" t="s">
        <v>173</v>
      </c>
      <c r="M1478">
        <v>39</v>
      </c>
      <c r="N1478">
        <v>0</v>
      </c>
      <c r="O1478">
        <v>0</v>
      </c>
      <c r="P1478">
        <v>0</v>
      </c>
      <c r="X1478" t="str">
        <f>Attack[[#This Row],[服装]]&amp;Attack[[#This Row],[名前]]&amp;Attack[[#This Row],[レアリティ]]</f>
        <v>制服木兎光太郎ICONIC</v>
      </c>
    </row>
    <row r="1479" spans="1:24" x14ac:dyDescent="0.25">
      <c r="A1479">
        <f>VLOOKUP(Attack[[#This Row],[No用]],SetNo[[No.用]:[vlookup 用]],2,FALSE)</f>
        <v>353</v>
      </c>
      <c r="B1479">
        <f>IF(ROW()=2,1,IF(A1478&lt;&gt;Attack[[#This Row],[No]],1,B1478+1))</f>
        <v>2</v>
      </c>
      <c r="C1479" s="1" t="s">
        <v>149</v>
      </c>
      <c r="D1479" t="s">
        <v>122</v>
      </c>
      <c r="E1479" s="1" t="s">
        <v>90</v>
      </c>
      <c r="F1479" t="s">
        <v>78</v>
      </c>
      <c r="G1479" t="s">
        <v>128</v>
      </c>
      <c r="H1479" t="s">
        <v>71</v>
      </c>
      <c r="I1479">
        <v>1</v>
      </c>
      <c r="J1479" t="s">
        <v>234</v>
      </c>
      <c r="K1479" s="1" t="s">
        <v>169</v>
      </c>
      <c r="L1479" s="1" t="s">
        <v>162</v>
      </c>
      <c r="M1479">
        <v>33</v>
      </c>
      <c r="N1479">
        <v>0</v>
      </c>
      <c r="O1479">
        <v>0</v>
      </c>
      <c r="P1479">
        <v>0</v>
      </c>
      <c r="X1479" t="str">
        <f>Attack[[#This Row],[服装]]&amp;Attack[[#This Row],[名前]]&amp;Attack[[#This Row],[レアリティ]]</f>
        <v>制服木兎光太郎ICONIC</v>
      </c>
    </row>
    <row r="1480" spans="1:24" x14ac:dyDescent="0.25">
      <c r="A1480">
        <f>VLOOKUP(Attack[[#This Row],[No用]],SetNo[[No.用]:[vlookup 用]],2,FALSE)</f>
        <v>353</v>
      </c>
      <c r="B1480">
        <f>IF(ROW()=2,1,IF(A1479&lt;&gt;Attack[[#This Row],[No]],1,B1479+1))</f>
        <v>3</v>
      </c>
      <c r="C1480" s="1" t="s">
        <v>149</v>
      </c>
      <c r="D1480" t="s">
        <v>122</v>
      </c>
      <c r="E1480" s="1" t="s">
        <v>90</v>
      </c>
      <c r="F1480" t="s">
        <v>78</v>
      </c>
      <c r="G1480" t="s">
        <v>128</v>
      </c>
      <c r="H1480" t="s">
        <v>71</v>
      </c>
      <c r="I1480">
        <v>1</v>
      </c>
      <c r="J1480" t="s">
        <v>234</v>
      </c>
      <c r="K1480" s="1" t="s">
        <v>170</v>
      </c>
      <c r="L1480" s="1" t="s">
        <v>173</v>
      </c>
      <c r="M1480">
        <v>39</v>
      </c>
      <c r="N1480">
        <v>0</v>
      </c>
      <c r="O1480">
        <v>0</v>
      </c>
      <c r="P1480">
        <v>0</v>
      </c>
      <c r="X1480" t="str">
        <f>Attack[[#This Row],[服装]]&amp;Attack[[#This Row],[名前]]&amp;Attack[[#This Row],[レアリティ]]</f>
        <v>制服木兎光太郎ICONIC</v>
      </c>
    </row>
    <row r="1481" spans="1:24" x14ac:dyDescent="0.25">
      <c r="A1481">
        <f>VLOOKUP(Attack[[#This Row],[No用]],SetNo[[No.用]:[vlookup 用]],2,FALSE)</f>
        <v>353</v>
      </c>
      <c r="B1481">
        <f>IF(ROW()=2,1,IF(A1480&lt;&gt;Attack[[#This Row],[No]],1,B1480+1))</f>
        <v>4</v>
      </c>
      <c r="C1481" s="1" t="s">
        <v>149</v>
      </c>
      <c r="D1481" t="s">
        <v>122</v>
      </c>
      <c r="E1481" s="1" t="s">
        <v>90</v>
      </c>
      <c r="F1481" t="s">
        <v>78</v>
      </c>
      <c r="G1481" t="s">
        <v>128</v>
      </c>
      <c r="H1481" t="s">
        <v>71</v>
      </c>
      <c r="I1481">
        <v>1</v>
      </c>
      <c r="J1481" t="s">
        <v>234</v>
      </c>
      <c r="K1481" s="1" t="s">
        <v>257</v>
      </c>
      <c r="L1481" s="1" t="s">
        <v>173</v>
      </c>
      <c r="M1481">
        <v>42</v>
      </c>
      <c r="N1481">
        <v>0</v>
      </c>
      <c r="O1481">
        <v>0</v>
      </c>
      <c r="P1481">
        <v>0</v>
      </c>
      <c r="X1481" t="str">
        <f>Attack[[#This Row],[服装]]&amp;Attack[[#This Row],[名前]]&amp;Attack[[#This Row],[レアリティ]]</f>
        <v>制服木兎光太郎ICONIC</v>
      </c>
    </row>
    <row r="1482" spans="1:24" x14ac:dyDescent="0.25">
      <c r="A1482">
        <f>VLOOKUP(Attack[[#This Row],[No用]],SetNo[[No.用]:[vlookup 用]],2,FALSE)</f>
        <v>353</v>
      </c>
      <c r="B1482">
        <f>IF(ROW()=2,1,IF(A1481&lt;&gt;Attack[[#This Row],[No]],1,B1481+1))</f>
        <v>5</v>
      </c>
      <c r="C1482" s="1" t="s">
        <v>149</v>
      </c>
      <c r="D1482" t="s">
        <v>122</v>
      </c>
      <c r="E1482" s="1" t="s">
        <v>90</v>
      </c>
      <c r="F1482" t="s">
        <v>78</v>
      </c>
      <c r="G1482" t="s">
        <v>128</v>
      </c>
      <c r="H1482" t="s">
        <v>71</v>
      </c>
      <c r="I1482">
        <v>1</v>
      </c>
      <c r="J1482" t="s">
        <v>234</v>
      </c>
      <c r="K1482" s="1" t="s">
        <v>171</v>
      </c>
      <c r="L1482" s="1" t="s">
        <v>178</v>
      </c>
      <c r="M1482">
        <v>36</v>
      </c>
      <c r="N1482">
        <v>0</v>
      </c>
      <c r="O1482">
        <v>0</v>
      </c>
      <c r="P1482">
        <v>0</v>
      </c>
      <c r="X1482" t="str">
        <f>Attack[[#This Row],[服装]]&amp;Attack[[#This Row],[名前]]&amp;Attack[[#This Row],[レアリティ]]</f>
        <v>制服木兎光太郎ICONIC</v>
      </c>
    </row>
    <row r="1483" spans="1:24" x14ac:dyDescent="0.25">
      <c r="A1483">
        <f>VLOOKUP(Attack[[#This Row],[No用]],SetNo[[No.用]:[vlookup 用]],2,FALSE)</f>
        <v>353</v>
      </c>
      <c r="B1483">
        <f>IF(ROW()=2,1,IF(A1482&lt;&gt;Attack[[#This Row],[No]],1,B1482+1))</f>
        <v>6</v>
      </c>
      <c r="C1483" s="1" t="s">
        <v>149</v>
      </c>
      <c r="D1483" t="s">
        <v>122</v>
      </c>
      <c r="E1483" s="1" t="s">
        <v>90</v>
      </c>
      <c r="F1483" t="s">
        <v>78</v>
      </c>
      <c r="G1483" t="s">
        <v>128</v>
      </c>
      <c r="H1483" t="s">
        <v>71</v>
      </c>
      <c r="I1483">
        <v>1</v>
      </c>
      <c r="J1483" t="s">
        <v>234</v>
      </c>
      <c r="K1483" s="1" t="s">
        <v>265</v>
      </c>
      <c r="L1483" s="1" t="s">
        <v>162</v>
      </c>
      <c r="M1483">
        <v>33</v>
      </c>
      <c r="N1483">
        <v>0</v>
      </c>
      <c r="O1483">
        <v>0</v>
      </c>
      <c r="P1483">
        <v>0</v>
      </c>
      <c r="X1483" t="str">
        <f>Attack[[#This Row],[服装]]&amp;Attack[[#This Row],[名前]]&amp;Attack[[#This Row],[レアリティ]]</f>
        <v>制服木兎光太郎ICONIC</v>
      </c>
    </row>
    <row r="1484" spans="1:24" x14ac:dyDescent="0.25">
      <c r="A1484">
        <f>VLOOKUP(Attack[[#This Row],[No用]],SetNo[[No.用]:[vlookup 用]],2,FALSE)</f>
        <v>353</v>
      </c>
      <c r="B1484">
        <f>IF(ROW()=2,1,IF(A1483&lt;&gt;Attack[[#This Row],[No]],1,B1483+1))</f>
        <v>7</v>
      </c>
      <c r="C1484" s="1" t="s">
        <v>149</v>
      </c>
      <c r="D1484" t="s">
        <v>122</v>
      </c>
      <c r="E1484" s="1" t="s">
        <v>90</v>
      </c>
      <c r="F1484" t="s">
        <v>78</v>
      </c>
      <c r="G1484" t="s">
        <v>128</v>
      </c>
      <c r="H1484" t="s">
        <v>71</v>
      </c>
      <c r="I1484">
        <v>1</v>
      </c>
      <c r="J1484" t="s">
        <v>234</v>
      </c>
      <c r="K1484" s="1" t="s">
        <v>172</v>
      </c>
      <c r="L1484" s="1" t="s">
        <v>162</v>
      </c>
      <c r="M1484">
        <v>33</v>
      </c>
      <c r="N1484">
        <v>0</v>
      </c>
      <c r="O1484">
        <v>0</v>
      </c>
      <c r="P1484">
        <v>0</v>
      </c>
      <c r="X1484" t="str">
        <f>Attack[[#This Row],[服装]]&amp;Attack[[#This Row],[名前]]&amp;Attack[[#This Row],[レアリティ]]</f>
        <v>制服木兎光太郎ICONIC</v>
      </c>
    </row>
    <row r="1485" spans="1:24" x14ac:dyDescent="0.25">
      <c r="A1485">
        <f>VLOOKUP(Attack[[#This Row],[No用]],SetNo[[No.用]:[vlookup 用]],2,FALSE)</f>
        <v>353</v>
      </c>
      <c r="B1485">
        <f>IF(ROW()=2,1,IF(A1484&lt;&gt;Attack[[#This Row],[No]],1,B1484+1))</f>
        <v>8</v>
      </c>
      <c r="C1485" s="1" t="s">
        <v>149</v>
      </c>
      <c r="D1485" t="s">
        <v>122</v>
      </c>
      <c r="E1485" s="1" t="s">
        <v>90</v>
      </c>
      <c r="F1485" t="s">
        <v>78</v>
      </c>
      <c r="G1485" t="s">
        <v>128</v>
      </c>
      <c r="H1485" t="s">
        <v>71</v>
      </c>
      <c r="I1485">
        <v>1</v>
      </c>
      <c r="J1485" t="s">
        <v>234</v>
      </c>
      <c r="K1485" s="1" t="s">
        <v>183</v>
      </c>
      <c r="L1485" s="1" t="s">
        <v>224</v>
      </c>
      <c r="M1485">
        <v>51</v>
      </c>
      <c r="N1485">
        <v>0</v>
      </c>
      <c r="O1485">
        <v>61</v>
      </c>
      <c r="P1485">
        <v>0</v>
      </c>
      <c r="Q1485" s="1" t="s">
        <v>1506</v>
      </c>
      <c r="W1485" s="1" t="s">
        <v>1190</v>
      </c>
      <c r="X1485" t="str">
        <f>Attack[[#This Row],[服装]]&amp;Attack[[#This Row],[名前]]&amp;Attack[[#This Row],[レアリティ]]</f>
        <v>制服木兎光太郎ICONIC</v>
      </c>
    </row>
    <row r="1486" spans="1:24" x14ac:dyDescent="0.25">
      <c r="A1486">
        <f>VLOOKUP(Attack[[#This Row],[No用]],SetNo[[No.用]:[vlookup 用]],2,FALSE)</f>
        <v>353</v>
      </c>
      <c r="B1486">
        <f>IF(ROW()=2,1,IF(A1485&lt;&gt;Attack[[#This Row],[No]],1,B1485+1))</f>
        <v>9</v>
      </c>
      <c r="C1486" s="1" t="s">
        <v>149</v>
      </c>
      <c r="D1486" t="s">
        <v>122</v>
      </c>
      <c r="E1486" s="1" t="s">
        <v>90</v>
      </c>
      <c r="F1486" t="s">
        <v>78</v>
      </c>
      <c r="G1486" t="s">
        <v>128</v>
      </c>
      <c r="H1486" t="s">
        <v>71</v>
      </c>
      <c r="I1486">
        <v>1</v>
      </c>
      <c r="J1486" t="s">
        <v>234</v>
      </c>
      <c r="K1486" s="1" t="s">
        <v>257</v>
      </c>
      <c r="L1486" s="1" t="s">
        <v>224</v>
      </c>
      <c r="M1486">
        <v>51</v>
      </c>
      <c r="N1486">
        <v>0</v>
      </c>
      <c r="O1486">
        <v>61</v>
      </c>
      <c r="P1486">
        <v>0</v>
      </c>
      <c r="W1486" s="1" t="s">
        <v>1209</v>
      </c>
      <c r="X1486" t="str">
        <f>Attack[[#This Row],[服装]]&amp;Attack[[#This Row],[名前]]&amp;Attack[[#This Row],[レアリティ]]</f>
        <v>制服木兎光太郎ICONIC</v>
      </c>
    </row>
    <row r="1487" spans="1:24" x14ac:dyDescent="0.25">
      <c r="A1487">
        <f>VLOOKUP(Attack[[#This Row],[No用]],SetNo[[No.用]:[vlookup 用]],2,FALSE)</f>
        <v>354</v>
      </c>
      <c r="B1487">
        <f>IF(ROW()=2,1,IF(A1486&lt;&gt;Attack[[#This Row],[No]],1,B1486+1))</f>
        <v>1</v>
      </c>
      <c r="C1487" s="1" t="s">
        <v>677</v>
      </c>
      <c r="D1487" s="1" t="s">
        <v>122</v>
      </c>
      <c r="E1487" s="1" t="s">
        <v>77</v>
      </c>
      <c r="F1487" s="1" t="s">
        <v>78</v>
      </c>
      <c r="G1487" s="1" t="s">
        <v>128</v>
      </c>
      <c r="H1487" s="1" t="s">
        <v>71</v>
      </c>
      <c r="I1487">
        <v>1</v>
      </c>
      <c r="J1487" t="s">
        <v>234</v>
      </c>
      <c r="K1487" s="1" t="s">
        <v>168</v>
      </c>
      <c r="L1487" s="1" t="s">
        <v>173</v>
      </c>
      <c r="M1487">
        <v>40</v>
      </c>
      <c r="N1487">
        <v>0</v>
      </c>
      <c r="O1487">
        <v>0</v>
      </c>
      <c r="P1487">
        <v>0</v>
      </c>
      <c r="Q1487" s="1"/>
      <c r="X1487" t="str">
        <f>Attack[[#This Row],[服装]]&amp;Attack[[#This Row],[名前]]&amp;Attack[[#This Row],[レアリティ]]</f>
        <v>キャンプ木兎光太郎ICONIC</v>
      </c>
    </row>
    <row r="1488" spans="1:24" x14ac:dyDescent="0.25">
      <c r="A1488">
        <f>VLOOKUP(Attack[[#This Row],[No用]],SetNo[[No.用]:[vlookup 用]],2,FALSE)</f>
        <v>354</v>
      </c>
      <c r="B1488">
        <f>IF(ROW()=2,1,IF(A1487&lt;&gt;Attack[[#This Row],[No]],1,B1487+1))</f>
        <v>2</v>
      </c>
      <c r="C1488" s="1" t="s">
        <v>677</v>
      </c>
      <c r="D1488" s="1" t="s">
        <v>122</v>
      </c>
      <c r="E1488" s="1" t="s">
        <v>77</v>
      </c>
      <c r="F1488" s="1" t="s">
        <v>78</v>
      </c>
      <c r="G1488" s="1" t="s">
        <v>128</v>
      </c>
      <c r="H1488" s="1" t="s">
        <v>71</v>
      </c>
      <c r="I1488">
        <v>1</v>
      </c>
      <c r="J1488" t="s">
        <v>234</v>
      </c>
      <c r="K1488" s="1" t="s">
        <v>169</v>
      </c>
      <c r="L1488" s="1" t="s">
        <v>173</v>
      </c>
      <c r="M1488">
        <v>40</v>
      </c>
      <c r="N1488">
        <v>0</v>
      </c>
      <c r="O1488">
        <v>0</v>
      </c>
      <c r="P1488">
        <v>0</v>
      </c>
      <c r="Q1488" s="1"/>
      <c r="X1488" t="str">
        <f>Attack[[#This Row],[服装]]&amp;Attack[[#This Row],[名前]]&amp;Attack[[#This Row],[レアリティ]]</f>
        <v>キャンプ木兎光太郎ICONIC</v>
      </c>
    </row>
    <row r="1489" spans="1:24" x14ac:dyDescent="0.25">
      <c r="A1489">
        <f>VLOOKUP(Attack[[#This Row],[No用]],SetNo[[No.用]:[vlookup 用]],2,FALSE)</f>
        <v>354</v>
      </c>
      <c r="B1489">
        <f>IF(ROW()=2,1,IF(A1488&lt;&gt;Attack[[#This Row],[No]],1,B1488+1))</f>
        <v>3</v>
      </c>
      <c r="C1489" s="1" t="s">
        <v>677</v>
      </c>
      <c r="D1489" s="1" t="s">
        <v>122</v>
      </c>
      <c r="E1489" s="1" t="s">
        <v>77</v>
      </c>
      <c r="F1489" s="1" t="s">
        <v>78</v>
      </c>
      <c r="G1489" s="1" t="s">
        <v>128</v>
      </c>
      <c r="H1489" s="1" t="s">
        <v>71</v>
      </c>
      <c r="I1489">
        <v>1</v>
      </c>
      <c r="J1489" t="s">
        <v>234</v>
      </c>
      <c r="K1489" s="1" t="s">
        <v>170</v>
      </c>
      <c r="L1489" s="1" t="s">
        <v>173</v>
      </c>
      <c r="M1489">
        <v>40</v>
      </c>
      <c r="N1489">
        <v>0</v>
      </c>
      <c r="O1489">
        <v>0</v>
      </c>
      <c r="P1489">
        <v>0</v>
      </c>
      <c r="Q1489" s="1"/>
      <c r="X1489" t="str">
        <f>Attack[[#This Row],[服装]]&amp;Attack[[#This Row],[名前]]&amp;Attack[[#This Row],[レアリティ]]</f>
        <v>キャンプ木兎光太郎ICONIC</v>
      </c>
    </row>
    <row r="1490" spans="1:24" x14ac:dyDescent="0.25">
      <c r="A1490">
        <f>VLOOKUP(Attack[[#This Row],[No用]],SetNo[[No.用]:[vlookup 用]],2,FALSE)</f>
        <v>354</v>
      </c>
      <c r="B1490">
        <f>IF(ROW()=2,1,IF(A1489&lt;&gt;Attack[[#This Row],[No]],1,B1489+1))</f>
        <v>4</v>
      </c>
      <c r="C1490" s="1" t="s">
        <v>677</v>
      </c>
      <c r="D1490" s="1" t="s">
        <v>122</v>
      </c>
      <c r="E1490" s="1" t="s">
        <v>77</v>
      </c>
      <c r="F1490" s="1" t="s">
        <v>78</v>
      </c>
      <c r="G1490" s="1" t="s">
        <v>128</v>
      </c>
      <c r="H1490" s="1" t="s">
        <v>71</v>
      </c>
      <c r="I1490">
        <v>1</v>
      </c>
      <c r="J1490" t="s">
        <v>234</v>
      </c>
      <c r="K1490" s="1" t="s">
        <v>257</v>
      </c>
      <c r="L1490" s="1" t="s">
        <v>173</v>
      </c>
      <c r="M1490">
        <v>43</v>
      </c>
      <c r="N1490">
        <v>0</v>
      </c>
      <c r="O1490">
        <v>0</v>
      </c>
      <c r="P1490">
        <v>0</v>
      </c>
      <c r="Q1490" s="1"/>
      <c r="X1490" t="str">
        <f>Attack[[#This Row],[服装]]&amp;Attack[[#This Row],[名前]]&amp;Attack[[#This Row],[レアリティ]]</f>
        <v>キャンプ木兎光太郎ICONIC</v>
      </c>
    </row>
    <row r="1491" spans="1:24" x14ac:dyDescent="0.25">
      <c r="A1491">
        <f>VLOOKUP(Attack[[#This Row],[No用]],SetNo[[No.用]:[vlookup 用]],2,FALSE)</f>
        <v>354</v>
      </c>
      <c r="B1491">
        <f>IF(ROW()=2,1,IF(A1490&lt;&gt;Attack[[#This Row],[No]],1,B1490+1))</f>
        <v>5</v>
      </c>
      <c r="C1491" s="1" t="s">
        <v>677</v>
      </c>
      <c r="D1491" s="1" t="s">
        <v>122</v>
      </c>
      <c r="E1491" s="1" t="s">
        <v>77</v>
      </c>
      <c r="F1491" s="1" t="s">
        <v>78</v>
      </c>
      <c r="G1491" s="1" t="s">
        <v>128</v>
      </c>
      <c r="H1491" s="1" t="s">
        <v>71</v>
      </c>
      <c r="I1491">
        <v>1</v>
      </c>
      <c r="J1491" t="s">
        <v>234</v>
      </c>
      <c r="K1491" s="1" t="s">
        <v>171</v>
      </c>
      <c r="L1491" s="1" t="s">
        <v>178</v>
      </c>
      <c r="M1491">
        <v>36</v>
      </c>
      <c r="N1491">
        <v>0</v>
      </c>
      <c r="O1491">
        <v>0</v>
      </c>
      <c r="P1491">
        <v>0</v>
      </c>
      <c r="Q1491" s="1"/>
      <c r="X1491" t="str">
        <f>Attack[[#This Row],[服装]]&amp;Attack[[#This Row],[名前]]&amp;Attack[[#This Row],[レアリティ]]</f>
        <v>キャンプ木兎光太郎ICONIC</v>
      </c>
    </row>
    <row r="1492" spans="1:24" x14ac:dyDescent="0.25">
      <c r="A1492">
        <f>VLOOKUP(Attack[[#This Row],[No用]],SetNo[[No.用]:[vlookup 用]],2,FALSE)</f>
        <v>354</v>
      </c>
      <c r="B1492">
        <f>IF(ROW()=2,1,IF(A1491&lt;&gt;Attack[[#This Row],[No]],1,B1491+1))</f>
        <v>6</v>
      </c>
      <c r="C1492" s="1" t="s">
        <v>677</v>
      </c>
      <c r="D1492" s="1" t="s">
        <v>122</v>
      </c>
      <c r="E1492" s="1" t="s">
        <v>77</v>
      </c>
      <c r="F1492" s="1" t="s">
        <v>78</v>
      </c>
      <c r="G1492" s="1" t="s">
        <v>128</v>
      </c>
      <c r="H1492" s="1" t="s">
        <v>71</v>
      </c>
      <c r="I1492">
        <v>1</v>
      </c>
      <c r="J1492" t="s">
        <v>234</v>
      </c>
      <c r="K1492" s="1" t="s">
        <v>265</v>
      </c>
      <c r="L1492" s="1" t="s">
        <v>178</v>
      </c>
      <c r="M1492">
        <v>36</v>
      </c>
      <c r="N1492">
        <v>0</v>
      </c>
      <c r="O1492">
        <v>0</v>
      </c>
      <c r="P1492">
        <v>0</v>
      </c>
      <c r="Q1492" s="1"/>
      <c r="X1492" t="str">
        <f>Attack[[#This Row],[服装]]&amp;Attack[[#This Row],[名前]]&amp;Attack[[#This Row],[レアリティ]]</f>
        <v>キャンプ木兎光太郎ICONIC</v>
      </c>
    </row>
    <row r="1493" spans="1:24" x14ac:dyDescent="0.25">
      <c r="A1493">
        <f>VLOOKUP(Attack[[#This Row],[No用]],SetNo[[No.用]:[vlookup 用]],2,FALSE)</f>
        <v>354</v>
      </c>
      <c r="B1493">
        <f>IF(ROW()=2,1,IF(A1492&lt;&gt;Attack[[#This Row],[No]],1,B1492+1))</f>
        <v>7</v>
      </c>
      <c r="C1493" s="1" t="s">
        <v>677</v>
      </c>
      <c r="D1493" s="1" t="s">
        <v>122</v>
      </c>
      <c r="E1493" s="1" t="s">
        <v>77</v>
      </c>
      <c r="F1493" s="1" t="s">
        <v>78</v>
      </c>
      <c r="G1493" s="1" t="s">
        <v>128</v>
      </c>
      <c r="H1493" s="1" t="s">
        <v>71</v>
      </c>
      <c r="I1493">
        <v>1</v>
      </c>
      <c r="J1493" t="s">
        <v>234</v>
      </c>
      <c r="K1493" s="1" t="s">
        <v>172</v>
      </c>
      <c r="L1493" s="1" t="s">
        <v>178</v>
      </c>
      <c r="M1493">
        <v>36</v>
      </c>
      <c r="N1493">
        <v>0</v>
      </c>
      <c r="O1493">
        <v>0</v>
      </c>
      <c r="P1493">
        <v>0</v>
      </c>
      <c r="Q1493" s="1"/>
      <c r="X1493" t="str">
        <f>Attack[[#This Row],[服装]]&amp;Attack[[#This Row],[名前]]&amp;Attack[[#This Row],[レアリティ]]</f>
        <v>キャンプ木兎光太郎ICONIC</v>
      </c>
    </row>
    <row r="1494" spans="1:24" x14ac:dyDescent="0.25">
      <c r="A1494">
        <f>VLOOKUP(Attack[[#This Row],[No用]],SetNo[[No.用]:[vlookup 用]],2,FALSE)</f>
        <v>354</v>
      </c>
      <c r="B1494">
        <f>IF(ROW()=2,1,IF(A1493&lt;&gt;Attack[[#This Row],[No]],1,B1493+1))</f>
        <v>8</v>
      </c>
      <c r="C1494" s="1" t="s">
        <v>677</v>
      </c>
      <c r="D1494" s="1" t="s">
        <v>122</v>
      </c>
      <c r="E1494" s="1" t="s">
        <v>77</v>
      </c>
      <c r="F1494" s="1" t="s">
        <v>78</v>
      </c>
      <c r="G1494" s="1" t="s">
        <v>128</v>
      </c>
      <c r="H1494" s="1" t="s">
        <v>71</v>
      </c>
      <c r="I1494">
        <v>1</v>
      </c>
      <c r="J1494" t="s">
        <v>234</v>
      </c>
      <c r="K1494" s="1" t="s">
        <v>183</v>
      </c>
      <c r="L1494" s="1" t="s">
        <v>224</v>
      </c>
      <c r="M1494">
        <v>51</v>
      </c>
      <c r="N1494">
        <v>0</v>
      </c>
      <c r="O1494">
        <v>61</v>
      </c>
      <c r="P1494">
        <v>0</v>
      </c>
      <c r="Q1494" s="1"/>
      <c r="W1494" s="1" t="s">
        <v>1204</v>
      </c>
      <c r="X1494" t="str">
        <f>Attack[[#This Row],[服装]]&amp;Attack[[#This Row],[名前]]&amp;Attack[[#This Row],[レアリティ]]</f>
        <v>キャンプ木兎光太郎ICONIC</v>
      </c>
    </row>
    <row r="1495" spans="1:24" x14ac:dyDescent="0.25">
      <c r="A1495">
        <f>VLOOKUP(Attack[[#This Row],[No用]],SetNo[[No.用]:[vlookup 用]],2,FALSE)</f>
        <v>355</v>
      </c>
      <c r="B1495">
        <f>IF(ROW()=2,1,IF(A1494&lt;&gt;Attack[[#This Row],[No]],1,B1494+1))</f>
        <v>1</v>
      </c>
      <c r="C1495" s="1" t="s">
        <v>871</v>
      </c>
      <c r="D1495" s="1" t="s">
        <v>122</v>
      </c>
      <c r="E1495" s="1" t="s">
        <v>73</v>
      </c>
      <c r="F1495" s="1" t="s">
        <v>78</v>
      </c>
      <c r="G1495" s="1" t="s">
        <v>128</v>
      </c>
      <c r="H1495" s="1" t="s">
        <v>71</v>
      </c>
      <c r="I1495">
        <v>1</v>
      </c>
      <c r="J1495" t="s">
        <v>234</v>
      </c>
      <c r="K1495" s="1" t="s">
        <v>168</v>
      </c>
      <c r="L1495" s="1" t="s">
        <v>173</v>
      </c>
      <c r="M1495">
        <v>39</v>
      </c>
      <c r="N1495">
        <v>0</v>
      </c>
      <c r="O1495">
        <v>0</v>
      </c>
      <c r="P1495">
        <v>0</v>
      </c>
      <c r="Q1495" s="1"/>
      <c r="X1495" t="str">
        <f>Attack[[#This Row],[服装]]&amp;Attack[[#This Row],[名前]]&amp;Attack[[#This Row],[レアリティ]]</f>
        <v>2周年木兎光太郎ICONIC</v>
      </c>
    </row>
    <row r="1496" spans="1:24" x14ac:dyDescent="0.25">
      <c r="A1496">
        <f>VLOOKUP(Attack[[#This Row],[No用]],SetNo[[No.用]:[vlookup 用]],2,FALSE)</f>
        <v>355</v>
      </c>
      <c r="B1496">
        <f>IF(ROW()=2,1,IF(A1495&lt;&gt;Attack[[#This Row],[No]],1,B1495+1))</f>
        <v>2</v>
      </c>
      <c r="C1496" s="1" t="s">
        <v>871</v>
      </c>
      <c r="D1496" s="1" t="s">
        <v>122</v>
      </c>
      <c r="E1496" s="1" t="s">
        <v>73</v>
      </c>
      <c r="F1496" s="1" t="s">
        <v>78</v>
      </c>
      <c r="G1496" s="1" t="s">
        <v>128</v>
      </c>
      <c r="H1496" s="1" t="s">
        <v>71</v>
      </c>
      <c r="I1496">
        <v>1</v>
      </c>
      <c r="J1496" t="s">
        <v>234</v>
      </c>
      <c r="K1496" s="1" t="s">
        <v>169</v>
      </c>
      <c r="L1496" s="1" t="s">
        <v>162</v>
      </c>
      <c r="M1496">
        <v>33</v>
      </c>
      <c r="N1496">
        <v>0</v>
      </c>
      <c r="O1496">
        <v>0</v>
      </c>
      <c r="P1496">
        <v>0</v>
      </c>
      <c r="Q1496" s="1"/>
      <c r="X1496" t="str">
        <f>Attack[[#This Row],[服装]]&amp;Attack[[#This Row],[名前]]&amp;Attack[[#This Row],[レアリティ]]</f>
        <v>2周年木兎光太郎ICONIC</v>
      </c>
    </row>
    <row r="1497" spans="1:24" x14ac:dyDescent="0.25">
      <c r="A1497">
        <f>VLOOKUP(Attack[[#This Row],[No用]],SetNo[[No.用]:[vlookup 用]],2,FALSE)</f>
        <v>355</v>
      </c>
      <c r="B1497">
        <f>IF(ROW()=2,1,IF(A1496&lt;&gt;Attack[[#This Row],[No]],1,B1496+1))</f>
        <v>3</v>
      </c>
      <c r="C1497" s="1" t="s">
        <v>871</v>
      </c>
      <c r="D1497" s="1" t="s">
        <v>122</v>
      </c>
      <c r="E1497" s="1" t="s">
        <v>73</v>
      </c>
      <c r="F1497" s="1" t="s">
        <v>78</v>
      </c>
      <c r="G1497" s="1" t="s">
        <v>128</v>
      </c>
      <c r="H1497" s="1" t="s">
        <v>71</v>
      </c>
      <c r="I1497">
        <v>1</v>
      </c>
      <c r="J1497" t="s">
        <v>234</v>
      </c>
      <c r="K1497" s="1" t="s">
        <v>170</v>
      </c>
      <c r="L1497" s="1" t="s">
        <v>178</v>
      </c>
      <c r="M1497">
        <v>36</v>
      </c>
      <c r="N1497">
        <v>0</v>
      </c>
      <c r="O1497">
        <v>0</v>
      </c>
      <c r="P1497">
        <v>0</v>
      </c>
      <c r="Q1497" s="1"/>
      <c r="X1497" t="str">
        <f>Attack[[#This Row],[服装]]&amp;Attack[[#This Row],[名前]]&amp;Attack[[#This Row],[レアリティ]]</f>
        <v>2周年木兎光太郎ICONIC</v>
      </c>
    </row>
    <row r="1498" spans="1:24" x14ac:dyDescent="0.25">
      <c r="A1498">
        <f>VLOOKUP(Attack[[#This Row],[No用]],SetNo[[No.用]:[vlookup 用]],2,FALSE)</f>
        <v>355</v>
      </c>
      <c r="B1498">
        <f>IF(ROW()=2,1,IF(A1497&lt;&gt;Attack[[#This Row],[No]],1,B1497+1))</f>
        <v>4</v>
      </c>
      <c r="C1498" s="1" t="s">
        <v>871</v>
      </c>
      <c r="D1498" s="1" t="s">
        <v>122</v>
      </c>
      <c r="E1498" s="1" t="s">
        <v>73</v>
      </c>
      <c r="F1498" s="1" t="s">
        <v>78</v>
      </c>
      <c r="G1498" s="1" t="s">
        <v>128</v>
      </c>
      <c r="H1498" s="1" t="s">
        <v>71</v>
      </c>
      <c r="I1498">
        <v>1</v>
      </c>
      <c r="J1498" t="s">
        <v>234</v>
      </c>
      <c r="K1498" s="1" t="s">
        <v>257</v>
      </c>
      <c r="L1498" s="1" t="s">
        <v>178</v>
      </c>
      <c r="M1498">
        <v>39</v>
      </c>
      <c r="N1498">
        <v>0</v>
      </c>
      <c r="O1498">
        <v>0</v>
      </c>
      <c r="P1498">
        <v>0</v>
      </c>
      <c r="Q1498" s="1"/>
      <c r="X1498" t="str">
        <f>Attack[[#This Row],[服装]]&amp;Attack[[#This Row],[名前]]&amp;Attack[[#This Row],[レアリティ]]</f>
        <v>2周年木兎光太郎ICONIC</v>
      </c>
    </row>
    <row r="1499" spans="1:24" x14ac:dyDescent="0.25">
      <c r="A1499">
        <f>VLOOKUP(Attack[[#This Row],[No用]],SetNo[[No.用]:[vlookup 用]],2,FALSE)</f>
        <v>355</v>
      </c>
      <c r="B1499">
        <f>IF(ROW()=2,1,IF(A1498&lt;&gt;Attack[[#This Row],[No]],1,B1498+1))</f>
        <v>5</v>
      </c>
      <c r="C1499" s="1" t="s">
        <v>871</v>
      </c>
      <c r="D1499" s="1" t="s">
        <v>122</v>
      </c>
      <c r="E1499" s="1" t="s">
        <v>73</v>
      </c>
      <c r="F1499" s="1" t="s">
        <v>78</v>
      </c>
      <c r="G1499" s="1" t="s">
        <v>128</v>
      </c>
      <c r="H1499" s="1" t="s">
        <v>71</v>
      </c>
      <c r="I1499">
        <v>1</v>
      </c>
      <c r="J1499" t="s">
        <v>234</v>
      </c>
      <c r="K1499" s="1" t="s">
        <v>171</v>
      </c>
      <c r="L1499" s="1" t="s">
        <v>162</v>
      </c>
      <c r="M1499">
        <v>33</v>
      </c>
      <c r="N1499">
        <v>0</v>
      </c>
      <c r="O1499">
        <v>0</v>
      </c>
      <c r="P1499">
        <v>0</v>
      </c>
      <c r="Q1499" s="1"/>
      <c r="X1499" t="str">
        <f>Attack[[#This Row],[服装]]&amp;Attack[[#This Row],[名前]]&amp;Attack[[#This Row],[レアリティ]]</f>
        <v>2周年木兎光太郎ICONIC</v>
      </c>
    </row>
    <row r="1500" spans="1:24" x14ac:dyDescent="0.25">
      <c r="A1500">
        <f>VLOOKUP(Attack[[#This Row],[No用]],SetNo[[No.用]:[vlookup 用]],2,FALSE)</f>
        <v>355</v>
      </c>
      <c r="B1500">
        <f>IF(ROW()=2,1,IF(A1499&lt;&gt;Attack[[#This Row],[No]],1,B1499+1))</f>
        <v>6</v>
      </c>
      <c r="C1500" s="1" t="s">
        <v>871</v>
      </c>
      <c r="D1500" s="1" t="s">
        <v>122</v>
      </c>
      <c r="E1500" s="1" t="s">
        <v>73</v>
      </c>
      <c r="F1500" s="1" t="s">
        <v>78</v>
      </c>
      <c r="G1500" s="1" t="s">
        <v>128</v>
      </c>
      <c r="H1500" s="1" t="s">
        <v>71</v>
      </c>
      <c r="I1500">
        <v>1</v>
      </c>
      <c r="J1500" t="s">
        <v>234</v>
      </c>
      <c r="K1500" s="1" t="s">
        <v>265</v>
      </c>
      <c r="L1500" s="1" t="s">
        <v>162</v>
      </c>
      <c r="M1500">
        <v>33</v>
      </c>
      <c r="N1500">
        <v>0</v>
      </c>
      <c r="O1500">
        <v>0</v>
      </c>
      <c r="P1500">
        <v>0</v>
      </c>
      <c r="Q1500" s="1"/>
      <c r="X1500" t="str">
        <f>Attack[[#This Row],[服装]]&amp;Attack[[#This Row],[名前]]&amp;Attack[[#This Row],[レアリティ]]</f>
        <v>2周年木兎光太郎ICONIC</v>
      </c>
    </row>
    <row r="1501" spans="1:24" x14ac:dyDescent="0.25">
      <c r="A1501">
        <f>VLOOKUP(Attack[[#This Row],[No用]],SetNo[[No.用]:[vlookup 用]],2,FALSE)</f>
        <v>355</v>
      </c>
      <c r="B1501">
        <f>IF(ROW()=2,1,IF(A1500&lt;&gt;Attack[[#This Row],[No]],1,B1500+1))</f>
        <v>7</v>
      </c>
      <c r="C1501" s="1" t="s">
        <v>871</v>
      </c>
      <c r="D1501" s="1" t="s">
        <v>122</v>
      </c>
      <c r="E1501" s="1" t="s">
        <v>73</v>
      </c>
      <c r="F1501" s="1" t="s">
        <v>78</v>
      </c>
      <c r="G1501" s="1" t="s">
        <v>128</v>
      </c>
      <c r="H1501" s="1" t="s">
        <v>71</v>
      </c>
      <c r="I1501">
        <v>1</v>
      </c>
      <c r="J1501" t="s">
        <v>234</v>
      </c>
      <c r="K1501" s="1" t="s">
        <v>172</v>
      </c>
      <c r="L1501" s="1" t="s">
        <v>162</v>
      </c>
      <c r="M1501">
        <v>33</v>
      </c>
      <c r="N1501">
        <v>0</v>
      </c>
      <c r="O1501">
        <v>0</v>
      </c>
      <c r="P1501">
        <v>0</v>
      </c>
      <c r="Q1501" s="1"/>
      <c r="X1501" t="str">
        <f>Attack[[#This Row],[服装]]&amp;Attack[[#This Row],[名前]]&amp;Attack[[#This Row],[レアリティ]]</f>
        <v>2周年木兎光太郎ICONIC</v>
      </c>
    </row>
    <row r="1502" spans="1:24" x14ac:dyDescent="0.25">
      <c r="A1502">
        <f>VLOOKUP(Attack[[#This Row],[No用]],SetNo[[No.用]:[vlookup 用]],2,FALSE)</f>
        <v>355</v>
      </c>
      <c r="B1502">
        <f>IF(ROW()=2,1,IF(A1501&lt;&gt;Attack[[#This Row],[No]],1,B1501+1))</f>
        <v>8</v>
      </c>
      <c r="C1502" s="1" t="s">
        <v>871</v>
      </c>
      <c r="D1502" s="1" t="s">
        <v>122</v>
      </c>
      <c r="E1502" s="1" t="s">
        <v>73</v>
      </c>
      <c r="F1502" s="1" t="s">
        <v>78</v>
      </c>
      <c r="G1502" s="1" t="s">
        <v>128</v>
      </c>
      <c r="H1502" s="1" t="s">
        <v>71</v>
      </c>
      <c r="I1502">
        <v>1</v>
      </c>
      <c r="J1502" t="s">
        <v>234</v>
      </c>
      <c r="K1502" s="1" t="s">
        <v>264</v>
      </c>
      <c r="L1502" s="1" t="s">
        <v>224</v>
      </c>
      <c r="M1502">
        <v>51</v>
      </c>
      <c r="N1502">
        <v>0</v>
      </c>
      <c r="O1502">
        <v>61</v>
      </c>
      <c r="P1502">
        <v>0</v>
      </c>
      <c r="Q1502" s="1"/>
      <c r="W1502" s="1" t="s">
        <v>1215</v>
      </c>
      <c r="X1502" t="str">
        <f>Attack[[#This Row],[服装]]&amp;Attack[[#This Row],[名前]]&amp;Attack[[#This Row],[レアリティ]]</f>
        <v>2周年木兎光太郎ICONIC</v>
      </c>
    </row>
    <row r="1503" spans="1:24" x14ac:dyDescent="0.25">
      <c r="A1503">
        <f>VLOOKUP(Attack[[#This Row],[No用]],SetNo[[No.用]:[vlookup 用]],2,FALSE)</f>
        <v>356</v>
      </c>
      <c r="B1503">
        <f>IF(ROW()=2,1,IF(A1502&lt;&gt;Attack[[#This Row],[No]],1,B1502+1))</f>
        <v>1</v>
      </c>
      <c r="C1503" s="1" t="s">
        <v>1016</v>
      </c>
      <c r="D1503" s="1" t="s">
        <v>122</v>
      </c>
      <c r="E1503" s="1" t="s">
        <v>90</v>
      </c>
      <c r="F1503" s="1" t="s">
        <v>78</v>
      </c>
      <c r="G1503" s="1" t="s">
        <v>128</v>
      </c>
      <c r="H1503" s="1" t="s">
        <v>71</v>
      </c>
      <c r="I1503">
        <v>1</v>
      </c>
      <c r="J1503" t="s">
        <v>234</v>
      </c>
      <c r="K1503" s="1" t="s">
        <v>168</v>
      </c>
      <c r="L1503" s="1" t="s">
        <v>173</v>
      </c>
      <c r="M1503">
        <v>41</v>
      </c>
      <c r="N1503">
        <v>0</v>
      </c>
      <c r="O1503">
        <v>0</v>
      </c>
      <c r="P1503">
        <v>0</v>
      </c>
      <c r="Q1503" s="1"/>
      <c r="X1503" t="str">
        <f>Attack[[#This Row],[服装]]&amp;Attack[[#This Row],[名前]]&amp;Attack[[#This Row],[レアリティ]]</f>
        <v>焼き芋木兎光太郎ICONIC</v>
      </c>
    </row>
    <row r="1504" spans="1:24" x14ac:dyDescent="0.25">
      <c r="A1504">
        <f>VLOOKUP(Attack[[#This Row],[No用]],SetNo[[No.用]:[vlookup 用]],2,FALSE)</f>
        <v>356</v>
      </c>
      <c r="B1504">
        <f>IF(ROW()=2,1,IF(A1503&lt;&gt;Attack[[#This Row],[No]],1,B1503+1))</f>
        <v>2</v>
      </c>
      <c r="C1504" s="1" t="s">
        <v>1016</v>
      </c>
      <c r="D1504" s="1" t="s">
        <v>122</v>
      </c>
      <c r="E1504" s="1" t="s">
        <v>90</v>
      </c>
      <c r="F1504" s="1" t="s">
        <v>78</v>
      </c>
      <c r="G1504" s="1" t="s">
        <v>128</v>
      </c>
      <c r="H1504" s="1" t="s">
        <v>71</v>
      </c>
      <c r="I1504">
        <v>1</v>
      </c>
      <c r="J1504" t="s">
        <v>234</v>
      </c>
      <c r="K1504" s="1" t="s">
        <v>169</v>
      </c>
      <c r="L1504" s="1" t="s">
        <v>173</v>
      </c>
      <c r="M1504">
        <v>41</v>
      </c>
      <c r="N1504">
        <v>0</v>
      </c>
      <c r="O1504">
        <v>0</v>
      </c>
      <c r="P1504">
        <v>0</v>
      </c>
      <c r="Q1504" s="1"/>
      <c r="X1504" t="str">
        <f>Attack[[#This Row],[服装]]&amp;Attack[[#This Row],[名前]]&amp;Attack[[#This Row],[レアリティ]]</f>
        <v>焼き芋木兎光太郎ICONIC</v>
      </c>
    </row>
    <row r="1505" spans="1:24" x14ac:dyDescent="0.25">
      <c r="A1505">
        <f>VLOOKUP(Attack[[#This Row],[No用]],SetNo[[No.用]:[vlookup 用]],2,FALSE)</f>
        <v>356</v>
      </c>
      <c r="B1505">
        <f>IF(ROW()=2,1,IF(A1504&lt;&gt;Attack[[#This Row],[No]],1,B1504+1))</f>
        <v>3</v>
      </c>
      <c r="C1505" s="1" t="s">
        <v>1016</v>
      </c>
      <c r="D1505" s="1" t="s">
        <v>122</v>
      </c>
      <c r="E1505" s="1" t="s">
        <v>90</v>
      </c>
      <c r="F1505" s="1" t="s">
        <v>78</v>
      </c>
      <c r="G1505" s="1" t="s">
        <v>128</v>
      </c>
      <c r="H1505" s="1" t="s">
        <v>71</v>
      </c>
      <c r="I1505">
        <v>1</v>
      </c>
      <c r="J1505" t="s">
        <v>234</v>
      </c>
      <c r="K1505" s="1" t="s">
        <v>170</v>
      </c>
      <c r="L1505" s="1" t="s">
        <v>173</v>
      </c>
      <c r="M1505">
        <v>41</v>
      </c>
      <c r="N1505">
        <v>0</v>
      </c>
      <c r="O1505">
        <v>0</v>
      </c>
      <c r="P1505">
        <v>0</v>
      </c>
      <c r="Q1505" s="1"/>
      <c r="X1505" t="str">
        <f>Attack[[#This Row],[服装]]&amp;Attack[[#This Row],[名前]]&amp;Attack[[#This Row],[レアリティ]]</f>
        <v>焼き芋木兎光太郎ICONIC</v>
      </c>
    </row>
    <row r="1506" spans="1:24" x14ac:dyDescent="0.25">
      <c r="A1506">
        <f>VLOOKUP(Attack[[#This Row],[No用]],SetNo[[No.用]:[vlookup 用]],2,FALSE)</f>
        <v>356</v>
      </c>
      <c r="B1506">
        <f>IF(ROW()=2,1,IF(A1505&lt;&gt;Attack[[#This Row],[No]],1,B1505+1))</f>
        <v>4</v>
      </c>
      <c r="C1506" s="1" t="s">
        <v>1016</v>
      </c>
      <c r="D1506" s="1" t="s">
        <v>122</v>
      </c>
      <c r="E1506" s="1" t="s">
        <v>90</v>
      </c>
      <c r="F1506" s="1" t="s">
        <v>78</v>
      </c>
      <c r="G1506" s="1" t="s">
        <v>128</v>
      </c>
      <c r="H1506" s="1" t="s">
        <v>71</v>
      </c>
      <c r="I1506">
        <v>1</v>
      </c>
      <c r="J1506" t="s">
        <v>234</v>
      </c>
      <c r="K1506" s="1" t="s">
        <v>257</v>
      </c>
      <c r="L1506" s="1" t="s">
        <v>173</v>
      </c>
      <c r="M1506">
        <v>44</v>
      </c>
      <c r="N1506">
        <v>0</v>
      </c>
      <c r="O1506">
        <v>0</v>
      </c>
      <c r="P1506">
        <v>0</v>
      </c>
      <c r="Q1506" s="1"/>
      <c r="X1506" t="str">
        <f>Attack[[#This Row],[服装]]&amp;Attack[[#This Row],[名前]]&amp;Attack[[#This Row],[レアリティ]]</f>
        <v>焼き芋木兎光太郎ICONIC</v>
      </c>
    </row>
    <row r="1507" spans="1:24" x14ac:dyDescent="0.25">
      <c r="A1507">
        <f>VLOOKUP(Attack[[#This Row],[No用]],SetNo[[No.用]:[vlookup 用]],2,FALSE)</f>
        <v>356</v>
      </c>
      <c r="B1507">
        <f>IF(ROW()=2,1,IF(A1506&lt;&gt;Attack[[#This Row],[No]],1,B1506+1))</f>
        <v>5</v>
      </c>
      <c r="C1507" s="1" t="s">
        <v>1016</v>
      </c>
      <c r="D1507" s="1" t="s">
        <v>122</v>
      </c>
      <c r="E1507" s="1" t="s">
        <v>90</v>
      </c>
      <c r="F1507" s="1" t="s">
        <v>78</v>
      </c>
      <c r="G1507" s="1" t="s">
        <v>128</v>
      </c>
      <c r="H1507" s="1" t="s">
        <v>71</v>
      </c>
      <c r="I1507">
        <v>1</v>
      </c>
      <c r="J1507" t="s">
        <v>234</v>
      </c>
      <c r="K1507" s="1" t="s">
        <v>171</v>
      </c>
      <c r="L1507" s="1" t="s">
        <v>178</v>
      </c>
      <c r="M1507">
        <v>37</v>
      </c>
      <c r="N1507">
        <v>0</v>
      </c>
      <c r="O1507">
        <v>0</v>
      </c>
      <c r="P1507">
        <v>0</v>
      </c>
      <c r="Q1507" s="1"/>
      <c r="X1507" t="str">
        <f>Attack[[#This Row],[服装]]&amp;Attack[[#This Row],[名前]]&amp;Attack[[#This Row],[レアリティ]]</f>
        <v>焼き芋木兎光太郎ICONIC</v>
      </c>
    </row>
    <row r="1508" spans="1:24" x14ac:dyDescent="0.25">
      <c r="A1508">
        <f>VLOOKUP(Attack[[#This Row],[No用]],SetNo[[No.用]:[vlookup 用]],2,FALSE)</f>
        <v>356</v>
      </c>
      <c r="B1508">
        <f>IF(ROW()=2,1,IF(A1507&lt;&gt;Attack[[#This Row],[No]],1,B1507+1))</f>
        <v>6</v>
      </c>
      <c r="C1508" s="1" t="s">
        <v>1016</v>
      </c>
      <c r="D1508" s="1" t="s">
        <v>122</v>
      </c>
      <c r="E1508" s="1" t="s">
        <v>90</v>
      </c>
      <c r="F1508" s="1" t="s">
        <v>78</v>
      </c>
      <c r="G1508" s="1" t="s">
        <v>128</v>
      </c>
      <c r="H1508" s="1" t="s">
        <v>71</v>
      </c>
      <c r="I1508">
        <v>1</v>
      </c>
      <c r="J1508" t="s">
        <v>234</v>
      </c>
      <c r="K1508" s="1" t="s">
        <v>264</v>
      </c>
      <c r="L1508" s="1" t="s">
        <v>178</v>
      </c>
      <c r="M1508">
        <v>37</v>
      </c>
      <c r="N1508">
        <v>0</v>
      </c>
      <c r="O1508">
        <v>0</v>
      </c>
      <c r="P1508">
        <v>0</v>
      </c>
      <c r="Q1508" s="1"/>
      <c r="X1508" t="str">
        <f>Attack[[#This Row],[服装]]&amp;Attack[[#This Row],[名前]]&amp;Attack[[#This Row],[レアリティ]]</f>
        <v>焼き芋木兎光太郎ICONIC</v>
      </c>
    </row>
    <row r="1509" spans="1:24" x14ac:dyDescent="0.25">
      <c r="A1509">
        <f>VLOOKUP(Attack[[#This Row],[No用]],SetNo[[No.用]:[vlookup 用]],2,FALSE)</f>
        <v>356</v>
      </c>
      <c r="B1509">
        <f>IF(ROW()=2,1,IF(A1508&lt;&gt;Attack[[#This Row],[No]],1,B1508+1))</f>
        <v>7</v>
      </c>
      <c r="C1509" s="1" t="s">
        <v>1016</v>
      </c>
      <c r="D1509" s="1" t="s">
        <v>122</v>
      </c>
      <c r="E1509" s="1" t="s">
        <v>90</v>
      </c>
      <c r="F1509" s="1" t="s">
        <v>78</v>
      </c>
      <c r="G1509" s="1" t="s">
        <v>128</v>
      </c>
      <c r="H1509" s="1" t="s">
        <v>71</v>
      </c>
      <c r="I1509">
        <v>1</v>
      </c>
      <c r="J1509" t="s">
        <v>234</v>
      </c>
      <c r="K1509" s="1" t="s">
        <v>172</v>
      </c>
      <c r="L1509" s="1" t="s">
        <v>178</v>
      </c>
      <c r="M1509">
        <v>37</v>
      </c>
      <c r="N1509">
        <v>0</v>
      </c>
      <c r="O1509">
        <v>0</v>
      </c>
      <c r="P1509">
        <v>0</v>
      </c>
      <c r="Q1509" s="1"/>
      <c r="X1509" t="str">
        <f>Attack[[#This Row],[服装]]&amp;Attack[[#This Row],[名前]]&amp;Attack[[#This Row],[レアリティ]]</f>
        <v>焼き芋木兎光太郎ICONIC</v>
      </c>
    </row>
    <row r="1510" spans="1:24" x14ac:dyDescent="0.25">
      <c r="A1510">
        <f>VLOOKUP(Attack[[#This Row],[No用]],SetNo[[No.用]:[vlookup 用]],2,FALSE)</f>
        <v>356</v>
      </c>
      <c r="B1510">
        <f>IF(ROW()=2,1,IF(A1509&lt;&gt;Attack[[#This Row],[No]],1,B1509+1))</f>
        <v>8</v>
      </c>
      <c r="C1510" s="1" t="s">
        <v>1016</v>
      </c>
      <c r="D1510" s="1" t="s">
        <v>122</v>
      </c>
      <c r="E1510" s="1" t="s">
        <v>90</v>
      </c>
      <c r="F1510" s="1" t="s">
        <v>78</v>
      </c>
      <c r="G1510" s="1" t="s">
        <v>128</v>
      </c>
      <c r="H1510" s="1" t="s">
        <v>71</v>
      </c>
      <c r="I1510">
        <v>1</v>
      </c>
      <c r="J1510" t="s">
        <v>234</v>
      </c>
      <c r="K1510" s="1" t="s">
        <v>171</v>
      </c>
      <c r="L1510" s="1" t="s">
        <v>224</v>
      </c>
      <c r="M1510">
        <v>52</v>
      </c>
      <c r="N1510">
        <v>0</v>
      </c>
      <c r="O1510">
        <v>62</v>
      </c>
      <c r="P1510">
        <v>0</v>
      </c>
      <c r="Q1510" s="1"/>
      <c r="R1510" s="1" t="s">
        <v>1247</v>
      </c>
      <c r="W1510" s="1" t="s">
        <v>1217</v>
      </c>
      <c r="X1510" t="str">
        <f>Attack[[#This Row],[服装]]&amp;Attack[[#This Row],[名前]]&amp;Attack[[#This Row],[レアリティ]]</f>
        <v>焼き芋木兎光太郎ICONIC</v>
      </c>
    </row>
    <row r="1511" spans="1:24" x14ac:dyDescent="0.25">
      <c r="A1511">
        <f>VLOOKUP(Attack[[#This Row],[No用]],SetNo[[No.用]:[vlookup 用]],2,FALSE)</f>
        <v>356</v>
      </c>
      <c r="B1511">
        <f>IF(ROW()=2,1,IF(A1510&lt;&gt;Attack[[#This Row],[No]],1,B1510+1))</f>
        <v>9</v>
      </c>
      <c r="C1511" s="1" t="s">
        <v>1016</v>
      </c>
      <c r="D1511" s="1" t="s">
        <v>122</v>
      </c>
      <c r="E1511" s="1" t="s">
        <v>90</v>
      </c>
      <c r="F1511" s="1" t="s">
        <v>78</v>
      </c>
      <c r="G1511" s="1" t="s">
        <v>128</v>
      </c>
      <c r="H1511" s="1" t="s">
        <v>71</v>
      </c>
      <c r="I1511">
        <v>1</v>
      </c>
      <c r="J1511" t="s">
        <v>234</v>
      </c>
      <c r="K1511" s="1" t="s">
        <v>170</v>
      </c>
      <c r="L1511" s="1" t="s">
        <v>224</v>
      </c>
      <c r="M1511">
        <v>52</v>
      </c>
      <c r="N1511">
        <v>0</v>
      </c>
      <c r="O1511">
        <v>62</v>
      </c>
      <c r="P1511">
        <v>0</v>
      </c>
      <c r="Q1511" s="1" t="s">
        <v>1024</v>
      </c>
      <c r="W1511" s="1" t="s">
        <v>1203</v>
      </c>
      <c r="X1511" t="str">
        <f>Attack[[#This Row],[服装]]&amp;Attack[[#This Row],[名前]]&amp;Attack[[#This Row],[レアリティ]]</f>
        <v>焼き芋木兎光太郎ICONIC</v>
      </c>
    </row>
    <row r="1512" spans="1:24" x14ac:dyDescent="0.25">
      <c r="A1512">
        <f>VLOOKUP(Attack[[#This Row],[No用]],SetNo[[No.用]:[vlookup 用]],2,FALSE)</f>
        <v>356</v>
      </c>
      <c r="B1512">
        <f>IF(ROW()=2,1,IF(A1511&lt;&gt;Attack[[#This Row],[No]],1,B1511+1))</f>
        <v>10</v>
      </c>
      <c r="C1512" s="1" t="s">
        <v>1016</v>
      </c>
      <c r="D1512" s="1" t="s">
        <v>122</v>
      </c>
      <c r="E1512" s="1" t="s">
        <v>90</v>
      </c>
      <c r="F1512" s="1" t="s">
        <v>78</v>
      </c>
      <c r="G1512" s="1" t="s">
        <v>128</v>
      </c>
      <c r="H1512" s="1" t="s">
        <v>71</v>
      </c>
      <c r="I1512">
        <v>1</v>
      </c>
      <c r="J1512" t="s">
        <v>234</v>
      </c>
      <c r="K1512" s="1" t="s">
        <v>264</v>
      </c>
      <c r="L1512" s="1" t="s">
        <v>224</v>
      </c>
      <c r="M1512">
        <v>52</v>
      </c>
      <c r="N1512">
        <v>0</v>
      </c>
      <c r="O1512">
        <v>62</v>
      </c>
      <c r="P1512">
        <v>0</v>
      </c>
      <c r="Q1512" s="1"/>
      <c r="W1512" s="1" t="s">
        <v>1215</v>
      </c>
      <c r="X1512" t="str">
        <f>Attack[[#This Row],[服装]]&amp;Attack[[#This Row],[名前]]&amp;Attack[[#This Row],[レアリティ]]</f>
        <v>焼き芋木兎光太郎ICONIC</v>
      </c>
    </row>
    <row r="1513" spans="1:24" x14ac:dyDescent="0.25">
      <c r="A1513">
        <f>VLOOKUP(Attack[[#This Row],[No用]],SetNo[[No.用]:[vlookup 用]],2,FALSE)</f>
        <v>357</v>
      </c>
      <c r="B1513">
        <f>IF(ROW()=2,1,IF(A1512&lt;&gt;Attack[[#This Row],[No]],1,B1512+1))</f>
        <v>1</v>
      </c>
      <c r="C1513" s="1" t="s">
        <v>1502</v>
      </c>
      <c r="D1513" s="1" t="s">
        <v>122</v>
      </c>
      <c r="E1513" s="1" t="s">
        <v>77</v>
      </c>
      <c r="F1513" s="1" t="s">
        <v>78</v>
      </c>
      <c r="G1513" s="1" t="s">
        <v>128</v>
      </c>
      <c r="H1513" s="1" t="s">
        <v>71</v>
      </c>
      <c r="I1513">
        <v>1</v>
      </c>
      <c r="J1513" t="s">
        <v>234</v>
      </c>
      <c r="K1513" s="1" t="s">
        <v>168</v>
      </c>
      <c r="L1513" s="1" t="s">
        <v>173</v>
      </c>
      <c r="M1513">
        <v>43</v>
      </c>
      <c r="N1513">
        <v>0</v>
      </c>
      <c r="O1513">
        <v>0</v>
      </c>
      <c r="P1513">
        <v>0</v>
      </c>
      <c r="Q1513" s="1"/>
      <c r="W1513" s="1"/>
      <c r="X1513" t="str">
        <f>Attack[[#This Row],[服装]]&amp;Attack[[#This Row],[名前]]&amp;Attack[[#This Row],[レアリティ]]</f>
        <v>3周年木兎光太郎ICONIC</v>
      </c>
    </row>
    <row r="1514" spans="1:24" x14ac:dyDescent="0.25">
      <c r="A1514">
        <f>VLOOKUP(Attack[[#This Row],[No用]],SetNo[[No.用]:[vlookup 用]],2,FALSE)</f>
        <v>357</v>
      </c>
      <c r="B1514">
        <f>IF(ROW()=2,1,IF(A1513&lt;&gt;Attack[[#This Row],[No]],1,B1513+1))</f>
        <v>2</v>
      </c>
      <c r="C1514" s="1" t="s">
        <v>1502</v>
      </c>
      <c r="D1514" s="1" t="s">
        <v>122</v>
      </c>
      <c r="E1514" s="1" t="s">
        <v>77</v>
      </c>
      <c r="F1514" s="1" t="s">
        <v>78</v>
      </c>
      <c r="G1514" s="1" t="s">
        <v>128</v>
      </c>
      <c r="H1514" s="1" t="s">
        <v>71</v>
      </c>
      <c r="I1514">
        <v>1</v>
      </c>
      <c r="J1514" t="s">
        <v>234</v>
      </c>
      <c r="K1514" s="1" t="s">
        <v>169</v>
      </c>
      <c r="L1514" s="1" t="s">
        <v>178</v>
      </c>
      <c r="M1514">
        <v>40</v>
      </c>
      <c r="N1514">
        <v>0</v>
      </c>
      <c r="O1514">
        <v>0</v>
      </c>
      <c r="P1514">
        <v>0</v>
      </c>
      <c r="Q1514" s="1"/>
      <c r="W1514" s="1"/>
      <c r="X1514" t="str">
        <f>Attack[[#This Row],[服装]]&amp;Attack[[#This Row],[名前]]&amp;Attack[[#This Row],[レアリティ]]</f>
        <v>3周年木兎光太郎ICONIC</v>
      </c>
    </row>
    <row r="1515" spans="1:24" x14ac:dyDescent="0.25">
      <c r="A1515">
        <f>VLOOKUP(Attack[[#This Row],[No用]],SetNo[[No.用]:[vlookup 用]],2,FALSE)</f>
        <v>357</v>
      </c>
      <c r="B1515">
        <f>IF(ROW()=2,1,IF(A1514&lt;&gt;Attack[[#This Row],[No]],1,B1514+1))</f>
        <v>3</v>
      </c>
      <c r="C1515" s="1" t="s">
        <v>1502</v>
      </c>
      <c r="D1515" s="1" t="s">
        <v>122</v>
      </c>
      <c r="E1515" s="1" t="s">
        <v>77</v>
      </c>
      <c r="F1515" s="1" t="s">
        <v>78</v>
      </c>
      <c r="G1515" s="1" t="s">
        <v>128</v>
      </c>
      <c r="H1515" s="1" t="s">
        <v>71</v>
      </c>
      <c r="I1515">
        <v>1</v>
      </c>
      <c r="J1515" t="s">
        <v>234</v>
      </c>
      <c r="K1515" s="1" t="s">
        <v>170</v>
      </c>
      <c r="L1515" s="1" t="s">
        <v>178</v>
      </c>
      <c r="M1515">
        <v>40</v>
      </c>
      <c r="N1515">
        <v>0</v>
      </c>
      <c r="O1515">
        <v>0</v>
      </c>
      <c r="P1515">
        <v>0</v>
      </c>
      <c r="Q1515" s="1"/>
      <c r="W1515" s="1"/>
      <c r="X1515" t="str">
        <f>Attack[[#This Row],[服装]]&amp;Attack[[#This Row],[名前]]&amp;Attack[[#This Row],[レアリティ]]</f>
        <v>3周年木兎光太郎ICONIC</v>
      </c>
    </row>
    <row r="1516" spans="1:24" x14ac:dyDescent="0.25">
      <c r="A1516">
        <f>VLOOKUP(Attack[[#This Row],[No用]],SetNo[[No.用]:[vlookup 用]],2,FALSE)</f>
        <v>357</v>
      </c>
      <c r="B1516">
        <f>IF(ROW()=2,1,IF(A1515&lt;&gt;Attack[[#This Row],[No]],1,B1515+1))</f>
        <v>4</v>
      </c>
      <c r="C1516" s="1" t="s">
        <v>1502</v>
      </c>
      <c r="D1516" s="1" t="s">
        <v>122</v>
      </c>
      <c r="E1516" s="1" t="s">
        <v>77</v>
      </c>
      <c r="F1516" s="1" t="s">
        <v>78</v>
      </c>
      <c r="G1516" s="1" t="s">
        <v>128</v>
      </c>
      <c r="H1516" s="1" t="s">
        <v>71</v>
      </c>
      <c r="I1516">
        <v>1</v>
      </c>
      <c r="J1516" t="s">
        <v>234</v>
      </c>
      <c r="K1516" s="1" t="s">
        <v>257</v>
      </c>
      <c r="L1516" s="1" t="s">
        <v>173</v>
      </c>
      <c r="M1516">
        <v>44</v>
      </c>
      <c r="N1516">
        <v>0</v>
      </c>
      <c r="O1516">
        <v>0</v>
      </c>
      <c r="P1516">
        <v>0</v>
      </c>
      <c r="Q1516" s="1"/>
      <c r="W1516" s="1"/>
      <c r="X1516" t="str">
        <f>Attack[[#This Row],[服装]]&amp;Attack[[#This Row],[名前]]&amp;Attack[[#This Row],[レアリティ]]</f>
        <v>3周年木兎光太郎ICONIC</v>
      </c>
    </row>
    <row r="1517" spans="1:24" x14ac:dyDescent="0.25">
      <c r="A1517">
        <f>VLOOKUP(Attack[[#This Row],[No用]],SetNo[[No.用]:[vlookup 用]],2,FALSE)</f>
        <v>357</v>
      </c>
      <c r="B1517">
        <f>IF(ROW()=2,1,IF(A1516&lt;&gt;Attack[[#This Row],[No]],1,B1516+1))</f>
        <v>5</v>
      </c>
      <c r="C1517" s="1" t="s">
        <v>1502</v>
      </c>
      <c r="D1517" s="1" t="s">
        <v>122</v>
      </c>
      <c r="E1517" s="1" t="s">
        <v>77</v>
      </c>
      <c r="F1517" s="1" t="s">
        <v>78</v>
      </c>
      <c r="G1517" s="1" t="s">
        <v>128</v>
      </c>
      <c r="H1517" s="1" t="s">
        <v>71</v>
      </c>
      <c r="I1517">
        <v>1</v>
      </c>
      <c r="J1517" t="s">
        <v>234</v>
      </c>
      <c r="K1517" s="1" t="s">
        <v>171</v>
      </c>
      <c r="L1517" s="1" t="s">
        <v>178</v>
      </c>
      <c r="M1517">
        <v>39</v>
      </c>
      <c r="N1517">
        <v>0</v>
      </c>
      <c r="O1517">
        <v>0</v>
      </c>
      <c r="P1517">
        <v>0</v>
      </c>
      <c r="Q1517" s="1"/>
      <c r="W1517" s="1"/>
      <c r="X1517" t="str">
        <f>Attack[[#This Row],[服装]]&amp;Attack[[#This Row],[名前]]&amp;Attack[[#This Row],[レアリティ]]</f>
        <v>3周年木兎光太郎ICONIC</v>
      </c>
    </row>
    <row r="1518" spans="1:24" x14ac:dyDescent="0.25">
      <c r="A1518">
        <f>VLOOKUP(Attack[[#This Row],[No用]],SetNo[[No.用]:[vlookup 用]],2,FALSE)</f>
        <v>357</v>
      </c>
      <c r="B1518">
        <f>IF(ROW()=2,1,IF(A1517&lt;&gt;Attack[[#This Row],[No]],1,B1517+1))</f>
        <v>6</v>
      </c>
      <c r="C1518" s="1" t="s">
        <v>1502</v>
      </c>
      <c r="D1518" s="1" t="s">
        <v>122</v>
      </c>
      <c r="E1518" s="1" t="s">
        <v>77</v>
      </c>
      <c r="F1518" s="1" t="s">
        <v>78</v>
      </c>
      <c r="G1518" s="1" t="s">
        <v>128</v>
      </c>
      <c r="H1518" s="1" t="s">
        <v>71</v>
      </c>
      <c r="I1518">
        <v>1</v>
      </c>
      <c r="J1518" t="s">
        <v>234</v>
      </c>
      <c r="K1518" s="1" t="s">
        <v>264</v>
      </c>
      <c r="L1518" s="1" t="s">
        <v>173</v>
      </c>
      <c r="M1518">
        <v>44</v>
      </c>
      <c r="N1518">
        <v>0</v>
      </c>
      <c r="O1518">
        <v>0</v>
      </c>
      <c r="P1518">
        <v>0</v>
      </c>
      <c r="Q1518" s="1"/>
      <c r="W1518" s="1"/>
      <c r="X1518" t="str">
        <f>Attack[[#This Row],[服装]]&amp;Attack[[#This Row],[名前]]&amp;Attack[[#This Row],[レアリティ]]</f>
        <v>3周年木兎光太郎ICONIC</v>
      </c>
    </row>
    <row r="1519" spans="1:24" x14ac:dyDescent="0.25">
      <c r="A1519">
        <f>VLOOKUP(Attack[[#This Row],[No用]],SetNo[[No.用]:[vlookup 用]],2,FALSE)</f>
        <v>357</v>
      </c>
      <c r="B1519">
        <f>IF(ROW()=2,1,IF(A1518&lt;&gt;Attack[[#This Row],[No]],1,B1518+1))</f>
        <v>7</v>
      </c>
      <c r="C1519" s="1" t="s">
        <v>1502</v>
      </c>
      <c r="D1519" s="1" t="s">
        <v>122</v>
      </c>
      <c r="E1519" s="1" t="s">
        <v>77</v>
      </c>
      <c r="F1519" s="1" t="s">
        <v>78</v>
      </c>
      <c r="G1519" s="1" t="s">
        <v>128</v>
      </c>
      <c r="H1519" s="1" t="s">
        <v>71</v>
      </c>
      <c r="I1519">
        <v>1</v>
      </c>
      <c r="J1519" t="s">
        <v>234</v>
      </c>
      <c r="K1519" s="1" t="s">
        <v>172</v>
      </c>
      <c r="L1519" s="1" t="s">
        <v>178</v>
      </c>
      <c r="M1519">
        <v>39</v>
      </c>
      <c r="N1519">
        <v>0</v>
      </c>
      <c r="O1519">
        <v>0</v>
      </c>
      <c r="P1519">
        <v>0</v>
      </c>
      <c r="Q1519" s="1"/>
      <c r="W1519" s="1"/>
      <c r="X1519" t="str">
        <f>Attack[[#This Row],[服装]]&amp;Attack[[#This Row],[名前]]&amp;Attack[[#This Row],[レアリティ]]</f>
        <v>3周年木兎光太郎ICONIC</v>
      </c>
    </row>
    <row r="1520" spans="1:24" x14ac:dyDescent="0.25">
      <c r="A1520">
        <f>VLOOKUP(Attack[[#This Row],[No用]],SetNo[[No.用]:[vlookup 用]],2,FALSE)</f>
        <v>357</v>
      </c>
      <c r="B1520">
        <f>IF(ROW()=2,1,IF(A1519&lt;&gt;Attack[[#This Row],[No]],1,B1519+1))</f>
        <v>8</v>
      </c>
      <c r="C1520" s="1" t="s">
        <v>1502</v>
      </c>
      <c r="D1520" s="1" t="s">
        <v>122</v>
      </c>
      <c r="E1520" s="1" t="s">
        <v>77</v>
      </c>
      <c r="F1520" s="1" t="s">
        <v>78</v>
      </c>
      <c r="G1520" s="1" t="s">
        <v>128</v>
      </c>
      <c r="H1520" s="1" t="s">
        <v>71</v>
      </c>
      <c r="I1520">
        <v>1</v>
      </c>
      <c r="J1520" t="s">
        <v>234</v>
      </c>
      <c r="K1520" s="1" t="s">
        <v>183</v>
      </c>
      <c r="L1520" s="1" t="s">
        <v>224</v>
      </c>
      <c r="M1520">
        <v>53</v>
      </c>
      <c r="N1520">
        <v>0</v>
      </c>
      <c r="O1520">
        <v>63</v>
      </c>
      <c r="P1520">
        <v>0</v>
      </c>
      <c r="Q1520" s="1" t="s">
        <v>1506</v>
      </c>
      <c r="W1520" s="1" t="s">
        <v>1190</v>
      </c>
      <c r="X1520" t="str">
        <f>Attack[[#This Row],[服装]]&amp;Attack[[#This Row],[名前]]&amp;Attack[[#This Row],[レアリティ]]</f>
        <v>3周年木兎光太郎ICONIC</v>
      </c>
    </row>
    <row r="1521" spans="1:24" x14ac:dyDescent="0.25">
      <c r="A1521">
        <f>VLOOKUP(Attack[[#This Row],[No用]],SetNo[[No.用]:[vlookup 用]],2,FALSE)</f>
        <v>357</v>
      </c>
      <c r="B1521">
        <f>IF(ROW()=2,1,IF(A1520&lt;&gt;Attack[[#This Row],[No]],1,B1520+1))</f>
        <v>9</v>
      </c>
      <c r="C1521" s="1" t="s">
        <v>1502</v>
      </c>
      <c r="D1521" s="1" t="s">
        <v>122</v>
      </c>
      <c r="E1521" s="1" t="s">
        <v>77</v>
      </c>
      <c r="F1521" s="1" t="s">
        <v>78</v>
      </c>
      <c r="G1521" s="1" t="s">
        <v>128</v>
      </c>
      <c r="H1521" s="1" t="s">
        <v>71</v>
      </c>
      <c r="I1521">
        <v>1</v>
      </c>
      <c r="J1521" t="s">
        <v>234</v>
      </c>
      <c r="K1521" s="1" t="s">
        <v>257</v>
      </c>
      <c r="L1521" s="1" t="s">
        <v>224</v>
      </c>
      <c r="M1521">
        <v>53</v>
      </c>
      <c r="N1521">
        <v>0</v>
      </c>
      <c r="O1521">
        <v>63</v>
      </c>
      <c r="P1521">
        <v>0</v>
      </c>
      <c r="Q1521" s="1"/>
      <c r="W1521" s="1" t="s">
        <v>1503</v>
      </c>
      <c r="X1521" t="str">
        <f>Attack[[#This Row],[服装]]&amp;Attack[[#This Row],[名前]]&amp;Attack[[#This Row],[レアリティ]]</f>
        <v>3周年木兎光太郎ICONIC</v>
      </c>
    </row>
    <row r="1522" spans="1:24" x14ac:dyDescent="0.25">
      <c r="A1522">
        <f>VLOOKUP(Attack[[#This Row],[No用]],SetNo[[No.用]:[vlookup 用]],2,FALSE)</f>
        <v>357</v>
      </c>
      <c r="B1522">
        <f>IF(ROW()=2,1,IF(A1521&lt;&gt;Attack[[#This Row],[No]],1,B1521+1))</f>
        <v>10</v>
      </c>
      <c r="C1522" s="1" t="s">
        <v>1502</v>
      </c>
      <c r="D1522" s="1" t="s">
        <v>122</v>
      </c>
      <c r="E1522" s="1" t="s">
        <v>77</v>
      </c>
      <c r="F1522" s="1" t="s">
        <v>78</v>
      </c>
      <c r="G1522" s="1" t="s">
        <v>128</v>
      </c>
      <c r="H1522" s="1" t="s">
        <v>71</v>
      </c>
      <c r="I1522">
        <v>1</v>
      </c>
      <c r="J1522" t="s">
        <v>234</v>
      </c>
      <c r="K1522" s="1" t="s">
        <v>264</v>
      </c>
      <c r="L1522" s="1" t="s">
        <v>224</v>
      </c>
      <c r="M1522">
        <v>53</v>
      </c>
      <c r="N1522">
        <v>0</v>
      </c>
      <c r="O1522">
        <v>63</v>
      </c>
      <c r="P1522">
        <v>0</v>
      </c>
      <c r="Q1522" s="1"/>
      <c r="W1522" s="1" t="s">
        <v>1215</v>
      </c>
      <c r="X1522" t="str">
        <f>Attack[[#This Row],[服装]]&amp;Attack[[#This Row],[名前]]&amp;Attack[[#This Row],[レアリティ]]</f>
        <v>3周年木兎光太郎ICONIC</v>
      </c>
    </row>
    <row r="1523" spans="1:24" x14ac:dyDescent="0.25">
      <c r="A1523">
        <f>VLOOKUP(Attack[[#This Row],[No用]],SetNo[[No.用]:[vlookup 用]],2,FALSE)</f>
        <v>357</v>
      </c>
      <c r="B1523">
        <f>IF(ROW()=2,1,IF(A1522&lt;&gt;Attack[[#This Row],[No]],1,B1522+1))</f>
        <v>11</v>
      </c>
      <c r="C1523" s="1" t="s">
        <v>1502</v>
      </c>
      <c r="D1523" s="1" t="s">
        <v>122</v>
      </c>
      <c r="E1523" s="1" t="s">
        <v>77</v>
      </c>
      <c r="F1523" s="1" t="s">
        <v>78</v>
      </c>
      <c r="G1523" s="1" t="s">
        <v>128</v>
      </c>
      <c r="H1523" s="1" t="s">
        <v>71</v>
      </c>
      <c r="I1523">
        <v>1</v>
      </c>
      <c r="J1523" t="s">
        <v>234</v>
      </c>
      <c r="K1523" s="1" t="s">
        <v>170</v>
      </c>
      <c r="L1523" s="1" t="s">
        <v>224</v>
      </c>
      <c r="M1523">
        <v>53</v>
      </c>
      <c r="N1523">
        <v>0</v>
      </c>
      <c r="O1523">
        <v>63</v>
      </c>
      <c r="P1523">
        <v>0</v>
      </c>
      <c r="Q1523" s="1"/>
      <c r="R1523" s="1" t="s">
        <v>1094</v>
      </c>
      <c r="S1523" s="1">
        <v>40.4</v>
      </c>
      <c r="T1523" s="1">
        <v>60</v>
      </c>
      <c r="U1523" s="1">
        <v>60.4</v>
      </c>
      <c r="V1523" s="1">
        <v>80</v>
      </c>
      <c r="W1523" s="1" t="s">
        <v>1504</v>
      </c>
      <c r="X1523" t="str">
        <f>Attack[[#This Row],[服装]]&amp;Attack[[#This Row],[名前]]&amp;Attack[[#This Row],[レアリティ]]</f>
        <v>3周年木兎光太郎ICONIC</v>
      </c>
    </row>
    <row r="1524" spans="1:24" x14ac:dyDescent="0.25">
      <c r="A1524">
        <f>VLOOKUP(Attack[[#This Row],[No用]],SetNo[[No.用]:[vlookup 用]],2,FALSE)</f>
        <v>358</v>
      </c>
      <c r="B1524">
        <f>IF(ROW()=2,1,IF(A1523&lt;&gt;Attack[[#This Row],[No]],1,B1523+1))</f>
        <v>1</v>
      </c>
      <c r="C1524" s="1" t="s">
        <v>1719</v>
      </c>
      <c r="D1524" s="1" t="s">
        <v>122</v>
      </c>
      <c r="E1524" s="1" t="s">
        <v>73</v>
      </c>
      <c r="F1524" s="1" t="s">
        <v>78</v>
      </c>
      <c r="G1524" s="1" t="s">
        <v>128</v>
      </c>
      <c r="H1524" s="1" t="s">
        <v>71</v>
      </c>
      <c r="I1524">
        <v>1</v>
      </c>
      <c r="J1524" t="s">
        <v>234</v>
      </c>
      <c r="K1524" s="1" t="s">
        <v>168</v>
      </c>
      <c r="L1524" s="1" t="s">
        <v>178</v>
      </c>
      <c r="M1524">
        <v>37</v>
      </c>
      <c r="N1524">
        <v>0</v>
      </c>
      <c r="O1524">
        <v>0</v>
      </c>
      <c r="P1524">
        <v>0</v>
      </c>
      <c r="Q1524" s="1"/>
      <c r="R1524" s="1"/>
      <c r="S1524" s="1"/>
      <c r="T1524" s="1"/>
      <c r="U1524" s="1"/>
      <c r="V1524" s="1"/>
      <c r="W1524" s="1"/>
      <c r="X1524" t="str">
        <f>Attack[[#This Row],[服装]]&amp;Attack[[#This Row],[名前]]&amp;Attack[[#This Row],[レアリティ]]</f>
        <v>梅雨2木兎光太郎ICONIC</v>
      </c>
    </row>
    <row r="1525" spans="1:24" x14ac:dyDescent="0.25">
      <c r="A1525">
        <f>VLOOKUP(Attack[[#This Row],[No用]],SetNo[[No.用]:[vlookup 用]],2,FALSE)</f>
        <v>358</v>
      </c>
      <c r="B1525">
        <f>IF(ROW()=2,1,IF(A1524&lt;&gt;Attack[[#This Row],[No]],1,B1524+1))</f>
        <v>2</v>
      </c>
      <c r="C1525" s="1" t="s">
        <v>1719</v>
      </c>
      <c r="D1525" s="1" t="s">
        <v>122</v>
      </c>
      <c r="E1525" s="1" t="s">
        <v>73</v>
      </c>
      <c r="F1525" s="1" t="s">
        <v>78</v>
      </c>
      <c r="G1525" s="1" t="s">
        <v>128</v>
      </c>
      <c r="H1525" s="1" t="s">
        <v>71</v>
      </c>
      <c r="I1525">
        <v>1</v>
      </c>
      <c r="J1525" t="s">
        <v>234</v>
      </c>
      <c r="K1525" s="1" t="s">
        <v>169</v>
      </c>
      <c r="L1525" s="1" t="s">
        <v>162</v>
      </c>
      <c r="M1525">
        <v>34</v>
      </c>
      <c r="N1525">
        <v>0</v>
      </c>
      <c r="O1525">
        <v>0</v>
      </c>
      <c r="P1525">
        <v>0</v>
      </c>
      <c r="Q1525" s="1"/>
      <c r="R1525" s="1"/>
      <c r="S1525" s="1"/>
      <c r="T1525" s="1"/>
      <c r="U1525" s="1"/>
      <c r="V1525" s="1"/>
      <c r="W1525" s="1"/>
      <c r="X1525" t="str">
        <f>Attack[[#This Row],[服装]]&amp;Attack[[#This Row],[名前]]&amp;Attack[[#This Row],[レアリティ]]</f>
        <v>梅雨2木兎光太郎ICONIC</v>
      </c>
    </row>
    <row r="1526" spans="1:24" x14ac:dyDescent="0.25">
      <c r="A1526">
        <f>VLOOKUP(Attack[[#This Row],[No用]],SetNo[[No.用]:[vlookup 用]],2,FALSE)</f>
        <v>358</v>
      </c>
      <c r="B1526">
        <f>IF(ROW()=2,1,IF(A1525&lt;&gt;Attack[[#This Row],[No]],1,B1525+1))</f>
        <v>3</v>
      </c>
      <c r="C1526" s="1" t="s">
        <v>1719</v>
      </c>
      <c r="D1526" s="1" t="s">
        <v>122</v>
      </c>
      <c r="E1526" s="1" t="s">
        <v>73</v>
      </c>
      <c r="F1526" s="1" t="s">
        <v>78</v>
      </c>
      <c r="G1526" s="1" t="s">
        <v>128</v>
      </c>
      <c r="H1526" s="1" t="s">
        <v>71</v>
      </c>
      <c r="I1526">
        <v>1</v>
      </c>
      <c r="J1526" t="s">
        <v>234</v>
      </c>
      <c r="K1526" s="1" t="s">
        <v>170</v>
      </c>
      <c r="L1526" s="1" t="s">
        <v>178</v>
      </c>
      <c r="M1526">
        <v>37</v>
      </c>
      <c r="N1526">
        <v>0</v>
      </c>
      <c r="O1526">
        <v>0</v>
      </c>
      <c r="P1526">
        <v>0</v>
      </c>
      <c r="Q1526" s="1"/>
      <c r="R1526" s="1"/>
      <c r="S1526" s="1"/>
      <c r="T1526" s="1"/>
      <c r="U1526" s="1"/>
      <c r="V1526" s="1"/>
      <c r="W1526" s="1"/>
      <c r="X1526" t="str">
        <f>Attack[[#This Row],[服装]]&amp;Attack[[#This Row],[名前]]&amp;Attack[[#This Row],[レアリティ]]</f>
        <v>梅雨2木兎光太郎ICONIC</v>
      </c>
    </row>
    <row r="1527" spans="1:24" x14ac:dyDescent="0.25">
      <c r="A1527">
        <f>VLOOKUP(Attack[[#This Row],[No用]],SetNo[[No.用]:[vlookup 用]],2,FALSE)</f>
        <v>358</v>
      </c>
      <c r="B1527">
        <f>IF(ROW()=2,1,IF(A1526&lt;&gt;Attack[[#This Row],[No]],1,B1526+1))</f>
        <v>4</v>
      </c>
      <c r="C1527" s="1" t="s">
        <v>1719</v>
      </c>
      <c r="D1527" s="1" t="s">
        <v>122</v>
      </c>
      <c r="E1527" s="1" t="s">
        <v>73</v>
      </c>
      <c r="F1527" s="1" t="s">
        <v>78</v>
      </c>
      <c r="G1527" s="1" t="s">
        <v>128</v>
      </c>
      <c r="H1527" s="1" t="s">
        <v>71</v>
      </c>
      <c r="I1527">
        <v>1</v>
      </c>
      <c r="J1527" t="s">
        <v>234</v>
      </c>
      <c r="K1527" s="1" t="s">
        <v>171</v>
      </c>
      <c r="L1527" s="1" t="s">
        <v>173</v>
      </c>
      <c r="M1527">
        <v>40</v>
      </c>
      <c r="N1527">
        <v>0</v>
      </c>
      <c r="O1527">
        <v>0</v>
      </c>
      <c r="P1527">
        <v>0</v>
      </c>
      <c r="Q1527" s="1"/>
      <c r="R1527" s="1"/>
      <c r="S1527" s="1"/>
      <c r="T1527" s="1"/>
      <c r="U1527" s="1"/>
      <c r="V1527" s="1"/>
      <c r="W1527" s="1"/>
      <c r="X1527" t="str">
        <f>Attack[[#This Row],[服装]]&amp;Attack[[#This Row],[名前]]&amp;Attack[[#This Row],[レアリティ]]</f>
        <v>梅雨2木兎光太郎ICONIC</v>
      </c>
    </row>
    <row r="1528" spans="1:24" x14ac:dyDescent="0.25">
      <c r="A1528">
        <f>VLOOKUP(Attack[[#This Row],[No用]],SetNo[[No.用]:[vlookup 用]],2,FALSE)</f>
        <v>358</v>
      </c>
      <c r="B1528">
        <f>IF(ROW()=2,1,IF(A1527&lt;&gt;Attack[[#This Row],[No]],1,B1527+1))</f>
        <v>5</v>
      </c>
      <c r="C1528" s="1" t="s">
        <v>1719</v>
      </c>
      <c r="D1528" s="1" t="s">
        <v>122</v>
      </c>
      <c r="E1528" s="1" t="s">
        <v>73</v>
      </c>
      <c r="F1528" s="1" t="s">
        <v>78</v>
      </c>
      <c r="G1528" s="1" t="s">
        <v>128</v>
      </c>
      <c r="H1528" s="1" t="s">
        <v>71</v>
      </c>
      <c r="I1528">
        <v>1</v>
      </c>
      <c r="J1528" t="s">
        <v>234</v>
      </c>
      <c r="K1528" s="1" t="s">
        <v>264</v>
      </c>
      <c r="L1528" s="1" t="s">
        <v>173</v>
      </c>
      <c r="M1528">
        <v>40</v>
      </c>
      <c r="N1528">
        <v>0</v>
      </c>
      <c r="O1528">
        <v>0</v>
      </c>
      <c r="P1528">
        <v>0</v>
      </c>
      <c r="Q1528" s="1"/>
      <c r="R1528" s="1"/>
      <c r="S1528" s="1"/>
      <c r="T1528" s="1"/>
      <c r="U1528" s="1"/>
      <c r="V1528" s="1"/>
      <c r="W1528" s="1"/>
      <c r="X1528" t="str">
        <f>Attack[[#This Row],[服装]]&amp;Attack[[#This Row],[名前]]&amp;Attack[[#This Row],[レアリティ]]</f>
        <v>梅雨2木兎光太郎ICONIC</v>
      </c>
    </row>
    <row r="1529" spans="1:24" x14ac:dyDescent="0.25">
      <c r="A1529">
        <f>VLOOKUP(Attack[[#This Row],[No用]],SetNo[[No.用]:[vlookup 用]],2,FALSE)</f>
        <v>358</v>
      </c>
      <c r="B1529">
        <f>IF(ROW()=2,1,IF(A1528&lt;&gt;Attack[[#This Row],[No]],1,B1528+1))</f>
        <v>6</v>
      </c>
      <c r="C1529" s="1" t="s">
        <v>1719</v>
      </c>
      <c r="D1529" s="1" t="s">
        <v>122</v>
      </c>
      <c r="E1529" s="1" t="s">
        <v>73</v>
      </c>
      <c r="F1529" s="1" t="s">
        <v>78</v>
      </c>
      <c r="G1529" s="1" t="s">
        <v>128</v>
      </c>
      <c r="H1529" s="1" t="s">
        <v>71</v>
      </c>
      <c r="I1529">
        <v>1</v>
      </c>
      <c r="J1529" t="s">
        <v>234</v>
      </c>
      <c r="K1529" s="1" t="s">
        <v>265</v>
      </c>
      <c r="L1529" s="1" t="s">
        <v>162</v>
      </c>
      <c r="M1529">
        <v>34</v>
      </c>
      <c r="N1529">
        <v>0</v>
      </c>
      <c r="O1529">
        <v>0</v>
      </c>
      <c r="P1529">
        <v>0</v>
      </c>
      <c r="Q1529" s="1"/>
      <c r="R1529" s="1"/>
      <c r="S1529" s="1"/>
      <c r="T1529" s="1"/>
      <c r="U1529" s="1"/>
      <c r="V1529" s="1"/>
      <c r="W1529" s="1"/>
      <c r="X1529" t="str">
        <f>Attack[[#This Row],[服装]]&amp;Attack[[#This Row],[名前]]&amp;Attack[[#This Row],[レアリティ]]</f>
        <v>梅雨2木兎光太郎ICONIC</v>
      </c>
    </row>
    <row r="1530" spans="1:24" x14ac:dyDescent="0.25">
      <c r="A1530">
        <f>VLOOKUP(Attack[[#This Row],[No用]],SetNo[[No.用]:[vlookup 用]],2,FALSE)</f>
        <v>358</v>
      </c>
      <c r="B1530">
        <f>IF(ROW()=2,1,IF(A1529&lt;&gt;Attack[[#This Row],[No]],1,B1529+1))</f>
        <v>7</v>
      </c>
      <c r="C1530" s="1" t="s">
        <v>1719</v>
      </c>
      <c r="D1530" s="1" t="s">
        <v>122</v>
      </c>
      <c r="E1530" s="1" t="s">
        <v>73</v>
      </c>
      <c r="F1530" s="1" t="s">
        <v>78</v>
      </c>
      <c r="G1530" s="1" t="s">
        <v>128</v>
      </c>
      <c r="H1530" s="1" t="s">
        <v>71</v>
      </c>
      <c r="I1530">
        <v>1</v>
      </c>
      <c r="J1530" t="s">
        <v>234</v>
      </c>
      <c r="K1530" s="1" t="s">
        <v>172</v>
      </c>
      <c r="L1530" s="1" t="s">
        <v>162</v>
      </c>
      <c r="M1530">
        <v>34</v>
      </c>
      <c r="N1530">
        <v>0</v>
      </c>
      <c r="O1530">
        <v>0</v>
      </c>
      <c r="P1530">
        <v>0</v>
      </c>
      <c r="Q1530" s="1"/>
      <c r="R1530" s="1"/>
      <c r="S1530" s="1"/>
      <c r="T1530" s="1"/>
      <c r="U1530" s="1"/>
      <c r="V1530" s="1"/>
      <c r="W1530" s="1"/>
      <c r="X1530" t="str">
        <f>Attack[[#This Row],[服装]]&amp;Attack[[#This Row],[名前]]&amp;Attack[[#This Row],[レアリティ]]</f>
        <v>梅雨2木兎光太郎ICONIC</v>
      </c>
    </row>
    <row r="1531" spans="1:24" x14ac:dyDescent="0.25">
      <c r="A1531">
        <f>VLOOKUP(Attack[[#This Row],[No用]],SetNo[[No.用]:[vlookup 用]],2,FALSE)</f>
        <v>358</v>
      </c>
      <c r="B1531">
        <f>IF(ROW()=2,1,IF(A1530&lt;&gt;Attack[[#This Row],[No]],1,B1530+1))</f>
        <v>8</v>
      </c>
      <c r="C1531" s="1" t="s">
        <v>1719</v>
      </c>
      <c r="D1531" s="1" t="s">
        <v>122</v>
      </c>
      <c r="E1531" s="1" t="s">
        <v>73</v>
      </c>
      <c r="F1531" s="1" t="s">
        <v>78</v>
      </c>
      <c r="G1531" s="1" t="s">
        <v>128</v>
      </c>
      <c r="H1531" s="1" t="s">
        <v>71</v>
      </c>
      <c r="I1531">
        <v>1</v>
      </c>
      <c r="J1531" t="s">
        <v>234</v>
      </c>
      <c r="K1531" s="1" t="s">
        <v>257</v>
      </c>
      <c r="L1531" s="1" t="s">
        <v>224</v>
      </c>
      <c r="M1531">
        <v>52</v>
      </c>
      <c r="N1531">
        <v>0</v>
      </c>
      <c r="O1531">
        <v>62</v>
      </c>
      <c r="P1531">
        <v>0</v>
      </c>
      <c r="Q1531" s="1"/>
      <c r="R1531" s="1"/>
      <c r="S1531" s="1"/>
      <c r="T1531" s="1"/>
      <c r="U1531" s="1"/>
      <c r="V1531" s="1"/>
      <c r="W1531" s="1" t="s">
        <v>1503</v>
      </c>
      <c r="X1531" t="str">
        <f>Attack[[#This Row],[服装]]&amp;Attack[[#This Row],[名前]]&amp;Attack[[#This Row],[レアリティ]]</f>
        <v>梅雨2木兎光太郎ICONIC</v>
      </c>
    </row>
    <row r="1532" spans="1:24" x14ac:dyDescent="0.25">
      <c r="A1532">
        <f>VLOOKUP(Attack[[#This Row],[No用]],SetNo[[No.用]:[vlookup 用]],2,FALSE)</f>
        <v>358</v>
      </c>
      <c r="B1532">
        <f>IF(ROW()=2,1,IF(A1531&lt;&gt;Attack[[#This Row],[No]],1,B1531+1))</f>
        <v>9</v>
      </c>
      <c r="C1532" s="1" t="s">
        <v>1719</v>
      </c>
      <c r="D1532" s="1" t="s">
        <v>122</v>
      </c>
      <c r="E1532" s="1" t="s">
        <v>73</v>
      </c>
      <c r="F1532" s="1" t="s">
        <v>78</v>
      </c>
      <c r="G1532" s="1" t="s">
        <v>128</v>
      </c>
      <c r="H1532" s="1" t="s">
        <v>71</v>
      </c>
      <c r="I1532">
        <v>1</v>
      </c>
      <c r="J1532" t="s">
        <v>234</v>
      </c>
      <c r="K1532" s="1" t="s">
        <v>171</v>
      </c>
      <c r="L1532" s="1" t="s">
        <v>224</v>
      </c>
      <c r="M1532">
        <v>52</v>
      </c>
      <c r="N1532">
        <v>0</v>
      </c>
      <c r="O1532">
        <v>62</v>
      </c>
      <c r="P1532">
        <v>0</v>
      </c>
      <c r="Q1532" s="1"/>
      <c r="R1532" s="1" t="s">
        <v>1247</v>
      </c>
      <c r="S1532" s="1"/>
      <c r="T1532" s="1"/>
      <c r="U1532" s="1"/>
      <c r="V1532" s="1"/>
      <c r="W1532" s="1" t="s">
        <v>1217</v>
      </c>
      <c r="X1532" t="str">
        <f>Attack[[#This Row],[服装]]&amp;Attack[[#This Row],[名前]]&amp;Attack[[#This Row],[レアリティ]]</f>
        <v>梅雨2木兎光太郎ICONIC</v>
      </c>
    </row>
    <row r="1533" spans="1:24" x14ac:dyDescent="0.25">
      <c r="A1533">
        <f>VLOOKUP(Attack[[#This Row],[No用]],SetNo[[No.用]:[vlookup 用]],2,FALSE)</f>
        <v>359</v>
      </c>
      <c r="B1533">
        <f>IF(ROW()=2,1,IF(A1512&lt;&gt;Attack[[#This Row],[No]],1,B1512+1))</f>
        <v>1</v>
      </c>
      <c r="C1533" t="s">
        <v>108</v>
      </c>
      <c r="D1533" t="s">
        <v>123</v>
      </c>
      <c r="E1533" t="s">
        <v>90</v>
      </c>
      <c r="F1533" t="s">
        <v>78</v>
      </c>
      <c r="G1533" t="s">
        <v>128</v>
      </c>
      <c r="H1533" t="s">
        <v>71</v>
      </c>
      <c r="I1533">
        <v>1</v>
      </c>
      <c r="J1533" t="s">
        <v>234</v>
      </c>
      <c r="K1533" s="1" t="s">
        <v>168</v>
      </c>
      <c r="L1533" s="1" t="s">
        <v>173</v>
      </c>
      <c r="M1533">
        <v>33</v>
      </c>
      <c r="N1533">
        <v>0</v>
      </c>
      <c r="O1533">
        <v>0</v>
      </c>
      <c r="P1533">
        <v>0</v>
      </c>
      <c r="X1533" t="str">
        <f>Attack[[#This Row],[服装]]&amp;Attack[[#This Row],[名前]]&amp;Attack[[#This Row],[レアリティ]]</f>
        <v>ユニフォーム木葉秋紀ICONIC</v>
      </c>
    </row>
    <row r="1534" spans="1:24" x14ac:dyDescent="0.25">
      <c r="A1534">
        <f>VLOOKUP(Attack[[#This Row],[No用]],SetNo[[No.用]:[vlookup 用]],2,FALSE)</f>
        <v>359</v>
      </c>
      <c r="B1534">
        <f>IF(ROW()=2,1,IF(A1533&lt;&gt;Attack[[#This Row],[No]],1,B1533+1))</f>
        <v>2</v>
      </c>
      <c r="C1534" t="s">
        <v>108</v>
      </c>
      <c r="D1534" t="s">
        <v>123</v>
      </c>
      <c r="E1534" t="s">
        <v>90</v>
      </c>
      <c r="F1534" t="s">
        <v>78</v>
      </c>
      <c r="G1534" t="s">
        <v>128</v>
      </c>
      <c r="H1534" t="s">
        <v>71</v>
      </c>
      <c r="I1534">
        <v>1</v>
      </c>
      <c r="J1534" t="s">
        <v>234</v>
      </c>
      <c r="K1534" s="1" t="s">
        <v>169</v>
      </c>
      <c r="L1534" s="1" t="s">
        <v>178</v>
      </c>
      <c r="M1534">
        <v>30</v>
      </c>
      <c r="N1534">
        <v>0</v>
      </c>
      <c r="O1534">
        <v>0</v>
      </c>
      <c r="P1534">
        <v>0</v>
      </c>
      <c r="X1534" t="str">
        <f>Attack[[#This Row],[服装]]&amp;Attack[[#This Row],[名前]]&amp;Attack[[#This Row],[レアリティ]]</f>
        <v>ユニフォーム木葉秋紀ICONIC</v>
      </c>
    </row>
    <row r="1535" spans="1:24" x14ac:dyDescent="0.25">
      <c r="A1535">
        <f>VLOOKUP(Attack[[#This Row],[No用]],SetNo[[No.用]:[vlookup 用]],2,FALSE)</f>
        <v>359</v>
      </c>
      <c r="B1535">
        <f>IF(ROW()=2,1,IF(A1534&lt;&gt;Attack[[#This Row],[No]],1,B1534+1))</f>
        <v>3</v>
      </c>
      <c r="C1535" t="s">
        <v>108</v>
      </c>
      <c r="D1535" t="s">
        <v>123</v>
      </c>
      <c r="E1535" t="s">
        <v>90</v>
      </c>
      <c r="F1535" t="s">
        <v>78</v>
      </c>
      <c r="G1535" t="s">
        <v>128</v>
      </c>
      <c r="H1535" t="s">
        <v>71</v>
      </c>
      <c r="I1535">
        <v>1</v>
      </c>
      <c r="J1535" t="s">
        <v>234</v>
      </c>
      <c r="K1535" s="1" t="s">
        <v>171</v>
      </c>
      <c r="L1535" s="1" t="s">
        <v>173</v>
      </c>
      <c r="M1535">
        <v>36</v>
      </c>
      <c r="N1535">
        <v>0</v>
      </c>
      <c r="O1535">
        <v>0</v>
      </c>
      <c r="P1535">
        <v>0</v>
      </c>
      <c r="X1535" t="str">
        <f>Attack[[#This Row],[服装]]&amp;Attack[[#This Row],[名前]]&amp;Attack[[#This Row],[レアリティ]]</f>
        <v>ユニフォーム木葉秋紀ICONIC</v>
      </c>
    </row>
    <row r="1536" spans="1:24" x14ac:dyDescent="0.25">
      <c r="A1536">
        <f>VLOOKUP(Attack[[#This Row],[No用]],SetNo[[No.用]:[vlookup 用]],2,FALSE)</f>
        <v>359</v>
      </c>
      <c r="B1536">
        <f>IF(ROW()=2,1,IF(A1535&lt;&gt;Attack[[#This Row],[No]],1,B1535+1))</f>
        <v>4</v>
      </c>
      <c r="C1536" t="s">
        <v>108</v>
      </c>
      <c r="D1536" t="s">
        <v>123</v>
      </c>
      <c r="E1536" t="s">
        <v>90</v>
      </c>
      <c r="F1536" t="s">
        <v>78</v>
      </c>
      <c r="G1536" t="s">
        <v>128</v>
      </c>
      <c r="H1536" t="s">
        <v>71</v>
      </c>
      <c r="I1536">
        <v>1</v>
      </c>
      <c r="J1536" t="s">
        <v>234</v>
      </c>
      <c r="K1536" s="1" t="s">
        <v>183</v>
      </c>
      <c r="L1536" s="1" t="s">
        <v>224</v>
      </c>
      <c r="M1536">
        <v>49</v>
      </c>
      <c r="N1536">
        <v>0</v>
      </c>
      <c r="O1536">
        <v>59</v>
      </c>
      <c r="P1536">
        <v>0</v>
      </c>
      <c r="X1536" t="str">
        <f>Attack[[#This Row],[服装]]&amp;Attack[[#This Row],[名前]]&amp;Attack[[#This Row],[レアリティ]]</f>
        <v>ユニフォーム木葉秋紀ICONIC</v>
      </c>
    </row>
    <row r="1537" spans="1:24" x14ac:dyDescent="0.25">
      <c r="A1537">
        <f>VLOOKUP(Attack[[#This Row],[No用]],SetNo[[No.用]:[vlookup 用]],2,FALSE)</f>
        <v>360</v>
      </c>
      <c r="B1537">
        <f>IF(ROW()=2,1,IF(A1536&lt;&gt;Attack[[#This Row],[No]],1,B1536+1))</f>
        <v>1</v>
      </c>
      <c r="C1537" s="1" t="s">
        <v>363</v>
      </c>
      <c r="D1537" t="s">
        <v>123</v>
      </c>
      <c r="E1537" s="1" t="s">
        <v>77</v>
      </c>
      <c r="F1537" t="s">
        <v>78</v>
      </c>
      <c r="G1537" t="s">
        <v>128</v>
      </c>
      <c r="H1537" t="s">
        <v>71</v>
      </c>
      <c r="I1537">
        <v>1</v>
      </c>
      <c r="J1537" t="s">
        <v>234</v>
      </c>
      <c r="K1537" s="1" t="s">
        <v>168</v>
      </c>
      <c r="L1537" s="1" t="s">
        <v>173</v>
      </c>
      <c r="M1537">
        <v>33</v>
      </c>
      <c r="N1537">
        <v>0</v>
      </c>
      <c r="O1537">
        <v>0</v>
      </c>
      <c r="P1537">
        <v>0</v>
      </c>
      <c r="X1537" t="str">
        <f>Attack[[#This Row],[服装]]&amp;Attack[[#This Row],[名前]]&amp;Attack[[#This Row],[レアリティ]]</f>
        <v>探偵木葉秋紀ICONIC</v>
      </c>
    </row>
    <row r="1538" spans="1:24" x14ac:dyDescent="0.25">
      <c r="A1538">
        <f>VLOOKUP(Attack[[#This Row],[No用]],SetNo[[No.用]:[vlookup 用]],2,FALSE)</f>
        <v>360</v>
      </c>
      <c r="B1538">
        <f>IF(ROW()=2,1,IF(A1537&lt;&gt;Attack[[#This Row],[No]],1,B1537+1))</f>
        <v>2</v>
      </c>
      <c r="C1538" s="1" t="s">
        <v>363</v>
      </c>
      <c r="D1538" t="s">
        <v>123</v>
      </c>
      <c r="E1538" s="1" t="s">
        <v>77</v>
      </c>
      <c r="F1538" t="s">
        <v>78</v>
      </c>
      <c r="G1538" t="s">
        <v>128</v>
      </c>
      <c r="H1538" t="s">
        <v>71</v>
      </c>
      <c r="I1538">
        <v>1</v>
      </c>
      <c r="J1538" t="s">
        <v>234</v>
      </c>
      <c r="K1538" s="1" t="s">
        <v>169</v>
      </c>
      <c r="L1538" s="1" t="s">
        <v>178</v>
      </c>
      <c r="M1538">
        <v>31</v>
      </c>
      <c r="N1538">
        <v>0</v>
      </c>
      <c r="O1538">
        <v>0</v>
      </c>
      <c r="P1538">
        <v>0</v>
      </c>
      <c r="X1538" t="str">
        <f>Attack[[#This Row],[服装]]&amp;Attack[[#This Row],[名前]]&amp;Attack[[#This Row],[レアリティ]]</f>
        <v>探偵木葉秋紀ICONIC</v>
      </c>
    </row>
    <row r="1539" spans="1:24" x14ac:dyDescent="0.25">
      <c r="A1539">
        <f>VLOOKUP(Attack[[#This Row],[No用]],SetNo[[No.用]:[vlookup 用]],2,FALSE)</f>
        <v>360</v>
      </c>
      <c r="B1539">
        <f>IF(ROW()=2,1,IF(A1538&lt;&gt;Attack[[#This Row],[No]],1,B1538+1))</f>
        <v>3</v>
      </c>
      <c r="C1539" s="1" t="s">
        <v>363</v>
      </c>
      <c r="D1539" t="s">
        <v>123</v>
      </c>
      <c r="E1539" s="1" t="s">
        <v>77</v>
      </c>
      <c r="F1539" t="s">
        <v>78</v>
      </c>
      <c r="G1539" t="s">
        <v>128</v>
      </c>
      <c r="H1539" t="s">
        <v>71</v>
      </c>
      <c r="I1539">
        <v>1</v>
      </c>
      <c r="J1539" t="s">
        <v>377</v>
      </c>
      <c r="K1539" s="1" t="s">
        <v>171</v>
      </c>
      <c r="L1539" s="1" t="s">
        <v>173</v>
      </c>
      <c r="M1539">
        <v>36</v>
      </c>
      <c r="N1539">
        <v>0</v>
      </c>
      <c r="O1539">
        <v>0</v>
      </c>
      <c r="P1539">
        <v>0</v>
      </c>
      <c r="X1539" t="str">
        <f>Attack[[#This Row],[服装]]&amp;Attack[[#This Row],[名前]]&amp;Attack[[#This Row],[レアリティ]]</f>
        <v>探偵木葉秋紀ICONIC</v>
      </c>
    </row>
    <row r="1540" spans="1:24" x14ac:dyDescent="0.25">
      <c r="A1540">
        <f>VLOOKUP(Attack[[#This Row],[No用]],SetNo[[No.用]:[vlookup 用]],2,FALSE)</f>
        <v>360</v>
      </c>
      <c r="B1540">
        <f>IF(ROW()=2,1,IF(A1539&lt;&gt;Attack[[#This Row],[No]],1,B1539+1))</f>
        <v>4</v>
      </c>
      <c r="C1540" s="1" t="s">
        <v>363</v>
      </c>
      <c r="D1540" t="s">
        <v>123</v>
      </c>
      <c r="E1540" s="1" t="s">
        <v>77</v>
      </c>
      <c r="F1540" t="s">
        <v>78</v>
      </c>
      <c r="G1540" t="s">
        <v>128</v>
      </c>
      <c r="H1540" t="s">
        <v>71</v>
      </c>
      <c r="I1540">
        <v>1</v>
      </c>
      <c r="J1540" t="s">
        <v>377</v>
      </c>
      <c r="K1540" s="1" t="s">
        <v>172</v>
      </c>
      <c r="L1540" s="1" t="s">
        <v>178</v>
      </c>
      <c r="M1540">
        <v>31</v>
      </c>
      <c r="N1540">
        <v>0</v>
      </c>
      <c r="O1540">
        <v>0</v>
      </c>
      <c r="P1540">
        <v>0</v>
      </c>
      <c r="X1540" t="str">
        <f>Attack[[#This Row],[服装]]&amp;Attack[[#This Row],[名前]]&amp;Attack[[#This Row],[レアリティ]]</f>
        <v>探偵木葉秋紀ICONIC</v>
      </c>
    </row>
    <row r="1541" spans="1:24" x14ac:dyDescent="0.25">
      <c r="A1541">
        <f>VLOOKUP(Attack[[#This Row],[No用]],SetNo[[No.用]:[vlookup 用]],2,FALSE)</f>
        <v>360</v>
      </c>
      <c r="B1541">
        <f>IF(ROW()=2,1,IF(A1540&lt;&gt;Attack[[#This Row],[No]],1,B1540+1))</f>
        <v>5</v>
      </c>
      <c r="C1541" s="1" t="s">
        <v>363</v>
      </c>
      <c r="D1541" t="s">
        <v>123</v>
      </c>
      <c r="E1541" s="1" t="s">
        <v>77</v>
      </c>
      <c r="F1541" t="s">
        <v>78</v>
      </c>
      <c r="G1541" t="s">
        <v>128</v>
      </c>
      <c r="H1541" t="s">
        <v>71</v>
      </c>
      <c r="I1541">
        <v>1</v>
      </c>
      <c r="J1541" t="s">
        <v>234</v>
      </c>
      <c r="K1541" s="1" t="s">
        <v>183</v>
      </c>
      <c r="L1541" s="1" t="s">
        <v>224</v>
      </c>
      <c r="M1541">
        <v>49</v>
      </c>
      <c r="N1541">
        <v>0</v>
      </c>
      <c r="O1541">
        <v>59</v>
      </c>
      <c r="P1541">
        <v>0</v>
      </c>
      <c r="X1541" t="str">
        <f>Attack[[#This Row],[服装]]&amp;Attack[[#This Row],[名前]]&amp;Attack[[#This Row],[レアリティ]]</f>
        <v>探偵木葉秋紀ICONIC</v>
      </c>
    </row>
    <row r="1542" spans="1:24" x14ac:dyDescent="0.25">
      <c r="A1542">
        <f>VLOOKUP(Attack[[#This Row],[No用]],SetNo[[No.用]:[vlookup 用]],2,FALSE)</f>
        <v>361</v>
      </c>
      <c r="B1542">
        <f>IF(ROW()=2,1,IF(A1541&lt;&gt;Attack[[#This Row],[No]],1,B1541+1))</f>
        <v>1</v>
      </c>
      <c r="C1542" s="1" t="s">
        <v>675</v>
      </c>
      <c r="D1542" s="1" t="s">
        <v>123</v>
      </c>
      <c r="E1542" s="1" t="s">
        <v>73</v>
      </c>
      <c r="F1542" s="1" t="s">
        <v>78</v>
      </c>
      <c r="G1542" s="1" t="s">
        <v>128</v>
      </c>
      <c r="H1542" s="1" t="s">
        <v>71</v>
      </c>
      <c r="I1542">
        <v>1</v>
      </c>
      <c r="J1542" t="s">
        <v>234</v>
      </c>
      <c r="K1542" s="1" t="s">
        <v>168</v>
      </c>
      <c r="L1542" s="1" t="s">
        <v>173</v>
      </c>
      <c r="M1542">
        <v>33</v>
      </c>
      <c r="N1542">
        <v>0</v>
      </c>
      <c r="O1542">
        <v>0</v>
      </c>
      <c r="P1542">
        <v>0</v>
      </c>
      <c r="X1542" t="str">
        <f>Attack[[#This Row],[服装]]&amp;Attack[[#This Row],[名前]]&amp;Attack[[#This Row],[レアリティ]]</f>
        <v>梅雨木葉秋紀ICONIC</v>
      </c>
    </row>
    <row r="1543" spans="1:24" x14ac:dyDescent="0.25">
      <c r="A1543">
        <f>VLOOKUP(Attack[[#This Row],[No用]],SetNo[[No.用]:[vlookup 用]],2,FALSE)</f>
        <v>361</v>
      </c>
      <c r="B1543">
        <f>IF(ROW()=2,1,IF(A1542&lt;&gt;Attack[[#This Row],[No]],1,B1542+1))</f>
        <v>2</v>
      </c>
      <c r="C1543" s="1" t="s">
        <v>675</v>
      </c>
      <c r="D1543" s="1" t="s">
        <v>123</v>
      </c>
      <c r="E1543" s="1" t="s">
        <v>73</v>
      </c>
      <c r="F1543" s="1" t="s">
        <v>78</v>
      </c>
      <c r="G1543" s="1" t="s">
        <v>128</v>
      </c>
      <c r="H1543" s="1" t="s">
        <v>71</v>
      </c>
      <c r="I1543">
        <v>1</v>
      </c>
      <c r="J1543" t="s">
        <v>234</v>
      </c>
      <c r="K1543" s="1" t="s">
        <v>169</v>
      </c>
      <c r="L1543" s="1" t="s">
        <v>162</v>
      </c>
      <c r="M1543">
        <v>30</v>
      </c>
      <c r="N1543">
        <v>0</v>
      </c>
      <c r="O1543">
        <v>0</v>
      </c>
      <c r="P1543">
        <v>0</v>
      </c>
      <c r="X1543" t="str">
        <f>Attack[[#This Row],[服装]]&amp;Attack[[#This Row],[名前]]&amp;Attack[[#This Row],[レアリティ]]</f>
        <v>梅雨木葉秋紀ICONIC</v>
      </c>
    </row>
    <row r="1544" spans="1:24" x14ac:dyDescent="0.25">
      <c r="A1544">
        <f>VLOOKUP(Attack[[#This Row],[No用]],SetNo[[No.用]:[vlookup 用]],2,FALSE)</f>
        <v>361</v>
      </c>
      <c r="B1544">
        <f>IF(ROW()=2,1,IF(A1543&lt;&gt;Attack[[#This Row],[No]],1,B1543+1))</f>
        <v>3</v>
      </c>
      <c r="C1544" s="1" t="s">
        <v>675</v>
      </c>
      <c r="D1544" s="1" t="s">
        <v>123</v>
      </c>
      <c r="E1544" s="1" t="s">
        <v>73</v>
      </c>
      <c r="F1544" s="1" t="s">
        <v>78</v>
      </c>
      <c r="G1544" s="1" t="s">
        <v>128</v>
      </c>
      <c r="H1544" s="1" t="s">
        <v>71</v>
      </c>
      <c r="I1544">
        <v>1</v>
      </c>
      <c r="J1544" t="s">
        <v>234</v>
      </c>
      <c r="K1544" s="1" t="s">
        <v>171</v>
      </c>
      <c r="L1544" s="1" t="s">
        <v>173</v>
      </c>
      <c r="M1544">
        <v>36</v>
      </c>
      <c r="N1544">
        <v>0</v>
      </c>
      <c r="O1544">
        <v>0</v>
      </c>
      <c r="P1544">
        <v>0</v>
      </c>
      <c r="X1544" t="str">
        <f>Attack[[#This Row],[服装]]&amp;Attack[[#This Row],[名前]]&amp;Attack[[#This Row],[レアリティ]]</f>
        <v>梅雨木葉秋紀ICONIC</v>
      </c>
    </row>
    <row r="1545" spans="1:24" x14ac:dyDescent="0.25">
      <c r="A1545">
        <f>VLOOKUP(Attack[[#This Row],[No用]],SetNo[[No.用]:[vlookup 用]],2,FALSE)</f>
        <v>362</v>
      </c>
      <c r="B1545">
        <f>IF(ROW()=2,1,IF(A1544&lt;&gt;Attack[[#This Row],[No]],1,B1544+1))</f>
        <v>1</v>
      </c>
      <c r="C1545" s="1" t="s">
        <v>821</v>
      </c>
      <c r="D1545" s="1" t="s">
        <v>123</v>
      </c>
      <c r="E1545" s="1" t="s">
        <v>90</v>
      </c>
      <c r="F1545" s="1" t="s">
        <v>78</v>
      </c>
      <c r="G1545" s="1" t="s">
        <v>128</v>
      </c>
      <c r="H1545" s="1" t="s">
        <v>71</v>
      </c>
      <c r="I1545">
        <v>1</v>
      </c>
      <c r="J1545" t="s">
        <v>234</v>
      </c>
      <c r="K1545" s="1" t="s">
        <v>168</v>
      </c>
      <c r="L1545" s="1" t="s">
        <v>178</v>
      </c>
      <c r="M1545">
        <v>30</v>
      </c>
      <c r="N1545">
        <v>0</v>
      </c>
      <c r="O1545">
        <v>0</v>
      </c>
      <c r="P1545">
        <v>0</v>
      </c>
      <c r="X1545" t="str">
        <f>Attack[[#This Row],[服装]]&amp;Attack[[#This Row],[名前]]&amp;Attack[[#This Row],[レアリティ]]</f>
        <v>路地裏2木葉秋紀ICONIC</v>
      </c>
    </row>
    <row r="1546" spans="1:24" x14ac:dyDescent="0.25">
      <c r="A1546">
        <f>VLOOKUP(Attack[[#This Row],[No用]],SetNo[[No.用]:[vlookup 用]],2,FALSE)</f>
        <v>362</v>
      </c>
      <c r="B1546">
        <f>IF(ROW()=2,1,IF(A1545&lt;&gt;Attack[[#This Row],[No]],1,B1545+1))</f>
        <v>2</v>
      </c>
      <c r="C1546" s="1" t="s">
        <v>821</v>
      </c>
      <c r="D1546" s="1" t="s">
        <v>123</v>
      </c>
      <c r="E1546" s="1" t="s">
        <v>90</v>
      </c>
      <c r="F1546" s="1" t="s">
        <v>78</v>
      </c>
      <c r="G1546" s="1" t="s">
        <v>128</v>
      </c>
      <c r="H1546" s="1" t="s">
        <v>71</v>
      </c>
      <c r="I1546">
        <v>1</v>
      </c>
      <c r="J1546" t="s">
        <v>234</v>
      </c>
      <c r="K1546" s="1" t="s">
        <v>169</v>
      </c>
      <c r="L1546" s="1" t="s">
        <v>162</v>
      </c>
      <c r="M1546">
        <v>30</v>
      </c>
      <c r="N1546">
        <v>0</v>
      </c>
      <c r="O1546">
        <v>0</v>
      </c>
      <c r="P1546">
        <v>0</v>
      </c>
      <c r="X1546" t="str">
        <f>Attack[[#This Row],[服装]]&amp;Attack[[#This Row],[名前]]&amp;Attack[[#This Row],[レアリティ]]</f>
        <v>路地裏2木葉秋紀ICONIC</v>
      </c>
    </row>
    <row r="1547" spans="1:24" x14ac:dyDescent="0.25">
      <c r="A1547">
        <f>VLOOKUP(Attack[[#This Row],[No用]],SetNo[[No.用]:[vlookup 用]],2,FALSE)</f>
        <v>362</v>
      </c>
      <c r="B1547">
        <f>IF(ROW()=2,1,IF(A1546&lt;&gt;Attack[[#This Row],[No]],1,B1546+1))</f>
        <v>3</v>
      </c>
      <c r="C1547" s="1" t="s">
        <v>821</v>
      </c>
      <c r="D1547" s="1" t="s">
        <v>123</v>
      </c>
      <c r="E1547" s="1" t="s">
        <v>90</v>
      </c>
      <c r="F1547" s="1" t="s">
        <v>78</v>
      </c>
      <c r="G1547" s="1" t="s">
        <v>128</v>
      </c>
      <c r="H1547" s="1" t="s">
        <v>71</v>
      </c>
      <c r="I1547">
        <v>1</v>
      </c>
      <c r="J1547" t="s">
        <v>234</v>
      </c>
      <c r="K1547" s="1" t="s">
        <v>171</v>
      </c>
      <c r="L1547" s="1" t="s">
        <v>178</v>
      </c>
      <c r="M1547">
        <v>33</v>
      </c>
      <c r="N1547">
        <v>0</v>
      </c>
      <c r="O1547">
        <v>0</v>
      </c>
      <c r="P1547">
        <v>0</v>
      </c>
      <c r="X1547" t="str">
        <f>Attack[[#This Row],[服装]]&amp;Attack[[#This Row],[名前]]&amp;Attack[[#This Row],[レアリティ]]</f>
        <v>路地裏2木葉秋紀ICONIC</v>
      </c>
    </row>
    <row r="1548" spans="1:24" x14ac:dyDescent="0.25">
      <c r="A1548">
        <f>VLOOKUP(Attack[[#This Row],[No用]],SetNo[[No.用]:[vlookup 用]],2,FALSE)</f>
        <v>363</v>
      </c>
      <c r="B1548">
        <f>IF(ROW()=2,1,IF(A1547&lt;&gt;Attack[[#This Row],[No]],1,B1547+1))</f>
        <v>1</v>
      </c>
      <c r="C1548" s="1" t="s">
        <v>953</v>
      </c>
      <c r="D1548" s="1" t="s">
        <v>123</v>
      </c>
      <c r="E1548" s="1" t="s">
        <v>77</v>
      </c>
      <c r="F1548" s="1" t="s">
        <v>78</v>
      </c>
      <c r="G1548" s="1" t="s">
        <v>128</v>
      </c>
      <c r="H1548" s="1" t="s">
        <v>71</v>
      </c>
      <c r="I1548">
        <v>1</v>
      </c>
      <c r="J1548" t="s">
        <v>234</v>
      </c>
      <c r="K1548" s="1" t="s">
        <v>168</v>
      </c>
      <c r="L1548" s="1" t="s">
        <v>178</v>
      </c>
      <c r="M1548">
        <v>30</v>
      </c>
      <c r="N1548">
        <v>0</v>
      </c>
      <c r="O1548">
        <v>0</v>
      </c>
      <c r="P1548">
        <v>0</v>
      </c>
      <c r="X1548" t="str">
        <f>Attack[[#This Row],[服装]]&amp;Attack[[#This Row],[名前]]&amp;Attack[[#This Row],[レアリティ]]</f>
        <v>水着2木葉秋紀ICONIC</v>
      </c>
    </row>
    <row r="1549" spans="1:24" x14ac:dyDescent="0.25">
      <c r="A1549">
        <f>VLOOKUP(Attack[[#This Row],[No用]],SetNo[[No.用]:[vlookup 用]],2,FALSE)</f>
        <v>363</v>
      </c>
      <c r="B1549">
        <f>IF(ROW()=2,1,IF(A1548&lt;&gt;Attack[[#This Row],[No]],1,B1548+1))</f>
        <v>2</v>
      </c>
      <c r="C1549" s="1" t="s">
        <v>953</v>
      </c>
      <c r="D1549" s="1" t="s">
        <v>123</v>
      </c>
      <c r="E1549" s="1" t="s">
        <v>77</v>
      </c>
      <c r="F1549" s="1" t="s">
        <v>78</v>
      </c>
      <c r="G1549" s="1" t="s">
        <v>128</v>
      </c>
      <c r="H1549" s="1" t="s">
        <v>71</v>
      </c>
      <c r="I1549">
        <v>1</v>
      </c>
      <c r="J1549" t="s">
        <v>234</v>
      </c>
      <c r="K1549" s="1" t="s">
        <v>169</v>
      </c>
      <c r="L1549" s="1" t="s">
        <v>162</v>
      </c>
      <c r="M1549">
        <v>30</v>
      </c>
      <c r="N1549">
        <v>0</v>
      </c>
      <c r="O1549">
        <v>0</v>
      </c>
      <c r="P1549">
        <v>0</v>
      </c>
      <c r="X1549" t="str">
        <f>Attack[[#This Row],[服装]]&amp;Attack[[#This Row],[名前]]&amp;Attack[[#This Row],[レアリティ]]</f>
        <v>水着2木葉秋紀ICONIC</v>
      </c>
    </row>
    <row r="1550" spans="1:24" x14ac:dyDescent="0.25">
      <c r="A1550">
        <f>VLOOKUP(Attack[[#This Row],[No用]],SetNo[[No.用]:[vlookup 用]],2,FALSE)</f>
        <v>363</v>
      </c>
      <c r="B1550">
        <f>IF(ROW()=2,1,IF(A1549&lt;&gt;Attack[[#This Row],[No]],1,B1549+1))</f>
        <v>3</v>
      </c>
      <c r="C1550" s="1" t="s">
        <v>953</v>
      </c>
      <c r="D1550" s="1" t="s">
        <v>123</v>
      </c>
      <c r="E1550" s="1" t="s">
        <v>77</v>
      </c>
      <c r="F1550" s="1" t="s">
        <v>78</v>
      </c>
      <c r="G1550" s="1" t="s">
        <v>128</v>
      </c>
      <c r="H1550" s="1" t="s">
        <v>71</v>
      </c>
      <c r="I1550">
        <v>1</v>
      </c>
      <c r="J1550" t="s">
        <v>234</v>
      </c>
      <c r="K1550" s="1" t="s">
        <v>171</v>
      </c>
      <c r="L1550" s="1" t="s">
        <v>178</v>
      </c>
      <c r="M1550">
        <v>33</v>
      </c>
      <c r="N1550">
        <v>0</v>
      </c>
      <c r="O1550">
        <v>0</v>
      </c>
      <c r="P1550">
        <v>0</v>
      </c>
      <c r="X1550" t="str">
        <f>Attack[[#This Row],[服装]]&amp;Attack[[#This Row],[名前]]&amp;Attack[[#This Row],[レアリティ]]</f>
        <v>水着2木葉秋紀ICONIC</v>
      </c>
    </row>
    <row r="1551" spans="1:24" x14ac:dyDescent="0.25">
      <c r="A1551">
        <f>VLOOKUP(Attack[[#This Row],[No用]],SetNo[[No.用]:[vlookup 用]],2,FALSE)</f>
        <v>364</v>
      </c>
      <c r="B1551">
        <f>IF(ROW()=2,1,IF(A1550&lt;&gt;Attack[[#This Row],[No]],1,B1550+1))</f>
        <v>1</v>
      </c>
      <c r="C1551" t="s">
        <v>108</v>
      </c>
      <c r="D1551" t="s">
        <v>124</v>
      </c>
      <c r="E1551" t="s">
        <v>90</v>
      </c>
      <c r="F1551" t="s">
        <v>78</v>
      </c>
      <c r="G1551" t="s">
        <v>128</v>
      </c>
      <c r="H1551" t="s">
        <v>71</v>
      </c>
      <c r="I1551">
        <v>1</v>
      </c>
      <c r="J1551" t="s">
        <v>234</v>
      </c>
      <c r="K1551" s="1" t="s">
        <v>168</v>
      </c>
      <c r="L1551" s="1" t="s">
        <v>173</v>
      </c>
      <c r="M1551">
        <v>35</v>
      </c>
      <c r="N1551">
        <v>0</v>
      </c>
      <c r="O1551">
        <v>0</v>
      </c>
      <c r="P1551">
        <v>0</v>
      </c>
      <c r="X1551" t="str">
        <f>Attack[[#This Row],[服装]]&amp;Attack[[#This Row],[名前]]&amp;Attack[[#This Row],[レアリティ]]</f>
        <v>ユニフォーム猿杙大和ICONIC</v>
      </c>
    </row>
    <row r="1552" spans="1:24" x14ac:dyDescent="0.25">
      <c r="A1552">
        <f>VLOOKUP(Attack[[#This Row],[No用]],SetNo[[No.用]:[vlookup 用]],2,FALSE)</f>
        <v>364</v>
      </c>
      <c r="B1552">
        <f>IF(ROW()=2,1,IF(A1551&lt;&gt;Attack[[#This Row],[No]],1,B1551+1))</f>
        <v>2</v>
      </c>
      <c r="C1552" t="s">
        <v>108</v>
      </c>
      <c r="D1552" t="s">
        <v>124</v>
      </c>
      <c r="E1552" t="s">
        <v>90</v>
      </c>
      <c r="F1552" t="s">
        <v>78</v>
      </c>
      <c r="G1552" t="s">
        <v>128</v>
      </c>
      <c r="H1552" t="s">
        <v>71</v>
      </c>
      <c r="I1552">
        <v>1</v>
      </c>
      <c r="J1552" t="s">
        <v>234</v>
      </c>
      <c r="K1552" s="1" t="s">
        <v>169</v>
      </c>
      <c r="L1552" s="1" t="s">
        <v>173</v>
      </c>
      <c r="M1552">
        <v>38</v>
      </c>
      <c r="N1552">
        <v>0</v>
      </c>
      <c r="O1552">
        <v>0</v>
      </c>
      <c r="P1552">
        <v>0</v>
      </c>
      <c r="X1552" t="str">
        <f>Attack[[#This Row],[服装]]&amp;Attack[[#This Row],[名前]]&amp;Attack[[#This Row],[レアリティ]]</f>
        <v>ユニフォーム猿杙大和ICONIC</v>
      </c>
    </row>
    <row r="1553" spans="1:24" x14ac:dyDescent="0.25">
      <c r="A1553">
        <f>VLOOKUP(Attack[[#This Row],[No用]],SetNo[[No.用]:[vlookup 用]],2,FALSE)</f>
        <v>364</v>
      </c>
      <c r="B1553">
        <f>IF(ROW()=2,1,IF(A1552&lt;&gt;Attack[[#This Row],[No]],1,B1552+1))</f>
        <v>3</v>
      </c>
      <c r="C1553" t="s">
        <v>108</v>
      </c>
      <c r="D1553" t="s">
        <v>124</v>
      </c>
      <c r="E1553" t="s">
        <v>90</v>
      </c>
      <c r="F1553" t="s">
        <v>78</v>
      </c>
      <c r="G1553" t="s">
        <v>128</v>
      </c>
      <c r="H1553" t="s">
        <v>71</v>
      </c>
      <c r="I1553">
        <v>1</v>
      </c>
      <c r="J1553" t="s">
        <v>234</v>
      </c>
      <c r="K1553" s="1" t="s">
        <v>171</v>
      </c>
      <c r="L1553" s="1" t="s">
        <v>173</v>
      </c>
      <c r="M1553">
        <v>38</v>
      </c>
      <c r="N1553">
        <v>0</v>
      </c>
      <c r="O1553">
        <v>0</v>
      </c>
      <c r="P1553">
        <v>0</v>
      </c>
      <c r="X1553" t="str">
        <f>Attack[[#This Row],[服装]]&amp;Attack[[#This Row],[名前]]&amp;Attack[[#This Row],[レアリティ]]</f>
        <v>ユニフォーム猿杙大和ICONIC</v>
      </c>
    </row>
    <row r="1554" spans="1:24" x14ac:dyDescent="0.25">
      <c r="A1554">
        <f>VLOOKUP(Attack[[#This Row],[No用]],SetNo[[No.用]:[vlookup 用]],2,FALSE)</f>
        <v>364</v>
      </c>
      <c r="B1554">
        <f>IF(ROW()=2,1,IF(A1553&lt;&gt;Attack[[#This Row],[No]],1,B1553+1))</f>
        <v>4</v>
      </c>
      <c r="C1554" t="s">
        <v>108</v>
      </c>
      <c r="D1554" t="s">
        <v>124</v>
      </c>
      <c r="E1554" t="s">
        <v>90</v>
      </c>
      <c r="F1554" t="s">
        <v>78</v>
      </c>
      <c r="G1554" t="s">
        <v>128</v>
      </c>
      <c r="H1554" t="s">
        <v>71</v>
      </c>
      <c r="I1554">
        <v>1</v>
      </c>
      <c r="J1554" t="s">
        <v>234</v>
      </c>
      <c r="K1554" s="1" t="s">
        <v>172</v>
      </c>
      <c r="L1554" s="1" t="s">
        <v>162</v>
      </c>
      <c r="M1554">
        <v>32</v>
      </c>
      <c r="N1554">
        <v>0</v>
      </c>
      <c r="O1554">
        <v>0</v>
      </c>
      <c r="P1554">
        <v>0</v>
      </c>
      <c r="X1554" t="str">
        <f>Attack[[#This Row],[服装]]&amp;Attack[[#This Row],[名前]]&amp;Attack[[#This Row],[レアリティ]]</f>
        <v>ユニフォーム猿杙大和ICONIC</v>
      </c>
    </row>
    <row r="1555" spans="1:24" x14ac:dyDescent="0.25">
      <c r="A1555">
        <f>VLOOKUP(Attack[[#This Row],[No用]],SetNo[[No.用]:[vlookup 用]],2,FALSE)</f>
        <v>364</v>
      </c>
      <c r="B1555">
        <f>IF(ROW()=2,1,IF(A1554&lt;&gt;Attack[[#This Row],[No]],1,B1554+1))</f>
        <v>5</v>
      </c>
      <c r="C1555" t="s">
        <v>108</v>
      </c>
      <c r="D1555" t="s">
        <v>124</v>
      </c>
      <c r="E1555" t="s">
        <v>90</v>
      </c>
      <c r="F1555" t="s">
        <v>78</v>
      </c>
      <c r="G1555" t="s">
        <v>128</v>
      </c>
      <c r="H1555" t="s">
        <v>71</v>
      </c>
      <c r="I1555">
        <v>1</v>
      </c>
      <c r="J1555" t="s">
        <v>234</v>
      </c>
      <c r="K1555" s="1" t="s">
        <v>183</v>
      </c>
      <c r="L1555" s="1" t="s">
        <v>224</v>
      </c>
      <c r="M1555">
        <v>47</v>
      </c>
      <c r="N1555">
        <v>0</v>
      </c>
      <c r="O1555">
        <v>57</v>
      </c>
      <c r="P1555">
        <v>0</v>
      </c>
      <c r="X1555" t="str">
        <f>Attack[[#This Row],[服装]]&amp;Attack[[#This Row],[名前]]&amp;Attack[[#This Row],[レアリティ]]</f>
        <v>ユニフォーム猿杙大和ICONIC</v>
      </c>
    </row>
    <row r="1556" spans="1:24" x14ac:dyDescent="0.25">
      <c r="A1556">
        <f>VLOOKUP(Attack[[#This Row],[No用]],SetNo[[No.用]:[vlookup 用]],2,FALSE)</f>
        <v>365</v>
      </c>
      <c r="B1556">
        <f>IF(ROW()=2,1,IF(A1555&lt;&gt;Attack[[#This Row],[No]],1,B1555+1))</f>
        <v>1</v>
      </c>
      <c r="C1556" s="1" t="s">
        <v>1031</v>
      </c>
      <c r="D1556" s="1" t="s">
        <v>124</v>
      </c>
      <c r="E1556" s="1" t="s">
        <v>77</v>
      </c>
      <c r="F1556" s="1" t="s">
        <v>78</v>
      </c>
      <c r="G1556" s="1" t="s">
        <v>128</v>
      </c>
      <c r="H1556" s="1" t="s">
        <v>71</v>
      </c>
      <c r="I1556">
        <v>1</v>
      </c>
      <c r="J1556" t="s">
        <v>234</v>
      </c>
      <c r="K1556" s="1" t="s">
        <v>168</v>
      </c>
      <c r="L1556" s="1" t="s">
        <v>173</v>
      </c>
      <c r="M1556">
        <v>35</v>
      </c>
      <c r="N1556">
        <v>0</v>
      </c>
      <c r="O1556">
        <v>0</v>
      </c>
      <c r="P1556">
        <v>0</v>
      </c>
      <c r="X1556" t="str">
        <f>Attack[[#This Row],[服装]]&amp;Attack[[#This Row],[名前]]&amp;Attack[[#This Row],[レアリティ]]</f>
        <v>ハロウィン猿杙大和ICONIC</v>
      </c>
    </row>
    <row r="1557" spans="1:24" x14ac:dyDescent="0.25">
      <c r="A1557">
        <f>VLOOKUP(Attack[[#This Row],[No用]],SetNo[[No.用]:[vlookup 用]],2,FALSE)</f>
        <v>365</v>
      </c>
      <c r="B1557">
        <f>IF(ROW()=2,1,IF(A1556&lt;&gt;Attack[[#This Row],[No]],1,B1556+1))</f>
        <v>2</v>
      </c>
      <c r="C1557" s="1" t="s">
        <v>1031</v>
      </c>
      <c r="D1557" s="1" t="s">
        <v>124</v>
      </c>
      <c r="E1557" s="1" t="s">
        <v>77</v>
      </c>
      <c r="F1557" s="1" t="s">
        <v>78</v>
      </c>
      <c r="G1557" s="1" t="s">
        <v>128</v>
      </c>
      <c r="H1557" s="1" t="s">
        <v>71</v>
      </c>
      <c r="I1557">
        <v>1</v>
      </c>
      <c r="J1557" t="s">
        <v>234</v>
      </c>
      <c r="K1557" s="1" t="s">
        <v>169</v>
      </c>
      <c r="L1557" s="1" t="s">
        <v>173</v>
      </c>
      <c r="M1557">
        <v>38</v>
      </c>
      <c r="N1557">
        <v>0</v>
      </c>
      <c r="O1557">
        <v>0</v>
      </c>
      <c r="P1557">
        <v>0</v>
      </c>
      <c r="X1557" t="str">
        <f>Attack[[#This Row],[服装]]&amp;Attack[[#This Row],[名前]]&amp;Attack[[#This Row],[レアリティ]]</f>
        <v>ハロウィン猿杙大和ICONIC</v>
      </c>
    </row>
    <row r="1558" spans="1:24" x14ac:dyDescent="0.25">
      <c r="A1558">
        <f>VLOOKUP(Attack[[#This Row],[No用]],SetNo[[No.用]:[vlookup 用]],2,FALSE)</f>
        <v>365</v>
      </c>
      <c r="B1558">
        <f>IF(ROW()=2,1,IF(A1557&lt;&gt;Attack[[#This Row],[No]],1,B1557+1))</f>
        <v>3</v>
      </c>
      <c r="C1558" s="1" t="s">
        <v>1031</v>
      </c>
      <c r="D1558" s="1" t="s">
        <v>124</v>
      </c>
      <c r="E1558" s="1" t="s">
        <v>77</v>
      </c>
      <c r="F1558" s="1" t="s">
        <v>78</v>
      </c>
      <c r="G1558" s="1" t="s">
        <v>128</v>
      </c>
      <c r="H1558" s="1" t="s">
        <v>71</v>
      </c>
      <c r="I1558">
        <v>1</v>
      </c>
      <c r="J1558" t="s">
        <v>234</v>
      </c>
      <c r="K1558" s="1" t="s">
        <v>171</v>
      </c>
      <c r="L1558" s="1" t="s">
        <v>173</v>
      </c>
      <c r="M1558">
        <v>38</v>
      </c>
      <c r="N1558">
        <v>0</v>
      </c>
      <c r="O1558">
        <v>0</v>
      </c>
      <c r="P1558">
        <v>0</v>
      </c>
      <c r="X1558" t="str">
        <f>Attack[[#This Row],[服装]]&amp;Attack[[#This Row],[名前]]&amp;Attack[[#This Row],[レアリティ]]</f>
        <v>ハロウィン猿杙大和ICONIC</v>
      </c>
    </row>
    <row r="1559" spans="1:24" x14ac:dyDescent="0.25">
      <c r="A1559">
        <f>VLOOKUP(Attack[[#This Row],[No用]],SetNo[[No.用]:[vlookup 用]],2,FALSE)</f>
        <v>365</v>
      </c>
      <c r="B1559">
        <f>IF(ROW()=2,1,IF(A1558&lt;&gt;Attack[[#This Row],[No]],1,B1558+1))</f>
        <v>4</v>
      </c>
      <c r="C1559" s="1" t="s">
        <v>1031</v>
      </c>
      <c r="D1559" s="1" t="s">
        <v>124</v>
      </c>
      <c r="E1559" s="1" t="s">
        <v>77</v>
      </c>
      <c r="F1559" s="1" t="s">
        <v>78</v>
      </c>
      <c r="G1559" s="1" t="s">
        <v>128</v>
      </c>
      <c r="H1559" s="1" t="s">
        <v>71</v>
      </c>
      <c r="I1559">
        <v>1</v>
      </c>
      <c r="J1559" t="s">
        <v>234</v>
      </c>
      <c r="K1559" s="1" t="s">
        <v>172</v>
      </c>
      <c r="L1559" s="1" t="s">
        <v>162</v>
      </c>
      <c r="M1559">
        <v>32</v>
      </c>
      <c r="N1559">
        <v>0</v>
      </c>
      <c r="O1559">
        <v>0</v>
      </c>
      <c r="P1559">
        <v>0</v>
      </c>
      <c r="X1559" t="str">
        <f>Attack[[#This Row],[服装]]&amp;Attack[[#This Row],[名前]]&amp;Attack[[#This Row],[レアリティ]]</f>
        <v>ハロウィン猿杙大和ICONIC</v>
      </c>
    </row>
    <row r="1560" spans="1:24" x14ac:dyDescent="0.25">
      <c r="A1560">
        <f>VLOOKUP(Attack[[#This Row],[No用]],SetNo[[No.用]:[vlookup 用]],2,FALSE)</f>
        <v>365</v>
      </c>
      <c r="B1560">
        <f>IF(ROW()=2,1,IF(A1559&lt;&gt;Attack[[#This Row],[No]],1,B1559+1))</f>
        <v>5</v>
      </c>
      <c r="C1560" s="1" t="s">
        <v>1031</v>
      </c>
      <c r="D1560" s="1" t="s">
        <v>124</v>
      </c>
      <c r="E1560" s="1" t="s">
        <v>77</v>
      </c>
      <c r="F1560" s="1" t="s">
        <v>78</v>
      </c>
      <c r="G1560" s="1" t="s">
        <v>128</v>
      </c>
      <c r="H1560" s="1" t="s">
        <v>71</v>
      </c>
      <c r="I1560">
        <v>1</v>
      </c>
      <c r="J1560" t="s">
        <v>234</v>
      </c>
      <c r="K1560" s="1" t="s">
        <v>183</v>
      </c>
      <c r="L1560" s="1" t="s">
        <v>224</v>
      </c>
      <c r="M1560">
        <v>47</v>
      </c>
      <c r="N1560">
        <v>0</v>
      </c>
      <c r="O1560">
        <v>57</v>
      </c>
      <c r="P1560">
        <v>0</v>
      </c>
      <c r="X1560" t="str">
        <f>Attack[[#This Row],[服装]]&amp;Attack[[#This Row],[名前]]&amp;Attack[[#This Row],[レアリティ]]</f>
        <v>ハロウィン猿杙大和ICONIC</v>
      </c>
    </row>
    <row r="1561" spans="1:24" x14ac:dyDescent="0.25">
      <c r="A1561">
        <f>VLOOKUP(Attack[[#This Row],[No用]],SetNo[[No.用]:[vlookup 用]],2,FALSE)</f>
        <v>366</v>
      </c>
      <c r="B1561">
        <f>IF(ROW()=2,1,IF(A1560&lt;&gt;Attack[[#This Row],[No]],1,B1560+1))</f>
        <v>1</v>
      </c>
      <c r="C1561" t="s">
        <v>108</v>
      </c>
      <c r="D1561" t="s">
        <v>125</v>
      </c>
      <c r="E1561" t="s">
        <v>90</v>
      </c>
      <c r="F1561" t="s">
        <v>80</v>
      </c>
      <c r="G1561" t="s">
        <v>128</v>
      </c>
      <c r="H1561" t="s">
        <v>71</v>
      </c>
      <c r="I1561">
        <v>0</v>
      </c>
      <c r="J1561" t="s">
        <v>234</v>
      </c>
      <c r="M1561">
        <v>0</v>
      </c>
      <c r="N1561">
        <v>0</v>
      </c>
      <c r="O1561">
        <v>0</v>
      </c>
      <c r="P1561">
        <v>0</v>
      </c>
      <c r="X1561" t="str">
        <f>Attack[[#This Row],[服装]]&amp;Attack[[#This Row],[名前]]&amp;Attack[[#This Row],[レアリティ]]</f>
        <v>ユニフォーム小見春樹ICONIC</v>
      </c>
    </row>
    <row r="1562" spans="1:24" x14ac:dyDescent="0.25">
      <c r="A1562">
        <f>VLOOKUP(Attack[[#This Row],[No用]],SetNo[[No.用]:[vlookup 用]],2,FALSE)</f>
        <v>367</v>
      </c>
      <c r="B1562">
        <f>IF(ROW()=2,1,IF(A1561&lt;&gt;Attack[[#This Row],[No]],1,B1561+1))</f>
        <v>1</v>
      </c>
      <c r="C1562" s="1" t="s">
        <v>822</v>
      </c>
      <c r="D1562" s="1" t="s">
        <v>125</v>
      </c>
      <c r="E1562" s="1" t="s">
        <v>77</v>
      </c>
      <c r="F1562" s="1" t="s">
        <v>80</v>
      </c>
      <c r="G1562" s="1" t="s">
        <v>128</v>
      </c>
      <c r="H1562" s="1" t="s">
        <v>71</v>
      </c>
      <c r="I1562">
        <v>0</v>
      </c>
      <c r="J1562" t="s">
        <v>234</v>
      </c>
      <c r="M1562">
        <v>0</v>
      </c>
      <c r="N1562">
        <v>0</v>
      </c>
      <c r="O1562">
        <v>0</v>
      </c>
      <c r="P1562">
        <v>0</v>
      </c>
      <c r="X1562" t="str">
        <f>Attack[[#This Row],[服装]]&amp;Attack[[#This Row],[名前]]&amp;Attack[[#This Row],[レアリティ]]</f>
        <v>路地裏2小見春樹ICONIC</v>
      </c>
    </row>
    <row r="1563" spans="1:24" x14ac:dyDescent="0.25">
      <c r="A1563">
        <f>VLOOKUP(Attack[[#This Row],[No用]],SetNo[[No.用]:[vlookup 用]],2,FALSE)</f>
        <v>368</v>
      </c>
      <c r="B1563">
        <f>IF(ROW()=2,1,IF(A1562&lt;&gt;Attack[[#This Row],[No]],1,B1562+1))</f>
        <v>1</v>
      </c>
      <c r="C1563" t="s">
        <v>108</v>
      </c>
      <c r="D1563" t="s">
        <v>126</v>
      </c>
      <c r="E1563" t="s">
        <v>90</v>
      </c>
      <c r="F1563" t="s">
        <v>82</v>
      </c>
      <c r="G1563" t="s">
        <v>128</v>
      </c>
      <c r="H1563" t="s">
        <v>71</v>
      </c>
      <c r="I1563">
        <v>1</v>
      </c>
      <c r="J1563" t="s">
        <v>234</v>
      </c>
      <c r="K1563" s="1" t="s">
        <v>168</v>
      </c>
      <c r="L1563" s="1" t="s">
        <v>162</v>
      </c>
      <c r="M1563">
        <v>27</v>
      </c>
      <c r="N1563">
        <v>0</v>
      </c>
      <c r="O1563">
        <v>0</v>
      </c>
      <c r="P1563">
        <v>0</v>
      </c>
      <c r="X1563" t="str">
        <f>Attack[[#This Row],[服装]]&amp;Attack[[#This Row],[名前]]&amp;Attack[[#This Row],[レアリティ]]</f>
        <v>ユニフォーム尾長渉ICONIC</v>
      </c>
    </row>
    <row r="1564" spans="1:24" x14ac:dyDescent="0.25">
      <c r="A1564">
        <f>VLOOKUP(Attack[[#This Row],[No用]],SetNo[[No.用]:[vlookup 用]],2,FALSE)</f>
        <v>368</v>
      </c>
      <c r="B1564">
        <f>IF(ROW()=2,1,IF(A1563&lt;&gt;Attack[[#This Row],[No]],1,B1563+1))</f>
        <v>2</v>
      </c>
      <c r="C1564" t="s">
        <v>108</v>
      </c>
      <c r="D1564" t="s">
        <v>126</v>
      </c>
      <c r="E1564" t="s">
        <v>90</v>
      </c>
      <c r="F1564" t="s">
        <v>82</v>
      </c>
      <c r="G1564" t="s">
        <v>128</v>
      </c>
      <c r="H1564" t="s">
        <v>71</v>
      </c>
      <c r="I1564">
        <v>1</v>
      </c>
      <c r="J1564" t="s">
        <v>234</v>
      </c>
      <c r="K1564" s="1" t="s">
        <v>169</v>
      </c>
      <c r="L1564" s="1" t="s">
        <v>162</v>
      </c>
      <c r="M1564">
        <v>27</v>
      </c>
      <c r="N1564">
        <v>0</v>
      </c>
      <c r="O1564">
        <v>0</v>
      </c>
      <c r="P1564">
        <v>0</v>
      </c>
      <c r="X1564" t="str">
        <f>Attack[[#This Row],[服装]]&amp;Attack[[#This Row],[名前]]&amp;Attack[[#This Row],[レアリティ]]</f>
        <v>ユニフォーム尾長渉ICONIC</v>
      </c>
    </row>
    <row r="1565" spans="1:24" x14ac:dyDescent="0.25">
      <c r="A1565">
        <f>VLOOKUP(Attack[[#This Row],[No用]],SetNo[[No.用]:[vlookup 用]],2,FALSE)</f>
        <v>369</v>
      </c>
      <c r="B1565">
        <f>IF(ROW()=2,1,IF(A1564&lt;&gt;Attack[[#This Row],[No]],1,B1564+1))</f>
        <v>1</v>
      </c>
      <c r="C1565" t="s">
        <v>108</v>
      </c>
      <c r="D1565" t="s">
        <v>127</v>
      </c>
      <c r="E1565" t="s">
        <v>90</v>
      </c>
      <c r="F1565" t="s">
        <v>82</v>
      </c>
      <c r="G1565" t="s">
        <v>128</v>
      </c>
      <c r="H1565" t="s">
        <v>71</v>
      </c>
      <c r="I1565">
        <v>1</v>
      </c>
      <c r="J1565" t="s">
        <v>234</v>
      </c>
      <c r="K1565" s="1" t="s">
        <v>168</v>
      </c>
      <c r="L1565" s="1" t="s">
        <v>162</v>
      </c>
      <c r="M1565">
        <v>30</v>
      </c>
      <c r="N1565">
        <v>0</v>
      </c>
      <c r="O1565">
        <v>0</v>
      </c>
      <c r="P1565">
        <v>0</v>
      </c>
      <c r="X1565" t="str">
        <f>Attack[[#This Row],[服装]]&amp;Attack[[#This Row],[名前]]&amp;Attack[[#This Row],[レアリティ]]</f>
        <v>ユニフォーム鷲尾辰生ICONIC</v>
      </c>
    </row>
    <row r="1566" spans="1:24" x14ac:dyDescent="0.25">
      <c r="A1566">
        <f>VLOOKUP(Attack[[#This Row],[No用]],SetNo[[No.用]:[vlookup 用]],2,FALSE)</f>
        <v>369</v>
      </c>
      <c r="B1566">
        <f>IF(ROW()=2,1,IF(A1565&lt;&gt;Attack[[#This Row],[No]],1,B1565+1))</f>
        <v>2</v>
      </c>
      <c r="C1566" t="s">
        <v>108</v>
      </c>
      <c r="D1566" t="s">
        <v>127</v>
      </c>
      <c r="E1566" t="s">
        <v>90</v>
      </c>
      <c r="F1566" t="s">
        <v>82</v>
      </c>
      <c r="G1566" t="s">
        <v>128</v>
      </c>
      <c r="H1566" t="s">
        <v>71</v>
      </c>
      <c r="I1566">
        <v>1</v>
      </c>
      <c r="J1566" t="s">
        <v>234</v>
      </c>
      <c r="K1566" s="1" t="s">
        <v>169</v>
      </c>
      <c r="L1566" s="1" t="s">
        <v>162</v>
      </c>
      <c r="M1566">
        <v>30</v>
      </c>
      <c r="N1566">
        <v>0</v>
      </c>
      <c r="O1566">
        <v>0</v>
      </c>
      <c r="P1566">
        <v>0</v>
      </c>
      <c r="X1566" t="str">
        <f>Attack[[#This Row],[服装]]&amp;Attack[[#This Row],[名前]]&amp;Attack[[#This Row],[レアリティ]]</f>
        <v>ユニフォーム鷲尾辰生ICONIC</v>
      </c>
    </row>
    <row r="1567" spans="1:24" x14ac:dyDescent="0.25">
      <c r="A1567">
        <f>VLOOKUP(Attack[[#This Row],[No用]],SetNo[[No.用]:[vlookup 用]],2,FALSE)</f>
        <v>369</v>
      </c>
      <c r="B1567">
        <f>IF(ROW()=2,1,IF(A1566&lt;&gt;Attack[[#This Row],[No]],1,B1566+1))</f>
        <v>3</v>
      </c>
      <c r="C1567" t="s">
        <v>108</v>
      </c>
      <c r="D1567" t="s">
        <v>127</v>
      </c>
      <c r="E1567" t="s">
        <v>90</v>
      </c>
      <c r="F1567" t="s">
        <v>82</v>
      </c>
      <c r="G1567" t="s">
        <v>128</v>
      </c>
      <c r="H1567" t="s">
        <v>71</v>
      </c>
      <c r="I1567">
        <v>1</v>
      </c>
      <c r="J1567" t="s">
        <v>234</v>
      </c>
      <c r="K1567" s="1" t="s">
        <v>172</v>
      </c>
      <c r="L1567" s="1" t="s">
        <v>162</v>
      </c>
      <c r="M1567">
        <v>28</v>
      </c>
      <c r="N1567">
        <v>0</v>
      </c>
      <c r="O1567">
        <v>0</v>
      </c>
      <c r="P1567">
        <v>0</v>
      </c>
      <c r="X1567" t="str">
        <f>Attack[[#This Row],[服装]]&amp;Attack[[#This Row],[名前]]&amp;Attack[[#This Row],[レアリティ]]</f>
        <v>ユニフォーム鷲尾辰生ICONIC</v>
      </c>
    </row>
    <row r="1568" spans="1:24" x14ac:dyDescent="0.25">
      <c r="A1568">
        <f>VLOOKUP(Attack[[#This Row],[No用]],SetNo[[No.用]:[vlookup 用]],2,FALSE)</f>
        <v>370</v>
      </c>
      <c r="B1568">
        <f>IF(ROW()=2,1,IF(A1567&lt;&gt;Attack[[#This Row],[No]],1,B1567+1))</f>
        <v>1</v>
      </c>
      <c r="C1568" s="1" t="s">
        <v>1031</v>
      </c>
      <c r="D1568" s="1" t="s">
        <v>127</v>
      </c>
      <c r="E1568" s="1" t="s">
        <v>77</v>
      </c>
      <c r="F1568" s="1" t="s">
        <v>82</v>
      </c>
      <c r="G1568" s="1" t="s">
        <v>128</v>
      </c>
      <c r="H1568" s="1" t="s">
        <v>71</v>
      </c>
      <c r="I1568">
        <v>1</v>
      </c>
      <c r="J1568" t="s">
        <v>234</v>
      </c>
      <c r="K1568" s="1" t="s">
        <v>168</v>
      </c>
      <c r="L1568" s="1" t="s">
        <v>178</v>
      </c>
      <c r="M1568">
        <v>33</v>
      </c>
      <c r="N1568">
        <v>0</v>
      </c>
      <c r="O1568">
        <v>0</v>
      </c>
      <c r="P1568">
        <v>0</v>
      </c>
      <c r="X1568" t="str">
        <f>Attack[[#This Row],[服装]]&amp;Attack[[#This Row],[名前]]&amp;Attack[[#This Row],[レアリティ]]</f>
        <v>ハロウィン鷲尾辰生ICONIC</v>
      </c>
    </row>
    <row r="1569" spans="1:24" x14ac:dyDescent="0.25">
      <c r="A1569">
        <f>VLOOKUP(Attack[[#This Row],[No用]],SetNo[[No.用]:[vlookup 用]],2,FALSE)</f>
        <v>370</v>
      </c>
      <c r="B1569">
        <f>IF(ROW()=2,1,IF(A1568&lt;&gt;Attack[[#This Row],[No]],1,B1568+1))</f>
        <v>2</v>
      </c>
      <c r="C1569" s="1" t="s">
        <v>1031</v>
      </c>
      <c r="D1569" s="1" t="s">
        <v>127</v>
      </c>
      <c r="E1569" s="1" t="s">
        <v>77</v>
      </c>
      <c r="F1569" s="1" t="s">
        <v>82</v>
      </c>
      <c r="G1569" s="1" t="s">
        <v>128</v>
      </c>
      <c r="H1569" s="1" t="s">
        <v>71</v>
      </c>
      <c r="I1569">
        <v>1</v>
      </c>
      <c r="J1569" t="s">
        <v>234</v>
      </c>
      <c r="K1569" s="1" t="s">
        <v>169</v>
      </c>
      <c r="L1569" s="1" t="s">
        <v>178</v>
      </c>
      <c r="M1569">
        <v>33</v>
      </c>
      <c r="N1569">
        <v>0</v>
      </c>
      <c r="O1569">
        <v>0</v>
      </c>
      <c r="P1569">
        <v>0</v>
      </c>
      <c r="X1569" t="str">
        <f>Attack[[#This Row],[服装]]&amp;Attack[[#This Row],[名前]]&amp;Attack[[#This Row],[レアリティ]]</f>
        <v>ハロウィン鷲尾辰生ICONIC</v>
      </c>
    </row>
    <row r="1570" spans="1:24" x14ac:dyDescent="0.25">
      <c r="A1570">
        <f>VLOOKUP(Attack[[#This Row],[No用]],SetNo[[No.用]:[vlookup 用]],2,FALSE)</f>
        <v>370</v>
      </c>
      <c r="B1570">
        <f>IF(ROW()=2,1,IF(A1569&lt;&gt;Attack[[#This Row],[No]],1,B1569+1))</f>
        <v>3</v>
      </c>
      <c r="C1570" s="1" t="s">
        <v>1031</v>
      </c>
      <c r="D1570" s="1" t="s">
        <v>127</v>
      </c>
      <c r="E1570" s="1" t="s">
        <v>77</v>
      </c>
      <c r="F1570" s="1" t="s">
        <v>82</v>
      </c>
      <c r="G1570" s="1" t="s">
        <v>128</v>
      </c>
      <c r="H1570" s="1" t="s">
        <v>71</v>
      </c>
      <c r="I1570">
        <v>1</v>
      </c>
      <c r="J1570" t="s">
        <v>234</v>
      </c>
      <c r="K1570" s="1" t="s">
        <v>172</v>
      </c>
      <c r="L1570" s="1" t="s">
        <v>162</v>
      </c>
      <c r="M1570">
        <v>28</v>
      </c>
      <c r="N1570">
        <v>0</v>
      </c>
      <c r="O1570">
        <v>0</v>
      </c>
      <c r="P1570">
        <v>0</v>
      </c>
      <c r="W1570" s="1" t="s">
        <v>1085</v>
      </c>
      <c r="X1570" t="str">
        <f>Attack[[#This Row],[服装]]&amp;Attack[[#This Row],[名前]]&amp;Attack[[#This Row],[レアリティ]]</f>
        <v>ハロウィン鷲尾辰生ICONIC</v>
      </c>
    </row>
    <row r="1571" spans="1:24" x14ac:dyDescent="0.25">
      <c r="A1571">
        <f>VLOOKUP(Attack[[#This Row],[No用]],SetNo[[No.用]:[vlookup 用]],2,FALSE)</f>
        <v>370</v>
      </c>
      <c r="B1571">
        <f>IF(ROW()=2,1,IF(A1570&lt;&gt;Attack[[#This Row],[No]],1,B1570+1))</f>
        <v>4</v>
      </c>
      <c r="C1571" s="1" t="s">
        <v>1031</v>
      </c>
      <c r="D1571" s="1" t="s">
        <v>127</v>
      </c>
      <c r="E1571" s="1" t="s">
        <v>77</v>
      </c>
      <c r="F1571" s="1" t="s">
        <v>82</v>
      </c>
      <c r="G1571" s="1" t="s">
        <v>128</v>
      </c>
      <c r="H1571" s="1" t="s">
        <v>71</v>
      </c>
      <c r="I1571">
        <v>1</v>
      </c>
      <c r="J1571" t="s">
        <v>234</v>
      </c>
      <c r="K1571" s="1" t="s">
        <v>183</v>
      </c>
      <c r="L1571" s="1" t="s">
        <v>224</v>
      </c>
      <c r="M1571">
        <v>47</v>
      </c>
      <c r="N1571">
        <v>0</v>
      </c>
      <c r="O1571">
        <v>57</v>
      </c>
      <c r="P1571">
        <v>0</v>
      </c>
      <c r="X1571" t="str">
        <f>Attack[[#This Row],[服装]]&amp;Attack[[#This Row],[名前]]&amp;Attack[[#This Row],[レアリティ]]</f>
        <v>ハロウィン鷲尾辰生ICONIC</v>
      </c>
    </row>
    <row r="1572" spans="1:24" x14ac:dyDescent="0.25">
      <c r="A1572">
        <f>VLOOKUP(Attack[[#This Row],[No用]],SetNo[[No.用]:[vlookup 用]],2,FALSE)</f>
        <v>371</v>
      </c>
      <c r="B1572">
        <f>IF(ROW()=2,1,IF(A1571&lt;&gt;Attack[[#This Row],[No]],1,B1571+1))</f>
        <v>1</v>
      </c>
      <c r="C1572" t="s">
        <v>108</v>
      </c>
      <c r="D1572" t="s">
        <v>129</v>
      </c>
      <c r="E1572" t="s">
        <v>73</v>
      </c>
      <c r="F1572" t="s">
        <v>74</v>
      </c>
      <c r="G1572" t="s">
        <v>128</v>
      </c>
      <c r="H1572" t="s">
        <v>71</v>
      </c>
      <c r="I1572">
        <v>1</v>
      </c>
      <c r="J1572" t="s">
        <v>234</v>
      </c>
      <c r="K1572" s="1" t="s">
        <v>168</v>
      </c>
      <c r="L1572" s="1" t="s">
        <v>162</v>
      </c>
      <c r="M1572">
        <v>28</v>
      </c>
      <c r="N1572">
        <v>0</v>
      </c>
      <c r="O1572">
        <v>0</v>
      </c>
      <c r="P1572">
        <v>0</v>
      </c>
      <c r="X1572" t="str">
        <f>Attack[[#This Row],[服装]]&amp;Attack[[#This Row],[名前]]&amp;Attack[[#This Row],[レアリティ]]</f>
        <v>ユニフォーム赤葦京治ICONIC</v>
      </c>
    </row>
    <row r="1573" spans="1:24" x14ac:dyDescent="0.25">
      <c r="A1573">
        <f>VLOOKUP(Attack[[#This Row],[No用]],SetNo[[No.用]:[vlookup 用]],2,FALSE)</f>
        <v>371</v>
      </c>
      <c r="B1573">
        <f>IF(ROW()=2,1,IF(A1572&lt;&gt;Attack[[#This Row],[No]],1,B1572+1))</f>
        <v>2</v>
      </c>
      <c r="C1573" t="s">
        <v>108</v>
      </c>
      <c r="D1573" t="s">
        <v>129</v>
      </c>
      <c r="E1573" t="s">
        <v>73</v>
      </c>
      <c r="F1573" t="s">
        <v>74</v>
      </c>
      <c r="G1573" t="s">
        <v>128</v>
      </c>
      <c r="H1573" t="s">
        <v>71</v>
      </c>
      <c r="I1573">
        <v>1</v>
      </c>
      <c r="J1573" t="s">
        <v>234</v>
      </c>
      <c r="K1573" s="1" t="s">
        <v>169</v>
      </c>
      <c r="L1573" s="1" t="s">
        <v>162</v>
      </c>
      <c r="M1573">
        <v>27</v>
      </c>
      <c r="N1573">
        <v>0</v>
      </c>
      <c r="O1573">
        <v>0</v>
      </c>
      <c r="P1573">
        <v>0</v>
      </c>
      <c r="X1573" t="str">
        <f>Attack[[#This Row],[服装]]&amp;Attack[[#This Row],[名前]]&amp;Attack[[#This Row],[レアリティ]]</f>
        <v>ユニフォーム赤葦京治ICONIC</v>
      </c>
    </row>
    <row r="1574" spans="1:24" x14ac:dyDescent="0.25">
      <c r="A1574">
        <f>VLOOKUP(Attack[[#This Row],[No用]],SetNo[[No.用]:[vlookup 用]],2,FALSE)</f>
        <v>372</v>
      </c>
      <c r="B1574">
        <f>IF(ROW()=2,1,IF(A1573&lt;&gt;Attack[[#This Row],[No]],1,B1573+1))</f>
        <v>1</v>
      </c>
      <c r="C1574" t="s">
        <v>150</v>
      </c>
      <c r="D1574" t="s">
        <v>129</v>
      </c>
      <c r="E1574" t="s">
        <v>90</v>
      </c>
      <c r="F1574" t="s">
        <v>74</v>
      </c>
      <c r="G1574" t="s">
        <v>128</v>
      </c>
      <c r="H1574" t="s">
        <v>71</v>
      </c>
      <c r="I1574">
        <v>1</v>
      </c>
      <c r="J1574" t="s">
        <v>234</v>
      </c>
      <c r="K1574" s="1" t="s">
        <v>168</v>
      </c>
      <c r="L1574" s="1" t="s">
        <v>162</v>
      </c>
      <c r="M1574">
        <v>28</v>
      </c>
      <c r="N1574">
        <v>0</v>
      </c>
      <c r="O1574">
        <v>0</v>
      </c>
      <c r="P1574">
        <v>0</v>
      </c>
      <c r="X1574" t="str">
        <f>Attack[[#This Row],[服装]]&amp;Attack[[#This Row],[名前]]&amp;Attack[[#This Row],[レアリティ]]</f>
        <v>夏祭り赤葦京治ICONIC</v>
      </c>
    </row>
    <row r="1575" spans="1:24" x14ac:dyDescent="0.25">
      <c r="A1575">
        <f>VLOOKUP(Attack[[#This Row],[No用]],SetNo[[No.用]:[vlookup 用]],2,FALSE)</f>
        <v>372</v>
      </c>
      <c r="B1575">
        <f>IF(ROW()=2,1,IF(A1574&lt;&gt;Attack[[#This Row],[No]],1,B1574+1))</f>
        <v>2</v>
      </c>
      <c r="C1575" t="s">
        <v>150</v>
      </c>
      <c r="D1575" t="s">
        <v>129</v>
      </c>
      <c r="E1575" t="s">
        <v>90</v>
      </c>
      <c r="F1575" t="s">
        <v>74</v>
      </c>
      <c r="G1575" t="s">
        <v>128</v>
      </c>
      <c r="H1575" t="s">
        <v>71</v>
      </c>
      <c r="I1575">
        <v>1</v>
      </c>
      <c r="J1575" t="s">
        <v>234</v>
      </c>
      <c r="K1575" s="1" t="s">
        <v>169</v>
      </c>
      <c r="L1575" s="1" t="s">
        <v>162</v>
      </c>
      <c r="M1575">
        <v>27</v>
      </c>
      <c r="N1575">
        <v>0</v>
      </c>
      <c r="O1575">
        <v>0</v>
      </c>
      <c r="P1575">
        <v>0</v>
      </c>
      <c r="X1575" t="str">
        <f>Attack[[#This Row],[服装]]&amp;Attack[[#This Row],[名前]]&amp;Attack[[#This Row],[レアリティ]]</f>
        <v>夏祭り赤葦京治ICONIC</v>
      </c>
    </row>
    <row r="1576" spans="1:24" x14ac:dyDescent="0.25">
      <c r="A1576">
        <f>VLOOKUP(Attack[[#This Row],[No用]],SetNo[[No.用]:[vlookup 用]],2,FALSE)</f>
        <v>373</v>
      </c>
      <c r="B1576">
        <f>IF(ROW()=2,1,IF(A1575&lt;&gt;Attack[[#This Row],[No]],1,B1575+1))</f>
        <v>1</v>
      </c>
      <c r="C1576" s="1" t="s">
        <v>149</v>
      </c>
      <c r="D1576" s="1" t="s">
        <v>129</v>
      </c>
      <c r="E1576" s="1" t="s">
        <v>77</v>
      </c>
      <c r="F1576" s="1" t="s">
        <v>74</v>
      </c>
      <c r="G1576" s="1" t="s">
        <v>128</v>
      </c>
      <c r="H1576" s="1" t="s">
        <v>71</v>
      </c>
      <c r="I1576">
        <v>1</v>
      </c>
      <c r="J1576" t="s">
        <v>234</v>
      </c>
      <c r="K1576" s="1" t="s">
        <v>168</v>
      </c>
      <c r="L1576" s="1" t="s">
        <v>162</v>
      </c>
      <c r="M1576">
        <v>28</v>
      </c>
      <c r="N1576">
        <v>0</v>
      </c>
      <c r="O1576">
        <v>0</v>
      </c>
      <c r="P1576">
        <v>0</v>
      </c>
      <c r="X1576" t="str">
        <f>Attack[[#This Row],[服装]]&amp;Attack[[#This Row],[名前]]&amp;Attack[[#This Row],[レアリティ]]</f>
        <v>制服赤葦京治ICONIC</v>
      </c>
    </row>
    <row r="1577" spans="1:24" x14ac:dyDescent="0.25">
      <c r="A1577">
        <f>VLOOKUP(Attack[[#This Row],[No用]],SetNo[[No.用]:[vlookup 用]],2,FALSE)</f>
        <v>373</v>
      </c>
      <c r="B1577">
        <f>IF(ROW()=2,1,IF(A1576&lt;&gt;Attack[[#This Row],[No]],1,B1576+1))</f>
        <v>2</v>
      </c>
      <c r="C1577" s="1" t="s">
        <v>149</v>
      </c>
      <c r="D1577" s="1" t="s">
        <v>129</v>
      </c>
      <c r="E1577" s="1" t="s">
        <v>77</v>
      </c>
      <c r="F1577" s="1" t="s">
        <v>74</v>
      </c>
      <c r="G1577" s="1" t="s">
        <v>128</v>
      </c>
      <c r="H1577" s="1" t="s">
        <v>71</v>
      </c>
      <c r="I1577">
        <v>1</v>
      </c>
      <c r="J1577" t="s">
        <v>234</v>
      </c>
      <c r="K1577" s="1" t="s">
        <v>169</v>
      </c>
      <c r="L1577" s="1" t="s">
        <v>162</v>
      </c>
      <c r="M1577">
        <v>27</v>
      </c>
      <c r="N1577">
        <v>0</v>
      </c>
      <c r="O1577">
        <v>0</v>
      </c>
      <c r="P1577">
        <v>0</v>
      </c>
      <c r="X1577" t="str">
        <f>Attack[[#This Row],[服装]]&amp;Attack[[#This Row],[名前]]&amp;Attack[[#This Row],[レアリティ]]</f>
        <v>制服赤葦京治ICONIC</v>
      </c>
    </row>
    <row r="1578" spans="1:24" x14ac:dyDescent="0.25">
      <c r="A1578">
        <f>VLOOKUP(Attack[[#This Row],[No用]],SetNo[[No.用]:[vlookup 用]],2,FALSE)</f>
        <v>374</v>
      </c>
      <c r="B1578">
        <f>IF(ROW()=2,1,IF(A1577&lt;&gt;Attack[[#This Row],[No]],1,B1577+1))</f>
        <v>1</v>
      </c>
      <c r="C1578" s="1" t="s">
        <v>669</v>
      </c>
      <c r="D1578" s="1" t="s">
        <v>129</v>
      </c>
      <c r="E1578" s="1" t="s">
        <v>73</v>
      </c>
      <c r="F1578" s="1" t="s">
        <v>74</v>
      </c>
      <c r="G1578" s="1" t="s">
        <v>128</v>
      </c>
      <c r="H1578" s="1" t="s">
        <v>71</v>
      </c>
      <c r="I1578">
        <v>1</v>
      </c>
      <c r="J1578" t="s">
        <v>234</v>
      </c>
      <c r="K1578" s="1" t="s">
        <v>168</v>
      </c>
      <c r="L1578" s="1" t="s">
        <v>162</v>
      </c>
      <c r="M1578">
        <v>28</v>
      </c>
      <c r="N1578">
        <v>0</v>
      </c>
      <c r="O1578">
        <v>0</v>
      </c>
      <c r="P1578">
        <v>0</v>
      </c>
      <c r="X1578" t="str">
        <f>Attack[[#This Row],[服装]]&amp;Attack[[#This Row],[名前]]&amp;Attack[[#This Row],[レアリティ]]</f>
        <v>バーガー赤葦京治ICONIC</v>
      </c>
    </row>
    <row r="1579" spans="1:24" x14ac:dyDescent="0.25">
      <c r="A1579">
        <f>VLOOKUP(Attack[[#This Row],[No用]],SetNo[[No.用]:[vlookup 用]],2,FALSE)</f>
        <v>374</v>
      </c>
      <c r="B1579">
        <f>IF(ROW()=2,1,IF(A1578&lt;&gt;Attack[[#This Row],[No]],1,B1578+1))</f>
        <v>2</v>
      </c>
      <c r="C1579" s="1" t="s">
        <v>669</v>
      </c>
      <c r="D1579" s="1" t="s">
        <v>129</v>
      </c>
      <c r="E1579" s="1" t="s">
        <v>73</v>
      </c>
      <c r="F1579" s="1" t="s">
        <v>74</v>
      </c>
      <c r="G1579" s="1" t="s">
        <v>128</v>
      </c>
      <c r="H1579" s="1" t="s">
        <v>71</v>
      </c>
      <c r="I1579">
        <v>1</v>
      </c>
      <c r="J1579" t="s">
        <v>234</v>
      </c>
      <c r="K1579" s="1" t="s">
        <v>169</v>
      </c>
      <c r="L1579" s="1" t="s">
        <v>162</v>
      </c>
      <c r="M1579">
        <v>27</v>
      </c>
      <c r="N1579">
        <v>0</v>
      </c>
      <c r="O1579">
        <v>0</v>
      </c>
      <c r="P1579">
        <v>0</v>
      </c>
      <c r="X1579" t="str">
        <f>Attack[[#This Row],[服装]]&amp;Attack[[#This Row],[名前]]&amp;Attack[[#This Row],[レアリティ]]</f>
        <v>バーガー赤葦京治ICONIC</v>
      </c>
    </row>
    <row r="1580" spans="1:24" x14ac:dyDescent="0.25">
      <c r="A1580">
        <f>VLOOKUP(Attack[[#This Row],[No用]],SetNo[[No.用]:[vlookup 用]],2,FALSE)</f>
        <v>375</v>
      </c>
      <c r="B1580">
        <f>IF(ROW()=2,1,IF(A1579&lt;&gt;Attack[[#This Row],[No]],1,B1579+1))</f>
        <v>1</v>
      </c>
      <c r="C1580" s="1" t="s">
        <v>732</v>
      </c>
      <c r="D1580" s="1" t="s">
        <v>129</v>
      </c>
      <c r="E1580" s="1" t="s">
        <v>90</v>
      </c>
      <c r="F1580" s="1" t="s">
        <v>74</v>
      </c>
      <c r="G1580" s="1" t="s">
        <v>128</v>
      </c>
      <c r="H1580" s="1" t="s">
        <v>71</v>
      </c>
      <c r="I1580">
        <v>1</v>
      </c>
      <c r="J1580" t="s">
        <v>234</v>
      </c>
      <c r="K1580" s="1" t="s">
        <v>168</v>
      </c>
      <c r="L1580" s="1" t="s">
        <v>162</v>
      </c>
      <c r="M1580">
        <v>28</v>
      </c>
      <c r="N1580">
        <v>0</v>
      </c>
      <c r="O1580">
        <v>0</v>
      </c>
      <c r="P1580">
        <v>0</v>
      </c>
      <c r="X1580" t="str">
        <f>Attack[[#This Row],[服装]]&amp;Attack[[#This Row],[名前]]&amp;Attack[[#This Row],[レアリティ]]</f>
        <v>仮装赤葦京治ICONIC</v>
      </c>
    </row>
    <row r="1581" spans="1:24" x14ac:dyDescent="0.25">
      <c r="A1581">
        <f>VLOOKUP(Attack[[#This Row],[No用]],SetNo[[No.用]:[vlookup 用]],2,FALSE)</f>
        <v>375</v>
      </c>
      <c r="B1581">
        <f>IF(ROW()=2,1,IF(A1580&lt;&gt;Attack[[#This Row],[No]],1,B1580+1))</f>
        <v>2</v>
      </c>
      <c r="C1581" s="1" t="s">
        <v>732</v>
      </c>
      <c r="D1581" s="1" t="s">
        <v>129</v>
      </c>
      <c r="E1581" s="1" t="s">
        <v>90</v>
      </c>
      <c r="F1581" s="1" t="s">
        <v>74</v>
      </c>
      <c r="G1581" s="1" t="s">
        <v>128</v>
      </c>
      <c r="H1581" s="1" t="s">
        <v>71</v>
      </c>
      <c r="I1581">
        <v>1</v>
      </c>
      <c r="J1581" t="s">
        <v>234</v>
      </c>
      <c r="K1581" s="1" t="s">
        <v>169</v>
      </c>
      <c r="L1581" s="1" t="s">
        <v>162</v>
      </c>
      <c r="M1581">
        <v>27</v>
      </c>
      <c r="N1581">
        <v>0</v>
      </c>
      <c r="O1581">
        <v>0</v>
      </c>
      <c r="P1581">
        <v>0</v>
      </c>
      <c r="X1581" t="str">
        <f>Attack[[#This Row],[服装]]&amp;Attack[[#This Row],[名前]]&amp;Attack[[#This Row],[レアリティ]]</f>
        <v>仮装赤葦京治ICONIC</v>
      </c>
    </row>
    <row r="1582" spans="1:24" x14ac:dyDescent="0.25">
      <c r="A1582">
        <f>VLOOKUP(Attack[[#This Row],[No用]],SetNo[[No.用]:[vlookup 用]],2,FALSE)</f>
        <v>376</v>
      </c>
      <c r="B1582">
        <f>IF(ROW()=2,1,IF(A1581&lt;&gt;Attack[[#This Row],[No]],1,B1581+1))</f>
        <v>1</v>
      </c>
      <c r="C1582" s="1" t="s">
        <v>902</v>
      </c>
      <c r="D1582" s="1" t="s">
        <v>129</v>
      </c>
      <c r="E1582" s="1" t="s">
        <v>77</v>
      </c>
      <c r="F1582" s="1" t="s">
        <v>74</v>
      </c>
      <c r="G1582" s="1" t="s">
        <v>128</v>
      </c>
      <c r="H1582" s="1" t="s">
        <v>71</v>
      </c>
      <c r="I1582">
        <v>1</v>
      </c>
      <c r="J1582" t="s">
        <v>234</v>
      </c>
      <c r="K1582" s="1" t="s">
        <v>168</v>
      </c>
      <c r="L1582" s="1" t="s">
        <v>162</v>
      </c>
      <c r="M1582">
        <v>28</v>
      </c>
      <c r="N1582">
        <v>0</v>
      </c>
      <c r="O1582">
        <v>0</v>
      </c>
      <c r="P1582">
        <v>0</v>
      </c>
      <c r="X1582" t="str">
        <f>Attack[[#This Row],[服装]]&amp;Attack[[#This Row],[名前]]&amp;Attack[[#This Row],[レアリティ]]</f>
        <v>妖赤葦京治ICONIC</v>
      </c>
    </row>
    <row r="1583" spans="1:24" x14ac:dyDescent="0.25">
      <c r="A1583">
        <f>VLOOKUP(Attack[[#This Row],[No用]],SetNo[[No.用]:[vlookup 用]],2,FALSE)</f>
        <v>376</v>
      </c>
      <c r="B1583">
        <f>IF(ROW()=2,1,IF(A1582&lt;&gt;Attack[[#This Row],[No]],1,B1582+1))</f>
        <v>2</v>
      </c>
      <c r="C1583" s="1" t="s">
        <v>902</v>
      </c>
      <c r="D1583" s="1" t="s">
        <v>129</v>
      </c>
      <c r="E1583" s="1" t="s">
        <v>77</v>
      </c>
      <c r="F1583" s="1" t="s">
        <v>74</v>
      </c>
      <c r="G1583" s="1" t="s">
        <v>128</v>
      </c>
      <c r="H1583" s="1" t="s">
        <v>71</v>
      </c>
      <c r="I1583">
        <v>1</v>
      </c>
      <c r="J1583" t="s">
        <v>234</v>
      </c>
      <c r="K1583" s="1" t="s">
        <v>169</v>
      </c>
      <c r="L1583" s="1" t="s">
        <v>162</v>
      </c>
      <c r="M1583">
        <v>27</v>
      </c>
      <c r="N1583">
        <v>0</v>
      </c>
      <c r="O1583">
        <v>0</v>
      </c>
      <c r="P1583">
        <v>0</v>
      </c>
      <c r="X1583" t="str">
        <f>Attack[[#This Row],[服装]]&amp;Attack[[#This Row],[名前]]&amp;Attack[[#This Row],[レアリティ]]</f>
        <v>妖赤葦京治ICONIC</v>
      </c>
    </row>
    <row r="1584" spans="1:24" x14ac:dyDescent="0.25">
      <c r="A1584">
        <f>VLOOKUP(Attack[[#This Row],[No用]],SetNo[[No.用]:[vlookup 用]],2,FALSE)</f>
        <v>377</v>
      </c>
      <c r="B1584">
        <f>IF(ROW()=2,1,IF(A1583&lt;&gt;Attack[[#This Row],[No]],1,B1583+1))</f>
        <v>1</v>
      </c>
      <c r="C1584" s="1" t="s">
        <v>1016</v>
      </c>
      <c r="D1584" s="1" t="s">
        <v>129</v>
      </c>
      <c r="E1584" s="1" t="s">
        <v>73</v>
      </c>
      <c r="F1584" s="1" t="s">
        <v>74</v>
      </c>
      <c r="G1584" s="1" t="s">
        <v>128</v>
      </c>
      <c r="H1584" s="1" t="s">
        <v>71</v>
      </c>
      <c r="I1584">
        <v>1</v>
      </c>
      <c r="J1584" t="s">
        <v>234</v>
      </c>
      <c r="K1584" s="1" t="s">
        <v>168</v>
      </c>
      <c r="L1584" s="1" t="s">
        <v>162</v>
      </c>
      <c r="M1584">
        <v>28</v>
      </c>
      <c r="N1584">
        <v>0</v>
      </c>
      <c r="O1584">
        <v>0</v>
      </c>
      <c r="P1584">
        <v>0</v>
      </c>
      <c r="X1584" t="str">
        <f>Attack[[#This Row],[服装]]&amp;Attack[[#This Row],[名前]]&amp;Attack[[#This Row],[レアリティ]]</f>
        <v>焼き芋赤葦京治ICONIC</v>
      </c>
    </row>
    <row r="1585" spans="1:24" x14ac:dyDescent="0.25">
      <c r="A1585">
        <f>VLOOKUP(Attack[[#This Row],[No用]],SetNo[[No.用]:[vlookup 用]],2,FALSE)</f>
        <v>377</v>
      </c>
      <c r="B1585">
        <f>IF(ROW()=2,1,IF(A1584&lt;&gt;Attack[[#This Row],[No]],1,B1584+1))</f>
        <v>2</v>
      </c>
      <c r="C1585" s="1" t="s">
        <v>1016</v>
      </c>
      <c r="D1585" s="1" t="s">
        <v>129</v>
      </c>
      <c r="E1585" s="1" t="s">
        <v>73</v>
      </c>
      <c r="F1585" s="1" t="s">
        <v>74</v>
      </c>
      <c r="G1585" s="1" t="s">
        <v>128</v>
      </c>
      <c r="H1585" s="1" t="s">
        <v>71</v>
      </c>
      <c r="I1585">
        <v>1</v>
      </c>
      <c r="J1585" t="s">
        <v>234</v>
      </c>
      <c r="K1585" s="1" t="s">
        <v>169</v>
      </c>
      <c r="L1585" s="1" t="s">
        <v>162</v>
      </c>
      <c r="M1585">
        <v>27</v>
      </c>
      <c r="N1585">
        <v>0</v>
      </c>
      <c r="O1585">
        <v>0</v>
      </c>
      <c r="P1585">
        <v>0</v>
      </c>
      <c r="X1585" t="str">
        <f>Attack[[#This Row],[服装]]&amp;Attack[[#This Row],[名前]]&amp;Attack[[#This Row],[レアリティ]]</f>
        <v>焼き芋赤葦京治ICONIC</v>
      </c>
    </row>
    <row r="1586" spans="1:24" x14ac:dyDescent="0.25">
      <c r="A1586">
        <f>VLOOKUP(Attack[[#This Row],[No用]],SetNo[[No.用]:[vlookup 用]],2,FALSE)</f>
        <v>378</v>
      </c>
      <c r="B1586">
        <f>IF(ROW()=2,1,IF(A1585&lt;&gt;Attack[[#This Row],[No]],1,B1585+1))</f>
        <v>1</v>
      </c>
      <c r="C1586" s="1" t="s">
        <v>1183</v>
      </c>
      <c r="D1586" s="1" t="s">
        <v>129</v>
      </c>
      <c r="E1586" s="1" t="s">
        <v>90</v>
      </c>
      <c r="F1586" s="1" t="s">
        <v>74</v>
      </c>
      <c r="G1586" s="1" t="s">
        <v>128</v>
      </c>
      <c r="H1586" s="1" t="s">
        <v>71</v>
      </c>
      <c r="I1586">
        <v>1</v>
      </c>
      <c r="J1586" t="s">
        <v>234</v>
      </c>
      <c r="K1586" s="1" t="s">
        <v>168</v>
      </c>
      <c r="L1586" s="1" t="s">
        <v>162</v>
      </c>
      <c r="M1586">
        <v>28</v>
      </c>
      <c r="N1586">
        <v>0</v>
      </c>
      <c r="O1586">
        <v>0</v>
      </c>
      <c r="P1586">
        <v>0</v>
      </c>
      <c r="X1586" t="str">
        <f>Attack[[#This Row],[服装]]&amp;Attack[[#This Row],[名前]]&amp;Attack[[#This Row],[レアリティ]]</f>
        <v>Xmas3赤葦京治ICONIC</v>
      </c>
    </row>
    <row r="1587" spans="1:24" x14ac:dyDescent="0.25">
      <c r="A1587">
        <f>VLOOKUP(Attack[[#This Row],[No用]],SetNo[[No.用]:[vlookup 用]],2,FALSE)</f>
        <v>378</v>
      </c>
      <c r="B1587">
        <f>IF(ROW()=2,1,IF(A1586&lt;&gt;Attack[[#This Row],[No]],1,B1586+1))</f>
        <v>2</v>
      </c>
      <c r="C1587" s="1" t="s">
        <v>1183</v>
      </c>
      <c r="D1587" s="1" t="s">
        <v>129</v>
      </c>
      <c r="E1587" s="1" t="s">
        <v>90</v>
      </c>
      <c r="F1587" s="1" t="s">
        <v>74</v>
      </c>
      <c r="G1587" s="1" t="s">
        <v>128</v>
      </c>
      <c r="H1587" s="1" t="s">
        <v>71</v>
      </c>
      <c r="I1587">
        <v>1</v>
      </c>
      <c r="J1587" t="s">
        <v>234</v>
      </c>
      <c r="K1587" s="1" t="s">
        <v>169</v>
      </c>
      <c r="L1587" s="1" t="s">
        <v>162</v>
      </c>
      <c r="M1587">
        <v>27</v>
      </c>
      <c r="N1587">
        <v>0</v>
      </c>
      <c r="O1587">
        <v>0</v>
      </c>
      <c r="P1587">
        <v>0</v>
      </c>
      <c r="X1587" t="str">
        <f>Attack[[#This Row],[服装]]&amp;Attack[[#This Row],[名前]]&amp;Attack[[#This Row],[レアリティ]]</f>
        <v>Xmas3赤葦京治ICONIC</v>
      </c>
    </row>
    <row r="1588" spans="1:24" x14ac:dyDescent="0.25">
      <c r="A1588">
        <f>VLOOKUP(Attack[[#This Row],[No用]],SetNo[[No.用]:[vlookup 用]],2,FALSE)</f>
        <v>379</v>
      </c>
      <c r="B1588">
        <f>IF(ROW()=2,1,IF(A1587&lt;&gt;Attack[[#This Row],[No]],1,B1587+1))</f>
        <v>1</v>
      </c>
      <c r="C1588" s="1" t="s">
        <v>1502</v>
      </c>
      <c r="D1588" s="1" t="s">
        <v>129</v>
      </c>
      <c r="E1588" s="1" t="s">
        <v>77</v>
      </c>
      <c r="F1588" s="1" t="s">
        <v>74</v>
      </c>
      <c r="G1588" s="1" t="s">
        <v>128</v>
      </c>
      <c r="H1588" s="1" t="s">
        <v>71</v>
      </c>
      <c r="I1588">
        <v>1</v>
      </c>
      <c r="J1588" t="s">
        <v>234</v>
      </c>
      <c r="K1588" s="1" t="s">
        <v>168</v>
      </c>
      <c r="L1588" s="1" t="s">
        <v>162</v>
      </c>
      <c r="M1588">
        <v>29</v>
      </c>
      <c r="N1588">
        <v>0</v>
      </c>
      <c r="O1588">
        <v>0</v>
      </c>
      <c r="P1588">
        <v>0</v>
      </c>
      <c r="X1588" t="str">
        <f>Attack[[#This Row],[服装]]&amp;Attack[[#This Row],[名前]]&amp;Attack[[#This Row],[レアリティ]]</f>
        <v>3周年赤葦京治ICONIC</v>
      </c>
    </row>
    <row r="1589" spans="1:24" x14ac:dyDescent="0.25">
      <c r="A1589">
        <f>VLOOKUP(Attack[[#This Row],[No用]],SetNo[[No.用]:[vlookup 用]],2,FALSE)</f>
        <v>379</v>
      </c>
      <c r="B1589">
        <f>IF(ROW()=2,1,IF(A1588&lt;&gt;Attack[[#This Row],[No]],1,B1588+1))</f>
        <v>2</v>
      </c>
      <c r="C1589" s="1" t="s">
        <v>1502</v>
      </c>
      <c r="D1589" s="1" t="s">
        <v>129</v>
      </c>
      <c r="E1589" s="1" t="s">
        <v>77</v>
      </c>
      <c r="F1589" s="1" t="s">
        <v>74</v>
      </c>
      <c r="G1589" s="1" t="s">
        <v>128</v>
      </c>
      <c r="H1589" s="1" t="s">
        <v>71</v>
      </c>
      <c r="I1589">
        <v>1</v>
      </c>
      <c r="J1589" t="s">
        <v>234</v>
      </c>
      <c r="K1589" s="1" t="s">
        <v>169</v>
      </c>
      <c r="L1589" s="1" t="s">
        <v>162</v>
      </c>
      <c r="M1589">
        <v>28</v>
      </c>
      <c r="N1589">
        <v>0</v>
      </c>
      <c r="O1589">
        <v>0</v>
      </c>
      <c r="P1589">
        <v>0</v>
      </c>
      <c r="X1589" t="str">
        <f>Attack[[#This Row],[服装]]&amp;Attack[[#This Row],[名前]]&amp;Attack[[#This Row],[レアリティ]]</f>
        <v>3周年赤葦京治ICONIC</v>
      </c>
    </row>
    <row r="1590" spans="1:24" x14ac:dyDescent="0.25">
      <c r="A1590">
        <f>VLOOKUP(Attack[[#This Row],[No用]],SetNo[[No.用]:[vlookup 用]],2,FALSE)</f>
        <v>380</v>
      </c>
      <c r="B1590">
        <f>IF(ROW()=2,1,IF(A1587&lt;&gt;Attack[[#This Row],[No]],1,B1587+1))</f>
        <v>1</v>
      </c>
      <c r="C1590" s="1" t="s">
        <v>108</v>
      </c>
      <c r="D1590" s="1" t="s">
        <v>642</v>
      </c>
      <c r="E1590" s="1" t="s">
        <v>90</v>
      </c>
      <c r="F1590" s="1" t="s">
        <v>78</v>
      </c>
      <c r="G1590" s="1" t="s">
        <v>633</v>
      </c>
      <c r="H1590" s="1" t="s">
        <v>543</v>
      </c>
      <c r="I1590">
        <v>1</v>
      </c>
      <c r="J1590" t="s">
        <v>234</v>
      </c>
      <c r="K1590" s="1" t="s">
        <v>168</v>
      </c>
      <c r="L1590" s="1" t="s">
        <v>178</v>
      </c>
      <c r="M1590">
        <v>27</v>
      </c>
      <c r="N1590">
        <v>0</v>
      </c>
      <c r="O1590">
        <v>0</v>
      </c>
      <c r="P1590">
        <v>0</v>
      </c>
      <c r="X1590" t="str">
        <f>Attack[[#This Row],[服装]]&amp;Attack[[#This Row],[名前]]&amp;Attack[[#This Row],[レアリティ]]</f>
        <v>ユニフォーム姫川葵ICONIC</v>
      </c>
    </row>
    <row r="1591" spans="1:24" x14ac:dyDescent="0.25">
      <c r="A1591">
        <f>VLOOKUP(Attack[[#This Row],[No用]],SetNo[[No.用]:[vlookup 用]],2,FALSE)</f>
        <v>380</v>
      </c>
      <c r="B1591">
        <f>IF(ROW()=2,1,IF(A1590&lt;&gt;Attack[[#This Row],[No]],1,B1590+1))</f>
        <v>2</v>
      </c>
      <c r="C1591" s="1" t="s">
        <v>108</v>
      </c>
      <c r="D1591" s="1" t="s">
        <v>642</v>
      </c>
      <c r="E1591" s="1" t="s">
        <v>90</v>
      </c>
      <c r="F1591" s="1" t="s">
        <v>78</v>
      </c>
      <c r="G1591" s="1" t="s">
        <v>633</v>
      </c>
      <c r="H1591" s="1" t="s">
        <v>543</v>
      </c>
      <c r="I1591">
        <v>1</v>
      </c>
      <c r="J1591" t="s">
        <v>234</v>
      </c>
      <c r="K1591" s="1" t="s">
        <v>169</v>
      </c>
      <c r="L1591" s="1" t="s">
        <v>173</v>
      </c>
      <c r="M1591">
        <v>28</v>
      </c>
      <c r="N1591">
        <v>0</v>
      </c>
      <c r="O1591">
        <v>0</v>
      </c>
      <c r="P1591">
        <v>0</v>
      </c>
      <c r="X1591" t="str">
        <f>Attack[[#This Row],[服装]]&amp;Attack[[#This Row],[名前]]&amp;Attack[[#This Row],[レアリティ]]</f>
        <v>ユニフォーム姫川葵ICONIC</v>
      </c>
    </row>
    <row r="1592" spans="1:24" x14ac:dyDescent="0.25">
      <c r="A1592">
        <f>VLOOKUP(Attack[[#This Row],[No用]],SetNo[[No.用]:[vlookup 用]],2,FALSE)</f>
        <v>380</v>
      </c>
      <c r="B1592">
        <f>IF(ROW()=2,1,IF(A1591&lt;&gt;Attack[[#This Row],[No]],1,B1591+1))</f>
        <v>3</v>
      </c>
      <c r="C1592" s="1" t="s">
        <v>108</v>
      </c>
      <c r="D1592" s="1" t="s">
        <v>642</v>
      </c>
      <c r="E1592" s="1" t="s">
        <v>90</v>
      </c>
      <c r="F1592" s="1" t="s">
        <v>78</v>
      </c>
      <c r="G1592" s="1" t="s">
        <v>633</v>
      </c>
      <c r="H1592" s="1" t="s">
        <v>543</v>
      </c>
      <c r="I1592">
        <v>1</v>
      </c>
      <c r="J1592" t="s">
        <v>234</v>
      </c>
      <c r="K1592" s="1" t="s">
        <v>172</v>
      </c>
      <c r="L1592" s="1" t="s">
        <v>162</v>
      </c>
      <c r="M1592">
        <v>28</v>
      </c>
      <c r="N1592">
        <v>0</v>
      </c>
      <c r="O1592">
        <v>0</v>
      </c>
      <c r="P1592">
        <v>0</v>
      </c>
      <c r="X1592" t="str">
        <f>Attack[[#This Row],[服装]]&amp;Attack[[#This Row],[名前]]&amp;Attack[[#This Row],[レアリティ]]</f>
        <v>ユニフォーム姫川葵ICONIC</v>
      </c>
    </row>
    <row r="1593" spans="1:24" x14ac:dyDescent="0.25">
      <c r="A1593">
        <f>VLOOKUP(Attack[[#This Row],[No用]],SetNo[[No.用]:[vlookup 用]],2,FALSE)</f>
        <v>381</v>
      </c>
      <c r="B1593">
        <f>IF(ROW()=2,1,IF(A1592&lt;&gt;Attack[[#This Row],[No]],1,B1592+1))</f>
        <v>1</v>
      </c>
      <c r="C1593" s="1" t="s">
        <v>701</v>
      </c>
      <c r="D1593" s="1" t="s">
        <v>642</v>
      </c>
      <c r="E1593" s="10" t="s">
        <v>77</v>
      </c>
      <c r="F1593" s="1" t="s">
        <v>78</v>
      </c>
      <c r="G1593" s="1" t="s">
        <v>633</v>
      </c>
      <c r="H1593" s="1" t="s">
        <v>543</v>
      </c>
      <c r="I1593">
        <v>1</v>
      </c>
      <c r="J1593" t="s">
        <v>234</v>
      </c>
      <c r="K1593" s="1" t="s">
        <v>168</v>
      </c>
      <c r="L1593" s="1" t="s">
        <v>178</v>
      </c>
      <c r="M1593">
        <v>27</v>
      </c>
      <c r="N1593">
        <v>0</v>
      </c>
      <c r="O1593">
        <v>0</v>
      </c>
      <c r="P1593">
        <v>0</v>
      </c>
      <c r="X1593" t="str">
        <f>Attack[[#This Row],[服装]]&amp;Attack[[#This Row],[名前]]&amp;Attack[[#This Row],[レアリティ]]</f>
        <v>花火姫川葵ICONIC</v>
      </c>
    </row>
    <row r="1594" spans="1:24" x14ac:dyDescent="0.25">
      <c r="A1594">
        <f>VLOOKUP(Attack[[#This Row],[No用]],SetNo[[No.用]:[vlookup 用]],2,FALSE)</f>
        <v>381</v>
      </c>
      <c r="B1594">
        <f>IF(ROW()=2,1,IF(A1593&lt;&gt;Attack[[#This Row],[No]],1,B1593+1))</f>
        <v>2</v>
      </c>
      <c r="C1594" s="1" t="s">
        <v>701</v>
      </c>
      <c r="D1594" s="1" t="s">
        <v>642</v>
      </c>
      <c r="E1594" s="10" t="s">
        <v>77</v>
      </c>
      <c r="F1594" s="1" t="s">
        <v>78</v>
      </c>
      <c r="G1594" s="1" t="s">
        <v>633</v>
      </c>
      <c r="H1594" s="1" t="s">
        <v>543</v>
      </c>
      <c r="I1594">
        <v>1</v>
      </c>
      <c r="J1594" t="s">
        <v>234</v>
      </c>
      <c r="K1594" s="1" t="s">
        <v>169</v>
      </c>
      <c r="L1594" s="1" t="s">
        <v>173</v>
      </c>
      <c r="M1594">
        <v>28</v>
      </c>
      <c r="N1594">
        <v>0</v>
      </c>
      <c r="O1594">
        <v>0</v>
      </c>
      <c r="P1594">
        <v>0</v>
      </c>
      <c r="X1594" t="str">
        <f>Attack[[#This Row],[服装]]&amp;Attack[[#This Row],[名前]]&amp;Attack[[#This Row],[レアリティ]]</f>
        <v>花火姫川葵ICONIC</v>
      </c>
    </row>
    <row r="1595" spans="1:24" x14ac:dyDescent="0.25">
      <c r="A1595">
        <f>VLOOKUP(Attack[[#This Row],[No用]],SetNo[[No.用]:[vlookup 用]],2,FALSE)</f>
        <v>381</v>
      </c>
      <c r="B1595">
        <f>IF(ROW()=2,1,IF(A1594&lt;&gt;Attack[[#This Row],[No]],1,B1594+1))</f>
        <v>3</v>
      </c>
      <c r="C1595" s="1" t="s">
        <v>701</v>
      </c>
      <c r="D1595" s="1" t="s">
        <v>642</v>
      </c>
      <c r="E1595" s="10" t="s">
        <v>77</v>
      </c>
      <c r="F1595" s="1" t="s">
        <v>78</v>
      </c>
      <c r="G1595" s="1" t="s">
        <v>633</v>
      </c>
      <c r="H1595" s="1" t="s">
        <v>543</v>
      </c>
      <c r="I1595">
        <v>1</v>
      </c>
      <c r="J1595" t="s">
        <v>234</v>
      </c>
      <c r="K1595" s="1" t="s">
        <v>172</v>
      </c>
      <c r="L1595" s="1" t="s">
        <v>162</v>
      </c>
      <c r="M1595">
        <v>28</v>
      </c>
      <c r="N1595">
        <v>0</v>
      </c>
      <c r="O1595">
        <v>0</v>
      </c>
      <c r="P1595">
        <v>0</v>
      </c>
      <c r="X1595" t="str">
        <f>Attack[[#This Row],[服装]]&amp;Attack[[#This Row],[名前]]&amp;Attack[[#This Row],[レアリティ]]</f>
        <v>花火姫川葵ICONIC</v>
      </c>
    </row>
    <row r="1596" spans="1:24" x14ac:dyDescent="0.25">
      <c r="A1596">
        <f>VLOOKUP(Attack[[#This Row],[No用]],SetNo[[No.用]:[vlookup 用]],2,FALSE)</f>
        <v>382</v>
      </c>
      <c r="B1596">
        <f>IF(ROW()=2,1,IF(A1595&lt;&gt;Attack[[#This Row],[No]],1,B1595+1))</f>
        <v>1</v>
      </c>
      <c r="C1596" s="1" t="s">
        <v>108</v>
      </c>
      <c r="D1596" s="1" t="s">
        <v>648</v>
      </c>
      <c r="E1596" s="1" t="s">
        <v>90</v>
      </c>
      <c r="F1596" s="1" t="s">
        <v>82</v>
      </c>
      <c r="G1596" s="1" t="s">
        <v>633</v>
      </c>
      <c r="H1596" s="1" t="s">
        <v>71</v>
      </c>
      <c r="I1596">
        <v>1</v>
      </c>
      <c r="J1596" t="s">
        <v>234</v>
      </c>
      <c r="K1596" s="1" t="s">
        <v>168</v>
      </c>
      <c r="L1596" s="1" t="s">
        <v>162</v>
      </c>
      <c r="M1596">
        <v>27</v>
      </c>
      <c r="N1596">
        <v>0</v>
      </c>
      <c r="O1596">
        <v>0</v>
      </c>
      <c r="P1596">
        <v>0</v>
      </c>
      <c r="X1596" t="str">
        <f>Attack[[#This Row],[服装]]&amp;Attack[[#This Row],[名前]]&amp;Attack[[#This Row],[レアリティ]]</f>
        <v>ユニフォーム当間義友ICONIC</v>
      </c>
    </row>
    <row r="1597" spans="1:24" x14ac:dyDescent="0.25">
      <c r="A1597">
        <f>VLOOKUP(Attack[[#This Row],[No用]],SetNo[[No.用]:[vlookup 用]],2,FALSE)</f>
        <v>382</v>
      </c>
      <c r="B1597">
        <f>IF(ROW()=2,1,IF(A1596&lt;&gt;Attack[[#This Row],[No]],1,B1596+1))</f>
        <v>2</v>
      </c>
      <c r="C1597" s="1" t="s">
        <v>108</v>
      </c>
      <c r="D1597" s="1" t="s">
        <v>648</v>
      </c>
      <c r="E1597" s="1" t="s">
        <v>90</v>
      </c>
      <c r="F1597" s="1" t="s">
        <v>82</v>
      </c>
      <c r="G1597" s="1" t="s">
        <v>633</v>
      </c>
      <c r="H1597" s="1" t="s">
        <v>71</v>
      </c>
      <c r="I1597">
        <v>1</v>
      </c>
      <c r="J1597" t="s">
        <v>234</v>
      </c>
      <c r="K1597" s="1" t="s">
        <v>169</v>
      </c>
      <c r="L1597" s="1" t="s">
        <v>162</v>
      </c>
      <c r="M1597">
        <v>27</v>
      </c>
      <c r="N1597">
        <v>0</v>
      </c>
      <c r="O1597">
        <v>0</v>
      </c>
      <c r="P1597">
        <v>0</v>
      </c>
      <c r="X1597" t="str">
        <f>Attack[[#This Row],[服装]]&amp;Attack[[#This Row],[名前]]&amp;Attack[[#This Row],[レアリティ]]</f>
        <v>ユニフォーム当間義友ICONIC</v>
      </c>
    </row>
    <row r="1598" spans="1:24" x14ac:dyDescent="0.25">
      <c r="A1598">
        <f>VLOOKUP(Attack[[#This Row],[No用]],SetNo[[No.用]:[vlookup 用]],2,FALSE)</f>
        <v>383</v>
      </c>
      <c r="B1598">
        <f>IF(ROW()=2,1,IF(A1597&lt;&gt;Attack[[#This Row],[No]],1,B1597+1))</f>
        <v>1</v>
      </c>
      <c r="C1598" s="1" t="s">
        <v>108</v>
      </c>
      <c r="D1598" s="1" t="s">
        <v>631</v>
      </c>
      <c r="E1598" s="1" t="s">
        <v>90</v>
      </c>
      <c r="F1598" s="1" t="s">
        <v>74</v>
      </c>
      <c r="G1598" s="1" t="s">
        <v>633</v>
      </c>
      <c r="H1598" s="1" t="s">
        <v>71</v>
      </c>
      <c r="I1598">
        <v>1</v>
      </c>
      <c r="J1598" t="s">
        <v>234</v>
      </c>
      <c r="K1598" s="1" t="s">
        <v>168</v>
      </c>
      <c r="L1598" s="1" t="s">
        <v>162</v>
      </c>
      <c r="M1598">
        <v>27</v>
      </c>
      <c r="N1598">
        <v>0</v>
      </c>
      <c r="O1598">
        <v>0</v>
      </c>
      <c r="P1598">
        <v>0</v>
      </c>
      <c r="X1598" t="str">
        <f>Attack[[#This Row],[服装]]&amp;Attack[[#This Row],[名前]]&amp;Attack[[#This Row],[レアリティ]]</f>
        <v>ユニフォーム越後栄ICONIC</v>
      </c>
    </row>
    <row r="1599" spans="1:24" x14ac:dyDescent="0.25">
      <c r="A1599">
        <f>VLOOKUP(Attack[[#This Row],[No用]],SetNo[[No.用]:[vlookup 用]],2,FALSE)</f>
        <v>383</v>
      </c>
      <c r="B1599">
        <f>IF(ROW()=2,1,IF(A1598&lt;&gt;Attack[[#This Row],[No]],1,B1598+1))</f>
        <v>2</v>
      </c>
      <c r="C1599" s="1" t="s">
        <v>108</v>
      </c>
      <c r="D1599" s="1" t="s">
        <v>631</v>
      </c>
      <c r="E1599" s="1" t="s">
        <v>90</v>
      </c>
      <c r="F1599" s="1" t="s">
        <v>74</v>
      </c>
      <c r="G1599" s="1" t="s">
        <v>633</v>
      </c>
      <c r="H1599" s="1" t="s">
        <v>71</v>
      </c>
      <c r="I1599">
        <v>1</v>
      </c>
      <c r="J1599" t="s">
        <v>234</v>
      </c>
      <c r="K1599" s="1" t="s">
        <v>169</v>
      </c>
      <c r="L1599" s="1" t="s">
        <v>162</v>
      </c>
      <c r="M1599">
        <v>27</v>
      </c>
      <c r="N1599">
        <v>0</v>
      </c>
      <c r="O1599">
        <v>0</v>
      </c>
      <c r="P1599">
        <v>0</v>
      </c>
      <c r="X1599" t="str">
        <f>Attack[[#This Row],[服装]]&amp;Attack[[#This Row],[名前]]&amp;Attack[[#This Row],[レアリティ]]</f>
        <v>ユニフォーム越後栄ICONIC</v>
      </c>
    </row>
    <row r="1600" spans="1:24" x14ac:dyDescent="0.25">
      <c r="A1600">
        <f>VLOOKUP(Attack[[#This Row],[No用]],SetNo[[No.用]:[vlookup 用]],2,FALSE)</f>
        <v>384</v>
      </c>
      <c r="B1600">
        <f>IF(ROW()=2,1,IF(A1599&lt;&gt;Attack[[#This Row],[No]],1,B1599+1))</f>
        <v>1</v>
      </c>
      <c r="C1600" s="1" t="s">
        <v>108</v>
      </c>
      <c r="D1600" s="1" t="s">
        <v>652</v>
      </c>
      <c r="E1600" s="1" t="s">
        <v>90</v>
      </c>
      <c r="F1600" s="1" t="s">
        <v>80</v>
      </c>
      <c r="G1600" s="1" t="s">
        <v>633</v>
      </c>
      <c r="H1600" s="1" t="s">
        <v>71</v>
      </c>
      <c r="I1600">
        <v>0</v>
      </c>
      <c r="J1600" t="s">
        <v>234</v>
      </c>
      <c r="K1600" s="1"/>
      <c r="L1600" s="1"/>
      <c r="M1600">
        <v>0</v>
      </c>
      <c r="N1600">
        <v>0</v>
      </c>
      <c r="O1600">
        <v>0</v>
      </c>
      <c r="P1600">
        <v>0</v>
      </c>
      <c r="X1600" t="str">
        <f>Attack[[#This Row],[服装]]&amp;Attack[[#This Row],[名前]]&amp;Attack[[#This Row],[レアリティ]]</f>
        <v>ユニフォーム貝掛亮文ICONIC</v>
      </c>
    </row>
    <row r="1601" spans="1:24" x14ac:dyDescent="0.25">
      <c r="A1601">
        <f>VLOOKUP(Attack[[#This Row],[No用]],SetNo[[No.用]:[vlookup 用]],2,FALSE)</f>
        <v>385</v>
      </c>
      <c r="B1601">
        <f>IF(ROW()=2,1,IF(A1600&lt;&gt;Attack[[#This Row],[No]],1,B1600+1))</f>
        <v>1</v>
      </c>
      <c r="C1601" s="1" t="s">
        <v>108</v>
      </c>
      <c r="D1601" s="1" t="s">
        <v>657</v>
      </c>
      <c r="E1601" s="1" t="s">
        <v>73</v>
      </c>
      <c r="F1601" s="1" t="s">
        <v>78</v>
      </c>
      <c r="G1601" s="1" t="s">
        <v>633</v>
      </c>
      <c r="H1601" s="1" t="s">
        <v>71</v>
      </c>
      <c r="I1601">
        <v>1</v>
      </c>
      <c r="J1601" t="s">
        <v>234</v>
      </c>
      <c r="K1601" s="1" t="s">
        <v>168</v>
      </c>
      <c r="L1601" s="1" t="s">
        <v>173</v>
      </c>
      <c r="M1601">
        <v>36</v>
      </c>
      <c r="N1601">
        <v>0</v>
      </c>
      <c r="O1601">
        <v>0</v>
      </c>
      <c r="P1601">
        <v>0</v>
      </c>
      <c r="X1601" t="str">
        <f>Attack[[#This Row],[服装]]&amp;Attack[[#This Row],[名前]]&amp;Attack[[#This Row],[レアリティ]]</f>
        <v>ユニフォーム丸山一喜ICONIC</v>
      </c>
    </row>
    <row r="1602" spans="1:24" x14ac:dyDescent="0.25">
      <c r="A1602">
        <f>VLOOKUP(Attack[[#This Row],[No用]],SetNo[[No.用]:[vlookup 用]],2,FALSE)</f>
        <v>385</v>
      </c>
      <c r="B1602">
        <f>IF(ROW()=2,1,IF(A1601&lt;&gt;Attack[[#This Row],[No]],1,B1601+1))</f>
        <v>2</v>
      </c>
      <c r="C1602" s="1" t="s">
        <v>108</v>
      </c>
      <c r="D1602" s="1" t="s">
        <v>657</v>
      </c>
      <c r="E1602" s="1" t="s">
        <v>73</v>
      </c>
      <c r="F1602" s="1" t="s">
        <v>78</v>
      </c>
      <c r="G1602" s="1" t="s">
        <v>633</v>
      </c>
      <c r="H1602" s="1" t="s">
        <v>71</v>
      </c>
      <c r="I1602">
        <v>1</v>
      </c>
      <c r="J1602" t="s">
        <v>234</v>
      </c>
      <c r="K1602" s="1" t="s">
        <v>169</v>
      </c>
      <c r="L1602" s="1" t="s">
        <v>178</v>
      </c>
      <c r="M1602">
        <v>36</v>
      </c>
      <c r="N1602">
        <v>0</v>
      </c>
      <c r="O1602">
        <v>0</v>
      </c>
      <c r="P1602">
        <v>0</v>
      </c>
      <c r="X1602" t="str">
        <f>Attack[[#This Row],[服装]]&amp;Attack[[#This Row],[名前]]&amp;Attack[[#This Row],[レアリティ]]</f>
        <v>ユニフォーム丸山一喜ICONIC</v>
      </c>
    </row>
    <row r="1603" spans="1:24" x14ac:dyDescent="0.25">
      <c r="A1603">
        <f>VLOOKUP(Attack[[#This Row],[No用]],SetNo[[No.用]:[vlookup 用]],2,FALSE)</f>
        <v>385</v>
      </c>
      <c r="B1603">
        <f>IF(ROW()=2,1,IF(A1602&lt;&gt;Attack[[#This Row],[No]],1,B1602+1))</f>
        <v>3</v>
      </c>
      <c r="C1603" s="1" t="s">
        <v>108</v>
      </c>
      <c r="D1603" s="1" t="s">
        <v>657</v>
      </c>
      <c r="E1603" s="1" t="s">
        <v>73</v>
      </c>
      <c r="F1603" s="1" t="s">
        <v>78</v>
      </c>
      <c r="G1603" s="1" t="s">
        <v>633</v>
      </c>
      <c r="H1603" s="1" t="s">
        <v>71</v>
      </c>
      <c r="I1603">
        <v>1</v>
      </c>
      <c r="J1603" t="s">
        <v>234</v>
      </c>
      <c r="K1603" s="1" t="s">
        <v>257</v>
      </c>
      <c r="L1603" s="1" t="s">
        <v>173</v>
      </c>
      <c r="M1603">
        <v>39</v>
      </c>
      <c r="N1603">
        <v>0</v>
      </c>
      <c r="O1603">
        <v>0</v>
      </c>
      <c r="P1603">
        <v>0</v>
      </c>
      <c r="X1603" t="str">
        <f>Attack[[#This Row],[服装]]&amp;Attack[[#This Row],[名前]]&amp;Attack[[#This Row],[レアリティ]]</f>
        <v>ユニフォーム丸山一喜ICONIC</v>
      </c>
    </row>
    <row r="1604" spans="1:24" x14ac:dyDescent="0.25">
      <c r="A1604">
        <f>VLOOKUP(Attack[[#This Row],[No用]],SetNo[[No.用]:[vlookup 用]],2,FALSE)</f>
        <v>385</v>
      </c>
      <c r="B1604">
        <f>IF(ROW()=2,1,IF(A1603&lt;&gt;Attack[[#This Row],[No]],1,B1603+1))</f>
        <v>4</v>
      </c>
      <c r="C1604" s="1" t="s">
        <v>108</v>
      </c>
      <c r="D1604" s="1" t="s">
        <v>657</v>
      </c>
      <c r="E1604" s="1" t="s">
        <v>73</v>
      </c>
      <c r="F1604" s="1" t="s">
        <v>78</v>
      </c>
      <c r="G1604" s="1" t="s">
        <v>633</v>
      </c>
      <c r="H1604" s="1" t="s">
        <v>71</v>
      </c>
      <c r="I1604">
        <v>1</v>
      </c>
      <c r="J1604" t="s">
        <v>234</v>
      </c>
      <c r="K1604" s="1" t="s">
        <v>171</v>
      </c>
      <c r="L1604" s="1" t="s">
        <v>173</v>
      </c>
      <c r="M1604">
        <v>36</v>
      </c>
      <c r="N1604">
        <v>0</v>
      </c>
      <c r="O1604">
        <v>0</v>
      </c>
      <c r="P1604">
        <v>0</v>
      </c>
      <c r="X1604" t="str">
        <f>Attack[[#This Row],[服装]]&amp;Attack[[#This Row],[名前]]&amp;Attack[[#This Row],[レアリティ]]</f>
        <v>ユニフォーム丸山一喜ICONIC</v>
      </c>
    </row>
    <row r="1605" spans="1:24" x14ac:dyDescent="0.25">
      <c r="A1605">
        <f>VLOOKUP(Attack[[#This Row],[No用]],SetNo[[No.用]:[vlookup 用]],2,FALSE)</f>
        <v>385</v>
      </c>
      <c r="B1605">
        <f>IF(ROW()=2,1,IF(A1604&lt;&gt;Attack[[#This Row],[No]],1,B1604+1))</f>
        <v>5</v>
      </c>
      <c r="C1605" s="1" t="s">
        <v>108</v>
      </c>
      <c r="D1605" s="1" t="s">
        <v>657</v>
      </c>
      <c r="E1605" s="1" t="s">
        <v>73</v>
      </c>
      <c r="F1605" s="1" t="s">
        <v>78</v>
      </c>
      <c r="G1605" s="1" t="s">
        <v>633</v>
      </c>
      <c r="H1605" s="1" t="s">
        <v>71</v>
      </c>
      <c r="I1605">
        <v>1</v>
      </c>
      <c r="J1605" t="s">
        <v>234</v>
      </c>
      <c r="K1605" s="1" t="s">
        <v>172</v>
      </c>
      <c r="L1605" s="1" t="s">
        <v>162</v>
      </c>
      <c r="M1605">
        <v>33</v>
      </c>
      <c r="N1605">
        <v>0</v>
      </c>
      <c r="O1605">
        <v>0</v>
      </c>
      <c r="P1605">
        <v>0</v>
      </c>
      <c r="X1605" t="str">
        <f>Attack[[#This Row],[服装]]&amp;Attack[[#This Row],[名前]]&amp;Attack[[#This Row],[レアリティ]]</f>
        <v>ユニフォーム丸山一喜ICONIC</v>
      </c>
    </row>
    <row r="1606" spans="1:24" x14ac:dyDescent="0.25">
      <c r="A1606">
        <f>VLOOKUP(Attack[[#This Row],[No用]],SetNo[[No.用]:[vlookup 用]],2,FALSE)</f>
        <v>385</v>
      </c>
      <c r="B1606">
        <f>IF(ROW()=2,1,IF(A1605&lt;&gt;Attack[[#This Row],[No]],1,B1605+1))</f>
        <v>6</v>
      </c>
      <c r="C1606" s="1" t="s">
        <v>108</v>
      </c>
      <c r="D1606" s="1" t="s">
        <v>657</v>
      </c>
      <c r="E1606" s="1" t="s">
        <v>73</v>
      </c>
      <c r="F1606" s="1" t="s">
        <v>78</v>
      </c>
      <c r="G1606" s="1" t="s">
        <v>633</v>
      </c>
      <c r="H1606" s="1" t="s">
        <v>71</v>
      </c>
      <c r="I1606">
        <v>1</v>
      </c>
      <c r="J1606" t="s">
        <v>234</v>
      </c>
      <c r="K1606" s="1" t="s">
        <v>257</v>
      </c>
      <c r="L1606" s="1" t="s">
        <v>224</v>
      </c>
      <c r="M1606">
        <v>46</v>
      </c>
      <c r="N1606">
        <v>0</v>
      </c>
      <c r="O1606">
        <v>56</v>
      </c>
      <c r="P1606">
        <v>0</v>
      </c>
      <c r="X1606" t="str">
        <f>Attack[[#This Row],[服装]]&amp;Attack[[#This Row],[名前]]&amp;Attack[[#This Row],[レアリティ]]</f>
        <v>ユニフォーム丸山一喜ICONIC</v>
      </c>
    </row>
    <row r="1607" spans="1:24" x14ac:dyDescent="0.25">
      <c r="A1607">
        <f>VLOOKUP(Attack[[#This Row],[No用]],SetNo[[No.用]:[vlookup 用]],2,FALSE)</f>
        <v>386</v>
      </c>
      <c r="B1607">
        <f>IF(ROW()=2,1,IF(A1606&lt;&gt;Attack[[#This Row],[No]],1,B1606+1))</f>
        <v>1</v>
      </c>
      <c r="C1607" s="1" t="s">
        <v>108</v>
      </c>
      <c r="D1607" s="1" t="s">
        <v>660</v>
      </c>
      <c r="E1607" s="1" t="s">
        <v>90</v>
      </c>
      <c r="F1607" s="1" t="s">
        <v>78</v>
      </c>
      <c r="G1607" s="1" t="s">
        <v>633</v>
      </c>
      <c r="H1607" s="1" t="s">
        <v>71</v>
      </c>
      <c r="I1607">
        <v>1</v>
      </c>
      <c r="J1607" t="s">
        <v>234</v>
      </c>
      <c r="K1607" s="1" t="s">
        <v>168</v>
      </c>
      <c r="L1607" s="1" t="s">
        <v>173</v>
      </c>
      <c r="M1607">
        <v>28</v>
      </c>
      <c r="N1607">
        <v>0</v>
      </c>
      <c r="O1607">
        <v>0</v>
      </c>
      <c r="P1607">
        <v>0</v>
      </c>
      <c r="X1607" t="str">
        <f>Attack[[#This Row],[服装]]&amp;Attack[[#This Row],[名前]]&amp;Attack[[#This Row],[レアリティ]]</f>
        <v>ユニフォーム舞子侑志ICONIC</v>
      </c>
    </row>
    <row r="1608" spans="1:24" x14ac:dyDescent="0.25">
      <c r="A1608">
        <f>VLOOKUP(Attack[[#This Row],[No用]],SetNo[[No.用]:[vlookup 用]],2,FALSE)</f>
        <v>386</v>
      </c>
      <c r="B1608">
        <f>IF(ROW()=2,1,IF(A1607&lt;&gt;Attack[[#This Row],[No]],1,B1607+1))</f>
        <v>2</v>
      </c>
      <c r="C1608" s="1" t="s">
        <v>108</v>
      </c>
      <c r="D1608" s="1" t="s">
        <v>660</v>
      </c>
      <c r="E1608" s="1" t="s">
        <v>90</v>
      </c>
      <c r="F1608" s="1" t="s">
        <v>78</v>
      </c>
      <c r="G1608" s="1" t="s">
        <v>633</v>
      </c>
      <c r="H1608" s="1" t="s">
        <v>71</v>
      </c>
      <c r="I1608">
        <v>1</v>
      </c>
      <c r="J1608" t="s">
        <v>234</v>
      </c>
      <c r="K1608" s="1" t="s">
        <v>169</v>
      </c>
      <c r="L1608" s="1" t="s">
        <v>162</v>
      </c>
      <c r="M1608">
        <v>25</v>
      </c>
      <c r="N1608">
        <v>0</v>
      </c>
      <c r="O1608">
        <v>0</v>
      </c>
      <c r="P1608">
        <v>0</v>
      </c>
      <c r="X1608" t="str">
        <f>Attack[[#This Row],[服装]]&amp;Attack[[#This Row],[名前]]&amp;Attack[[#This Row],[レアリティ]]</f>
        <v>ユニフォーム舞子侑志ICONIC</v>
      </c>
    </row>
    <row r="1609" spans="1:24" x14ac:dyDescent="0.25">
      <c r="A1609">
        <f>VLOOKUP(Attack[[#This Row],[No用]],SetNo[[No.用]:[vlookup 用]],2,FALSE)</f>
        <v>386</v>
      </c>
      <c r="B1609">
        <f>IF(ROW()=2,1,IF(A1608&lt;&gt;Attack[[#This Row],[No]],1,B1608+1))</f>
        <v>3</v>
      </c>
      <c r="C1609" s="1" t="s">
        <v>108</v>
      </c>
      <c r="D1609" s="1" t="s">
        <v>660</v>
      </c>
      <c r="E1609" s="1" t="s">
        <v>90</v>
      </c>
      <c r="F1609" s="1" t="s">
        <v>78</v>
      </c>
      <c r="G1609" s="1" t="s">
        <v>633</v>
      </c>
      <c r="H1609" s="1" t="s">
        <v>71</v>
      </c>
      <c r="I1609">
        <v>1</v>
      </c>
      <c r="J1609" t="s">
        <v>234</v>
      </c>
      <c r="K1609" s="1" t="s">
        <v>170</v>
      </c>
      <c r="L1609" s="1" t="s">
        <v>162</v>
      </c>
      <c r="M1609">
        <v>29</v>
      </c>
      <c r="N1609">
        <v>0</v>
      </c>
      <c r="O1609">
        <v>0</v>
      </c>
      <c r="P1609">
        <v>0</v>
      </c>
      <c r="X1609" t="str">
        <f>Attack[[#This Row],[服装]]&amp;Attack[[#This Row],[名前]]&amp;Attack[[#This Row],[レアリティ]]</f>
        <v>ユニフォーム舞子侑志ICONIC</v>
      </c>
    </row>
    <row r="1610" spans="1:24" x14ac:dyDescent="0.25">
      <c r="A1610">
        <f>VLOOKUP(Attack[[#This Row],[No用]],SetNo[[No.用]:[vlookup 用]],2,FALSE)</f>
        <v>386</v>
      </c>
      <c r="B1610">
        <f>IF(ROW()=2,1,IF(A1609&lt;&gt;Attack[[#This Row],[No]],1,B1609+1))</f>
        <v>4</v>
      </c>
      <c r="C1610" s="1" t="s">
        <v>108</v>
      </c>
      <c r="D1610" s="1" t="s">
        <v>660</v>
      </c>
      <c r="E1610" s="1" t="s">
        <v>90</v>
      </c>
      <c r="F1610" s="1" t="s">
        <v>78</v>
      </c>
      <c r="G1610" s="1" t="s">
        <v>633</v>
      </c>
      <c r="H1610" s="1" t="s">
        <v>71</v>
      </c>
      <c r="I1610">
        <v>1</v>
      </c>
      <c r="J1610" t="s">
        <v>234</v>
      </c>
      <c r="K1610" s="1" t="s">
        <v>172</v>
      </c>
      <c r="L1610" s="1" t="s">
        <v>162</v>
      </c>
      <c r="M1610">
        <v>20</v>
      </c>
      <c r="N1610">
        <v>0</v>
      </c>
      <c r="O1610">
        <v>0</v>
      </c>
      <c r="P1610">
        <v>0</v>
      </c>
      <c r="X1610" t="str">
        <f>Attack[[#This Row],[服装]]&amp;Attack[[#This Row],[名前]]&amp;Attack[[#This Row],[レアリティ]]</f>
        <v>ユニフォーム舞子侑志ICONIC</v>
      </c>
    </row>
    <row r="1611" spans="1:24" x14ac:dyDescent="0.25">
      <c r="A1611">
        <f>VLOOKUP(Attack[[#This Row],[No用]],SetNo[[No.用]:[vlookup 用]],2,FALSE)</f>
        <v>386</v>
      </c>
      <c r="B1611">
        <f>IF(ROW()=2,1,IF(A1610&lt;&gt;Attack[[#This Row],[No]],1,B1610+1))</f>
        <v>5</v>
      </c>
      <c r="C1611" s="1" t="s">
        <v>108</v>
      </c>
      <c r="D1611" s="1" t="s">
        <v>660</v>
      </c>
      <c r="E1611" s="1" t="s">
        <v>90</v>
      </c>
      <c r="F1611" s="1" t="s">
        <v>78</v>
      </c>
      <c r="G1611" s="1" t="s">
        <v>633</v>
      </c>
      <c r="H1611" s="1" t="s">
        <v>71</v>
      </c>
      <c r="I1611">
        <v>1</v>
      </c>
      <c r="J1611" t="s">
        <v>234</v>
      </c>
      <c r="K1611" s="1" t="s">
        <v>183</v>
      </c>
      <c r="L1611" s="1" t="s">
        <v>224</v>
      </c>
      <c r="M1611">
        <v>38</v>
      </c>
      <c r="N1611">
        <v>0</v>
      </c>
      <c r="O1611">
        <v>48</v>
      </c>
      <c r="P1611">
        <v>0</v>
      </c>
      <c r="X1611" t="str">
        <f>Attack[[#This Row],[服装]]&amp;Attack[[#This Row],[名前]]&amp;Attack[[#This Row],[レアリティ]]</f>
        <v>ユニフォーム舞子侑志ICONIC</v>
      </c>
    </row>
    <row r="1612" spans="1:24" x14ac:dyDescent="0.25">
      <c r="A1612">
        <f>VLOOKUP(Attack[[#This Row],[No用]],SetNo[[No.用]:[vlookup 用]],2,FALSE)</f>
        <v>387</v>
      </c>
      <c r="B1612">
        <f>IF(ROW()=2,1,IF(A1611&lt;&gt;Attack[[#This Row],[No]],1,B1611+1))</f>
        <v>1</v>
      </c>
      <c r="C1612" s="1" t="s">
        <v>108</v>
      </c>
      <c r="D1612" s="1" t="s">
        <v>638</v>
      </c>
      <c r="E1612" s="1" t="s">
        <v>90</v>
      </c>
      <c r="F1612" s="1" t="s">
        <v>78</v>
      </c>
      <c r="G1612" s="1" t="s">
        <v>633</v>
      </c>
      <c r="H1612" s="1" t="s">
        <v>71</v>
      </c>
      <c r="I1612">
        <v>1</v>
      </c>
      <c r="J1612" t="s">
        <v>234</v>
      </c>
      <c r="K1612" s="1" t="s">
        <v>168</v>
      </c>
      <c r="L1612" s="1" t="s">
        <v>173</v>
      </c>
      <c r="M1612">
        <v>38</v>
      </c>
      <c r="N1612">
        <v>0</v>
      </c>
      <c r="O1612">
        <v>0</v>
      </c>
      <c r="P1612">
        <v>0</v>
      </c>
      <c r="X1612" t="str">
        <f>Attack[[#This Row],[服装]]&amp;Attack[[#This Row],[名前]]&amp;Attack[[#This Row],[レアリティ]]</f>
        <v>ユニフォーム寺泊基希ICONIC</v>
      </c>
    </row>
    <row r="1613" spans="1:24" x14ac:dyDescent="0.25">
      <c r="A1613">
        <f>VLOOKUP(Attack[[#This Row],[No用]],SetNo[[No.用]:[vlookup 用]],2,FALSE)</f>
        <v>387</v>
      </c>
      <c r="B1613">
        <f>IF(ROW()=2,1,IF(A1612&lt;&gt;Attack[[#This Row],[No]],1,B1612+1))</f>
        <v>2</v>
      </c>
      <c r="C1613" s="1" t="s">
        <v>108</v>
      </c>
      <c r="D1613" s="1" t="s">
        <v>638</v>
      </c>
      <c r="E1613" s="1" t="s">
        <v>90</v>
      </c>
      <c r="F1613" s="1" t="s">
        <v>78</v>
      </c>
      <c r="G1613" s="1" t="s">
        <v>633</v>
      </c>
      <c r="H1613" s="1" t="s">
        <v>71</v>
      </c>
      <c r="I1613">
        <v>1</v>
      </c>
      <c r="J1613" t="s">
        <v>234</v>
      </c>
      <c r="K1613" s="1" t="s">
        <v>169</v>
      </c>
      <c r="L1613" s="1" t="s">
        <v>173</v>
      </c>
      <c r="M1613">
        <v>38</v>
      </c>
      <c r="N1613">
        <v>0</v>
      </c>
      <c r="O1613">
        <v>0</v>
      </c>
      <c r="P1613">
        <v>0</v>
      </c>
      <c r="X1613" t="str">
        <f>Attack[[#This Row],[服装]]&amp;Attack[[#This Row],[名前]]&amp;Attack[[#This Row],[レアリティ]]</f>
        <v>ユニフォーム寺泊基希ICONIC</v>
      </c>
    </row>
    <row r="1614" spans="1:24" x14ac:dyDescent="0.25">
      <c r="A1614">
        <f>VLOOKUP(Attack[[#This Row],[No用]],SetNo[[No.用]:[vlookup 用]],2,FALSE)</f>
        <v>387</v>
      </c>
      <c r="B1614">
        <f>IF(ROW()=2,1,IF(A1613&lt;&gt;Attack[[#This Row],[No]],1,B1613+1))</f>
        <v>3</v>
      </c>
      <c r="C1614" s="1" t="s">
        <v>108</v>
      </c>
      <c r="D1614" s="1" t="s">
        <v>638</v>
      </c>
      <c r="E1614" s="1" t="s">
        <v>90</v>
      </c>
      <c r="F1614" s="1" t="s">
        <v>78</v>
      </c>
      <c r="G1614" s="1" t="s">
        <v>633</v>
      </c>
      <c r="H1614" s="1" t="s">
        <v>71</v>
      </c>
      <c r="I1614">
        <v>1</v>
      </c>
      <c r="J1614" t="s">
        <v>234</v>
      </c>
      <c r="K1614" s="1" t="s">
        <v>170</v>
      </c>
      <c r="L1614" s="1" t="s">
        <v>162</v>
      </c>
      <c r="M1614">
        <v>35</v>
      </c>
      <c r="N1614">
        <v>0</v>
      </c>
      <c r="O1614">
        <v>0</v>
      </c>
      <c r="P1614">
        <v>0</v>
      </c>
      <c r="X1614" t="str">
        <f>Attack[[#This Row],[服装]]&amp;Attack[[#This Row],[名前]]&amp;Attack[[#This Row],[レアリティ]]</f>
        <v>ユニフォーム寺泊基希ICONIC</v>
      </c>
    </row>
    <row r="1615" spans="1:24" x14ac:dyDescent="0.25">
      <c r="A1615">
        <f>VLOOKUP(Attack[[#This Row],[No用]],SetNo[[No.用]:[vlookup 用]],2,FALSE)</f>
        <v>387</v>
      </c>
      <c r="B1615">
        <f>IF(ROW()=2,1,IF(A1614&lt;&gt;Attack[[#This Row],[No]],1,B1614+1))</f>
        <v>4</v>
      </c>
      <c r="C1615" s="1" t="s">
        <v>108</v>
      </c>
      <c r="D1615" s="1" t="s">
        <v>638</v>
      </c>
      <c r="E1615" s="1" t="s">
        <v>90</v>
      </c>
      <c r="F1615" s="1" t="s">
        <v>78</v>
      </c>
      <c r="G1615" s="1" t="s">
        <v>633</v>
      </c>
      <c r="H1615" s="1" t="s">
        <v>71</v>
      </c>
      <c r="I1615">
        <v>1</v>
      </c>
      <c r="J1615" t="s">
        <v>234</v>
      </c>
      <c r="K1615" s="1" t="s">
        <v>171</v>
      </c>
      <c r="L1615" s="1" t="s">
        <v>173</v>
      </c>
      <c r="M1615">
        <v>41</v>
      </c>
      <c r="N1615">
        <v>0</v>
      </c>
      <c r="O1615">
        <v>0</v>
      </c>
      <c r="P1615">
        <v>0</v>
      </c>
      <c r="X1615" t="str">
        <f>Attack[[#This Row],[服装]]&amp;Attack[[#This Row],[名前]]&amp;Attack[[#This Row],[レアリティ]]</f>
        <v>ユニフォーム寺泊基希ICONIC</v>
      </c>
    </row>
    <row r="1616" spans="1:24" x14ac:dyDescent="0.25">
      <c r="A1616">
        <f>VLOOKUP(Attack[[#This Row],[No用]],SetNo[[No.用]:[vlookup 用]],2,FALSE)</f>
        <v>387</v>
      </c>
      <c r="B1616">
        <f>IF(ROW()=2,1,IF(A1615&lt;&gt;Attack[[#This Row],[No]],1,B1615+1))</f>
        <v>5</v>
      </c>
      <c r="C1616" s="1" t="s">
        <v>108</v>
      </c>
      <c r="D1616" s="1" t="s">
        <v>638</v>
      </c>
      <c r="E1616" s="1" t="s">
        <v>90</v>
      </c>
      <c r="F1616" s="1" t="s">
        <v>78</v>
      </c>
      <c r="G1616" s="1" t="s">
        <v>633</v>
      </c>
      <c r="H1616" s="1" t="s">
        <v>71</v>
      </c>
      <c r="I1616">
        <v>1</v>
      </c>
      <c r="J1616" t="s">
        <v>234</v>
      </c>
      <c r="K1616" s="1" t="s">
        <v>172</v>
      </c>
      <c r="L1616" s="1" t="s">
        <v>178</v>
      </c>
      <c r="M1616">
        <v>38</v>
      </c>
      <c r="N1616">
        <v>0</v>
      </c>
      <c r="O1616">
        <v>0</v>
      </c>
      <c r="P1616">
        <v>0</v>
      </c>
      <c r="X1616" t="str">
        <f>Attack[[#This Row],[服装]]&amp;Attack[[#This Row],[名前]]&amp;Attack[[#This Row],[レアリティ]]</f>
        <v>ユニフォーム寺泊基希ICONIC</v>
      </c>
    </row>
    <row r="1617" spans="1:24" x14ac:dyDescent="0.25">
      <c r="A1617">
        <f>VLOOKUP(Attack[[#This Row],[No用]],SetNo[[No.用]:[vlookup 用]],2,FALSE)</f>
        <v>387</v>
      </c>
      <c r="B1617">
        <f>IF(ROW()=2,1,IF(A1616&lt;&gt;Attack[[#This Row],[No]],1,B1616+1))</f>
        <v>6</v>
      </c>
      <c r="C1617" s="1" t="s">
        <v>108</v>
      </c>
      <c r="D1617" s="1" t="s">
        <v>638</v>
      </c>
      <c r="E1617" s="1" t="s">
        <v>90</v>
      </c>
      <c r="F1617" s="1" t="s">
        <v>78</v>
      </c>
      <c r="G1617" s="1" t="s">
        <v>633</v>
      </c>
      <c r="H1617" s="1" t="s">
        <v>71</v>
      </c>
      <c r="I1617">
        <v>1</v>
      </c>
      <c r="J1617" t="s">
        <v>234</v>
      </c>
      <c r="K1617" s="1" t="s">
        <v>183</v>
      </c>
      <c r="L1617" s="1" t="s">
        <v>224</v>
      </c>
      <c r="M1617">
        <v>46</v>
      </c>
      <c r="N1617">
        <v>0</v>
      </c>
      <c r="O1617">
        <v>56</v>
      </c>
      <c r="P1617">
        <v>0</v>
      </c>
      <c r="X1617" t="str">
        <f>Attack[[#This Row],[服装]]&amp;Attack[[#This Row],[名前]]&amp;Attack[[#This Row],[レアリティ]]</f>
        <v>ユニフォーム寺泊基希ICONIC</v>
      </c>
    </row>
    <row r="1618" spans="1:24" x14ac:dyDescent="0.25">
      <c r="A1618">
        <f>VLOOKUP(Attack[[#This Row],[No用]],SetNo[[No.用]:[vlookup 用]],2,FALSE)</f>
        <v>387</v>
      </c>
      <c r="B1618">
        <f>IF(ROW()=2,1,IF(A1617&lt;&gt;Attack[[#This Row],[No]],1,B1617+1))</f>
        <v>7</v>
      </c>
      <c r="C1618" s="1" t="s">
        <v>108</v>
      </c>
      <c r="D1618" s="1" t="s">
        <v>638</v>
      </c>
      <c r="E1618" s="1" t="s">
        <v>90</v>
      </c>
      <c r="F1618" s="1" t="s">
        <v>78</v>
      </c>
      <c r="G1618" s="1" t="s">
        <v>633</v>
      </c>
      <c r="H1618" s="1" t="s">
        <v>71</v>
      </c>
      <c r="I1618">
        <v>1</v>
      </c>
      <c r="J1618" t="s">
        <v>234</v>
      </c>
      <c r="K1618" s="1" t="s">
        <v>169</v>
      </c>
      <c r="L1618" s="1" t="s">
        <v>224</v>
      </c>
      <c r="M1618">
        <v>46</v>
      </c>
      <c r="N1618">
        <v>0</v>
      </c>
      <c r="O1618">
        <v>56</v>
      </c>
      <c r="P1618">
        <v>0</v>
      </c>
      <c r="X1618" t="str">
        <f>Attack[[#This Row],[服装]]&amp;Attack[[#This Row],[名前]]&amp;Attack[[#This Row],[レアリティ]]</f>
        <v>ユニフォーム寺泊基希ICONIC</v>
      </c>
    </row>
    <row r="1619" spans="1:24" x14ac:dyDescent="0.25">
      <c r="A1619">
        <f>VLOOKUP(Attack[[#This Row],[No用]],SetNo[[No.用]:[vlookup 用]],2,FALSE)</f>
        <v>388</v>
      </c>
      <c r="B1619">
        <f>IF(ROW()=2,1,IF(A1618&lt;&gt;Attack[[#This Row],[No]],1,B1618+1))</f>
        <v>1</v>
      </c>
      <c r="C1619" t="s">
        <v>108</v>
      </c>
      <c r="D1619" t="s">
        <v>263</v>
      </c>
      <c r="E1619" t="s">
        <v>77</v>
      </c>
      <c r="F1619" t="s">
        <v>78</v>
      </c>
      <c r="G1619" t="s">
        <v>134</v>
      </c>
      <c r="H1619" t="s">
        <v>71</v>
      </c>
      <c r="I1619">
        <v>1</v>
      </c>
      <c r="J1619" t="s">
        <v>234</v>
      </c>
      <c r="K1619" s="1" t="s">
        <v>168</v>
      </c>
      <c r="L1619" s="1" t="s">
        <v>173</v>
      </c>
      <c r="M1619">
        <v>39</v>
      </c>
      <c r="N1619">
        <v>0</v>
      </c>
      <c r="O1619">
        <v>0</v>
      </c>
      <c r="P1619">
        <v>0</v>
      </c>
      <c r="X1619" t="str">
        <f>Attack[[#This Row],[服装]]&amp;Attack[[#This Row],[名前]]&amp;Attack[[#This Row],[レアリティ]]</f>
        <v>ユニフォーム星海光来ICONIC</v>
      </c>
    </row>
    <row r="1620" spans="1:24" x14ac:dyDescent="0.25">
      <c r="A1620">
        <f>VLOOKUP(Attack[[#This Row],[No用]],SetNo[[No.用]:[vlookup 用]],2,FALSE)</f>
        <v>388</v>
      </c>
      <c r="B1620">
        <f>IF(ROW()=2,1,IF(A1619&lt;&gt;Attack[[#This Row],[No]],1,B1619+1))</f>
        <v>2</v>
      </c>
      <c r="C1620" t="s">
        <v>108</v>
      </c>
      <c r="D1620" t="s">
        <v>263</v>
      </c>
      <c r="E1620" t="s">
        <v>77</v>
      </c>
      <c r="F1620" t="s">
        <v>78</v>
      </c>
      <c r="G1620" t="s">
        <v>134</v>
      </c>
      <c r="H1620" t="s">
        <v>71</v>
      </c>
      <c r="I1620">
        <v>1</v>
      </c>
      <c r="J1620" t="s">
        <v>234</v>
      </c>
      <c r="K1620" s="1" t="s">
        <v>169</v>
      </c>
      <c r="L1620" s="1" t="s">
        <v>162</v>
      </c>
      <c r="M1620">
        <v>33</v>
      </c>
      <c r="N1620">
        <v>0</v>
      </c>
      <c r="O1620">
        <v>0</v>
      </c>
      <c r="P1620">
        <v>0</v>
      </c>
      <c r="X1620" t="str">
        <f>Attack[[#This Row],[服装]]&amp;Attack[[#This Row],[名前]]&amp;Attack[[#This Row],[レアリティ]]</f>
        <v>ユニフォーム星海光来ICONIC</v>
      </c>
    </row>
    <row r="1621" spans="1:24" x14ac:dyDescent="0.25">
      <c r="A1621">
        <f>VLOOKUP(Attack[[#This Row],[No用]],SetNo[[No.用]:[vlookup 用]],2,FALSE)</f>
        <v>388</v>
      </c>
      <c r="B1621">
        <f>IF(ROW()=2,1,IF(A1620&lt;&gt;Attack[[#This Row],[No]],1,B1620+1))</f>
        <v>3</v>
      </c>
      <c r="C1621" t="s">
        <v>108</v>
      </c>
      <c r="D1621" t="s">
        <v>263</v>
      </c>
      <c r="E1621" t="s">
        <v>77</v>
      </c>
      <c r="F1621" t="s">
        <v>78</v>
      </c>
      <c r="G1621" t="s">
        <v>134</v>
      </c>
      <c r="H1621" t="s">
        <v>71</v>
      </c>
      <c r="I1621">
        <v>1</v>
      </c>
      <c r="J1621" t="s">
        <v>234</v>
      </c>
      <c r="K1621" s="1" t="s">
        <v>257</v>
      </c>
      <c r="L1621" s="1" t="s">
        <v>173</v>
      </c>
      <c r="M1621">
        <v>42</v>
      </c>
      <c r="N1621">
        <v>0</v>
      </c>
      <c r="O1621">
        <v>0</v>
      </c>
      <c r="P1621">
        <v>0</v>
      </c>
      <c r="X1621" t="str">
        <f>Attack[[#This Row],[服装]]&amp;Attack[[#This Row],[名前]]&amp;Attack[[#This Row],[レアリティ]]</f>
        <v>ユニフォーム星海光来ICONIC</v>
      </c>
    </row>
    <row r="1622" spans="1:24" x14ac:dyDescent="0.25">
      <c r="A1622">
        <f>VLOOKUP(Attack[[#This Row],[No用]],SetNo[[No.用]:[vlookup 用]],2,FALSE)</f>
        <v>388</v>
      </c>
      <c r="B1622">
        <f>IF(ROW()=2,1,IF(A1621&lt;&gt;Attack[[#This Row],[No]],1,B1621+1))</f>
        <v>4</v>
      </c>
      <c r="C1622" t="s">
        <v>108</v>
      </c>
      <c r="D1622" t="s">
        <v>263</v>
      </c>
      <c r="E1622" t="s">
        <v>77</v>
      </c>
      <c r="F1622" t="s">
        <v>78</v>
      </c>
      <c r="G1622" t="s">
        <v>134</v>
      </c>
      <c r="H1622" t="s">
        <v>71</v>
      </c>
      <c r="I1622">
        <v>1</v>
      </c>
      <c r="J1622" t="s">
        <v>234</v>
      </c>
      <c r="K1622" s="1" t="s">
        <v>171</v>
      </c>
      <c r="L1622" s="1" t="s">
        <v>162</v>
      </c>
      <c r="M1622">
        <v>36</v>
      </c>
      <c r="N1622">
        <v>0</v>
      </c>
      <c r="O1622">
        <v>0</v>
      </c>
      <c r="P1622">
        <v>0</v>
      </c>
      <c r="X1622" t="str">
        <f>Attack[[#This Row],[服装]]&amp;Attack[[#This Row],[名前]]&amp;Attack[[#This Row],[レアリティ]]</f>
        <v>ユニフォーム星海光来ICONIC</v>
      </c>
    </row>
    <row r="1623" spans="1:24" x14ac:dyDescent="0.25">
      <c r="A1623">
        <f>VLOOKUP(Attack[[#This Row],[No用]],SetNo[[No.用]:[vlookup 用]],2,FALSE)</f>
        <v>388</v>
      </c>
      <c r="B1623">
        <f>IF(ROW()=2,1,IF(A1622&lt;&gt;Attack[[#This Row],[No]],1,B1622+1))</f>
        <v>5</v>
      </c>
      <c r="C1623" t="s">
        <v>108</v>
      </c>
      <c r="D1623" t="s">
        <v>263</v>
      </c>
      <c r="E1623" t="s">
        <v>77</v>
      </c>
      <c r="F1623" t="s">
        <v>78</v>
      </c>
      <c r="G1623" t="s">
        <v>134</v>
      </c>
      <c r="H1623" t="s">
        <v>71</v>
      </c>
      <c r="I1623">
        <v>1</v>
      </c>
      <c r="J1623" t="s">
        <v>234</v>
      </c>
      <c r="K1623" s="1" t="s">
        <v>265</v>
      </c>
      <c r="L1623" s="1" t="s">
        <v>173</v>
      </c>
      <c r="M1623">
        <v>39</v>
      </c>
      <c r="N1623">
        <v>0</v>
      </c>
      <c r="O1623">
        <v>0</v>
      </c>
      <c r="P1623">
        <v>0</v>
      </c>
      <c r="X1623" t="str">
        <f>Attack[[#This Row],[服装]]&amp;Attack[[#This Row],[名前]]&amp;Attack[[#This Row],[レアリティ]]</f>
        <v>ユニフォーム星海光来ICONIC</v>
      </c>
    </row>
    <row r="1624" spans="1:24" x14ac:dyDescent="0.25">
      <c r="A1624">
        <f>VLOOKUP(Attack[[#This Row],[No用]],SetNo[[No.用]:[vlookup 用]],2,FALSE)</f>
        <v>388</v>
      </c>
      <c r="B1624">
        <f>IF(ROW()=2,1,IF(A1623&lt;&gt;Attack[[#This Row],[No]],1,B1623+1))</f>
        <v>6</v>
      </c>
      <c r="C1624" t="s">
        <v>108</v>
      </c>
      <c r="D1624" t="s">
        <v>263</v>
      </c>
      <c r="E1624" t="s">
        <v>77</v>
      </c>
      <c r="F1624" t="s">
        <v>78</v>
      </c>
      <c r="G1624" t="s">
        <v>134</v>
      </c>
      <c r="H1624" t="s">
        <v>71</v>
      </c>
      <c r="I1624">
        <v>1</v>
      </c>
      <c r="J1624" t="s">
        <v>234</v>
      </c>
      <c r="K1624" s="1" t="s">
        <v>172</v>
      </c>
      <c r="L1624" s="1" t="s">
        <v>162</v>
      </c>
      <c r="M1624">
        <v>33</v>
      </c>
      <c r="N1624">
        <v>0</v>
      </c>
      <c r="O1624">
        <v>0</v>
      </c>
      <c r="P1624">
        <v>0</v>
      </c>
      <c r="X1624" t="str">
        <f>Attack[[#This Row],[服装]]&amp;Attack[[#This Row],[名前]]&amp;Attack[[#This Row],[レアリティ]]</f>
        <v>ユニフォーム星海光来ICONIC</v>
      </c>
    </row>
    <row r="1625" spans="1:24" x14ac:dyDescent="0.25">
      <c r="A1625">
        <f>VLOOKUP(Attack[[#This Row],[No用]],SetNo[[No.用]:[vlookup 用]],2,FALSE)</f>
        <v>388</v>
      </c>
      <c r="B1625">
        <f>IF(ROW()=2,1,IF(A1624&lt;&gt;Attack[[#This Row],[No]],1,B1624+1))</f>
        <v>7</v>
      </c>
      <c r="C1625" t="s">
        <v>108</v>
      </c>
      <c r="D1625" t="s">
        <v>263</v>
      </c>
      <c r="E1625" t="s">
        <v>77</v>
      </c>
      <c r="F1625" t="s">
        <v>78</v>
      </c>
      <c r="G1625" t="s">
        <v>134</v>
      </c>
      <c r="H1625" t="s">
        <v>71</v>
      </c>
      <c r="I1625">
        <v>1</v>
      </c>
      <c r="J1625" t="s">
        <v>234</v>
      </c>
      <c r="K1625" s="1" t="s">
        <v>183</v>
      </c>
      <c r="L1625" s="1" t="s">
        <v>224</v>
      </c>
      <c r="M1625">
        <v>51</v>
      </c>
      <c r="N1625">
        <v>0</v>
      </c>
      <c r="O1625">
        <v>61</v>
      </c>
      <c r="P1625">
        <v>0</v>
      </c>
      <c r="W1625" s="1" t="s">
        <v>1655</v>
      </c>
      <c r="X1625" t="str">
        <f>Attack[[#This Row],[服装]]&amp;Attack[[#This Row],[名前]]&amp;Attack[[#This Row],[レアリティ]]</f>
        <v>ユニフォーム星海光来ICONIC</v>
      </c>
    </row>
    <row r="1626" spans="1:24" x14ac:dyDescent="0.25">
      <c r="A1626">
        <f>VLOOKUP(Attack[[#This Row],[No用]],SetNo[[No.用]:[vlookup 用]],2,FALSE)</f>
        <v>389</v>
      </c>
      <c r="B1626">
        <f>IF(ROW()=2,1,IF(A1625&lt;&gt;Attack[[#This Row],[No]],1,B1625+1))</f>
        <v>1</v>
      </c>
      <c r="C1626" s="1" t="s">
        <v>580</v>
      </c>
      <c r="D1626" t="s">
        <v>263</v>
      </c>
      <c r="E1626" s="1" t="s">
        <v>73</v>
      </c>
      <c r="F1626" t="s">
        <v>78</v>
      </c>
      <c r="G1626" t="s">
        <v>134</v>
      </c>
      <c r="H1626" t="s">
        <v>71</v>
      </c>
      <c r="I1626">
        <v>1</v>
      </c>
      <c r="J1626" t="s">
        <v>234</v>
      </c>
      <c r="K1626" s="1" t="s">
        <v>168</v>
      </c>
      <c r="L1626" s="1" t="s">
        <v>173</v>
      </c>
      <c r="M1626">
        <v>39</v>
      </c>
      <c r="N1626">
        <v>0</v>
      </c>
      <c r="O1626">
        <v>0</v>
      </c>
      <c r="P1626">
        <v>0</v>
      </c>
      <c r="X1626" t="str">
        <f>Attack[[#This Row],[服装]]&amp;Attack[[#This Row],[名前]]&amp;Attack[[#This Row],[レアリティ]]</f>
        <v>文化祭星海光来ICONIC</v>
      </c>
    </row>
    <row r="1627" spans="1:24" x14ac:dyDescent="0.25">
      <c r="A1627">
        <f>VLOOKUP(Attack[[#This Row],[No用]],SetNo[[No.用]:[vlookup 用]],2,FALSE)</f>
        <v>389</v>
      </c>
      <c r="B1627">
        <f>IF(ROW()=2,1,IF(A1626&lt;&gt;Attack[[#This Row],[No]],1,B1626+1))</f>
        <v>2</v>
      </c>
      <c r="C1627" s="1" t="s">
        <v>580</v>
      </c>
      <c r="D1627" t="s">
        <v>263</v>
      </c>
      <c r="E1627" s="1" t="s">
        <v>73</v>
      </c>
      <c r="F1627" t="s">
        <v>78</v>
      </c>
      <c r="G1627" t="s">
        <v>134</v>
      </c>
      <c r="H1627" t="s">
        <v>71</v>
      </c>
      <c r="I1627">
        <v>1</v>
      </c>
      <c r="J1627" t="s">
        <v>234</v>
      </c>
      <c r="K1627" s="1" t="s">
        <v>169</v>
      </c>
      <c r="L1627" s="1" t="s">
        <v>162</v>
      </c>
      <c r="M1627">
        <v>33</v>
      </c>
      <c r="N1627">
        <v>0</v>
      </c>
      <c r="O1627">
        <v>0</v>
      </c>
      <c r="P1627">
        <v>0</v>
      </c>
      <c r="X1627" t="str">
        <f>Attack[[#This Row],[服装]]&amp;Attack[[#This Row],[名前]]&amp;Attack[[#This Row],[レアリティ]]</f>
        <v>文化祭星海光来ICONIC</v>
      </c>
    </row>
    <row r="1628" spans="1:24" x14ac:dyDescent="0.25">
      <c r="A1628">
        <f>VLOOKUP(Attack[[#This Row],[No用]],SetNo[[No.用]:[vlookup 用]],2,FALSE)</f>
        <v>389</v>
      </c>
      <c r="B1628">
        <f>IF(ROW()=2,1,IF(A1627&lt;&gt;Attack[[#This Row],[No]],1,B1627+1))</f>
        <v>3</v>
      </c>
      <c r="C1628" s="1" t="s">
        <v>580</v>
      </c>
      <c r="D1628" t="s">
        <v>263</v>
      </c>
      <c r="E1628" s="1" t="s">
        <v>73</v>
      </c>
      <c r="F1628" t="s">
        <v>78</v>
      </c>
      <c r="G1628" t="s">
        <v>134</v>
      </c>
      <c r="H1628" t="s">
        <v>71</v>
      </c>
      <c r="I1628">
        <v>1</v>
      </c>
      <c r="J1628" t="s">
        <v>234</v>
      </c>
      <c r="K1628" s="1" t="s">
        <v>257</v>
      </c>
      <c r="L1628" s="1" t="s">
        <v>173</v>
      </c>
      <c r="M1628">
        <v>42</v>
      </c>
      <c r="N1628">
        <v>0</v>
      </c>
      <c r="O1628">
        <v>0</v>
      </c>
      <c r="P1628">
        <v>0</v>
      </c>
      <c r="X1628" t="str">
        <f>Attack[[#This Row],[服装]]&amp;Attack[[#This Row],[名前]]&amp;Attack[[#This Row],[レアリティ]]</f>
        <v>文化祭星海光来ICONIC</v>
      </c>
    </row>
    <row r="1629" spans="1:24" x14ac:dyDescent="0.25">
      <c r="A1629">
        <f>VLOOKUP(Attack[[#This Row],[No用]],SetNo[[No.用]:[vlookup 用]],2,FALSE)</f>
        <v>389</v>
      </c>
      <c r="B1629">
        <f>IF(ROW()=2,1,IF(A1628&lt;&gt;Attack[[#This Row],[No]],1,B1628+1))</f>
        <v>4</v>
      </c>
      <c r="C1629" s="1" t="s">
        <v>580</v>
      </c>
      <c r="D1629" t="s">
        <v>263</v>
      </c>
      <c r="E1629" s="1" t="s">
        <v>73</v>
      </c>
      <c r="F1629" t="s">
        <v>78</v>
      </c>
      <c r="G1629" t="s">
        <v>134</v>
      </c>
      <c r="H1629" t="s">
        <v>71</v>
      </c>
      <c r="I1629">
        <v>1</v>
      </c>
      <c r="J1629" t="s">
        <v>234</v>
      </c>
      <c r="K1629" s="1" t="s">
        <v>171</v>
      </c>
      <c r="L1629" s="1" t="s">
        <v>162</v>
      </c>
      <c r="M1629">
        <v>36</v>
      </c>
      <c r="N1629">
        <v>0</v>
      </c>
      <c r="O1629">
        <v>0</v>
      </c>
      <c r="P1629">
        <v>0</v>
      </c>
      <c r="X1629" t="str">
        <f>Attack[[#This Row],[服装]]&amp;Attack[[#This Row],[名前]]&amp;Attack[[#This Row],[レアリティ]]</f>
        <v>文化祭星海光来ICONIC</v>
      </c>
    </row>
    <row r="1630" spans="1:24" x14ac:dyDescent="0.25">
      <c r="A1630">
        <f>VLOOKUP(Attack[[#This Row],[No用]],SetNo[[No.用]:[vlookup 用]],2,FALSE)</f>
        <v>389</v>
      </c>
      <c r="B1630">
        <f>IF(ROW()=2,1,IF(A1629&lt;&gt;Attack[[#This Row],[No]],1,B1629+1))</f>
        <v>5</v>
      </c>
      <c r="C1630" s="1" t="s">
        <v>580</v>
      </c>
      <c r="D1630" t="s">
        <v>263</v>
      </c>
      <c r="E1630" s="1" t="s">
        <v>73</v>
      </c>
      <c r="F1630" t="s">
        <v>78</v>
      </c>
      <c r="G1630" t="s">
        <v>134</v>
      </c>
      <c r="H1630" t="s">
        <v>71</v>
      </c>
      <c r="I1630">
        <v>1</v>
      </c>
      <c r="J1630" t="s">
        <v>234</v>
      </c>
      <c r="K1630" s="1" t="s">
        <v>264</v>
      </c>
      <c r="L1630" s="1" t="s">
        <v>173</v>
      </c>
      <c r="M1630">
        <v>39</v>
      </c>
      <c r="N1630">
        <v>0</v>
      </c>
      <c r="O1630">
        <v>0</v>
      </c>
      <c r="P1630">
        <v>0</v>
      </c>
      <c r="X1630" t="str">
        <f>Attack[[#This Row],[服装]]&amp;Attack[[#This Row],[名前]]&amp;Attack[[#This Row],[レアリティ]]</f>
        <v>文化祭星海光来ICONIC</v>
      </c>
    </row>
    <row r="1631" spans="1:24" x14ac:dyDescent="0.25">
      <c r="A1631">
        <f>VLOOKUP(Attack[[#This Row],[No用]],SetNo[[No.用]:[vlookup 用]],2,FALSE)</f>
        <v>389</v>
      </c>
      <c r="B1631">
        <f>IF(ROW()=2,1,IF(A1630&lt;&gt;Attack[[#This Row],[No]],1,B1630+1))</f>
        <v>6</v>
      </c>
      <c r="C1631" s="1" t="s">
        <v>580</v>
      </c>
      <c r="D1631" t="s">
        <v>263</v>
      </c>
      <c r="E1631" s="1" t="s">
        <v>73</v>
      </c>
      <c r="F1631" t="s">
        <v>78</v>
      </c>
      <c r="G1631" t="s">
        <v>134</v>
      </c>
      <c r="H1631" t="s">
        <v>71</v>
      </c>
      <c r="I1631">
        <v>1</v>
      </c>
      <c r="J1631" t="s">
        <v>234</v>
      </c>
      <c r="K1631" s="1" t="s">
        <v>172</v>
      </c>
      <c r="L1631" s="1" t="s">
        <v>162</v>
      </c>
      <c r="M1631">
        <v>33</v>
      </c>
      <c r="N1631">
        <v>0</v>
      </c>
      <c r="O1631">
        <v>0</v>
      </c>
      <c r="P1631">
        <v>0</v>
      </c>
      <c r="X1631" t="str">
        <f>Attack[[#This Row],[服装]]&amp;Attack[[#This Row],[名前]]&amp;Attack[[#This Row],[レアリティ]]</f>
        <v>文化祭星海光来ICONIC</v>
      </c>
    </row>
    <row r="1632" spans="1:24" x14ac:dyDescent="0.25">
      <c r="A1632">
        <f>VLOOKUP(Attack[[#This Row],[No用]],SetNo[[No.用]:[vlookup 用]],2,FALSE)</f>
        <v>389</v>
      </c>
      <c r="B1632">
        <f>IF(ROW()=2,1,IF(A1631&lt;&gt;Attack[[#This Row],[No]],1,B1631+1))</f>
        <v>7</v>
      </c>
      <c r="C1632" s="1" t="s">
        <v>580</v>
      </c>
      <c r="D1632" t="s">
        <v>263</v>
      </c>
      <c r="E1632" s="1" t="s">
        <v>73</v>
      </c>
      <c r="F1632" t="s">
        <v>78</v>
      </c>
      <c r="G1632" t="s">
        <v>134</v>
      </c>
      <c r="H1632" t="s">
        <v>71</v>
      </c>
      <c r="I1632">
        <v>1</v>
      </c>
      <c r="J1632" t="s">
        <v>234</v>
      </c>
      <c r="K1632" s="1" t="s">
        <v>183</v>
      </c>
      <c r="L1632" s="1" t="s">
        <v>224</v>
      </c>
      <c r="M1632">
        <v>51</v>
      </c>
      <c r="N1632">
        <v>0</v>
      </c>
      <c r="O1632">
        <v>61</v>
      </c>
      <c r="P1632">
        <v>0</v>
      </c>
      <c r="W1632" s="1" t="s">
        <v>1655</v>
      </c>
      <c r="X1632" t="str">
        <f>Attack[[#This Row],[服装]]&amp;Attack[[#This Row],[名前]]&amp;Attack[[#This Row],[レアリティ]]</f>
        <v>文化祭星海光来ICONIC</v>
      </c>
    </row>
    <row r="1633" spans="1:24" x14ac:dyDescent="0.25">
      <c r="A1633">
        <f>VLOOKUP(Attack[[#This Row],[No用]],SetNo[[No.用]:[vlookup 用]],2,FALSE)</f>
        <v>390</v>
      </c>
      <c r="B1633">
        <f>IF(ROW()=2,1,IF(A1632&lt;&gt;Attack[[#This Row],[No]],1,B1632+1))</f>
        <v>1</v>
      </c>
      <c r="C1633" s="1" t="s">
        <v>627</v>
      </c>
      <c r="D1633" s="1" t="s">
        <v>263</v>
      </c>
      <c r="E1633" s="1" t="s">
        <v>90</v>
      </c>
      <c r="F1633" s="1" t="s">
        <v>78</v>
      </c>
      <c r="G1633" s="1" t="s">
        <v>134</v>
      </c>
      <c r="H1633" s="1" t="s">
        <v>71</v>
      </c>
      <c r="I1633">
        <v>1</v>
      </c>
      <c r="J1633" t="s">
        <v>234</v>
      </c>
      <c r="K1633" s="1" t="s">
        <v>168</v>
      </c>
      <c r="L1633" s="1" t="s">
        <v>173</v>
      </c>
      <c r="M1633">
        <v>39</v>
      </c>
      <c r="N1633">
        <v>0</v>
      </c>
      <c r="O1633">
        <v>0</v>
      </c>
      <c r="P1633">
        <v>0</v>
      </c>
      <c r="X1633" t="str">
        <f>Attack[[#This Row],[服装]]&amp;Attack[[#This Row],[名前]]&amp;Attack[[#This Row],[レアリティ]]</f>
        <v>サバゲ星海光来ICONIC</v>
      </c>
    </row>
    <row r="1634" spans="1:24" x14ac:dyDescent="0.25">
      <c r="A1634">
        <f>VLOOKUP(Attack[[#This Row],[No用]],SetNo[[No.用]:[vlookup 用]],2,FALSE)</f>
        <v>390</v>
      </c>
      <c r="B1634">
        <f>IF(ROW()=2,1,IF(A1633&lt;&gt;Attack[[#This Row],[No]],1,B1633+1))</f>
        <v>2</v>
      </c>
      <c r="C1634" s="1" t="s">
        <v>627</v>
      </c>
      <c r="D1634" s="1" t="s">
        <v>263</v>
      </c>
      <c r="E1634" s="1" t="s">
        <v>90</v>
      </c>
      <c r="F1634" s="1" t="s">
        <v>78</v>
      </c>
      <c r="G1634" s="1" t="s">
        <v>134</v>
      </c>
      <c r="H1634" s="1" t="s">
        <v>71</v>
      </c>
      <c r="I1634">
        <v>1</v>
      </c>
      <c r="J1634" t="s">
        <v>234</v>
      </c>
      <c r="K1634" s="1" t="s">
        <v>169</v>
      </c>
      <c r="L1634" s="1" t="s">
        <v>162</v>
      </c>
      <c r="M1634">
        <v>33</v>
      </c>
      <c r="N1634">
        <v>0</v>
      </c>
      <c r="O1634">
        <v>0</v>
      </c>
      <c r="P1634">
        <v>0</v>
      </c>
      <c r="X1634" t="str">
        <f>Attack[[#This Row],[服装]]&amp;Attack[[#This Row],[名前]]&amp;Attack[[#This Row],[レアリティ]]</f>
        <v>サバゲ星海光来ICONIC</v>
      </c>
    </row>
    <row r="1635" spans="1:24" x14ac:dyDescent="0.25">
      <c r="A1635">
        <f>VLOOKUP(Attack[[#This Row],[No用]],SetNo[[No.用]:[vlookup 用]],2,FALSE)</f>
        <v>390</v>
      </c>
      <c r="B1635">
        <f>IF(ROW()=2,1,IF(A1634&lt;&gt;Attack[[#This Row],[No]],1,B1634+1))</f>
        <v>3</v>
      </c>
      <c r="C1635" s="1" t="s">
        <v>627</v>
      </c>
      <c r="D1635" s="1" t="s">
        <v>263</v>
      </c>
      <c r="E1635" s="1" t="s">
        <v>90</v>
      </c>
      <c r="F1635" s="1" t="s">
        <v>78</v>
      </c>
      <c r="G1635" s="1" t="s">
        <v>134</v>
      </c>
      <c r="H1635" s="1" t="s">
        <v>71</v>
      </c>
      <c r="I1635">
        <v>1</v>
      </c>
      <c r="J1635" t="s">
        <v>234</v>
      </c>
      <c r="K1635" s="1" t="s">
        <v>257</v>
      </c>
      <c r="L1635" s="1" t="s">
        <v>178</v>
      </c>
      <c r="M1635">
        <v>36</v>
      </c>
      <c r="N1635">
        <v>0</v>
      </c>
      <c r="O1635">
        <v>0</v>
      </c>
      <c r="P1635">
        <v>0</v>
      </c>
      <c r="X1635" t="str">
        <f>Attack[[#This Row],[服装]]&amp;Attack[[#This Row],[名前]]&amp;Attack[[#This Row],[レアリティ]]</f>
        <v>サバゲ星海光来ICONIC</v>
      </c>
    </row>
    <row r="1636" spans="1:24" x14ac:dyDescent="0.25">
      <c r="A1636">
        <f>VLOOKUP(Attack[[#This Row],[No用]],SetNo[[No.用]:[vlookup 用]],2,FALSE)</f>
        <v>390</v>
      </c>
      <c r="B1636">
        <f>IF(ROW()=2,1,IF(A1635&lt;&gt;Attack[[#This Row],[No]],1,B1635+1))</f>
        <v>4</v>
      </c>
      <c r="C1636" s="1" t="s">
        <v>627</v>
      </c>
      <c r="D1636" s="1" t="s">
        <v>263</v>
      </c>
      <c r="E1636" s="1" t="s">
        <v>90</v>
      </c>
      <c r="F1636" s="1" t="s">
        <v>78</v>
      </c>
      <c r="G1636" s="1" t="s">
        <v>134</v>
      </c>
      <c r="H1636" s="1" t="s">
        <v>71</v>
      </c>
      <c r="I1636">
        <v>1</v>
      </c>
      <c r="J1636" t="s">
        <v>234</v>
      </c>
      <c r="K1636" s="1" t="s">
        <v>171</v>
      </c>
      <c r="L1636" s="1" t="s">
        <v>162</v>
      </c>
      <c r="M1636">
        <v>36</v>
      </c>
      <c r="N1636">
        <v>0</v>
      </c>
      <c r="O1636">
        <v>0</v>
      </c>
      <c r="P1636">
        <v>0</v>
      </c>
      <c r="X1636" t="str">
        <f>Attack[[#This Row],[服装]]&amp;Attack[[#This Row],[名前]]&amp;Attack[[#This Row],[レアリティ]]</f>
        <v>サバゲ星海光来ICONIC</v>
      </c>
    </row>
    <row r="1637" spans="1:24" x14ac:dyDescent="0.25">
      <c r="A1637">
        <f>VLOOKUP(Attack[[#This Row],[No用]],SetNo[[No.用]:[vlookup 用]],2,FALSE)</f>
        <v>390</v>
      </c>
      <c r="B1637">
        <f>IF(ROW()=2,1,IF(A1636&lt;&gt;Attack[[#This Row],[No]],1,B1636+1))</f>
        <v>5</v>
      </c>
      <c r="C1637" s="1" t="s">
        <v>627</v>
      </c>
      <c r="D1637" s="1" t="s">
        <v>263</v>
      </c>
      <c r="E1637" s="1" t="s">
        <v>90</v>
      </c>
      <c r="F1637" s="1" t="s">
        <v>78</v>
      </c>
      <c r="G1637" s="1" t="s">
        <v>134</v>
      </c>
      <c r="H1637" s="1" t="s">
        <v>71</v>
      </c>
      <c r="I1637">
        <v>1</v>
      </c>
      <c r="J1637" t="s">
        <v>234</v>
      </c>
      <c r="K1637" s="1" t="s">
        <v>264</v>
      </c>
      <c r="L1637" s="1" t="s">
        <v>178</v>
      </c>
      <c r="M1637">
        <v>36</v>
      </c>
      <c r="N1637">
        <v>0</v>
      </c>
      <c r="O1637">
        <v>0</v>
      </c>
      <c r="P1637">
        <v>0</v>
      </c>
      <c r="X1637" t="str">
        <f>Attack[[#This Row],[服装]]&amp;Attack[[#This Row],[名前]]&amp;Attack[[#This Row],[レアリティ]]</f>
        <v>サバゲ星海光来ICONIC</v>
      </c>
    </row>
    <row r="1638" spans="1:24" x14ac:dyDescent="0.25">
      <c r="A1638">
        <f>VLOOKUP(Attack[[#This Row],[No用]],SetNo[[No.用]:[vlookup 用]],2,FALSE)</f>
        <v>390</v>
      </c>
      <c r="B1638">
        <f>IF(ROW()=2,1,IF(A1637&lt;&gt;Attack[[#This Row],[No]],1,B1637+1))</f>
        <v>6</v>
      </c>
      <c r="C1638" s="1" t="s">
        <v>627</v>
      </c>
      <c r="D1638" s="1" t="s">
        <v>263</v>
      </c>
      <c r="E1638" s="1" t="s">
        <v>90</v>
      </c>
      <c r="F1638" s="1" t="s">
        <v>78</v>
      </c>
      <c r="G1638" s="1" t="s">
        <v>134</v>
      </c>
      <c r="H1638" s="1" t="s">
        <v>71</v>
      </c>
      <c r="I1638">
        <v>1</v>
      </c>
      <c r="J1638" t="s">
        <v>234</v>
      </c>
      <c r="K1638" s="1" t="s">
        <v>172</v>
      </c>
      <c r="L1638" s="1" t="s">
        <v>162</v>
      </c>
      <c r="M1638">
        <v>33</v>
      </c>
      <c r="N1638">
        <v>0</v>
      </c>
      <c r="O1638">
        <v>0</v>
      </c>
      <c r="P1638">
        <v>0</v>
      </c>
      <c r="X1638" t="str">
        <f>Attack[[#This Row],[服装]]&amp;Attack[[#This Row],[名前]]&amp;Attack[[#This Row],[レアリティ]]</f>
        <v>サバゲ星海光来ICONIC</v>
      </c>
    </row>
    <row r="1639" spans="1:24" x14ac:dyDescent="0.25">
      <c r="A1639">
        <f>VLOOKUP(Attack[[#This Row],[No用]],SetNo[[No.用]:[vlookup 用]],2,FALSE)</f>
        <v>391</v>
      </c>
      <c r="B1639">
        <f>IF(ROW()=2,1,IF(A1638&lt;&gt;Attack[[#This Row],[No]],1,B1638+1))</f>
        <v>1</v>
      </c>
      <c r="C1639" s="1" t="s">
        <v>701</v>
      </c>
      <c r="D1639" s="1" t="s">
        <v>263</v>
      </c>
      <c r="E1639" s="1" t="s">
        <v>77</v>
      </c>
      <c r="F1639" s="1" t="s">
        <v>78</v>
      </c>
      <c r="G1639" s="1" t="s">
        <v>134</v>
      </c>
      <c r="H1639" s="1" t="s">
        <v>71</v>
      </c>
      <c r="I1639">
        <v>1</v>
      </c>
      <c r="J1639" t="s">
        <v>234</v>
      </c>
      <c r="K1639" s="1" t="s">
        <v>168</v>
      </c>
      <c r="L1639" s="1" t="s">
        <v>173</v>
      </c>
      <c r="M1639">
        <v>39</v>
      </c>
      <c r="N1639">
        <v>0</v>
      </c>
      <c r="O1639">
        <v>0</v>
      </c>
      <c r="P1639">
        <v>0</v>
      </c>
      <c r="X1639" t="str">
        <f>Attack[[#This Row],[服装]]&amp;Attack[[#This Row],[名前]]&amp;Attack[[#This Row],[レアリティ]]</f>
        <v>花火星海光来ICONIC</v>
      </c>
    </row>
    <row r="1640" spans="1:24" x14ac:dyDescent="0.25">
      <c r="A1640">
        <f>VLOOKUP(Attack[[#This Row],[No用]],SetNo[[No.用]:[vlookup 用]],2,FALSE)</f>
        <v>391</v>
      </c>
      <c r="B1640">
        <f>IF(ROW()=2,1,IF(A1639&lt;&gt;Attack[[#This Row],[No]],1,B1639+1))</f>
        <v>2</v>
      </c>
      <c r="C1640" s="1" t="s">
        <v>701</v>
      </c>
      <c r="D1640" s="1" t="s">
        <v>263</v>
      </c>
      <c r="E1640" s="1" t="s">
        <v>77</v>
      </c>
      <c r="F1640" s="1" t="s">
        <v>78</v>
      </c>
      <c r="G1640" s="1" t="s">
        <v>134</v>
      </c>
      <c r="H1640" s="1" t="s">
        <v>71</v>
      </c>
      <c r="I1640">
        <v>1</v>
      </c>
      <c r="J1640" t="s">
        <v>234</v>
      </c>
      <c r="K1640" s="1" t="s">
        <v>169</v>
      </c>
      <c r="L1640" s="1" t="s">
        <v>162</v>
      </c>
      <c r="M1640">
        <v>33</v>
      </c>
      <c r="N1640">
        <v>0</v>
      </c>
      <c r="O1640">
        <v>0</v>
      </c>
      <c r="P1640">
        <v>0</v>
      </c>
      <c r="X1640" t="str">
        <f>Attack[[#This Row],[服装]]&amp;Attack[[#This Row],[名前]]&amp;Attack[[#This Row],[レアリティ]]</f>
        <v>花火星海光来ICONIC</v>
      </c>
    </row>
    <row r="1641" spans="1:24" x14ac:dyDescent="0.25">
      <c r="A1641">
        <f>VLOOKUP(Attack[[#This Row],[No用]],SetNo[[No.用]:[vlookup 用]],2,FALSE)</f>
        <v>391</v>
      </c>
      <c r="B1641">
        <f>IF(ROW()=2,1,IF(A1640&lt;&gt;Attack[[#This Row],[No]],1,B1640+1))</f>
        <v>3</v>
      </c>
      <c r="C1641" s="1" t="s">
        <v>701</v>
      </c>
      <c r="D1641" s="1" t="s">
        <v>263</v>
      </c>
      <c r="E1641" s="1" t="s">
        <v>77</v>
      </c>
      <c r="F1641" s="1" t="s">
        <v>78</v>
      </c>
      <c r="G1641" s="1" t="s">
        <v>134</v>
      </c>
      <c r="H1641" s="1" t="s">
        <v>71</v>
      </c>
      <c r="I1641">
        <v>1</v>
      </c>
      <c r="J1641" t="s">
        <v>234</v>
      </c>
      <c r="K1641" s="1" t="s">
        <v>257</v>
      </c>
      <c r="L1641" s="1" t="s">
        <v>173</v>
      </c>
      <c r="M1641">
        <v>42</v>
      </c>
      <c r="N1641">
        <v>0</v>
      </c>
      <c r="O1641">
        <v>0</v>
      </c>
      <c r="P1641">
        <v>0</v>
      </c>
      <c r="X1641" t="str">
        <f>Attack[[#This Row],[服装]]&amp;Attack[[#This Row],[名前]]&amp;Attack[[#This Row],[レアリティ]]</f>
        <v>花火星海光来ICONIC</v>
      </c>
    </row>
    <row r="1642" spans="1:24" x14ac:dyDescent="0.25">
      <c r="A1642">
        <f>VLOOKUP(Attack[[#This Row],[No用]],SetNo[[No.用]:[vlookup 用]],2,FALSE)</f>
        <v>391</v>
      </c>
      <c r="B1642">
        <f>IF(ROW()=2,1,IF(A1641&lt;&gt;Attack[[#This Row],[No]],1,B1641+1))</f>
        <v>4</v>
      </c>
      <c r="C1642" s="1" t="s">
        <v>701</v>
      </c>
      <c r="D1642" s="1" t="s">
        <v>263</v>
      </c>
      <c r="E1642" s="1" t="s">
        <v>77</v>
      </c>
      <c r="F1642" s="1" t="s">
        <v>78</v>
      </c>
      <c r="G1642" s="1" t="s">
        <v>134</v>
      </c>
      <c r="H1642" s="1" t="s">
        <v>71</v>
      </c>
      <c r="I1642">
        <v>1</v>
      </c>
      <c r="J1642" t="s">
        <v>234</v>
      </c>
      <c r="K1642" s="1" t="s">
        <v>171</v>
      </c>
      <c r="L1642" s="1" t="s">
        <v>162</v>
      </c>
      <c r="M1642">
        <v>36</v>
      </c>
      <c r="N1642">
        <v>0</v>
      </c>
      <c r="O1642">
        <v>0</v>
      </c>
      <c r="P1642">
        <v>0</v>
      </c>
      <c r="X1642" t="str">
        <f>Attack[[#This Row],[服装]]&amp;Attack[[#This Row],[名前]]&amp;Attack[[#This Row],[レアリティ]]</f>
        <v>花火星海光来ICONIC</v>
      </c>
    </row>
    <row r="1643" spans="1:24" x14ac:dyDescent="0.25">
      <c r="A1643">
        <f>VLOOKUP(Attack[[#This Row],[No用]],SetNo[[No.用]:[vlookup 用]],2,FALSE)</f>
        <v>391</v>
      </c>
      <c r="B1643">
        <f>IF(ROW()=2,1,IF(A1642&lt;&gt;Attack[[#This Row],[No]],1,B1642+1))</f>
        <v>5</v>
      </c>
      <c r="C1643" s="1" t="s">
        <v>701</v>
      </c>
      <c r="D1643" s="1" t="s">
        <v>263</v>
      </c>
      <c r="E1643" s="1" t="s">
        <v>77</v>
      </c>
      <c r="F1643" s="1" t="s">
        <v>78</v>
      </c>
      <c r="G1643" s="1" t="s">
        <v>134</v>
      </c>
      <c r="H1643" s="1" t="s">
        <v>71</v>
      </c>
      <c r="I1643">
        <v>1</v>
      </c>
      <c r="J1643" t="s">
        <v>234</v>
      </c>
      <c r="K1643" s="1" t="s">
        <v>265</v>
      </c>
      <c r="L1643" s="1" t="s">
        <v>173</v>
      </c>
      <c r="M1643">
        <v>39</v>
      </c>
      <c r="N1643">
        <v>0</v>
      </c>
      <c r="O1643">
        <v>0</v>
      </c>
      <c r="P1643">
        <v>0</v>
      </c>
      <c r="X1643" t="str">
        <f>Attack[[#This Row],[服装]]&amp;Attack[[#This Row],[名前]]&amp;Attack[[#This Row],[レアリティ]]</f>
        <v>花火星海光来ICONIC</v>
      </c>
    </row>
    <row r="1644" spans="1:24" x14ac:dyDescent="0.25">
      <c r="A1644">
        <f>VLOOKUP(Attack[[#This Row],[No用]],SetNo[[No.用]:[vlookup 用]],2,FALSE)</f>
        <v>391</v>
      </c>
      <c r="B1644">
        <f>IF(ROW()=2,1,IF(A1643&lt;&gt;Attack[[#This Row],[No]],1,B1643+1))</f>
        <v>6</v>
      </c>
      <c r="C1644" s="1" t="s">
        <v>701</v>
      </c>
      <c r="D1644" s="1" t="s">
        <v>263</v>
      </c>
      <c r="E1644" s="1" t="s">
        <v>77</v>
      </c>
      <c r="F1644" s="1" t="s">
        <v>78</v>
      </c>
      <c r="G1644" s="1" t="s">
        <v>134</v>
      </c>
      <c r="H1644" s="1" t="s">
        <v>71</v>
      </c>
      <c r="I1644">
        <v>1</v>
      </c>
      <c r="J1644" t="s">
        <v>234</v>
      </c>
      <c r="K1644" s="1" t="s">
        <v>172</v>
      </c>
      <c r="L1644" s="1" t="s">
        <v>162</v>
      </c>
      <c r="M1644">
        <v>33</v>
      </c>
      <c r="N1644">
        <v>0</v>
      </c>
      <c r="O1644">
        <v>0</v>
      </c>
      <c r="P1644">
        <v>0</v>
      </c>
      <c r="X1644" t="str">
        <f>Attack[[#This Row],[服装]]&amp;Attack[[#This Row],[名前]]&amp;Attack[[#This Row],[レアリティ]]</f>
        <v>花火星海光来ICONIC</v>
      </c>
    </row>
    <row r="1645" spans="1:24" x14ac:dyDescent="0.25">
      <c r="A1645">
        <f>VLOOKUP(Attack[[#This Row],[No用]],SetNo[[No.用]:[vlookup 用]],2,FALSE)</f>
        <v>392</v>
      </c>
      <c r="B1645">
        <f>IF(ROW()=2,1,IF(A1644&lt;&gt;Attack[[#This Row],[No]],1,B1644+1))</f>
        <v>1</v>
      </c>
      <c r="C1645" s="1" t="s">
        <v>815</v>
      </c>
      <c r="D1645" s="1" t="s">
        <v>263</v>
      </c>
      <c r="E1645" s="1" t="s">
        <v>73</v>
      </c>
      <c r="F1645" s="1" t="s">
        <v>78</v>
      </c>
      <c r="G1645" s="1" t="s">
        <v>134</v>
      </c>
      <c r="H1645" s="1" t="s">
        <v>71</v>
      </c>
      <c r="I1645">
        <v>1</v>
      </c>
      <c r="J1645" t="s">
        <v>234</v>
      </c>
      <c r="K1645" s="1" t="s">
        <v>168</v>
      </c>
      <c r="L1645" s="1" t="s">
        <v>173</v>
      </c>
      <c r="M1645">
        <v>40</v>
      </c>
      <c r="N1645">
        <v>0</v>
      </c>
      <c r="O1645">
        <v>0</v>
      </c>
      <c r="P1645">
        <v>0</v>
      </c>
      <c r="X1645" t="str">
        <f>Attack[[#This Row],[服装]]&amp;Attack[[#This Row],[名前]]&amp;Attack[[#This Row],[レアリティ]]</f>
        <v>新年2星海光来ICONIC</v>
      </c>
    </row>
    <row r="1646" spans="1:24" x14ac:dyDescent="0.25">
      <c r="A1646">
        <f>VLOOKUP(Attack[[#This Row],[No用]],SetNo[[No.用]:[vlookup 用]],2,FALSE)</f>
        <v>392</v>
      </c>
      <c r="B1646">
        <f>IF(ROW()=2,1,IF(A1645&lt;&gt;Attack[[#This Row],[No]],1,B1645+1))</f>
        <v>2</v>
      </c>
      <c r="C1646" s="1" t="s">
        <v>815</v>
      </c>
      <c r="D1646" s="1" t="s">
        <v>263</v>
      </c>
      <c r="E1646" s="1" t="s">
        <v>73</v>
      </c>
      <c r="F1646" s="1" t="s">
        <v>78</v>
      </c>
      <c r="G1646" s="1" t="s">
        <v>134</v>
      </c>
      <c r="H1646" s="1" t="s">
        <v>71</v>
      </c>
      <c r="I1646">
        <v>1</v>
      </c>
      <c r="J1646" t="s">
        <v>234</v>
      </c>
      <c r="K1646" s="1" t="s">
        <v>169</v>
      </c>
      <c r="L1646" s="1" t="s">
        <v>173</v>
      </c>
      <c r="M1646">
        <v>40</v>
      </c>
      <c r="N1646">
        <v>0</v>
      </c>
      <c r="O1646">
        <v>0</v>
      </c>
      <c r="P1646">
        <v>0</v>
      </c>
      <c r="X1646" t="str">
        <f>Attack[[#This Row],[服装]]&amp;Attack[[#This Row],[名前]]&amp;Attack[[#This Row],[レアリティ]]</f>
        <v>新年2星海光来ICONIC</v>
      </c>
    </row>
    <row r="1647" spans="1:24" x14ac:dyDescent="0.25">
      <c r="A1647">
        <f>VLOOKUP(Attack[[#This Row],[No用]],SetNo[[No.用]:[vlookup 用]],2,FALSE)</f>
        <v>392</v>
      </c>
      <c r="B1647">
        <f>IF(ROW()=2,1,IF(A1646&lt;&gt;Attack[[#This Row],[No]],1,B1646+1))</f>
        <v>3</v>
      </c>
      <c r="C1647" s="1" t="s">
        <v>815</v>
      </c>
      <c r="D1647" s="1" t="s">
        <v>263</v>
      </c>
      <c r="E1647" s="1" t="s">
        <v>73</v>
      </c>
      <c r="F1647" s="1" t="s">
        <v>78</v>
      </c>
      <c r="G1647" s="1" t="s">
        <v>134</v>
      </c>
      <c r="H1647" s="1" t="s">
        <v>71</v>
      </c>
      <c r="I1647">
        <v>1</v>
      </c>
      <c r="J1647" t="s">
        <v>234</v>
      </c>
      <c r="K1647" s="1" t="s">
        <v>257</v>
      </c>
      <c r="L1647" s="1" t="s">
        <v>173</v>
      </c>
      <c r="M1647">
        <v>43</v>
      </c>
      <c r="N1647">
        <v>0</v>
      </c>
      <c r="O1647">
        <v>0</v>
      </c>
      <c r="P1647">
        <v>0</v>
      </c>
      <c r="X1647" t="str">
        <f>Attack[[#This Row],[服装]]&amp;Attack[[#This Row],[名前]]&amp;Attack[[#This Row],[レアリティ]]</f>
        <v>新年2星海光来ICONIC</v>
      </c>
    </row>
    <row r="1648" spans="1:24" x14ac:dyDescent="0.25">
      <c r="A1648">
        <f>VLOOKUP(Attack[[#This Row],[No用]],SetNo[[No.用]:[vlookup 用]],2,FALSE)</f>
        <v>392</v>
      </c>
      <c r="B1648">
        <f>IF(ROW()=2,1,IF(A1647&lt;&gt;Attack[[#This Row],[No]],1,B1647+1))</f>
        <v>4</v>
      </c>
      <c r="C1648" s="1" t="s">
        <v>815</v>
      </c>
      <c r="D1648" s="1" t="s">
        <v>263</v>
      </c>
      <c r="E1648" s="1" t="s">
        <v>73</v>
      </c>
      <c r="F1648" s="1" t="s">
        <v>78</v>
      </c>
      <c r="G1648" s="1" t="s">
        <v>134</v>
      </c>
      <c r="H1648" s="1" t="s">
        <v>71</v>
      </c>
      <c r="I1648">
        <v>1</v>
      </c>
      <c r="J1648" t="s">
        <v>234</v>
      </c>
      <c r="K1648" s="1" t="s">
        <v>171</v>
      </c>
      <c r="L1648" s="1" t="s">
        <v>162</v>
      </c>
      <c r="M1648">
        <v>36</v>
      </c>
      <c r="N1648">
        <v>0</v>
      </c>
      <c r="O1648">
        <v>0</v>
      </c>
      <c r="P1648">
        <v>0</v>
      </c>
      <c r="X1648" t="str">
        <f>Attack[[#This Row],[服装]]&amp;Attack[[#This Row],[名前]]&amp;Attack[[#This Row],[レアリティ]]</f>
        <v>新年2星海光来ICONIC</v>
      </c>
    </row>
    <row r="1649" spans="1:24" x14ac:dyDescent="0.25">
      <c r="A1649">
        <f>VLOOKUP(Attack[[#This Row],[No用]],SetNo[[No.用]:[vlookup 用]],2,FALSE)</f>
        <v>392</v>
      </c>
      <c r="B1649">
        <f>IF(ROW()=2,1,IF(A1648&lt;&gt;Attack[[#This Row],[No]],1,B1648+1))</f>
        <v>5</v>
      </c>
      <c r="C1649" s="1" t="s">
        <v>815</v>
      </c>
      <c r="D1649" s="1" t="s">
        <v>263</v>
      </c>
      <c r="E1649" s="1" t="s">
        <v>73</v>
      </c>
      <c r="F1649" s="1" t="s">
        <v>78</v>
      </c>
      <c r="G1649" s="1" t="s">
        <v>134</v>
      </c>
      <c r="H1649" s="1" t="s">
        <v>71</v>
      </c>
      <c r="I1649">
        <v>1</v>
      </c>
      <c r="J1649" t="s">
        <v>234</v>
      </c>
      <c r="K1649" s="1" t="s">
        <v>265</v>
      </c>
      <c r="L1649" s="1" t="s">
        <v>173</v>
      </c>
      <c r="M1649">
        <v>40</v>
      </c>
      <c r="N1649">
        <v>0</v>
      </c>
      <c r="O1649">
        <v>0</v>
      </c>
      <c r="P1649">
        <v>0</v>
      </c>
      <c r="X1649" t="str">
        <f>Attack[[#This Row],[服装]]&amp;Attack[[#This Row],[名前]]&amp;Attack[[#This Row],[レアリティ]]</f>
        <v>新年2星海光来ICONIC</v>
      </c>
    </row>
    <row r="1650" spans="1:24" x14ac:dyDescent="0.25">
      <c r="A1650">
        <f>VLOOKUP(Attack[[#This Row],[No用]],SetNo[[No.用]:[vlookup 用]],2,FALSE)</f>
        <v>392</v>
      </c>
      <c r="B1650">
        <f>IF(ROW()=2,1,IF(A1649&lt;&gt;Attack[[#This Row],[No]],1,B1649+1))</f>
        <v>6</v>
      </c>
      <c r="C1650" s="1" t="s">
        <v>815</v>
      </c>
      <c r="D1650" s="1" t="s">
        <v>263</v>
      </c>
      <c r="E1650" s="1" t="s">
        <v>73</v>
      </c>
      <c r="F1650" s="1" t="s">
        <v>78</v>
      </c>
      <c r="G1650" s="1" t="s">
        <v>134</v>
      </c>
      <c r="H1650" s="1" t="s">
        <v>71</v>
      </c>
      <c r="I1650">
        <v>1</v>
      </c>
      <c r="J1650" t="s">
        <v>234</v>
      </c>
      <c r="K1650" s="1" t="s">
        <v>172</v>
      </c>
      <c r="L1650" s="1" t="s">
        <v>162</v>
      </c>
      <c r="M1650">
        <v>33</v>
      </c>
      <c r="N1650">
        <v>0</v>
      </c>
      <c r="O1650">
        <v>0</v>
      </c>
      <c r="P1650">
        <v>0</v>
      </c>
      <c r="X1650" t="str">
        <f>Attack[[#This Row],[服装]]&amp;Attack[[#This Row],[名前]]&amp;Attack[[#This Row],[レアリティ]]</f>
        <v>新年2星海光来ICONIC</v>
      </c>
    </row>
    <row r="1651" spans="1:24" x14ac:dyDescent="0.25">
      <c r="A1651">
        <f>VLOOKUP(Attack[[#This Row],[No用]],SetNo[[No.用]:[vlookup 用]],2,FALSE)</f>
        <v>392</v>
      </c>
      <c r="B1651">
        <f>IF(ROW()=2,1,IF(A1650&lt;&gt;Attack[[#This Row],[No]],1,B1650+1))</f>
        <v>7</v>
      </c>
      <c r="C1651" s="1" t="s">
        <v>815</v>
      </c>
      <c r="D1651" s="1" t="s">
        <v>263</v>
      </c>
      <c r="E1651" s="1" t="s">
        <v>73</v>
      </c>
      <c r="F1651" s="1" t="s">
        <v>78</v>
      </c>
      <c r="G1651" s="1" t="s">
        <v>134</v>
      </c>
      <c r="H1651" s="1" t="s">
        <v>71</v>
      </c>
      <c r="I1651">
        <v>1</v>
      </c>
      <c r="J1651" t="s">
        <v>234</v>
      </c>
      <c r="K1651" s="1" t="s">
        <v>183</v>
      </c>
      <c r="L1651" s="1" t="s">
        <v>224</v>
      </c>
      <c r="M1651">
        <v>51</v>
      </c>
      <c r="N1651">
        <v>0</v>
      </c>
      <c r="O1651">
        <v>61</v>
      </c>
      <c r="P1651">
        <v>0</v>
      </c>
      <c r="W1651" s="1" t="s">
        <v>1655</v>
      </c>
      <c r="X1651" t="str">
        <f>Attack[[#This Row],[服装]]&amp;Attack[[#This Row],[名前]]&amp;Attack[[#This Row],[レアリティ]]</f>
        <v>新年2星海光来ICONIC</v>
      </c>
    </row>
    <row r="1652" spans="1:24" x14ac:dyDescent="0.25">
      <c r="A1652">
        <f>VLOOKUP(Attack[[#This Row],[No用]],SetNo[[No.用]:[vlookup 用]],2,FALSE)</f>
        <v>392</v>
      </c>
      <c r="B1652">
        <f>IF(ROW()=2,1,IF(A1651&lt;&gt;Attack[[#This Row],[No]],1,B1651+1))</f>
        <v>8</v>
      </c>
      <c r="C1652" s="1" t="s">
        <v>815</v>
      </c>
      <c r="D1652" s="1" t="s">
        <v>263</v>
      </c>
      <c r="E1652" s="1" t="s">
        <v>73</v>
      </c>
      <c r="F1652" s="1" t="s">
        <v>78</v>
      </c>
      <c r="G1652" s="1" t="s">
        <v>134</v>
      </c>
      <c r="H1652" s="1" t="s">
        <v>71</v>
      </c>
      <c r="I1652">
        <v>1</v>
      </c>
      <c r="J1652" t="s">
        <v>234</v>
      </c>
      <c r="K1652" s="1" t="s">
        <v>264</v>
      </c>
      <c r="L1652" s="1" t="s">
        <v>224</v>
      </c>
      <c r="M1652">
        <v>51</v>
      </c>
      <c r="N1652">
        <v>0</v>
      </c>
      <c r="O1652">
        <v>61</v>
      </c>
      <c r="P1652">
        <v>0</v>
      </c>
      <c r="W1652" s="1" t="s">
        <v>1659</v>
      </c>
      <c r="X1652" t="str">
        <f>Attack[[#This Row],[服装]]&amp;Attack[[#This Row],[名前]]&amp;Attack[[#This Row],[レアリティ]]</f>
        <v>新年2星海光来ICONIC</v>
      </c>
    </row>
    <row r="1653" spans="1:24" x14ac:dyDescent="0.25">
      <c r="A1653">
        <f>VLOOKUP(Attack[[#This Row],[No用]],SetNo[[No.用]:[vlookup 用]],2,FALSE)</f>
        <v>393</v>
      </c>
      <c r="B1653">
        <f>IF(ROW()=2,1,IF(A1652&lt;&gt;Attack[[#This Row],[No]],1,B1652+1))</f>
        <v>1</v>
      </c>
      <c r="C1653" s="1" t="s">
        <v>1559</v>
      </c>
      <c r="D1653" s="1" t="s">
        <v>263</v>
      </c>
      <c r="E1653" s="1" t="s">
        <v>90</v>
      </c>
      <c r="F1653" s="1" t="s">
        <v>78</v>
      </c>
      <c r="G1653" s="1" t="s">
        <v>134</v>
      </c>
      <c r="H1653" s="1" t="s">
        <v>71</v>
      </c>
      <c r="I1653">
        <v>1</v>
      </c>
      <c r="J1653" t="s">
        <v>234</v>
      </c>
      <c r="K1653" s="1" t="s">
        <v>168</v>
      </c>
      <c r="L1653" s="1" t="s">
        <v>178</v>
      </c>
      <c r="M1653">
        <v>36</v>
      </c>
      <c r="N1653">
        <v>0</v>
      </c>
      <c r="O1653">
        <v>0</v>
      </c>
      <c r="P1653">
        <v>0</v>
      </c>
      <c r="X1653" t="str">
        <f>Attack[[#This Row],[服装]]&amp;Attack[[#This Row],[名前]]&amp;Attack[[#This Row],[レアリティ]]</f>
        <v>格ゲー星海光来ICONIC</v>
      </c>
    </row>
    <row r="1654" spans="1:24" x14ac:dyDescent="0.25">
      <c r="A1654">
        <f>VLOOKUP(Attack[[#This Row],[No用]],SetNo[[No.用]:[vlookup 用]],2,FALSE)</f>
        <v>393</v>
      </c>
      <c r="B1654">
        <f>IF(ROW()=2,1,IF(A1653&lt;&gt;Attack[[#This Row],[No]],1,B1653+1))</f>
        <v>2</v>
      </c>
      <c r="C1654" s="1" t="s">
        <v>1559</v>
      </c>
      <c r="D1654" s="1" t="s">
        <v>263</v>
      </c>
      <c r="E1654" s="1" t="s">
        <v>90</v>
      </c>
      <c r="F1654" s="1" t="s">
        <v>78</v>
      </c>
      <c r="G1654" s="1" t="s">
        <v>134</v>
      </c>
      <c r="H1654" s="1" t="s">
        <v>71</v>
      </c>
      <c r="I1654">
        <v>1</v>
      </c>
      <c r="J1654" t="s">
        <v>234</v>
      </c>
      <c r="K1654" s="1" t="s">
        <v>169</v>
      </c>
      <c r="L1654" s="1" t="s">
        <v>178</v>
      </c>
      <c r="M1654">
        <v>36</v>
      </c>
      <c r="N1654">
        <v>0</v>
      </c>
      <c r="O1654">
        <v>0</v>
      </c>
      <c r="P1654">
        <v>0</v>
      </c>
      <c r="X1654" t="str">
        <f>Attack[[#This Row],[服装]]&amp;Attack[[#This Row],[名前]]&amp;Attack[[#This Row],[レアリティ]]</f>
        <v>格ゲー星海光来ICONIC</v>
      </c>
    </row>
    <row r="1655" spans="1:24" x14ac:dyDescent="0.25">
      <c r="A1655">
        <f>VLOOKUP(Attack[[#This Row],[No用]],SetNo[[No.用]:[vlookup 用]],2,FALSE)</f>
        <v>393</v>
      </c>
      <c r="B1655">
        <f>IF(ROW()=2,1,IF(A1654&lt;&gt;Attack[[#This Row],[No]],1,B1654+1))</f>
        <v>3</v>
      </c>
      <c r="C1655" s="1" t="s">
        <v>1559</v>
      </c>
      <c r="D1655" s="1" t="s">
        <v>263</v>
      </c>
      <c r="E1655" s="1" t="s">
        <v>90</v>
      </c>
      <c r="F1655" s="1" t="s">
        <v>78</v>
      </c>
      <c r="G1655" s="1" t="s">
        <v>134</v>
      </c>
      <c r="H1655" s="1" t="s">
        <v>71</v>
      </c>
      <c r="I1655">
        <v>1</v>
      </c>
      <c r="J1655" t="s">
        <v>234</v>
      </c>
      <c r="K1655" s="1" t="s">
        <v>257</v>
      </c>
      <c r="L1655" s="1" t="s">
        <v>173</v>
      </c>
      <c r="M1655">
        <v>42</v>
      </c>
      <c r="N1655">
        <v>0</v>
      </c>
      <c r="O1655">
        <v>0</v>
      </c>
      <c r="P1655">
        <v>0</v>
      </c>
      <c r="X1655" t="str">
        <f>Attack[[#This Row],[服装]]&amp;Attack[[#This Row],[名前]]&amp;Attack[[#This Row],[レアリティ]]</f>
        <v>格ゲー星海光来ICONIC</v>
      </c>
    </row>
    <row r="1656" spans="1:24" x14ac:dyDescent="0.25">
      <c r="A1656">
        <f>VLOOKUP(Attack[[#This Row],[No用]],SetNo[[No.用]:[vlookup 用]],2,FALSE)</f>
        <v>393</v>
      </c>
      <c r="B1656">
        <f>IF(ROW()=2,1,IF(A1655&lt;&gt;Attack[[#This Row],[No]],1,B1655+1))</f>
        <v>4</v>
      </c>
      <c r="C1656" s="1" t="s">
        <v>1559</v>
      </c>
      <c r="D1656" s="1" t="s">
        <v>263</v>
      </c>
      <c r="E1656" s="1" t="s">
        <v>90</v>
      </c>
      <c r="F1656" s="1" t="s">
        <v>78</v>
      </c>
      <c r="G1656" s="1" t="s">
        <v>134</v>
      </c>
      <c r="H1656" s="1" t="s">
        <v>71</v>
      </c>
      <c r="I1656">
        <v>1</v>
      </c>
      <c r="J1656" t="s">
        <v>234</v>
      </c>
      <c r="K1656" s="1" t="s">
        <v>171</v>
      </c>
      <c r="L1656" s="1" t="s">
        <v>162</v>
      </c>
      <c r="M1656">
        <v>36</v>
      </c>
      <c r="N1656">
        <v>0</v>
      </c>
      <c r="O1656">
        <v>0</v>
      </c>
      <c r="P1656">
        <v>0</v>
      </c>
      <c r="X1656" t="str">
        <f>Attack[[#This Row],[服装]]&amp;Attack[[#This Row],[名前]]&amp;Attack[[#This Row],[レアリティ]]</f>
        <v>格ゲー星海光来ICONIC</v>
      </c>
    </row>
    <row r="1657" spans="1:24" x14ac:dyDescent="0.25">
      <c r="A1657">
        <f>VLOOKUP(Attack[[#This Row],[No用]],SetNo[[No.用]:[vlookup 用]],2,FALSE)</f>
        <v>393</v>
      </c>
      <c r="B1657">
        <f>IF(ROW()=2,1,IF(A1656&lt;&gt;Attack[[#This Row],[No]],1,B1656+1))</f>
        <v>5</v>
      </c>
      <c r="C1657" s="1" t="s">
        <v>1559</v>
      </c>
      <c r="D1657" s="1" t="s">
        <v>263</v>
      </c>
      <c r="E1657" s="1" t="s">
        <v>90</v>
      </c>
      <c r="F1657" s="1" t="s">
        <v>78</v>
      </c>
      <c r="G1657" s="1" t="s">
        <v>134</v>
      </c>
      <c r="H1657" s="1" t="s">
        <v>71</v>
      </c>
      <c r="I1657">
        <v>1</v>
      </c>
      <c r="J1657" t="s">
        <v>234</v>
      </c>
      <c r="K1657" s="1" t="s">
        <v>264</v>
      </c>
      <c r="L1657" s="1" t="s">
        <v>173</v>
      </c>
      <c r="M1657">
        <v>39</v>
      </c>
      <c r="N1657">
        <v>0</v>
      </c>
      <c r="O1657">
        <v>0</v>
      </c>
      <c r="P1657">
        <v>0</v>
      </c>
      <c r="X1657" t="str">
        <f>Attack[[#This Row],[服装]]&amp;Attack[[#This Row],[名前]]&amp;Attack[[#This Row],[レアリティ]]</f>
        <v>格ゲー星海光来ICONIC</v>
      </c>
    </row>
    <row r="1658" spans="1:24" x14ac:dyDescent="0.25">
      <c r="A1658">
        <f>VLOOKUP(Attack[[#This Row],[No用]],SetNo[[No.用]:[vlookup 用]],2,FALSE)</f>
        <v>393</v>
      </c>
      <c r="B1658">
        <f>IF(ROW()=2,1,IF(A1657&lt;&gt;Attack[[#This Row],[No]],1,B1657+1))</f>
        <v>6</v>
      </c>
      <c r="C1658" s="1" t="s">
        <v>1559</v>
      </c>
      <c r="D1658" s="1" t="s">
        <v>263</v>
      </c>
      <c r="E1658" s="1" t="s">
        <v>90</v>
      </c>
      <c r="F1658" s="1" t="s">
        <v>78</v>
      </c>
      <c r="G1658" s="1" t="s">
        <v>134</v>
      </c>
      <c r="H1658" s="1" t="s">
        <v>71</v>
      </c>
      <c r="I1658">
        <v>1</v>
      </c>
      <c r="J1658" t="s">
        <v>234</v>
      </c>
      <c r="K1658" s="1" t="s">
        <v>172</v>
      </c>
      <c r="L1658" s="1" t="s">
        <v>162</v>
      </c>
      <c r="M1658">
        <v>33</v>
      </c>
      <c r="N1658">
        <v>0</v>
      </c>
      <c r="O1658">
        <v>0</v>
      </c>
      <c r="P1658">
        <v>0</v>
      </c>
      <c r="X1658" t="str">
        <f>Attack[[#This Row],[服装]]&amp;Attack[[#This Row],[名前]]&amp;Attack[[#This Row],[レアリティ]]</f>
        <v>格ゲー星海光来ICONIC</v>
      </c>
    </row>
    <row r="1659" spans="1:24" x14ac:dyDescent="0.25">
      <c r="A1659">
        <f>VLOOKUP(Attack[[#This Row],[No用]],SetNo[[No.用]:[vlookup 用]],2,FALSE)</f>
        <v>394</v>
      </c>
      <c r="B1659">
        <f>IF(ROW()=2,1,IF(A1652&lt;&gt;Attack[[#This Row],[No]],1,B1652+1))</f>
        <v>1</v>
      </c>
      <c r="C1659" t="s">
        <v>108</v>
      </c>
      <c r="D1659" t="s">
        <v>133</v>
      </c>
      <c r="E1659" t="s">
        <v>77</v>
      </c>
      <c r="F1659" t="s">
        <v>82</v>
      </c>
      <c r="G1659" t="s">
        <v>134</v>
      </c>
      <c r="H1659" t="s">
        <v>71</v>
      </c>
      <c r="I1659">
        <v>1</v>
      </c>
      <c r="J1659" t="s">
        <v>234</v>
      </c>
      <c r="K1659" s="1" t="s">
        <v>168</v>
      </c>
      <c r="L1659" s="1" t="s">
        <v>162</v>
      </c>
      <c r="M1659">
        <v>27</v>
      </c>
      <c r="N1659">
        <v>0</v>
      </c>
      <c r="O1659">
        <v>0</v>
      </c>
      <c r="P1659">
        <v>0</v>
      </c>
      <c r="X1659" t="str">
        <f>Attack[[#This Row],[服装]]&amp;Attack[[#This Row],[名前]]&amp;Attack[[#This Row],[レアリティ]]</f>
        <v>ユニフォーム昼神幸郎ICONIC</v>
      </c>
    </row>
    <row r="1660" spans="1:24" x14ac:dyDescent="0.25">
      <c r="A1660">
        <f>VLOOKUP(Attack[[#This Row],[No用]],SetNo[[No.用]:[vlookup 用]],2,FALSE)</f>
        <v>394</v>
      </c>
      <c r="B1660">
        <f>IF(ROW()=2,1,IF(A1659&lt;&gt;Attack[[#This Row],[No]],1,B1659+1))</f>
        <v>2</v>
      </c>
      <c r="C1660" t="s">
        <v>108</v>
      </c>
      <c r="D1660" t="s">
        <v>133</v>
      </c>
      <c r="E1660" t="s">
        <v>77</v>
      </c>
      <c r="F1660" t="s">
        <v>82</v>
      </c>
      <c r="G1660" t="s">
        <v>134</v>
      </c>
      <c r="H1660" t="s">
        <v>71</v>
      </c>
      <c r="I1660">
        <v>1</v>
      </c>
      <c r="J1660" t="s">
        <v>234</v>
      </c>
      <c r="K1660" s="1" t="s">
        <v>169</v>
      </c>
      <c r="L1660" s="1" t="s">
        <v>162</v>
      </c>
      <c r="M1660">
        <v>27</v>
      </c>
      <c r="N1660">
        <v>0</v>
      </c>
      <c r="O1660">
        <v>0</v>
      </c>
      <c r="P1660">
        <v>0</v>
      </c>
      <c r="X1660" t="str">
        <f>Attack[[#This Row],[服装]]&amp;Attack[[#This Row],[名前]]&amp;Attack[[#This Row],[レアリティ]]</f>
        <v>ユニフォーム昼神幸郎ICONIC</v>
      </c>
    </row>
    <row r="1661" spans="1:24" x14ac:dyDescent="0.25">
      <c r="A1661">
        <f>VLOOKUP(Attack[[#This Row],[No用]],SetNo[[No.用]:[vlookup 用]],2,FALSE)</f>
        <v>394</v>
      </c>
      <c r="B1661">
        <f>IF(ROW()=2,1,IF(A1660&lt;&gt;Attack[[#This Row],[No]],1,B1660+1))</f>
        <v>3</v>
      </c>
      <c r="C1661" t="s">
        <v>108</v>
      </c>
      <c r="D1661" t="s">
        <v>133</v>
      </c>
      <c r="E1661" t="s">
        <v>77</v>
      </c>
      <c r="F1661" t="s">
        <v>82</v>
      </c>
      <c r="G1661" t="s">
        <v>134</v>
      </c>
      <c r="H1661" t="s">
        <v>71</v>
      </c>
      <c r="I1661">
        <v>1</v>
      </c>
      <c r="J1661" t="s">
        <v>234</v>
      </c>
      <c r="K1661" s="1" t="s">
        <v>172</v>
      </c>
      <c r="L1661" s="1" t="s">
        <v>162</v>
      </c>
      <c r="M1661">
        <v>25</v>
      </c>
      <c r="N1661">
        <v>0</v>
      </c>
      <c r="O1661">
        <v>0</v>
      </c>
      <c r="P1661">
        <v>0</v>
      </c>
      <c r="X1661" t="str">
        <f>Attack[[#This Row],[服装]]&amp;Attack[[#This Row],[名前]]&amp;Attack[[#This Row],[レアリティ]]</f>
        <v>ユニフォーム昼神幸郎ICONIC</v>
      </c>
    </row>
    <row r="1662" spans="1:24" x14ac:dyDescent="0.25">
      <c r="A1662">
        <f>VLOOKUP(Attack[[#This Row],[No用]],SetNo[[No.用]:[vlookup 用]],2,FALSE)</f>
        <v>395</v>
      </c>
      <c r="B1662">
        <f>IF(ROW()=2,1,IF(A1661&lt;&gt;Attack[[#This Row],[No]],1,B1661+1))</f>
        <v>1</v>
      </c>
      <c r="C1662" s="1" t="s">
        <v>585</v>
      </c>
      <c r="D1662" t="s">
        <v>133</v>
      </c>
      <c r="E1662" s="1" t="s">
        <v>73</v>
      </c>
      <c r="F1662" t="s">
        <v>82</v>
      </c>
      <c r="G1662" t="s">
        <v>134</v>
      </c>
      <c r="H1662" t="s">
        <v>71</v>
      </c>
      <c r="I1662">
        <v>1</v>
      </c>
      <c r="J1662" t="s">
        <v>234</v>
      </c>
      <c r="K1662" s="1" t="s">
        <v>168</v>
      </c>
      <c r="L1662" s="1" t="s">
        <v>178</v>
      </c>
      <c r="M1662">
        <v>30</v>
      </c>
      <c r="N1662">
        <v>0</v>
      </c>
      <c r="O1662">
        <v>0</v>
      </c>
      <c r="P1662">
        <v>0</v>
      </c>
      <c r="X1662" t="str">
        <f>Attack[[#This Row],[服装]]&amp;Attack[[#This Row],[名前]]&amp;Attack[[#This Row],[レアリティ]]</f>
        <v>Xmas昼神幸郎ICONIC</v>
      </c>
    </row>
    <row r="1663" spans="1:24" x14ac:dyDescent="0.25">
      <c r="A1663">
        <f>VLOOKUP(Attack[[#This Row],[No用]],SetNo[[No.用]:[vlookup 用]],2,FALSE)</f>
        <v>395</v>
      </c>
      <c r="B1663">
        <f>IF(ROW()=2,1,IF(A1662&lt;&gt;Attack[[#This Row],[No]],1,B1662+1))</f>
        <v>2</v>
      </c>
      <c r="C1663" s="1" t="s">
        <v>585</v>
      </c>
      <c r="D1663" t="s">
        <v>133</v>
      </c>
      <c r="E1663" s="1" t="s">
        <v>73</v>
      </c>
      <c r="F1663" t="s">
        <v>82</v>
      </c>
      <c r="G1663" t="s">
        <v>134</v>
      </c>
      <c r="H1663" t="s">
        <v>71</v>
      </c>
      <c r="I1663">
        <v>1</v>
      </c>
      <c r="J1663" t="s">
        <v>234</v>
      </c>
      <c r="K1663" s="1" t="s">
        <v>169</v>
      </c>
      <c r="L1663" s="1" t="s">
        <v>178</v>
      </c>
      <c r="M1663">
        <v>30</v>
      </c>
      <c r="N1663">
        <v>0</v>
      </c>
      <c r="O1663">
        <v>0</v>
      </c>
      <c r="P1663">
        <v>0</v>
      </c>
      <c r="X1663" t="str">
        <f>Attack[[#This Row],[服装]]&amp;Attack[[#This Row],[名前]]&amp;Attack[[#This Row],[レアリティ]]</f>
        <v>Xmas昼神幸郎ICONIC</v>
      </c>
    </row>
    <row r="1664" spans="1:24" x14ac:dyDescent="0.25">
      <c r="A1664">
        <f>VLOOKUP(Attack[[#This Row],[No用]],SetNo[[No.用]:[vlookup 用]],2,FALSE)</f>
        <v>395</v>
      </c>
      <c r="B1664">
        <f>IF(ROW()=2,1,IF(A1663&lt;&gt;Attack[[#This Row],[No]],1,B1663+1))</f>
        <v>3</v>
      </c>
      <c r="C1664" s="1" t="s">
        <v>585</v>
      </c>
      <c r="D1664" t="s">
        <v>133</v>
      </c>
      <c r="E1664" s="1" t="s">
        <v>73</v>
      </c>
      <c r="F1664" t="s">
        <v>82</v>
      </c>
      <c r="G1664" t="s">
        <v>134</v>
      </c>
      <c r="H1664" t="s">
        <v>71</v>
      </c>
      <c r="I1664">
        <v>1</v>
      </c>
      <c r="J1664" t="s">
        <v>234</v>
      </c>
      <c r="K1664" s="1" t="s">
        <v>172</v>
      </c>
      <c r="L1664" s="1" t="s">
        <v>162</v>
      </c>
      <c r="M1664">
        <v>25</v>
      </c>
      <c r="N1664">
        <v>0</v>
      </c>
      <c r="O1664">
        <v>0</v>
      </c>
      <c r="P1664">
        <v>0</v>
      </c>
      <c r="X1664" t="str">
        <f>Attack[[#This Row],[服装]]&amp;Attack[[#This Row],[名前]]&amp;Attack[[#This Row],[レアリティ]]</f>
        <v>Xmas昼神幸郎ICONIC</v>
      </c>
    </row>
    <row r="1665" spans="1:24" x14ac:dyDescent="0.25">
      <c r="A1665">
        <f>VLOOKUP(Attack[[#This Row],[No用]],SetNo[[No.用]:[vlookup 用]],2,FALSE)</f>
        <v>396</v>
      </c>
      <c r="B1665">
        <f>IF(ROW()=2,1,IF(A1664&lt;&gt;Attack[[#This Row],[No]],1,B1664+1))</f>
        <v>1</v>
      </c>
      <c r="C1665" s="1" t="s">
        <v>928</v>
      </c>
      <c r="D1665" s="1" t="s">
        <v>133</v>
      </c>
      <c r="E1665" s="1" t="s">
        <v>90</v>
      </c>
      <c r="F1665" s="1" t="s">
        <v>82</v>
      </c>
      <c r="G1665" s="1" t="s">
        <v>134</v>
      </c>
      <c r="H1665" s="1" t="s">
        <v>71</v>
      </c>
      <c r="I1665">
        <v>1</v>
      </c>
      <c r="J1665" t="s">
        <v>234</v>
      </c>
      <c r="K1665" s="1" t="s">
        <v>168</v>
      </c>
      <c r="L1665" s="1" t="s">
        <v>162</v>
      </c>
      <c r="M1665">
        <v>27</v>
      </c>
      <c r="N1665">
        <v>0</v>
      </c>
      <c r="O1665">
        <v>0</v>
      </c>
      <c r="P1665">
        <v>0</v>
      </c>
      <c r="X1665" t="str">
        <f>Attack[[#This Row],[服装]]&amp;Attack[[#This Row],[名前]]&amp;Attack[[#This Row],[レアリティ]]</f>
        <v>職業体験2昼神幸郎ICONIC</v>
      </c>
    </row>
    <row r="1666" spans="1:24" x14ac:dyDescent="0.25">
      <c r="A1666">
        <f>VLOOKUP(Attack[[#This Row],[No用]],SetNo[[No.用]:[vlookup 用]],2,FALSE)</f>
        <v>396</v>
      </c>
      <c r="B1666">
        <f>IF(ROW()=2,1,IF(A1665&lt;&gt;Attack[[#This Row],[No]],1,B1665+1))</f>
        <v>2</v>
      </c>
      <c r="C1666" s="1" t="s">
        <v>928</v>
      </c>
      <c r="D1666" s="1" t="s">
        <v>133</v>
      </c>
      <c r="E1666" s="1" t="s">
        <v>90</v>
      </c>
      <c r="F1666" s="1" t="s">
        <v>82</v>
      </c>
      <c r="G1666" s="1" t="s">
        <v>134</v>
      </c>
      <c r="H1666" s="1" t="s">
        <v>71</v>
      </c>
      <c r="I1666">
        <v>1</v>
      </c>
      <c r="J1666" t="s">
        <v>234</v>
      </c>
      <c r="K1666" s="1" t="s">
        <v>169</v>
      </c>
      <c r="L1666" s="1" t="s">
        <v>162</v>
      </c>
      <c r="M1666">
        <v>27</v>
      </c>
      <c r="N1666">
        <v>0</v>
      </c>
      <c r="O1666">
        <v>0</v>
      </c>
      <c r="P1666">
        <v>0</v>
      </c>
      <c r="X1666" t="str">
        <f>Attack[[#This Row],[服装]]&amp;Attack[[#This Row],[名前]]&amp;Attack[[#This Row],[レアリティ]]</f>
        <v>職業体験2昼神幸郎ICONIC</v>
      </c>
    </row>
    <row r="1667" spans="1:24" x14ac:dyDescent="0.25">
      <c r="A1667">
        <f>VLOOKUP(Attack[[#This Row],[No用]],SetNo[[No.用]:[vlookup 用]],2,FALSE)</f>
        <v>396</v>
      </c>
      <c r="B1667">
        <f>IF(ROW()=2,1,IF(A1666&lt;&gt;Attack[[#This Row],[No]],1,B1666+1))</f>
        <v>3</v>
      </c>
      <c r="C1667" s="1" t="s">
        <v>928</v>
      </c>
      <c r="D1667" s="1" t="s">
        <v>133</v>
      </c>
      <c r="E1667" s="1" t="s">
        <v>90</v>
      </c>
      <c r="F1667" s="1" t="s">
        <v>82</v>
      </c>
      <c r="G1667" s="1" t="s">
        <v>134</v>
      </c>
      <c r="H1667" s="1" t="s">
        <v>71</v>
      </c>
      <c r="I1667">
        <v>1</v>
      </c>
      <c r="J1667" t="s">
        <v>234</v>
      </c>
      <c r="K1667" s="1" t="s">
        <v>172</v>
      </c>
      <c r="L1667" s="1" t="s">
        <v>162</v>
      </c>
      <c r="M1667">
        <v>25</v>
      </c>
      <c r="N1667">
        <v>0</v>
      </c>
      <c r="O1667">
        <v>0</v>
      </c>
      <c r="P1667">
        <v>0</v>
      </c>
      <c r="X1667" t="str">
        <f>Attack[[#This Row],[服装]]&amp;Attack[[#This Row],[名前]]&amp;Attack[[#This Row],[レアリティ]]</f>
        <v>職業体験2昼神幸郎ICONIC</v>
      </c>
    </row>
    <row r="1668" spans="1:24" x14ac:dyDescent="0.25">
      <c r="A1668">
        <f>VLOOKUP(Attack[[#This Row],[No用]],SetNo[[No.用]:[vlookup 用]],2,FALSE)</f>
        <v>397</v>
      </c>
      <c r="B1668">
        <f>IF(ROW()=2,1,IF(A1667&lt;&gt;Attack[[#This Row],[No]],1,B1667+1))</f>
        <v>1</v>
      </c>
      <c r="C1668" s="1" t="s">
        <v>1364</v>
      </c>
      <c r="D1668" s="1" t="s">
        <v>133</v>
      </c>
      <c r="E1668" s="1" t="s">
        <v>77</v>
      </c>
      <c r="F1668" s="1" t="s">
        <v>82</v>
      </c>
      <c r="G1668" s="1" t="s">
        <v>134</v>
      </c>
      <c r="H1668" s="1" t="s">
        <v>71</v>
      </c>
      <c r="I1668">
        <v>1</v>
      </c>
      <c r="J1668" t="s">
        <v>234</v>
      </c>
      <c r="K1668" s="1" t="s">
        <v>168</v>
      </c>
      <c r="L1668" s="1" t="s">
        <v>162</v>
      </c>
      <c r="M1668">
        <v>27</v>
      </c>
      <c r="N1668">
        <v>0</v>
      </c>
      <c r="O1668">
        <v>0</v>
      </c>
      <c r="P1668">
        <v>0</v>
      </c>
      <c r="X1668" t="str">
        <f>Attack[[#This Row],[服装]]&amp;Attack[[#This Row],[名前]]&amp;Attack[[#This Row],[レアリティ]]</f>
        <v>寝正月昼神幸郎ICONIC</v>
      </c>
    </row>
    <row r="1669" spans="1:24" x14ac:dyDescent="0.25">
      <c r="A1669">
        <f>VLOOKUP(Attack[[#This Row],[No用]],SetNo[[No.用]:[vlookup 用]],2,FALSE)</f>
        <v>397</v>
      </c>
      <c r="B1669">
        <f>IF(ROW()=2,1,IF(A1668&lt;&gt;Attack[[#This Row],[No]],1,B1668+1))</f>
        <v>2</v>
      </c>
      <c r="C1669" s="1" t="s">
        <v>1364</v>
      </c>
      <c r="D1669" s="1" t="s">
        <v>133</v>
      </c>
      <c r="E1669" s="1" t="s">
        <v>77</v>
      </c>
      <c r="F1669" s="1" t="s">
        <v>82</v>
      </c>
      <c r="G1669" s="1" t="s">
        <v>134</v>
      </c>
      <c r="H1669" s="1" t="s">
        <v>71</v>
      </c>
      <c r="I1669">
        <v>1</v>
      </c>
      <c r="J1669" t="s">
        <v>234</v>
      </c>
      <c r="K1669" s="1" t="s">
        <v>169</v>
      </c>
      <c r="L1669" s="1" t="s">
        <v>162</v>
      </c>
      <c r="M1669">
        <v>27</v>
      </c>
      <c r="N1669">
        <v>0</v>
      </c>
      <c r="O1669">
        <v>0</v>
      </c>
      <c r="P1669">
        <v>0</v>
      </c>
      <c r="X1669" t="str">
        <f>Attack[[#This Row],[服装]]&amp;Attack[[#This Row],[名前]]&amp;Attack[[#This Row],[レアリティ]]</f>
        <v>寝正月昼神幸郎ICONIC</v>
      </c>
    </row>
    <row r="1670" spans="1:24" x14ac:dyDescent="0.25">
      <c r="A1670">
        <f>VLOOKUP(Attack[[#This Row],[No用]],SetNo[[No.用]:[vlookup 用]],2,FALSE)</f>
        <v>397</v>
      </c>
      <c r="B1670">
        <f>IF(ROW()=2,1,IF(A1669&lt;&gt;Attack[[#This Row],[No]],1,B1669+1))</f>
        <v>3</v>
      </c>
      <c r="C1670" s="1" t="s">
        <v>1364</v>
      </c>
      <c r="D1670" s="1" t="s">
        <v>133</v>
      </c>
      <c r="E1670" s="1" t="s">
        <v>77</v>
      </c>
      <c r="F1670" s="1" t="s">
        <v>82</v>
      </c>
      <c r="G1670" s="1" t="s">
        <v>134</v>
      </c>
      <c r="H1670" s="1" t="s">
        <v>71</v>
      </c>
      <c r="I1670">
        <v>1</v>
      </c>
      <c r="J1670" t="s">
        <v>234</v>
      </c>
      <c r="K1670" s="1" t="s">
        <v>172</v>
      </c>
      <c r="L1670" s="1" t="s">
        <v>162</v>
      </c>
      <c r="M1670">
        <v>25</v>
      </c>
      <c r="N1670">
        <v>0</v>
      </c>
      <c r="O1670">
        <v>0</v>
      </c>
      <c r="P1670">
        <v>0</v>
      </c>
      <c r="X1670" t="str">
        <f>Attack[[#This Row],[服装]]&amp;Attack[[#This Row],[名前]]&amp;Attack[[#This Row],[レアリティ]]</f>
        <v>寝正月昼神幸郎ICONIC</v>
      </c>
    </row>
    <row r="1671" spans="1:24" x14ac:dyDescent="0.25">
      <c r="A1671">
        <f>VLOOKUP(Attack[[#This Row],[No用]],SetNo[[No.用]:[vlookup 用]],2,FALSE)</f>
        <v>398</v>
      </c>
      <c r="B1671">
        <f>IF(ROW()=2,1,IF(A1667&lt;&gt;Attack[[#This Row],[No]],1,B1667+1))</f>
        <v>1</v>
      </c>
      <c r="C1671" t="s">
        <v>108</v>
      </c>
      <c r="D1671" t="s">
        <v>131</v>
      </c>
      <c r="E1671" t="s">
        <v>77</v>
      </c>
      <c r="F1671" t="s">
        <v>78</v>
      </c>
      <c r="G1671" t="s">
        <v>135</v>
      </c>
      <c r="H1671" t="s">
        <v>71</v>
      </c>
      <c r="I1671">
        <v>1</v>
      </c>
      <c r="J1671" t="s">
        <v>234</v>
      </c>
      <c r="K1671" s="1" t="s">
        <v>168</v>
      </c>
      <c r="L1671" s="1" t="s">
        <v>162</v>
      </c>
      <c r="M1671">
        <v>36</v>
      </c>
      <c r="N1671">
        <v>0</v>
      </c>
      <c r="O1671">
        <v>0</v>
      </c>
      <c r="P1671">
        <v>0</v>
      </c>
      <c r="X1671" t="str">
        <f>Attack[[#This Row],[服装]]&amp;Attack[[#This Row],[名前]]&amp;Attack[[#This Row],[レアリティ]]</f>
        <v>ユニフォーム佐久早聖臣ICONIC</v>
      </c>
    </row>
    <row r="1672" spans="1:24" x14ac:dyDescent="0.25">
      <c r="A1672">
        <f>VLOOKUP(Attack[[#This Row],[No用]],SetNo[[No.用]:[vlookup 用]],2,FALSE)</f>
        <v>398</v>
      </c>
      <c r="B1672">
        <f>IF(ROW()=2,1,IF(A1671&lt;&gt;Attack[[#This Row],[No]],1,B1671+1))</f>
        <v>2</v>
      </c>
      <c r="C1672" t="s">
        <v>108</v>
      </c>
      <c r="D1672" t="s">
        <v>131</v>
      </c>
      <c r="E1672" t="s">
        <v>77</v>
      </c>
      <c r="F1672" t="s">
        <v>78</v>
      </c>
      <c r="G1672" t="s">
        <v>135</v>
      </c>
      <c r="H1672" t="s">
        <v>71</v>
      </c>
      <c r="I1672">
        <v>1</v>
      </c>
      <c r="J1672" t="s">
        <v>234</v>
      </c>
      <c r="K1672" s="1" t="s">
        <v>169</v>
      </c>
      <c r="L1672" s="1" t="s">
        <v>162</v>
      </c>
      <c r="M1672">
        <v>33</v>
      </c>
      <c r="N1672">
        <v>0</v>
      </c>
      <c r="O1672">
        <v>0</v>
      </c>
      <c r="P1672">
        <v>0</v>
      </c>
      <c r="X1672" t="str">
        <f>Attack[[#This Row],[服装]]&amp;Attack[[#This Row],[名前]]&amp;Attack[[#This Row],[レアリティ]]</f>
        <v>ユニフォーム佐久早聖臣ICONIC</v>
      </c>
    </row>
    <row r="1673" spans="1:24" x14ac:dyDescent="0.25">
      <c r="A1673">
        <f>VLOOKUP(Attack[[#This Row],[No用]],SetNo[[No.用]:[vlookup 用]],2,FALSE)</f>
        <v>398</v>
      </c>
      <c r="B1673">
        <f>IF(ROW()=2,1,IF(A1672&lt;&gt;Attack[[#This Row],[No]],1,B1672+1))</f>
        <v>3</v>
      </c>
      <c r="C1673" t="s">
        <v>108</v>
      </c>
      <c r="D1673" t="s">
        <v>131</v>
      </c>
      <c r="E1673" t="s">
        <v>77</v>
      </c>
      <c r="F1673" t="s">
        <v>78</v>
      </c>
      <c r="G1673" t="s">
        <v>135</v>
      </c>
      <c r="H1673" t="s">
        <v>71</v>
      </c>
      <c r="I1673">
        <v>1</v>
      </c>
      <c r="J1673" t="s">
        <v>234</v>
      </c>
      <c r="K1673" s="1" t="s">
        <v>170</v>
      </c>
      <c r="L1673" s="1" t="s">
        <v>173</v>
      </c>
      <c r="M1673">
        <v>39</v>
      </c>
      <c r="N1673">
        <v>0</v>
      </c>
      <c r="O1673">
        <v>0</v>
      </c>
      <c r="P1673">
        <v>0</v>
      </c>
      <c r="X1673" t="str">
        <f>Attack[[#This Row],[服装]]&amp;Attack[[#This Row],[名前]]&amp;Attack[[#This Row],[レアリティ]]</f>
        <v>ユニフォーム佐久早聖臣ICONIC</v>
      </c>
    </row>
    <row r="1674" spans="1:24" x14ac:dyDescent="0.25">
      <c r="A1674">
        <f>VLOOKUP(Attack[[#This Row],[No用]],SetNo[[No.用]:[vlookup 用]],2,FALSE)</f>
        <v>398</v>
      </c>
      <c r="B1674">
        <f>IF(ROW()=2,1,IF(A1673&lt;&gt;Attack[[#This Row],[No]],1,B1673+1))</f>
        <v>4</v>
      </c>
      <c r="C1674" t="s">
        <v>108</v>
      </c>
      <c r="D1674" t="s">
        <v>131</v>
      </c>
      <c r="E1674" t="s">
        <v>77</v>
      </c>
      <c r="F1674" t="s">
        <v>78</v>
      </c>
      <c r="G1674" t="s">
        <v>135</v>
      </c>
      <c r="H1674" t="s">
        <v>71</v>
      </c>
      <c r="I1674">
        <v>1</v>
      </c>
      <c r="J1674" t="s">
        <v>234</v>
      </c>
      <c r="K1674" s="1" t="s">
        <v>257</v>
      </c>
      <c r="L1674" s="1" t="s">
        <v>173</v>
      </c>
      <c r="M1674">
        <v>39</v>
      </c>
      <c r="N1674">
        <v>0</v>
      </c>
      <c r="O1674">
        <v>0</v>
      </c>
      <c r="P1674">
        <v>0</v>
      </c>
      <c r="X1674" t="str">
        <f>Attack[[#This Row],[服装]]&amp;Attack[[#This Row],[名前]]&amp;Attack[[#This Row],[レアリティ]]</f>
        <v>ユニフォーム佐久早聖臣ICONIC</v>
      </c>
    </row>
    <row r="1675" spans="1:24" x14ac:dyDescent="0.25">
      <c r="A1675">
        <f>VLOOKUP(Attack[[#This Row],[No用]],SetNo[[No.用]:[vlookup 用]],2,FALSE)</f>
        <v>398</v>
      </c>
      <c r="B1675">
        <f>IF(ROW()=2,1,IF(A1674&lt;&gt;Attack[[#This Row],[No]],1,B1674+1))</f>
        <v>5</v>
      </c>
      <c r="C1675" t="s">
        <v>108</v>
      </c>
      <c r="D1675" t="s">
        <v>131</v>
      </c>
      <c r="E1675" t="s">
        <v>77</v>
      </c>
      <c r="F1675" t="s">
        <v>78</v>
      </c>
      <c r="G1675" t="s">
        <v>135</v>
      </c>
      <c r="H1675" t="s">
        <v>71</v>
      </c>
      <c r="I1675">
        <v>1</v>
      </c>
      <c r="J1675" t="s">
        <v>234</v>
      </c>
      <c r="K1675" s="1" t="s">
        <v>171</v>
      </c>
      <c r="L1675" s="1" t="s">
        <v>173</v>
      </c>
      <c r="M1675">
        <v>39</v>
      </c>
      <c r="N1675">
        <v>0</v>
      </c>
      <c r="O1675">
        <v>0</v>
      </c>
      <c r="P1675">
        <v>0</v>
      </c>
      <c r="X1675" t="str">
        <f>Attack[[#This Row],[服装]]&amp;Attack[[#This Row],[名前]]&amp;Attack[[#This Row],[レアリティ]]</f>
        <v>ユニフォーム佐久早聖臣ICONIC</v>
      </c>
    </row>
    <row r="1676" spans="1:24" x14ac:dyDescent="0.25">
      <c r="A1676">
        <f>VLOOKUP(Attack[[#This Row],[No用]],SetNo[[No.用]:[vlookup 用]],2,FALSE)</f>
        <v>398</v>
      </c>
      <c r="B1676">
        <f>IF(ROW()=2,1,IF(A1675&lt;&gt;Attack[[#This Row],[No]],1,B1675+1))</f>
        <v>6</v>
      </c>
      <c r="C1676" t="s">
        <v>108</v>
      </c>
      <c r="D1676" t="s">
        <v>131</v>
      </c>
      <c r="E1676" t="s">
        <v>77</v>
      </c>
      <c r="F1676" t="s">
        <v>78</v>
      </c>
      <c r="G1676" t="s">
        <v>135</v>
      </c>
      <c r="H1676" t="s">
        <v>71</v>
      </c>
      <c r="I1676">
        <v>1</v>
      </c>
      <c r="J1676" t="s">
        <v>234</v>
      </c>
      <c r="K1676" s="1" t="s">
        <v>264</v>
      </c>
      <c r="L1676" s="1" t="s">
        <v>173</v>
      </c>
      <c r="M1676">
        <v>42</v>
      </c>
      <c r="N1676">
        <v>0</v>
      </c>
      <c r="O1676">
        <v>0</v>
      </c>
      <c r="P1676">
        <v>0</v>
      </c>
      <c r="X1676" t="str">
        <f>Attack[[#This Row],[服装]]&amp;Attack[[#This Row],[名前]]&amp;Attack[[#This Row],[レアリティ]]</f>
        <v>ユニフォーム佐久早聖臣ICONIC</v>
      </c>
    </row>
    <row r="1677" spans="1:24" x14ac:dyDescent="0.25">
      <c r="A1677">
        <f>VLOOKUP(Attack[[#This Row],[No用]],SetNo[[No.用]:[vlookup 用]],2,FALSE)</f>
        <v>398</v>
      </c>
      <c r="B1677">
        <f>IF(ROW()=2,1,IF(A1676&lt;&gt;Attack[[#This Row],[No]],1,B1676+1))</f>
        <v>7</v>
      </c>
      <c r="C1677" t="s">
        <v>108</v>
      </c>
      <c r="D1677" t="s">
        <v>131</v>
      </c>
      <c r="E1677" t="s">
        <v>77</v>
      </c>
      <c r="F1677" t="s">
        <v>78</v>
      </c>
      <c r="G1677" t="s">
        <v>135</v>
      </c>
      <c r="H1677" t="s">
        <v>71</v>
      </c>
      <c r="I1677">
        <v>1</v>
      </c>
      <c r="J1677" t="s">
        <v>234</v>
      </c>
      <c r="K1677" s="1" t="s">
        <v>172</v>
      </c>
      <c r="L1677" s="1" t="s">
        <v>162</v>
      </c>
      <c r="M1677">
        <v>33</v>
      </c>
      <c r="N1677">
        <v>0</v>
      </c>
      <c r="O1677">
        <v>0</v>
      </c>
      <c r="P1677">
        <v>0</v>
      </c>
      <c r="X1677" t="str">
        <f>Attack[[#This Row],[服装]]&amp;Attack[[#This Row],[名前]]&amp;Attack[[#This Row],[レアリティ]]</f>
        <v>ユニフォーム佐久早聖臣ICONIC</v>
      </c>
    </row>
    <row r="1678" spans="1:24" x14ac:dyDescent="0.25">
      <c r="A1678">
        <f>VLOOKUP(Attack[[#This Row],[No用]],SetNo[[No.用]:[vlookup 用]],2,FALSE)</f>
        <v>398</v>
      </c>
      <c r="B1678">
        <f>IF(ROW()=2,1,IF(A1677&lt;&gt;Attack[[#This Row],[No]],1,B1677+1))</f>
        <v>8</v>
      </c>
      <c r="C1678" t="s">
        <v>108</v>
      </c>
      <c r="D1678" t="s">
        <v>131</v>
      </c>
      <c r="E1678" t="s">
        <v>77</v>
      </c>
      <c r="F1678" t="s">
        <v>78</v>
      </c>
      <c r="G1678" t="s">
        <v>135</v>
      </c>
      <c r="H1678" t="s">
        <v>71</v>
      </c>
      <c r="I1678">
        <v>1</v>
      </c>
      <c r="J1678" t="s">
        <v>234</v>
      </c>
      <c r="K1678" s="1" t="s">
        <v>183</v>
      </c>
      <c r="L1678" s="1" t="s">
        <v>224</v>
      </c>
      <c r="M1678">
        <v>51</v>
      </c>
      <c r="N1678">
        <v>0</v>
      </c>
      <c r="O1678">
        <v>61</v>
      </c>
      <c r="P1678">
        <v>0</v>
      </c>
      <c r="W1678" s="1" t="s">
        <v>1469</v>
      </c>
      <c r="X1678" t="str">
        <f>Attack[[#This Row],[服装]]&amp;Attack[[#This Row],[名前]]&amp;Attack[[#This Row],[レアリティ]]</f>
        <v>ユニフォーム佐久早聖臣ICONIC</v>
      </c>
    </row>
    <row r="1679" spans="1:24" x14ac:dyDescent="0.25">
      <c r="A1679">
        <f>VLOOKUP(Attack[[#This Row],[No用]],SetNo[[No.用]:[vlookup 用]],2,FALSE)</f>
        <v>399</v>
      </c>
      <c r="B1679">
        <f>IF(ROW()=2,1,IF(A1678&lt;&gt;Attack[[#This Row],[No]],1,B1678+1))</f>
        <v>1</v>
      </c>
      <c r="C1679" s="1" t="s">
        <v>627</v>
      </c>
      <c r="D1679" s="1" t="s">
        <v>131</v>
      </c>
      <c r="E1679" s="1" t="s">
        <v>73</v>
      </c>
      <c r="F1679" s="1" t="s">
        <v>78</v>
      </c>
      <c r="G1679" s="1" t="s">
        <v>135</v>
      </c>
      <c r="H1679" s="1" t="s">
        <v>71</v>
      </c>
      <c r="I1679">
        <v>1</v>
      </c>
      <c r="J1679" t="s">
        <v>234</v>
      </c>
      <c r="K1679" s="1" t="s">
        <v>168</v>
      </c>
      <c r="L1679" s="1" t="s">
        <v>178</v>
      </c>
      <c r="M1679">
        <v>37</v>
      </c>
      <c r="N1679">
        <v>0</v>
      </c>
      <c r="O1679">
        <v>0</v>
      </c>
      <c r="P1679">
        <v>0</v>
      </c>
      <c r="X1679" t="str">
        <f>Attack[[#This Row],[服装]]&amp;Attack[[#This Row],[名前]]&amp;Attack[[#This Row],[レアリティ]]</f>
        <v>サバゲ佐久早聖臣ICONIC</v>
      </c>
    </row>
    <row r="1680" spans="1:24" x14ac:dyDescent="0.25">
      <c r="A1680">
        <f>VLOOKUP(Attack[[#This Row],[No用]],SetNo[[No.用]:[vlookup 用]],2,FALSE)</f>
        <v>399</v>
      </c>
      <c r="B1680">
        <f>IF(ROW()=2,1,IF(A1679&lt;&gt;Attack[[#This Row],[No]],1,B1679+1))</f>
        <v>2</v>
      </c>
      <c r="C1680" s="1" t="s">
        <v>627</v>
      </c>
      <c r="D1680" s="1" t="s">
        <v>131</v>
      </c>
      <c r="E1680" s="1" t="s">
        <v>73</v>
      </c>
      <c r="F1680" s="1" t="s">
        <v>78</v>
      </c>
      <c r="G1680" s="1" t="s">
        <v>135</v>
      </c>
      <c r="H1680" s="1" t="s">
        <v>71</v>
      </c>
      <c r="I1680">
        <v>1</v>
      </c>
      <c r="J1680" t="s">
        <v>234</v>
      </c>
      <c r="K1680" s="1" t="s">
        <v>169</v>
      </c>
      <c r="L1680" s="1" t="s">
        <v>178</v>
      </c>
      <c r="M1680">
        <v>37</v>
      </c>
      <c r="N1680">
        <v>0</v>
      </c>
      <c r="O1680">
        <v>0</v>
      </c>
      <c r="P1680">
        <v>0</v>
      </c>
      <c r="X1680" t="str">
        <f>Attack[[#This Row],[服装]]&amp;Attack[[#This Row],[名前]]&amp;Attack[[#This Row],[レアリティ]]</f>
        <v>サバゲ佐久早聖臣ICONIC</v>
      </c>
    </row>
    <row r="1681" spans="1:24" x14ac:dyDescent="0.25">
      <c r="A1681">
        <f>VLOOKUP(Attack[[#This Row],[No用]],SetNo[[No.用]:[vlookup 用]],2,FALSE)</f>
        <v>399</v>
      </c>
      <c r="B1681">
        <f>IF(ROW()=2,1,IF(A1680&lt;&gt;Attack[[#This Row],[No]],1,B1680+1))</f>
        <v>3</v>
      </c>
      <c r="C1681" s="1" t="s">
        <v>627</v>
      </c>
      <c r="D1681" s="1" t="s">
        <v>131</v>
      </c>
      <c r="E1681" s="1" t="s">
        <v>73</v>
      </c>
      <c r="F1681" s="1" t="s">
        <v>78</v>
      </c>
      <c r="G1681" s="1" t="s">
        <v>135</v>
      </c>
      <c r="H1681" s="1" t="s">
        <v>71</v>
      </c>
      <c r="I1681">
        <v>1</v>
      </c>
      <c r="J1681" t="s">
        <v>234</v>
      </c>
      <c r="K1681" s="1" t="s">
        <v>170</v>
      </c>
      <c r="L1681" s="1" t="s">
        <v>173</v>
      </c>
      <c r="M1681">
        <v>39</v>
      </c>
      <c r="N1681">
        <v>0</v>
      </c>
      <c r="O1681">
        <v>0</v>
      </c>
      <c r="P1681">
        <v>0</v>
      </c>
      <c r="X1681" t="str">
        <f>Attack[[#This Row],[服装]]&amp;Attack[[#This Row],[名前]]&amp;Attack[[#This Row],[レアリティ]]</f>
        <v>サバゲ佐久早聖臣ICONIC</v>
      </c>
    </row>
    <row r="1682" spans="1:24" x14ac:dyDescent="0.25">
      <c r="A1682">
        <f>VLOOKUP(Attack[[#This Row],[No用]],SetNo[[No.用]:[vlookup 用]],2,FALSE)</f>
        <v>399</v>
      </c>
      <c r="B1682">
        <f>IF(ROW()=2,1,IF(A1681&lt;&gt;Attack[[#This Row],[No]],1,B1681+1))</f>
        <v>4</v>
      </c>
      <c r="C1682" s="1" t="s">
        <v>627</v>
      </c>
      <c r="D1682" s="1" t="s">
        <v>131</v>
      </c>
      <c r="E1682" s="1" t="s">
        <v>73</v>
      </c>
      <c r="F1682" s="1" t="s">
        <v>78</v>
      </c>
      <c r="G1682" s="1" t="s">
        <v>135</v>
      </c>
      <c r="H1682" s="1" t="s">
        <v>71</v>
      </c>
      <c r="I1682">
        <v>1</v>
      </c>
      <c r="J1682" t="s">
        <v>234</v>
      </c>
      <c r="K1682" s="1" t="s">
        <v>257</v>
      </c>
      <c r="L1682" s="1" t="s">
        <v>173</v>
      </c>
      <c r="M1682">
        <v>39</v>
      </c>
      <c r="N1682">
        <v>0</v>
      </c>
      <c r="O1682">
        <v>0</v>
      </c>
      <c r="P1682">
        <v>0</v>
      </c>
      <c r="X1682" t="str">
        <f>Attack[[#This Row],[服装]]&amp;Attack[[#This Row],[名前]]&amp;Attack[[#This Row],[レアリティ]]</f>
        <v>サバゲ佐久早聖臣ICONIC</v>
      </c>
    </row>
    <row r="1683" spans="1:24" x14ac:dyDescent="0.25">
      <c r="A1683">
        <f>VLOOKUP(Attack[[#This Row],[No用]],SetNo[[No.用]:[vlookup 用]],2,FALSE)</f>
        <v>399</v>
      </c>
      <c r="B1683">
        <f>IF(ROW()=2,1,IF(A1682&lt;&gt;Attack[[#This Row],[No]],1,B1682+1))</f>
        <v>5</v>
      </c>
      <c r="C1683" s="1" t="s">
        <v>627</v>
      </c>
      <c r="D1683" s="1" t="s">
        <v>131</v>
      </c>
      <c r="E1683" s="1" t="s">
        <v>73</v>
      </c>
      <c r="F1683" s="1" t="s">
        <v>78</v>
      </c>
      <c r="G1683" s="1" t="s">
        <v>135</v>
      </c>
      <c r="H1683" s="1" t="s">
        <v>71</v>
      </c>
      <c r="I1683">
        <v>1</v>
      </c>
      <c r="J1683" t="s">
        <v>234</v>
      </c>
      <c r="K1683" s="1" t="s">
        <v>171</v>
      </c>
      <c r="L1683" s="1" t="s">
        <v>173</v>
      </c>
      <c r="M1683">
        <v>39</v>
      </c>
      <c r="N1683">
        <v>0</v>
      </c>
      <c r="O1683">
        <v>0</v>
      </c>
      <c r="P1683">
        <v>0</v>
      </c>
      <c r="X1683" t="str">
        <f>Attack[[#This Row],[服装]]&amp;Attack[[#This Row],[名前]]&amp;Attack[[#This Row],[レアリティ]]</f>
        <v>サバゲ佐久早聖臣ICONIC</v>
      </c>
    </row>
    <row r="1684" spans="1:24" x14ac:dyDescent="0.25">
      <c r="A1684">
        <f>VLOOKUP(Attack[[#This Row],[No用]],SetNo[[No.用]:[vlookup 用]],2,FALSE)</f>
        <v>399</v>
      </c>
      <c r="B1684">
        <f>IF(ROW()=2,1,IF(A1683&lt;&gt;Attack[[#This Row],[No]],1,B1683+1))</f>
        <v>6</v>
      </c>
      <c r="C1684" s="1" t="s">
        <v>627</v>
      </c>
      <c r="D1684" s="1" t="s">
        <v>131</v>
      </c>
      <c r="E1684" s="1" t="s">
        <v>73</v>
      </c>
      <c r="F1684" s="1" t="s">
        <v>78</v>
      </c>
      <c r="G1684" s="1" t="s">
        <v>135</v>
      </c>
      <c r="H1684" s="1" t="s">
        <v>71</v>
      </c>
      <c r="I1684">
        <v>1</v>
      </c>
      <c r="J1684" t="s">
        <v>234</v>
      </c>
      <c r="K1684" s="1" t="s">
        <v>264</v>
      </c>
      <c r="L1684" s="1" t="s">
        <v>173</v>
      </c>
      <c r="M1684">
        <v>42</v>
      </c>
      <c r="N1684">
        <v>0</v>
      </c>
      <c r="O1684">
        <v>0</v>
      </c>
      <c r="P1684">
        <v>0</v>
      </c>
      <c r="X1684" t="str">
        <f>Attack[[#This Row],[服装]]&amp;Attack[[#This Row],[名前]]&amp;Attack[[#This Row],[レアリティ]]</f>
        <v>サバゲ佐久早聖臣ICONIC</v>
      </c>
    </row>
    <row r="1685" spans="1:24" x14ac:dyDescent="0.25">
      <c r="A1685">
        <f>VLOOKUP(Attack[[#This Row],[No用]],SetNo[[No.用]:[vlookup 用]],2,FALSE)</f>
        <v>399</v>
      </c>
      <c r="B1685">
        <f>IF(ROW()=2,1,IF(A1684&lt;&gt;Attack[[#This Row],[No]],1,B1684+1))</f>
        <v>7</v>
      </c>
      <c r="C1685" s="1" t="s">
        <v>627</v>
      </c>
      <c r="D1685" s="1" t="s">
        <v>131</v>
      </c>
      <c r="E1685" s="1" t="s">
        <v>73</v>
      </c>
      <c r="F1685" s="1" t="s">
        <v>78</v>
      </c>
      <c r="G1685" s="1" t="s">
        <v>135</v>
      </c>
      <c r="H1685" s="1" t="s">
        <v>71</v>
      </c>
      <c r="I1685">
        <v>1</v>
      </c>
      <c r="J1685" t="s">
        <v>234</v>
      </c>
      <c r="K1685" s="1" t="s">
        <v>172</v>
      </c>
      <c r="L1685" s="1" t="s">
        <v>162</v>
      </c>
      <c r="M1685">
        <v>33</v>
      </c>
      <c r="N1685">
        <v>0</v>
      </c>
      <c r="O1685">
        <v>0</v>
      </c>
      <c r="P1685">
        <v>0</v>
      </c>
      <c r="X1685" t="str">
        <f>Attack[[#This Row],[服装]]&amp;Attack[[#This Row],[名前]]&amp;Attack[[#This Row],[レアリティ]]</f>
        <v>サバゲ佐久早聖臣ICONIC</v>
      </c>
    </row>
    <row r="1686" spans="1:24" x14ac:dyDescent="0.25">
      <c r="A1686">
        <f>VLOOKUP(Attack[[#This Row],[No用]],SetNo[[No.用]:[vlookup 用]],2,FALSE)</f>
        <v>399</v>
      </c>
      <c r="B1686">
        <f>IF(ROW()=2,1,IF(A1685&lt;&gt;Attack[[#This Row],[No]],1,B1685+1))</f>
        <v>8</v>
      </c>
      <c r="C1686" s="1" t="s">
        <v>627</v>
      </c>
      <c r="D1686" s="1" t="s">
        <v>131</v>
      </c>
      <c r="E1686" s="1" t="s">
        <v>73</v>
      </c>
      <c r="F1686" s="1" t="s">
        <v>78</v>
      </c>
      <c r="G1686" s="1" t="s">
        <v>135</v>
      </c>
      <c r="H1686" s="1" t="s">
        <v>71</v>
      </c>
      <c r="I1686">
        <v>1</v>
      </c>
      <c r="J1686" t="s">
        <v>234</v>
      </c>
      <c r="K1686" s="1" t="s">
        <v>264</v>
      </c>
      <c r="L1686" s="1" t="s">
        <v>224</v>
      </c>
      <c r="M1686">
        <v>51</v>
      </c>
      <c r="N1686">
        <v>0</v>
      </c>
      <c r="O1686">
        <v>61</v>
      </c>
      <c r="P1686">
        <v>0</v>
      </c>
      <c r="W1686" s="1" t="s">
        <v>1471</v>
      </c>
      <c r="X1686" t="str">
        <f>Attack[[#This Row],[服装]]&amp;Attack[[#This Row],[名前]]&amp;Attack[[#This Row],[レアリティ]]</f>
        <v>サバゲ佐久早聖臣ICONIC</v>
      </c>
    </row>
    <row r="1687" spans="1:24" x14ac:dyDescent="0.25">
      <c r="A1687">
        <f>VLOOKUP(Attack[[#This Row],[No用]],SetNo[[No.用]:[vlookup 用]],2,FALSE)</f>
        <v>399</v>
      </c>
      <c r="B1687">
        <f>IF(ROW()=2,1,IF(A1686&lt;&gt;Attack[[#This Row],[No]],1,B1686+1))</f>
        <v>9</v>
      </c>
      <c r="C1687" s="1" t="s">
        <v>627</v>
      </c>
      <c r="D1687" s="1" t="s">
        <v>131</v>
      </c>
      <c r="E1687" s="1" t="s">
        <v>73</v>
      </c>
      <c r="F1687" s="1" t="s">
        <v>78</v>
      </c>
      <c r="G1687" s="1" t="s">
        <v>135</v>
      </c>
      <c r="H1687" s="1" t="s">
        <v>71</v>
      </c>
      <c r="I1687">
        <v>1</v>
      </c>
      <c r="J1687" t="s">
        <v>234</v>
      </c>
      <c r="K1687" s="1" t="s">
        <v>171</v>
      </c>
      <c r="L1687" s="1" t="s">
        <v>224</v>
      </c>
      <c r="M1687">
        <v>51</v>
      </c>
      <c r="N1687">
        <v>0</v>
      </c>
      <c r="O1687">
        <v>61</v>
      </c>
      <c r="P1687">
        <v>0</v>
      </c>
      <c r="W1687" s="1" t="s">
        <v>1473</v>
      </c>
      <c r="X1687" t="str">
        <f>Attack[[#This Row],[服装]]&amp;Attack[[#This Row],[名前]]&amp;Attack[[#This Row],[レアリティ]]</f>
        <v>サバゲ佐久早聖臣ICONIC</v>
      </c>
    </row>
    <row r="1688" spans="1:24" x14ac:dyDescent="0.25">
      <c r="A1688">
        <f>VLOOKUP(Attack[[#This Row],[No用]],SetNo[[No.用]:[vlookup 用]],2,FALSE)</f>
        <v>400</v>
      </c>
      <c r="B1688">
        <f>IF(ROW()=2,1,IF(A1687&lt;&gt;Attack[[#This Row],[No]],1,B1687+1))</f>
        <v>1</v>
      </c>
      <c r="C1688" s="1" t="s">
        <v>815</v>
      </c>
      <c r="D1688" s="1" t="s">
        <v>131</v>
      </c>
      <c r="E1688" s="1" t="s">
        <v>90</v>
      </c>
      <c r="F1688" s="1" t="s">
        <v>78</v>
      </c>
      <c r="G1688" s="1" t="s">
        <v>135</v>
      </c>
      <c r="H1688" s="1" t="s">
        <v>71</v>
      </c>
      <c r="I1688">
        <v>1</v>
      </c>
      <c r="J1688" t="s">
        <v>234</v>
      </c>
      <c r="K1688" s="1" t="s">
        <v>168</v>
      </c>
      <c r="L1688" s="1" t="s">
        <v>162</v>
      </c>
      <c r="M1688">
        <v>36</v>
      </c>
      <c r="N1688">
        <v>0</v>
      </c>
      <c r="O1688">
        <v>0</v>
      </c>
      <c r="P1688">
        <v>0</v>
      </c>
      <c r="X1688" t="str">
        <f>Attack[[#This Row],[服装]]&amp;Attack[[#This Row],[名前]]&amp;Attack[[#This Row],[レアリティ]]</f>
        <v>新年2佐久早聖臣ICONIC</v>
      </c>
    </row>
    <row r="1689" spans="1:24" x14ac:dyDescent="0.25">
      <c r="A1689">
        <f>VLOOKUP(Attack[[#This Row],[No用]],SetNo[[No.用]:[vlookup 用]],2,FALSE)</f>
        <v>400</v>
      </c>
      <c r="B1689">
        <f>IF(ROW()=2,1,IF(A1688&lt;&gt;Attack[[#This Row],[No]],1,B1688+1))</f>
        <v>2</v>
      </c>
      <c r="C1689" s="1" t="s">
        <v>815</v>
      </c>
      <c r="D1689" s="1" t="s">
        <v>131</v>
      </c>
      <c r="E1689" s="1" t="s">
        <v>90</v>
      </c>
      <c r="F1689" s="1" t="s">
        <v>78</v>
      </c>
      <c r="G1689" s="1" t="s">
        <v>135</v>
      </c>
      <c r="H1689" s="1" t="s">
        <v>71</v>
      </c>
      <c r="I1689">
        <v>1</v>
      </c>
      <c r="J1689" t="s">
        <v>234</v>
      </c>
      <c r="K1689" s="1" t="s">
        <v>169</v>
      </c>
      <c r="L1689" s="1" t="s">
        <v>162</v>
      </c>
      <c r="M1689">
        <v>33</v>
      </c>
      <c r="N1689">
        <v>0</v>
      </c>
      <c r="O1689">
        <v>0</v>
      </c>
      <c r="P1689">
        <v>0</v>
      </c>
      <c r="X1689" t="str">
        <f>Attack[[#This Row],[服装]]&amp;Attack[[#This Row],[名前]]&amp;Attack[[#This Row],[レアリティ]]</f>
        <v>新年2佐久早聖臣ICONIC</v>
      </c>
    </row>
    <row r="1690" spans="1:24" x14ac:dyDescent="0.25">
      <c r="A1690">
        <f>VLOOKUP(Attack[[#This Row],[No用]],SetNo[[No.用]:[vlookup 用]],2,FALSE)</f>
        <v>400</v>
      </c>
      <c r="B1690">
        <f>IF(ROW()=2,1,IF(A1689&lt;&gt;Attack[[#This Row],[No]],1,B1689+1))</f>
        <v>3</v>
      </c>
      <c r="C1690" s="1" t="s">
        <v>815</v>
      </c>
      <c r="D1690" s="1" t="s">
        <v>131</v>
      </c>
      <c r="E1690" s="1" t="s">
        <v>90</v>
      </c>
      <c r="F1690" s="1" t="s">
        <v>78</v>
      </c>
      <c r="G1690" s="1" t="s">
        <v>135</v>
      </c>
      <c r="H1690" s="1" t="s">
        <v>71</v>
      </c>
      <c r="I1690">
        <v>1</v>
      </c>
      <c r="J1690" t="s">
        <v>234</v>
      </c>
      <c r="K1690" s="1" t="s">
        <v>170</v>
      </c>
      <c r="L1690" s="1" t="s">
        <v>173</v>
      </c>
      <c r="M1690">
        <v>39</v>
      </c>
      <c r="N1690">
        <v>0</v>
      </c>
      <c r="O1690">
        <v>0</v>
      </c>
      <c r="P1690">
        <v>0</v>
      </c>
      <c r="X1690" t="str">
        <f>Attack[[#This Row],[服装]]&amp;Attack[[#This Row],[名前]]&amp;Attack[[#This Row],[レアリティ]]</f>
        <v>新年2佐久早聖臣ICONIC</v>
      </c>
    </row>
    <row r="1691" spans="1:24" x14ac:dyDescent="0.25">
      <c r="A1691">
        <f>VLOOKUP(Attack[[#This Row],[No用]],SetNo[[No.用]:[vlookup 用]],2,FALSE)</f>
        <v>400</v>
      </c>
      <c r="B1691">
        <f>IF(ROW()=2,1,IF(A1690&lt;&gt;Attack[[#This Row],[No]],1,B1690+1))</f>
        <v>4</v>
      </c>
      <c r="C1691" s="1" t="s">
        <v>815</v>
      </c>
      <c r="D1691" s="1" t="s">
        <v>131</v>
      </c>
      <c r="E1691" s="1" t="s">
        <v>90</v>
      </c>
      <c r="F1691" s="1" t="s">
        <v>78</v>
      </c>
      <c r="G1691" s="1" t="s">
        <v>135</v>
      </c>
      <c r="H1691" s="1" t="s">
        <v>71</v>
      </c>
      <c r="I1691">
        <v>1</v>
      </c>
      <c r="J1691" t="s">
        <v>234</v>
      </c>
      <c r="K1691" s="1" t="s">
        <v>257</v>
      </c>
      <c r="L1691" s="1" t="s">
        <v>173</v>
      </c>
      <c r="M1691">
        <v>39</v>
      </c>
      <c r="N1691">
        <v>0</v>
      </c>
      <c r="O1691">
        <v>0</v>
      </c>
      <c r="P1691">
        <v>0</v>
      </c>
      <c r="X1691" t="str">
        <f>Attack[[#This Row],[服装]]&amp;Attack[[#This Row],[名前]]&amp;Attack[[#This Row],[レアリティ]]</f>
        <v>新年2佐久早聖臣ICONIC</v>
      </c>
    </row>
    <row r="1692" spans="1:24" x14ac:dyDescent="0.25">
      <c r="A1692">
        <f>VLOOKUP(Attack[[#This Row],[No用]],SetNo[[No.用]:[vlookup 用]],2,FALSE)</f>
        <v>400</v>
      </c>
      <c r="B1692">
        <f>IF(ROW()=2,1,IF(A1691&lt;&gt;Attack[[#This Row],[No]],1,B1691+1))</f>
        <v>5</v>
      </c>
      <c r="C1692" s="1" t="s">
        <v>815</v>
      </c>
      <c r="D1692" s="1" t="s">
        <v>131</v>
      </c>
      <c r="E1692" s="1" t="s">
        <v>90</v>
      </c>
      <c r="F1692" s="1" t="s">
        <v>78</v>
      </c>
      <c r="G1692" s="1" t="s">
        <v>135</v>
      </c>
      <c r="H1692" s="1" t="s">
        <v>71</v>
      </c>
      <c r="I1692">
        <v>1</v>
      </c>
      <c r="J1692" t="s">
        <v>234</v>
      </c>
      <c r="K1692" s="1" t="s">
        <v>171</v>
      </c>
      <c r="L1692" s="1" t="s">
        <v>173</v>
      </c>
      <c r="M1692">
        <v>39</v>
      </c>
      <c r="N1692">
        <v>0</v>
      </c>
      <c r="O1692">
        <v>0</v>
      </c>
      <c r="P1692">
        <v>0</v>
      </c>
      <c r="X1692" t="str">
        <f>Attack[[#This Row],[服装]]&amp;Attack[[#This Row],[名前]]&amp;Attack[[#This Row],[レアリティ]]</f>
        <v>新年2佐久早聖臣ICONIC</v>
      </c>
    </row>
    <row r="1693" spans="1:24" x14ac:dyDescent="0.25">
      <c r="A1693">
        <f>VLOOKUP(Attack[[#This Row],[No用]],SetNo[[No.用]:[vlookup 用]],2,FALSE)</f>
        <v>400</v>
      </c>
      <c r="B1693">
        <f>IF(ROW()=2,1,IF(A1692&lt;&gt;Attack[[#This Row],[No]],1,B1692+1))</f>
        <v>6</v>
      </c>
      <c r="C1693" s="1" t="s">
        <v>815</v>
      </c>
      <c r="D1693" s="1" t="s">
        <v>131</v>
      </c>
      <c r="E1693" s="1" t="s">
        <v>90</v>
      </c>
      <c r="F1693" s="1" t="s">
        <v>78</v>
      </c>
      <c r="G1693" s="1" t="s">
        <v>135</v>
      </c>
      <c r="H1693" s="1" t="s">
        <v>71</v>
      </c>
      <c r="I1693">
        <v>1</v>
      </c>
      <c r="J1693" t="s">
        <v>234</v>
      </c>
      <c r="K1693" s="1" t="s">
        <v>264</v>
      </c>
      <c r="L1693" s="1" t="s">
        <v>173</v>
      </c>
      <c r="M1693">
        <v>42</v>
      </c>
      <c r="N1693">
        <v>0</v>
      </c>
      <c r="O1693">
        <v>0</v>
      </c>
      <c r="P1693">
        <v>0</v>
      </c>
      <c r="X1693" t="str">
        <f>Attack[[#This Row],[服装]]&amp;Attack[[#This Row],[名前]]&amp;Attack[[#This Row],[レアリティ]]</f>
        <v>新年2佐久早聖臣ICONIC</v>
      </c>
    </row>
    <row r="1694" spans="1:24" x14ac:dyDescent="0.25">
      <c r="A1694">
        <f>VLOOKUP(Attack[[#This Row],[No用]],SetNo[[No.用]:[vlookup 用]],2,FALSE)</f>
        <v>400</v>
      </c>
      <c r="B1694">
        <f>IF(ROW()=2,1,IF(A1693&lt;&gt;Attack[[#This Row],[No]],1,B1693+1))</f>
        <v>7</v>
      </c>
      <c r="C1694" s="1" t="s">
        <v>815</v>
      </c>
      <c r="D1694" s="1" t="s">
        <v>131</v>
      </c>
      <c r="E1694" s="1" t="s">
        <v>90</v>
      </c>
      <c r="F1694" s="1" t="s">
        <v>78</v>
      </c>
      <c r="G1694" s="1" t="s">
        <v>135</v>
      </c>
      <c r="H1694" s="1" t="s">
        <v>71</v>
      </c>
      <c r="I1694">
        <v>1</v>
      </c>
      <c r="J1694" t="s">
        <v>234</v>
      </c>
      <c r="K1694" s="1" t="s">
        <v>172</v>
      </c>
      <c r="L1694" s="1" t="s">
        <v>162</v>
      </c>
      <c r="M1694">
        <v>33</v>
      </c>
      <c r="N1694">
        <v>0</v>
      </c>
      <c r="O1694">
        <v>0</v>
      </c>
      <c r="P1694">
        <v>0</v>
      </c>
      <c r="X1694" t="str">
        <f>Attack[[#This Row],[服装]]&amp;Attack[[#This Row],[名前]]&amp;Attack[[#This Row],[レアリティ]]</f>
        <v>新年2佐久早聖臣ICONIC</v>
      </c>
    </row>
    <row r="1695" spans="1:24" x14ac:dyDescent="0.25">
      <c r="A1695">
        <f>VLOOKUP(Attack[[#This Row],[No用]],SetNo[[No.用]:[vlookup 用]],2,FALSE)</f>
        <v>400</v>
      </c>
      <c r="B1695">
        <f>IF(ROW()=2,1,IF(A1694&lt;&gt;Attack[[#This Row],[No]],1,B1694+1))</f>
        <v>8</v>
      </c>
      <c r="C1695" s="1" t="s">
        <v>815</v>
      </c>
      <c r="D1695" s="1" t="s">
        <v>131</v>
      </c>
      <c r="E1695" s="1" t="s">
        <v>90</v>
      </c>
      <c r="F1695" s="1" t="s">
        <v>78</v>
      </c>
      <c r="G1695" s="1" t="s">
        <v>135</v>
      </c>
      <c r="H1695" s="1" t="s">
        <v>71</v>
      </c>
      <c r="I1695">
        <v>1</v>
      </c>
      <c r="J1695" t="s">
        <v>234</v>
      </c>
      <c r="K1695" s="1" t="s">
        <v>183</v>
      </c>
      <c r="L1695" s="1" t="s">
        <v>224</v>
      </c>
      <c r="M1695">
        <v>51</v>
      </c>
      <c r="N1695">
        <v>0</v>
      </c>
      <c r="O1695">
        <v>61</v>
      </c>
      <c r="P1695">
        <v>0</v>
      </c>
      <c r="W1695" s="1" t="s">
        <v>1469</v>
      </c>
      <c r="X1695" t="str">
        <f>Attack[[#This Row],[服装]]&amp;Attack[[#This Row],[名前]]&amp;Attack[[#This Row],[レアリティ]]</f>
        <v>新年2佐久早聖臣ICONIC</v>
      </c>
    </row>
    <row r="1696" spans="1:24" x14ac:dyDescent="0.25">
      <c r="A1696">
        <f>VLOOKUP(Attack[[#This Row],[No用]],SetNo[[No.用]:[vlookup 用]],2,FALSE)</f>
        <v>400</v>
      </c>
      <c r="B1696">
        <f>IF(ROW()=2,1,IF(A1695&lt;&gt;Attack[[#This Row],[No]],1,B1695+1))</f>
        <v>9</v>
      </c>
      <c r="C1696" s="1" t="s">
        <v>815</v>
      </c>
      <c r="D1696" s="1" t="s">
        <v>131</v>
      </c>
      <c r="E1696" s="1" t="s">
        <v>90</v>
      </c>
      <c r="F1696" s="1" t="s">
        <v>78</v>
      </c>
      <c r="G1696" s="1" t="s">
        <v>135</v>
      </c>
      <c r="H1696" s="1" t="s">
        <v>71</v>
      </c>
      <c r="I1696">
        <v>1</v>
      </c>
      <c r="J1696" t="s">
        <v>234</v>
      </c>
      <c r="K1696" s="1" t="s">
        <v>264</v>
      </c>
      <c r="L1696" s="1" t="s">
        <v>224</v>
      </c>
      <c r="M1696">
        <v>51</v>
      </c>
      <c r="N1696">
        <v>0</v>
      </c>
      <c r="O1696">
        <v>61</v>
      </c>
      <c r="P1696">
        <v>0</v>
      </c>
      <c r="W1696" s="1" t="s">
        <v>1471</v>
      </c>
      <c r="X1696" t="str">
        <f>Attack[[#This Row],[服装]]&amp;Attack[[#This Row],[名前]]&amp;Attack[[#This Row],[レアリティ]]</f>
        <v>新年2佐久早聖臣ICONIC</v>
      </c>
    </row>
    <row r="1697" spans="1:24" x14ac:dyDescent="0.25">
      <c r="A1697">
        <f>VLOOKUP(Attack[[#This Row],[No用]],SetNo[[No.用]:[vlookup 用]],2,FALSE)</f>
        <v>401</v>
      </c>
      <c r="B1697">
        <f>IF(ROW()=2,1,IF(A1696&lt;&gt;Attack[[#This Row],[No]],1,B1696+1))</f>
        <v>1</v>
      </c>
      <c r="C1697" s="1" t="s">
        <v>1446</v>
      </c>
      <c r="D1697" s="1" t="s">
        <v>131</v>
      </c>
      <c r="E1697" s="1" t="s">
        <v>77</v>
      </c>
      <c r="F1697" s="1" t="s">
        <v>78</v>
      </c>
      <c r="G1697" s="1" t="s">
        <v>135</v>
      </c>
      <c r="H1697" s="1" t="s">
        <v>71</v>
      </c>
      <c r="I1697">
        <v>1</v>
      </c>
      <c r="J1697" t="s">
        <v>234</v>
      </c>
      <c r="K1697" s="1" t="s">
        <v>168</v>
      </c>
      <c r="L1697" s="1" t="s">
        <v>178</v>
      </c>
      <c r="M1697">
        <v>40</v>
      </c>
      <c r="N1697">
        <v>0</v>
      </c>
      <c r="O1697">
        <v>0</v>
      </c>
      <c r="P1697">
        <v>0</v>
      </c>
      <c r="X1697" t="str">
        <f>Attack[[#This Row],[服装]]&amp;Attack[[#This Row],[名前]]&amp;Attack[[#This Row],[レアリティ]]</f>
        <v>和装体験佐久早聖臣ICONIC</v>
      </c>
    </row>
    <row r="1698" spans="1:24" x14ac:dyDescent="0.25">
      <c r="A1698">
        <f>VLOOKUP(Attack[[#This Row],[No用]],SetNo[[No.用]:[vlookup 用]],2,FALSE)</f>
        <v>401</v>
      </c>
      <c r="B1698">
        <f>IF(ROW()=2,1,IF(A1697&lt;&gt;Attack[[#This Row],[No]],1,B1697+1))</f>
        <v>2</v>
      </c>
      <c r="C1698" s="1" t="s">
        <v>1446</v>
      </c>
      <c r="D1698" s="1" t="s">
        <v>131</v>
      </c>
      <c r="E1698" s="1" t="s">
        <v>77</v>
      </c>
      <c r="F1698" s="1" t="s">
        <v>78</v>
      </c>
      <c r="G1698" s="1" t="s">
        <v>135</v>
      </c>
      <c r="H1698" s="1" t="s">
        <v>71</v>
      </c>
      <c r="I1698">
        <v>1</v>
      </c>
      <c r="J1698" t="s">
        <v>234</v>
      </c>
      <c r="K1698" s="1" t="s">
        <v>169</v>
      </c>
      <c r="L1698" s="1" t="s">
        <v>162</v>
      </c>
      <c r="M1698">
        <v>34</v>
      </c>
      <c r="N1698">
        <v>0</v>
      </c>
      <c r="O1698">
        <v>0</v>
      </c>
      <c r="P1698">
        <v>0</v>
      </c>
      <c r="X1698" t="str">
        <f>Attack[[#This Row],[服装]]&amp;Attack[[#This Row],[名前]]&amp;Attack[[#This Row],[レアリティ]]</f>
        <v>和装体験佐久早聖臣ICONIC</v>
      </c>
    </row>
    <row r="1699" spans="1:24" x14ac:dyDescent="0.25">
      <c r="A1699">
        <f>VLOOKUP(Attack[[#This Row],[No用]],SetNo[[No.用]:[vlookup 用]],2,FALSE)</f>
        <v>401</v>
      </c>
      <c r="B1699">
        <f>IF(ROW()=2,1,IF(A1698&lt;&gt;Attack[[#This Row],[No]],1,B1698+1))</f>
        <v>3</v>
      </c>
      <c r="C1699" s="1" t="s">
        <v>1446</v>
      </c>
      <c r="D1699" s="1" t="s">
        <v>131</v>
      </c>
      <c r="E1699" s="1" t="s">
        <v>77</v>
      </c>
      <c r="F1699" s="1" t="s">
        <v>78</v>
      </c>
      <c r="G1699" s="1" t="s">
        <v>135</v>
      </c>
      <c r="H1699" s="1" t="s">
        <v>71</v>
      </c>
      <c r="I1699">
        <v>1</v>
      </c>
      <c r="J1699" t="s">
        <v>234</v>
      </c>
      <c r="K1699" s="1" t="s">
        <v>170</v>
      </c>
      <c r="L1699" s="1" t="s">
        <v>173</v>
      </c>
      <c r="M1699">
        <v>40</v>
      </c>
      <c r="N1699">
        <v>0</v>
      </c>
      <c r="O1699">
        <v>0</v>
      </c>
      <c r="P1699">
        <v>0</v>
      </c>
      <c r="X1699" t="str">
        <f>Attack[[#This Row],[服装]]&amp;Attack[[#This Row],[名前]]&amp;Attack[[#This Row],[レアリティ]]</f>
        <v>和装体験佐久早聖臣ICONIC</v>
      </c>
    </row>
    <row r="1700" spans="1:24" x14ac:dyDescent="0.25">
      <c r="A1700">
        <f>VLOOKUP(Attack[[#This Row],[No用]],SetNo[[No.用]:[vlookup 用]],2,FALSE)</f>
        <v>401</v>
      </c>
      <c r="B1700">
        <f>IF(ROW()=2,1,IF(A1699&lt;&gt;Attack[[#This Row],[No]],1,B1699+1))</f>
        <v>4</v>
      </c>
      <c r="C1700" s="1" t="s">
        <v>1446</v>
      </c>
      <c r="D1700" s="1" t="s">
        <v>131</v>
      </c>
      <c r="E1700" s="1" t="s">
        <v>77</v>
      </c>
      <c r="F1700" s="1" t="s">
        <v>78</v>
      </c>
      <c r="G1700" s="1" t="s">
        <v>135</v>
      </c>
      <c r="H1700" s="1" t="s">
        <v>71</v>
      </c>
      <c r="I1700">
        <v>1</v>
      </c>
      <c r="J1700" t="s">
        <v>234</v>
      </c>
      <c r="K1700" s="1" t="s">
        <v>257</v>
      </c>
      <c r="L1700" s="1" t="s">
        <v>173</v>
      </c>
      <c r="M1700">
        <v>40</v>
      </c>
      <c r="N1700">
        <v>0</v>
      </c>
      <c r="O1700">
        <v>0</v>
      </c>
      <c r="P1700">
        <v>0</v>
      </c>
      <c r="X1700" t="str">
        <f>Attack[[#This Row],[服装]]&amp;Attack[[#This Row],[名前]]&amp;Attack[[#This Row],[レアリティ]]</f>
        <v>和装体験佐久早聖臣ICONIC</v>
      </c>
    </row>
    <row r="1701" spans="1:24" x14ac:dyDescent="0.25">
      <c r="A1701">
        <f>VLOOKUP(Attack[[#This Row],[No用]],SetNo[[No.用]:[vlookup 用]],2,FALSE)</f>
        <v>401</v>
      </c>
      <c r="B1701">
        <f>IF(ROW()=2,1,IF(A1700&lt;&gt;Attack[[#This Row],[No]],1,B1700+1))</f>
        <v>5</v>
      </c>
      <c r="C1701" s="1" t="s">
        <v>1446</v>
      </c>
      <c r="D1701" s="1" t="s">
        <v>131</v>
      </c>
      <c r="E1701" s="1" t="s">
        <v>77</v>
      </c>
      <c r="F1701" s="1" t="s">
        <v>78</v>
      </c>
      <c r="G1701" s="1" t="s">
        <v>135</v>
      </c>
      <c r="H1701" s="1" t="s">
        <v>71</v>
      </c>
      <c r="I1701">
        <v>1</v>
      </c>
      <c r="J1701" t="s">
        <v>234</v>
      </c>
      <c r="K1701" s="1" t="s">
        <v>171</v>
      </c>
      <c r="L1701" s="1" t="s">
        <v>173</v>
      </c>
      <c r="M1701">
        <v>40</v>
      </c>
      <c r="N1701">
        <v>0</v>
      </c>
      <c r="O1701">
        <v>0</v>
      </c>
      <c r="P1701">
        <v>0</v>
      </c>
      <c r="X1701" t="str">
        <f>Attack[[#This Row],[服装]]&amp;Attack[[#This Row],[名前]]&amp;Attack[[#This Row],[レアリティ]]</f>
        <v>和装体験佐久早聖臣ICONIC</v>
      </c>
    </row>
    <row r="1702" spans="1:24" x14ac:dyDescent="0.25">
      <c r="A1702">
        <f>VLOOKUP(Attack[[#This Row],[No用]],SetNo[[No.用]:[vlookup 用]],2,FALSE)</f>
        <v>401</v>
      </c>
      <c r="B1702">
        <f>IF(ROW()=2,1,IF(A1701&lt;&gt;Attack[[#This Row],[No]],1,B1701+1))</f>
        <v>6</v>
      </c>
      <c r="C1702" s="1" t="s">
        <v>1446</v>
      </c>
      <c r="D1702" s="1" t="s">
        <v>131</v>
      </c>
      <c r="E1702" s="1" t="s">
        <v>77</v>
      </c>
      <c r="F1702" s="1" t="s">
        <v>78</v>
      </c>
      <c r="G1702" s="1" t="s">
        <v>135</v>
      </c>
      <c r="H1702" s="1" t="s">
        <v>71</v>
      </c>
      <c r="I1702">
        <v>1</v>
      </c>
      <c r="J1702" t="s">
        <v>234</v>
      </c>
      <c r="K1702" s="1" t="s">
        <v>264</v>
      </c>
      <c r="L1702" s="1" t="s">
        <v>173</v>
      </c>
      <c r="M1702">
        <v>43</v>
      </c>
      <c r="N1702">
        <v>0</v>
      </c>
      <c r="O1702">
        <v>0</v>
      </c>
      <c r="P1702">
        <v>0</v>
      </c>
      <c r="X1702" t="str">
        <f>Attack[[#This Row],[服装]]&amp;Attack[[#This Row],[名前]]&amp;Attack[[#This Row],[レアリティ]]</f>
        <v>和装体験佐久早聖臣ICONIC</v>
      </c>
    </row>
    <row r="1703" spans="1:24" x14ac:dyDescent="0.25">
      <c r="A1703">
        <f>VLOOKUP(Attack[[#This Row],[No用]],SetNo[[No.用]:[vlookup 用]],2,FALSE)</f>
        <v>401</v>
      </c>
      <c r="B1703">
        <f>IF(ROW()=2,1,IF(A1702&lt;&gt;Attack[[#This Row],[No]],1,B1702+1))</f>
        <v>7</v>
      </c>
      <c r="C1703" s="1" t="s">
        <v>1446</v>
      </c>
      <c r="D1703" s="1" t="s">
        <v>131</v>
      </c>
      <c r="E1703" s="1" t="s">
        <v>77</v>
      </c>
      <c r="F1703" s="1" t="s">
        <v>78</v>
      </c>
      <c r="G1703" s="1" t="s">
        <v>135</v>
      </c>
      <c r="H1703" s="1" t="s">
        <v>71</v>
      </c>
      <c r="I1703">
        <v>1</v>
      </c>
      <c r="J1703" t="s">
        <v>234</v>
      </c>
      <c r="K1703" s="1" t="s">
        <v>172</v>
      </c>
      <c r="L1703" s="1" t="s">
        <v>162</v>
      </c>
      <c r="M1703">
        <v>34</v>
      </c>
      <c r="N1703">
        <v>0</v>
      </c>
      <c r="O1703">
        <v>0</v>
      </c>
      <c r="P1703">
        <v>0</v>
      </c>
      <c r="X1703" t="str">
        <f>Attack[[#This Row],[服装]]&amp;Attack[[#This Row],[名前]]&amp;Attack[[#This Row],[レアリティ]]</f>
        <v>和装体験佐久早聖臣ICONIC</v>
      </c>
    </row>
    <row r="1704" spans="1:24" x14ac:dyDescent="0.25">
      <c r="A1704">
        <f>VLOOKUP(Attack[[#This Row],[No用]],SetNo[[No.用]:[vlookup 用]],2,FALSE)</f>
        <v>401</v>
      </c>
      <c r="B1704">
        <f>IF(ROW()=2,1,IF(A1703&lt;&gt;Attack[[#This Row],[No]],1,B1703+1))</f>
        <v>8</v>
      </c>
      <c r="C1704" s="1" t="s">
        <v>1446</v>
      </c>
      <c r="D1704" s="1" t="s">
        <v>131</v>
      </c>
      <c r="E1704" s="1" t="s">
        <v>77</v>
      </c>
      <c r="F1704" s="1" t="s">
        <v>78</v>
      </c>
      <c r="G1704" s="1" t="s">
        <v>135</v>
      </c>
      <c r="H1704" s="1" t="s">
        <v>71</v>
      </c>
      <c r="I1704">
        <v>1</v>
      </c>
      <c r="J1704" t="s">
        <v>234</v>
      </c>
      <c r="K1704" s="1" t="s">
        <v>183</v>
      </c>
      <c r="L1704" s="1" t="s">
        <v>224</v>
      </c>
      <c r="M1704">
        <v>52</v>
      </c>
      <c r="N1704">
        <v>0</v>
      </c>
      <c r="O1704">
        <v>62</v>
      </c>
      <c r="P1704">
        <v>0</v>
      </c>
      <c r="W1704" s="1" t="s">
        <v>1469</v>
      </c>
      <c r="X1704" t="str">
        <f>Attack[[#This Row],[服装]]&amp;Attack[[#This Row],[名前]]&amp;Attack[[#This Row],[レアリティ]]</f>
        <v>和装体験佐久早聖臣ICONIC</v>
      </c>
    </row>
    <row r="1705" spans="1:24" x14ac:dyDescent="0.25">
      <c r="A1705">
        <f>VLOOKUP(Attack[[#This Row],[No用]],SetNo[[No.用]:[vlookup 用]],2,FALSE)</f>
        <v>401</v>
      </c>
      <c r="B1705">
        <f>IF(ROW()=2,1,IF(A1704&lt;&gt;Attack[[#This Row],[No]],1,B1704+1))</f>
        <v>9</v>
      </c>
      <c r="C1705" s="1" t="s">
        <v>1446</v>
      </c>
      <c r="D1705" s="1" t="s">
        <v>131</v>
      </c>
      <c r="E1705" s="1" t="s">
        <v>77</v>
      </c>
      <c r="F1705" s="1" t="s">
        <v>78</v>
      </c>
      <c r="G1705" s="1" t="s">
        <v>135</v>
      </c>
      <c r="H1705" s="1" t="s">
        <v>71</v>
      </c>
      <c r="I1705">
        <v>1</v>
      </c>
      <c r="J1705" t="s">
        <v>234</v>
      </c>
      <c r="K1705" s="1" t="s">
        <v>257</v>
      </c>
      <c r="L1705" s="1" t="s">
        <v>224</v>
      </c>
      <c r="M1705">
        <v>52</v>
      </c>
      <c r="N1705">
        <v>0</v>
      </c>
      <c r="O1705">
        <v>62</v>
      </c>
      <c r="P1705">
        <v>0</v>
      </c>
      <c r="W1705" s="1" t="s">
        <v>1470</v>
      </c>
      <c r="X1705" t="str">
        <f>Attack[[#This Row],[服装]]&amp;Attack[[#This Row],[名前]]&amp;Attack[[#This Row],[レアリティ]]</f>
        <v>和装体験佐久早聖臣ICONIC</v>
      </c>
    </row>
    <row r="1706" spans="1:24" x14ac:dyDescent="0.25">
      <c r="A1706">
        <f>VLOOKUP(Attack[[#This Row],[No用]],SetNo[[No.用]:[vlookup 用]],2,FALSE)</f>
        <v>401</v>
      </c>
      <c r="B1706">
        <f>IF(ROW()=2,1,IF(A1705&lt;&gt;Attack[[#This Row],[No]],1,B1705+1))</f>
        <v>10</v>
      </c>
      <c r="C1706" s="1" t="s">
        <v>1446</v>
      </c>
      <c r="D1706" s="1" t="s">
        <v>131</v>
      </c>
      <c r="E1706" s="1" t="s">
        <v>77</v>
      </c>
      <c r="F1706" s="1" t="s">
        <v>78</v>
      </c>
      <c r="G1706" s="1" t="s">
        <v>135</v>
      </c>
      <c r="H1706" s="1" t="s">
        <v>71</v>
      </c>
      <c r="I1706">
        <v>1</v>
      </c>
      <c r="J1706" t="s">
        <v>234</v>
      </c>
      <c r="K1706" s="1" t="s">
        <v>264</v>
      </c>
      <c r="L1706" s="1" t="s">
        <v>224</v>
      </c>
      <c r="M1706">
        <v>52</v>
      </c>
      <c r="N1706">
        <v>0</v>
      </c>
      <c r="O1706">
        <v>62</v>
      </c>
      <c r="P1706">
        <v>0</v>
      </c>
      <c r="W1706" s="1" t="s">
        <v>1471</v>
      </c>
      <c r="X1706" t="str">
        <f>Attack[[#This Row],[服装]]&amp;Attack[[#This Row],[名前]]&amp;Attack[[#This Row],[レアリティ]]</f>
        <v>和装体験佐久早聖臣ICONIC</v>
      </c>
    </row>
    <row r="1707" spans="1:24" x14ac:dyDescent="0.25">
      <c r="A1707">
        <f>VLOOKUP(Attack[[#This Row],[No用]],SetNo[[No.用]:[vlookup 用]],2,FALSE)</f>
        <v>402</v>
      </c>
      <c r="B1707">
        <f>IF(ROW()=2,1,IF(A1696&lt;&gt;Attack[[#This Row],[No]],1,B1696+1))</f>
        <v>1</v>
      </c>
      <c r="C1707" t="s">
        <v>108</v>
      </c>
      <c r="D1707" t="s">
        <v>132</v>
      </c>
      <c r="E1707" t="s">
        <v>77</v>
      </c>
      <c r="F1707" t="s">
        <v>80</v>
      </c>
      <c r="G1707" t="s">
        <v>135</v>
      </c>
      <c r="H1707" t="s">
        <v>71</v>
      </c>
      <c r="I1707">
        <v>0</v>
      </c>
      <c r="J1707" t="s">
        <v>234</v>
      </c>
      <c r="M1707">
        <v>0</v>
      </c>
      <c r="N1707">
        <v>0</v>
      </c>
      <c r="O1707">
        <v>0</v>
      </c>
      <c r="P1707">
        <v>0</v>
      </c>
      <c r="X1707" t="str">
        <f>Attack[[#This Row],[服装]]&amp;Attack[[#This Row],[名前]]&amp;Attack[[#This Row],[レアリティ]]</f>
        <v>ユニフォーム小森元也ICONIC</v>
      </c>
    </row>
    <row r="1708" spans="1:24" x14ac:dyDescent="0.25">
      <c r="A1708">
        <f>VLOOKUP(Attack[[#This Row],[No用]],SetNo[[No.用]:[vlookup 用]],2,FALSE)</f>
        <v>403</v>
      </c>
      <c r="B1708">
        <f>IF(ROW()=2,1,IF(A1707&lt;&gt;Attack[[#This Row],[No]],1,B1707+1))</f>
        <v>1</v>
      </c>
      <c r="C1708" s="1" t="s">
        <v>677</v>
      </c>
      <c r="D1708" s="1" t="s">
        <v>132</v>
      </c>
      <c r="E1708" s="1" t="s">
        <v>73</v>
      </c>
      <c r="F1708" s="1" t="s">
        <v>80</v>
      </c>
      <c r="G1708" s="1" t="s">
        <v>135</v>
      </c>
      <c r="H1708" s="1" t="s">
        <v>71</v>
      </c>
      <c r="I1708">
        <v>0</v>
      </c>
      <c r="J1708" t="s">
        <v>234</v>
      </c>
      <c r="M1708">
        <v>0</v>
      </c>
      <c r="N1708">
        <v>0</v>
      </c>
      <c r="O1708">
        <v>0</v>
      </c>
      <c r="P1708">
        <v>0</v>
      </c>
      <c r="X1708" t="str">
        <f>Attack[[#This Row],[服装]]&amp;Attack[[#This Row],[名前]]&amp;Attack[[#This Row],[レアリティ]]</f>
        <v>キャンプ小森元也ICONIC</v>
      </c>
    </row>
    <row r="1709" spans="1:24" x14ac:dyDescent="0.25">
      <c r="A1709">
        <f>VLOOKUP(Attack[[#This Row],[No用]],SetNo[[No.用]:[vlookup 用]],2,FALSE)</f>
        <v>404</v>
      </c>
      <c r="B1709">
        <f>IF(ROW()=2,1,IF(A1708&lt;&gt;Attack[[#This Row],[No]],1,B1708+1))</f>
        <v>1</v>
      </c>
      <c r="C1709" s="1" t="s">
        <v>1031</v>
      </c>
      <c r="D1709" s="1" t="s">
        <v>132</v>
      </c>
      <c r="E1709" s="1" t="s">
        <v>90</v>
      </c>
      <c r="F1709" s="1" t="s">
        <v>80</v>
      </c>
      <c r="G1709" s="1" t="s">
        <v>135</v>
      </c>
      <c r="H1709" s="1" t="s">
        <v>71</v>
      </c>
      <c r="I1709">
        <v>0</v>
      </c>
      <c r="J1709" t="s">
        <v>234</v>
      </c>
      <c r="M1709">
        <v>0</v>
      </c>
      <c r="N1709">
        <v>0</v>
      </c>
      <c r="O1709">
        <v>0</v>
      </c>
      <c r="P1709">
        <v>0</v>
      </c>
      <c r="X1709" t="str">
        <f>Attack[[#This Row],[服装]]&amp;Attack[[#This Row],[名前]]&amp;Attack[[#This Row],[レアリティ]]</f>
        <v>ハロウィン小森元也ICONIC</v>
      </c>
    </row>
    <row r="1710" spans="1:24" x14ac:dyDescent="0.25">
      <c r="A1710">
        <f>VLOOKUP(Attack[[#This Row],[No用]],SetNo[[No.用]:[vlookup 用]],2,FALSE)</f>
        <v>405</v>
      </c>
      <c r="B1710">
        <f>IF(ROW()=2,1,IF(A1709&lt;&gt;Attack[[#This Row],[No]],1,B1709+1))</f>
        <v>1</v>
      </c>
      <c r="C1710" t="s">
        <v>108</v>
      </c>
      <c r="D1710" s="1" t="s">
        <v>540</v>
      </c>
      <c r="E1710" s="1" t="s">
        <v>90</v>
      </c>
      <c r="F1710" s="1" t="s">
        <v>78</v>
      </c>
      <c r="G1710" s="1" t="s">
        <v>542</v>
      </c>
      <c r="H1710" t="s">
        <v>71</v>
      </c>
      <c r="I1710">
        <v>1</v>
      </c>
      <c r="J1710" t="s">
        <v>234</v>
      </c>
      <c r="K1710" s="1" t="s">
        <v>168</v>
      </c>
      <c r="L1710" s="1" t="s">
        <v>173</v>
      </c>
      <c r="M1710">
        <v>34</v>
      </c>
      <c r="N1710">
        <v>0</v>
      </c>
      <c r="O1710">
        <v>0</v>
      </c>
      <c r="P1710">
        <v>0</v>
      </c>
      <c r="X1710" t="str">
        <f>Attack[[#This Row],[服装]]&amp;Attack[[#This Row],[名前]]&amp;Attack[[#This Row],[レアリティ]]</f>
        <v>ユニフォーム大将優ICONIC</v>
      </c>
    </row>
    <row r="1711" spans="1:24" x14ac:dyDescent="0.25">
      <c r="A1711">
        <f>VLOOKUP(Attack[[#This Row],[No用]],SetNo[[No.用]:[vlookup 用]],2,FALSE)</f>
        <v>405</v>
      </c>
      <c r="B1711">
        <f>IF(ROW()=2,1,IF(A1710&lt;&gt;Attack[[#This Row],[No]],1,B1710+1))</f>
        <v>2</v>
      </c>
      <c r="C1711" t="s">
        <v>108</v>
      </c>
      <c r="D1711" s="1" t="s">
        <v>540</v>
      </c>
      <c r="E1711" s="1" t="s">
        <v>90</v>
      </c>
      <c r="F1711" s="1" t="s">
        <v>78</v>
      </c>
      <c r="G1711" s="1" t="s">
        <v>542</v>
      </c>
      <c r="H1711" t="s">
        <v>71</v>
      </c>
      <c r="I1711">
        <v>1</v>
      </c>
      <c r="J1711" t="s">
        <v>377</v>
      </c>
      <c r="K1711" s="1" t="s">
        <v>169</v>
      </c>
      <c r="L1711" s="1" t="s">
        <v>173</v>
      </c>
      <c r="M1711">
        <v>34</v>
      </c>
      <c r="N1711">
        <v>0</v>
      </c>
      <c r="O1711">
        <v>0</v>
      </c>
      <c r="P1711">
        <v>0</v>
      </c>
      <c r="X1711" t="str">
        <f>Attack[[#This Row],[服装]]&amp;Attack[[#This Row],[名前]]&amp;Attack[[#This Row],[レアリティ]]</f>
        <v>ユニフォーム大将優ICONIC</v>
      </c>
    </row>
    <row r="1712" spans="1:24" x14ac:dyDescent="0.25">
      <c r="A1712">
        <f>VLOOKUP(Attack[[#This Row],[No用]],SetNo[[No.用]:[vlookup 用]],2,FALSE)</f>
        <v>405</v>
      </c>
      <c r="B1712">
        <f>IF(ROW()=2,1,IF(A1711&lt;&gt;Attack[[#This Row],[No]],1,B1711+1))</f>
        <v>3</v>
      </c>
      <c r="C1712" t="s">
        <v>108</v>
      </c>
      <c r="D1712" s="1" t="s">
        <v>540</v>
      </c>
      <c r="E1712" s="1" t="s">
        <v>90</v>
      </c>
      <c r="F1712" s="1" t="s">
        <v>78</v>
      </c>
      <c r="G1712" s="1" t="s">
        <v>542</v>
      </c>
      <c r="H1712" t="s">
        <v>71</v>
      </c>
      <c r="I1712">
        <v>1</v>
      </c>
      <c r="J1712" t="s">
        <v>234</v>
      </c>
      <c r="K1712" s="1" t="s">
        <v>257</v>
      </c>
      <c r="L1712" s="1" t="s">
        <v>173</v>
      </c>
      <c r="M1712">
        <v>37</v>
      </c>
      <c r="N1712">
        <v>0</v>
      </c>
      <c r="O1712">
        <v>0</v>
      </c>
      <c r="P1712">
        <v>0</v>
      </c>
      <c r="X1712" t="str">
        <f>Attack[[#This Row],[服装]]&amp;Attack[[#This Row],[名前]]&amp;Attack[[#This Row],[レアリティ]]</f>
        <v>ユニフォーム大将優ICONIC</v>
      </c>
    </row>
    <row r="1713" spans="1:24" x14ac:dyDescent="0.25">
      <c r="A1713">
        <f>VLOOKUP(Attack[[#This Row],[No用]],SetNo[[No.用]:[vlookup 用]],2,FALSE)</f>
        <v>405</v>
      </c>
      <c r="B1713">
        <f>IF(ROW()=2,1,IF(A1712&lt;&gt;Attack[[#This Row],[No]],1,B1712+1))</f>
        <v>4</v>
      </c>
      <c r="C1713" t="s">
        <v>108</v>
      </c>
      <c r="D1713" s="1" t="s">
        <v>540</v>
      </c>
      <c r="E1713" s="1" t="s">
        <v>90</v>
      </c>
      <c r="F1713" s="1" t="s">
        <v>78</v>
      </c>
      <c r="G1713" s="1" t="s">
        <v>542</v>
      </c>
      <c r="H1713" t="s">
        <v>71</v>
      </c>
      <c r="I1713">
        <v>1</v>
      </c>
      <c r="J1713" t="s">
        <v>234</v>
      </c>
      <c r="K1713" s="1" t="s">
        <v>172</v>
      </c>
      <c r="L1713" s="1" t="s">
        <v>162</v>
      </c>
      <c r="M1713">
        <v>31</v>
      </c>
      <c r="N1713">
        <v>0</v>
      </c>
      <c r="O1713">
        <v>0</v>
      </c>
      <c r="P1713">
        <v>0</v>
      </c>
      <c r="X1713" t="str">
        <f>Attack[[#This Row],[服装]]&amp;Attack[[#This Row],[名前]]&amp;Attack[[#This Row],[レアリティ]]</f>
        <v>ユニフォーム大将優ICONIC</v>
      </c>
    </row>
    <row r="1714" spans="1:24" x14ac:dyDescent="0.25">
      <c r="A1714">
        <f>VLOOKUP(Attack[[#This Row],[No用]],SetNo[[No.用]:[vlookup 用]],2,FALSE)</f>
        <v>405</v>
      </c>
      <c r="B1714">
        <f>IF(ROW()=2,1,IF(A1713&lt;&gt;Attack[[#This Row],[No]],1,B1713+1))</f>
        <v>5</v>
      </c>
      <c r="C1714" t="s">
        <v>108</v>
      </c>
      <c r="D1714" s="1" t="s">
        <v>540</v>
      </c>
      <c r="E1714" s="1" t="s">
        <v>90</v>
      </c>
      <c r="F1714" s="1" t="s">
        <v>78</v>
      </c>
      <c r="G1714" s="1" t="s">
        <v>542</v>
      </c>
      <c r="H1714" t="s">
        <v>71</v>
      </c>
      <c r="I1714">
        <v>1</v>
      </c>
      <c r="J1714" t="s">
        <v>377</v>
      </c>
      <c r="K1714" s="1" t="s">
        <v>183</v>
      </c>
      <c r="L1714" s="1" t="s">
        <v>224</v>
      </c>
      <c r="M1714">
        <v>49</v>
      </c>
      <c r="N1714">
        <v>0</v>
      </c>
      <c r="O1714">
        <v>59</v>
      </c>
      <c r="P1714">
        <v>0</v>
      </c>
      <c r="X1714" t="str">
        <f>Attack[[#This Row],[服装]]&amp;Attack[[#This Row],[名前]]&amp;Attack[[#This Row],[レアリティ]]</f>
        <v>ユニフォーム大将優ICONIC</v>
      </c>
    </row>
    <row r="1715" spans="1:24" x14ac:dyDescent="0.25">
      <c r="A1715">
        <f>VLOOKUP(Attack[[#This Row],[No用]],SetNo[[No.用]:[vlookup 用]],2,FALSE)</f>
        <v>406</v>
      </c>
      <c r="B1715">
        <f>IF(ROW()=2,1,IF(A1714&lt;&gt;Attack[[#This Row],[No]],1,B1714+1))</f>
        <v>1</v>
      </c>
      <c r="C1715" s="1" t="s">
        <v>589</v>
      </c>
      <c r="D1715" s="1" t="s">
        <v>540</v>
      </c>
      <c r="E1715" s="1" t="s">
        <v>77</v>
      </c>
      <c r="F1715" s="1" t="s">
        <v>78</v>
      </c>
      <c r="G1715" s="1" t="s">
        <v>542</v>
      </c>
      <c r="H1715" s="1" t="s">
        <v>543</v>
      </c>
      <c r="I1715">
        <v>1</v>
      </c>
      <c r="J1715" t="s">
        <v>234</v>
      </c>
      <c r="K1715" s="1" t="s">
        <v>168</v>
      </c>
      <c r="L1715" s="1" t="s">
        <v>173</v>
      </c>
      <c r="M1715">
        <v>34</v>
      </c>
      <c r="N1715">
        <v>0</v>
      </c>
      <c r="O1715">
        <v>0</v>
      </c>
      <c r="P1715">
        <v>0</v>
      </c>
      <c r="X1715" t="str">
        <f>Attack[[#This Row],[服装]]&amp;Attack[[#This Row],[名前]]&amp;Attack[[#This Row],[レアリティ]]</f>
        <v>新年大将優ICONIC</v>
      </c>
    </row>
    <row r="1716" spans="1:24" x14ac:dyDescent="0.25">
      <c r="A1716">
        <f>VLOOKUP(Attack[[#This Row],[No用]],SetNo[[No.用]:[vlookup 用]],2,FALSE)</f>
        <v>406</v>
      </c>
      <c r="B1716">
        <f>IF(ROW()=2,1,IF(A1715&lt;&gt;Attack[[#This Row],[No]],1,B1715+1))</f>
        <v>2</v>
      </c>
      <c r="C1716" s="1" t="s">
        <v>589</v>
      </c>
      <c r="D1716" s="1" t="s">
        <v>540</v>
      </c>
      <c r="E1716" s="1" t="s">
        <v>77</v>
      </c>
      <c r="F1716" s="1" t="s">
        <v>78</v>
      </c>
      <c r="G1716" s="1" t="s">
        <v>542</v>
      </c>
      <c r="H1716" s="1" t="s">
        <v>543</v>
      </c>
      <c r="I1716">
        <v>1</v>
      </c>
      <c r="J1716" t="s">
        <v>234</v>
      </c>
      <c r="K1716" s="1" t="s">
        <v>169</v>
      </c>
      <c r="L1716" s="1" t="s">
        <v>173</v>
      </c>
      <c r="M1716">
        <v>34</v>
      </c>
      <c r="N1716">
        <v>0</v>
      </c>
      <c r="O1716">
        <v>0</v>
      </c>
      <c r="P1716">
        <v>0</v>
      </c>
      <c r="X1716" t="str">
        <f>Attack[[#This Row],[服装]]&amp;Attack[[#This Row],[名前]]&amp;Attack[[#This Row],[レアリティ]]</f>
        <v>新年大将優ICONIC</v>
      </c>
    </row>
    <row r="1717" spans="1:24" x14ac:dyDescent="0.25">
      <c r="A1717">
        <f>VLOOKUP(Attack[[#This Row],[No用]],SetNo[[No.用]:[vlookup 用]],2,FALSE)</f>
        <v>406</v>
      </c>
      <c r="B1717">
        <f>IF(ROW()=2,1,IF(A1716&lt;&gt;Attack[[#This Row],[No]],1,B1716+1))</f>
        <v>3</v>
      </c>
      <c r="C1717" s="1" t="s">
        <v>589</v>
      </c>
      <c r="D1717" s="1" t="s">
        <v>540</v>
      </c>
      <c r="E1717" s="1" t="s">
        <v>77</v>
      </c>
      <c r="F1717" s="1" t="s">
        <v>78</v>
      </c>
      <c r="G1717" s="1" t="s">
        <v>542</v>
      </c>
      <c r="H1717" s="1" t="s">
        <v>543</v>
      </c>
      <c r="I1717">
        <v>1</v>
      </c>
      <c r="J1717" t="s">
        <v>377</v>
      </c>
      <c r="K1717" s="1" t="s">
        <v>257</v>
      </c>
      <c r="L1717" s="1" t="s">
        <v>173</v>
      </c>
      <c r="M1717">
        <v>37</v>
      </c>
      <c r="N1717">
        <v>0</v>
      </c>
      <c r="O1717">
        <v>0</v>
      </c>
      <c r="P1717">
        <v>0</v>
      </c>
      <c r="X1717" t="str">
        <f>Attack[[#This Row],[服装]]&amp;Attack[[#This Row],[名前]]&amp;Attack[[#This Row],[レアリティ]]</f>
        <v>新年大将優ICONIC</v>
      </c>
    </row>
    <row r="1718" spans="1:24" x14ac:dyDescent="0.25">
      <c r="A1718">
        <f>VLOOKUP(Attack[[#This Row],[No用]],SetNo[[No.用]:[vlookup 用]],2,FALSE)</f>
        <v>406</v>
      </c>
      <c r="B1718">
        <f>IF(ROW()=2,1,IF(A1717&lt;&gt;Attack[[#This Row],[No]],1,B1717+1))</f>
        <v>4</v>
      </c>
      <c r="C1718" s="1" t="s">
        <v>589</v>
      </c>
      <c r="D1718" s="1" t="s">
        <v>540</v>
      </c>
      <c r="E1718" s="1" t="s">
        <v>77</v>
      </c>
      <c r="F1718" s="1" t="s">
        <v>78</v>
      </c>
      <c r="G1718" s="1" t="s">
        <v>542</v>
      </c>
      <c r="H1718" s="1" t="s">
        <v>543</v>
      </c>
      <c r="I1718">
        <v>1</v>
      </c>
      <c r="J1718" t="s">
        <v>234</v>
      </c>
      <c r="K1718" s="1" t="s">
        <v>171</v>
      </c>
      <c r="L1718" s="1" t="s">
        <v>178</v>
      </c>
      <c r="M1718">
        <v>31</v>
      </c>
      <c r="N1718">
        <v>0</v>
      </c>
      <c r="O1718">
        <v>0</v>
      </c>
      <c r="P1718">
        <v>0</v>
      </c>
      <c r="X1718" t="str">
        <f>Attack[[#This Row],[服装]]&amp;Attack[[#This Row],[名前]]&amp;Attack[[#This Row],[レアリティ]]</f>
        <v>新年大将優ICONIC</v>
      </c>
    </row>
    <row r="1719" spans="1:24" x14ac:dyDescent="0.25">
      <c r="A1719">
        <f>VLOOKUP(Attack[[#This Row],[No用]],SetNo[[No.用]:[vlookup 用]],2,FALSE)</f>
        <v>406</v>
      </c>
      <c r="B1719">
        <f>IF(ROW()=2,1,IF(A1718&lt;&gt;Attack[[#This Row],[No]],1,B1718+1))</f>
        <v>5</v>
      </c>
      <c r="C1719" s="1" t="s">
        <v>589</v>
      </c>
      <c r="D1719" s="1" t="s">
        <v>540</v>
      </c>
      <c r="E1719" s="1" t="s">
        <v>77</v>
      </c>
      <c r="F1719" s="1" t="s">
        <v>78</v>
      </c>
      <c r="G1719" s="1" t="s">
        <v>542</v>
      </c>
      <c r="H1719" s="1" t="s">
        <v>543</v>
      </c>
      <c r="I1719">
        <v>1</v>
      </c>
      <c r="J1719" t="s">
        <v>234</v>
      </c>
      <c r="K1719" s="1" t="s">
        <v>172</v>
      </c>
      <c r="L1719" s="1" t="s">
        <v>162</v>
      </c>
      <c r="M1719">
        <v>31</v>
      </c>
      <c r="N1719">
        <v>0</v>
      </c>
      <c r="O1719">
        <v>0</v>
      </c>
      <c r="P1719">
        <v>0</v>
      </c>
      <c r="X1719" t="str">
        <f>Attack[[#This Row],[服装]]&amp;Attack[[#This Row],[名前]]&amp;Attack[[#This Row],[レアリティ]]</f>
        <v>新年大将優ICONIC</v>
      </c>
    </row>
    <row r="1720" spans="1:24" x14ac:dyDescent="0.25">
      <c r="A1720">
        <f>VLOOKUP(Attack[[#This Row],[No用]],SetNo[[No.用]:[vlookup 用]],2,FALSE)</f>
        <v>406</v>
      </c>
      <c r="B1720">
        <f>IF(ROW()=2,1,IF(A1719&lt;&gt;Attack[[#This Row],[No]],1,B1719+1))</f>
        <v>6</v>
      </c>
      <c r="C1720" s="1" t="s">
        <v>589</v>
      </c>
      <c r="D1720" s="1" t="s">
        <v>540</v>
      </c>
      <c r="E1720" s="1" t="s">
        <v>77</v>
      </c>
      <c r="F1720" s="1" t="s">
        <v>78</v>
      </c>
      <c r="G1720" s="1" t="s">
        <v>542</v>
      </c>
      <c r="H1720" s="1" t="s">
        <v>543</v>
      </c>
      <c r="I1720">
        <v>1</v>
      </c>
      <c r="J1720" t="s">
        <v>377</v>
      </c>
      <c r="K1720" s="1" t="s">
        <v>171</v>
      </c>
      <c r="L1720" s="1" t="s">
        <v>224</v>
      </c>
      <c r="M1720">
        <v>49</v>
      </c>
      <c r="N1720">
        <v>0</v>
      </c>
      <c r="O1720">
        <v>59</v>
      </c>
      <c r="P1720">
        <v>0</v>
      </c>
      <c r="X1720" t="str">
        <f>Attack[[#This Row],[服装]]&amp;Attack[[#This Row],[名前]]&amp;Attack[[#This Row],[レアリティ]]</f>
        <v>新年大将優ICONIC</v>
      </c>
    </row>
    <row r="1721" spans="1:24" x14ac:dyDescent="0.25">
      <c r="A1721">
        <f>VLOOKUP(Attack[[#This Row],[No用]],SetNo[[No.用]:[vlookup 用]],2,FALSE)</f>
        <v>406</v>
      </c>
      <c r="B1721">
        <f>IF(ROW()=2,1,IF(A1720&lt;&gt;Attack[[#This Row],[No]],1,B1720+1))</f>
        <v>7</v>
      </c>
      <c r="C1721" s="1" t="s">
        <v>589</v>
      </c>
      <c r="D1721" s="1" t="s">
        <v>540</v>
      </c>
      <c r="E1721" s="1" t="s">
        <v>77</v>
      </c>
      <c r="F1721" s="1" t="s">
        <v>78</v>
      </c>
      <c r="G1721" s="1" t="s">
        <v>542</v>
      </c>
      <c r="H1721" s="1" t="s">
        <v>543</v>
      </c>
      <c r="I1721">
        <v>1</v>
      </c>
      <c r="J1721" t="s">
        <v>234</v>
      </c>
      <c r="K1721" s="1" t="s">
        <v>257</v>
      </c>
      <c r="L1721" s="1" t="s">
        <v>224</v>
      </c>
      <c r="M1721">
        <v>49</v>
      </c>
      <c r="N1721">
        <v>0</v>
      </c>
      <c r="O1721">
        <v>59</v>
      </c>
      <c r="P1721">
        <v>0</v>
      </c>
      <c r="X1721" t="str">
        <f>Attack[[#This Row],[服装]]&amp;Attack[[#This Row],[名前]]&amp;Attack[[#This Row],[レアリティ]]</f>
        <v>新年大将優ICONIC</v>
      </c>
    </row>
    <row r="1722" spans="1:24" x14ac:dyDescent="0.25">
      <c r="A1722">
        <f>VLOOKUP(Attack[[#This Row],[No用]],SetNo[[No.用]:[vlookup 用]],2,FALSE)</f>
        <v>407</v>
      </c>
      <c r="B1722">
        <f>IF(ROW()=2,1,IF(A1721&lt;&gt;Attack[[#This Row],[No]],1,B1721+1))</f>
        <v>1</v>
      </c>
      <c r="C1722" s="1" t="s">
        <v>729</v>
      </c>
      <c r="D1722" s="1" t="s">
        <v>540</v>
      </c>
      <c r="E1722" s="1" t="s">
        <v>73</v>
      </c>
      <c r="F1722" s="1" t="s">
        <v>78</v>
      </c>
      <c r="G1722" s="1" t="s">
        <v>542</v>
      </c>
      <c r="H1722" s="1" t="s">
        <v>543</v>
      </c>
      <c r="I1722">
        <v>1</v>
      </c>
      <c r="J1722" t="s">
        <v>234</v>
      </c>
      <c r="K1722" s="1" t="s">
        <v>168</v>
      </c>
      <c r="L1722" s="1" t="s">
        <v>178</v>
      </c>
      <c r="M1722">
        <v>31</v>
      </c>
      <c r="N1722">
        <v>0</v>
      </c>
      <c r="O1722">
        <v>0</v>
      </c>
      <c r="P1722">
        <v>0</v>
      </c>
      <c r="X1722" t="str">
        <f>Attack[[#This Row],[服装]]&amp;Attack[[#This Row],[名前]]&amp;Attack[[#This Row],[レアリティ]]</f>
        <v>カンフー大将優ICONIC</v>
      </c>
    </row>
    <row r="1723" spans="1:24" x14ac:dyDescent="0.25">
      <c r="A1723">
        <f>VLOOKUP(Attack[[#This Row],[No用]],SetNo[[No.用]:[vlookup 用]],2,FALSE)</f>
        <v>407</v>
      </c>
      <c r="B1723">
        <f>IF(ROW()=2,1,IF(A1722&lt;&gt;Attack[[#This Row],[No]],1,B1722+1))</f>
        <v>2</v>
      </c>
      <c r="C1723" s="1" t="s">
        <v>729</v>
      </c>
      <c r="D1723" s="1" t="s">
        <v>540</v>
      </c>
      <c r="E1723" s="1" t="s">
        <v>73</v>
      </c>
      <c r="F1723" s="1" t="s">
        <v>78</v>
      </c>
      <c r="G1723" s="1" t="s">
        <v>542</v>
      </c>
      <c r="H1723" s="1" t="s">
        <v>543</v>
      </c>
      <c r="I1723">
        <v>1</v>
      </c>
      <c r="J1723" t="s">
        <v>234</v>
      </c>
      <c r="K1723" s="1" t="s">
        <v>169</v>
      </c>
      <c r="L1723" s="1" t="s">
        <v>178</v>
      </c>
      <c r="M1723">
        <v>31</v>
      </c>
      <c r="N1723">
        <v>0</v>
      </c>
      <c r="O1723">
        <v>0</v>
      </c>
      <c r="P1723">
        <v>0</v>
      </c>
      <c r="X1723" t="str">
        <f>Attack[[#This Row],[服装]]&amp;Attack[[#This Row],[名前]]&amp;Attack[[#This Row],[レアリティ]]</f>
        <v>カンフー大将優ICONIC</v>
      </c>
    </row>
    <row r="1724" spans="1:24" x14ac:dyDescent="0.25">
      <c r="A1724">
        <f>VLOOKUP(Attack[[#This Row],[No用]],SetNo[[No.用]:[vlookup 用]],2,FALSE)</f>
        <v>407</v>
      </c>
      <c r="B1724">
        <f>IF(ROW()=2,1,IF(A1723&lt;&gt;Attack[[#This Row],[No]],1,B1723+1))</f>
        <v>3</v>
      </c>
      <c r="C1724" s="1" t="s">
        <v>729</v>
      </c>
      <c r="D1724" s="1" t="s">
        <v>540</v>
      </c>
      <c r="E1724" s="1" t="s">
        <v>73</v>
      </c>
      <c r="F1724" s="1" t="s">
        <v>78</v>
      </c>
      <c r="G1724" s="1" t="s">
        <v>542</v>
      </c>
      <c r="H1724" s="1" t="s">
        <v>543</v>
      </c>
      <c r="I1724">
        <v>1</v>
      </c>
      <c r="J1724" t="s">
        <v>377</v>
      </c>
      <c r="K1724" s="1" t="s">
        <v>257</v>
      </c>
      <c r="L1724" s="1" t="s">
        <v>178</v>
      </c>
      <c r="M1724">
        <v>34</v>
      </c>
      <c r="N1724">
        <v>0</v>
      </c>
      <c r="O1724">
        <v>0</v>
      </c>
      <c r="P1724">
        <v>0</v>
      </c>
      <c r="X1724" t="str">
        <f>Attack[[#This Row],[服装]]&amp;Attack[[#This Row],[名前]]&amp;Attack[[#This Row],[レアリティ]]</f>
        <v>カンフー大将優ICONIC</v>
      </c>
    </row>
    <row r="1725" spans="1:24" x14ac:dyDescent="0.25">
      <c r="A1725">
        <f>VLOOKUP(Attack[[#This Row],[No用]],SetNo[[No.用]:[vlookup 用]],2,FALSE)</f>
        <v>407</v>
      </c>
      <c r="B1725">
        <f>IF(ROW()=2,1,IF(A1724&lt;&gt;Attack[[#This Row],[No]],1,B1724+1))</f>
        <v>4</v>
      </c>
      <c r="C1725" s="1" t="s">
        <v>729</v>
      </c>
      <c r="D1725" s="1" t="s">
        <v>540</v>
      </c>
      <c r="E1725" s="1" t="s">
        <v>73</v>
      </c>
      <c r="F1725" s="1" t="s">
        <v>78</v>
      </c>
      <c r="G1725" s="1" t="s">
        <v>542</v>
      </c>
      <c r="H1725" s="1" t="s">
        <v>543</v>
      </c>
      <c r="I1725">
        <v>1</v>
      </c>
      <c r="J1725" t="s">
        <v>234</v>
      </c>
      <c r="K1725" s="1" t="s">
        <v>172</v>
      </c>
      <c r="L1725" s="1" t="s">
        <v>162</v>
      </c>
      <c r="M1725">
        <v>31</v>
      </c>
      <c r="N1725">
        <v>0</v>
      </c>
      <c r="O1725">
        <v>0</v>
      </c>
      <c r="P1725">
        <v>0</v>
      </c>
      <c r="X1725" t="str">
        <f>Attack[[#This Row],[服装]]&amp;Attack[[#This Row],[名前]]&amp;Attack[[#This Row],[レアリティ]]</f>
        <v>カンフー大将優ICONIC</v>
      </c>
    </row>
    <row r="1726" spans="1:24" x14ac:dyDescent="0.25">
      <c r="A1726">
        <f>VLOOKUP(Attack[[#This Row],[No用]],SetNo[[No.用]:[vlookup 用]],2,FALSE)</f>
        <v>408</v>
      </c>
      <c r="B1726">
        <f>IF(ROW()=2,1,IF(A1725&lt;&gt;Attack[[#This Row],[No]],1,B1725+1))</f>
        <v>1</v>
      </c>
      <c r="C1726" s="1" t="s">
        <v>902</v>
      </c>
      <c r="D1726" s="1" t="s">
        <v>540</v>
      </c>
      <c r="E1726" s="1" t="s">
        <v>90</v>
      </c>
      <c r="F1726" s="1" t="s">
        <v>78</v>
      </c>
      <c r="G1726" s="1" t="s">
        <v>542</v>
      </c>
      <c r="H1726" s="1" t="s">
        <v>543</v>
      </c>
      <c r="I1726">
        <v>1</v>
      </c>
      <c r="J1726" t="s">
        <v>377</v>
      </c>
      <c r="K1726" s="1" t="s">
        <v>168</v>
      </c>
      <c r="L1726" s="1" t="s">
        <v>173</v>
      </c>
      <c r="M1726">
        <v>34</v>
      </c>
      <c r="N1726">
        <v>0</v>
      </c>
      <c r="O1726">
        <v>0</v>
      </c>
      <c r="P1726">
        <v>0</v>
      </c>
      <c r="X1726" t="str">
        <f>Attack[[#This Row],[服装]]&amp;Attack[[#This Row],[名前]]&amp;Attack[[#This Row],[レアリティ]]</f>
        <v>妖大将優ICONIC</v>
      </c>
    </row>
    <row r="1727" spans="1:24" x14ac:dyDescent="0.25">
      <c r="A1727">
        <f>VLOOKUP(Attack[[#This Row],[No用]],SetNo[[No.用]:[vlookup 用]],2,FALSE)</f>
        <v>408</v>
      </c>
      <c r="B1727">
        <f>IF(ROW()=2,1,IF(A1726&lt;&gt;Attack[[#This Row],[No]],1,B1726+1))</f>
        <v>2</v>
      </c>
      <c r="C1727" s="1" t="s">
        <v>902</v>
      </c>
      <c r="D1727" s="1" t="s">
        <v>540</v>
      </c>
      <c r="E1727" s="1" t="s">
        <v>90</v>
      </c>
      <c r="F1727" s="1" t="s">
        <v>78</v>
      </c>
      <c r="G1727" s="1" t="s">
        <v>542</v>
      </c>
      <c r="H1727" s="1" t="s">
        <v>543</v>
      </c>
      <c r="I1727">
        <v>1</v>
      </c>
      <c r="J1727" t="s">
        <v>234</v>
      </c>
      <c r="K1727" s="1" t="s">
        <v>169</v>
      </c>
      <c r="L1727" s="1" t="s">
        <v>173</v>
      </c>
      <c r="M1727">
        <v>34</v>
      </c>
      <c r="N1727">
        <v>0</v>
      </c>
      <c r="O1727">
        <v>0</v>
      </c>
      <c r="P1727">
        <v>0</v>
      </c>
      <c r="X1727" t="str">
        <f>Attack[[#This Row],[服装]]&amp;Attack[[#This Row],[名前]]&amp;Attack[[#This Row],[レアリティ]]</f>
        <v>妖大将優ICONIC</v>
      </c>
    </row>
    <row r="1728" spans="1:24" x14ac:dyDescent="0.25">
      <c r="A1728">
        <f>VLOOKUP(Attack[[#This Row],[No用]],SetNo[[No.用]:[vlookup 用]],2,FALSE)</f>
        <v>408</v>
      </c>
      <c r="B1728">
        <f>IF(ROW()=2,1,IF(A1727&lt;&gt;Attack[[#This Row],[No]],1,B1727+1))</f>
        <v>3</v>
      </c>
      <c r="C1728" s="1" t="s">
        <v>902</v>
      </c>
      <c r="D1728" s="1" t="s">
        <v>540</v>
      </c>
      <c r="E1728" s="1" t="s">
        <v>90</v>
      </c>
      <c r="F1728" s="1" t="s">
        <v>78</v>
      </c>
      <c r="G1728" s="1" t="s">
        <v>542</v>
      </c>
      <c r="H1728" s="1" t="s">
        <v>543</v>
      </c>
      <c r="I1728">
        <v>1</v>
      </c>
      <c r="J1728" t="s">
        <v>377</v>
      </c>
      <c r="K1728" s="1" t="s">
        <v>257</v>
      </c>
      <c r="L1728" s="1" t="s">
        <v>173</v>
      </c>
      <c r="M1728">
        <v>37</v>
      </c>
      <c r="N1728">
        <v>0</v>
      </c>
      <c r="O1728">
        <v>0</v>
      </c>
      <c r="P1728">
        <v>0</v>
      </c>
      <c r="X1728" t="str">
        <f>Attack[[#This Row],[服装]]&amp;Attack[[#This Row],[名前]]&amp;Attack[[#This Row],[レアリティ]]</f>
        <v>妖大将優ICONIC</v>
      </c>
    </row>
    <row r="1729" spans="1:24" x14ac:dyDescent="0.25">
      <c r="A1729">
        <f>VLOOKUP(Attack[[#This Row],[No用]],SetNo[[No.用]:[vlookup 用]],2,FALSE)</f>
        <v>408</v>
      </c>
      <c r="B1729">
        <f>IF(ROW()=2,1,IF(A1728&lt;&gt;Attack[[#This Row],[No]],1,B1728+1))</f>
        <v>4</v>
      </c>
      <c r="C1729" s="1" t="s">
        <v>902</v>
      </c>
      <c r="D1729" s="1" t="s">
        <v>540</v>
      </c>
      <c r="E1729" s="1" t="s">
        <v>90</v>
      </c>
      <c r="F1729" s="1" t="s">
        <v>78</v>
      </c>
      <c r="G1729" s="1" t="s">
        <v>542</v>
      </c>
      <c r="H1729" s="1" t="s">
        <v>543</v>
      </c>
      <c r="I1729">
        <v>1</v>
      </c>
      <c r="J1729" t="s">
        <v>234</v>
      </c>
      <c r="K1729" s="1" t="s">
        <v>172</v>
      </c>
      <c r="L1729" s="1" t="s">
        <v>162</v>
      </c>
      <c r="M1729">
        <v>31</v>
      </c>
      <c r="N1729">
        <v>0</v>
      </c>
      <c r="O1729">
        <v>0</v>
      </c>
      <c r="P1729">
        <v>0</v>
      </c>
      <c r="X1729" t="str">
        <f>Attack[[#This Row],[服装]]&amp;Attack[[#This Row],[名前]]&amp;Attack[[#This Row],[レアリティ]]</f>
        <v>妖大将優ICONIC</v>
      </c>
    </row>
    <row r="1730" spans="1:24" x14ac:dyDescent="0.25">
      <c r="A1730">
        <f>VLOOKUP(Attack[[#This Row],[No用]],SetNo[[No.用]:[vlookup 用]],2,FALSE)</f>
        <v>408</v>
      </c>
      <c r="B1730">
        <f>IF(ROW()=2,1,IF(A1729&lt;&gt;Attack[[#This Row],[No]],1,B1729+1))</f>
        <v>5</v>
      </c>
      <c r="C1730" s="1" t="s">
        <v>902</v>
      </c>
      <c r="D1730" s="1" t="s">
        <v>540</v>
      </c>
      <c r="E1730" s="1" t="s">
        <v>90</v>
      </c>
      <c r="F1730" s="1" t="s">
        <v>78</v>
      </c>
      <c r="G1730" s="1" t="s">
        <v>542</v>
      </c>
      <c r="H1730" s="1" t="s">
        <v>543</v>
      </c>
      <c r="I1730">
        <v>1</v>
      </c>
      <c r="J1730" t="s">
        <v>377</v>
      </c>
      <c r="K1730" s="1" t="s">
        <v>183</v>
      </c>
      <c r="L1730" s="1" t="s">
        <v>224</v>
      </c>
      <c r="M1730">
        <v>49</v>
      </c>
      <c r="N1730">
        <v>0</v>
      </c>
      <c r="O1730">
        <v>59</v>
      </c>
      <c r="P1730">
        <v>0</v>
      </c>
      <c r="X1730" t="str">
        <f>Attack[[#This Row],[服装]]&amp;Attack[[#This Row],[名前]]&amp;Attack[[#This Row],[レアリティ]]</f>
        <v>妖大将優ICONIC</v>
      </c>
    </row>
    <row r="1731" spans="1:24" x14ac:dyDescent="0.25">
      <c r="A1731">
        <f>VLOOKUP(Attack[[#This Row],[No用]],SetNo[[No.用]:[vlookup 用]],2,FALSE)</f>
        <v>409</v>
      </c>
      <c r="B1731">
        <f>IF(ROW()=2,1,IF(A1730&lt;&gt;Attack[[#This Row],[No]],1,B1730+1))</f>
        <v>1</v>
      </c>
      <c r="C1731" s="1" t="s">
        <v>1719</v>
      </c>
      <c r="D1731" s="1" t="s">
        <v>540</v>
      </c>
      <c r="E1731" s="1" t="s">
        <v>77</v>
      </c>
      <c r="F1731" s="1" t="s">
        <v>78</v>
      </c>
      <c r="G1731" s="1" t="s">
        <v>542</v>
      </c>
      <c r="H1731" s="1" t="s">
        <v>543</v>
      </c>
      <c r="I1731">
        <v>1</v>
      </c>
      <c r="J1731" t="s">
        <v>234</v>
      </c>
      <c r="K1731" s="1" t="s">
        <v>168</v>
      </c>
      <c r="L1731" s="1" t="s">
        <v>173</v>
      </c>
      <c r="M1731">
        <v>35</v>
      </c>
      <c r="N1731">
        <v>0</v>
      </c>
      <c r="O1731">
        <v>0</v>
      </c>
      <c r="P1731">
        <v>0</v>
      </c>
      <c r="X1731" t="str">
        <f>Attack[[#This Row],[服装]]&amp;Attack[[#This Row],[名前]]&amp;Attack[[#This Row],[レアリティ]]</f>
        <v>梅雨2大将優ICONIC</v>
      </c>
    </row>
    <row r="1732" spans="1:24" x14ac:dyDescent="0.25">
      <c r="A1732">
        <f>VLOOKUP(Attack[[#This Row],[No用]],SetNo[[No.用]:[vlookup 用]],2,FALSE)</f>
        <v>409</v>
      </c>
      <c r="B1732">
        <f>IF(ROW()=2,1,IF(A1731&lt;&gt;Attack[[#This Row],[No]],1,B1731+1))</f>
        <v>2</v>
      </c>
      <c r="C1732" s="1" t="s">
        <v>1719</v>
      </c>
      <c r="D1732" s="1" t="s">
        <v>540</v>
      </c>
      <c r="E1732" s="1" t="s">
        <v>77</v>
      </c>
      <c r="F1732" s="1" t="s">
        <v>78</v>
      </c>
      <c r="G1732" s="1" t="s">
        <v>542</v>
      </c>
      <c r="H1732" s="1" t="s">
        <v>543</v>
      </c>
      <c r="I1732">
        <v>1</v>
      </c>
      <c r="J1732" t="s">
        <v>377</v>
      </c>
      <c r="K1732" s="1" t="s">
        <v>169</v>
      </c>
      <c r="L1732" s="1" t="s">
        <v>173</v>
      </c>
      <c r="M1732">
        <v>35</v>
      </c>
      <c r="N1732">
        <v>0</v>
      </c>
      <c r="O1732">
        <v>0</v>
      </c>
      <c r="P1732">
        <v>0</v>
      </c>
      <c r="X1732" t="str">
        <f>Attack[[#This Row],[服装]]&amp;Attack[[#This Row],[名前]]&amp;Attack[[#This Row],[レアリティ]]</f>
        <v>梅雨2大将優ICONIC</v>
      </c>
    </row>
    <row r="1733" spans="1:24" x14ac:dyDescent="0.25">
      <c r="A1733">
        <f>VLOOKUP(Attack[[#This Row],[No用]],SetNo[[No.用]:[vlookup 用]],2,FALSE)</f>
        <v>409</v>
      </c>
      <c r="B1733">
        <f>IF(ROW()=2,1,IF(A1732&lt;&gt;Attack[[#This Row],[No]],1,B1732+1))</f>
        <v>3</v>
      </c>
      <c r="C1733" s="1" t="s">
        <v>1719</v>
      </c>
      <c r="D1733" s="1" t="s">
        <v>540</v>
      </c>
      <c r="E1733" s="1" t="s">
        <v>77</v>
      </c>
      <c r="F1733" s="1" t="s">
        <v>78</v>
      </c>
      <c r="G1733" s="1" t="s">
        <v>542</v>
      </c>
      <c r="H1733" s="1" t="s">
        <v>543</v>
      </c>
      <c r="I1733">
        <v>1</v>
      </c>
      <c r="J1733" t="s">
        <v>234</v>
      </c>
      <c r="K1733" s="1" t="s">
        <v>171</v>
      </c>
      <c r="L1733" s="1" t="s">
        <v>173</v>
      </c>
      <c r="M1733">
        <v>35</v>
      </c>
      <c r="N1733">
        <v>0</v>
      </c>
      <c r="O1733">
        <v>0</v>
      </c>
      <c r="P1733">
        <v>0</v>
      </c>
      <c r="X1733" t="str">
        <f>Attack[[#This Row],[服装]]&amp;Attack[[#This Row],[名前]]&amp;Attack[[#This Row],[レアリティ]]</f>
        <v>梅雨2大将優ICONIC</v>
      </c>
    </row>
    <row r="1734" spans="1:24" x14ac:dyDescent="0.25">
      <c r="A1734">
        <f>VLOOKUP(Attack[[#This Row],[No用]],SetNo[[No.用]:[vlookup 用]],2,FALSE)</f>
        <v>409</v>
      </c>
      <c r="B1734">
        <f>IF(ROW()=2,1,IF(A1733&lt;&gt;Attack[[#This Row],[No]],1,B1733+1))</f>
        <v>4</v>
      </c>
      <c r="C1734" s="1" t="s">
        <v>1719</v>
      </c>
      <c r="D1734" s="1" t="s">
        <v>540</v>
      </c>
      <c r="E1734" s="1" t="s">
        <v>77</v>
      </c>
      <c r="F1734" s="1" t="s">
        <v>78</v>
      </c>
      <c r="G1734" s="1" t="s">
        <v>542</v>
      </c>
      <c r="H1734" s="1" t="s">
        <v>543</v>
      </c>
      <c r="I1734">
        <v>1</v>
      </c>
      <c r="J1734" t="s">
        <v>377</v>
      </c>
      <c r="K1734" s="1" t="s">
        <v>264</v>
      </c>
      <c r="L1734" s="1" t="s">
        <v>173</v>
      </c>
      <c r="M1734">
        <v>38</v>
      </c>
      <c r="N1734">
        <v>0</v>
      </c>
      <c r="O1734">
        <v>0</v>
      </c>
      <c r="P1734">
        <v>0</v>
      </c>
      <c r="X1734" t="str">
        <f>Attack[[#This Row],[服装]]&amp;Attack[[#This Row],[名前]]&amp;Attack[[#This Row],[レアリティ]]</f>
        <v>梅雨2大将優ICONIC</v>
      </c>
    </row>
    <row r="1735" spans="1:24" x14ac:dyDescent="0.25">
      <c r="A1735">
        <f>VLOOKUP(Attack[[#This Row],[No用]],SetNo[[No.用]:[vlookup 用]],2,FALSE)</f>
        <v>409</v>
      </c>
      <c r="B1735">
        <f>IF(ROW()=2,1,IF(A1734&lt;&gt;Attack[[#This Row],[No]],1,B1734+1))</f>
        <v>5</v>
      </c>
      <c r="C1735" s="1" t="s">
        <v>1719</v>
      </c>
      <c r="D1735" s="1" t="s">
        <v>540</v>
      </c>
      <c r="E1735" s="1" t="s">
        <v>77</v>
      </c>
      <c r="F1735" s="1" t="s">
        <v>78</v>
      </c>
      <c r="G1735" s="1" t="s">
        <v>542</v>
      </c>
      <c r="H1735" s="1" t="s">
        <v>543</v>
      </c>
      <c r="I1735">
        <v>1</v>
      </c>
      <c r="J1735" t="s">
        <v>234</v>
      </c>
      <c r="K1735" s="1" t="s">
        <v>172</v>
      </c>
      <c r="L1735" s="1" t="s">
        <v>162</v>
      </c>
      <c r="M1735">
        <v>32</v>
      </c>
      <c r="N1735">
        <v>0</v>
      </c>
      <c r="O1735">
        <v>0</v>
      </c>
      <c r="P1735">
        <v>0</v>
      </c>
      <c r="X1735" t="str">
        <f>Attack[[#This Row],[服装]]&amp;Attack[[#This Row],[名前]]&amp;Attack[[#This Row],[レアリティ]]</f>
        <v>梅雨2大将優ICONIC</v>
      </c>
    </row>
    <row r="1736" spans="1:24" x14ac:dyDescent="0.25">
      <c r="A1736">
        <f>VLOOKUP(Attack[[#This Row],[No用]],SetNo[[No.用]:[vlookup 用]],2,FALSE)</f>
        <v>409</v>
      </c>
      <c r="B1736">
        <f>IF(ROW()=2,1,IF(A1735&lt;&gt;Attack[[#This Row],[No]],1,B1735+1))</f>
        <v>6</v>
      </c>
      <c r="C1736" s="1" t="s">
        <v>1719</v>
      </c>
      <c r="D1736" s="1" t="s">
        <v>540</v>
      </c>
      <c r="E1736" s="1" t="s">
        <v>77</v>
      </c>
      <c r="F1736" s="1" t="s">
        <v>78</v>
      </c>
      <c r="G1736" s="1" t="s">
        <v>542</v>
      </c>
      <c r="H1736" s="1" t="s">
        <v>543</v>
      </c>
      <c r="I1736">
        <v>1</v>
      </c>
      <c r="J1736" t="s">
        <v>377</v>
      </c>
      <c r="K1736" s="1" t="s">
        <v>171</v>
      </c>
      <c r="L1736" s="1" t="s">
        <v>224</v>
      </c>
      <c r="M1736">
        <v>50</v>
      </c>
      <c r="N1736">
        <v>0</v>
      </c>
      <c r="O1736">
        <v>60</v>
      </c>
      <c r="P1736">
        <v>0</v>
      </c>
      <c r="W1736" s="1" t="s">
        <v>1723</v>
      </c>
      <c r="X1736" t="str">
        <f>Attack[[#This Row],[服装]]&amp;Attack[[#This Row],[名前]]&amp;Attack[[#This Row],[レアリティ]]</f>
        <v>梅雨2大将優ICONIC</v>
      </c>
    </row>
    <row r="1737" spans="1:24" x14ac:dyDescent="0.25">
      <c r="A1737">
        <f>VLOOKUP(Attack[[#This Row],[No用]],SetNo[[No.用]:[vlookup 用]],2,FALSE)</f>
        <v>409</v>
      </c>
      <c r="B1737">
        <f>IF(ROW()=2,1,IF(A1736&lt;&gt;Attack[[#This Row],[No]],1,B1736+1))</f>
        <v>7</v>
      </c>
      <c r="C1737" s="1" t="s">
        <v>1719</v>
      </c>
      <c r="D1737" s="1" t="s">
        <v>540</v>
      </c>
      <c r="E1737" s="1" t="s">
        <v>77</v>
      </c>
      <c r="F1737" s="1" t="s">
        <v>78</v>
      </c>
      <c r="G1737" s="1" t="s">
        <v>542</v>
      </c>
      <c r="H1737" s="1" t="s">
        <v>543</v>
      </c>
      <c r="I1737">
        <v>1</v>
      </c>
      <c r="J1737" t="s">
        <v>234</v>
      </c>
      <c r="K1737" s="1" t="s">
        <v>257</v>
      </c>
      <c r="L1737" s="1" t="s">
        <v>224</v>
      </c>
      <c r="M1737">
        <v>50</v>
      </c>
      <c r="N1737">
        <v>0</v>
      </c>
      <c r="O1737">
        <v>60</v>
      </c>
      <c r="P1737">
        <v>0</v>
      </c>
      <c r="W1737" s="1" t="s">
        <v>1724</v>
      </c>
      <c r="X1737" t="str">
        <f>Attack[[#This Row],[服装]]&amp;Attack[[#This Row],[名前]]&amp;Attack[[#This Row],[レアリティ]]</f>
        <v>梅雨2大将優ICONIC</v>
      </c>
    </row>
    <row r="1738" spans="1:24" x14ac:dyDescent="0.25">
      <c r="A1738">
        <f>VLOOKUP(Attack[[#This Row],[No用]],SetNo[[No.用]:[vlookup 用]],2,FALSE)</f>
        <v>409</v>
      </c>
      <c r="B1738">
        <f>IF(ROW()=2,1,IF(A1737&lt;&gt;Attack[[#This Row],[No]],1,B1737+1))</f>
        <v>8</v>
      </c>
      <c r="C1738" s="1" t="s">
        <v>1719</v>
      </c>
      <c r="D1738" s="1" t="s">
        <v>540</v>
      </c>
      <c r="E1738" s="1" t="s">
        <v>77</v>
      </c>
      <c r="F1738" s="1" t="s">
        <v>78</v>
      </c>
      <c r="G1738" s="1" t="s">
        <v>542</v>
      </c>
      <c r="H1738" s="1" t="s">
        <v>543</v>
      </c>
      <c r="I1738">
        <v>1</v>
      </c>
      <c r="J1738" t="s">
        <v>377</v>
      </c>
      <c r="K1738" s="1" t="s">
        <v>264</v>
      </c>
      <c r="L1738" s="1" t="s">
        <v>224</v>
      </c>
      <c r="M1738">
        <v>50</v>
      </c>
      <c r="N1738">
        <v>0</v>
      </c>
      <c r="O1738">
        <v>60</v>
      </c>
      <c r="P1738">
        <v>0</v>
      </c>
      <c r="W1738" s="1" t="s">
        <v>1725</v>
      </c>
      <c r="X1738" t="str">
        <f>Attack[[#This Row],[服装]]&amp;Attack[[#This Row],[名前]]&amp;Attack[[#This Row],[レアリティ]]</f>
        <v>梅雨2大将優ICONIC</v>
      </c>
    </row>
    <row r="1739" spans="1:24" x14ac:dyDescent="0.25">
      <c r="A1739">
        <f>VLOOKUP(Attack[[#This Row],[No用]],SetNo[[No.用]:[vlookup 用]],2,FALSE)</f>
        <v>410</v>
      </c>
      <c r="B1739">
        <f>IF(ROW()=2,1,IF(A1738&lt;&gt;Attack[[#This Row],[No]],1,B1738+1))</f>
        <v>1</v>
      </c>
      <c r="C1739" t="s">
        <v>108</v>
      </c>
      <c r="D1739" s="1" t="s">
        <v>545</v>
      </c>
      <c r="E1739" s="1" t="s">
        <v>90</v>
      </c>
      <c r="F1739" s="1" t="s">
        <v>78</v>
      </c>
      <c r="G1739" s="1" t="s">
        <v>542</v>
      </c>
      <c r="H1739" t="s">
        <v>71</v>
      </c>
      <c r="I1739">
        <v>1</v>
      </c>
      <c r="J1739" t="s">
        <v>234</v>
      </c>
      <c r="K1739" s="1" t="s">
        <v>168</v>
      </c>
      <c r="L1739" s="1" t="s">
        <v>173</v>
      </c>
      <c r="M1739">
        <v>36</v>
      </c>
      <c r="N1739">
        <v>0</v>
      </c>
      <c r="O1739">
        <v>0</v>
      </c>
      <c r="P1739">
        <v>0</v>
      </c>
      <c r="X1739" t="str">
        <f>Attack[[#This Row],[服装]]&amp;Attack[[#This Row],[名前]]&amp;Attack[[#This Row],[レアリティ]]</f>
        <v>ユニフォーム沼井和馬ICONIC</v>
      </c>
    </row>
    <row r="1740" spans="1:24" x14ac:dyDescent="0.25">
      <c r="A1740">
        <f>VLOOKUP(Attack[[#This Row],[No用]],SetNo[[No.用]:[vlookup 用]],2,FALSE)</f>
        <v>410</v>
      </c>
      <c r="B1740">
        <f>IF(ROW()=2,1,IF(A1739&lt;&gt;Attack[[#This Row],[No]],1,B1739+1))</f>
        <v>2</v>
      </c>
      <c r="C1740" t="s">
        <v>108</v>
      </c>
      <c r="D1740" s="1" t="s">
        <v>545</v>
      </c>
      <c r="E1740" s="1" t="s">
        <v>90</v>
      </c>
      <c r="F1740" s="1" t="s">
        <v>78</v>
      </c>
      <c r="G1740" s="1" t="s">
        <v>542</v>
      </c>
      <c r="H1740" t="s">
        <v>71</v>
      </c>
      <c r="I1740">
        <v>1</v>
      </c>
      <c r="J1740" t="s">
        <v>234</v>
      </c>
      <c r="K1740" s="1" t="s">
        <v>169</v>
      </c>
      <c r="L1740" s="1" t="s">
        <v>178</v>
      </c>
      <c r="M1740">
        <v>36</v>
      </c>
      <c r="N1740">
        <v>0</v>
      </c>
      <c r="O1740">
        <v>0</v>
      </c>
      <c r="P1740">
        <v>0</v>
      </c>
      <c r="X1740" t="str">
        <f>Attack[[#This Row],[服装]]&amp;Attack[[#This Row],[名前]]&amp;Attack[[#This Row],[レアリティ]]</f>
        <v>ユニフォーム沼井和馬ICONIC</v>
      </c>
    </row>
    <row r="1741" spans="1:24" x14ac:dyDescent="0.25">
      <c r="A1741">
        <f>VLOOKUP(Attack[[#This Row],[No用]],SetNo[[No.用]:[vlookup 用]],2,FALSE)</f>
        <v>411</v>
      </c>
      <c r="B1741">
        <f>IF(ROW()=2,1,IF(A1740&lt;&gt;Attack[[#This Row],[No]],1,B1740+1))</f>
        <v>1</v>
      </c>
      <c r="C1741" t="s">
        <v>108</v>
      </c>
      <c r="D1741" s="1" t="s">
        <v>556</v>
      </c>
      <c r="E1741" s="1" t="s">
        <v>90</v>
      </c>
      <c r="F1741" s="1" t="s">
        <v>78</v>
      </c>
      <c r="G1741" s="1" t="s">
        <v>542</v>
      </c>
      <c r="H1741" t="s">
        <v>71</v>
      </c>
      <c r="I1741">
        <v>1</v>
      </c>
      <c r="J1741" t="s">
        <v>377</v>
      </c>
      <c r="K1741" s="1" t="s">
        <v>168</v>
      </c>
      <c r="L1741" s="1" t="s">
        <v>178</v>
      </c>
      <c r="M1741">
        <v>35</v>
      </c>
      <c r="N1741">
        <v>0</v>
      </c>
      <c r="O1741">
        <v>0</v>
      </c>
      <c r="P1741">
        <v>0</v>
      </c>
      <c r="X1741" t="str">
        <f>Attack[[#This Row],[服装]]&amp;Attack[[#This Row],[名前]]&amp;Attack[[#This Row],[レアリティ]]</f>
        <v>ユニフォーム潜尚保ICONIC</v>
      </c>
    </row>
    <row r="1742" spans="1:24" x14ac:dyDescent="0.25">
      <c r="A1742">
        <f>VLOOKUP(Attack[[#This Row],[No用]],SetNo[[No.用]:[vlookup 用]],2,FALSE)</f>
        <v>411</v>
      </c>
      <c r="B1742">
        <f>IF(ROW()=2,1,IF(A1741&lt;&gt;Attack[[#This Row],[No]],1,B1741+1))</f>
        <v>2</v>
      </c>
      <c r="C1742" t="s">
        <v>108</v>
      </c>
      <c r="D1742" s="1" t="s">
        <v>556</v>
      </c>
      <c r="E1742" s="1" t="s">
        <v>90</v>
      </c>
      <c r="F1742" s="1" t="s">
        <v>78</v>
      </c>
      <c r="G1742" s="1" t="s">
        <v>542</v>
      </c>
      <c r="H1742" t="s">
        <v>71</v>
      </c>
      <c r="I1742">
        <v>1</v>
      </c>
      <c r="J1742" t="s">
        <v>234</v>
      </c>
      <c r="K1742" s="1" t="s">
        <v>169</v>
      </c>
      <c r="L1742" s="1" t="s">
        <v>178</v>
      </c>
      <c r="M1742">
        <v>33</v>
      </c>
      <c r="N1742">
        <v>0</v>
      </c>
      <c r="O1742">
        <v>0</v>
      </c>
      <c r="P1742">
        <v>0</v>
      </c>
      <c r="X1742" t="str">
        <f>Attack[[#This Row],[服装]]&amp;Attack[[#This Row],[名前]]&amp;Attack[[#This Row],[レアリティ]]</f>
        <v>ユニフォーム潜尚保ICONIC</v>
      </c>
    </row>
    <row r="1743" spans="1:24" x14ac:dyDescent="0.25">
      <c r="A1743">
        <f>VLOOKUP(Attack[[#This Row],[No用]],SetNo[[No.用]:[vlookup 用]],2,FALSE)</f>
        <v>411</v>
      </c>
      <c r="B1743">
        <f>IF(ROW()=2,1,IF(A1742&lt;&gt;Attack[[#This Row],[No]],1,B1742+1))</f>
        <v>3</v>
      </c>
      <c r="C1743" t="s">
        <v>108</v>
      </c>
      <c r="D1743" s="1" t="s">
        <v>556</v>
      </c>
      <c r="E1743" s="1" t="s">
        <v>90</v>
      </c>
      <c r="F1743" s="1" t="s">
        <v>78</v>
      </c>
      <c r="G1743" s="1" t="s">
        <v>542</v>
      </c>
      <c r="H1743" t="s">
        <v>71</v>
      </c>
      <c r="I1743">
        <v>1</v>
      </c>
      <c r="J1743" t="s">
        <v>234</v>
      </c>
      <c r="K1743" s="1" t="s">
        <v>170</v>
      </c>
      <c r="L1743" s="1" t="s">
        <v>173</v>
      </c>
      <c r="M1743">
        <v>38</v>
      </c>
      <c r="N1743">
        <v>0</v>
      </c>
      <c r="O1743">
        <v>0</v>
      </c>
      <c r="P1743">
        <v>0</v>
      </c>
      <c r="X1743" t="str">
        <f>Attack[[#This Row],[服装]]&amp;Attack[[#This Row],[名前]]&amp;Attack[[#This Row],[レアリティ]]</f>
        <v>ユニフォーム潜尚保ICONIC</v>
      </c>
    </row>
    <row r="1744" spans="1:24" x14ac:dyDescent="0.25">
      <c r="A1744">
        <f>VLOOKUP(Attack[[#This Row],[No用]],SetNo[[No.用]:[vlookup 用]],2,FALSE)</f>
        <v>411</v>
      </c>
      <c r="B1744">
        <f>IF(ROW()=2,1,IF(A1743&lt;&gt;Attack[[#This Row],[No]],1,B1743+1))</f>
        <v>4</v>
      </c>
      <c r="C1744" t="s">
        <v>108</v>
      </c>
      <c r="D1744" s="1" t="s">
        <v>556</v>
      </c>
      <c r="E1744" s="1" t="s">
        <v>90</v>
      </c>
      <c r="F1744" s="1" t="s">
        <v>78</v>
      </c>
      <c r="G1744" s="1" t="s">
        <v>542</v>
      </c>
      <c r="H1744" t="s">
        <v>71</v>
      </c>
      <c r="I1744">
        <v>1</v>
      </c>
      <c r="J1744" t="s">
        <v>377</v>
      </c>
      <c r="K1744" s="1" t="s">
        <v>257</v>
      </c>
      <c r="L1744" s="1" t="s">
        <v>173</v>
      </c>
      <c r="M1744">
        <v>38</v>
      </c>
      <c r="N1744">
        <v>0</v>
      </c>
      <c r="O1744">
        <v>0</v>
      </c>
      <c r="P1744">
        <v>0</v>
      </c>
      <c r="X1744" t="str">
        <f>Attack[[#This Row],[服装]]&amp;Attack[[#This Row],[名前]]&amp;Attack[[#This Row],[レアリティ]]</f>
        <v>ユニフォーム潜尚保ICONIC</v>
      </c>
    </row>
    <row r="1745" spans="1:24" x14ac:dyDescent="0.25">
      <c r="A1745">
        <f>VLOOKUP(Attack[[#This Row],[No用]],SetNo[[No.用]:[vlookup 用]],2,FALSE)</f>
        <v>411</v>
      </c>
      <c r="B1745">
        <f>IF(ROW()=2,1,IF(A1744&lt;&gt;Attack[[#This Row],[No]],1,B1744+1))</f>
        <v>5</v>
      </c>
      <c r="C1745" t="s">
        <v>108</v>
      </c>
      <c r="D1745" s="1" t="s">
        <v>556</v>
      </c>
      <c r="E1745" s="1" t="s">
        <v>90</v>
      </c>
      <c r="F1745" s="1" t="s">
        <v>78</v>
      </c>
      <c r="G1745" s="1" t="s">
        <v>542</v>
      </c>
      <c r="H1745" t="s">
        <v>71</v>
      </c>
      <c r="I1745">
        <v>1</v>
      </c>
      <c r="J1745" t="s">
        <v>234</v>
      </c>
      <c r="K1745" s="1" t="s">
        <v>172</v>
      </c>
      <c r="L1745" s="1" t="s">
        <v>162</v>
      </c>
      <c r="M1745">
        <v>29</v>
      </c>
      <c r="N1745">
        <v>0</v>
      </c>
      <c r="O1745">
        <v>0</v>
      </c>
      <c r="P1745">
        <v>0</v>
      </c>
      <c r="X1745" t="str">
        <f>Attack[[#This Row],[服装]]&amp;Attack[[#This Row],[名前]]&amp;Attack[[#This Row],[レアリティ]]</f>
        <v>ユニフォーム潜尚保ICONIC</v>
      </c>
    </row>
    <row r="1746" spans="1:24" x14ac:dyDescent="0.25">
      <c r="A1746">
        <f>VLOOKUP(Attack[[#This Row],[No用]],SetNo[[No.用]:[vlookup 用]],2,FALSE)</f>
        <v>411</v>
      </c>
      <c r="B1746">
        <f>IF(ROW()=2,1,IF(A1745&lt;&gt;Attack[[#This Row],[No]],1,B1745+1))</f>
        <v>6</v>
      </c>
      <c r="C1746" t="s">
        <v>108</v>
      </c>
      <c r="D1746" s="1" t="s">
        <v>556</v>
      </c>
      <c r="E1746" s="1" t="s">
        <v>90</v>
      </c>
      <c r="F1746" s="1" t="s">
        <v>78</v>
      </c>
      <c r="G1746" s="1" t="s">
        <v>542</v>
      </c>
      <c r="H1746" t="s">
        <v>71</v>
      </c>
      <c r="I1746">
        <v>1</v>
      </c>
      <c r="J1746" t="s">
        <v>234</v>
      </c>
      <c r="K1746" s="1" t="s">
        <v>183</v>
      </c>
      <c r="L1746" s="1" t="s">
        <v>224</v>
      </c>
      <c r="M1746">
        <v>43</v>
      </c>
      <c r="N1746">
        <v>0</v>
      </c>
      <c r="O1746">
        <v>53</v>
      </c>
      <c r="P1746">
        <v>0</v>
      </c>
      <c r="W1746" s="1" t="s">
        <v>1392</v>
      </c>
      <c r="X1746" t="str">
        <f>Attack[[#This Row],[服装]]&amp;Attack[[#This Row],[名前]]&amp;Attack[[#This Row],[レアリティ]]</f>
        <v>ユニフォーム潜尚保ICONIC</v>
      </c>
    </row>
    <row r="1747" spans="1:24" x14ac:dyDescent="0.25">
      <c r="A1747">
        <f>VLOOKUP(Attack[[#This Row],[No用]],SetNo[[No.用]:[vlookup 用]],2,FALSE)</f>
        <v>412</v>
      </c>
      <c r="B1747">
        <f>IF(ROW()=2,1,IF(A1746&lt;&gt;Attack[[#This Row],[No]],1,B1746+1))</f>
        <v>1</v>
      </c>
      <c r="C1747" s="1" t="s">
        <v>669</v>
      </c>
      <c r="D1747" s="1" t="s">
        <v>556</v>
      </c>
      <c r="E1747" s="1" t="s">
        <v>77</v>
      </c>
      <c r="F1747" s="1" t="s">
        <v>78</v>
      </c>
      <c r="G1747" s="1" t="s">
        <v>542</v>
      </c>
      <c r="H1747" s="1" t="s">
        <v>543</v>
      </c>
      <c r="I1747">
        <v>1</v>
      </c>
      <c r="J1747" t="s">
        <v>377</v>
      </c>
      <c r="K1747" s="1" t="s">
        <v>168</v>
      </c>
      <c r="L1747" s="1" t="s">
        <v>178</v>
      </c>
      <c r="M1747">
        <v>35</v>
      </c>
      <c r="N1747">
        <v>0</v>
      </c>
      <c r="O1747">
        <v>0</v>
      </c>
      <c r="P1747">
        <v>0</v>
      </c>
      <c r="X1747" t="str">
        <f>Attack[[#This Row],[服装]]&amp;Attack[[#This Row],[名前]]&amp;Attack[[#This Row],[レアリティ]]</f>
        <v>バーガー潜尚保ICONIC</v>
      </c>
    </row>
    <row r="1748" spans="1:24" x14ac:dyDescent="0.25">
      <c r="A1748">
        <f>VLOOKUP(Attack[[#This Row],[No用]],SetNo[[No.用]:[vlookup 用]],2,FALSE)</f>
        <v>412</v>
      </c>
      <c r="B1748">
        <f>IF(ROW()=2,1,IF(A1747&lt;&gt;Attack[[#This Row],[No]],1,B1747+1))</f>
        <v>2</v>
      </c>
      <c r="C1748" s="1" t="s">
        <v>669</v>
      </c>
      <c r="D1748" s="1" t="s">
        <v>556</v>
      </c>
      <c r="E1748" s="1" t="s">
        <v>77</v>
      </c>
      <c r="F1748" s="1" t="s">
        <v>78</v>
      </c>
      <c r="G1748" s="1" t="s">
        <v>542</v>
      </c>
      <c r="H1748" s="1" t="s">
        <v>543</v>
      </c>
      <c r="I1748">
        <v>1</v>
      </c>
      <c r="J1748" t="s">
        <v>234</v>
      </c>
      <c r="K1748" s="1" t="s">
        <v>169</v>
      </c>
      <c r="L1748" s="1" t="s">
        <v>173</v>
      </c>
      <c r="M1748">
        <v>36</v>
      </c>
      <c r="N1748">
        <v>0</v>
      </c>
      <c r="O1748">
        <v>0</v>
      </c>
      <c r="P1748">
        <v>0</v>
      </c>
      <c r="X1748" t="str">
        <f>Attack[[#This Row],[服装]]&amp;Attack[[#This Row],[名前]]&amp;Attack[[#This Row],[レアリティ]]</f>
        <v>バーガー潜尚保ICONIC</v>
      </c>
    </row>
    <row r="1749" spans="1:24" x14ac:dyDescent="0.25">
      <c r="A1749">
        <f>VLOOKUP(Attack[[#This Row],[No用]],SetNo[[No.用]:[vlookup 用]],2,FALSE)</f>
        <v>412</v>
      </c>
      <c r="B1749">
        <f>IF(ROW()=2,1,IF(A1748&lt;&gt;Attack[[#This Row],[No]],1,B1748+1))</f>
        <v>3</v>
      </c>
      <c r="C1749" s="1" t="s">
        <v>669</v>
      </c>
      <c r="D1749" s="1" t="s">
        <v>556</v>
      </c>
      <c r="E1749" s="1" t="s">
        <v>77</v>
      </c>
      <c r="F1749" s="1" t="s">
        <v>78</v>
      </c>
      <c r="G1749" s="1" t="s">
        <v>542</v>
      </c>
      <c r="H1749" s="1" t="s">
        <v>543</v>
      </c>
      <c r="I1749">
        <v>1</v>
      </c>
      <c r="J1749" t="s">
        <v>234</v>
      </c>
      <c r="K1749" s="1" t="s">
        <v>170</v>
      </c>
      <c r="L1749" s="1" t="s">
        <v>173</v>
      </c>
      <c r="M1749">
        <v>38</v>
      </c>
      <c r="N1749">
        <v>0</v>
      </c>
      <c r="O1749">
        <v>0</v>
      </c>
      <c r="P1749">
        <v>0</v>
      </c>
      <c r="X1749" t="str">
        <f>Attack[[#This Row],[服装]]&amp;Attack[[#This Row],[名前]]&amp;Attack[[#This Row],[レアリティ]]</f>
        <v>バーガー潜尚保ICONIC</v>
      </c>
    </row>
    <row r="1750" spans="1:24" x14ac:dyDescent="0.25">
      <c r="A1750">
        <f>VLOOKUP(Attack[[#This Row],[No用]],SetNo[[No.用]:[vlookup 用]],2,FALSE)</f>
        <v>412</v>
      </c>
      <c r="B1750">
        <f>IF(ROW()=2,1,IF(A1749&lt;&gt;Attack[[#This Row],[No]],1,B1749+1))</f>
        <v>4</v>
      </c>
      <c r="C1750" s="1" t="s">
        <v>669</v>
      </c>
      <c r="D1750" s="1" t="s">
        <v>556</v>
      </c>
      <c r="E1750" s="1" t="s">
        <v>77</v>
      </c>
      <c r="F1750" s="1" t="s">
        <v>78</v>
      </c>
      <c r="G1750" s="1" t="s">
        <v>542</v>
      </c>
      <c r="H1750" s="1" t="s">
        <v>543</v>
      </c>
      <c r="I1750">
        <v>1</v>
      </c>
      <c r="J1750" t="s">
        <v>377</v>
      </c>
      <c r="K1750" s="1" t="s">
        <v>257</v>
      </c>
      <c r="L1750" s="1" t="s">
        <v>173</v>
      </c>
      <c r="M1750">
        <v>38</v>
      </c>
      <c r="N1750">
        <v>0</v>
      </c>
      <c r="O1750">
        <v>0</v>
      </c>
      <c r="P1750">
        <v>0</v>
      </c>
      <c r="X1750" t="str">
        <f>Attack[[#This Row],[服装]]&amp;Attack[[#This Row],[名前]]&amp;Attack[[#This Row],[レアリティ]]</f>
        <v>バーガー潜尚保ICONIC</v>
      </c>
    </row>
    <row r="1751" spans="1:24" x14ac:dyDescent="0.25">
      <c r="A1751">
        <f>VLOOKUP(Attack[[#This Row],[No用]],SetNo[[No.用]:[vlookup 用]],2,FALSE)</f>
        <v>412</v>
      </c>
      <c r="B1751">
        <f>IF(ROW()=2,1,IF(A1750&lt;&gt;Attack[[#This Row],[No]],1,B1750+1))</f>
        <v>5</v>
      </c>
      <c r="C1751" s="1" t="s">
        <v>669</v>
      </c>
      <c r="D1751" s="1" t="s">
        <v>556</v>
      </c>
      <c r="E1751" s="1" t="s">
        <v>77</v>
      </c>
      <c r="F1751" s="1" t="s">
        <v>78</v>
      </c>
      <c r="G1751" s="1" t="s">
        <v>542</v>
      </c>
      <c r="H1751" s="1" t="s">
        <v>543</v>
      </c>
      <c r="I1751">
        <v>1</v>
      </c>
      <c r="J1751" t="s">
        <v>234</v>
      </c>
      <c r="K1751" s="1" t="s">
        <v>172</v>
      </c>
      <c r="L1751" s="1" t="s">
        <v>162</v>
      </c>
      <c r="M1751">
        <v>29</v>
      </c>
      <c r="N1751">
        <v>0</v>
      </c>
      <c r="O1751">
        <v>0</v>
      </c>
      <c r="P1751">
        <v>0</v>
      </c>
      <c r="X1751" t="str">
        <f>Attack[[#This Row],[服装]]&amp;Attack[[#This Row],[名前]]&amp;Attack[[#This Row],[レアリティ]]</f>
        <v>バーガー潜尚保ICONIC</v>
      </c>
    </row>
    <row r="1752" spans="1:24" x14ac:dyDescent="0.25">
      <c r="A1752">
        <f>VLOOKUP(Attack[[#This Row],[No用]],SetNo[[No.用]:[vlookup 用]],2,FALSE)</f>
        <v>412</v>
      </c>
      <c r="B1752">
        <f>IF(ROW()=2,1,IF(A1751&lt;&gt;Attack[[#This Row],[No]],1,B1751+1))</f>
        <v>6</v>
      </c>
      <c r="C1752" s="1" t="s">
        <v>669</v>
      </c>
      <c r="D1752" s="1" t="s">
        <v>556</v>
      </c>
      <c r="E1752" s="1" t="s">
        <v>77</v>
      </c>
      <c r="F1752" s="1" t="s">
        <v>78</v>
      </c>
      <c r="G1752" s="1" t="s">
        <v>542</v>
      </c>
      <c r="H1752" s="1" t="s">
        <v>543</v>
      </c>
      <c r="I1752">
        <v>1</v>
      </c>
      <c r="J1752" t="s">
        <v>234</v>
      </c>
      <c r="K1752" s="1" t="s">
        <v>257</v>
      </c>
      <c r="L1752" s="1" t="s">
        <v>224</v>
      </c>
      <c r="M1752">
        <v>43</v>
      </c>
      <c r="N1752">
        <v>0</v>
      </c>
      <c r="O1752">
        <v>53</v>
      </c>
      <c r="P1752">
        <v>0</v>
      </c>
      <c r="W1752" s="1" t="s">
        <v>1387</v>
      </c>
      <c r="X1752" t="str">
        <f>Attack[[#This Row],[服装]]&amp;Attack[[#This Row],[名前]]&amp;Attack[[#This Row],[レアリティ]]</f>
        <v>バーガー潜尚保ICONIC</v>
      </c>
    </row>
    <row r="1753" spans="1:24" x14ac:dyDescent="0.25">
      <c r="A1753">
        <f>VLOOKUP(Attack[[#This Row],[No用]],SetNo[[No.用]:[vlookup 用]],2,FALSE)</f>
        <v>413</v>
      </c>
      <c r="B1753">
        <f>IF(ROW()=2,1,IF(A1752&lt;&gt;Attack[[#This Row],[No]],1,B1752+1))</f>
        <v>1</v>
      </c>
      <c r="C1753" s="1" t="s">
        <v>1364</v>
      </c>
      <c r="D1753" s="1" t="s">
        <v>556</v>
      </c>
      <c r="E1753" s="1" t="s">
        <v>73</v>
      </c>
      <c r="F1753" s="1" t="s">
        <v>78</v>
      </c>
      <c r="G1753" s="1" t="s">
        <v>542</v>
      </c>
      <c r="H1753" s="1" t="s">
        <v>543</v>
      </c>
      <c r="I1753">
        <v>1</v>
      </c>
      <c r="J1753" t="s">
        <v>234</v>
      </c>
      <c r="K1753" s="1" t="s">
        <v>168</v>
      </c>
      <c r="L1753" s="1" t="s">
        <v>178</v>
      </c>
      <c r="M1753">
        <v>36</v>
      </c>
      <c r="N1753">
        <v>0</v>
      </c>
      <c r="O1753">
        <v>0</v>
      </c>
      <c r="P1753">
        <v>0</v>
      </c>
      <c r="X1753" t="str">
        <f>Attack[[#This Row],[服装]]&amp;Attack[[#This Row],[名前]]&amp;Attack[[#This Row],[レアリティ]]</f>
        <v>寝正月潜尚保ICONIC</v>
      </c>
    </row>
    <row r="1754" spans="1:24" x14ac:dyDescent="0.25">
      <c r="A1754">
        <f>VLOOKUP(Attack[[#This Row],[No用]],SetNo[[No.用]:[vlookup 用]],2,FALSE)</f>
        <v>413</v>
      </c>
      <c r="B1754">
        <f>IF(ROW()=2,1,IF(A1753&lt;&gt;Attack[[#This Row],[No]],1,B1753+1))</f>
        <v>2</v>
      </c>
      <c r="C1754" s="1" t="s">
        <v>1364</v>
      </c>
      <c r="D1754" s="1" t="s">
        <v>556</v>
      </c>
      <c r="E1754" s="1" t="s">
        <v>73</v>
      </c>
      <c r="F1754" s="1" t="s">
        <v>78</v>
      </c>
      <c r="G1754" s="1" t="s">
        <v>542</v>
      </c>
      <c r="H1754" s="1" t="s">
        <v>543</v>
      </c>
      <c r="I1754">
        <v>1</v>
      </c>
      <c r="J1754" t="s">
        <v>234</v>
      </c>
      <c r="K1754" s="1" t="s">
        <v>169</v>
      </c>
      <c r="L1754" s="1" t="s">
        <v>178</v>
      </c>
      <c r="M1754">
        <v>34</v>
      </c>
      <c r="N1754">
        <v>0</v>
      </c>
      <c r="O1754">
        <v>0</v>
      </c>
      <c r="P1754">
        <v>0</v>
      </c>
      <c r="X1754" t="str">
        <f>Attack[[#This Row],[服装]]&amp;Attack[[#This Row],[名前]]&amp;Attack[[#This Row],[レアリティ]]</f>
        <v>寝正月潜尚保ICONIC</v>
      </c>
    </row>
    <row r="1755" spans="1:24" x14ac:dyDescent="0.25">
      <c r="A1755">
        <f>VLOOKUP(Attack[[#This Row],[No用]],SetNo[[No.用]:[vlookup 用]],2,FALSE)</f>
        <v>413</v>
      </c>
      <c r="B1755">
        <f>IF(ROW()=2,1,IF(A1754&lt;&gt;Attack[[#This Row],[No]],1,B1754+1))</f>
        <v>3</v>
      </c>
      <c r="C1755" s="1" t="s">
        <v>1364</v>
      </c>
      <c r="D1755" s="1" t="s">
        <v>556</v>
      </c>
      <c r="E1755" s="1" t="s">
        <v>73</v>
      </c>
      <c r="F1755" s="1" t="s">
        <v>78</v>
      </c>
      <c r="G1755" s="1" t="s">
        <v>542</v>
      </c>
      <c r="H1755" s="1" t="s">
        <v>543</v>
      </c>
      <c r="I1755">
        <v>1</v>
      </c>
      <c r="J1755" t="s">
        <v>234</v>
      </c>
      <c r="K1755" s="1" t="s">
        <v>170</v>
      </c>
      <c r="L1755" s="1" t="s">
        <v>173</v>
      </c>
      <c r="M1755">
        <v>39</v>
      </c>
      <c r="N1755">
        <v>0</v>
      </c>
      <c r="O1755">
        <v>0</v>
      </c>
      <c r="P1755">
        <v>0</v>
      </c>
      <c r="X1755" t="str">
        <f>Attack[[#This Row],[服装]]&amp;Attack[[#This Row],[名前]]&amp;Attack[[#This Row],[レアリティ]]</f>
        <v>寝正月潜尚保ICONIC</v>
      </c>
    </row>
    <row r="1756" spans="1:24" x14ac:dyDescent="0.25">
      <c r="A1756">
        <f>VLOOKUP(Attack[[#This Row],[No用]],SetNo[[No.用]:[vlookup 用]],2,FALSE)</f>
        <v>413</v>
      </c>
      <c r="B1756">
        <f>IF(ROW()=2,1,IF(A1755&lt;&gt;Attack[[#This Row],[No]],1,B1755+1))</f>
        <v>4</v>
      </c>
      <c r="C1756" s="1" t="s">
        <v>1364</v>
      </c>
      <c r="D1756" s="1" t="s">
        <v>556</v>
      </c>
      <c r="E1756" s="1" t="s">
        <v>73</v>
      </c>
      <c r="F1756" s="1" t="s">
        <v>78</v>
      </c>
      <c r="G1756" s="1" t="s">
        <v>542</v>
      </c>
      <c r="H1756" s="1" t="s">
        <v>543</v>
      </c>
      <c r="I1756">
        <v>1</v>
      </c>
      <c r="J1756" t="s">
        <v>234</v>
      </c>
      <c r="K1756" s="1" t="s">
        <v>264</v>
      </c>
      <c r="L1756" s="1" t="s">
        <v>173</v>
      </c>
      <c r="M1756">
        <v>39</v>
      </c>
      <c r="N1756">
        <v>0</v>
      </c>
      <c r="O1756">
        <v>0</v>
      </c>
      <c r="P1756">
        <v>0</v>
      </c>
      <c r="X1756" t="str">
        <f>Attack[[#This Row],[服装]]&amp;Attack[[#This Row],[名前]]&amp;Attack[[#This Row],[レアリティ]]</f>
        <v>寝正月潜尚保ICONIC</v>
      </c>
    </row>
    <row r="1757" spans="1:24" x14ac:dyDescent="0.25">
      <c r="A1757">
        <f>VLOOKUP(Attack[[#This Row],[No用]],SetNo[[No.用]:[vlookup 用]],2,FALSE)</f>
        <v>413</v>
      </c>
      <c r="B1757">
        <f>IF(ROW()=2,1,IF(A1756&lt;&gt;Attack[[#This Row],[No]],1,B1756+1))</f>
        <v>5</v>
      </c>
      <c r="C1757" s="1" t="s">
        <v>1364</v>
      </c>
      <c r="D1757" s="1" t="s">
        <v>556</v>
      </c>
      <c r="E1757" s="1" t="s">
        <v>73</v>
      </c>
      <c r="F1757" s="1" t="s">
        <v>78</v>
      </c>
      <c r="G1757" s="1" t="s">
        <v>542</v>
      </c>
      <c r="H1757" s="1" t="s">
        <v>543</v>
      </c>
      <c r="I1757">
        <v>1</v>
      </c>
      <c r="J1757" t="s">
        <v>234</v>
      </c>
      <c r="K1757" s="1" t="s">
        <v>172</v>
      </c>
      <c r="L1757" s="1" t="s">
        <v>162</v>
      </c>
      <c r="M1757">
        <v>30</v>
      </c>
      <c r="N1757">
        <v>0</v>
      </c>
      <c r="O1757">
        <v>0</v>
      </c>
      <c r="P1757">
        <v>0</v>
      </c>
      <c r="X1757" t="str">
        <f>Attack[[#This Row],[服装]]&amp;Attack[[#This Row],[名前]]&amp;Attack[[#This Row],[レアリティ]]</f>
        <v>寝正月潜尚保ICONIC</v>
      </c>
    </row>
    <row r="1758" spans="1:24" x14ac:dyDescent="0.25">
      <c r="A1758">
        <f>VLOOKUP(Attack[[#This Row],[No用]],SetNo[[No.用]:[vlookup 用]],2,FALSE)</f>
        <v>413</v>
      </c>
      <c r="B1758">
        <f>IF(ROW()=2,1,IF(A1757&lt;&gt;Attack[[#This Row],[No]],1,B1757+1))</f>
        <v>6</v>
      </c>
      <c r="C1758" s="1" t="s">
        <v>1364</v>
      </c>
      <c r="D1758" s="1" t="s">
        <v>556</v>
      </c>
      <c r="E1758" s="1" t="s">
        <v>73</v>
      </c>
      <c r="F1758" s="1" t="s">
        <v>78</v>
      </c>
      <c r="G1758" s="1" t="s">
        <v>542</v>
      </c>
      <c r="H1758" s="1" t="s">
        <v>543</v>
      </c>
      <c r="I1758">
        <v>1</v>
      </c>
      <c r="J1758" t="s">
        <v>234</v>
      </c>
      <c r="K1758" s="1" t="s">
        <v>183</v>
      </c>
      <c r="L1758" s="1" t="s">
        <v>224</v>
      </c>
      <c r="M1758">
        <v>46</v>
      </c>
      <c r="N1758">
        <v>0</v>
      </c>
      <c r="O1758">
        <v>56</v>
      </c>
      <c r="P1758">
        <v>0</v>
      </c>
      <c r="W1758" s="1" t="s">
        <v>1392</v>
      </c>
      <c r="X1758" t="str">
        <f>Attack[[#This Row],[服装]]&amp;Attack[[#This Row],[名前]]&amp;Attack[[#This Row],[レアリティ]]</f>
        <v>寝正月潜尚保ICONIC</v>
      </c>
    </row>
    <row r="1759" spans="1:24" x14ac:dyDescent="0.25">
      <c r="A1759">
        <f>VLOOKUP(Attack[[#This Row],[No用]],SetNo[[No.用]:[vlookup 用]],2,FALSE)</f>
        <v>413</v>
      </c>
      <c r="B1759">
        <f>IF(ROW()=2,1,IF(A1758&lt;&gt;Attack[[#This Row],[No]],1,B1758+1))</f>
        <v>7</v>
      </c>
      <c r="C1759" s="1" t="s">
        <v>1364</v>
      </c>
      <c r="D1759" s="1" t="s">
        <v>556</v>
      </c>
      <c r="E1759" s="1" t="s">
        <v>73</v>
      </c>
      <c r="F1759" s="1" t="s">
        <v>78</v>
      </c>
      <c r="G1759" s="1" t="s">
        <v>542</v>
      </c>
      <c r="H1759" s="1" t="s">
        <v>543</v>
      </c>
      <c r="I1759">
        <v>1</v>
      </c>
      <c r="J1759" t="s">
        <v>234</v>
      </c>
      <c r="K1759" s="1" t="s">
        <v>257</v>
      </c>
      <c r="L1759" s="1" t="s">
        <v>224</v>
      </c>
      <c r="M1759">
        <v>46</v>
      </c>
      <c r="N1759">
        <v>0</v>
      </c>
      <c r="O1759">
        <v>56</v>
      </c>
      <c r="P1759">
        <v>0</v>
      </c>
      <c r="W1759" s="1" t="s">
        <v>1387</v>
      </c>
      <c r="X1759" t="str">
        <f>Attack[[#This Row],[服装]]&amp;Attack[[#This Row],[名前]]&amp;Attack[[#This Row],[レアリティ]]</f>
        <v>寝正月潜尚保ICONIC</v>
      </c>
    </row>
    <row r="1760" spans="1:24" x14ac:dyDescent="0.25">
      <c r="A1760">
        <f>VLOOKUP(Attack[[#This Row],[No用]],SetNo[[No.用]:[vlookup 用]],2,FALSE)</f>
        <v>413</v>
      </c>
      <c r="B1760">
        <f>IF(ROW()=2,1,IF(A1759&lt;&gt;Attack[[#This Row],[No]],1,B1759+1))</f>
        <v>8</v>
      </c>
      <c r="C1760" s="1" t="s">
        <v>1364</v>
      </c>
      <c r="D1760" s="1" t="s">
        <v>556</v>
      </c>
      <c r="E1760" s="1" t="s">
        <v>73</v>
      </c>
      <c r="F1760" s="1" t="s">
        <v>78</v>
      </c>
      <c r="G1760" s="1" t="s">
        <v>542</v>
      </c>
      <c r="H1760" s="1" t="s">
        <v>543</v>
      </c>
      <c r="I1760">
        <v>1</v>
      </c>
      <c r="J1760" t="s">
        <v>234</v>
      </c>
      <c r="K1760" s="1" t="s">
        <v>264</v>
      </c>
      <c r="L1760" s="1" t="s">
        <v>224</v>
      </c>
      <c r="M1760">
        <v>46</v>
      </c>
      <c r="N1760">
        <v>0</v>
      </c>
      <c r="O1760">
        <v>56</v>
      </c>
      <c r="P1760">
        <v>0</v>
      </c>
      <c r="W1760" s="1" t="s">
        <v>1388</v>
      </c>
      <c r="X1760" t="str">
        <f>Attack[[#This Row],[服装]]&amp;Attack[[#This Row],[名前]]&amp;Attack[[#This Row],[レアリティ]]</f>
        <v>寝正月潜尚保ICONIC</v>
      </c>
    </row>
    <row r="1761" spans="1:24" x14ac:dyDescent="0.25">
      <c r="A1761">
        <f>VLOOKUP(Attack[[#This Row],[No用]],SetNo[[No.用]:[vlookup 用]],2,FALSE)</f>
        <v>414</v>
      </c>
      <c r="B1761">
        <f>IF(ROW()=2,1,IF(A1760&lt;&gt;Attack[[#This Row],[No]],1,B1760+1))</f>
        <v>1</v>
      </c>
      <c r="C1761" t="s">
        <v>108</v>
      </c>
      <c r="D1761" s="1" t="s">
        <v>558</v>
      </c>
      <c r="E1761" s="1" t="s">
        <v>90</v>
      </c>
      <c r="F1761" s="1" t="s">
        <v>78</v>
      </c>
      <c r="G1761" s="1" t="s">
        <v>542</v>
      </c>
      <c r="H1761" t="s">
        <v>71</v>
      </c>
      <c r="I1761">
        <v>1</v>
      </c>
      <c r="J1761" t="s">
        <v>377</v>
      </c>
      <c r="K1761" s="1" t="s">
        <v>168</v>
      </c>
      <c r="L1761" s="1" t="s">
        <v>162</v>
      </c>
      <c r="M1761">
        <v>34</v>
      </c>
      <c r="N1761">
        <v>0</v>
      </c>
      <c r="O1761">
        <v>0</v>
      </c>
      <c r="P1761">
        <v>0</v>
      </c>
      <c r="X1761" t="str">
        <f>Attack[[#This Row],[服装]]&amp;Attack[[#This Row],[名前]]&amp;Attack[[#This Row],[レアリティ]]</f>
        <v>ユニフォーム高千穂恵也ICONIC</v>
      </c>
    </row>
    <row r="1762" spans="1:24" x14ac:dyDescent="0.25">
      <c r="A1762">
        <f>VLOOKUP(Attack[[#This Row],[No用]],SetNo[[No.用]:[vlookup 用]],2,FALSE)</f>
        <v>414</v>
      </c>
      <c r="B1762">
        <f>IF(ROW()=2,1,IF(A1761&lt;&gt;Attack[[#This Row],[No]],1,B1761+1))</f>
        <v>2</v>
      </c>
      <c r="C1762" t="s">
        <v>108</v>
      </c>
      <c r="D1762" s="1" t="s">
        <v>558</v>
      </c>
      <c r="E1762" s="1" t="s">
        <v>90</v>
      </c>
      <c r="F1762" s="1" t="s">
        <v>78</v>
      </c>
      <c r="G1762" s="1" t="s">
        <v>542</v>
      </c>
      <c r="H1762" t="s">
        <v>71</v>
      </c>
      <c r="I1762">
        <v>1</v>
      </c>
      <c r="J1762" t="s">
        <v>234</v>
      </c>
      <c r="K1762" s="1" t="s">
        <v>169</v>
      </c>
      <c r="L1762" s="1" t="s">
        <v>162</v>
      </c>
      <c r="M1762">
        <v>34</v>
      </c>
      <c r="N1762">
        <v>0</v>
      </c>
      <c r="O1762">
        <v>0</v>
      </c>
      <c r="P1762">
        <v>0</v>
      </c>
      <c r="X1762" t="str">
        <f>Attack[[#This Row],[服装]]&amp;Attack[[#This Row],[名前]]&amp;Attack[[#This Row],[レアリティ]]</f>
        <v>ユニフォーム高千穂恵也ICONIC</v>
      </c>
    </row>
    <row r="1763" spans="1:24" x14ac:dyDescent="0.25">
      <c r="A1763">
        <f>VLOOKUP(Attack[[#This Row],[No用]],SetNo[[No.用]:[vlookup 用]],2,FALSE)</f>
        <v>414</v>
      </c>
      <c r="B1763">
        <f>IF(ROW()=2,1,IF(A1762&lt;&gt;Attack[[#This Row],[No]],1,B1762+1))</f>
        <v>3</v>
      </c>
      <c r="C1763" t="s">
        <v>108</v>
      </c>
      <c r="D1763" s="1" t="s">
        <v>558</v>
      </c>
      <c r="E1763" s="1" t="s">
        <v>90</v>
      </c>
      <c r="F1763" s="1" t="s">
        <v>78</v>
      </c>
      <c r="G1763" s="1" t="s">
        <v>542</v>
      </c>
      <c r="H1763" t="s">
        <v>71</v>
      </c>
      <c r="I1763">
        <v>1</v>
      </c>
      <c r="J1763" t="s">
        <v>234</v>
      </c>
      <c r="K1763" s="1" t="s">
        <v>257</v>
      </c>
      <c r="L1763" s="1" t="s">
        <v>162</v>
      </c>
      <c r="M1763">
        <v>36</v>
      </c>
      <c r="N1763">
        <v>0</v>
      </c>
      <c r="O1763">
        <v>0</v>
      </c>
      <c r="P1763">
        <v>0</v>
      </c>
      <c r="X1763" t="str">
        <f>Attack[[#This Row],[服装]]&amp;Attack[[#This Row],[名前]]&amp;Attack[[#This Row],[レアリティ]]</f>
        <v>ユニフォーム高千穂恵也ICONIC</v>
      </c>
    </row>
    <row r="1764" spans="1:24" x14ac:dyDescent="0.25">
      <c r="A1764">
        <f>VLOOKUP(Attack[[#This Row],[No用]],SetNo[[No.用]:[vlookup 用]],2,FALSE)</f>
        <v>415</v>
      </c>
      <c r="B1764">
        <f>IF(ROW()=2,1,IF(A1763&lt;&gt;Attack[[#This Row],[No]],1,B1763+1))</f>
        <v>1</v>
      </c>
      <c r="C1764" t="s">
        <v>108</v>
      </c>
      <c r="D1764" s="1" t="s">
        <v>560</v>
      </c>
      <c r="E1764" s="1" t="s">
        <v>90</v>
      </c>
      <c r="F1764" s="1" t="s">
        <v>82</v>
      </c>
      <c r="G1764" s="1" t="s">
        <v>542</v>
      </c>
      <c r="H1764" t="s">
        <v>71</v>
      </c>
      <c r="I1764">
        <v>1</v>
      </c>
      <c r="J1764" t="s">
        <v>234</v>
      </c>
      <c r="K1764" s="1" t="s">
        <v>168</v>
      </c>
      <c r="L1764" s="1" t="s">
        <v>162</v>
      </c>
      <c r="M1764">
        <v>26</v>
      </c>
      <c r="N1764">
        <v>0</v>
      </c>
      <c r="O1764">
        <v>0</v>
      </c>
      <c r="P1764">
        <v>0</v>
      </c>
      <c r="X1764" t="str">
        <f>Attack[[#This Row],[服装]]&amp;Attack[[#This Row],[名前]]&amp;Attack[[#This Row],[レアリティ]]</f>
        <v>ユニフォーム広尾倖児ICONIC</v>
      </c>
    </row>
    <row r="1765" spans="1:24" x14ac:dyDescent="0.25">
      <c r="A1765">
        <f>VLOOKUP(Attack[[#This Row],[No用]],SetNo[[No.用]:[vlookup 用]],2,FALSE)</f>
        <v>415</v>
      </c>
      <c r="B1765">
        <f>IF(ROW()=2,1,IF(A1764&lt;&gt;Attack[[#This Row],[No]],1,B1764+1))</f>
        <v>2</v>
      </c>
      <c r="C1765" t="s">
        <v>108</v>
      </c>
      <c r="D1765" s="1" t="s">
        <v>560</v>
      </c>
      <c r="E1765" s="1" t="s">
        <v>90</v>
      </c>
      <c r="F1765" s="1" t="s">
        <v>82</v>
      </c>
      <c r="G1765" s="1" t="s">
        <v>542</v>
      </c>
      <c r="H1765" t="s">
        <v>71</v>
      </c>
      <c r="I1765">
        <v>1</v>
      </c>
      <c r="J1765" t="s">
        <v>377</v>
      </c>
      <c r="K1765" s="1" t="s">
        <v>169</v>
      </c>
      <c r="L1765" s="1" t="s">
        <v>162</v>
      </c>
      <c r="M1765">
        <v>24</v>
      </c>
      <c r="N1765">
        <v>0</v>
      </c>
      <c r="O1765">
        <v>0</v>
      </c>
      <c r="P1765">
        <v>0</v>
      </c>
      <c r="X1765" t="str">
        <f>Attack[[#This Row],[服装]]&amp;Attack[[#This Row],[名前]]&amp;Attack[[#This Row],[レアリティ]]</f>
        <v>ユニフォーム広尾倖児ICONIC</v>
      </c>
    </row>
    <row r="1766" spans="1:24" x14ac:dyDescent="0.25">
      <c r="A1766">
        <f>VLOOKUP(Attack[[#This Row],[No用]],SetNo[[No.用]:[vlookup 用]],2,FALSE)</f>
        <v>415</v>
      </c>
      <c r="B1766">
        <f>IF(ROW()=2,1,IF(A1765&lt;&gt;Attack[[#This Row],[No]],1,B1765+1))</f>
        <v>3</v>
      </c>
      <c r="C1766" t="s">
        <v>108</v>
      </c>
      <c r="D1766" s="1" t="s">
        <v>560</v>
      </c>
      <c r="E1766" s="1" t="s">
        <v>90</v>
      </c>
      <c r="F1766" s="1" t="s">
        <v>82</v>
      </c>
      <c r="G1766" s="1" t="s">
        <v>542</v>
      </c>
      <c r="H1766" t="s">
        <v>71</v>
      </c>
      <c r="I1766">
        <v>1</v>
      </c>
      <c r="J1766" t="s">
        <v>234</v>
      </c>
      <c r="K1766" s="1" t="s">
        <v>172</v>
      </c>
      <c r="L1766" s="1" t="s">
        <v>162</v>
      </c>
      <c r="M1766">
        <v>24</v>
      </c>
      <c r="N1766">
        <v>0</v>
      </c>
      <c r="O1766">
        <v>0</v>
      </c>
      <c r="P1766">
        <v>0</v>
      </c>
      <c r="X1766" t="str">
        <f>Attack[[#This Row],[服装]]&amp;Attack[[#This Row],[名前]]&amp;Attack[[#This Row],[レアリティ]]</f>
        <v>ユニフォーム広尾倖児ICONIC</v>
      </c>
    </row>
    <row r="1767" spans="1:24" x14ac:dyDescent="0.25">
      <c r="A1767">
        <f>VLOOKUP(Attack[[#This Row],[No用]],SetNo[[No.用]:[vlookup 用]],2,FALSE)</f>
        <v>416</v>
      </c>
      <c r="B1767">
        <f>IF(ROW()=2,1,IF(A1766&lt;&gt;Attack[[#This Row],[No]],1,B1766+1))</f>
        <v>1</v>
      </c>
      <c r="C1767" s="1" t="s">
        <v>729</v>
      </c>
      <c r="D1767" s="1" t="s">
        <v>560</v>
      </c>
      <c r="E1767" s="1" t="s">
        <v>77</v>
      </c>
      <c r="F1767" s="1" t="s">
        <v>82</v>
      </c>
      <c r="G1767" s="1" t="s">
        <v>542</v>
      </c>
      <c r="H1767" s="1" t="s">
        <v>543</v>
      </c>
      <c r="I1767">
        <v>1</v>
      </c>
      <c r="J1767" t="s">
        <v>234</v>
      </c>
      <c r="K1767" s="1" t="s">
        <v>168</v>
      </c>
      <c r="L1767" s="1" t="s">
        <v>162</v>
      </c>
      <c r="M1767">
        <v>26</v>
      </c>
      <c r="N1767">
        <v>0</v>
      </c>
      <c r="O1767">
        <v>0</v>
      </c>
      <c r="P1767">
        <v>0</v>
      </c>
      <c r="X1767" t="str">
        <f>Attack[[#This Row],[服装]]&amp;Attack[[#This Row],[名前]]&amp;Attack[[#This Row],[レアリティ]]</f>
        <v>カンフー広尾倖児ICONIC</v>
      </c>
    </row>
    <row r="1768" spans="1:24" x14ac:dyDescent="0.25">
      <c r="A1768">
        <f>VLOOKUP(Attack[[#This Row],[No用]],SetNo[[No.用]:[vlookup 用]],2,FALSE)</f>
        <v>416</v>
      </c>
      <c r="B1768">
        <f>IF(ROW()=2,1,IF(A1767&lt;&gt;Attack[[#This Row],[No]],1,B1767+1))</f>
        <v>2</v>
      </c>
      <c r="C1768" s="1" t="s">
        <v>729</v>
      </c>
      <c r="D1768" s="1" t="s">
        <v>560</v>
      </c>
      <c r="E1768" s="1" t="s">
        <v>77</v>
      </c>
      <c r="F1768" s="1" t="s">
        <v>82</v>
      </c>
      <c r="G1768" s="1" t="s">
        <v>542</v>
      </c>
      <c r="H1768" s="1" t="s">
        <v>543</v>
      </c>
      <c r="I1768">
        <v>1</v>
      </c>
      <c r="J1768" t="s">
        <v>377</v>
      </c>
      <c r="K1768" s="1" t="s">
        <v>169</v>
      </c>
      <c r="L1768" s="1" t="s">
        <v>162</v>
      </c>
      <c r="M1768">
        <v>24</v>
      </c>
      <c r="N1768">
        <v>0</v>
      </c>
      <c r="O1768">
        <v>0</v>
      </c>
      <c r="P1768">
        <v>0</v>
      </c>
      <c r="X1768" t="str">
        <f>Attack[[#This Row],[服装]]&amp;Attack[[#This Row],[名前]]&amp;Attack[[#This Row],[レアリティ]]</f>
        <v>カンフー広尾倖児ICONIC</v>
      </c>
    </row>
    <row r="1769" spans="1:24" x14ac:dyDescent="0.25">
      <c r="A1769">
        <f>VLOOKUP(Attack[[#This Row],[No用]],SetNo[[No.用]:[vlookup 用]],2,FALSE)</f>
        <v>416</v>
      </c>
      <c r="B1769">
        <f>IF(ROW()=2,1,IF(A1768&lt;&gt;Attack[[#This Row],[No]],1,B1768+1))</f>
        <v>3</v>
      </c>
      <c r="C1769" s="1" t="s">
        <v>729</v>
      </c>
      <c r="D1769" s="1" t="s">
        <v>560</v>
      </c>
      <c r="E1769" s="1" t="s">
        <v>77</v>
      </c>
      <c r="F1769" s="1" t="s">
        <v>82</v>
      </c>
      <c r="G1769" s="1" t="s">
        <v>542</v>
      </c>
      <c r="H1769" s="1" t="s">
        <v>543</v>
      </c>
      <c r="I1769">
        <v>1</v>
      </c>
      <c r="J1769" t="s">
        <v>234</v>
      </c>
      <c r="K1769" s="1" t="s">
        <v>172</v>
      </c>
      <c r="L1769" s="1" t="s">
        <v>162</v>
      </c>
      <c r="M1769">
        <v>24</v>
      </c>
      <c r="N1769">
        <v>0</v>
      </c>
      <c r="O1769">
        <v>0</v>
      </c>
      <c r="P1769">
        <v>0</v>
      </c>
      <c r="X1769" t="str">
        <f>Attack[[#This Row],[服装]]&amp;Attack[[#This Row],[名前]]&amp;Attack[[#This Row],[レアリティ]]</f>
        <v>カンフー広尾倖児ICONIC</v>
      </c>
    </row>
    <row r="1770" spans="1:24" x14ac:dyDescent="0.25">
      <c r="A1770">
        <f>VLOOKUP(Attack[[#This Row],[No用]],SetNo[[No.用]:[vlookup 用]],2,FALSE)</f>
        <v>417</v>
      </c>
      <c r="B1770">
        <f>IF(ROW()=2,1,IF(A1769&lt;&gt;Attack[[#This Row],[No]],1,B1769+1))</f>
        <v>1</v>
      </c>
      <c r="C1770" t="s">
        <v>108</v>
      </c>
      <c r="D1770" s="1" t="s">
        <v>562</v>
      </c>
      <c r="E1770" s="1" t="s">
        <v>90</v>
      </c>
      <c r="F1770" s="1" t="s">
        <v>74</v>
      </c>
      <c r="G1770" s="1" t="s">
        <v>542</v>
      </c>
      <c r="H1770" t="s">
        <v>71</v>
      </c>
      <c r="I1770">
        <v>1</v>
      </c>
      <c r="J1770" t="s">
        <v>234</v>
      </c>
      <c r="K1770" s="1" t="s">
        <v>168</v>
      </c>
      <c r="L1770" s="1" t="s">
        <v>162</v>
      </c>
      <c r="M1770">
        <v>27</v>
      </c>
      <c r="N1770">
        <v>0</v>
      </c>
      <c r="O1770">
        <v>0</v>
      </c>
      <c r="P1770">
        <v>0</v>
      </c>
      <c r="X1770" t="str">
        <f>Attack[[#This Row],[服装]]&amp;Attack[[#This Row],[名前]]&amp;Attack[[#This Row],[レアリティ]]</f>
        <v>ユニフォーム先島伊澄ICONIC</v>
      </c>
    </row>
    <row r="1771" spans="1:24" x14ac:dyDescent="0.25">
      <c r="A1771">
        <f>VLOOKUP(Attack[[#This Row],[No用]],SetNo[[No.用]:[vlookup 用]],2,FALSE)</f>
        <v>417</v>
      </c>
      <c r="B1771">
        <f>IF(ROW()=2,1,IF(A1770&lt;&gt;Attack[[#This Row],[No]],1,B1770+1))</f>
        <v>2</v>
      </c>
      <c r="C1771" t="s">
        <v>108</v>
      </c>
      <c r="D1771" s="1" t="s">
        <v>562</v>
      </c>
      <c r="E1771" s="1" t="s">
        <v>90</v>
      </c>
      <c r="F1771" s="1" t="s">
        <v>74</v>
      </c>
      <c r="G1771" s="1" t="s">
        <v>542</v>
      </c>
      <c r="H1771" t="s">
        <v>71</v>
      </c>
      <c r="I1771">
        <v>1</v>
      </c>
      <c r="J1771" t="s">
        <v>234</v>
      </c>
      <c r="K1771" s="1" t="s">
        <v>169</v>
      </c>
      <c r="L1771" s="1" t="s">
        <v>162</v>
      </c>
      <c r="M1771">
        <v>27</v>
      </c>
      <c r="N1771">
        <v>0</v>
      </c>
      <c r="O1771">
        <v>0</v>
      </c>
      <c r="P1771">
        <v>0</v>
      </c>
      <c r="X1771" t="str">
        <f>Attack[[#This Row],[服装]]&amp;Attack[[#This Row],[名前]]&amp;Attack[[#This Row],[レアリティ]]</f>
        <v>ユニフォーム先島伊澄ICONIC</v>
      </c>
    </row>
    <row r="1772" spans="1:24" x14ac:dyDescent="0.25">
      <c r="A1772">
        <f>VLOOKUP(Attack[[#This Row],[No用]],SetNo[[No.用]:[vlookup 用]],2,FALSE)</f>
        <v>417</v>
      </c>
      <c r="B1772">
        <f>IF(ROW()=2,1,IF(A1771&lt;&gt;Attack[[#This Row],[No]],1,B1771+1))</f>
        <v>3</v>
      </c>
      <c r="C1772" t="s">
        <v>108</v>
      </c>
      <c r="D1772" s="1" t="s">
        <v>562</v>
      </c>
      <c r="E1772" s="1" t="s">
        <v>90</v>
      </c>
      <c r="F1772" s="1" t="s">
        <v>74</v>
      </c>
      <c r="G1772" s="1" t="s">
        <v>542</v>
      </c>
      <c r="H1772" t="s">
        <v>71</v>
      </c>
      <c r="I1772">
        <v>1</v>
      </c>
      <c r="J1772" t="s">
        <v>234</v>
      </c>
      <c r="K1772" s="1" t="s">
        <v>171</v>
      </c>
      <c r="L1772" s="1" t="s">
        <v>173</v>
      </c>
      <c r="M1772">
        <v>30</v>
      </c>
      <c r="N1772">
        <v>0</v>
      </c>
      <c r="O1772">
        <v>0</v>
      </c>
      <c r="P1772">
        <v>0</v>
      </c>
      <c r="X1772" t="str">
        <f>Attack[[#This Row],[服装]]&amp;Attack[[#This Row],[名前]]&amp;Attack[[#This Row],[レアリティ]]</f>
        <v>ユニフォーム先島伊澄ICONIC</v>
      </c>
    </row>
    <row r="1773" spans="1:24" x14ac:dyDescent="0.25">
      <c r="A1773">
        <f>VLOOKUP(Attack[[#This Row],[No用]],SetNo[[No.用]:[vlookup 用]],2,FALSE)</f>
        <v>418</v>
      </c>
      <c r="B1773">
        <f>IF(ROW()=2,1,IF(A1772&lt;&gt;Attack[[#This Row],[No]],1,B1772+1))</f>
        <v>1</v>
      </c>
      <c r="C1773" t="s">
        <v>108</v>
      </c>
      <c r="D1773" s="1" t="s">
        <v>564</v>
      </c>
      <c r="E1773" s="1" t="s">
        <v>90</v>
      </c>
      <c r="F1773" s="1" t="s">
        <v>82</v>
      </c>
      <c r="G1773" s="1" t="s">
        <v>542</v>
      </c>
      <c r="H1773" t="s">
        <v>71</v>
      </c>
      <c r="I1773">
        <v>1</v>
      </c>
      <c r="J1773" t="s">
        <v>377</v>
      </c>
      <c r="K1773" s="1" t="s">
        <v>168</v>
      </c>
      <c r="L1773" s="1" t="s">
        <v>162</v>
      </c>
      <c r="M1773">
        <v>31</v>
      </c>
      <c r="N1773">
        <v>0</v>
      </c>
      <c r="O1773">
        <v>0</v>
      </c>
      <c r="P1773">
        <v>0</v>
      </c>
      <c r="X1773" t="str">
        <f>Attack[[#This Row],[服装]]&amp;Attack[[#This Row],[名前]]&amp;Attack[[#This Row],[レアリティ]]</f>
        <v>ユニフォーム背黒晃彦ICONIC</v>
      </c>
    </row>
    <row r="1774" spans="1:24" x14ac:dyDescent="0.25">
      <c r="A1774">
        <f>VLOOKUP(Attack[[#This Row],[No用]],SetNo[[No.用]:[vlookup 用]],2,FALSE)</f>
        <v>418</v>
      </c>
      <c r="B1774">
        <f>IF(ROW()=2,1,IF(A1773&lt;&gt;Attack[[#This Row],[No]],1,B1773+1))</f>
        <v>2</v>
      </c>
      <c r="C1774" t="s">
        <v>108</v>
      </c>
      <c r="D1774" s="1" t="s">
        <v>564</v>
      </c>
      <c r="E1774" s="1" t="s">
        <v>90</v>
      </c>
      <c r="F1774" s="1" t="s">
        <v>82</v>
      </c>
      <c r="G1774" s="1" t="s">
        <v>542</v>
      </c>
      <c r="H1774" t="s">
        <v>71</v>
      </c>
      <c r="I1774">
        <v>1</v>
      </c>
      <c r="J1774" t="s">
        <v>234</v>
      </c>
      <c r="K1774" s="1" t="s">
        <v>169</v>
      </c>
      <c r="L1774" s="1" t="s">
        <v>162</v>
      </c>
      <c r="M1774">
        <v>31</v>
      </c>
      <c r="N1774">
        <v>0</v>
      </c>
      <c r="O1774">
        <v>0</v>
      </c>
      <c r="P1774">
        <v>0</v>
      </c>
      <c r="X1774" t="str">
        <f>Attack[[#This Row],[服装]]&amp;Attack[[#This Row],[名前]]&amp;Attack[[#This Row],[レアリティ]]</f>
        <v>ユニフォーム背黒晃彦ICONIC</v>
      </c>
    </row>
    <row r="1775" spans="1:24" x14ac:dyDescent="0.25">
      <c r="A1775">
        <f>VLOOKUP(Attack[[#This Row],[No用]],SetNo[[No.用]:[vlookup 用]],2,FALSE)</f>
        <v>419</v>
      </c>
      <c r="B1775">
        <f>IF(ROW()=2,1,IF(A1774&lt;&gt;Attack[[#This Row],[No]],1,B1774+1))</f>
        <v>1</v>
      </c>
      <c r="C1775" t="s">
        <v>108</v>
      </c>
      <c r="D1775" s="1" t="s">
        <v>566</v>
      </c>
      <c r="E1775" s="1" t="s">
        <v>90</v>
      </c>
      <c r="F1775" s="1" t="s">
        <v>80</v>
      </c>
      <c r="G1775" s="1" t="s">
        <v>542</v>
      </c>
      <c r="H1775" t="s">
        <v>71</v>
      </c>
      <c r="I1775">
        <v>0</v>
      </c>
      <c r="J1775" t="s">
        <v>234</v>
      </c>
      <c r="M1775">
        <v>0</v>
      </c>
      <c r="N1775">
        <v>0</v>
      </c>
      <c r="O1775">
        <v>0</v>
      </c>
      <c r="P1775">
        <v>0</v>
      </c>
      <c r="X1775" t="str">
        <f>Attack[[#This Row],[服装]]&amp;Attack[[#This Row],[名前]]&amp;Attack[[#This Row],[レアリティ]]</f>
        <v>ユニフォーム赤間颯ICONIC</v>
      </c>
    </row>
    <row r="1776" spans="1:24" x14ac:dyDescent="0.25">
      <c r="A1776">
        <f>VLOOKUP(Attack[[#This Row],[No用]],SetNo[[No.用]:[vlookup 用]],2,FALSE)</f>
        <v>420</v>
      </c>
      <c r="B1776">
        <f>IF(ROW()=2,1,IF(A1775&lt;&gt;Attack[[#This Row],[No]],1,B1775+1))</f>
        <v>1</v>
      </c>
      <c r="C1776" s="1" t="s">
        <v>108</v>
      </c>
      <c r="D1776" s="1" t="s">
        <v>1032</v>
      </c>
      <c r="E1776" s="1" t="s">
        <v>77</v>
      </c>
      <c r="F1776" s="1" t="s">
        <v>74</v>
      </c>
      <c r="G1776" s="1" t="s">
        <v>1033</v>
      </c>
      <c r="H1776" s="1" t="s">
        <v>543</v>
      </c>
      <c r="I1776">
        <v>1</v>
      </c>
      <c r="J1776" t="s">
        <v>377</v>
      </c>
      <c r="K1776" s="1" t="s">
        <v>168</v>
      </c>
      <c r="L1776" s="1" t="s">
        <v>162</v>
      </c>
      <c r="M1776">
        <v>25</v>
      </c>
      <c r="N1776">
        <v>0</v>
      </c>
      <c r="O1776">
        <v>0</v>
      </c>
      <c r="P1776">
        <v>0</v>
      </c>
      <c r="X1776" t="str">
        <f>Attack[[#This Row],[服装]]&amp;Attack[[#This Row],[名前]]&amp;Attack[[#This Row],[レアリティ]]</f>
        <v>ユニフォーム白峰周ICONIC</v>
      </c>
    </row>
    <row r="1777" spans="1:24" x14ac:dyDescent="0.25">
      <c r="A1777">
        <f>VLOOKUP(Attack[[#This Row],[No用]],SetNo[[No.用]:[vlookup 用]],2,FALSE)</f>
        <v>420</v>
      </c>
      <c r="B1777">
        <f>IF(ROW()=2,1,IF(A1776&lt;&gt;Attack[[#This Row],[No]],1,B1776+1))</f>
        <v>2</v>
      </c>
      <c r="C1777" s="1" t="s">
        <v>108</v>
      </c>
      <c r="D1777" s="1" t="s">
        <v>1032</v>
      </c>
      <c r="E1777" s="1" t="s">
        <v>77</v>
      </c>
      <c r="F1777" s="1" t="s">
        <v>74</v>
      </c>
      <c r="G1777" s="1" t="s">
        <v>1033</v>
      </c>
      <c r="H1777" s="1" t="s">
        <v>543</v>
      </c>
      <c r="I1777">
        <v>1</v>
      </c>
      <c r="J1777" t="s">
        <v>377</v>
      </c>
      <c r="K1777" s="1" t="s">
        <v>169</v>
      </c>
      <c r="L1777" s="1" t="s">
        <v>162</v>
      </c>
      <c r="M1777">
        <v>28</v>
      </c>
      <c r="N1777">
        <v>0</v>
      </c>
      <c r="O1777">
        <v>0</v>
      </c>
      <c r="P1777">
        <v>0</v>
      </c>
      <c r="X1777" t="str">
        <f>Attack[[#This Row],[服装]]&amp;Attack[[#This Row],[名前]]&amp;Attack[[#This Row],[レアリティ]]</f>
        <v>ユニフォーム白峰周ICONIC</v>
      </c>
    </row>
    <row r="1778" spans="1:24" x14ac:dyDescent="0.25">
      <c r="A1778">
        <f>VLOOKUP(Attack[[#This Row],[No用]],SetNo[[No.用]:[vlookup 用]],2,FALSE)</f>
        <v>421</v>
      </c>
      <c r="B1778">
        <f>IF(ROW()=2,1,IF(A1777&lt;&gt;Attack[[#This Row],[No]],1,B1777+1))</f>
        <v>1</v>
      </c>
      <c r="C1778" s="1" t="s">
        <v>108</v>
      </c>
      <c r="D1778" s="1" t="s">
        <v>1042</v>
      </c>
      <c r="E1778" s="1" t="s">
        <v>77</v>
      </c>
      <c r="F1778" s="1" t="s">
        <v>82</v>
      </c>
      <c r="G1778" s="1" t="s">
        <v>1033</v>
      </c>
      <c r="H1778" s="1" t="s">
        <v>543</v>
      </c>
      <c r="I1778">
        <v>1</v>
      </c>
      <c r="J1778" t="s">
        <v>234</v>
      </c>
      <c r="K1778" s="1" t="s">
        <v>168</v>
      </c>
      <c r="L1778" s="1" t="s">
        <v>162</v>
      </c>
      <c r="M1778">
        <v>27</v>
      </c>
      <c r="N1778">
        <v>0</v>
      </c>
      <c r="O1778">
        <v>0</v>
      </c>
      <c r="P1778">
        <v>0</v>
      </c>
      <c r="X1778" t="str">
        <f>Attack[[#This Row],[服装]]&amp;Attack[[#This Row],[名前]]&amp;Attack[[#This Row],[レアリティ]]</f>
        <v>ユニフォーム和倉久彦ICONIC</v>
      </c>
    </row>
    <row r="1779" spans="1:24" x14ac:dyDescent="0.25">
      <c r="A1779">
        <f>VLOOKUP(Attack[[#This Row],[No用]],SetNo[[No.用]:[vlookup 用]],2,FALSE)</f>
        <v>421</v>
      </c>
      <c r="B1779">
        <f>IF(ROW()=2,1,IF(A1778&lt;&gt;Attack[[#This Row],[No]],1,B1778+1))</f>
        <v>2</v>
      </c>
      <c r="C1779" s="1" t="s">
        <v>108</v>
      </c>
      <c r="D1779" s="1" t="s">
        <v>1042</v>
      </c>
      <c r="E1779" s="1" t="s">
        <v>77</v>
      </c>
      <c r="F1779" s="1" t="s">
        <v>82</v>
      </c>
      <c r="G1779" s="1" t="s">
        <v>1033</v>
      </c>
      <c r="H1779" s="1" t="s">
        <v>543</v>
      </c>
      <c r="I1779">
        <v>1</v>
      </c>
      <c r="J1779" t="s">
        <v>234</v>
      </c>
      <c r="K1779" s="1" t="s">
        <v>169</v>
      </c>
      <c r="L1779" s="1" t="s">
        <v>162</v>
      </c>
      <c r="M1779">
        <v>27</v>
      </c>
      <c r="N1779">
        <v>0</v>
      </c>
      <c r="O1779">
        <v>0</v>
      </c>
      <c r="P1779">
        <v>0</v>
      </c>
      <c r="X1779" t="str">
        <f>Attack[[#This Row],[服装]]&amp;Attack[[#This Row],[名前]]&amp;Attack[[#This Row],[レアリティ]]</f>
        <v>ユニフォーム和倉久彦ICONIC</v>
      </c>
    </row>
    <row r="1780" spans="1:24" x14ac:dyDescent="0.25">
      <c r="A1780">
        <f>VLOOKUP(Attack[[#This Row],[No用]],SetNo[[No.用]:[vlookup 用]],2,FALSE)</f>
        <v>421</v>
      </c>
      <c r="B1780">
        <f>IF(ROW()=2,1,IF(A1779&lt;&gt;Attack[[#This Row],[No]],1,B1779+1))</f>
        <v>3</v>
      </c>
      <c r="C1780" s="1" t="s">
        <v>108</v>
      </c>
      <c r="D1780" s="1" t="s">
        <v>1042</v>
      </c>
      <c r="E1780" s="1" t="s">
        <v>77</v>
      </c>
      <c r="F1780" s="1" t="s">
        <v>82</v>
      </c>
      <c r="G1780" s="1" t="s">
        <v>1033</v>
      </c>
      <c r="H1780" s="1" t="s">
        <v>543</v>
      </c>
      <c r="I1780">
        <v>1</v>
      </c>
      <c r="J1780" t="s">
        <v>377</v>
      </c>
      <c r="K1780" s="1" t="s">
        <v>172</v>
      </c>
      <c r="L1780" s="1" t="s">
        <v>162</v>
      </c>
      <c r="M1780">
        <v>26</v>
      </c>
      <c r="N1780">
        <v>0</v>
      </c>
      <c r="O1780">
        <v>0</v>
      </c>
      <c r="P1780">
        <v>0</v>
      </c>
      <c r="X1780" t="str">
        <f>Attack[[#This Row],[服装]]&amp;Attack[[#This Row],[名前]]&amp;Attack[[#This Row],[レアリティ]]</f>
        <v>ユニフォーム和倉久彦ICONIC</v>
      </c>
    </row>
    <row r="1781" spans="1:24" x14ac:dyDescent="0.25">
      <c r="A1781">
        <f>VLOOKUP(Attack[[#This Row],[No用]],SetNo[[No.用]:[vlookup 用]],2,FALSE)</f>
        <v>422</v>
      </c>
      <c r="B1781">
        <f>IF(ROW()=2,1,IF(A1780&lt;&gt;Attack[[#This Row],[No]],1,B1780+1))</f>
        <v>1</v>
      </c>
      <c r="C1781" s="1" t="s">
        <v>108</v>
      </c>
      <c r="D1781" s="1" t="s">
        <v>1046</v>
      </c>
      <c r="E1781" s="1" t="s">
        <v>77</v>
      </c>
      <c r="F1781" s="1" t="s">
        <v>78</v>
      </c>
      <c r="G1781" s="1" t="s">
        <v>1033</v>
      </c>
      <c r="H1781" s="1" t="s">
        <v>543</v>
      </c>
      <c r="I1781">
        <v>1</v>
      </c>
      <c r="J1781" t="s">
        <v>234</v>
      </c>
      <c r="K1781" s="1" t="s">
        <v>168</v>
      </c>
      <c r="L1781" s="1" t="s">
        <v>173</v>
      </c>
      <c r="M1781">
        <v>36</v>
      </c>
      <c r="N1781">
        <v>0</v>
      </c>
      <c r="O1781">
        <v>0</v>
      </c>
      <c r="P1781">
        <v>0</v>
      </c>
      <c r="X1781" t="str">
        <f>Attack[[#This Row],[服装]]&amp;Attack[[#This Row],[名前]]&amp;Attack[[#This Row],[レアリティ]]</f>
        <v>ユニフォーム金沢伊織ICONIC</v>
      </c>
    </row>
    <row r="1782" spans="1:24" x14ac:dyDescent="0.25">
      <c r="A1782">
        <f>VLOOKUP(Attack[[#This Row],[No用]],SetNo[[No.用]:[vlookup 用]],2,FALSE)</f>
        <v>422</v>
      </c>
      <c r="B1782">
        <f>IF(ROW()=2,1,IF(A1781&lt;&gt;Attack[[#This Row],[No]],1,B1781+1))</f>
        <v>2</v>
      </c>
      <c r="C1782" s="1" t="s">
        <v>108</v>
      </c>
      <c r="D1782" s="1" t="s">
        <v>1046</v>
      </c>
      <c r="E1782" s="1" t="s">
        <v>77</v>
      </c>
      <c r="F1782" s="1" t="s">
        <v>78</v>
      </c>
      <c r="G1782" s="1" t="s">
        <v>1033</v>
      </c>
      <c r="H1782" s="1" t="s">
        <v>543</v>
      </c>
      <c r="I1782">
        <v>1</v>
      </c>
      <c r="J1782" t="s">
        <v>234</v>
      </c>
      <c r="K1782" s="1" t="s">
        <v>169</v>
      </c>
      <c r="L1782" s="1" t="s">
        <v>173</v>
      </c>
      <c r="M1782">
        <v>36</v>
      </c>
      <c r="N1782">
        <v>0</v>
      </c>
      <c r="O1782">
        <v>0</v>
      </c>
      <c r="P1782">
        <v>0</v>
      </c>
      <c r="X1782" t="str">
        <f>Attack[[#This Row],[服装]]&amp;Attack[[#This Row],[名前]]&amp;Attack[[#This Row],[レアリティ]]</f>
        <v>ユニフォーム金沢伊織ICONIC</v>
      </c>
    </row>
    <row r="1783" spans="1:24" x14ac:dyDescent="0.25">
      <c r="A1783">
        <f>VLOOKUP(Attack[[#This Row],[No用]],SetNo[[No.用]:[vlookup 用]],2,FALSE)</f>
        <v>422</v>
      </c>
      <c r="B1783">
        <f>IF(ROW()=2,1,IF(A1782&lt;&gt;Attack[[#This Row],[No]],1,B1782+1))</f>
        <v>3</v>
      </c>
      <c r="C1783" s="1" t="s">
        <v>108</v>
      </c>
      <c r="D1783" s="1" t="s">
        <v>1046</v>
      </c>
      <c r="E1783" s="1" t="s">
        <v>77</v>
      </c>
      <c r="F1783" s="1" t="s">
        <v>78</v>
      </c>
      <c r="G1783" s="1" t="s">
        <v>1033</v>
      </c>
      <c r="H1783" s="1" t="s">
        <v>543</v>
      </c>
      <c r="I1783">
        <v>1</v>
      </c>
      <c r="J1783" t="s">
        <v>377</v>
      </c>
      <c r="K1783" s="1" t="s">
        <v>257</v>
      </c>
      <c r="L1783" s="1" t="s">
        <v>173</v>
      </c>
      <c r="M1783">
        <v>41</v>
      </c>
      <c r="N1783">
        <v>0</v>
      </c>
      <c r="O1783">
        <v>0</v>
      </c>
      <c r="P1783">
        <v>0</v>
      </c>
      <c r="X1783" t="str">
        <f>Attack[[#This Row],[服装]]&amp;Attack[[#This Row],[名前]]&amp;Attack[[#This Row],[レアリティ]]</f>
        <v>ユニフォーム金沢伊織ICONIC</v>
      </c>
    </row>
    <row r="1784" spans="1:24" x14ac:dyDescent="0.25">
      <c r="A1784">
        <f>VLOOKUP(Attack[[#This Row],[No用]],SetNo[[No.用]:[vlookup 用]],2,FALSE)</f>
        <v>422</v>
      </c>
      <c r="B1784">
        <f>IF(ROW()=2,1,IF(A1783&lt;&gt;Attack[[#This Row],[No]],1,B1783+1))</f>
        <v>4</v>
      </c>
      <c r="C1784" s="1" t="s">
        <v>108</v>
      </c>
      <c r="D1784" s="1" t="s">
        <v>1046</v>
      </c>
      <c r="E1784" s="1" t="s">
        <v>77</v>
      </c>
      <c r="F1784" s="1" t="s">
        <v>78</v>
      </c>
      <c r="G1784" s="1" t="s">
        <v>1033</v>
      </c>
      <c r="H1784" s="1" t="s">
        <v>543</v>
      </c>
      <c r="I1784">
        <v>1</v>
      </c>
      <c r="J1784" t="s">
        <v>234</v>
      </c>
      <c r="K1784" s="1" t="s">
        <v>171</v>
      </c>
      <c r="L1784" s="1" t="s">
        <v>224</v>
      </c>
      <c r="M1784">
        <v>44</v>
      </c>
      <c r="N1784">
        <v>0</v>
      </c>
      <c r="O1784">
        <v>54</v>
      </c>
      <c r="P1784">
        <v>0</v>
      </c>
      <c r="X1784" t="str">
        <f>Attack[[#This Row],[服装]]&amp;Attack[[#This Row],[名前]]&amp;Attack[[#This Row],[レアリティ]]</f>
        <v>ユニフォーム金沢伊織ICONIC</v>
      </c>
    </row>
    <row r="1785" spans="1:24" x14ac:dyDescent="0.25">
      <c r="A1785">
        <f>VLOOKUP(Attack[[#This Row],[No用]],SetNo[[No.用]:[vlookup 用]],2,FALSE)</f>
        <v>423</v>
      </c>
      <c r="B1785">
        <f>IF(ROW()=2,1,IF(A1784&lt;&gt;Attack[[#This Row],[No]],1,B1784+1))</f>
        <v>1</v>
      </c>
      <c r="C1785" s="1" t="s">
        <v>108</v>
      </c>
      <c r="D1785" s="1" t="s">
        <v>1050</v>
      </c>
      <c r="E1785" s="1" t="s">
        <v>77</v>
      </c>
      <c r="F1785" s="1" t="s">
        <v>82</v>
      </c>
      <c r="G1785" s="1" t="s">
        <v>1033</v>
      </c>
      <c r="H1785" s="1" t="s">
        <v>543</v>
      </c>
      <c r="I1785">
        <v>1</v>
      </c>
      <c r="J1785" t="s">
        <v>377</v>
      </c>
      <c r="K1785" s="1" t="s">
        <v>168</v>
      </c>
      <c r="L1785" s="1" t="s">
        <v>173</v>
      </c>
      <c r="M1785">
        <v>31</v>
      </c>
      <c r="N1785">
        <v>0</v>
      </c>
      <c r="O1785">
        <v>0</v>
      </c>
      <c r="P1785">
        <v>0</v>
      </c>
      <c r="X1785" t="str">
        <f>Attack[[#This Row],[服装]]&amp;Attack[[#This Row],[名前]]&amp;Attack[[#This Row],[レアリティ]]</f>
        <v>ユニフォーム志賀智也ICONIC</v>
      </c>
    </row>
    <row r="1786" spans="1:24" x14ac:dyDescent="0.25">
      <c r="A1786">
        <f>VLOOKUP(Attack[[#This Row],[No用]],SetNo[[No.用]:[vlookup 用]],2,FALSE)</f>
        <v>423</v>
      </c>
      <c r="B1786">
        <f>IF(ROW()=2,1,IF(A1785&lt;&gt;Attack[[#This Row],[No]],1,B1785+1))</f>
        <v>2</v>
      </c>
      <c r="C1786" s="1" t="s">
        <v>108</v>
      </c>
      <c r="D1786" s="1" t="s">
        <v>1050</v>
      </c>
      <c r="E1786" s="1" t="s">
        <v>77</v>
      </c>
      <c r="F1786" s="1" t="s">
        <v>82</v>
      </c>
      <c r="G1786" s="1" t="s">
        <v>1033</v>
      </c>
      <c r="H1786" s="1" t="s">
        <v>543</v>
      </c>
      <c r="I1786">
        <v>1</v>
      </c>
      <c r="J1786" t="s">
        <v>234</v>
      </c>
      <c r="K1786" s="1" t="s">
        <v>169</v>
      </c>
      <c r="L1786" s="1" t="s">
        <v>173</v>
      </c>
      <c r="M1786">
        <v>31</v>
      </c>
      <c r="N1786">
        <v>0</v>
      </c>
      <c r="O1786">
        <v>0</v>
      </c>
      <c r="P1786">
        <v>0</v>
      </c>
      <c r="X1786" t="str">
        <f>Attack[[#This Row],[服装]]&amp;Attack[[#This Row],[名前]]&amp;Attack[[#This Row],[レアリティ]]</f>
        <v>ユニフォーム志賀智也ICONIC</v>
      </c>
    </row>
    <row r="1787" spans="1:24" x14ac:dyDescent="0.25">
      <c r="A1787">
        <f>VLOOKUP(Attack[[#This Row],[No用]],SetNo[[No.用]:[vlookup 用]],2,FALSE)</f>
        <v>423</v>
      </c>
      <c r="B1787">
        <f>IF(ROW()=2,1,IF(A1786&lt;&gt;Attack[[#This Row],[No]],1,B1786+1))</f>
        <v>3</v>
      </c>
      <c r="C1787" s="1" t="s">
        <v>108</v>
      </c>
      <c r="D1787" s="1" t="s">
        <v>1050</v>
      </c>
      <c r="E1787" s="1" t="s">
        <v>77</v>
      </c>
      <c r="F1787" s="1" t="s">
        <v>82</v>
      </c>
      <c r="G1787" s="1" t="s">
        <v>1033</v>
      </c>
      <c r="H1787" s="1" t="s">
        <v>543</v>
      </c>
      <c r="I1787">
        <v>1</v>
      </c>
      <c r="J1787" t="s">
        <v>377</v>
      </c>
      <c r="K1787" s="1" t="s">
        <v>170</v>
      </c>
      <c r="L1787" s="1" t="s">
        <v>173</v>
      </c>
      <c r="M1787">
        <v>31</v>
      </c>
      <c r="N1787">
        <v>0</v>
      </c>
      <c r="O1787">
        <v>0</v>
      </c>
      <c r="P1787">
        <v>0</v>
      </c>
      <c r="X1787" t="str">
        <f>Attack[[#This Row],[服装]]&amp;Attack[[#This Row],[名前]]&amp;Attack[[#This Row],[レアリティ]]</f>
        <v>ユニフォーム志賀智也ICONIC</v>
      </c>
    </row>
    <row r="1788" spans="1:24" x14ac:dyDescent="0.25">
      <c r="A1788">
        <f>VLOOKUP(Attack[[#This Row],[No用]],SetNo[[No.用]:[vlookup 用]],2,FALSE)</f>
        <v>424</v>
      </c>
      <c r="B1788">
        <f>IF(ROW()=2,1,IF(A1787&lt;&gt;Attack[[#This Row],[No]],1,B1787+1))</f>
        <v>1</v>
      </c>
      <c r="C1788" s="1" t="s">
        <v>108</v>
      </c>
      <c r="D1788" s="1" t="s">
        <v>1063</v>
      </c>
      <c r="E1788" s="1" t="s">
        <v>77</v>
      </c>
      <c r="F1788" s="1" t="s">
        <v>80</v>
      </c>
      <c r="G1788" s="1" t="s">
        <v>1033</v>
      </c>
      <c r="H1788" s="1" t="s">
        <v>543</v>
      </c>
      <c r="I1788">
        <v>0</v>
      </c>
      <c r="J1788" t="s">
        <v>234</v>
      </c>
      <c r="M1788">
        <v>0</v>
      </c>
      <c r="N1788">
        <v>0</v>
      </c>
      <c r="O1788">
        <v>0</v>
      </c>
      <c r="P1788">
        <v>0</v>
      </c>
      <c r="X1788" t="str">
        <f>Attack[[#This Row],[服装]]&amp;Attack[[#This Row],[名前]]&amp;Attack[[#This Row],[レアリティ]]</f>
        <v>ユニフォーム輪島友和ICONIC</v>
      </c>
    </row>
    <row r="1789" spans="1:24" x14ac:dyDescent="0.25">
      <c r="A1789">
        <f>VLOOKUP(Attack[[#This Row],[No用]],SetNo[[No.用]:[vlookup 用]],2,FALSE)</f>
        <v>425</v>
      </c>
      <c r="B1789">
        <f>IF(ROW()=2,1,IF(A1788&lt;&gt;Attack[[#This Row],[No]],1,B1788+1))</f>
        <v>1</v>
      </c>
      <c r="C1789" s="1" t="s">
        <v>108</v>
      </c>
      <c r="D1789" s="1" t="s">
        <v>1079</v>
      </c>
      <c r="E1789" s="1" t="s">
        <v>77</v>
      </c>
      <c r="F1789" s="1" t="s">
        <v>78</v>
      </c>
      <c r="G1789" s="1" t="s">
        <v>1033</v>
      </c>
      <c r="H1789" s="1" t="s">
        <v>543</v>
      </c>
      <c r="I1789">
        <v>1</v>
      </c>
      <c r="J1789" t="s">
        <v>377</v>
      </c>
      <c r="K1789" s="1" t="s">
        <v>168</v>
      </c>
      <c r="L1789" s="1" t="s">
        <v>173</v>
      </c>
      <c r="M1789">
        <v>36</v>
      </c>
      <c r="N1789">
        <v>0</v>
      </c>
      <c r="O1789">
        <v>0</v>
      </c>
      <c r="P1789">
        <v>0</v>
      </c>
      <c r="X1789" t="str">
        <f>Attack[[#This Row],[服装]]&amp;Attack[[#This Row],[名前]]&amp;Attack[[#This Row],[レアリティ]]</f>
        <v>ユニフォーム深谷謙朗ICONIC</v>
      </c>
    </row>
    <row r="1790" spans="1:24" x14ac:dyDescent="0.25">
      <c r="A1790">
        <f>VLOOKUP(Attack[[#This Row],[No用]],SetNo[[No.用]:[vlookup 用]],2,FALSE)</f>
        <v>425</v>
      </c>
      <c r="B1790">
        <f>IF(ROW()=2,1,IF(A1789&lt;&gt;Attack[[#This Row],[No]],1,B1789+1))</f>
        <v>2</v>
      </c>
      <c r="C1790" s="1" t="s">
        <v>108</v>
      </c>
      <c r="D1790" s="1" t="s">
        <v>1079</v>
      </c>
      <c r="E1790" s="1" t="s">
        <v>77</v>
      </c>
      <c r="F1790" s="1" t="s">
        <v>78</v>
      </c>
      <c r="G1790" s="1" t="s">
        <v>1033</v>
      </c>
      <c r="H1790" s="1" t="s">
        <v>543</v>
      </c>
      <c r="I1790">
        <v>1</v>
      </c>
      <c r="J1790" t="s">
        <v>234</v>
      </c>
      <c r="K1790" s="1" t="s">
        <v>169</v>
      </c>
      <c r="L1790" s="1" t="s">
        <v>178</v>
      </c>
      <c r="M1790">
        <v>35</v>
      </c>
      <c r="N1790">
        <v>0</v>
      </c>
      <c r="O1790">
        <v>0</v>
      </c>
      <c r="P1790">
        <v>0</v>
      </c>
      <c r="X1790" t="str">
        <f>Attack[[#This Row],[服装]]&amp;Attack[[#This Row],[名前]]&amp;Attack[[#This Row],[レアリティ]]</f>
        <v>ユニフォーム深谷謙朗ICONIC</v>
      </c>
    </row>
    <row r="1791" spans="1:24" x14ac:dyDescent="0.25">
      <c r="A1791">
        <f>VLOOKUP(Attack[[#This Row],[No用]],SetNo[[No.用]:[vlookup 用]],2,FALSE)</f>
        <v>425</v>
      </c>
      <c r="B1791">
        <f>IF(ROW()=2,1,IF(A1790&lt;&gt;Attack[[#This Row],[No]],1,B1790+1))</f>
        <v>3</v>
      </c>
      <c r="C1791" s="1" t="s">
        <v>108</v>
      </c>
      <c r="D1791" s="1" t="s">
        <v>1079</v>
      </c>
      <c r="E1791" s="1" t="s">
        <v>77</v>
      </c>
      <c r="F1791" s="1" t="s">
        <v>78</v>
      </c>
      <c r="G1791" s="1" t="s">
        <v>1033</v>
      </c>
      <c r="H1791" s="1" t="s">
        <v>543</v>
      </c>
      <c r="I1791">
        <v>1</v>
      </c>
      <c r="J1791" t="s">
        <v>377</v>
      </c>
      <c r="K1791" s="1" t="s">
        <v>257</v>
      </c>
      <c r="L1791" s="1" t="s">
        <v>173</v>
      </c>
      <c r="M1791">
        <v>42</v>
      </c>
      <c r="N1791">
        <v>0</v>
      </c>
      <c r="O1791">
        <v>0</v>
      </c>
      <c r="P1791">
        <v>0</v>
      </c>
      <c r="X1791" t="str">
        <f>Attack[[#This Row],[服装]]&amp;Attack[[#This Row],[名前]]&amp;Attack[[#This Row],[レアリティ]]</f>
        <v>ユニフォーム深谷謙朗ICONIC</v>
      </c>
    </row>
    <row r="1792" spans="1:24" x14ac:dyDescent="0.25">
      <c r="A1792">
        <f>VLOOKUP(Attack[[#This Row],[No用]],SetNo[[No.用]:[vlookup 用]],2,FALSE)</f>
        <v>425</v>
      </c>
      <c r="B1792">
        <f>IF(ROW()=2,1,IF(A1791&lt;&gt;Attack[[#This Row],[No]],1,B1791+1))</f>
        <v>4</v>
      </c>
      <c r="C1792" s="1" t="s">
        <v>108</v>
      </c>
      <c r="D1792" s="1" t="s">
        <v>1079</v>
      </c>
      <c r="E1792" s="1" t="s">
        <v>77</v>
      </c>
      <c r="F1792" s="1" t="s">
        <v>78</v>
      </c>
      <c r="G1792" s="1" t="s">
        <v>1033</v>
      </c>
      <c r="H1792" s="1" t="s">
        <v>543</v>
      </c>
      <c r="I1792">
        <v>1</v>
      </c>
      <c r="J1792" t="s">
        <v>234</v>
      </c>
      <c r="K1792" s="1" t="s">
        <v>172</v>
      </c>
      <c r="L1792" s="1" t="s">
        <v>162</v>
      </c>
      <c r="M1792">
        <v>30</v>
      </c>
      <c r="N1792">
        <v>0</v>
      </c>
      <c r="O1792">
        <v>0</v>
      </c>
      <c r="P1792">
        <v>0</v>
      </c>
      <c r="X1792" t="str">
        <f>Attack[[#This Row],[服装]]&amp;Attack[[#This Row],[名前]]&amp;Attack[[#This Row],[レアリティ]]</f>
        <v>ユニフォーム深谷謙朗ICONIC</v>
      </c>
    </row>
    <row r="1793" spans="1:24" x14ac:dyDescent="0.25">
      <c r="A1793">
        <f>VLOOKUP(Attack[[#This Row],[No用]],SetNo[[No.用]:[vlookup 用]],2,FALSE)</f>
        <v>426</v>
      </c>
      <c r="B1793">
        <f>IF(ROW()=2,1,IF(A1792&lt;&gt;Attack[[#This Row],[No]],1,B1792+1))</f>
        <v>1</v>
      </c>
      <c r="C1793" s="1" t="s">
        <v>108</v>
      </c>
      <c r="D1793" s="1" t="s">
        <v>1089</v>
      </c>
      <c r="E1793" s="1" t="s">
        <v>77</v>
      </c>
      <c r="F1793" s="1" t="s">
        <v>78</v>
      </c>
      <c r="G1793" s="1" t="s">
        <v>1033</v>
      </c>
      <c r="H1793" s="1" t="s">
        <v>543</v>
      </c>
      <c r="I1793">
        <v>1</v>
      </c>
      <c r="J1793" t="s">
        <v>377</v>
      </c>
      <c r="K1793" s="1" t="s">
        <v>168</v>
      </c>
      <c r="L1793" s="1" t="s">
        <v>173</v>
      </c>
      <c r="M1793">
        <v>34</v>
      </c>
      <c r="N1793">
        <v>0</v>
      </c>
      <c r="O1793">
        <v>0</v>
      </c>
      <c r="P1793">
        <v>0</v>
      </c>
      <c r="X1793" t="str">
        <f>Attack[[#This Row],[服装]]&amp;Attack[[#This Row],[名前]]&amp;Attack[[#This Row],[レアリティ]]</f>
        <v>ユニフォーム山代総司ICONIC</v>
      </c>
    </row>
    <row r="1794" spans="1:24" x14ac:dyDescent="0.25">
      <c r="A1794">
        <f>VLOOKUP(Attack[[#This Row],[No用]],SetNo[[No.用]:[vlookup 用]],2,FALSE)</f>
        <v>426</v>
      </c>
      <c r="B1794">
        <f>IF(ROW()=2,1,IF(A1793&lt;&gt;Attack[[#This Row],[No]],1,B1793+1))</f>
        <v>2</v>
      </c>
      <c r="C1794" s="1" t="s">
        <v>108</v>
      </c>
      <c r="D1794" s="1" t="s">
        <v>1089</v>
      </c>
      <c r="E1794" s="1" t="s">
        <v>77</v>
      </c>
      <c r="F1794" s="1" t="s">
        <v>78</v>
      </c>
      <c r="G1794" s="1" t="s">
        <v>1033</v>
      </c>
      <c r="H1794" s="1" t="s">
        <v>543</v>
      </c>
      <c r="I1794">
        <v>1</v>
      </c>
      <c r="J1794" t="s">
        <v>234</v>
      </c>
      <c r="K1794" s="1" t="s">
        <v>169</v>
      </c>
      <c r="L1794" s="1" t="s">
        <v>173</v>
      </c>
      <c r="M1794">
        <v>34</v>
      </c>
      <c r="N1794">
        <v>0</v>
      </c>
      <c r="O1794">
        <v>0</v>
      </c>
      <c r="P1794">
        <v>0</v>
      </c>
      <c r="X1794" t="str">
        <f>Attack[[#This Row],[服装]]&amp;Attack[[#This Row],[名前]]&amp;Attack[[#This Row],[レアリティ]]</f>
        <v>ユニフォーム山代総司ICONIC</v>
      </c>
    </row>
    <row r="1795" spans="1:24" x14ac:dyDescent="0.25">
      <c r="A1795">
        <f>VLOOKUP(Attack[[#This Row],[No用]],SetNo[[No.用]:[vlookup 用]],2,FALSE)</f>
        <v>426</v>
      </c>
      <c r="B1795">
        <f>IF(ROW()=2,1,IF(A1794&lt;&gt;Attack[[#This Row],[No]],1,B1794+1))</f>
        <v>3</v>
      </c>
      <c r="C1795" s="1" t="s">
        <v>108</v>
      </c>
      <c r="D1795" s="1" t="s">
        <v>1089</v>
      </c>
      <c r="E1795" s="1" t="s">
        <v>77</v>
      </c>
      <c r="F1795" s="1" t="s">
        <v>78</v>
      </c>
      <c r="G1795" s="1" t="s">
        <v>1033</v>
      </c>
      <c r="H1795" s="1" t="s">
        <v>543</v>
      </c>
      <c r="I1795">
        <v>1</v>
      </c>
      <c r="J1795" t="s">
        <v>377</v>
      </c>
      <c r="K1795" s="1" t="s">
        <v>170</v>
      </c>
      <c r="L1795" s="1" t="s">
        <v>173</v>
      </c>
      <c r="M1795">
        <v>41</v>
      </c>
      <c r="N1795">
        <v>0</v>
      </c>
      <c r="O1795">
        <v>0</v>
      </c>
      <c r="P1795">
        <v>0</v>
      </c>
      <c r="X1795" t="str">
        <f>Attack[[#This Row],[服装]]&amp;Attack[[#This Row],[名前]]&amp;Attack[[#This Row],[レアリティ]]</f>
        <v>ユニフォーム山代総司ICONIC</v>
      </c>
    </row>
    <row r="1796" spans="1:24" x14ac:dyDescent="0.25">
      <c r="A1796">
        <f>VLOOKUP(Attack[[#This Row],[No用]],SetNo[[No.用]:[vlookup 用]],2,FALSE)</f>
        <v>426</v>
      </c>
      <c r="B1796">
        <f>IF(ROW()=2,1,IF(A1795&lt;&gt;Attack[[#This Row],[No]],1,B1795+1))</f>
        <v>4</v>
      </c>
      <c r="C1796" s="1" t="s">
        <v>108</v>
      </c>
      <c r="D1796" s="1" t="s">
        <v>1089</v>
      </c>
      <c r="E1796" s="1" t="s">
        <v>77</v>
      </c>
      <c r="F1796" s="1" t="s">
        <v>78</v>
      </c>
      <c r="G1796" s="1" t="s">
        <v>1033</v>
      </c>
      <c r="H1796" s="1" t="s">
        <v>543</v>
      </c>
      <c r="I1796">
        <v>1</v>
      </c>
      <c r="J1796" t="s">
        <v>234</v>
      </c>
      <c r="K1796" s="1" t="s">
        <v>183</v>
      </c>
      <c r="L1796" s="1" t="s">
        <v>224</v>
      </c>
      <c r="M1796">
        <v>43</v>
      </c>
      <c r="N1796">
        <v>0</v>
      </c>
      <c r="O1796">
        <v>53</v>
      </c>
      <c r="P1796">
        <v>0</v>
      </c>
      <c r="W1796" s="1" t="s">
        <v>1091</v>
      </c>
      <c r="X1796" t="str">
        <f>Attack[[#This Row],[服装]]&amp;Attack[[#This Row],[名前]]&amp;Attack[[#This Row],[レアリティ]]</f>
        <v>ユニフォーム山代総司ICONIC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FE42-5873-4E17-8625-5C59F305B378}">
  <sheetPr codeName="Sheet5"/>
  <dimension ref="A1:X1644"/>
  <sheetViews>
    <sheetView topLeftCell="A1573" workbookViewId="0">
      <selection activeCell="A1586" sqref="A1584:XFD1586"/>
    </sheetView>
  </sheetViews>
  <sheetFormatPr defaultRowHeight="14.25" x14ac:dyDescent="0.25"/>
  <cols>
    <col min="1" max="1" width="5.5703125" customWidth="1"/>
    <col min="2" max="2" width="4.85546875" customWidth="1"/>
    <col min="3" max="3" width="9.28515625" bestFit="1" customWidth="1"/>
    <col min="4" max="4" width="12.42578125" bestFit="1" customWidth="1"/>
    <col min="5" max="5" width="7.7109375" customWidth="1"/>
    <col min="6" max="6" width="6.140625" customWidth="1"/>
    <col min="7" max="7" width="7.42578125" bestFit="1" customWidth="1"/>
    <col min="8" max="8" width="8.5703125" customWidth="1"/>
    <col min="9" max="9" width="3.5703125" customWidth="1"/>
    <col min="10" max="10" width="7.7109375" customWidth="1"/>
    <col min="11" max="11" width="15.42578125" bestFit="1" customWidth="1"/>
    <col min="12" max="12" width="4" customWidth="1"/>
    <col min="13" max="13" width="6" customWidth="1"/>
    <col min="14" max="15" width="7.42578125" bestFit="1" customWidth="1"/>
    <col min="16" max="16" width="8.5703125" customWidth="1"/>
    <col min="17" max="17" width="18.7109375" bestFit="1" customWidth="1"/>
    <col min="18" max="18" width="21.85546875" bestFit="1" customWidth="1"/>
    <col min="19" max="22" width="13.140625" customWidth="1"/>
    <col min="23" max="23" width="29" customWidth="1"/>
    <col min="24" max="24" width="0" hidden="1" customWidth="1"/>
  </cols>
  <sheetData>
    <row r="1" spans="1:24" x14ac:dyDescent="0.25">
      <c r="A1" t="s">
        <v>236</v>
      </c>
      <c r="B1" s="1" t="s">
        <v>554</v>
      </c>
      <c r="C1" t="s">
        <v>160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261</v>
      </c>
      <c r="R1" t="s">
        <v>245</v>
      </c>
      <c r="S1" s="1" t="s">
        <v>202</v>
      </c>
      <c r="T1" s="1" t="s">
        <v>1590</v>
      </c>
      <c r="U1" s="1" t="s">
        <v>1589</v>
      </c>
      <c r="V1" s="1" t="s">
        <v>1591</v>
      </c>
      <c r="W1" s="1" t="s">
        <v>1052</v>
      </c>
      <c r="X1" t="s">
        <v>235</v>
      </c>
    </row>
    <row r="2" spans="1:24" x14ac:dyDescent="0.25">
      <c r="A2">
        <f>VLOOKUP(Block[[#This Row],[No用]],SetNo[[No.用]:[vlookup 用]],2,FALSE)</f>
        <v>1</v>
      </c>
      <c r="B2">
        <f>IF(ROW()=2,1,IF(A1&lt;&gt;Block[[#This Row],[No]],1,B1+1))</f>
        <v>1</v>
      </c>
      <c r="C2" t="s">
        <v>108</v>
      </c>
      <c r="D2" t="s">
        <v>137</v>
      </c>
      <c r="E2" t="s">
        <v>77</v>
      </c>
      <c r="F2" t="s">
        <v>82</v>
      </c>
      <c r="G2" t="s">
        <v>136</v>
      </c>
      <c r="H2" t="s">
        <v>71</v>
      </c>
      <c r="I2">
        <v>1</v>
      </c>
      <c r="J2" t="s">
        <v>246</v>
      </c>
      <c r="K2" t="s">
        <v>174</v>
      </c>
      <c r="L2" t="s">
        <v>162</v>
      </c>
      <c r="M2">
        <v>28</v>
      </c>
      <c r="N2">
        <v>0</v>
      </c>
      <c r="O2">
        <v>0</v>
      </c>
      <c r="P2">
        <v>0</v>
      </c>
      <c r="X2" t="str">
        <f>Block[[#This Row],[服装]]&amp;Block[[#This Row],[名前]]&amp;Block[[#This Row],[レアリティ]]</f>
        <v>ユニフォーム日向翔陽ICONIC</v>
      </c>
    </row>
    <row r="3" spans="1:24" x14ac:dyDescent="0.25">
      <c r="A3">
        <f>VLOOKUP(Block[[#This Row],[No用]],SetNo[[No.用]:[vlookup 用]],2,FALSE)</f>
        <v>1</v>
      </c>
      <c r="B3">
        <f>IF(ROW()=2,1,IF(A2&lt;&gt;Block[[#This Row],[No]],1,B2+1))</f>
        <v>2</v>
      </c>
      <c r="C3" t="s">
        <v>108</v>
      </c>
      <c r="D3" t="s">
        <v>137</v>
      </c>
      <c r="E3" t="s">
        <v>77</v>
      </c>
      <c r="F3" t="s">
        <v>82</v>
      </c>
      <c r="G3" t="s">
        <v>136</v>
      </c>
      <c r="H3" t="s">
        <v>71</v>
      </c>
      <c r="I3">
        <v>1</v>
      </c>
      <c r="J3" t="s">
        <v>246</v>
      </c>
      <c r="K3" t="s">
        <v>175</v>
      </c>
      <c r="L3" t="s">
        <v>162</v>
      </c>
      <c r="M3">
        <v>28</v>
      </c>
      <c r="N3">
        <v>0</v>
      </c>
      <c r="O3">
        <v>0</v>
      </c>
      <c r="P3">
        <v>0</v>
      </c>
      <c r="X3" t="str">
        <f>Block[[#This Row],[服装]]&amp;Block[[#This Row],[名前]]&amp;Block[[#This Row],[レアリティ]]</f>
        <v>ユニフォーム日向翔陽ICONIC</v>
      </c>
    </row>
    <row r="4" spans="1:24" x14ac:dyDescent="0.25">
      <c r="A4">
        <f>VLOOKUP(Block[[#This Row],[No用]],SetNo[[No.用]:[vlookup 用]],2,FALSE)</f>
        <v>1</v>
      </c>
      <c r="B4">
        <f>IF(ROW()=2,1,IF(A3&lt;&gt;Block[[#This Row],[No]],1,B3+1))</f>
        <v>3</v>
      </c>
      <c r="C4" t="s">
        <v>108</v>
      </c>
      <c r="D4" t="s">
        <v>137</v>
      </c>
      <c r="E4" t="s">
        <v>77</v>
      </c>
      <c r="F4" t="s">
        <v>82</v>
      </c>
      <c r="G4" t="s">
        <v>136</v>
      </c>
      <c r="H4" t="s">
        <v>71</v>
      </c>
      <c r="I4">
        <v>1</v>
      </c>
      <c r="J4" t="s">
        <v>246</v>
      </c>
      <c r="K4" t="s">
        <v>176</v>
      </c>
      <c r="L4" t="s">
        <v>173</v>
      </c>
      <c r="M4">
        <v>29</v>
      </c>
      <c r="N4">
        <v>0</v>
      </c>
      <c r="O4">
        <v>0</v>
      </c>
      <c r="P4">
        <v>0</v>
      </c>
      <c r="X4" t="str">
        <f>Block[[#This Row],[服装]]&amp;Block[[#This Row],[名前]]&amp;Block[[#This Row],[レアリティ]]</f>
        <v>ユニフォーム日向翔陽ICONIC</v>
      </c>
    </row>
    <row r="5" spans="1:24" x14ac:dyDescent="0.25">
      <c r="A5">
        <f>VLOOKUP(Block[[#This Row],[No用]],SetNo[[No.用]:[vlookup 用]],2,FALSE)</f>
        <v>1</v>
      </c>
      <c r="B5">
        <f>IF(ROW()=2,1,IF(A4&lt;&gt;Block[[#This Row],[No]],1,B4+1))</f>
        <v>4</v>
      </c>
      <c r="C5" t="s">
        <v>108</v>
      </c>
      <c r="D5" t="s">
        <v>137</v>
      </c>
      <c r="E5" t="s">
        <v>77</v>
      </c>
      <c r="F5" t="s">
        <v>82</v>
      </c>
      <c r="G5" t="s">
        <v>136</v>
      </c>
      <c r="H5" t="s">
        <v>71</v>
      </c>
      <c r="I5">
        <v>1</v>
      </c>
      <c r="J5" t="s">
        <v>246</v>
      </c>
      <c r="K5" t="s">
        <v>177</v>
      </c>
      <c r="L5" t="s">
        <v>162</v>
      </c>
      <c r="M5">
        <v>29</v>
      </c>
      <c r="N5">
        <v>0</v>
      </c>
      <c r="O5">
        <v>0</v>
      </c>
      <c r="P5">
        <v>0</v>
      </c>
      <c r="X5" t="str">
        <f>Block[[#This Row],[服装]]&amp;Block[[#This Row],[名前]]&amp;Block[[#This Row],[レアリティ]]</f>
        <v>ユニフォーム日向翔陽ICONIC</v>
      </c>
    </row>
    <row r="6" spans="1:24" x14ac:dyDescent="0.25">
      <c r="A6">
        <f>VLOOKUP(Block[[#This Row],[No用]],SetNo[[No.用]:[vlookup 用]],2,FALSE)</f>
        <v>1</v>
      </c>
      <c r="B6">
        <f>IF(ROW()=2,1,IF(A5&lt;&gt;Block[[#This Row],[No]],1,B5+1))</f>
        <v>5</v>
      </c>
      <c r="C6" t="s">
        <v>108</v>
      </c>
      <c r="D6" t="s">
        <v>137</v>
      </c>
      <c r="E6" t="s">
        <v>77</v>
      </c>
      <c r="F6" t="s">
        <v>82</v>
      </c>
      <c r="G6" t="s">
        <v>136</v>
      </c>
      <c r="H6" t="s">
        <v>71</v>
      </c>
      <c r="I6">
        <v>1</v>
      </c>
      <c r="J6" t="s">
        <v>246</v>
      </c>
      <c r="K6" s="1" t="s">
        <v>247</v>
      </c>
      <c r="L6" t="s">
        <v>162</v>
      </c>
      <c r="M6">
        <v>27</v>
      </c>
      <c r="N6">
        <v>0</v>
      </c>
      <c r="O6">
        <v>0</v>
      </c>
      <c r="P6">
        <v>0</v>
      </c>
      <c r="X6" t="str">
        <f>Block[[#This Row],[服装]]&amp;Block[[#This Row],[名前]]&amp;Block[[#This Row],[レアリティ]]</f>
        <v>ユニフォーム日向翔陽ICONIC</v>
      </c>
    </row>
    <row r="7" spans="1:24" x14ac:dyDescent="0.25">
      <c r="A7">
        <f>VLOOKUP(Block[[#This Row],[No用]],SetNo[[No.用]:[vlookup 用]],2,FALSE)</f>
        <v>2</v>
      </c>
      <c r="B7">
        <f>IF(ROW()=2,1,IF(A6&lt;&gt;Block[[#This Row],[No]],1,B6+1))</f>
        <v>1</v>
      </c>
      <c r="C7" t="s">
        <v>149</v>
      </c>
      <c r="D7" t="s">
        <v>137</v>
      </c>
      <c r="E7" t="s">
        <v>77</v>
      </c>
      <c r="F7" t="s">
        <v>82</v>
      </c>
      <c r="G7" t="s">
        <v>136</v>
      </c>
      <c r="H7" t="s">
        <v>71</v>
      </c>
      <c r="I7">
        <v>1</v>
      </c>
      <c r="J7" t="s">
        <v>246</v>
      </c>
      <c r="K7" t="s">
        <v>174</v>
      </c>
      <c r="L7" t="s">
        <v>162</v>
      </c>
      <c r="M7">
        <v>28</v>
      </c>
      <c r="N7">
        <v>0</v>
      </c>
      <c r="O7">
        <v>0</v>
      </c>
      <c r="P7">
        <v>0</v>
      </c>
      <c r="X7" t="str">
        <f>Block[[#This Row],[服装]]&amp;Block[[#This Row],[名前]]&amp;Block[[#This Row],[レアリティ]]</f>
        <v>制服日向翔陽ICONIC</v>
      </c>
    </row>
    <row r="8" spans="1:24" x14ac:dyDescent="0.25">
      <c r="A8">
        <f>VLOOKUP(Block[[#This Row],[No用]],SetNo[[No.用]:[vlookup 用]],2,FALSE)</f>
        <v>2</v>
      </c>
      <c r="B8">
        <f>IF(ROW()=2,1,IF(A7&lt;&gt;Block[[#This Row],[No]],1,B7+1))</f>
        <v>2</v>
      </c>
      <c r="C8" t="s">
        <v>149</v>
      </c>
      <c r="D8" t="s">
        <v>137</v>
      </c>
      <c r="E8" t="s">
        <v>77</v>
      </c>
      <c r="F8" t="s">
        <v>82</v>
      </c>
      <c r="G8" t="s">
        <v>136</v>
      </c>
      <c r="H8" t="s">
        <v>71</v>
      </c>
      <c r="I8">
        <v>1</v>
      </c>
      <c r="J8" t="s">
        <v>246</v>
      </c>
      <c r="K8" t="s">
        <v>175</v>
      </c>
      <c r="L8" t="s">
        <v>162</v>
      </c>
      <c r="M8">
        <v>28</v>
      </c>
      <c r="N8">
        <v>0</v>
      </c>
      <c r="O8">
        <v>0</v>
      </c>
      <c r="P8">
        <v>0</v>
      </c>
      <c r="X8" t="str">
        <f>Block[[#This Row],[服装]]&amp;Block[[#This Row],[名前]]&amp;Block[[#This Row],[レアリティ]]</f>
        <v>制服日向翔陽ICONIC</v>
      </c>
    </row>
    <row r="9" spans="1:24" x14ac:dyDescent="0.25">
      <c r="A9">
        <f>VLOOKUP(Block[[#This Row],[No用]],SetNo[[No.用]:[vlookup 用]],2,FALSE)</f>
        <v>2</v>
      </c>
      <c r="B9">
        <f>IF(ROW()=2,1,IF(A8&lt;&gt;Block[[#This Row],[No]],1,B8+1))</f>
        <v>3</v>
      </c>
      <c r="C9" t="s">
        <v>149</v>
      </c>
      <c r="D9" t="s">
        <v>137</v>
      </c>
      <c r="E9" t="s">
        <v>77</v>
      </c>
      <c r="F9" t="s">
        <v>82</v>
      </c>
      <c r="G9" t="s">
        <v>136</v>
      </c>
      <c r="H9" t="s">
        <v>71</v>
      </c>
      <c r="I9">
        <v>1</v>
      </c>
      <c r="J9" t="s">
        <v>246</v>
      </c>
      <c r="K9" t="s">
        <v>176</v>
      </c>
      <c r="L9" t="s">
        <v>173</v>
      </c>
      <c r="M9">
        <v>29</v>
      </c>
      <c r="N9">
        <v>0</v>
      </c>
      <c r="O9">
        <v>0</v>
      </c>
      <c r="P9">
        <v>0</v>
      </c>
      <c r="X9" t="str">
        <f>Block[[#This Row],[服装]]&amp;Block[[#This Row],[名前]]&amp;Block[[#This Row],[レアリティ]]</f>
        <v>制服日向翔陽ICONIC</v>
      </c>
    </row>
    <row r="10" spans="1:24" x14ac:dyDescent="0.25">
      <c r="A10">
        <f>VLOOKUP(Block[[#This Row],[No用]],SetNo[[No.用]:[vlookup 用]],2,FALSE)</f>
        <v>2</v>
      </c>
      <c r="B10">
        <f>IF(ROW()=2,1,IF(A9&lt;&gt;Block[[#This Row],[No]],1,B9+1))</f>
        <v>4</v>
      </c>
      <c r="C10" t="s">
        <v>149</v>
      </c>
      <c r="D10" t="s">
        <v>137</v>
      </c>
      <c r="E10" t="s">
        <v>77</v>
      </c>
      <c r="F10" t="s">
        <v>82</v>
      </c>
      <c r="G10" t="s">
        <v>136</v>
      </c>
      <c r="H10" t="s">
        <v>71</v>
      </c>
      <c r="I10">
        <v>1</v>
      </c>
      <c r="J10" t="s">
        <v>246</v>
      </c>
      <c r="K10" t="s">
        <v>177</v>
      </c>
      <c r="L10" t="s">
        <v>178</v>
      </c>
      <c r="M10">
        <v>31</v>
      </c>
      <c r="N10">
        <v>0</v>
      </c>
      <c r="O10">
        <v>0</v>
      </c>
      <c r="P10">
        <v>0</v>
      </c>
      <c r="X10" t="str">
        <f>Block[[#This Row],[服装]]&amp;Block[[#This Row],[名前]]&amp;Block[[#This Row],[レアリティ]]</f>
        <v>制服日向翔陽ICONIC</v>
      </c>
    </row>
    <row r="11" spans="1:24" x14ac:dyDescent="0.25">
      <c r="A11">
        <f>VLOOKUP(Block[[#This Row],[No用]],SetNo[[No.用]:[vlookup 用]],2,FALSE)</f>
        <v>2</v>
      </c>
      <c r="B11">
        <f>IF(ROW()=2,1,IF(A10&lt;&gt;Block[[#This Row],[No]],1,B10+1))</f>
        <v>5</v>
      </c>
      <c r="C11" t="s">
        <v>149</v>
      </c>
      <c r="D11" t="s">
        <v>137</v>
      </c>
      <c r="E11" t="s">
        <v>77</v>
      </c>
      <c r="F11" t="s">
        <v>82</v>
      </c>
      <c r="G11" t="s">
        <v>136</v>
      </c>
      <c r="H11" t="s">
        <v>71</v>
      </c>
      <c r="I11">
        <v>1</v>
      </c>
      <c r="J11" t="s">
        <v>246</v>
      </c>
      <c r="K11" s="1" t="s">
        <v>247</v>
      </c>
      <c r="L11" t="s">
        <v>162</v>
      </c>
      <c r="M11">
        <v>27</v>
      </c>
      <c r="N11">
        <v>0</v>
      </c>
      <c r="O11">
        <v>0</v>
      </c>
      <c r="P11">
        <v>0</v>
      </c>
      <c r="X11" t="str">
        <f>Block[[#This Row],[服装]]&amp;Block[[#This Row],[名前]]&amp;Block[[#This Row],[レアリティ]]</f>
        <v>制服日向翔陽ICONIC</v>
      </c>
    </row>
    <row r="12" spans="1:24" x14ac:dyDescent="0.25">
      <c r="A12">
        <f>VLOOKUP(Block[[#This Row],[No用]],SetNo[[No.用]:[vlookup 用]],2,FALSE)</f>
        <v>3</v>
      </c>
      <c r="B12">
        <f>IF(ROW()=2,1,IF(A11&lt;&gt;Block[[#This Row],[No]],1,B11+1))</f>
        <v>1</v>
      </c>
      <c r="C12" t="s">
        <v>150</v>
      </c>
      <c r="D12" t="s">
        <v>137</v>
      </c>
      <c r="E12" t="s">
        <v>73</v>
      </c>
      <c r="F12" t="s">
        <v>82</v>
      </c>
      <c r="G12" t="s">
        <v>136</v>
      </c>
      <c r="H12" t="s">
        <v>71</v>
      </c>
      <c r="I12">
        <v>1</v>
      </c>
      <c r="J12" t="s">
        <v>246</v>
      </c>
      <c r="K12" t="s">
        <v>174</v>
      </c>
      <c r="L12" t="s">
        <v>173</v>
      </c>
      <c r="M12">
        <v>33</v>
      </c>
      <c r="N12">
        <v>0</v>
      </c>
      <c r="O12">
        <v>0</v>
      </c>
      <c r="P12">
        <v>0</v>
      </c>
      <c r="X12" t="str">
        <f>Block[[#This Row],[服装]]&amp;Block[[#This Row],[名前]]&amp;Block[[#This Row],[レアリティ]]</f>
        <v>夏祭り日向翔陽ICONIC</v>
      </c>
    </row>
    <row r="13" spans="1:24" x14ac:dyDescent="0.25">
      <c r="A13">
        <f>VLOOKUP(Block[[#This Row],[No用]],SetNo[[No.用]:[vlookup 用]],2,FALSE)</f>
        <v>3</v>
      </c>
      <c r="B13">
        <f>IF(ROW()=2,1,IF(A12&lt;&gt;Block[[#This Row],[No]],1,B12+1))</f>
        <v>2</v>
      </c>
      <c r="C13" t="s">
        <v>150</v>
      </c>
      <c r="D13" t="s">
        <v>137</v>
      </c>
      <c r="E13" t="s">
        <v>73</v>
      </c>
      <c r="F13" t="s">
        <v>82</v>
      </c>
      <c r="G13" t="s">
        <v>136</v>
      </c>
      <c r="H13" t="s">
        <v>71</v>
      </c>
      <c r="I13">
        <v>1</v>
      </c>
      <c r="J13" t="s">
        <v>246</v>
      </c>
      <c r="K13" t="s">
        <v>175</v>
      </c>
      <c r="L13" t="s">
        <v>173</v>
      </c>
      <c r="M13">
        <v>33</v>
      </c>
      <c r="N13">
        <v>0</v>
      </c>
      <c r="O13">
        <v>0</v>
      </c>
      <c r="P13">
        <v>0</v>
      </c>
      <c r="X13" t="str">
        <f>Block[[#This Row],[服装]]&amp;Block[[#This Row],[名前]]&amp;Block[[#This Row],[レアリティ]]</f>
        <v>夏祭り日向翔陽ICONIC</v>
      </c>
    </row>
    <row r="14" spans="1:24" x14ac:dyDescent="0.25">
      <c r="A14">
        <f>VLOOKUP(Block[[#This Row],[No用]],SetNo[[No.用]:[vlookup 用]],2,FALSE)</f>
        <v>3</v>
      </c>
      <c r="B14">
        <f>IF(ROW()=2,1,IF(A13&lt;&gt;Block[[#This Row],[No]],1,B13+1))</f>
        <v>3</v>
      </c>
      <c r="C14" t="s">
        <v>150</v>
      </c>
      <c r="D14" t="s">
        <v>137</v>
      </c>
      <c r="E14" t="s">
        <v>73</v>
      </c>
      <c r="F14" t="s">
        <v>82</v>
      </c>
      <c r="G14" t="s">
        <v>136</v>
      </c>
      <c r="H14" t="s">
        <v>71</v>
      </c>
      <c r="I14">
        <v>1</v>
      </c>
      <c r="J14" t="s">
        <v>246</v>
      </c>
      <c r="K14" t="s">
        <v>176</v>
      </c>
      <c r="L14" t="s">
        <v>178</v>
      </c>
      <c r="M14">
        <v>28</v>
      </c>
      <c r="N14">
        <v>0</v>
      </c>
      <c r="O14">
        <v>0</v>
      </c>
      <c r="P14">
        <v>0</v>
      </c>
      <c r="X14" t="str">
        <f>Block[[#This Row],[服装]]&amp;Block[[#This Row],[名前]]&amp;Block[[#This Row],[レアリティ]]</f>
        <v>夏祭り日向翔陽ICONIC</v>
      </c>
    </row>
    <row r="15" spans="1:24" x14ac:dyDescent="0.25">
      <c r="A15">
        <f>VLOOKUP(Block[[#This Row],[No用]],SetNo[[No.用]:[vlookup 用]],2,FALSE)</f>
        <v>3</v>
      </c>
      <c r="B15">
        <f>IF(ROW()=2,1,IF(A14&lt;&gt;Block[[#This Row],[No]],1,B14+1))</f>
        <v>4</v>
      </c>
      <c r="C15" t="s">
        <v>150</v>
      </c>
      <c r="D15" t="s">
        <v>137</v>
      </c>
      <c r="E15" t="s">
        <v>73</v>
      </c>
      <c r="F15" t="s">
        <v>82</v>
      </c>
      <c r="G15" t="s">
        <v>136</v>
      </c>
      <c r="H15" t="s">
        <v>71</v>
      </c>
      <c r="I15">
        <v>1</v>
      </c>
      <c r="J15" t="s">
        <v>246</v>
      </c>
      <c r="K15" t="s">
        <v>179</v>
      </c>
      <c r="L15" t="s">
        <v>178</v>
      </c>
      <c r="M15">
        <v>30</v>
      </c>
      <c r="N15">
        <v>0</v>
      </c>
      <c r="O15">
        <v>0</v>
      </c>
      <c r="P15">
        <v>0</v>
      </c>
      <c r="X15" t="str">
        <f>Block[[#This Row],[服装]]&amp;Block[[#This Row],[名前]]&amp;Block[[#This Row],[レアリティ]]</f>
        <v>夏祭り日向翔陽ICONIC</v>
      </c>
    </row>
    <row r="16" spans="1:24" x14ac:dyDescent="0.25">
      <c r="A16">
        <f>VLOOKUP(Block[[#This Row],[No用]],SetNo[[No.用]:[vlookup 用]],2,FALSE)</f>
        <v>3</v>
      </c>
      <c r="B16">
        <f>IF(ROW()=2,1,IF(A15&lt;&gt;Block[[#This Row],[No]],1,B15+1))</f>
        <v>5</v>
      </c>
      <c r="C16" t="s">
        <v>150</v>
      </c>
      <c r="D16" t="s">
        <v>137</v>
      </c>
      <c r="E16" t="s">
        <v>73</v>
      </c>
      <c r="F16" t="s">
        <v>82</v>
      </c>
      <c r="G16" t="s">
        <v>136</v>
      </c>
      <c r="H16" t="s">
        <v>71</v>
      </c>
      <c r="I16">
        <v>1</v>
      </c>
      <c r="J16" t="s">
        <v>246</v>
      </c>
      <c r="K16" t="s">
        <v>177</v>
      </c>
      <c r="L16" t="s">
        <v>162</v>
      </c>
      <c r="M16">
        <v>29</v>
      </c>
      <c r="N16">
        <v>0</v>
      </c>
      <c r="O16">
        <v>0</v>
      </c>
      <c r="P16">
        <v>0</v>
      </c>
      <c r="X16" t="str">
        <f>Block[[#This Row],[服装]]&amp;Block[[#This Row],[名前]]&amp;Block[[#This Row],[レアリティ]]</f>
        <v>夏祭り日向翔陽ICONIC</v>
      </c>
    </row>
    <row r="17" spans="1:24" x14ac:dyDescent="0.25">
      <c r="A17">
        <f>VLOOKUP(Block[[#This Row],[No用]],SetNo[[No.用]:[vlookup 用]],2,FALSE)</f>
        <v>3</v>
      </c>
      <c r="B17">
        <f>IF(ROW()=2,1,IF(A16&lt;&gt;Block[[#This Row],[No]],1,B16+1))</f>
        <v>6</v>
      </c>
      <c r="C17" t="s">
        <v>150</v>
      </c>
      <c r="D17" t="s">
        <v>137</v>
      </c>
      <c r="E17" t="s">
        <v>73</v>
      </c>
      <c r="F17" t="s">
        <v>82</v>
      </c>
      <c r="G17" t="s">
        <v>136</v>
      </c>
      <c r="H17" t="s">
        <v>71</v>
      </c>
      <c r="I17">
        <v>1</v>
      </c>
      <c r="J17" t="s">
        <v>246</v>
      </c>
      <c r="K17" s="1" t="s">
        <v>247</v>
      </c>
      <c r="L17" t="s">
        <v>162</v>
      </c>
      <c r="M17">
        <v>27</v>
      </c>
      <c r="N17">
        <v>0</v>
      </c>
      <c r="O17">
        <v>0</v>
      </c>
      <c r="P17">
        <v>0</v>
      </c>
      <c r="X17" t="str">
        <f>Block[[#This Row],[服装]]&amp;Block[[#This Row],[名前]]&amp;Block[[#This Row],[レアリティ]]</f>
        <v>夏祭り日向翔陽ICONIC</v>
      </c>
    </row>
    <row r="18" spans="1:24" x14ac:dyDescent="0.25">
      <c r="A18">
        <f>VLOOKUP(Block[[#This Row],[No用]],SetNo[[No.用]:[vlookup 用]],2,FALSE)</f>
        <v>3</v>
      </c>
      <c r="B18">
        <f>IF(ROW()=2,1,IF(A17&lt;&gt;Block[[#This Row],[No]],1,B17+1))</f>
        <v>7</v>
      </c>
      <c r="C18" t="s">
        <v>150</v>
      </c>
      <c r="D18" t="s">
        <v>137</v>
      </c>
      <c r="E18" t="s">
        <v>73</v>
      </c>
      <c r="F18" t="s">
        <v>82</v>
      </c>
      <c r="G18" t="s">
        <v>136</v>
      </c>
      <c r="H18" t="s">
        <v>71</v>
      </c>
      <c r="I18">
        <v>1</v>
      </c>
      <c r="J18" t="s">
        <v>246</v>
      </c>
      <c r="K18" t="s">
        <v>176</v>
      </c>
      <c r="L18" t="s">
        <v>224</v>
      </c>
      <c r="M18">
        <v>44</v>
      </c>
      <c r="N18">
        <v>5</v>
      </c>
      <c r="O18">
        <v>54</v>
      </c>
      <c r="P18">
        <v>7</v>
      </c>
      <c r="W18" s="1" t="s">
        <v>1479</v>
      </c>
      <c r="X18" t="str">
        <f>Block[[#This Row],[服装]]&amp;Block[[#This Row],[名前]]&amp;Block[[#This Row],[レアリティ]]</f>
        <v>夏祭り日向翔陽ICONIC</v>
      </c>
    </row>
    <row r="19" spans="1:24" x14ac:dyDescent="0.25">
      <c r="A19">
        <f>VLOOKUP(Block[[#This Row],[No用]],SetNo[[No.用]:[vlookup 用]],2,FALSE)</f>
        <v>4</v>
      </c>
      <c r="B19">
        <f>IF(ROW()=2,1,IF(A18&lt;&gt;Block[[#This Row],[No]],1,B18+1))</f>
        <v>1</v>
      </c>
      <c r="C19" s="1" t="s">
        <v>604</v>
      </c>
      <c r="D19" s="1" t="s">
        <v>137</v>
      </c>
      <c r="E19" s="1" t="s">
        <v>90</v>
      </c>
      <c r="F19" s="1" t="s">
        <v>82</v>
      </c>
      <c r="G19" s="1" t="s">
        <v>136</v>
      </c>
      <c r="H19" s="1" t="s">
        <v>71</v>
      </c>
      <c r="I19">
        <v>1</v>
      </c>
      <c r="J19" t="s">
        <v>246</v>
      </c>
      <c r="K19" t="s">
        <v>174</v>
      </c>
      <c r="L19" t="s">
        <v>162</v>
      </c>
      <c r="M19">
        <v>28</v>
      </c>
      <c r="N19">
        <v>0</v>
      </c>
      <c r="O19">
        <v>0</v>
      </c>
      <c r="P19">
        <v>0</v>
      </c>
      <c r="X19" t="str">
        <f>Block[[#This Row],[服装]]&amp;Block[[#This Row],[名前]]&amp;Block[[#This Row],[レアリティ]]</f>
        <v>1周年日向翔陽ICONIC</v>
      </c>
    </row>
    <row r="20" spans="1:24" x14ac:dyDescent="0.25">
      <c r="A20">
        <f>VLOOKUP(Block[[#This Row],[No用]],SetNo[[No.用]:[vlookup 用]],2,FALSE)</f>
        <v>4</v>
      </c>
      <c r="B20">
        <f>IF(ROW()=2,1,IF(A19&lt;&gt;Block[[#This Row],[No]],1,B19+1))</f>
        <v>2</v>
      </c>
      <c r="C20" s="1" t="s">
        <v>604</v>
      </c>
      <c r="D20" s="1" t="s">
        <v>137</v>
      </c>
      <c r="E20" s="1" t="s">
        <v>90</v>
      </c>
      <c r="F20" s="1" t="s">
        <v>82</v>
      </c>
      <c r="G20" s="1" t="s">
        <v>136</v>
      </c>
      <c r="H20" s="1" t="s">
        <v>71</v>
      </c>
      <c r="I20">
        <v>1</v>
      </c>
      <c r="J20" t="s">
        <v>246</v>
      </c>
      <c r="K20" t="s">
        <v>175</v>
      </c>
      <c r="L20" t="s">
        <v>162</v>
      </c>
      <c r="M20">
        <v>28</v>
      </c>
      <c r="N20">
        <v>0</v>
      </c>
      <c r="O20">
        <v>0</v>
      </c>
      <c r="P20">
        <v>0</v>
      </c>
      <c r="X20" t="str">
        <f>Block[[#This Row],[服装]]&amp;Block[[#This Row],[名前]]&amp;Block[[#This Row],[レアリティ]]</f>
        <v>1周年日向翔陽ICONIC</v>
      </c>
    </row>
    <row r="21" spans="1:24" x14ac:dyDescent="0.25">
      <c r="A21">
        <f>VLOOKUP(Block[[#This Row],[No用]],SetNo[[No.用]:[vlookup 用]],2,FALSE)</f>
        <v>4</v>
      </c>
      <c r="B21">
        <f>IF(ROW()=2,1,IF(A20&lt;&gt;Block[[#This Row],[No]],1,B20+1))</f>
        <v>3</v>
      </c>
      <c r="C21" s="1" t="s">
        <v>604</v>
      </c>
      <c r="D21" s="1" t="s">
        <v>137</v>
      </c>
      <c r="E21" s="1" t="s">
        <v>90</v>
      </c>
      <c r="F21" s="1" t="s">
        <v>82</v>
      </c>
      <c r="G21" s="1" t="s">
        <v>136</v>
      </c>
      <c r="H21" s="1" t="s">
        <v>71</v>
      </c>
      <c r="I21">
        <v>1</v>
      </c>
      <c r="J21" t="s">
        <v>246</v>
      </c>
      <c r="K21" t="s">
        <v>176</v>
      </c>
      <c r="L21" t="s">
        <v>173</v>
      </c>
      <c r="M21">
        <v>29</v>
      </c>
      <c r="N21">
        <v>0</v>
      </c>
      <c r="O21">
        <v>0</v>
      </c>
      <c r="P21">
        <v>0</v>
      </c>
      <c r="X21" t="str">
        <f>Block[[#This Row],[服装]]&amp;Block[[#This Row],[名前]]&amp;Block[[#This Row],[レアリティ]]</f>
        <v>1周年日向翔陽ICONIC</v>
      </c>
    </row>
    <row r="22" spans="1:24" x14ac:dyDescent="0.25">
      <c r="A22">
        <f>VLOOKUP(Block[[#This Row],[No用]],SetNo[[No.用]:[vlookup 用]],2,FALSE)</f>
        <v>4</v>
      </c>
      <c r="B22">
        <f>IF(ROW()=2,1,IF(A21&lt;&gt;Block[[#This Row],[No]],1,B21+1))</f>
        <v>4</v>
      </c>
      <c r="C22" s="1" t="s">
        <v>604</v>
      </c>
      <c r="D22" s="1" t="s">
        <v>137</v>
      </c>
      <c r="E22" s="1" t="s">
        <v>90</v>
      </c>
      <c r="F22" s="1" t="s">
        <v>82</v>
      </c>
      <c r="G22" s="1" t="s">
        <v>136</v>
      </c>
      <c r="H22" s="1" t="s">
        <v>71</v>
      </c>
      <c r="I22">
        <v>1</v>
      </c>
      <c r="J22" t="s">
        <v>246</v>
      </c>
      <c r="K22" t="s">
        <v>177</v>
      </c>
      <c r="L22" t="s">
        <v>162</v>
      </c>
      <c r="M22">
        <v>29</v>
      </c>
      <c r="N22">
        <v>0</v>
      </c>
      <c r="O22">
        <v>0</v>
      </c>
      <c r="P22">
        <v>0</v>
      </c>
      <c r="X22" t="str">
        <f>Block[[#This Row],[服装]]&amp;Block[[#This Row],[名前]]&amp;Block[[#This Row],[レアリティ]]</f>
        <v>1周年日向翔陽ICONIC</v>
      </c>
    </row>
    <row r="23" spans="1:24" x14ac:dyDescent="0.25">
      <c r="A23">
        <f>VLOOKUP(Block[[#This Row],[No用]],SetNo[[No.用]:[vlookup 用]],2,FALSE)</f>
        <v>4</v>
      </c>
      <c r="B23">
        <f>IF(ROW()=2,1,IF(A22&lt;&gt;Block[[#This Row],[No]],1,B22+1))</f>
        <v>5</v>
      </c>
      <c r="C23" s="1" t="s">
        <v>604</v>
      </c>
      <c r="D23" s="1" t="s">
        <v>137</v>
      </c>
      <c r="E23" s="1" t="s">
        <v>90</v>
      </c>
      <c r="F23" s="1" t="s">
        <v>82</v>
      </c>
      <c r="G23" s="1" t="s">
        <v>136</v>
      </c>
      <c r="H23" s="1" t="s">
        <v>71</v>
      </c>
      <c r="I23">
        <v>1</v>
      </c>
      <c r="J23" t="s">
        <v>246</v>
      </c>
      <c r="K23" s="1" t="s">
        <v>247</v>
      </c>
      <c r="L23" t="s">
        <v>162</v>
      </c>
      <c r="M23">
        <v>27</v>
      </c>
      <c r="N23">
        <v>0</v>
      </c>
      <c r="O23">
        <v>0</v>
      </c>
      <c r="P23">
        <v>0</v>
      </c>
      <c r="X23" t="str">
        <f>Block[[#This Row],[服装]]&amp;Block[[#This Row],[名前]]&amp;Block[[#This Row],[レアリティ]]</f>
        <v>1周年日向翔陽ICONIC</v>
      </c>
    </row>
    <row r="24" spans="1:24" x14ac:dyDescent="0.25">
      <c r="A24">
        <f>VLOOKUP(Block[[#This Row],[No用]],SetNo[[No.用]:[vlookup 用]],2,FALSE)</f>
        <v>5</v>
      </c>
      <c r="B24">
        <f>IF(ROW()=2,1,IF(A23&lt;&gt;Block[[#This Row],[No]],1,B23+1))</f>
        <v>1</v>
      </c>
      <c r="C24" s="1" t="s">
        <v>703</v>
      </c>
      <c r="D24" s="1" t="s">
        <v>678</v>
      </c>
      <c r="E24" s="1" t="s">
        <v>77</v>
      </c>
      <c r="F24" s="1" t="s">
        <v>82</v>
      </c>
      <c r="G24" s="1" t="s">
        <v>136</v>
      </c>
      <c r="H24" s="1" t="s">
        <v>71</v>
      </c>
      <c r="I24">
        <v>1</v>
      </c>
      <c r="J24" t="s">
        <v>246</v>
      </c>
      <c r="K24" s="1" t="s">
        <v>174</v>
      </c>
      <c r="L24" s="1" t="s">
        <v>178</v>
      </c>
      <c r="M24">
        <v>31</v>
      </c>
      <c r="N24">
        <v>0</v>
      </c>
      <c r="O24">
        <v>0</v>
      </c>
      <c r="P24">
        <v>0</v>
      </c>
      <c r="X24" t="str">
        <f>Block[[#This Row],[服装]]&amp;Block[[#This Row],[名前]]&amp;Block[[#This Row],[レアリティ]]</f>
        <v>王冠日向翔陽ICONIC</v>
      </c>
    </row>
    <row r="25" spans="1:24" x14ac:dyDescent="0.25">
      <c r="A25">
        <f>VLOOKUP(Block[[#This Row],[No用]],SetNo[[No.用]:[vlookup 用]],2,FALSE)</f>
        <v>5</v>
      </c>
      <c r="B25">
        <f>IF(ROW()=2,1,IF(A24&lt;&gt;Block[[#This Row],[No]],1,B24+1))</f>
        <v>2</v>
      </c>
      <c r="C25" s="1" t="s">
        <v>703</v>
      </c>
      <c r="D25" s="1" t="s">
        <v>678</v>
      </c>
      <c r="E25" s="1" t="s">
        <v>77</v>
      </c>
      <c r="F25" s="1" t="s">
        <v>82</v>
      </c>
      <c r="G25" s="1" t="s">
        <v>136</v>
      </c>
      <c r="H25" s="1" t="s">
        <v>71</v>
      </c>
      <c r="I25">
        <v>1</v>
      </c>
      <c r="J25" t="s">
        <v>246</v>
      </c>
      <c r="K25" s="1" t="s">
        <v>175</v>
      </c>
      <c r="L25" s="1" t="s">
        <v>178</v>
      </c>
      <c r="M25">
        <v>31</v>
      </c>
      <c r="N25">
        <v>0</v>
      </c>
      <c r="O25">
        <v>0</v>
      </c>
      <c r="P25">
        <v>0</v>
      </c>
      <c r="X25" t="str">
        <f>Block[[#This Row],[服装]]&amp;Block[[#This Row],[名前]]&amp;Block[[#This Row],[レアリティ]]</f>
        <v>王冠日向翔陽ICONIC</v>
      </c>
    </row>
    <row r="26" spans="1:24" x14ac:dyDescent="0.25">
      <c r="A26">
        <f>VLOOKUP(Block[[#This Row],[No用]],SetNo[[No.用]:[vlookup 用]],2,FALSE)</f>
        <v>5</v>
      </c>
      <c r="B26">
        <f>IF(ROW()=2,1,IF(A25&lt;&gt;Block[[#This Row],[No]],1,B25+1))</f>
        <v>3</v>
      </c>
      <c r="C26" s="1" t="s">
        <v>703</v>
      </c>
      <c r="D26" s="1" t="s">
        <v>678</v>
      </c>
      <c r="E26" s="1" t="s">
        <v>77</v>
      </c>
      <c r="F26" s="1" t="s">
        <v>82</v>
      </c>
      <c r="G26" s="1" t="s">
        <v>136</v>
      </c>
      <c r="H26" s="1" t="s">
        <v>71</v>
      </c>
      <c r="I26">
        <v>1</v>
      </c>
      <c r="J26" t="s">
        <v>246</v>
      </c>
      <c r="K26" s="1" t="s">
        <v>176</v>
      </c>
      <c r="L26" s="1" t="s">
        <v>173</v>
      </c>
      <c r="M26">
        <v>32</v>
      </c>
      <c r="N26">
        <v>0</v>
      </c>
      <c r="O26">
        <v>0</v>
      </c>
      <c r="P26">
        <v>0</v>
      </c>
      <c r="X26" t="str">
        <f>Block[[#This Row],[服装]]&amp;Block[[#This Row],[名前]]&amp;Block[[#This Row],[レアリティ]]</f>
        <v>王冠日向翔陽ICONIC</v>
      </c>
    </row>
    <row r="27" spans="1:24" x14ac:dyDescent="0.25">
      <c r="A27">
        <f>VLOOKUP(Block[[#This Row],[No用]],SetNo[[No.用]:[vlookup 用]],2,FALSE)</f>
        <v>5</v>
      </c>
      <c r="B27">
        <f>IF(ROW()=2,1,IF(A26&lt;&gt;Block[[#This Row],[No]],1,B26+1))</f>
        <v>4</v>
      </c>
      <c r="C27" s="1" t="s">
        <v>703</v>
      </c>
      <c r="D27" s="1" t="s">
        <v>678</v>
      </c>
      <c r="E27" s="1" t="s">
        <v>77</v>
      </c>
      <c r="F27" s="1" t="s">
        <v>82</v>
      </c>
      <c r="G27" s="1" t="s">
        <v>136</v>
      </c>
      <c r="H27" s="1" t="s">
        <v>71</v>
      </c>
      <c r="I27">
        <v>1</v>
      </c>
      <c r="J27" t="s">
        <v>246</v>
      </c>
      <c r="K27" s="1" t="s">
        <v>177</v>
      </c>
      <c r="L27" s="1" t="s">
        <v>162</v>
      </c>
      <c r="M27">
        <v>28</v>
      </c>
      <c r="N27">
        <v>0</v>
      </c>
      <c r="O27">
        <v>0</v>
      </c>
      <c r="P27">
        <v>0</v>
      </c>
      <c r="X27" t="str">
        <f>Block[[#This Row],[服装]]&amp;Block[[#This Row],[名前]]&amp;Block[[#This Row],[レアリティ]]</f>
        <v>王冠日向翔陽ICONIC</v>
      </c>
    </row>
    <row r="28" spans="1:24" x14ac:dyDescent="0.25">
      <c r="A28">
        <f>VLOOKUP(Block[[#This Row],[No用]],SetNo[[No.用]:[vlookup 用]],2,FALSE)</f>
        <v>5</v>
      </c>
      <c r="B28">
        <f>IF(ROW()=2,1,IF(A27&lt;&gt;Block[[#This Row],[No]],1,B27+1))</f>
        <v>5</v>
      </c>
      <c r="C28" s="1" t="s">
        <v>703</v>
      </c>
      <c r="D28" s="1" t="s">
        <v>678</v>
      </c>
      <c r="E28" s="1" t="s">
        <v>77</v>
      </c>
      <c r="F28" s="1" t="s">
        <v>82</v>
      </c>
      <c r="G28" s="1" t="s">
        <v>136</v>
      </c>
      <c r="H28" s="1" t="s">
        <v>71</v>
      </c>
      <c r="I28">
        <v>1</v>
      </c>
      <c r="J28" t="s">
        <v>246</v>
      </c>
      <c r="K28" s="1" t="s">
        <v>247</v>
      </c>
      <c r="L28" s="1" t="s">
        <v>162</v>
      </c>
      <c r="M28">
        <v>27</v>
      </c>
      <c r="N28">
        <v>0</v>
      </c>
      <c r="O28">
        <v>0</v>
      </c>
      <c r="P28">
        <v>0</v>
      </c>
      <c r="X28" t="str">
        <f>Block[[#This Row],[服装]]&amp;Block[[#This Row],[名前]]&amp;Block[[#This Row],[レアリティ]]</f>
        <v>王冠日向翔陽ICONIC</v>
      </c>
    </row>
    <row r="29" spans="1:24" x14ac:dyDescent="0.25">
      <c r="A29">
        <f>VLOOKUP(Block[[#This Row],[No用]],SetNo[[No.用]:[vlookup 用]],2,FALSE)</f>
        <v>5</v>
      </c>
      <c r="B29">
        <f>IF(ROW()=2,1,IF(A28&lt;&gt;Block[[#This Row],[No]],1,B28+1))</f>
        <v>6</v>
      </c>
      <c r="C29" s="1" t="s">
        <v>703</v>
      </c>
      <c r="D29" s="1" t="s">
        <v>678</v>
      </c>
      <c r="E29" s="1" t="s">
        <v>77</v>
      </c>
      <c r="F29" s="1" t="s">
        <v>82</v>
      </c>
      <c r="G29" s="1" t="s">
        <v>136</v>
      </c>
      <c r="H29" s="1" t="s">
        <v>71</v>
      </c>
      <c r="I29">
        <v>1</v>
      </c>
      <c r="J29" t="s">
        <v>246</v>
      </c>
      <c r="K29" s="1" t="s">
        <v>176</v>
      </c>
      <c r="L29" s="1" t="s">
        <v>224</v>
      </c>
      <c r="M29">
        <v>39</v>
      </c>
      <c r="N29">
        <v>5</v>
      </c>
      <c r="O29">
        <v>49</v>
      </c>
      <c r="P29">
        <v>7</v>
      </c>
      <c r="W29" s="1" t="s">
        <v>1479</v>
      </c>
      <c r="X29" t="str">
        <f>Block[[#This Row],[服装]]&amp;Block[[#This Row],[名前]]&amp;Block[[#This Row],[レアリティ]]</f>
        <v>王冠日向翔陽ICONIC</v>
      </c>
    </row>
    <row r="30" spans="1:24" x14ac:dyDescent="0.25">
      <c r="A30">
        <f>VLOOKUP(Block[[#This Row],[No用]],SetNo[[No.用]:[vlookup 用]],2,FALSE)</f>
        <v>6</v>
      </c>
      <c r="B30">
        <f>IF(ROW()=2,1,IF(A29&lt;&gt;Block[[#This Row],[No]],1,B29+1))</f>
        <v>1</v>
      </c>
      <c r="C30" s="1" t="s">
        <v>771</v>
      </c>
      <c r="D30" s="1" t="s">
        <v>678</v>
      </c>
      <c r="E30" s="1" t="s">
        <v>73</v>
      </c>
      <c r="F30" s="1" t="s">
        <v>82</v>
      </c>
      <c r="G30" s="1" t="s">
        <v>136</v>
      </c>
      <c r="H30" s="1" t="s">
        <v>71</v>
      </c>
      <c r="I30">
        <v>1</v>
      </c>
      <c r="J30" t="s">
        <v>246</v>
      </c>
      <c r="K30" s="1" t="s">
        <v>174</v>
      </c>
      <c r="L30" s="1" t="s">
        <v>162</v>
      </c>
      <c r="M30">
        <v>28</v>
      </c>
      <c r="N30">
        <v>0</v>
      </c>
      <c r="O30">
        <v>0</v>
      </c>
      <c r="P30">
        <v>0</v>
      </c>
      <c r="X30" t="str">
        <f>Block[[#This Row],[服装]]&amp;Block[[#This Row],[名前]]&amp;Block[[#This Row],[レアリティ]]</f>
        <v>ジャージ日向翔陽ICONIC</v>
      </c>
    </row>
    <row r="31" spans="1:24" x14ac:dyDescent="0.25">
      <c r="A31">
        <f>VLOOKUP(Block[[#This Row],[No用]],SetNo[[No.用]:[vlookup 用]],2,FALSE)</f>
        <v>6</v>
      </c>
      <c r="B31">
        <f>IF(ROW()=2,1,IF(A30&lt;&gt;Block[[#This Row],[No]],1,B30+1))</f>
        <v>2</v>
      </c>
      <c r="C31" s="1" t="s">
        <v>771</v>
      </c>
      <c r="D31" s="1" t="s">
        <v>678</v>
      </c>
      <c r="E31" s="1" t="s">
        <v>73</v>
      </c>
      <c r="F31" s="1" t="s">
        <v>82</v>
      </c>
      <c r="G31" s="1" t="s">
        <v>136</v>
      </c>
      <c r="H31" s="1" t="s">
        <v>71</v>
      </c>
      <c r="I31">
        <v>1</v>
      </c>
      <c r="J31" t="s">
        <v>246</v>
      </c>
      <c r="K31" s="1" t="s">
        <v>175</v>
      </c>
      <c r="L31" s="1" t="s">
        <v>162</v>
      </c>
      <c r="M31">
        <v>28</v>
      </c>
      <c r="N31">
        <v>0</v>
      </c>
      <c r="O31">
        <v>0</v>
      </c>
      <c r="P31">
        <v>0</v>
      </c>
      <c r="X31" t="str">
        <f>Block[[#This Row],[服装]]&amp;Block[[#This Row],[名前]]&amp;Block[[#This Row],[レアリティ]]</f>
        <v>ジャージ日向翔陽ICONIC</v>
      </c>
    </row>
    <row r="32" spans="1:24" x14ac:dyDescent="0.25">
      <c r="A32">
        <f>VLOOKUP(Block[[#This Row],[No用]],SetNo[[No.用]:[vlookup 用]],2,FALSE)</f>
        <v>6</v>
      </c>
      <c r="B32">
        <f>IF(ROW()=2,1,IF(A31&lt;&gt;Block[[#This Row],[No]],1,B31+1))</f>
        <v>3</v>
      </c>
      <c r="C32" s="1" t="s">
        <v>771</v>
      </c>
      <c r="D32" s="1" t="s">
        <v>678</v>
      </c>
      <c r="E32" s="1" t="s">
        <v>73</v>
      </c>
      <c r="F32" s="1" t="s">
        <v>82</v>
      </c>
      <c r="G32" s="1" t="s">
        <v>136</v>
      </c>
      <c r="H32" s="1" t="s">
        <v>71</v>
      </c>
      <c r="I32">
        <v>1</v>
      </c>
      <c r="J32" t="s">
        <v>246</v>
      </c>
      <c r="K32" s="1" t="s">
        <v>176</v>
      </c>
      <c r="L32" s="1" t="s">
        <v>178</v>
      </c>
      <c r="M32">
        <v>28</v>
      </c>
      <c r="N32">
        <v>0</v>
      </c>
      <c r="O32">
        <v>0</v>
      </c>
      <c r="P32">
        <v>0</v>
      </c>
      <c r="X32" t="str">
        <f>Block[[#This Row],[服装]]&amp;Block[[#This Row],[名前]]&amp;Block[[#This Row],[レアリティ]]</f>
        <v>ジャージ日向翔陽ICONIC</v>
      </c>
    </row>
    <row r="33" spans="1:24" x14ac:dyDescent="0.25">
      <c r="A33">
        <f>VLOOKUP(Block[[#This Row],[No用]],SetNo[[No.用]:[vlookup 用]],2,FALSE)</f>
        <v>6</v>
      </c>
      <c r="B33">
        <f>IF(ROW()=2,1,IF(A32&lt;&gt;Block[[#This Row],[No]],1,B32+1))</f>
        <v>4</v>
      </c>
      <c r="C33" s="1" t="s">
        <v>771</v>
      </c>
      <c r="D33" s="1" t="s">
        <v>678</v>
      </c>
      <c r="E33" s="1" t="s">
        <v>73</v>
      </c>
      <c r="F33" s="1" t="s">
        <v>82</v>
      </c>
      <c r="G33" s="1" t="s">
        <v>136</v>
      </c>
      <c r="H33" s="1" t="s">
        <v>71</v>
      </c>
      <c r="I33">
        <v>1</v>
      </c>
      <c r="J33" t="s">
        <v>246</v>
      </c>
      <c r="K33" s="1" t="s">
        <v>177</v>
      </c>
      <c r="L33" s="1" t="s">
        <v>178</v>
      </c>
      <c r="M33">
        <v>30</v>
      </c>
      <c r="N33">
        <v>0</v>
      </c>
      <c r="O33">
        <v>0</v>
      </c>
      <c r="P33">
        <v>0</v>
      </c>
      <c r="X33" t="str">
        <f>Block[[#This Row],[服装]]&amp;Block[[#This Row],[名前]]&amp;Block[[#This Row],[レアリティ]]</f>
        <v>ジャージ日向翔陽ICONIC</v>
      </c>
    </row>
    <row r="34" spans="1:24" x14ac:dyDescent="0.25">
      <c r="A34">
        <f>VLOOKUP(Block[[#This Row],[No用]],SetNo[[No.用]:[vlookup 用]],2,FALSE)</f>
        <v>6</v>
      </c>
      <c r="B34">
        <f>IF(ROW()=2,1,IF(A33&lt;&gt;Block[[#This Row],[No]],1,B33+1))</f>
        <v>5</v>
      </c>
      <c r="C34" s="1" t="s">
        <v>771</v>
      </c>
      <c r="D34" s="1" t="s">
        <v>678</v>
      </c>
      <c r="E34" s="1" t="s">
        <v>73</v>
      </c>
      <c r="F34" s="1" t="s">
        <v>82</v>
      </c>
      <c r="G34" s="1" t="s">
        <v>136</v>
      </c>
      <c r="H34" s="1" t="s">
        <v>71</v>
      </c>
      <c r="I34">
        <v>1</v>
      </c>
      <c r="J34" t="s">
        <v>246</v>
      </c>
      <c r="K34" s="1" t="s">
        <v>247</v>
      </c>
      <c r="L34" s="1" t="s">
        <v>162</v>
      </c>
      <c r="M34">
        <v>27</v>
      </c>
      <c r="N34">
        <v>0</v>
      </c>
      <c r="O34">
        <v>0</v>
      </c>
      <c r="P34">
        <v>0</v>
      </c>
      <c r="X34" t="str">
        <f>Block[[#This Row],[服装]]&amp;Block[[#This Row],[名前]]&amp;Block[[#This Row],[レアリティ]]</f>
        <v>ジャージ日向翔陽ICONIC</v>
      </c>
    </row>
    <row r="35" spans="1:24" x14ac:dyDescent="0.25">
      <c r="A35">
        <f>VLOOKUP(Block[[#This Row],[No用]],SetNo[[No.用]:[vlookup 用]],2,FALSE)</f>
        <v>7</v>
      </c>
      <c r="B35">
        <f>IF(ROW()=2,1,IF(A34&lt;&gt;Block[[#This Row],[No]],1,B34+1))</f>
        <v>1</v>
      </c>
      <c r="C35" s="1" t="s">
        <v>893</v>
      </c>
      <c r="D35" s="1" t="s">
        <v>678</v>
      </c>
      <c r="E35" s="1" t="s">
        <v>90</v>
      </c>
      <c r="F35" s="1" t="s">
        <v>82</v>
      </c>
      <c r="G35" s="1" t="s">
        <v>136</v>
      </c>
      <c r="H35" s="1" t="s">
        <v>71</v>
      </c>
      <c r="I35">
        <v>1</v>
      </c>
      <c r="J35" t="s">
        <v>246</v>
      </c>
      <c r="K35" s="1" t="s">
        <v>174</v>
      </c>
      <c r="L35" s="1" t="s">
        <v>178</v>
      </c>
      <c r="M35">
        <v>32</v>
      </c>
      <c r="N35">
        <v>0</v>
      </c>
      <c r="O35">
        <v>0</v>
      </c>
      <c r="P35">
        <v>0</v>
      </c>
      <c r="X35" t="str">
        <f>Block[[#This Row],[服装]]&amp;Block[[#This Row],[名前]]&amp;Block[[#This Row],[レアリティ]]</f>
        <v>遊園地日向翔陽ICONIC</v>
      </c>
    </row>
    <row r="36" spans="1:24" x14ac:dyDescent="0.25">
      <c r="A36">
        <f>VLOOKUP(Block[[#This Row],[No用]],SetNo[[No.用]:[vlookup 用]],2,FALSE)</f>
        <v>7</v>
      </c>
      <c r="B36">
        <f>IF(ROW()=2,1,IF(A35&lt;&gt;Block[[#This Row],[No]],1,B35+1))</f>
        <v>2</v>
      </c>
      <c r="C36" s="1" t="s">
        <v>893</v>
      </c>
      <c r="D36" s="1" t="s">
        <v>678</v>
      </c>
      <c r="E36" s="1" t="s">
        <v>90</v>
      </c>
      <c r="F36" s="1" t="s">
        <v>82</v>
      </c>
      <c r="G36" s="1" t="s">
        <v>136</v>
      </c>
      <c r="H36" s="1" t="s">
        <v>71</v>
      </c>
      <c r="I36">
        <v>1</v>
      </c>
      <c r="J36" t="s">
        <v>246</v>
      </c>
      <c r="K36" s="1" t="s">
        <v>175</v>
      </c>
      <c r="L36" s="1" t="s">
        <v>178</v>
      </c>
      <c r="M36">
        <v>32</v>
      </c>
      <c r="N36">
        <v>0</v>
      </c>
      <c r="O36">
        <v>0</v>
      </c>
      <c r="P36">
        <v>0</v>
      </c>
      <c r="X36" t="str">
        <f>Block[[#This Row],[服装]]&amp;Block[[#This Row],[名前]]&amp;Block[[#This Row],[レアリティ]]</f>
        <v>遊園地日向翔陽ICONIC</v>
      </c>
    </row>
    <row r="37" spans="1:24" x14ac:dyDescent="0.25">
      <c r="A37">
        <f>VLOOKUP(Block[[#This Row],[No用]],SetNo[[No.用]:[vlookup 用]],2,FALSE)</f>
        <v>7</v>
      </c>
      <c r="B37">
        <f>IF(ROW()=2,1,IF(A36&lt;&gt;Block[[#This Row],[No]],1,B36+1))</f>
        <v>3</v>
      </c>
      <c r="C37" s="1" t="s">
        <v>893</v>
      </c>
      <c r="D37" s="1" t="s">
        <v>678</v>
      </c>
      <c r="E37" s="1" t="s">
        <v>90</v>
      </c>
      <c r="F37" s="1" t="s">
        <v>82</v>
      </c>
      <c r="G37" s="1" t="s">
        <v>136</v>
      </c>
      <c r="H37" s="1" t="s">
        <v>71</v>
      </c>
      <c r="I37">
        <v>1</v>
      </c>
      <c r="J37" t="s">
        <v>246</v>
      </c>
      <c r="K37" s="1" t="s">
        <v>176</v>
      </c>
      <c r="L37" s="1" t="s">
        <v>173</v>
      </c>
      <c r="M37">
        <v>32</v>
      </c>
      <c r="N37">
        <v>0</v>
      </c>
      <c r="O37">
        <v>0</v>
      </c>
      <c r="P37">
        <v>0</v>
      </c>
      <c r="X37" t="str">
        <f>Block[[#This Row],[服装]]&amp;Block[[#This Row],[名前]]&amp;Block[[#This Row],[レアリティ]]</f>
        <v>遊園地日向翔陽ICONIC</v>
      </c>
    </row>
    <row r="38" spans="1:24" x14ac:dyDescent="0.25">
      <c r="A38">
        <f>VLOOKUP(Block[[#This Row],[No用]],SetNo[[No.用]:[vlookup 用]],2,FALSE)</f>
        <v>7</v>
      </c>
      <c r="B38">
        <f>IF(ROW()=2,1,IF(A37&lt;&gt;Block[[#This Row],[No]],1,B37+1))</f>
        <v>4</v>
      </c>
      <c r="C38" s="1" t="s">
        <v>893</v>
      </c>
      <c r="D38" s="1" t="s">
        <v>678</v>
      </c>
      <c r="E38" s="1" t="s">
        <v>90</v>
      </c>
      <c r="F38" s="1" t="s">
        <v>82</v>
      </c>
      <c r="G38" s="1" t="s">
        <v>136</v>
      </c>
      <c r="H38" s="1" t="s">
        <v>71</v>
      </c>
      <c r="I38">
        <v>1</v>
      </c>
      <c r="J38" t="s">
        <v>246</v>
      </c>
      <c r="K38" s="1" t="s">
        <v>179</v>
      </c>
      <c r="L38" s="1" t="s">
        <v>173</v>
      </c>
      <c r="M38">
        <v>34</v>
      </c>
      <c r="N38">
        <v>0</v>
      </c>
      <c r="O38">
        <v>0</v>
      </c>
      <c r="P38">
        <v>0</v>
      </c>
      <c r="X38" t="str">
        <f>Block[[#This Row],[服装]]&amp;Block[[#This Row],[名前]]&amp;Block[[#This Row],[レアリティ]]</f>
        <v>遊園地日向翔陽ICONIC</v>
      </c>
    </row>
    <row r="39" spans="1:24" x14ac:dyDescent="0.25">
      <c r="A39">
        <f>VLOOKUP(Block[[#This Row],[No用]],SetNo[[No.用]:[vlookup 用]],2,FALSE)</f>
        <v>7</v>
      </c>
      <c r="B39">
        <f>IF(ROW()=2,1,IF(A38&lt;&gt;Block[[#This Row],[No]],1,B38+1))</f>
        <v>5</v>
      </c>
      <c r="C39" s="1" t="s">
        <v>893</v>
      </c>
      <c r="D39" s="1" t="s">
        <v>678</v>
      </c>
      <c r="E39" s="1" t="s">
        <v>90</v>
      </c>
      <c r="F39" s="1" t="s">
        <v>82</v>
      </c>
      <c r="G39" s="1" t="s">
        <v>136</v>
      </c>
      <c r="H39" s="1" t="s">
        <v>71</v>
      </c>
      <c r="I39">
        <v>1</v>
      </c>
      <c r="J39" t="s">
        <v>246</v>
      </c>
      <c r="K39" s="1" t="s">
        <v>177</v>
      </c>
      <c r="L39" s="1" t="s">
        <v>178</v>
      </c>
      <c r="M39">
        <v>31</v>
      </c>
      <c r="N39">
        <v>0</v>
      </c>
      <c r="O39">
        <v>0</v>
      </c>
      <c r="P39">
        <v>0</v>
      </c>
      <c r="X39" t="str">
        <f>Block[[#This Row],[服装]]&amp;Block[[#This Row],[名前]]&amp;Block[[#This Row],[レアリティ]]</f>
        <v>遊園地日向翔陽ICONIC</v>
      </c>
    </row>
    <row r="40" spans="1:24" x14ac:dyDescent="0.25">
      <c r="A40">
        <f>VLOOKUP(Block[[#This Row],[No用]],SetNo[[No.用]:[vlookup 用]],2,FALSE)</f>
        <v>7</v>
      </c>
      <c r="B40">
        <f>IF(ROW()=2,1,IF(A39&lt;&gt;Block[[#This Row],[No]],1,B39+1))</f>
        <v>6</v>
      </c>
      <c r="C40" s="1" t="s">
        <v>893</v>
      </c>
      <c r="D40" s="1" t="s">
        <v>678</v>
      </c>
      <c r="E40" s="1" t="s">
        <v>90</v>
      </c>
      <c r="F40" s="1" t="s">
        <v>82</v>
      </c>
      <c r="G40" s="1" t="s">
        <v>136</v>
      </c>
      <c r="H40" s="1" t="s">
        <v>71</v>
      </c>
      <c r="I40">
        <v>1</v>
      </c>
      <c r="J40" t="s">
        <v>246</v>
      </c>
      <c r="K40" s="1" t="s">
        <v>247</v>
      </c>
      <c r="L40" s="1" t="s">
        <v>162</v>
      </c>
      <c r="M40">
        <v>28</v>
      </c>
      <c r="N40">
        <v>0</v>
      </c>
      <c r="O40">
        <v>0</v>
      </c>
      <c r="P40">
        <v>0</v>
      </c>
      <c r="X40" t="str">
        <f>Block[[#This Row],[服装]]&amp;Block[[#This Row],[名前]]&amp;Block[[#This Row],[レアリティ]]</f>
        <v>遊園地日向翔陽ICONIC</v>
      </c>
    </row>
    <row r="41" spans="1:24" x14ac:dyDescent="0.25">
      <c r="A41">
        <f>VLOOKUP(Block[[#This Row],[No用]],SetNo[[No.用]:[vlookup 用]],2,FALSE)</f>
        <v>7</v>
      </c>
      <c r="B41">
        <f>IF(ROW()=2,1,IF(A40&lt;&gt;Block[[#This Row],[No]],1,B40+1))</f>
        <v>7</v>
      </c>
      <c r="C41" s="1" t="s">
        <v>893</v>
      </c>
      <c r="D41" s="1" t="s">
        <v>678</v>
      </c>
      <c r="E41" s="1" t="s">
        <v>90</v>
      </c>
      <c r="F41" s="1" t="s">
        <v>82</v>
      </c>
      <c r="G41" s="1" t="s">
        <v>136</v>
      </c>
      <c r="H41" s="1" t="s">
        <v>71</v>
      </c>
      <c r="I41">
        <v>1</v>
      </c>
      <c r="J41" t="s">
        <v>246</v>
      </c>
      <c r="K41" s="1" t="s">
        <v>176</v>
      </c>
      <c r="L41" s="1" t="s">
        <v>224</v>
      </c>
      <c r="M41">
        <v>44</v>
      </c>
      <c r="N41">
        <v>5</v>
      </c>
      <c r="O41">
        <v>54</v>
      </c>
      <c r="P41">
        <v>7</v>
      </c>
      <c r="W41" s="1" t="s">
        <v>1479</v>
      </c>
      <c r="X41" t="str">
        <f>Block[[#This Row],[服装]]&amp;Block[[#This Row],[名前]]&amp;Block[[#This Row],[レアリティ]]</f>
        <v>遊園地日向翔陽ICONIC</v>
      </c>
    </row>
    <row r="42" spans="1:24" x14ac:dyDescent="0.25">
      <c r="A42">
        <f>VLOOKUP(Block[[#This Row],[No用]],SetNo[[No.用]:[vlookup 用]],2,FALSE)</f>
        <v>7</v>
      </c>
      <c r="B42">
        <f>IF(ROW()=2,1,IF(A41&lt;&gt;Block[[#This Row],[No]],1,B41+1))</f>
        <v>8</v>
      </c>
      <c r="C42" s="1" t="s">
        <v>893</v>
      </c>
      <c r="D42" s="1" t="s">
        <v>678</v>
      </c>
      <c r="E42" s="1" t="s">
        <v>90</v>
      </c>
      <c r="F42" s="1" t="s">
        <v>82</v>
      </c>
      <c r="G42" s="1" t="s">
        <v>136</v>
      </c>
      <c r="H42" s="1" t="s">
        <v>71</v>
      </c>
      <c r="I42">
        <v>1</v>
      </c>
      <c r="J42" t="s">
        <v>246</v>
      </c>
      <c r="K42" s="1" t="s">
        <v>792</v>
      </c>
      <c r="L42" s="1" t="s">
        <v>224</v>
      </c>
      <c r="M42">
        <v>44</v>
      </c>
      <c r="N42">
        <v>5</v>
      </c>
      <c r="O42">
        <v>54</v>
      </c>
      <c r="P42">
        <v>7</v>
      </c>
      <c r="R42" s="1" t="s">
        <v>923</v>
      </c>
      <c r="S42" s="1">
        <v>10</v>
      </c>
      <c r="T42" s="1">
        <v>20.29</v>
      </c>
      <c r="U42" s="1">
        <v>13</v>
      </c>
      <c r="V42" s="1">
        <v>25.25</v>
      </c>
      <c r="W42" s="1" t="s">
        <v>1072</v>
      </c>
      <c r="X42" t="str">
        <f>Block[[#This Row],[服装]]&amp;Block[[#This Row],[名前]]&amp;Block[[#This Row],[レアリティ]]</f>
        <v>遊園地日向翔陽ICONIC</v>
      </c>
    </row>
    <row r="43" spans="1:24" x14ac:dyDescent="0.25">
      <c r="A43">
        <f>VLOOKUP(Block[[#This Row],[No用]],SetNo[[No.用]:[vlookup 用]],2,FALSE)</f>
        <v>8</v>
      </c>
      <c r="B43">
        <f>IF(ROW()=2,1,IF(A42&lt;&gt;Block[[#This Row],[No]],1,B42+1))</f>
        <v>1</v>
      </c>
      <c r="C43" s="1" t="s">
        <v>1031</v>
      </c>
      <c r="D43" s="1" t="s">
        <v>678</v>
      </c>
      <c r="E43" s="1" t="s">
        <v>77</v>
      </c>
      <c r="F43" s="1" t="s">
        <v>82</v>
      </c>
      <c r="G43" s="1" t="s">
        <v>136</v>
      </c>
      <c r="H43" s="1" t="s">
        <v>71</v>
      </c>
      <c r="I43">
        <v>1</v>
      </c>
      <c r="J43" t="s">
        <v>246</v>
      </c>
      <c r="K43" s="1" t="s">
        <v>174</v>
      </c>
      <c r="L43" s="1" t="s">
        <v>162</v>
      </c>
      <c r="M43">
        <v>30</v>
      </c>
      <c r="N43">
        <v>0</v>
      </c>
      <c r="O43">
        <v>0</v>
      </c>
      <c r="P43">
        <v>0</v>
      </c>
      <c r="R43" s="1"/>
      <c r="S43" s="1"/>
      <c r="T43" s="1"/>
      <c r="U43" s="1"/>
      <c r="V43" s="1"/>
      <c r="W43" s="1"/>
      <c r="X43" t="str">
        <f>Block[[#This Row],[服装]]&amp;Block[[#This Row],[名前]]&amp;Block[[#This Row],[レアリティ]]</f>
        <v>ハロウィン日向翔陽ICONIC</v>
      </c>
    </row>
    <row r="44" spans="1:24" x14ac:dyDescent="0.25">
      <c r="A44">
        <f>VLOOKUP(Block[[#This Row],[No用]],SetNo[[No.用]:[vlookup 用]],2,FALSE)</f>
        <v>8</v>
      </c>
      <c r="B44">
        <f>IF(ROW()=2,1,IF(A43&lt;&gt;Block[[#This Row],[No]],1,B43+1))</f>
        <v>2</v>
      </c>
      <c r="C44" s="1" t="s">
        <v>1031</v>
      </c>
      <c r="D44" s="1" t="s">
        <v>678</v>
      </c>
      <c r="E44" s="1" t="s">
        <v>77</v>
      </c>
      <c r="F44" s="1" t="s">
        <v>82</v>
      </c>
      <c r="G44" s="1" t="s">
        <v>136</v>
      </c>
      <c r="H44" s="1" t="s">
        <v>71</v>
      </c>
      <c r="I44">
        <v>1</v>
      </c>
      <c r="J44" t="s">
        <v>246</v>
      </c>
      <c r="K44" s="1" t="s">
        <v>175</v>
      </c>
      <c r="L44" s="1" t="s">
        <v>178</v>
      </c>
      <c r="M44">
        <v>33</v>
      </c>
      <c r="N44">
        <v>0</v>
      </c>
      <c r="O44">
        <v>0</v>
      </c>
      <c r="P44">
        <v>0</v>
      </c>
      <c r="R44" s="1"/>
      <c r="S44" s="1"/>
      <c r="T44" s="1"/>
      <c r="U44" s="1"/>
      <c r="V44" s="1"/>
      <c r="W44" s="1"/>
      <c r="X44" t="str">
        <f>Block[[#This Row],[服装]]&amp;Block[[#This Row],[名前]]&amp;Block[[#This Row],[レアリティ]]</f>
        <v>ハロウィン日向翔陽ICONIC</v>
      </c>
    </row>
    <row r="45" spans="1:24" x14ac:dyDescent="0.25">
      <c r="A45">
        <f>VLOOKUP(Block[[#This Row],[No用]],SetNo[[No.用]:[vlookup 用]],2,FALSE)</f>
        <v>8</v>
      </c>
      <c r="B45">
        <f>IF(ROW()=2,1,IF(A44&lt;&gt;Block[[#This Row],[No]],1,B44+1))</f>
        <v>3</v>
      </c>
      <c r="C45" s="1" t="s">
        <v>1031</v>
      </c>
      <c r="D45" s="1" t="s">
        <v>678</v>
      </c>
      <c r="E45" s="1" t="s">
        <v>77</v>
      </c>
      <c r="F45" s="1" t="s">
        <v>82</v>
      </c>
      <c r="G45" s="1" t="s">
        <v>136</v>
      </c>
      <c r="H45" s="1" t="s">
        <v>71</v>
      </c>
      <c r="I45">
        <v>1</v>
      </c>
      <c r="J45" t="s">
        <v>246</v>
      </c>
      <c r="K45" s="1" t="s">
        <v>176</v>
      </c>
      <c r="L45" s="1" t="s">
        <v>173</v>
      </c>
      <c r="M45">
        <v>33</v>
      </c>
      <c r="N45">
        <v>0</v>
      </c>
      <c r="O45">
        <v>0</v>
      </c>
      <c r="P45">
        <v>0</v>
      </c>
      <c r="R45" s="1"/>
      <c r="S45" s="1"/>
      <c r="T45" s="1"/>
      <c r="U45" s="1"/>
      <c r="V45" s="1"/>
      <c r="W45" s="1"/>
      <c r="X45" t="str">
        <f>Block[[#This Row],[服装]]&amp;Block[[#This Row],[名前]]&amp;Block[[#This Row],[レアリティ]]</f>
        <v>ハロウィン日向翔陽ICONIC</v>
      </c>
    </row>
    <row r="46" spans="1:24" x14ac:dyDescent="0.25">
      <c r="A46">
        <f>VLOOKUP(Block[[#This Row],[No用]],SetNo[[No.用]:[vlookup 用]],2,FALSE)</f>
        <v>8</v>
      </c>
      <c r="B46">
        <f>IF(ROW()=2,1,IF(A45&lt;&gt;Block[[#This Row],[No]],1,B45+1))</f>
        <v>4</v>
      </c>
      <c r="C46" s="1" t="s">
        <v>1031</v>
      </c>
      <c r="D46" s="1" t="s">
        <v>678</v>
      </c>
      <c r="E46" s="1" t="s">
        <v>77</v>
      </c>
      <c r="F46" s="1" t="s">
        <v>82</v>
      </c>
      <c r="G46" s="1" t="s">
        <v>136</v>
      </c>
      <c r="H46" s="1" t="s">
        <v>71</v>
      </c>
      <c r="I46">
        <v>1</v>
      </c>
      <c r="J46" t="s">
        <v>246</v>
      </c>
      <c r="K46" s="1" t="s">
        <v>177</v>
      </c>
      <c r="L46" s="1" t="s">
        <v>162</v>
      </c>
      <c r="M46">
        <v>29</v>
      </c>
      <c r="N46">
        <v>0</v>
      </c>
      <c r="O46">
        <v>0</v>
      </c>
      <c r="P46">
        <v>0</v>
      </c>
      <c r="R46" s="1"/>
      <c r="S46" s="1"/>
      <c r="T46" s="1"/>
      <c r="U46" s="1"/>
      <c r="V46" s="1"/>
      <c r="W46" s="1"/>
      <c r="X46" t="str">
        <f>Block[[#This Row],[服装]]&amp;Block[[#This Row],[名前]]&amp;Block[[#This Row],[レアリティ]]</f>
        <v>ハロウィン日向翔陽ICONIC</v>
      </c>
    </row>
    <row r="47" spans="1:24" x14ac:dyDescent="0.25">
      <c r="A47">
        <f>VLOOKUP(Block[[#This Row],[No用]],SetNo[[No.用]:[vlookup 用]],2,FALSE)</f>
        <v>8</v>
      </c>
      <c r="B47">
        <f>IF(ROW()=2,1,IF(A46&lt;&gt;Block[[#This Row],[No]],1,B46+1))</f>
        <v>5</v>
      </c>
      <c r="C47" s="1" t="s">
        <v>1031</v>
      </c>
      <c r="D47" s="1" t="s">
        <v>678</v>
      </c>
      <c r="E47" s="1" t="s">
        <v>77</v>
      </c>
      <c r="F47" s="1" t="s">
        <v>82</v>
      </c>
      <c r="G47" s="1" t="s">
        <v>136</v>
      </c>
      <c r="H47" s="1" t="s">
        <v>71</v>
      </c>
      <c r="I47">
        <v>1</v>
      </c>
      <c r="J47" t="s">
        <v>246</v>
      </c>
      <c r="K47" s="1" t="s">
        <v>247</v>
      </c>
      <c r="L47" s="1" t="s">
        <v>162</v>
      </c>
      <c r="M47">
        <v>29</v>
      </c>
      <c r="N47">
        <v>0</v>
      </c>
      <c r="O47">
        <v>0</v>
      </c>
      <c r="P47">
        <v>0</v>
      </c>
      <c r="R47" s="1"/>
      <c r="S47" s="1"/>
      <c r="T47" s="1"/>
      <c r="U47" s="1"/>
      <c r="V47" s="1"/>
      <c r="W47" s="1"/>
      <c r="X47" t="str">
        <f>Block[[#This Row],[服装]]&amp;Block[[#This Row],[名前]]&amp;Block[[#This Row],[レアリティ]]</f>
        <v>ハロウィン日向翔陽ICONIC</v>
      </c>
    </row>
    <row r="48" spans="1:24" x14ac:dyDescent="0.25">
      <c r="A48">
        <f>VLOOKUP(Block[[#This Row],[No用]],SetNo[[No.用]:[vlookup 用]],2,FALSE)</f>
        <v>8</v>
      </c>
      <c r="B48">
        <f>IF(ROW()=2,1,IF(A47&lt;&gt;Block[[#This Row],[No]],1,B47+1))</f>
        <v>6</v>
      </c>
      <c r="C48" s="1" t="s">
        <v>1031</v>
      </c>
      <c r="D48" s="1" t="s">
        <v>678</v>
      </c>
      <c r="E48" s="1" t="s">
        <v>77</v>
      </c>
      <c r="F48" s="1" t="s">
        <v>82</v>
      </c>
      <c r="G48" s="1" t="s">
        <v>136</v>
      </c>
      <c r="H48" s="1" t="s">
        <v>71</v>
      </c>
      <c r="I48">
        <v>1</v>
      </c>
      <c r="J48" t="s">
        <v>246</v>
      </c>
      <c r="K48" s="1" t="s">
        <v>792</v>
      </c>
      <c r="L48" s="1" t="s">
        <v>224</v>
      </c>
      <c r="M48">
        <v>45</v>
      </c>
      <c r="N48">
        <v>5</v>
      </c>
      <c r="O48">
        <v>55</v>
      </c>
      <c r="P48">
        <v>7</v>
      </c>
      <c r="R48" s="1" t="s">
        <v>923</v>
      </c>
      <c r="S48" s="1">
        <v>10</v>
      </c>
      <c r="T48" s="1">
        <v>20.29</v>
      </c>
      <c r="U48" s="1">
        <v>13</v>
      </c>
      <c r="V48" s="1">
        <v>25.25</v>
      </c>
      <c r="W48" s="1" t="s">
        <v>1072</v>
      </c>
      <c r="X48" t="str">
        <f>Block[[#This Row],[服装]]&amp;Block[[#This Row],[名前]]&amp;Block[[#This Row],[レアリティ]]</f>
        <v>ハロウィン日向翔陽ICONIC</v>
      </c>
    </row>
    <row r="49" spans="1:24" x14ac:dyDescent="0.25">
      <c r="A49">
        <f>VLOOKUP(Block[[#This Row],[No用]],SetNo[[No.用]:[vlookup 用]],2,FALSE)</f>
        <v>9</v>
      </c>
      <c r="B49">
        <f>IF(ROW()=2,1,IF(A48&lt;&gt;Block[[#This Row],[No]],1,B48+1))</f>
        <v>1</v>
      </c>
      <c r="C49" s="1" t="s">
        <v>1446</v>
      </c>
      <c r="D49" s="1" t="s">
        <v>678</v>
      </c>
      <c r="E49" s="1" t="s">
        <v>73</v>
      </c>
      <c r="F49" s="1" t="s">
        <v>82</v>
      </c>
      <c r="G49" s="1" t="s">
        <v>136</v>
      </c>
      <c r="H49" s="1" t="s">
        <v>71</v>
      </c>
      <c r="I49">
        <v>1</v>
      </c>
      <c r="J49" t="s">
        <v>246</v>
      </c>
      <c r="K49" s="1" t="s">
        <v>174</v>
      </c>
      <c r="L49" s="1" t="s">
        <v>178</v>
      </c>
      <c r="M49">
        <v>32</v>
      </c>
      <c r="N49">
        <v>0</v>
      </c>
      <c r="O49">
        <v>0</v>
      </c>
      <c r="P49">
        <v>0</v>
      </c>
      <c r="R49" s="1"/>
      <c r="S49" s="1"/>
      <c r="T49" s="1"/>
      <c r="U49" s="1"/>
      <c r="V49" s="1"/>
      <c r="W49" s="1"/>
      <c r="X49" t="str">
        <f>Block[[#This Row],[服装]]&amp;Block[[#This Row],[名前]]&amp;Block[[#This Row],[レアリティ]]</f>
        <v>和装体験日向翔陽ICONIC</v>
      </c>
    </row>
    <row r="50" spans="1:24" x14ac:dyDescent="0.25">
      <c r="A50">
        <f>VLOOKUP(Block[[#This Row],[No用]],SetNo[[No.用]:[vlookup 用]],2,FALSE)</f>
        <v>9</v>
      </c>
      <c r="B50">
        <f>IF(ROW()=2,1,IF(A49&lt;&gt;Block[[#This Row],[No]],1,B49+1))</f>
        <v>2</v>
      </c>
      <c r="C50" s="1" t="s">
        <v>1446</v>
      </c>
      <c r="D50" s="1" t="s">
        <v>678</v>
      </c>
      <c r="E50" s="1" t="s">
        <v>73</v>
      </c>
      <c r="F50" s="1" t="s">
        <v>82</v>
      </c>
      <c r="G50" s="1" t="s">
        <v>136</v>
      </c>
      <c r="H50" s="1" t="s">
        <v>71</v>
      </c>
      <c r="I50">
        <v>1</v>
      </c>
      <c r="J50" t="s">
        <v>246</v>
      </c>
      <c r="K50" s="1" t="s">
        <v>175</v>
      </c>
      <c r="L50" s="1" t="s">
        <v>173</v>
      </c>
      <c r="M50">
        <v>35</v>
      </c>
      <c r="N50">
        <v>0</v>
      </c>
      <c r="O50">
        <v>0</v>
      </c>
      <c r="P50">
        <v>0</v>
      </c>
      <c r="R50" s="1"/>
      <c r="S50" s="1"/>
      <c r="T50" s="1"/>
      <c r="U50" s="1"/>
      <c r="V50" s="1"/>
      <c r="W50" s="1"/>
      <c r="X50" t="str">
        <f>Block[[#This Row],[服装]]&amp;Block[[#This Row],[名前]]&amp;Block[[#This Row],[レアリティ]]</f>
        <v>和装体験日向翔陽ICONIC</v>
      </c>
    </row>
    <row r="51" spans="1:24" x14ac:dyDescent="0.25">
      <c r="A51">
        <f>VLOOKUP(Block[[#This Row],[No用]],SetNo[[No.用]:[vlookup 用]],2,FALSE)</f>
        <v>9</v>
      </c>
      <c r="B51">
        <f>IF(ROW()=2,1,IF(A50&lt;&gt;Block[[#This Row],[No]],1,B50+1))</f>
        <v>3</v>
      </c>
      <c r="C51" s="1" t="s">
        <v>1446</v>
      </c>
      <c r="D51" s="1" t="s">
        <v>678</v>
      </c>
      <c r="E51" s="1" t="s">
        <v>73</v>
      </c>
      <c r="F51" s="1" t="s">
        <v>82</v>
      </c>
      <c r="G51" s="1" t="s">
        <v>136</v>
      </c>
      <c r="H51" s="1" t="s">
        <v>71</v>
      </c>
      <c r="I51">
        <v>1</v>
      </c>
      <c r="J51" t="s">
        <v>246</v>
      </c>
      <c r="K51" s="1" t="s">
        <v>176</v>
      </c>
      <c r="L51" s="1" t="s">
        <v>178</v>
      </c>
      <c r="M51">
        <v>33</v>
      </c>
      <c r="N51">
        <v>0</v>
      </c>
      <c r="O51">
        <v>0</v>
      </c>
      <c r="P51">
        <v>0</v>
      </c>
      <c r="R51" s="1"/>
      <c r="S51" s="1"/>
      <c r="T51" s="1"/>
      <c r="U51" s="1"/>
      <c r="V51" s="1"/>
      <c r="W51" s="1"/>
      <c r="X51" t="str">
        <f>Block[[#This Row],[服装]]&amp;Block[[#This Row],[名前]]&amp;Block[[#This Row],[レアリティ]]</f>
        <v>和装体験日向翔陽ICONIC</v>
      </c>
    </row>
    <row r="52" spans="1:24" x14ac:dyDescent="0.25">
      <c r="A52">
        <f>VLOOKUP(Block[[#This Row],[No用]],SetNo[[No.用]:[vlookup 用]],2,FALSE)</f>
        <v>9</v>
      </c>
      <c r="B52">
        <f>IF(ROW()=2,1,IF(A51&lt;&gt;Block[[#This Row],[No]],1,B51+1))</f>
        <v>4</v>
      </c>
      <c r="C52" s="1" t="s">
        <v>1446</v>
      </c>
      <c r="D52" s="1" t="s">
        <v>678</v>
      </c>
      <c r="E52" s="1" t="s">
        <v>73</v>
      </c>
      <c r="F52" s="1" t="s">
        <v>82</v>
      </c>
      <c r="G52" s="1" t="s">
        <v>136</v>
      </c>
      <c r="H52" s="1" t="s">
        <v>71</v>
      </c>
      <c r="I52">
        <v>1</v>
      </c>
      <c r="J52" t="s">
        <v>246</v>
      </c>
      <c r="K52" s="1" t="s">
        <v>177</v>
      </c>
      <c r="L52" s="1" t="s">
        <v>162</v>
      </c>
      <c r="M52">
        <v>29</v>
      </c>
      <c r="N52">
        <v>0</v>
      </c>
      <c r="O52">
        <v>0</v>
      </c>
      <c r="P52">
        <v>0</v>
      </c>
      <c r="R52" s="1"/>
      <c r="S52" s="1"/>
      <c r="T52" s="1"/>
      <c r="U52" s="1"/>
      <c r="V52" s="1"/>
      <c r="W52" s="1"/>
      <c r="X52" t="str">
        <f>Block[[#This Row],[服装]]&amp;Block[[#This Row],[名前]]&amp;Block[[#This Row],[レアリティ]]</f>
        <v>和装体験日向翔陽ICONIC</v>
      </c>
    </row>
    <row r="53" spans="1:24" x14ac:dyDescent="0.25">
      <c r="A53">
        <f>VLOOKUP(Block[[#This Row],[No用]],SetNo[[No.用]:[vlookup 用]],2,FALSE)</f>
        <v>9</v>
      </c>
      <c r="B53">
        <f>IF(ROW()=2,1,IF(A52&lt;&gt;Block[[#This Row],[No]],1,B52+1))</f>
        <v>5</v>
      </c>
      <c r="C53" s="1" t="s">
        <v>1446</v>
      </c>
      <c r="D53" s="1" t="s">
        <v>678</v>
      </c>
      <c r="E53" s="1" t="s">
        <v>73</v>
      </c>
      <c r="F53" s="1" t="s">
        <v>82</v>
      </c>
      <c r="G53" s="1" t="s">
        <v>136</v>
      </c>
      <c r="H53" s="1" t="s">
        <v>71</v>
      </c>
      <c r="I53">
        <v>1</v>
      </c>
      <c r="J53" t="s">
        <v>246</v>
      </c>
      <c r="K53" s="1" t="s">
        <v>247</v>
      </c>
      <c r="L53" s="1" t="s">
        <v>162</v>
      </c>
      <c r="M53">
        <v>28</v>
      </c>
      <c r="N53">
        <v>0</v>
      </c>
      <c r="O53">
        <v>0</v>
      </c>
      <c r="P53">
        <v>0</v>
      </c>
      <c r="R53" s="1"/>
      <c r="S53" s="1"/>
      <c r="T53" s="1"/>
      <c r="U53" s="1"/>
      <c r="V53" s="1"/>
      <c r="W53" s="1"/>
      <c r="X53" t="str">
        <f>Block[[#This Row],[服装]]&amp;Block[[#This Row],[名前]]&amp;Block[[#This Row],[レアリティ]]</f>
        <v>和装体験日向翔陽ICONIC</v>
      </c>
    </row>
    <row r="54" spans="1:24" x14ac:dyDescent="0.25">
      <c r="A54">
        <f>VLOOKUP(Block[[#This Row],[No用]],SetNo[[No.用]:[vlookup 用]],2,FALSE)</f>
        <v>10</v>
      </c>
      <c r="B54">
        <f>IF(ROW()=2,1,IF(A53&lt;&gt;Block[[#This Row],[No]],1,B53+1))</f>
        <v>1</v>
      </c>
      <c r="C54" s="1" t="s">
        <v>1559</v>
      </c>
      <c r="D54" s="1" t="s">
        <v>678</v>
      </c>
      <c r="E54" s="1" t="s">
        <v>90</v>
      </c>
      <c r="F54" s="1" t="s">
        <v>82</v>
      </c>
      <c r="G54" s="1" t="s">
        <v>136</v>
      </c>
      <c r="H54" s="1" t="s">
        <v>71</v>
      </c>
      <c r="I54">
        <v>1</v>
      </c>
      <c r="J54" t="s">
        <v>246</v>
      </c>
      <c r="K54" s="1" t="s">
        <v>174</v>
      </c>
      <c r="L54" s="1" t="s">
        <v>173</v>
      </c>
      <c r="M54">
        <v>38</v>
      </c>
      <c r="N54">
        <v>0</v>
      </c>
      <c r="O54">
        <v>0</v>
      </c>
      <c r="P54">
        <v>0</v>
      </c>
      <c r="R54" s="1"/>
      <c r="S54" s="1"/>
      <c r="T54" s="1"/>
      <c r="U54" s="1"/>
      <c r="V54" s="1"/>
      <c r="W54" s="1"/>
      <c r="X54" t="str">
        <f>Block[[#This Row],[服装]]&amp;Block[[#This Row],[名前]]&amp;Block[[#This Row],[レアリティ]]</f>
        <v>格ゲー日向翔陽ICONIC</v>
      </c>
    </row>
    <row r="55" spans="1:24" x14ac:dyDescent="0.25">
      <c r="A55">
        <f>VLOOKUP(Block[[#This Row],[No用]],SetNo[[No.用]:[vlookup 用]],2,FALSE)</f>
        <v>10</v>
      </c>
      <c r="B55">
        <f>IF(ROW()=2,1,IF(A54&lt;&gt;Block[[#This Row],[No]],1,B54+1))</f>
        <v>2</v>
      </c>
      <c r="C55" s="1" t="s">
        <v>1559</v>
      </c>
      <c r="D55" s="1" t="s">
        <v>678</v>
      </c>
      <c r="E55" s="1" t="s">
        <v>90</v>
      </c>
      <c r="F55" s="1" t="s">
        <v>82</v>
      </c>
      <c r="G55" s="1" t="s">
        <v>136</v>
      </c>
      <c r="H55" s="1" t="s">
        <v>71</v>
      </c>
      <c r="I55">
        <v>1</v>
      </c>
      <c r="J55" t="s">
        <v>246</v>
      </c>
      <c r="K55" s="1" t="s">
        <v>175</v>
      </c>
      <c r="L55" s="1" t="s">
        <v>173</v>
      </c>
      <c r="M55">
        <v>38</v>
      </c>
      <c r="N55">
        <v>0</v>
      </c>
      <c r="O55">
        <v>0</v>
      </c>
      <c r="P55">
        <v>0</v>
      </c>
      <c r="R55" s="1"/>
      <c r="S55" s="1"/>
      <c r="T55" s="1"/>
      <c r="U55" s="1"/>
      <c r="V55" s="1"/>
      <c r="W55" s="1"/>
      <c r="X55" t="str">
        <f>Block[[#This Row],[服装]]&amp;Block[[#This Row],[名前]]&amp;Block[[#This Row],[レアリティ]]</f>
        <v>格ゲー日向翔陽ICONIC</v>
      </c>
    </row>
    <row r="56" spans="1:24" x14ac:dyDescent="0.25">
      <c r="A56">
        <f>VLOOKUP(Block[[#This Row],[No用]],SetNo[[No.用]:[vlookup 用]],2,FALSE)</f>
        <v>10</v>
      </c>
      <c r="B56">
        <f>IF(ROW()=2,1,IF(A55&lt;&gt;Block[[#This Row],[No]],1,B55+1))</f>
        <v>3</v>
      </c>
      <c r="C56" s="1" t="s">
        <v>1559</v>
      </c>
      <c r="D56" s="1" t="s">
        <v>678</v>
      </c>
      <c r="E56" s="1" t="s">
        <v>90</v>
      </c>
      <c r="F56" s="1" t="s">
        <v>82</v>
      </c>
      <c r="G56" s="1" t="s">
        <v>136</v>
      </c>
      <c r="H56" s="1" t="s">
        <v>71</v>
      </c>
      <c r="I56">
        <v>1</v>
      </c>
      <c r="J56" t="s">
        <v>246</v>
      </c>
      <c r="K56" s="1" t="s">
        <v>176</v>
      </c>
      <c r="L56" s="1" t="s">
        <v>173</v>
      </c>
      <c r="M56">
        <v>35</v>
      </c>
      <c r="N56">
        <v>0</v>
      </c>
      <c r="O56">
        <v>0</v>
      </c>
      <c r="P56">
        <v>0</v>
      </c>
      <c r="R56" s="1"/>
      <c r="S56" s="1"/>
      <c r="T56" s="1"/>
      <c r="U56" s="1"/>
      <c r="V56" s="1"/>
      <c r="W56" s="1"/>
      <c r="X56" t="str">
        <f>Block[[#This Row],[服装]]&amp;Block[[#This Row],[名前]]&amp;Block[[#This Row],[レアリティ]]</f>
        <v>格ゲー日向翔陽ICONIC</v>
      </c>
    </row>
    <row r="57" spans="1:24" x14ac:dyDescent="0.25">
      <c r="A57">
        <f>VLOOKUP(Block[[#This Row],[No用]],SetNo[[No.用]:[vlookup 用]],2,FALSE)</f>
        <v>10</v>
      </c>
      <c r="B57">
        <f>IF(ROW()=2,1,IF(A56&lt;&gt;Block[[#This Row],[No]],1,B56+1))</f>
        <v>4</v>
      </c>
      <c r="C57" s="1" t="s">
        <v>1559</v>
      </c>
      <c r="D57" s="1" t="s">
        <v>678</v>
      </c>
      <c r="E57" s="1" t="s">
        <v>90</v>
      </c>
      <c r="F57" s="1" t="s">
        <v>82</v>
      </c>
      <c r="G57" s="1" t="s">
        <v>136</v>
      </c>
      <c r="H57" s="1" t="s">
        <v>71</v>
      </c>
      <c r="I57">
        <v>1</v>
      </c>
      <c r="J57" t="s">
        <v>246</v>
      </c>
      <c r="K57" s="1" t="s">
        <v>177</v>
      </c>
      <c r="L57" s="1" t="s">
        <v>162</v>
      </c>
      <c r="M57">
        <v>31</v>
      </c>
      <c r="N57">
        <v>0</v>
      </c>
      <c r="O57">
        <v>0</v>
      </c>
      <c r="P57">
        <v>0</v>
      </c>
      <c r="R57" s="1"/>
      <c r="S57" s="1"/>
      <c r="T57" s="1"/>
      <c r="U57" s="1"/>
      <c r="V57" s="1"/>
      <c r="W57" s="1"/>
      <c r="X57" t="str">
        <f>Block[[#This Row],[服装]]&amp;Block[[#This Row],[名前]]&amp;Block[[#This Row],[レアリティ]]</f>
        <v>格ゲー日向翔陽ICONIC</v>
      </c>
    </row>
    <row r="58" spans="1:24" x14ac:dyDescent="0.25">
      <c r="A58">
        <f>VLOOKUP(Block[[#This Row],[No用]],SetNo[[No.用]:[vlookup 用]],2,FALSE)</f>
        <v>10</v>
      </c>
      <c r="B58">
        <f>IF(ROW()=2,1,IF(A57&lt;&gt;Block[[#This Row],[No]],1,B57+1))</f>
        <v>5</v>
      </c>
      <c r="C58" s="1" t="s">
        <v>1559</v>
      </c>
      <c r="D58" s="1" t="s">
        <v>678</v>
      </c>
      <c r="E58" s="1" t="s">
        <v>90</v>
      </c>
      <c r="F58" s="1" t="s">
        <v>82</v>
      </c>
      <c r="G58" s="1" t="s">
        <v>136</v>
      </c>
      <c r="H58" s="1" t="s">
        <v>71</v>
      </c>
      <c r="I58">
        <v>1</v>
      </c>
      <c r="J58" t="s">
        <v>246</v>
      </c>
      <c r="K58" s="1" t="s">
        <v>247</v>
      </c>
      <c r="L58" s="1" t="s">
        <v>162</v>
      </c>
      <c r="M58">
        <v>31</v>
      </c>
      <c r="N58">
        <v>0</v>
      </c>
      <c r="O58">
        <v>0</v>
      </c>
      <c r="P58">
        <v>0</v>
      </c>
      <c r="R58" s="1"/>
      <c r="S58" s="1"/>
      <c r="T58" s="1"/>
      <c r="U58" s="1"/>
      <c r="V58" s="1"/>
      <c r="W58" s="1"/>
      <c r="X58" t="str">
        <f>Block[[#This Row],[服装]]&amp;Block[[#This Row],[名前]]&amp;Block[[#This Row],[レアリティ]]</f>
        <v>格ゲー日向翔陽ICONIC</v>
      </c>
    </row>
    <row r="59" spans="1:24" x14ac:dyDescent="0.25">
      <c r="A59">
        <f>VLOOKUP(Block[[#This Row],[No用]],SetNo[[No.用]:[vlookup 用]],2,FALSE)</f>
        <v>10</v>
      </c>
      <c r="B59">
        <f>IF(ROW()=2,1,IF(A58&lt;&gt;Block[[#This Row],[No]],1,B58+1))</f>
        <v>6</v>
      </c>
      <c r="C59" s="1" t="s">
        <v>1559</v>
      </c>
      <c r="D59" s="1" t="s">
        <v>678</v>
      </c>
      <c r="E59" s="1" t="s">
        <v>90</v>
      </c>
      <c r="F59" s="1" t="s">
        <v>82</v>
      </c>
      <c r="G59" s="1" t="s">
        <v>136</v>
      </c>
      <c r="H59" s="1" t="s">
        <v>71</v>
      </c>
      <c r="I59">
        <v>1</v>
      </c>
      <c r="J59" t="s">
        <v>246</v>
      </c>
      <c r="K59" s="1" t="s">
        <v>176</v>
      </c>
      <c r="L59" s="1" t="s">
        <v>224</v>
      </c>
      <c r="M59">
        <v>46</v>
      </c>
      <c r="N59">
        <v>5</v>
      </c>
      <c r="O59">
        <v>56</v>
      </c>
      <c r="P59">
        <v>7</v>
      </c>
      <c r="R59" s="1"/>
      <c r="S59" s="1"/>
      <c r="T59" s="1"/>
      <c r="U59" s="1"/>
      <c r="V59" s="1"/>
      <c r="W59" s="1"/>
      <c r="X59" t="str">
        <f>Block[[#This Row],[服装]]&amp;Block[[#This Row],[名前]]&amp;Block[[#This Row],[レアリティ]]</f>
        <v>格ゲー日向翔陽ICONIC</v>
      </c>
    </row>
    <row r="60" spans="1:24" x14ac:dyDescent="0.25">
      <c r="A60">
        <f>VLOOKUP(Block[[#This Row],[No用]],SetNo[[No.用]:[vlookup 用]],2,FALSE)</f>
        <v>10</v>
      </c>
      <c r="B60">
        <f>IF(ROW()=2,1,IF(A59&lt;&gt;Block[[#This Row],[No]],1,B59+1))</f>
        <v>7</v>
      </c>
      <c r="C60" s="1" t="s">
        <v>1559</v>
      </c>
      <c r="D60" s="1" t="s">
        <v>678</v>
      </c>
      <c r="E60" s="1" t="s">
        <v>90</v>
      </c>
      <c r="F60" s="1" t="s">
        <v>82</v>
      </c>
      <c r="G60" s="1" t="s">
        <v>136</v>
      </c>
      <c r="H60" s="1" t="s">
        <v>71</v>
      </c>
      <c r="I60">
        <v>1</v>
      </c>
      <c r="J60" t="s">
        <v>246</v>
      </c>
      <c r="K60" s="1" t="s">
        <v>792</v>
      </c>
      <c r="L60" s="1" t="s">
        <v>224</v>
      </c>
      <c r="M60">
        <v>46</v>
      </c>
      <c r="N60">
        <v>5</v>
      </c>
      <c r="O60">
        <v>56</v>
      </c>
      <c r="P60">
        <v>7</v>
      </c>
      <c r="R60" s="1" t="s">
        <v>923</v>
      </c>
      <c r="S60" s="1">
        <v>12</v>
      </c>
      <c r="T60" s="1">
        <v>23.27</v>
      </c>
      <c r="U60" s="1">
        <v>14</v>
      </c>
      <c r="V60" s="1">
        <v>27.23</v>
      </c>
      <c r="W60" s="1" t="s">
        <v>1072</v>
      </c>
      <c r="X60" t="str">
        <f>Block[[#This Row],[服装]]&amp;Block[[#This Row],[名前]]&amp;Block[[#This Row],[レアリティ]]</f>
        <v>格ゲー日向翔陽ICONIC</v>
      </c>
    </row>
    <row r="61" spans="1:24" x14ac:dyDescent="0.25">
      <c r="A61">
        <f>VLOOKUP(Block[[#This Row],[No用]],SetNo[[No.用]:[vlookup 用]],2,FALSE)</f>
        <v>11</v>
      </c>
      <c r="B61">
        <f>IF(ROW()=2,1,IF(A42&lt;&gt;Block[[#This Row],[No]],1,B42+1))</f>
        <v>1</v>
      </c>
      <c r="C61" t="s">
        <v>108</v>
      </c>
      <c r="D61" t="s">
        <v>138</v>
      </c>
      <c r="E61" t="s">
        <v>77</v>
      </c>
      <c r="F61" t="s">
        <v>74</v>
      </c>
      <c r="G61" t="s">
        <v>136</v>
      </c>
      <c r="H61" t="s">
        <v>71</v>
      </c>
      <c r="I61">
        <v>1</v>
      </c>
      <c r="J61" t="s">
        <v>246</v>
      </c>
      <c r="K61" t="s">
        <v>174</v>
      </c>
      <c r="L61" t="s">
        <v>162</v>
      </c>
      <c r="M61">
        <v>26</v>
      </c>
      <c r="N61">
        <v>0</v>
      </c>
      <c r="O61">
        <v>0</v>
      </c>
      <c r="P61">
        <v>0</v>
      </c>
      <c r="X61" t="str">
        <f>Block[[#This Row],[服装]]&amp;Block[[#This Row],[名前]]&amp;Block[[#This Row],[レアリティ]]</f>
        <v>ユニフォーム影山飛雄ICONIC</v>
      </c>
    </row>
    <row r="62" spans="1:24" x14ac:dyDescent="0.25">
      <c r="A62">
        <f>VLOOKUP(Block[[#This Row],[No用]],SetNo[[No.用]:[vlookup 用]],2,FALSE)</f>
        <v>11</v>
      </c>
      <c r="B62">
        <f>IF(ROW()=2,1,IF(A61&lt;&gt;Block[[#This Row],[No]],1,B61+1))</f>
        <v>2</v>
      </c>
      <c r="C62" t="s">
        <v>108</v>
      </c>
      <c r="D62" t="s">
        <v>138</v>
      </c>
      <c r="E62" t="s">
        <v>77</v>
      </c>
      <c r="F62" t="s">
        <v>74</v>
      </c>
      <c r="G62" t="s">
        <v>136</v>
      </c>
      <c r="H62" t="s">
        <v>71</v>
      </c>
      <c r="I62">
        <v>1</v>
      </c>
      <c r="J62" t="s">
        <v>246</v>
      </c>
      <c r="K62" t="s">
        <v>175</v>
      </c>
      <c r="L62" t="s">
        <v>162</v>
      </c>
      <c r="M62">
        <v>26</v>
      </c>
      <c r="N62">
        <v>0</v>
      </c>
      <c r="O62">
        <v>0</v>
      </c>
      <c r="P62">
        <v>0</v>
      </c>
      <c r="X62" t="str">
        <f>Block[[#This Row],[服装]]&amp;Block[[#This Row],[名前]]&amp;Block[[#This Row],[レアリティ]]</f>
        <v>ユニフォーム影山飛雄ICONIC</v>
      </c>
    </row>
    <row r="63" spans="1:24" x14ac:dyDescent="0.25">
      <c r="A63">
        <f>VLOOKUP(Block[[#This Row],[No用]],SetNo[[No.用]:[vlookup 用]],2,FALSE)</f>
        <v>11</v>
      </c>
      <c r="B63">
        <f>IF(ROW()=2,1,IF(A62&lt;&gt;Block[[#This Row],[No]],1,B62+1))</f>
        <v>3</v>
      </c>
      <c r="C63" t="s">
        <v>108</v>
      </c>
      <c r="D63" t="s">
        <v>138</v>
      </c>
      <c r="E63" t="s">
        <v>77</v>
      </c>
      <c r="F63" t="s">
        <v>74</v>
      </c>
      <c r="G63" t="s">
        <v>136</v>
      </c>
      <c r="H63" t="s">
        <v>71</v>
      </c>
      <c r="I63">
        <v>1</v>
      </c>
      <c r="J63" t="s">
        <v>246</v>
      </c>
      <c r="K63" s="1" t="s">
        <v>247</v>
      </c>
      <c r="L63" t="s">
        <v>162</v>
      </c>
      <c r="M63">
        <v>30</v>
      </c>
      <c r="N63">
        <v>0</v>
      </c>
      <c r="O63">
        <v>0</v>
      </c>
      <c r="P63">
        <v>0</v>
      </c>
      <c r="X63" t="str">
        <f>Block[[#This Row],[服装]]&amp;Block[[#This Row],[名前]]&amp;Block[[#This Row],[レアリティ]]</f>
        <v>ユニフォーム影山飛雄ICONIC</v>
      </c>
    </row>
    <row r="64" spans="1:24" x14ac:dyDescent="0.25">
      <c r="A64">
        <f>VLOOKUP(Block[[#This Row],[No用]],SetNo[[No.用]:[vlookup 用]],2,FALSE)</f>
        <v>12</v>
      </c>
      <c r="B64">
        <f>IF(ROW()=2,1,IF(A63&lt;&gt;Block[[#This Row],[No]],1,B63+1))</f>
        <v>1</v>
      </c>
      <c r="C64" t="s">
        <v>149</v>
      </c>
      <c r="D64" t="s">
        <v>138</v>
      </c>
      <c r="E64" t="s">
        <v>77</v>
      </c>
      <c r="F64" t="s">
        <v>74</v>
      </c>
      <c r="G64" t="s">
        <v>136</v>
      </c>
      <c r="H64" t="s">
        <v>71</v>
      </c>
      <c r="I64">
        <v>1</v>
      </c>
      <c r="J64" t="s">
        <v>246</v>
      </c>
      <c r="K64" t="s">
        <v>174</v>
      </c>
      <c r="L64" t="s">
        <v>162</v>
      </c>
      <c r="M64">
        <v>26</v>
      </c>
      <c r="N64">
        <v>0</v>
      </c>
      <c r="O64">
        <v>0</v>
      </c>
      <c r="P64">
        <v>0</v>
      </c>
      <c r="X64" t="str">
        <f>Block[[#This Row],[服装]]&amp;Block[[#This Row],[名前]]&amp;Block[[#This Row],[レアリティ]]</f>
        <v>制服影山飛雄ICONIC</v>
      </c>
    </row>
    <row r="65" spans="1:24" x14ac:dyDescent="0.25">
      <c r="A65">
        <f>VLOOKUP(Block[[#This Row],[No用]],SetNo[[No.用]:[vlookup 用]],2,FALSE)</f>
        <v>12</v>
      </c>
      <c r="B65">
        <f>IF(ROW()=2,1,IF(A64&lt;&gt;Block[[#This Row],[No]],1,B64+1))</f>
        <v>2</v>
      </c>
      <c r="C65" t="s">
        <v>149</v>
      </c>
      <c r="D65" t="s">
        <v>138</v>
      </c>
      <c r="E65" t="s">
        <v>77</v>
      </c>
      <c r="F65" t="s">
        <v>74</v>
      </c>
      <c r="G65" t="s">
        <v>136</v>
      </c>
      <c r="H65" t="s">
        <v>71</v>
      </c>
      <c r="I65">
        <v>1</v>
      </c>
      <c r="J65" t="s">
        <v>246</v>
      </c>
      <c r="K65" t="s">
        <v>175</v>
      </c>
      <c r="L65" t="s">
        <v>162</v>
      </c>
      <c r="M65">
        <v>26</v>
      </c>
      <c r="N65">
        <v>0</v>
      </c>
      <c r="O65">
        <v>0</v>
      </c>
      <c r="P65">
        <v>0</v>
      </c>
      <c r="X65" t="str">
        <f>Block[[#This Row],[服装]]&amp;Block[[#This Row],[名前]]&amp;Block[[#This Row],[レアリティ]]</f>
        <v>制服影山飛雄ICONIC</v>
      </c>
    </row>
    <row r="66" spans="1:24" x14ac:dyDescent="0.25">
      <c r="A66">
        <f>VLOOKUP(Block[[#This Row],[No用]],SetNo[[No.用]:[vlookup 用]],2,FALSE)</f>
        <v>12</v>
      </c>
      <c r="B66">
        <f>IF(ROW()=2,1,IF(A65&lt;&gt;Block[[#This Row],[No]],1,B65+1))</f>
        <v>3</v>
      </c>
      <c r="C66" t="s">
        <v>149</v>
      </c>
      <c r="D66" t="s">
        <v>138</v>
      </c>
      <c r="E66" t="s">
        <v>77</v>
      </c>
      <c r="F66" t="s">
        <v>74</v>
      </c>
      <c r="G66" t="s">
        <v>136</v>
      </c>
      <c r="H66" t="s">
        <v>71</v>
      </c>
      <c r="I66">
        <v>1</v>
      </c>
      <c r="J66" t="s">
        <v>246</v>
      </c>
      <c r="K66" s="1" t="s">
        <v>247</v>
      </c>
      <c r="L66" t="s">
        <v>162</v>
      </c>
      <c r="M66">
        <v>30</v>
      </c>
      <c r="N66">
        <v>0</v>
      </c>
      <c r="O66">
        <v>0</v>
      </c>
      <c r="P66">
        <v>0</v>
      </c>
      <c r="X66" t="str">
        <f>Block[[#This Row],[服装]]&amp;Block[[#This Row],[名前]]&amp;Block[[#This Row],[レアリティ]]</f>
        <v>制服影山飛雄ICONIC</v>
      </c>
    </row>
    <row r="67" spans="1:24" x14ac:dyDescent="0.25">
      <c r="A67">
        <f>VLOOKUP(Block[[#This Row],[No用]],SetNo[[No.用]:[vlookup 用]],2,FALSE)</f>
        <v>13</v>
      </c>
      <c r="B67">
        <f>IF(ROW()=2,1,IF(A66&lt;&gt;Block[[#This Row],[No]],1,B66+1))</f>
        <v>1</v>
      </c>
      <c r="C67" t="s">
        <v>150</v>
      </c>
      <c r="D67" t="s">
        <v>138</v>
      </c>
      <c r="E67" t="s">
        <v>73</v>
      </c>
      <c r="F67" t="s">
        <v>74</v>
      </c>
      <c r="G67" t="s">
        <v>136</v>
      </c>
      <c r="H67" t="s">
        <v>71</v>
      </c>
      <c r="I67">
        <v>1</v>
      </c>
      <c r="J67" t="s">
        <v>246</v>
      </c>
      <c r="K67" t="s">
        <v>174</v>
      </c>
      <c r="L67" t="s">
        <v>162</v>
      </c>
      <c r="M67">
        <v>26</v>
      </c>
      <c r="N67">
        <v>0</v>
      </c>
      <c r="O67">
        <v>0</v>
      </c>
      <c r="P67">
        <v>0</v>
      </c>
      <c r="X67" t="str">
        <f>Block[[#This Row],[服装]]&amp;Block[[#This Row],[名前]]&amp;Block[[#This Row],[レアリティ]]</f>
        <v>夏祭り影山飛雄ICONIC</v>
      </c>
    </row>
    <row r="68" spans="1:24" x14ac:dyDescent="0.25">
      <c r="A68">
        <f>VLOOKUP(Block[[#This Row],[No用]],SetNo[[No.用]:[vlookup 用]],2,FALSE)</f>
        <v>13</v>
      </c>
      <c r="B68">
        <f>IF(ROW()=2,1,IF(A67&lt;&gt;Block[[#This Row],[No]],1,B67+1))</f>
        <v>2</v>
      </c>
      <c r="C68" t="s">
        <v>150</v>
      </c>
      <c r="D68" t="s">
        <v>138</v>
      </c>
      <c r="E68" t="s">
        <v>73</v>
      </c>
      <c r="F68" t="s">
        <v>74</v>
      </c>
      <c r="G68" t="s">
        <v>136</v>
      </c>
      <c r="H68" t="s">
        <v>71</v>
      </c>
      <c r="I68">
        <v>1</v>
      </c>
      <c r="J68" t="s">
        <v>246</v>
      </c>
      <c r="K68" t="s">
        <v>175</v>
      </c>
      <c r="L68" t="s">
        <v>162</v>
      </c>
      <c r="M68">
        <v>26</v>
      </c>
      <c r="N68">
        <v>0</v>
      </c>
      <c r="O68">
        <v>0</v>
      </c>
      <c r="P68">
        <v>0</v>
      </c>
      <c r="X68" t="str">
        <f>Block[[#This Row],[服装]]&amp;Block[[#This Row],[名前]]&amp;Block[[#This Row],[レアリティ]]</f>
        <v>夏祭り影山飛雄ICONIC</v>
      </c>
    </row>
    <row r="69" spans="1:24" x14ac:dyDescent="0.25">
      <c r="A69">
        <f>VLOOKUP(Block[[#This Row],[No用]],SetNo[[No.用]:[vlookup 用]],2,FALSE)</f>
        <v>13</v>
      </c>
      <c r="B69">
        <f>IF(ROW()=2,1,IF(A68&lt;&gt;Block[[#This Row],[No]],1,B68+1))</f>
        <v>3</v>
      </c>
      <c r="C69" t="s">
        <v>150</v>
      </c>
      <c r="D69" t="s">
        <v>138</v>
      </c>
      <c r="E69" t="s">
        <v>73</v>
      </c>
      <c r="F69" t="s">
        <v>74</v>
      </c>
      <c r="G69" t="s">
        <v>136</v>
      </c>
      <c r="H69" t="s">
        <v>71</v>
      </c>
      <c r="I69">
        <v>1</v>
      </c>
      <c r="J69" t="s">
        <v>246</v>
      </c>
      <c r="K69" s="1" t="s">
        <v>247</v>
      </c>
      <c r="L69" t="s">
        <v>162</v>
      </c>
      <c r="M69">
        <v>30</v>
      </c>
      <c r="N69">
        <v>0</v>
      </c>
      <c r="O69">
        <v>0</v>
      </c>
      <c r="P69">
        <v>0</v>
      </c>
      <c r="X69" t="str">
        <f>Block[[#This Row],[服装]]&amp;Block[[#This Row],[名前]]&amp;Block[[#This Row],[レアリティ]]</f>
        <v>夏祭り影山飛雄ICONIC</v>
      </c>
    </row>
    <row r="70" spans="1:24" x14ac:dyDescent="0.25">
      <c r="A70">
        <f>VLOOKUP(Block[[#This Row],[No用]],SetNo[[No.用]:[vlookup 用]],2,FALSE)</f>
        <v>14</v>
      </c>
      <c r="B70">
        <f>IF(ROW()=2,1,IF(A69&lt;&gt;Block[[#This Row],[No]],1,B69+1))</f>
        <v>1</v>
      </c>
      <c r="C70" s="1" t="s">
        <v>585</v>
      </c>
      <c r="D70" t="s">
        <v>138</v>
      </c>
      <c r="E70" s="1" t="s">
        <v>90</v>
      </c>
      <c r="F70" t="s">
        <v>74</v>
      </c>
      <c r="G70" t="s">
        <v>136</v>
      </c>
      <c r="H70" t="s">
        <v>71</v>
      </c>
      <c r="I70">
        <v>1</v>
      </c>
      <c r="J70" t="s">
        <v>246</v>
      </c>
      <c r="K70" s="1" t="s">
        <v>174</v>
      </c>
      <c r="L70" s="1" t="s">
        <v>162</v>
      </c>
      <c r="M70">
        <v>26</v>
      </c>
      <c r="N70">
        <v>0</v>
      </c>
      <c r="O70">
        <v>0</v>
      </c>
      <c r="P70">
        <v>0</v>
      </c>
      <c r="X70" t="str">
        <f>Block[[#This Row],[服装]]&amp;Block[[#This Row],[名前]]&amp;Block[[#This Row],[レアリティ]]</f>
        <v>Xmas影山飛雄ICONIC</v>
      </c>
    </row>
    <row r="71" spans="1:24" x14ac:dyDescent="0.25">
      <c r="A71">
        <f>VLOOKUP(Block[[#This Row],[No用]],SetNo[[No.用]:[vlookup 用]],2,FALSE)</f>
        <v>14</v>
      </c>
      <c r="B71">
        <f>IF(ROW()=2,1,IF(A70&lt;&gt;Block[[#This Row],[No]],1,B70+1))</f>
        <v>2</v>
      </c>
      <c r="C71" s="1" t="s">
        <v>585</v>
      </c>
      <c r="D71" t="s">
        <v>138</v>
      </c>
      <c r="E71" s="1" t="s">
        <v>90</v>
      </c>
      <c r="F71" t="s">
        <v>74</v>
      </c>
      <c r="G71" t="s">
        <v>136</v>
      </c>
      <c r="H71" t="s">
        <v>71</v>
      </c>
      <c r="I71">
        <v>1</v>
      </c>
      <c r="J71" t="s">
        <v>246</v>
      </c>
      <c r="K71" s="1" t="s">
        <v>175</v>
      </c>
      <c r="L71" s="1" t="s">
        <v>162</v>
      </c>
      <c r="M71">
        <v>26</v>
      </c>
      <c r="N71">
        <v>0</v>
      </c>
      <c r="O71">
        <v>0</v>
      </c>
      <c r="P71">
        <v>0</v>
      </c>
      <c r="X71" t="str">
        <f>Block[[#This Row],[服装]]&amp;Block[[#This Row],[名前]]&amp;Block[[#This Row],[レアリティ]]</f>
        <v>Xmas影山飛雄ICONIC</v>
      </c>
    </row>
    <row r="72" spans="1:24" x14ac:dyDescent="0.25">
      <c r="A72">
        <f>VLOOKUP(Block[[#This Row],[No用]],SetNo[[No.用]:[vlookup 用]],2,FALSE)</f>
        <v>14</v>
      </c>
      <c r="B72">
        <f>IF(ROW()=2,1,IF(A71&lt;&gt;Block[[#This Row],[No]],1,B71+1))</f>
        <v>3</v>
      </c>
      <c r="C72" s="1" t="s">
        <v>585</v>
      </c>
      <c r="D72" t="s">
        <v>138</v>
      </c>
      <c r="E72" s="1" t="s">
        <v>90</v>
      </c>
      <c r="F72" t="s">
        <v>74</v>
      </c>
      <c r="G72" t="s">
        <v>136</v>
      </c>
      <c r="H72" t="s">
        <v>71</v>
      </c>
      <c r="I72">
        <v>1</v>
      </c>
      <c r="J72" t="s">
        <v>246</v>
      </c>
      <c r="K72" s="1" t="s">
        <v>247</v>
      </c>
      <c r="L72" s="1" t="s">
        <v>162</v>
      </c>
      <c r="M72">
        <v>30</v>
      </c>
      <c r="N72">
        <v>0</v>
      </c>
      <c r="O72">
        <v>0</v>
      </c>
      <c r="P72">
        <v>0</v>
      </c>
      <c r="X72" t="str">
        <f>Block[[#This Row],[服装]]&amp;Block[[#This Row],[名前]]&amp;Block[[#This Row],[レアリティ]]</f>
        <v>Xmas影山飛雄ICONIC</v>
      </c>
    </row>
    <row r="73" spans="1:24" x14ac:dyDescent="0.25">
      <c r="A73">
        <f>VLOOKUP(Block[[#This Row],[No用]],SetNo[[No.用]:[vlookup 用]],2,FALSE)</f>
        <v>15</v>
      </c>
      <c r="B73">
        <f>IF(ROW()=2,1,IF(A72&lt;&gt;Block[[#This Row],[No]],1,B72+1))</f>
        <v>1</v>
      </c>
      <c r="C73" s="1" t="s">
        <v>604</v>
      </c>
      <c r="D73" s="1" t="s">
        <v>138</v>
      </c>
      <c r="E73" s="1" t="s">
        <v>77</v>
      </c>
      <c r="F73" s="1" t="s">
        <v>74</v>
      </c>
      <c r="G73" s="1" t="s">
        <v>136</v>
      </c>
      <c r="H73" s="1" t="s">
        <v>71</v>
      </c>
      <c r="I73">
        <v>1</v>
      </c>
      <c r="J73" t="s">
        <v>246</v>
      </c>
      <c r="K73" s="1" t="s">
        <v>174</v>
      </c>
      <c r="L73" s="1" t="s">
        <v>162</v>
      </c>
      <c r="M73">
        <v>26</v>
      </c>
      <c r="N73">
        <v>0</v>
      </c>
      <c r="O73">
        <v>0</v>
      </c>
      <c r="P73">
        <v>0</v>
      </c>
      <c r="X73" t="str">
        <f>Block[[#This Row],[服装]]&amp;Block[[#This Row],[名前]]&amp;Block[[#This Row],[レアリティ]]</f>
        <v>1周年影山飛雄ICONIC</v>
      </c>
    </row>
    <row r="74" spans="1:24" x14ac:dyDescent="0.25">
      <c r="A74">
        <f>VLOOKUP(Block[[#This Row],[No用]],SetNo[[No.用]:[vlookup 用]],2,FALSE)</f>
        <v>15</v>
      </c>
      <c r="B74">
        <f>IF(ROW()=2,1,IF(A73&lt;&gt;Block[[#This Row],[No]],1,B73+1))</f>
        <v>2</v>
      </c>
      <c r="C74" s="1" t="s">
        <v>604</v>
      </c>
      <c r="D74" s="1" t="s">
        <v>138</v>
      </c>
      <c r="E74" s="1" t="s">
        <v>77</v>
      </c>
      <c r="F74" s="1" t="s">
        <v>74</v>
      </c>
      <c r="G74" s="1" t="s">
        <v>136</v>
      </c>
      <c r="H74" s="1" t="s">
        <v>71</v>
      </c>
      <c r="I74">
        <v>1</v>
      </c>
      <c r="J74" t="s">
        <v>246</v>
      </c>
      <c r="K74" s="1" t="s">
        <v>175</v>
      </c>
      <c r="L74" s="1" t="s">
        <v>162</v>
      </c>
      <c r="M74">
        <v>26</v>
      </c>
      <c r="N74">
        <v>0</v>
      </c>
      <c r="O74">
        <v>0</v>
      </c>
      <c r="P74">
        <v>0</v>
      </c>
      <c r="X74" t="str">
        <f>Block[[#This Row],[服装]]&amp;Block[[#This Row],[名前]]&amp;Block[[#This Row],[レアリティ]]</f>
        <v>1周年影山飛雄ICONIC</v>
      </c>
    </row>
    <row r="75" spans="1:24" x14ac:dyDescent="0.25">
      <c r="A75">
        <f>VLOOKUP(Block[[#This Row],[No用]],SetNo[[No.用]:[vlookup 用]],2,FALSE)</f>
        <v>15</v>
      </c>
      <c r="B75">
        <f>IF(ROW()=2,1,IF(A74&lt;&gt;Block[[#This Row],[No]],1,B74+1))</f>
        <v>3</v>
      </c>
      <c r="C75" s="1" t="s">
        <v>604</v>
      </c>
      <c r="D75" s="1" t="s">
        <v>138</v>
      </c>
      <c r="E75" s="1" t="s">
        <v>77</v>
      </c>
      <c r="F75" s="1" t="s">
        <v>74</v>
      </c>
      <c r="G75" s="1" t="s">
        <v>136</v>
      </c>
      <c r="H75" s="1" t="s">
        <v>71</v>
      </c>
      <c r="I75">
        <v>1</v>
      </c>
      <c r="J75" t="s">
        <v>246</v>
      </c>
      <c r="K75" s="1" t="s">
        <v>247</v>
      </c>
      <c r="L75" s="1" t="s">
        <v>162</v>
      </c>
      <c r="M75">
        <v>30</v>
      </c>
      <c r="N75">
        <v>0</v>
      </c>
      <c r="O75">
        <v>0</v>
      </c>
      <c r="P75">
        <v>0</v>
      </c>
      <c r="X75" t="str">
        <f>Block[[#This Row],[服装]]&amp;Block[[#This Row],[名前]]&amp;Block[[#This Row],[レアリティ]]</f>
        <v>1周年影山飛雄ICONIC</v>
      </c>
    </row>
    <row r="76" spans="1:24" x14ac:dyDescent="0.25">
      <c r="A76">
        <f>VLOOKUP(Block[[#This Row],[No用]],SetNo[[No.用]:[vlookup 用]],2,FALSE)</f>
        <v>16</v>
      </c>
      <c r="B76">
        <f>IF(ROW()=2,1,IF(A75&lt;&gt;Block[[#This Row],[No]],1,B75+1))</f>
        <v>1</v>
      </c>
      <c r="C76" s="1" t="s">
        <v>703</v>
      </c>
      <c r="D76" s="1" t="s">
        <v>138</v>
      </c>
      <c r="E76" s="1" t="s">
        <v>73</v>
      </c>
      <c r="F76" s="1" t="s">
        <v>74</v>
      </c>
      <c r="G76" s="1" t="s">
        <v>136</v>
      </c>
      <c r="H76" s="1" t="s">
        <v>71</v>
      </c>
      <c r="I76">
        <v>1</v>
      </c>
      <c r="J76" t="s">
        <v>246</v>
      </c>
      <c r="K76" s="1" t="s">
        <v>174</v>
      </c>
      <c r="L76" s="1" t="s">
        <v>162</v>
      </c>
      <c r="M76">
        <v>26</v>
      </c>
      <c r="N76">
        <v>0</v>
      </c>
      <c r="O76">
        <v>0</v>
      </c>
      <c r="P76">
        <v>0</v>
      </c>
      <c r="X76" t="str">
        <f>Block[[#This Row],[服装]]&amp;Block[[#This Row],[名前]]&amp;Block[[#This Row],[レアリティ]]</f>
        <v>王冠影山飛雄ICONIC</v>
      </c>
    </row>
    <row r="77" spans="1:24" x14ac:dyDescent="0.25">
      <c r="A77">
        <f>VLOOKUP(Block[[#This Row],[No用]],SetNo[[No.用]:[vlookup 用]],2,FALSE)</f>
        <v>16</v>
      </c>
      <c r="B77">
        <f>IF(ROW()=2,1,IF(A76&lt;&gt;Block[[#This Row],[No]],1,B76+1))</f>
        <v>2</v>
      </c>
      <c r="C77" s="1" t="s">
        <v>703</v>
      </c>
      <c r="D77" s="1" t="s">
        <v>138</v>
      </c>
      <c r="E77" s="1" t="s">
        <v>73</v>
      </c>
      <c r="F77" s="1" t="s">
        <v>74</v>
      </c>
      <c r="G77" s="1" t="s">
        <v>136</v>
      </c>
      <c r="H77" s="1" t="s">
        <v>71</v>
      </c>
      <c r="I77">
        <v>1</v>
      </c>
      <c r="J77" t="s">
        <v>246</v>
      </c>
      <c r="K77" s="1" t="s">
        <v>175</v>
      </c>
      <c r="L77" s="1" t="s">
        <v>162</v>
      </c>
      <c r="M77">
        <v>26</v>
      </c>
      <c r="N77">
        <v>0</v>
      </c>
      <c r="O77">
        <v>0</v>
      </c>
      <c r="P77">
        <v>0</v>
      </c>
      <c r="X77" t="str">
        <f>Block[[#This Row],[服装]]&amp;Block[[#This Row],[名前]]&amp;Block[[#This Row],[レアリティ]]</f>
        <v>王冠影山飛雄ICONIC</v>
      </c>
    </row>
    <row r="78" spans="1:24" x14ac:dyDescent="0.25">
      <c r="A78">
        <f>VLOOKUP(Block[[#This Row],[No用]],SetNo[[No.用]:[vlookup 用]],2,FALSE)</f>
        <v>16</v>
      </c>
      <c r="B78">
        <f>IF(ROW()=2,1,IF(A77&lt;&gt;Block[[#This Row],[No]],1,B77+1))</f>
        <v>3</v>
      </c>
      <c r="C78" s="1" t="s">
        <v>703</v>
      </c>
      <c r="D78" s="1" t="s">
        <v>138</v>
      </c>
      <c r="E78" s="1" t="s">
        <v>73</v>
      </c>
      <c r="F78" s="1" t="s">
        <v>74</v>
      </c>
      <c r="G78" s="1" t="s">
        <v>136</v>
      </c>
      <c r="H78" s="1" t="s">
        <v>71</v>
      </c>
      <c r="I78">
        <v>1</v>
      </c>
      <c r="J78" t="s">
        <v>246</v>
      </c>
      <c r="K78" s="1" t="s">
        <v>247</v>
      </c>
      <c r="L78" s="1" t="s">
        <v>162</v>
      </c>
      <c r="M78">
        <v>30</v>
      </c>
      <c r="N78">
        <v>0</v>
      </c>
      <c r="O78">
        <v>0</v>
      </c>
      <c r="P78">
        <v>0</v>
      </c>
      <c r="X78" t="str">
        <f>Block[[#This Row],[服装]]&amp;Block[[#This Row],[名前]]&amp;Block[[#This Row],[レアリティ]]</f>
        <v>王冠影山飛雄ICONIC</v>
      </c>
    </row>
    <row r="79" spans="1:24" x14ac:dyDescent="0.25">
      <c r="A79">
        <f>VLOOKUP(Block[[#This Row],[No用]],SetNo[[No.用]:[vlookup 用]],2,FALSE)</f>
        <v>17</v>
      </c>
      <c r="B79">
        <f>IF(ROW()=2,1,IF(A78&lt;&gt;Block[[#This Row],[No]],1,B78+1))</f>
        <v>1</v>
      </c>
      <c r="C79" s="1" t="s">
        <v>771</v>
      </c>
      <c r="D79" s="1" t="s">
        <v>138</v>
      </c>
      <c r="E79" s="1" t="s">
        <v>90</v>
      </c>
      <c r="F79" s="1" t="s">
        <v>74</v>
      </c>
      <c r="G79" s="1" t="s">
        <v>136</v>
      </c>
      <c r="H79" s="1" t="s">
        <v>71</v>
      </c>
      <c r="I79">
        <v>1</v>
      </c>
      <c r="J79" t="s">
        <v>246</v>
      </c>
      <c r="K79" s="1" t="s">
        <v>174</v>
      </c>
      <c r="L79" s="1" t="s">
        <v>162</v>
      </c>
      <c r="M79">
        <v>26</v>
      </c>
      <c r="N79">
        <v>0</v>
      </c>
      <c r="O79">
        <v>0</v>
      </c>
      <c r="P79">
        <v>0</v>
      </c>
      <c r="X79" t="str">
        <f>Block[[#This Row],[服装]]&amp;Block[[#This Row],[名前]]&amp;Block[[#This Row],[レアリティ]]</f>
        <v>ジャージ影山飛雄ICONIC</v>
      </c>
    </row>
    <row r="80" spans="1:24" x14ac:dyDescent="0.25">
      <c r="A80">
        <f>VLOOKUP(Block[[#This Row],[No用]],SetNo[[No.用]:[vlookup 用]],2,FALSE)</f>
        <v>17</v>
      </c>
      <c r="B80">
        <f>IF(ROW()=2,1,IF(A79&lt;&gt;Block[[#This Row],[No]],1,B79+1))</f>
        <v>2</v>
      </c>
      <c r="C80" s="1" t="s">
        <v>771</v>
      </c>
      <c r="D80" s="1" t="s">
        <v>138</v>
      </c>
      <c r="E80" s="1" t="s">
        <v>90</v>
      </c>
      <c r="F80" s="1" t="s">
        <v>74</v>
      </c>
      <c r="G80" s="1" t="s">
        <v>136</v>
      </c>
      <c r="H80" s="1" t="s">
        <v>71</v>
      </c>
      <c r="I80">
        <v>1</v>
      </c>
      <c r="J80" t="s">
        <v>246</v>
      </c>
      <c r="K80" s="1" t="s">
        <v>175</v>
      </c>
      <c r="L80" s="1" t="s">
        <v>162</v>
      </c>
      <c r="M80">
        <v>26</v>
      </c>
      <c r="N80">
        <v>0</v>
      </c>
      <c r="O80">
        <v>0</v>
      </c>
      <c r="P80">
        <v>0</v>
      </c>
      <c r="X80" t="str">
        <f>Block[[#This Row],[服装]]&amp;Block[[#This Row],[名前]]&amp;Block[[#This Row],[レアリティ]]</f>
        <v>ジャージ影山飛雄ICONIC</v>
      </c>
    </row>
    <row r="81" spans="1:24" x14ac:dyDescent="0.25">
      <c r="A81">
        <f>VLOOKUP(Block[[#This Row],[No用]],SetNo[[No.用]:[vlookup 用]],2,FALSE)</f>
        <v>17</v>
      </c>
      <c r="B81">
        <f>IF(ROW()=2,1,IF(A80&lt;&gt;Block[[#This Row],[No]],1,B80+1))</f>
        <v>3</v>
      </c>
      <c r="C81" s="1" t="s">
        <v>771</v>
      </c>
      <c r="D81" s="1" t="s">
        <v>138</v>
      </c>
      <c r="E81" s="1" t="s">
        <v>90</v>
      </c>
      <c r="F81" s="1" t="s">
        <v>74</v>
      </c>
      <c r="G81" s="1" t="s">
        <v>136</v>
      </c>
      <c r="H81" s="1" t="s">
        <v>71</v>
      </c>
      <c r="I81">
        <v>1</v>
      </c>
      <c r="J81" t="s">
        <v>246</v>
      </c>
      <c r="K81" s="1" t="s">
        <v>247</v>
      </c>
      <c r="L81" s="1" t="s">
        <v>162</v>
      </c>
      <c r="M81">
        <v>30</v>
      </c>
      <c r="N81">
        <v>0</v>
      </c>
      <c r="O81">
        <v>0</v>
      </c>
      <c r="P81">
        <v>0</v>
      </c>
      <c r="X81" t="str">
        <f>Block[[#This Row],[服装]]&amp;Block[[#This Row],[名前]]&amp;Block[[#This Row],[レアリティ]]</f>
        <v>ジャージ影山飛雄ICONIC</v>
      </c>
    </row>
    <row r="82" spans="1:24" x14ac:dyDescent="0.25">
      <c r="A82">
        <f>VLOOKUP(Block[[#This Row],[No用]],SetNo[[No.用]:[vlookup 用]],2,FALSE)</f>
        <v>17</v>
      </c>
      <c r="B82">
        <f>IF(ROW()=2,1,IF(A81&lt;&gt;Block[[#This Row],[No]],1,B81+1))</f>
        <v>4</v>
      </c>
      <c r="C82" s="1" t="s">
        <v>771</v>
      </c>
      <c r="D82" s="1" t="s">
        <v>138</v>
      </c>
      <c r="E82" s="1" t="s">
        <v>90</v>
      </c>
      <c r="F82" s="1" t="s">
        <v>74</v>
      </c>
      <c r="G82" s="1" t="s">
        <v>136</v>
      </c>
      <c r="H82" s="1" t="s">
        <v>71</v>
      </c>
      <c r="I82">
        <v>1</v>
      </c>
      <c r="J82" t="s">
        <v>246</v>
      </c>
      <c r="K82" s="1" t="s">
        <v>183</v>
      </c>
      <c r="L82" s="1" t="s">
        <v>224</v>
      </c>
      <c r="M82">
        <v>54</v>
      </c>
      <c r="N82">
        <v>5</v>
      </c>
      <c r="O82">
        <v>64</v>
      </c>
      <c r="P82">
        <v>7</v>
      </c>
      <c r="W82" s="1" t="s">
        <v>1303</v>
      </c>
      <c r="X82" t="str">
        <f>Block[[#This Row],[服装]]&amp;Block[[#This Row],[名前]]&amp;Block[[#This Row],[レアリティ]]</f>
        <v>ジャージ影山飛雄ICONIC</v>
      </c>
    </row>
    <row r="83" spans="1:24" x14ac:dyDescent="0.25">
      <c r="A83">
        <f>VLOOKUP(Block[[#This Row],[No用]],SetNo[[No.用]:[vlookup 用]],2,FALSE)</f>
        <v>18</v>
      </c>
      <c r="B83">
        <f>IF(ROW()=2,1,IF(A82&lt;&gt;Block[[#This Row],[No]],1,B82+1))</f>
        <v>1</v>
      </c>
      <c r="C83" s="1" t="s">
        <v>871</v>
      </c>
      <c r="D83" s="1" t="s">
        <v>138</v>
      </c>
      <c r="E83" s="1" t="s">
        <v>77</v>
      </c>
      <c r="F83" s="1" t="s">
        <v>74</v>
      </c>
      <c r="G83" s="1" t="s">
        <v>136</v>
      </c>
      <c r="H83" s="1" t="s">
        <v>71</v>
      </c>
      <c r="I83">
        <v>1</v>
      </c>
      <c r="J83" t="s">
        <v>246</v>
      </c>
      <c r="K83" s="1" t="s">
        <v>174</v>
      </c>
      <c r="L83" s="1" t="s">
        <v>162</v>
      </c>
      <c r="M83">
        <v>26</v>
      </c>
      <c r="N83">
        <v>0</v>
      </c>
      <c r="O83">
        <v>0</v>
      </c>
      <c r="P83">
        <v>0</v>
      </c>
      <c r="X83" t="str">
        <f>Block[[#This Row],[服装]]&amp;Block[[#This Row],[名前]]&amp;Block[[#This Row],[レアリティ]]</f>
        <v>2周年影山飛雄ICONIC</v>
      </c>
    </row>
    <row r="84" spans="1:24" x14ac:dyDescent="0.25">
      <c r="A84">
        <f>VLOOKUP(Block[[#This Row],[No用]],SetNo[[No.用]:[vlookup 用]],2,FALSE)</f>
        <v>18</v>
      </c>
      <c r="B84">
        <f>IF(ROW()=2,1,IF(A83&lt;&gt;Block[[#This Row],[No]],1,B83+1))</f>
        <v>2</v>
      </c>
      <c r="C84" s="1" t="s">
        <v>871</v>
      </c>
      <c r="D84" s="1" t="s">
        <v>138</v>
      </c>
      <c r="E84" s="1" t="s">
        <v>77</v>
      </c>
      <c r="F84" s="1" t="s">
        <v>74</v>
      </c>
      <c r="G84" s="1" t="s">
        <v>136</v>
      </c>
      <c r="H84" s="1" t="s">
        <v>71</v>
      </c>
      <c r="I84">
        <v>1</v>
      </c>
      <c r="J84" t="s">
        <v>246</v>
      </c>
      <c r="K84" s="1" t="s">
        <v>175</v>
      </c>
      <c r="L84" s="1" t="s">
        <v>162</v>
      </c>
      <c r="M84">
        <v>26</v>
      </c>
      <c r="N84">
        <v>0</v>
      </c>
      <c r="O84">
        <v>0</v>
      </c>
      <c r="P84">
        <v>0</v>
      </c>
      <c r="X84" t="str">
        <f>Block[[#This Row],[服装]]&amp;Block[[#This Row],[名前]]&amp;Block[[#This Row],[レアリティ]]</f>
        <v>2周年影山飛雄ICONIC</v>
      </c>
    </row>
    <row r="85" spans="1:24" x14ac:dyDescent="0.25">
      <c r="A85">
        <f>VLOOKUP(Block[[#This Row],[No用]],SetNo[[No.用]:[vlookup 用]],2,FALSE)</f>
        <v>18</v>
      </c>
      <c r="B85">
        <f>IF(ROW()=2,1,IF(A84&lt;&gt;Block[[#This Row],[No]],1,B84+1))</f>
        <v>3</v>
      </c>
      <c r="C85" s="1" t="s">
        <v>871</v>
      </c>
      <c r="D85" s="1" t="s">
        <v>138</v>
      </c>
      <c r="E85" s="1" t="s">
        <v>77</v>
      </c>
      <c r="F85" s="1" t="s">
        <v>74</v>
      </c>
      <c r="G85" s="1" t="s">
        <v>136</v>
      </c>
      <c r="H85" s="1" t="s">
        <v>71</v>
      </c>
      <c r="I85">
        <v>1</v>
      </c>
      <c r="J85" t="s">
        <v>246</v>
      </c>
      <c r="K85" s="1" t="s">
        <v>247</v>
      </c>
      <c r="L85" s="1" t="s">
        <v>162</v>
      </c>
      <c r="M85">
        <v>30</v>
      </c>
      <c r="N85">
        <v>0</v>
      </c>
      <c r="O85">
        <v>0</v>
      </c>
      <c r="P85">
        <v>0</v>
      </c>
      <c r="X85" t="str">
        <f>Block[[#This Row],[服装]]&amp;Block[[#This Row],[名前]]&amp;Block[[#This Row],[レアリティ]]</f>
        <v>2周年影山飛雄ICONIC</v>
      </c>
    </row>
    <row r="86" spans="1:24" x14ac:dyDescent="0.25">
      <c r="A86">
        <f>VLOOKUP(Block[[#This Row],[No用]],SetNo[[No.用]:[vlookup 用]],2,FALSE)</f>
        <v>19</v>
      </c>
      <c r="B86">
        <f>IF(ROW()=2,1,IF(A85&lt;&gt;Block[[#This Row],[No]],1,B85+1))</f>
        <v>1</v>
      </c>
      <c r="C86" s="1" t="s">
        <v>911</v>
      </c>
      <c r="D86" s="1" t="s">
        <v>138</v>
      </c>
      <c r="E86" s="1" t="s">
        <v>73</v>
      </c>
      <c r="F86" s="1" t="s">
        <v>74</v>
      </c>
      <c r="G86" s="1" t="s">
        <v>136</v>
      </c>
      <c r="H86" s="1" t="s">
        <v>71</v>
      </c>
      <c r="I86">
        <v>1</v>
      </c>
      <c r="J86" t="s">
        <v>246</v>
      </c>
      <c r="K86" s="1" t="s">
        <v>174</v>
      </c>
      <c r="L86" s="1" t="s">
        <v>178</v>
      </c>
      <c r="M86">
        <v>30</v>
      </c>
      <c r="N86">
        <v>0</v>
      </c>
      <c r="O86">
        <v>0</v>
      </c>
      <c r="P86">
        <v>0</v>
      </c>
      <c r="X86" t="str">
        <f>Block[[#This Row],[服装]]&amp;Block[[#This Row],[名前]]&amp;Block[[#This Row],[レアリティ]]</f>
        <v>中学生影山飛雄ICONIC</v>
      </c>
    </row>
    <row r="87" spans="1:24" x14ac:dyDescent="0.25">
      <c r="A87">
        <f>VLOOKUP(Block[[#This Row],[No用]],SetNo[[No.用]:[vlookup 用]],2,FALSE)</f>
        <v>19</v>
      </c>
      <c r="B87">
        <f>IF(ROW()=2,1,IF(A86&lt;&gt;Block[[#This Row],[No]],1,B86+1))</f>
        <v>2</v>
      </c>
      <c r="C87" s="1" t="s">
        <v>911</v>
      </c>
      <c r="D87" s="1" t="s">
        <v>138</v>
      </c>
      <c r="E87" s="1" t="s">
        <v>73</v>
      </c>
      <c r="F87" s="1" t="s">
        <v>74</v>
      </c>
      <c r="G87" s="1" t="s">
        <v>136</v>
      </c>
      <c r="H87" s="1" t="s">
        <v>71</v>
      </c>
      <c r="I87">
        <v>1</v>
      </c>
      <c r="J87" t="s">
        <v>246</v>
      </c>
      <c r="K87" s="1" t="s">
        <v>175</v>
      </c>
      <c r="L87" s="1" t="s">
        <v>178</v>
      </c>
      <c r="M87">
        <v>30</v>
      </c>
      <c r="N87">
        <v>0</v>
      </c>
      <c r="O87">
        <v>0</v>
      </c>
      <c r="P87">
        <v>0</v>
      </c>
      <c r="X87" t="str">
        <f>Block[[#This Row],[服装]]&amp;Block[[#This Row],[名前]]&amp;Block[[#This Row],[レアリティ]]</f>
        <v>中学生影山飛雄ICONIC</v>
      </c>
    </row>
    <row r="88" spans="1:24" x14ac:dyDescent="0.25">
      <c r="A88">
        <f>VLOOKUP(Block[[#This Row],[No用]],SetNo[[No.用]:[vlookup 用]],2,FALSE)</f>
        <v>19</v>
      </c>
      <c r="B88">
        <f>IF(ROW()=2,1,IF(A87&lt;&gt;Block[[#This Row],[No]],1,B87+1))</f>
        <v>3</v>
      </c>
      <c r="C88" s="1" t="s">
        <v>911</v>
      </c>
      <c r="D88" s="1" t="s">
        <v>138</v>
      </c>
      <c r="E88" s="1" t="s">
        <v>73</v>
      </c>
      <c r="F88" s="1" t="s">
        <v>74</v>
      </c>
      <c r="G88" s="1" t="s">
        <v>136</v>
      </c>
      <c r="H88" s="1" t="s">
        <v>71</v>
      </c>
      <c r="I88">
        <v>1</v>
      </c>
      <c r="J88" t="s">
        <v>246</v>
      </c>
      <c r="K88" s="1" t="s">
        <v>247</v>
      </c>
      <c r="L88" s="1" t="s">
        <v>162</v>
      </c>
      <c r="M88">
        <v>31</v>
      </c>
      <c r="N88">
        <v>0</v>
      </c>
      <c r="O88">
        <v>0</v>
      </c>
      <c r="P88">
        <v>0</v>
      </c>
      <c r="X88" t="str">
        <f>Block[[#This Row],[服装]]&amp;Block[[#This Row],[名前]]&amp;Block[[#This Row],[レアリティ]]</f>
        <v>中学生影山飛雄ICONIC</v>
      </c>
    </row>
    <row r="89" spans="1:24" x14ac:dyDescent="0.25">
      <c r="A89">
        <f>VLOOKUP(Block[[#This Row],[No用]],SetNo[[No.用]:[vlookup 用]],2,FALSE)</f>
        <v>19</v>
      </c>
      <c r="B89">
        <f>IF(ROW()=2,1,IF(A88&lt;&gt;Block[[#This Row],[No]],1,B88+1))</f>
        <v>4</v>
      </c>
      <c r="C89" s="1" t="s">
        <v>911</v>
      </c>
      <c r="D89" s="1" t="s">
        <v>138</v>
      </c>
      <c r="E89" s="1" t="s">
        <v>73</v>
      </c>
      <c r="F89" s="1" t="s">
        <v>74</v>
      </c>
      <c r="G89" s="1" t="s">
        <v>136</v>
      </c>
      <c r="H89" s="1" t="s">
        <v>71</v>
      </c>
      <c r="I89">
        <v>1</v>
      </c>
      <c r="J89" t="s">
        <v>246</v>
      </c>
      <c r="K89" s="1" t="s">
        <v>183</v>
      </c>
      <c r="L89" s="1" t="s">
        <v>224</v>
      </c>
      <c r="M89">
        <v>54</v>
      </c>
      <c r="N89">
        <v>5</v>
      </c>
      <c r="O89">
        <v>64</v>
      </c>
      <c r="P89">
        <v>7</v>
      </c>
      <c r="W89" s="1" t="s">
        <v>1303</v>
      </c>
      <c r="X89" t="str">
        <f>Block[[#This Row],[服装]]&amp;Block[[#This Row],[名前]]&amp;Block[[#This Row],[レアリティ]]</f>
        <v>中学生影山飛雄ICONIC</v>
      </c>
    </row>
    <row r="90" spans="1:24" x14ac:dyDescent="0.25">
      <c r="A90">
        <f>VLOOKUP(Block[[#This Row],[No用]],SetNo[[No.用]:[vlookup 用]],2,FALSE)</f>
        <v>20</v>
      </c>
      <c r="B90">
        <f>IF(ROW()=2,1,IF(A89&lt;&gt;Block[[#This Row],[No]],1,B89+1))</f>
        <v>1</v>
      </c>
      <c r="C90" s="1" t="s">
        <v>1113</v>
      </c>
      <c r="D90" s="1" t="s">
        <v>138</v>
      </c>
      <c r="E90" s="1" t="s">
        <v>90</v>
      </c>
      <c r="F90" s="1" t="s">
        <v>74</v>
      </c>
      <c r="G90" s="1" t="s">
        <v>136</v>
      </c>
      <c r="H90" s="1" t="s">
        <v>71</v>
      </c>
      <c r="I90">
        <v>1</v>
      </c>
      <c r="J90" t="s">
        <v>246</v>
      </c>
      <c r="K90" s="1" t="s">
        <v>174</v>
      </c>
      <c r="L90" s="1" t="s">
        <v>162</v>
      </c>
      <c r="M90">
        <v>27</v>
      </c>
      <c r="N90">
        <v>0</v>
      </c>
      <c r="O90">
        <v>0</v>
      </c>
      <c r="P90">
        <v>0</v>
      </c>
      <c r="X90" t="str">
        <f>Block[[#This Row],[服装]]&amp;Block[[#This Row],[名前]]&amp;Block[[#This Row],[レアリティ]]</f>
        <v>文化祭3影山飛雄ICONIC</v>
      </c>
    </row>
    <row r="91" spans="1:24" x14ac:dyDescent="0.25">
      <c r="A91">
        <f>VLOOKUP(Block[[#This Row],[No用]],SetNo[[No.用]:[vlookup 用]],2,FALSE)</f>
        <v>20</v>
      </c>
      <c r="B91">
        <f>IF(ROW()=2,1,IF(A90&lt;&gt;Block[[#This Row],[No]],1,B90+1))</f>
        <v>2</v>
      </c>
      <c r="C91" s="1" t="s">
        <v>1113</v>
      </c>
      <c r="D91" s="1" t="s">
        <v>138</v>
      </c>
      <c r="E91" s="1" t="s">
        <v>90</v>
      </c>
      <c r="F91" s="1" t="s">
        <v>74</v>
      </c>
      <c r="G91" s="1" t="s">
        <v>136</v>
      </c>
      <c r="H91" s="1" t="s">
        <v>71</v>
      </c>
      <c r="I91">
        <v>1</v>
      </c>
      <c r="J91" t="s">
        <v>246</v>
      </c>
      <c r="K91" s="1" t="s">
        <v>175</v>
      </c>
      <c r="L91" s="1" t="s">
        <v>162</v>
      </c>
      <c r="M91">
        <v>27</v>
      </c>
      <c r="N91">
        <v>0</v>
      </c>
      <c r="O91">
        <v>0</v>
      </c>
      <c r="P91">
        <v>0</v>
      </c>
      <c r="X91" t="str">
        <f>Block[[#This Row],[服装]]&amp;Block[[#This Row],[名前]]&amp;Block[[#This Row],[レアリティ]]</f>
        <v>文化祭3影山飛雄ICONIC</v>
      </c>
    </row>
    <row r="92" spans="1:24" x14ac:dyDescent="0.25">
      <c r="A92">
        <f>VLOOKUP(Block[[#This Row],[No用]],SetNo[[No.用]:[vlookup 用]],2,FALSE)</f>
        <v>20</v>
      </c>
      <c r="B92">
        <f>IF(ROW()=2,1,IF(A91&lt;&gt;Block[[#This Row],[No]],1,B91+1))</f>
        <v>3</v>
      </c>
      <c r="C92" s="1" t="s">
        <v>1113</v>
      </c>
      <c r="D92" s="1" t="s">
        <v>138</v>
      </c>
      <c r="E92" s="1" t="s">
        <v>90</v>
      </c>
      <c r="F92" s="1" t="s">
        <v>74</v>
      </c>
      <c r="G92" s="1" t="s">
        <v>136</v>
      </c>
      <c r="H92" s="1" t="s">
        <v>71</v>
      </c>
      <c r="I92">
        <v>1</v>
      </c>
      <c r="J92" t="s">
        <v>246</v>
      </c>
      <c r="K92" s="1" t="s">
        <v>247</v>
      </c>
      <c r="L92" s="1" t="s">
        <v>162</v>
      </c>
      <c r="M92">
        <v>31</v>
      </c>
      <c r="N92">
        <v>0</v>
      </c>
      <c r="O92">
        <v>0</v>
      </c>
      <c r="P92">
        <v>0</v>
      </c>
      <c r="X92" t="str">
        <f>Block[[#This Row],[服装]]&amp;Block[[#This Row],[名前]]&amp;Block[[#This Row],[レアリティ]]</f>
        <v>文化祭3影山飛雄ICONIC</v>
      </c>
    </row>
    <row r="93" spans="1:24" x14ac:dyDescent="0.25">
      <c r="A93">
        <f>VLOOKUP(Block[[#This Row],[No用]],SetNo[[No.用]:[vlookup 用]],2,FALSE)</f>
        <v>21</v>
      </c>
      <c r="B93">
        <f>IF(ROW()=2,1,IF(A92&lt;&gt;Block[[#This Row],[No]],1,B92+1))</f>
        <v>1</v>
      </c>
      <c r="C93" s="1" t="s">
        <v>1559</v>
      </c>
      <c r="D93" s="1" t="s">
        <v>138</v>
      </c>
      <c r="E93" s="1" t="s">
        <v>77</v>
      </c>
      <c r="F93" s="1" t="s">
        <v>74</v>
      </c>
      <c r="G93" s="1" t="s">
        <v>136</v>
      </c>
      <c r="H93" s="1" t="s">
        <v>71</v>
      </c>
      <c r="I93">
        <v>1</v>
      </c>
      <c r="J93" t="s">
        <v>246</v>
      </c>
      <c r="K93" s="1" t="s">
        <v>174</v>
      </c>
      <c r="L93" s="1" t="s">
        <v>162</v>
      </c>
      <c r="M93">
        <v>27</v>
      </c>
      <c r="N93">
        <v>0</v>
      </c>
      <c r="O93">
        <v>0</v>
      </c>
      <c r="P93">
        <v>0</v>
      </c>
      <c r="X93" t="str">
        <f>Block[[#This Row],[服装]]&amp;Block[[#This Row],[名前]]&amp;Block[[#This Row],[レアリティ]]</f>
        <v>格ゲー影山飛雄ICONIC</v>
      </c>
    </row>
    <row r="94" spans="1:24" x14ac:dyDescent="0.25">
      <c r="A94">
        <f>VLOOKUP(Block[[#This Row],[No用]],SetNo[[No.用]:[vlookup 用]],2,FALSE)</f>
        <v>21</v>
      </c>
      <c r="B94">
        <f>IF(ROW()=2,1,IF(A93&lt;&gt;Block[[#This Row],[No]],1,B93+1))</f>
        <v>2</v>
      </c>
      <c r="C94" s="1" t="s">
        <v>1559</v>
      </c>
      <c r="D94" s="1" t="s">
        <v>138</v>
      </c>
      <c r="E94" s="1" t="s">
        <v>77</v>
      </c>
      <c r="F94" s="1" t="s">
        <v>74</v>
      </c>
      <c r="G94" s="1" t="s">
        <v>136</v>
      </c>
      <c r="H94" s="1" t="s">
        <v>71</v>
      </c>
      <c r="I94">
        <v>1</v>
      </c>
      <c r="J94" t="s">
        <v>246</v>
      </c>
      <c r="K94" s="1" t="s">
        <v>175</v>
      </c>
      <c r="L94" s="1" t="s">
        <v>162</v>
      </c>
      <c r="M94">
        <v>27</v>
      </c>
      <c r="N94">
        <v>0</v>
      </c>
      <c r="O94">
        <v>0</v>
      </c>
      <c r="P94">
        <v>0</v>
      </c>
      <c r="X94" t="str">
        <f>Block[[#This Row],[服装]]&amp;Block[[#This Row],[名前]]&amp;Block[[#This Row],[レアリティ]]</f>
        <v>格ゲー影山飛雄ICONIC</v>
      </c>
    </row>
    <row r="95" spans="1:24" x14ac:dyDescent="0.25">
      <c r="A95">
        <f>VLOOKUP(Block[[#This Row],[No用]],SetNo[[No.用]:[vlookup 用]],2,FALSE)</f>
        <v>21</v>
      </c>
      <c r="B95">
        <f>IF(ROW()=2,1,IF(A94&lt;&gt;Block[[#This Row],[No]],1,B94+1))</f>
        <v>3</v>
      </c>
      <c r="C95" s="1" t="s">
        <v>1559</v>
      </c>
      <c r="D95" s="1" t="s">
        <v>138</v>
      </c>
      <c r="E95" s="1" t="s">
        <v>77</v>
      </c>
      <c r="F95" s="1" t="s">
        <v>74</v>
      </c>
      <c r="G95" s="1" t="s">
        <v>136</v>
      </c>
      <c r="H95" s="1" t="s">
        <v>71</v>
      </c>
      <c r="I95">
        <v>1</v>
      </c>
      <c r="J95" t="s">
        <v>246</v>
      </c>
      <c r="K95" s="1" t="s">
        <v>247</v>
      </c>
      <c r="L95" s="1" t="s">
        <v>162</v>
      </c>
      <c r="M95">
        <v>31</v>
      </c>
      <c r="N95">
        <v>0</v>
      </c>
      <c r="O95">
        <v>0</v>
      </c>
      <c r="P95">
        <v>0</v>
      </c>
      <c r="X95" t="str">
        <f>Block[[#This Row],[服装]]&amp;Block[[#This Row],[名前]]&amp;Block[[#This Row],[レアリティ]]</f>
        <v>格ゲー影山飛雄ICONIC</v>
      </c>
    </row>
    <row r="96" spans="1:24" x14ac:dyDescent="0.25">
      <c r="A96">
        <f>VLOOKUP(Block[[#This Row],[No用]],SetNo[[No.用]:[vlookup 用]],2,FALSE)</f>
        <v>22</v>
      </c>
      <c r="B96">
        <f>IF(ROW()=2,1,IF(A89&lt;&gt;Block[[#This Row],[No]],1,B89+1))</f>
        <v>1</v>
      </c>
      <c r="C96" t="s">
        <v>108</v>
      </c>
      <c r="D96" t="s">
        <v>139</v>
      </c>
      <c r="E96" t="s">
        <v>77</v>
      </c>
      <c r="F96" t="s">
        <v>82</v>
      </c>
      <c r="G96" t="s">
        <v>136</v>
      </c>
      <c r="H96" t="s">
        <v>71</v>
      </c>
      <c r="I96">
        <v>1</v>
      </c>
      <c r="J96" t="s">
        <v>246</v>
      </c>
      <c r="K96" t="s">
        <v>174</v>
      </c>
      <c r="L96" t="s">
        <v>162</v>
      </c>
      <c r="M96">
        <v>30</v>
      </c>
      <c r="N96">
        <v>0</v>
      </c>
      <c r="O96">
        <v>0</v>
      </c>
      <c r="P96">
        <v>0</v>
      </c>
      <c r="X96" t="str">
        <f>Block[[#This Row],[服装]]&amp;Block[[#This Row],[名前]]&amp;Block[[#This Row],[レアリティ]]</f>
        <v>ユニフォーム月島蛍ICONIC</v>
      </c>
    </row>
    <row r="97" spans="1:24" x14ac:dyDescent="0.25">
      <c r="A97">
        <f>VLOOKUP(Block[[#This Row],[No用]],SetNo[[No.用]:[vlookup 用]],2,FALSE)</f>
        <v>22</v>
      </c>
      <c r="B97">
        <f>IF(ROW()=2,1,IF(A96&lt;&gt;Block[[#This Row],[No]],1,B96+1))</f>
        <v>2</v>
      </c>
      <c r="C97" t="s">
        <v>108</v>
      </c>
      <c r="D97" t="s">
        <v>139</v>
      </c>
      <c r="E97" t="s">
        <v>77</v>
      </c>
      <c r="F97" t="s">
        <v>82</v>
      </c>
      <c r="G97" t="s">
        <v>136</v>
      </c>
      <c r="H97" t="s">
        <v>71</v>
      </c>
      <c r="I97">
        <v>1</v>
      </c>
      <c r="J97" t="s">
        <v>246</v>
      </c>
      <c r="K97" t="s">
        <v>175</v>
      </c>
      <c r="L97" t="s">
        <v>162</v>
      </c>
      <c r="M97">
        <v>30</v>
      </c>
      <c r="N97">
        <v>0</v>
      </c>
      <c r="O97">
        <v>0</v>
      </c>
      <c r="P97">
        <v>0</v>
      </c>
      <c r="X97" t="str">
        <f>Block[[#This Row],[服装]]&amp;Block[[#This Row],[名前]]&amp;Block[[#This Row],[レアリティ]]</f>
        <v>ユニフォーム月島蛍ICONIC</v>
      </c>
    </row>
    <row r="98" spans="1:24" x14ac:dyDescent="0.25">
      <c r="A98">
        <f>VLOOKUP(Block[[#This Row],[No用]],SetNo[[No.用]:[vlookup 用]],2,FALSE)</f>
        <v>22</v>
      </c>
      <c r="B98">
        <f>IF(ROW()=2,1,IF(A97&lt;&gt;Block[[#This Row],[No]],1,B97+1))</f>
        <v>3</v>
      </c>
      <c r="C98" t="s">
        <v>108</v>
      </c>
      <c r="D98" t="s">
        <v>139</v>
      </c>
      <c r="E98" t="s">
        <v>77</v>
      </c>
      <c r="F98" t="s">
        <v>82</v>
      </c>
      <c r="G98" t="s">
        <v>136</v>
      </c>
      <c r="H98" t="s">
        <v>71</v>
      </c>
      <c r="I98">
        <v>1</v>
      </c>
      <c r="J98" t="s">
        <v>246</v>
      </c>
      <c r="K98" t="s">
        <v>192</v>
      </c>
      <c r="L98" t="s">
        <v>173</v>
      </c>
      <c r="M98">
        <v>35</v>
      </c>
      <c r="N98">
        <v>0</v>
      </c>
      <c r="O98">
        <v>0</v>
      </c>
      <c r="P98">
        <v>0</v>
      </c>
      <c r="X98" t="str">
        <f>Block[[#This Row],[服装]]&amp;Block[[#This Row],[名前]]&amp;Block[[#This Row],[レアリティ]]</f>
        <v>ユニフォーム月島蛍ICONIC</v>
      </c>
    </row>
    <row r="99" spans="1:24" x14ac:dyDescent="0.25">
      <c r="A99">
        <f>VLOOKUP(Block[[#This Row],[No用]],SetNo[[No.用]:[vlookup 用]],2,FALSE)</f>
        <v>22</v>
      </c>
      <c r="B99">
        <f>IF(ROW()=2,1,IF(A98&lt;&gt;Block[[#This Row],[No]],1,B98+1))</f>
        <v>4</v>
      </c>
      <c r="C99" t="s">
        <v>108</v>
      </c>
      <c r="D99" t="s">
        <v>139</v>
      </c>
      <c r="E99" t="s">
        <v>77</v>
      </c>
      <c r="F99" t="s">
        <v>82</v>
      </c>
      <c r="G99" t="s">
        <v>136</v>
      </c>
      <c r="H99" t="s">
        <v>71</v>
      </c>
      <c r="I99">
        <v>1</v>
      </c>
      <c r="J99" t="s">
        <v>246</v>
      </c>
      <c r="K99" s="1" t="s">
        <v>247</v>
      </c>
      <c r="L99" t="s">
        <v>162</v>
      </c>
      <c r="M99">
        <v>30</v>
      </c>
      <c r="N99">
        <v>0</v>
      </c>
      <c r="O99">
        <v>0</v>
      </c>
      <c r="P99">
        <v>0</v>
      </c>
      <c r="X99" t="str">
        <f>Block[[#This Row],[服装]]&amp;Block[[#This Row],[名前]]&amp;Block[[#This Row],[レアリティ]]</f>
        <v>ユニフォーム月島蛍ICONIC</v>
      </c>
    </row>
    <row r="100" spans="1:24" x14ac:dyDescent="0.25">
      <c r="A100">
        <f>VLOOKUP(Block[[#This Row],[No用]],SetNo[[No.用]:[vlookup 用]],2,FALSE)</f>
        <v>22</v>
      </c>
      <c r="B100">
        <f>IF(ROW()=2,1,IF(A99&lt;&gt;Block[[#This Row],[No]],1,B99+1))</f>
        <v>5</v>
      </c>
      <c r="C100" t="s">
        <v>108</v>
      </c>
      <c r="D100" t="s">
        <v>139</v>
      </c>
      <c r="E100" t="s">
        <v>77</v>
      </c>
      <c r="F100" t="s">
        <v>82</v>
      </c>
      <c r="G100" t="s">
        <v>136</v>
      </c>
      <c r="H100" t="s">
        <v>71</v>
      </c>
      <c r="I100">
        <v>1</v>
      </c>
      <c r="J100" t="s">
        <v>246</v>
      </c>
      <c r="K100" t="s">
        <v>183</v>
      </c>
      <c r="L100" t="s">
        <v>224</v>
      </c>
      <c r="M100">
        <v>37</v>
      </c>
      <c r="N100">
        <v>5</v>
      </c>
      <c r="O100">
        <v>47</v>
      </c>
      <c r="P100">
        <v>7</v>
      </c>
      <c r="W100" s="1" t="s">
        <v>1416</v>
      </c>
      <c r="X100" t="str">
        <f>Block[[#This Row],[服装]]&amp;Block[[#This Row],[名前]]&amp;Block[[#This Row],[レアリティ]]</f>
        <v>ユニフォーム月島蛍ICONIC</v>
      </c>
    </row>
    <row r="101" spans="1:24" x14ac:dyDescent="0.25">
      <c r="A101">
        <f>VLOOKUP(Block[[#This Row],[No用]],SetNo[[No.用]:[vlookup 用]],2,FALSE)</f>
        <v>23</v>
      </c>
      <c r="B101">
        <f>IF(ROW()=2,1,IF(A100&lt;&gt;Block[[#This Row],[No]],1,B100+1))</f>
        <v>1</v>
      </c>
      <c r="C101" t="s">
        <v>116</v>
      </c>
      <c r="D101" t="s">
        <v>139</v>
      </c>
      <c r="E101" t="s">
        <v>73</v>
      </c>
      <c r="F101" t="s">
        <v>82</v>
      </c>
      <c r="G101" t="s">
        <v>136</v>
      </c>
      <c r="H101" t="s">
        <v>71</v>
      </c>
      <c r="I101">
        <v>1</v>
      </c>
      <c r="J101" t="s">
        <v>246</v>
      </c>
      <c r="K101" t="s">
        <v>174</v>
      </c>
      <c r="L101" t="s">
        <v>178</v>
      </c>
      <c r="M101">
        <v>33</v>
      </c>
      <c r="N101">
        <v>0</v>
      </c>
      <c r="O101">
        <v>0</v>
      </c>
      <c r="P101">
        <v>0</v>
      </c>
      <c r="X101" t="str">
        <f>Block[[#This Row],[服装]]&amp;Block[[#This Row],[名前]]&amp;Block[[#This Row],[レアリティ]]</f>
        <v>水着月島蛍ICONIC</v>
      </c>
    </row>
    <row r="102" spans="1:24" x14ac:dyDescent="0.25">
      <c r="A102">
        <f>VLOOKUP(Block[[#This Row],[No用]],SetNo[[No.用]:[vlookup 用]],2,FALSE)</f>
        <v>23</v>
      </c>
      <c r="B102">
        <f>IF(ROW()=2,1,IF(A101&lt;&gt;Block[[#This Row],[No]],1,B101+1))</f>
        <v>2</v>
      </c>
      <c r="C102" t="s">
        <v>116</v>
      </c>
      <c r="D102" t="s">
        <v>139</v>
      </c>
      <c r="E102" t="s">
        <v>73</v>
      </c>
      <c r="F102" t="s">
        <v>82</v>
      </c>
      <c r="G102" t="s">
        <v>136</v>
      </c>
      <c r="H102" t="s">
        <v>71</v>
      </c>
      <c r="I102">
        <v>1</v>
      </c>
      <c r="J102" t="s">
        <v>246</v>
      </c>
      <c r="K102" t="s">
        <v>175</v>
      </c>
      <c r="L102" t="s">
        <v>178</v>
      </c>
      <c r="M102">
        <v>33</v>
      </c>
      <c r="N102">
        <v>0</v>
      </c>
      <c r="O102">
        <v>0</v>
      </c>
      <c r="P102">
        <v>0</v>
      </c>
      <c r="X102" t="str">
        <f>Block[[#This Row],[服装]]&amp;Block[[#This Row],[名前]]&amp;Block[[#This Row],[レアリティ]]</f>
        <v>水着月島蛍ICONIC</v>
      </c>
    </row>
    <row r="103" spans="1:24" x14ac:dyDescent="0.25">
      <c r="A103">
        <f>VLOOKUP(Block[[#This Row],[No用]],SetNo[[No.用]:[vlookup 用]],2,FALSE)</f>
        <v>23</v>
      </c>
      <c r="B103">
        <f>IF(ROW()=2,1,IF(A102&lt;&gt;Block[[#This Row],[No]],1,B102+1))</f>
        <v>3</v>
      </c>
      <c r="C103" t="s">
        <v>116</v>
      </c>
      <c r="D103" t="s">
        <v>139</v>
      </c>
      <c r="E103" t="s">
        <v>73</v>
      </c>
      <c r="F103" t="s">
        <v>82</v>
      </c>
      <c r="G103" t="s">
        <v>136</v>
      </c>
      <c r="H103" t="s">
        <v>71</v>
      </c>
      <c r="I103">
        <v>1</v>
      </c>
      <c r="J103" t="s">
        <v>246</v>
      </c>
      <c r="K103" t="s">
        <v>179</v>
      </c>
      <c r="L103" t="s">
        <v>178</v>
      </c>
      <c r="M103">
        <v>34</v>
      </c>
      <c r="N103">
        <v>0</v>
      </c>
      <c r="O103">
        <v>0</v>
      </c>
      <c r="P103">
        <v>0</v>
      </c>
      <c r="X103" t="str">
        <f>Block[[#This Row],[服装]]&amp;Block[[#This Row],[名前]]&amp;Block[[#This Row],[レアリティ]]</f>
        <v>水着月島蛍ICONIC</v>
      </c>
    </row>
    <row r="104" spans="1:24" x14ac:dyDescent="0.25">
      <c r="A104">
        <f>VLOOKUP(Block[[#This Row],[No用]],SetNo[[No.用]:[vlookup 用]],2,FALSE)</f>
        <v>23</v>
      </c>
      <c r="B104">
        <f>IF(ROW()=2,1,IF(A103&lt;&gt;Block[[#This Row],[No]],1,B103+1))</f>
        <v>4</v>
      </c>
      <c r="C104" t="s">
        <v>116</v>
      </c>
      <c r="D104" t="s">
        <v>139</v>
      </c>
      <c r="E104" t="s">
        <v>73</v>
      </c>
      <c r="F104" t="s">
        <v>82</v>
      </c>
      <c r="G104" t="s">
        <v>136</v>
      </c>
      <c r="H104" t="s">
        <v>71</v>
      </c>
      <c r="I104">
        <v>1</v>
      </c>
      <c r="J104" t="s">
        <v>246</v>
      </c>
      <c r="K104" t="s">
        <v>192</v>
      </c>
      <c r="L104" t="s">
        <v>173</v>
      </c>
      <c r="M104">
        <v>36</v>
      </c>
      <c r="N104">
        <v>0</v>
      </c>
      <c r="O104">
        <v>0</v>
      </c>
      <c r="P104">
        <v>0</v>
      </c>
      <c r="X104" t="str">
        <f>Block[[#This Row],[服装]]&amp;Block[[#This Row],[名前]]&amp;Block[[#This Row],[レアリティ]]</f>
        <v>水着月島蛍ICONIC</v>
      </c>
    </row>
    <row r="105" spans="1:24" x14ac:dyDescent="0.25">
      <c r="A105">
        <f>VLOOKUP(Block[[#This Row],[No用]],SetNo[[No.用]:[vlookup 用]],2,FALSE)</f>
        <v>23</v>
      </c>
      <c r="B105">
        <f>IF(ROW()=2,1,IF(A104&lt;&gt;Block[[#This Row],[No]],1,B104+1))</f>
        <v>5</v>
      </c>
      <c r="C105" t="s">
        <v>116</v>
      </c>
      <c r="D105" t="s">
        <v>139</v>
      </c>
      <c r="E105" t="s">
        <v>73</v>
      </c>
      <c r="F105" t="s">
        <v>82</v>
      </c>
      <c r="G105" t="s">
        <v>136</v>
      </c>
      <c r="H105" t="s">
        <v>71</v>
      </c>
      <c r="I105">
        <v>1</v>
      </c>
      <c r="J105" t="s">
        <v>246</v>
      </c>
      <c r="K105" s="1" t="s">
        <v>247</v>
      </c>
      <c r="L105" t="s">
        <v>162</v>
      </c>
      <c r="M105">
        <v>30</v>
      </c>
      <c r="N105">
        <v>0</v>
      </c>
      <c r="O105">
        <v>0</v>
      </c>
      <c r="P105">
        <v>0</v>
      </c>
      <c r="X105" t="str">
        <f>Block[[#This Row],[服装]]&amp;Block[[#This Row],[名前]]&amp;Block[[#This Row],[レアリティ]]</f>
        <v>水着月島蛍ICONIC</v>
      </c>
    </row>
    <row r="106" spans="1:24" x14ac:dyDescent="0.25">
      <c r="A106">
        <f>VLOOKUP(Block[[#This Row],[No用]],SetNo[[No.用]:[vlookup 用]],2,FALSE)</f>
        <v>23</v>
      </c>
      <c r="B106">
        <f>IF(ROW()=2,1,IF(A105&lt;&gt;Block[[#This Row],[No]],1,B105+1))</f>
        <v>6</v>
      </c>
      <c r="C106" t="s">
        <v>116</v>
      </c>
      <c r="D106" t="s">
        <v>139</v>
      </c>
      <c r="E106" t="s">
        <v>73</v>
      </c>
      <c r="F106" t="s">
        <v>82</v>
      </c>
      <c r="G106" t="s">
        <v>136</v>
      </c>
      <c r="H106" t="s">
        <v>71</v>
      </c>
      <c r="I106">
        <v>1</v>
      </c>
      <c r="J106" t="s">
        <v>246</v>
      </c>
      <c r="K106" t="s">
        <v>183</v>
      </c>
      <c r="L106" t="s">
        <v>224</v>
      </c>
      <c r="M106">
        <v>37</v>
      </c>
      <c r="N106">
        <v>5</v>
      </c>
      <c r="O106">
        <v>47</v>
      </c>
      <c r="P106">
        <v>7</v>
      </c>
      <c r="W106" s="1" t="s">
        <v>1416</v>
      </c>
      <c r="X106" t="str">
        <f>Block[[#This Row],[服装]]&amp;Block[[#This Row],[名前]]&amp;Block[[#This Row],[レアリティ]]</f>
        <v>水着月島蛍ICONIC</v>
      </c>
    </row>
    <row r="107" spans="1:24" x14ac:dyDescent="0.25">
      <c r="A107">
        <f>VLOOKUP(Block[[#This Row],[No用]],SetNo[[No.用]:[vlookup 用]],2,FALSE)</f>
        <v>23</v>
      </c>
      <c r="B107">
        <f>IF(ROW()=2,1,IF(A106&lt;&gt;Block[[#This Row],[No]],1,B106+1))</f>
        <v>7</v>
      </c>
      <c r="C107" t="s">
        <v>116</v>
      </c>
      <c r="D107" t="s">
        <v>139</v>
      </c>
      <c r="E107" t="s">
        <v>73</v>
      </c>
      <c r="F107" t="s">
        <v>82</v>
      </c>
      <c r="G107" t="s">
        <v>136</v>
      </c>
      <c r="H107" t="s">
        <v>71</v>
      </c>
      <c r="I107">
        <v>1</v>
      </c>
      <c r="J107" t="s">
        <v>246</v>
      </c>
      <c r="K107" t="s">
        <v>179</v>
      </c>
      <c r="L107" t="s">
        <v>224</v>
      </c>
      <c r="M107">
        <v>39</v>
      </c>
      <c r="N107">
        <v>5</v>
      </c>
      <c r="O107">
        <v>49</v>
      </c>
      <c r="P107">
        <v>7</v>
      </c>
      <c r="W107" s="1" t="s">
        <v>1417</v>
      </c>
      <c r="X107" t="str">
        <f>Block[[#This Row],[服装]]&amp;Block[[#This Row],[名前]]&amp;Block[[#This Row],[レアリティ]]</f>
        <v>水着月島蛍ICONIC</v>
      </c>
    </row>
    <row r="108" spans="1:24" x14ac:dyDescent="0.25">
      <c r="A108">
        <f>VLOOKUP(Block[[#This Row],[No用]],SetNo[[No.用]:[vlookup 用]],2,FALSE)</f>
        <v>24</v>
      </c>
      <c r="B108">
        <f>IF(ROW()=2,1,IF(A107&lt;&gt;Block[[#This Row],[No]],1,B107+1))</f>
        <v>1</v>
      </c>
      <c r="C108" s="1" t="s">
        <v>552</v>
      </c>
      <c r="D108" t="s">
        <v>139</v>
      </c>
      <c r="E108" s="1" t="s">
        <v>90</v>
      </c>
      <c r="F108" t="s">
        <v>82</v>
      </c>
      <c r="G108" t="s">
        <v>136</v>
      </c>
      <c r="H108" t="s">
        <v>71</v>
      </c>
      <c r="I108">
        <v>1</v>
      </c>
      <c r="J108" t="s">
        <v>246</v>
      </c>
      <c r="K108" t="s">
        <v>174</v>
      </c>
      <c r="L108" s="1" t="s">
        <v>162</v>
      </c>
      <c r="M108">
        <v>30</v>
      </c>
      <c r="N108">
        <v>0</v>
      </c>
      <c r="O108">
        <v>0</v>
      </c>
      <c r="P108">
        <v>0</v>
      </c>
      <c r="X108" t="str">
        <f>Block[[#This Row],[服装]]&amp;Block[[#This Row],[名前]]&amp;Block[[#This Row],[レアリティ]]</f>
        <v>職業体験月島蛍ICONIC</v>
      </c>
    </row>
    <row r="109" spans="1:24" x14ac:dyDescent="0.25">
      <c r="A109">
        <f>VLOOKUP(Block[[#This Row],[No用]],SetNo[[No.用]:[vlookup 用]],2,FALSE)</f>
        <v>24</v>
      </c>
      <c r="B109">
        <f>IF(ROW()=2,1,IF(A108&lt;&gt;Block[[#This Row],[No]],1,B108+1))</f>
        <v>2</v>
      </c>
      <c r="C109" s="1" t="s">
        <v>552</v>
      </c>
      <c r="D109" t="s">
        <v>139</v>
      </c>
      <c r="E109" s="1" t="s">
        <v>90</v>
      </c>
      <c r="F109" t="s">
        <v>82</v>
      </c>
      <c r="G109" t="s">
        <v>136</v>
      </c>
      <c r="H109" t="s">
        <v>71</v>
      </c>
      <c r="I109">
        <v>1</v>
      </c>
      <c r="J109" t="s">
        <v>246</v>
      </c>
      <c r="K109" t="s">
        <v>175</v>
      </c>
      <c r="L109" s="1" t="s">
        <v>162</v>
      </c>
      <c r="M109">
        <v>30</v>
      </c>
      <c r="N109">
        <v>0</v>
      </c>
      <c r="O109">
        <v>0</v>
      </c>
      <c r="P109">
        <v>0</v>
      </c>
      <c r="X109" t="str">
        <f>Block[[#This Row],[服装]]&amp;Block[[#This Row],[名前]]&amp;Block[[#This Row],[レアリティ]]</f>
        <v>職業体験月島蛍ICONIC</v>
      </c>
    </row>
    <row r="110" spans="1:24" x14ac:dyDescent="0.25">
      <c r="A110">
        <f>VLOOKUP(Block[[#This Row],[No用]],SetNo[[No.用]:[vlookup 用]],2,FALSE)</f>
        <v>24</v>
      </c>
      <c r="B110">
        <f>IF(ROW()=2,1,IF(A109&lt;&gt;Block[[#This Row],[No]],1,B109+1))</f>
        <v>3</v>
      </c>
      <c r="C110" s="1" t="s">
        <v>552</v>
      </c>
      <c r="D110" t="s">
        <v>139</v>
      </c>
      <c r="E110" s="1" t="s">
        <v>90</v>
      </c>
      <c r="F110" t="s">
        <v>82</v>
      </c>
      <c r="G110" t="s">
        <v>136</v>
      </c>
      <c r="H110" t="s">
        <v>71</v>
      </c>
      <c r="I110">
        <v>1</v>
      </c>
      <c r="J110" t="s">
        <v>246</v>
      </c>
      <c r="K110" t="s">
        <v>179</v>
      </c>
      <c r="L110" t="s">
        <v>178</v>
      </c>
      <c r="M110">
        <v>34</v>
      </c>
      <c r="N110">
        <v>0</v>
      </c>
      <c r="O110">
        <v>0</v>
      </c>
      <c r="P110">
        <v>0</v>
      </c>
      <c r="X110" t="str">
        <f>Block[[#This Row],[服装]]&amp;Block[[#This Row],[名前]]&amp;Block[[#This Row],[レアリティ]]</f>
        <v>職業体験月島蛍ICONIC</v>
      </c>
    </row>
    <row r="111" spans="1:24" x14ac:dyDescent="0.25">
      <c r="A111">
        <f>VLOOKUP(Block[[#This Row],[No用]],SetNo[[No.用]:[vlookup 用]],2,FALSE)</f>
        <v>24</v>
      </c>
      <c r="B111">
        <f>IF(ROW()=2,1,IF(A110&lt;&gt;Block[[#This Row],[No]],1,B110+1))</f>
        <v>4</v>
      </c>
      <c r="C111" s="1" t="s">
        <v>552</v>
      </c>
      <c r="D111" t="s">
        <v>139</v>
      </c>
      <c r="E111" s="1" t="s">
        <v>90</v>
      </c>
      <c r="F111" t="s">
        <v>82</v>
      </c>
      <c r="G111" t="s">
        <v>136</v>
      </c>
      <c r="H111" t="s">
        <v>71</v>
      </c>
      <c r="I111">
        <v>1</v>
      </c>
      <c r="J111" t="s">
        <v>246</v>
      </c>
      <c r="K111" t="s">
        <v>192</v>
      </c>
      <c r="L111" t="s">
        <v>173</v>
      </c>
      <c r="M111">
        <v>36</v>
      </c>
      <c r="N111">
        <v>0</v>
      </c>
      <c r="O111">
        <v>0</v>
      </c>
      <c r="P111">
        <v>0</v>
      </c>
      <c r="X111" t="str">
        <f>Block[[#This Row],[服装]]&amp;Block[[#This Row],[名前]]&amp;Block[[#This Row],[レアリティ]]</f>
        <v>職業体験月島蛍ICONIC</v>
      </c>
    </row>
    <row r="112" spans="1:24" x14ac:dyDescent="0.25">
      <c r="A112">
        <f>VLOOKUP(Block[[#This Row],[No用]],SetNo[[No.用]:[vlookup 用]],2,FALSE)</f>
        <v>24</v>
      </c>
      <c r="B112">
        <f>IF(ROW()=2,1,IF(A111&lt;&gt;Block[[#This Row],[No]],1,B111+1))</f>
        <v>5</v>
      </c>
      <c r="C112" s="1" t="s">
        <v>552</v>
      </c>
      <c r="D112" t="s">
        <v>139</v>
      </c>
      <c r="E112" s="1" t="s">
        <v>90</v>
      </c>
      <c r="F112" t="s">
        <v>82</v>
      </c>
      <c r="G112" t="s">
        <v>136</v>
      </c>
      <c r="H112" t="s">
        <v>71</v>
      </c>
      <c r="I112">
        <v>1</v>
      </c>
      <c r="J112" t="s">
        <v>246</v>
      </c>
      <c r="K112" s="1" t="s">
        <v>247</v>
      </c>
      <c r="L112" t="s">
        <v>162</v>
      </c>
      <c r="M112">
        <v>30</v>
      </c>
      <c r="N112">
        <v>0</v>
      </c>
      <c r="O112">
        <v>0</v>
      </c>
      <c r="P112">
        <v>0</v>
      </c>
      <c r="X112" t="str">
        <f>Block[[#This Row],[服装]]&amp;Block[[#This Row],[名前]]&amp;Block[[#This Row],[レアリティ]]</f>
        <v>職業体験月島蛍ICONIC</v>
      </c>
    </row>
    <row r="113" spans="1:24" x14ac:dyDescent="0.25">
      <c r="A113">
        <f>VLOOKUP(Block[[#This Row],[No用]],SetNo[[No.用]:[vlookup 用]],2,FALSE)</f>
        <v>24</v>
      </c>
      <c r="B113">
        <f>IF(ROW()=2,1,IF(A112&lt;&gt;Block[[#This Row],[No]],1,B112+1))</f>
        <v>6</v>
      </c>
      <c r="C113" s="1" t="s">
        <v>552</v>
      </c>
      <c r="D113" t="s">
        <v>139</v>
      </c>
      <c r="E113" s="1" t="s">
        <v>90</v>
      </c>
      <c r="F113" t="s">
        <v>82</v>
      </c>
      <c r="G113" t="s">
        <v>136</v>
      </c>
      <c r="H113" t="s">
        <v>71</v>
      </c>
      <c r="I113">
        <v>1</v>
      </c>
      <c r="J113" t="s">
        <v>246</v>
      </c>
      <c r="K113" t="s">
        <v>183</v>
      </c>
      <c r="L113" t="s">
        <v>224</v>
      </c>
      <c r="M113">
        <v>37</v>
      </c>
      <c r="N113">
        <v>5</v>
      </c>
      <c r="O113">
        <v>47</v>
      </c>
      <c r="P113">
        <v>7</v>
      </c>
      <c r="Q113" s="1" t="s">
        <v>886</v>
      </c>
      <c r="W113" s="1" t="s">
        <v>1208</v>
      </c>
      <c r="X113" t="str">
        <f>Block[[#This Row],[服装]]&amp;Block[[#This Row],[名前]]&amp;Block[[#This Row],[レアリティ]]</f>
        <v>職業体験月島蛍ICONIC</v>
      </c>
    </row>
    <row r="114" spans="1:24" x14ac:dyDescent="0.25">
      <c r="A114">
        <f>VLOOKUP(Block[[#This Row],[No用]],SetNo[[No.用]:[vlookup 用]],2,FALSE)</f>
        <v>25</v>
      </c>
      <c r="B114">
        <f>IF(ROW()=2,1,IF(A113&lt;&gt;Block[[#This Row],[No]],1,B113+1))</f>
        <v>1</v>
      </c>
      <c r="C114" s="1" t="s">
        <v>604</v>
      </c>
      <c r="D114" s="1" t="s">
        <v>139</v>
      </c>
      <c r="E114" s="1" t="s">
        <v>90</v>
      </c>
      <c r="F114" s="1" t="s">
        <v>82</v>
      </c>
      <c r="G114" s="1" t="s">
        <v>136</v>
      </c>
      <c r="H114" s="1" t="s">
        <v>71</v>
      </c>
      <c r="I114">
        <v>1</v>
      </c>
      <c r="J114" t="s">
        <v>246</v>
      </c>
      <c r="K114" s="1" t="s">
        <v>174</v>
      </c>
      <c r="L114" s="1" t="s">
        <v>178</v>
      </c>
      <c r="M114">
        <v>33</v>
      </c>
      <c r="N114">
        <v>0</v>
      </c>
      <c r="O114">
        <v>0</v>
      </c>
      <c r="P114">
        <v>0</v>
      </c>
      <c r="Q114" s="1"/>
      <c r="X114" t="str">
        <f>Block[[#This Row],[服装]]&amp;Block[[#This Row],[名前]]&amp;Block[[#This Row],[レアリティ]]</f>
        <v>1周年月島蛍ICONIC</v>
      </c>
    </row>
    <row r="115" spans="1:24" x14ac:dyDescent="0.25">
      <c r="A115">
        <f>VLOOKUP(Block[[#This Row],[No用]],SetNo[[No.用]:[vlookup 用]],2,FALSE)</f>
        <v>25</v>
      </c>
      <c r="B115">
        <f>IF(ROW()=2,1,IF(A114&lt;&gt;Block[[#This Row],[No]],1,B114+1))</f>
        <v>2</v>
      </c>
      <c r="C115" s="1" t="s">
        <v>604</v>
      </c>
      <c r="D115" s="1" t="s">
        <v>139</v>
      </c>
      <c r="E115" s="1" t="s">
        <v>90</v>
      </c>
      <c r="F115" s="1" t="s">
        <v>82</v>
      </c>
      <c r="G115" s="1" t="s">
        <v>136</v>
      </c>
      <c r="H115" s="1" t="s">
        <v>71</v>
      </c>
      <c r="I115">
        <v>1</v>
      </c>
      <c r="J115" t="s">
        <v>246</v>
      </c>
      <c r="K115" s="1" t="s">
        <v>175</v>
      </c>
      <c r="L115" s="1" t="s">
        <v>173</v>
      </c>
      <c r="M115">
        <v>37</v>
      </c>
      <c r="N115">
        <v>0</v>
      </c>
      <c r="O115">
        <v>0</v>
      </c>
      <c r="P115">
        <v>0</v>
      </c>
      <c r="Q115" s="1"/>
      <c r="X115" t="str">
        <f>Block[[#This Row],[服装]]&amp;Block[[#This Row],[名前]]&amp;Block[[#This Row],[レアリティ]]</f>
        <v>1周年月島蛍ICONIC</v>
      </c>
    </row>
    <row r="116" spans="1:24" x14ac:dyDescent="0.25">
      <c r="A116">
        <f>VLOOKUP(Block[[#This Row],[No用]],SetNo[[No.用]:[vlookup 用]],2,FALSE)</f>
        <v>25</v>
      </c>
      <c r="B116">
        <f>IF(ROW()=2,1,IF(A115&lt;&gt;Block[[#This Row],[No]],1,B115+1))</f>
        <v>3</v>
      </c>
      <c r="C116" s="1" t="s">
        <v>604</v>
      </c>
      <c r="D116" s="1" t="s">
        <v>139</v>
      </c>
      <c r="E116" s="1" t="s">
        <v>90</v>
      </c>
      <c r="F116" s="1" t="s">
        <v>82</v>
      </c>
      <c r="G116" s="1" t="s">
        <v>136</v>
      </c>
      <c r="H116" s="1" t="s">
        <v>71</v>
      </c>
      <c r="I116">
        <v>1</v>
      </c>
      <c r="J116" t="s">
        <v>246</v>
      </c>
      <c r="K116" s="1" t="s">
        <v>179</v>
      </c>
      <c r="L116" s="1" t="s">
        <v>178</v>
      </c>
      <c r="M116">
        <v>34</v>
      </c>
      <c r="N116">
        <v>0</v>
      </c>
      <c r="O116">
        <v>0</v>
      </c>
      <c r="P116">
        <v>0</v>
      </c>
      <c r="Q116" s="1"/>
      <c r="X116" t="str">
        <f>Block[[#This Row],[服装]]&amp;Block[[#This Row],[名前]]&amp;Block[[#This Row],[レアリティ]]</f>
        <v>1周年月島蛍ICONIC</v>
      </c>
    </row>
    <row r="117" spans="1:24" x14ac:dyDescent="0.25">
      <c r="A117">
        <f>VLOOKUP(Block[[#This Row],[No用]],SetNo[[No.用]:[vlookup 用]],2,FALSE)</f>
        <v>25</v>
      </c>
      <c r="B117">
        <f>IF(ROW()=2,1,IF(A116&lt;&gt;Block[[#This Row],[No]],1,B116+1))</f>
        <v>4</v>
      </c>
      <c r="C117" s="1" t="s">
        <v>604</v>
      </c>
      <c r="D117" s="1" t="s">
        <v>139</v>
      </c>
      <c r="E117" s="1" t="s">
        <v>90</v>
      </c>
      <c r="F117" s="1" t="s">
        <v>82</v>
      </c>
      <c r="G117" s="1" t="s">
        <v>136</v>
      </c>
      <c r="H117" s="1" t="s">
        <v>71</v>
      </c>
      <c r="I117">
        <v>1</v>
      </c>
      <c r="J117" t="s">
        <v>246</v>
      </c>
      <c r="K117" s="1" t="s">
        <v>192</v>
      </c>
      <c r="L117" s="1" t="s">
        <v>173</v>
      </c>
      <c r="M117">
        <v>36</v>
      </c>
      <c r="N117">
        <v>0</v>
      </c>
      <c r="O117">
        <v>0</v>
      </c>
      <c r="P117">
        <v>0</v>
      </c>
      <c r="Q117" s="1"/>
      <c r="X117" t="str">
        <f>Block[[#This Row],[服装]]&amp;Block[[#This Row],[名前]]&amp;Block[[#This Row],[レアリティ]]</f>
        <v>1周年月島蛍ICONIC</v>
      </c>
    </row>
    <row r="118" spans="1:24" x14ac:dyDescent="0.25">
      <c r="A118">
        <f>VLOOKUP(Block[[#This Row],[No用]],SetNo[[No.用]:[vlookup 用]],2,FALSE)</f>
        <v>25</v>
      </c>
      <c r="B118">
        <f>IF(ROW()=2,1,IF(A117&lt;&gt;Block[[#This Row],[No]],1,B117+1))</f>
        <v>5</v>
      </c>
      <c r="C118" s="1" t="s">
        <v>604</v>
      </c>
      <c r="D118" s="1" t="s">
        <v>139</v>
      </c>
      <c r="E118" s="1" t="s">
        <v>90</v>
      </c>
      <c r="F118" s="1" t="s">
        <v>82</v>
      </c>
      <c r="G118" s="1" t="s">
        <v>136</v>
      </c>
      <c r="H118" s="1" t="s">
        <v>71</v>
      </c>
      <c r="I118">
        <v>1</v>
      </c>
      <c r="J118" t="s">
        <v>246</v>
      </c>
      <c r="K118" s="1" t="s">
        <v>247</v>
      </c>
      <c r="L118" s="1" t="s">
        <v>162</v>
      </c>
      <c r="M118">
        <v>30</v>
      </c>
      <c r="N118">
        <v>0</v>
      </c>
      <c r="O118">
        <v>0</v>
      </c>
      <c r="P118">
        <v>0</v>
      </c>
      <c r="Q118" s="1"/>
      <c r="X118" t="str">
        <f>Block[[#This Row],[服装]]&amp;Block[[#This Row],[名前]]&amp;Block[[#This Row],[レアリティ]]</f>
        <v>1周年月島蛍ICONIC</v>
      </c>
    </row>
    <row r="119" spans="1:24" x14ac:dyDescent="0.25">
      <c r="A119">
        <f>VLOOKUP(Block[[#This Row],[No用]],SetNo[[No.用]:[vlookup 用]],2,FALSE)</f>
        <v>25</v>
      </c>
      <c r="B119">
        <f>IF(ROW()=2,1,IF(A118&lt;&gt;Block[[#This Row],[No]],1,B118+1))</f>
        <v>6</v>
      </c>
      <c r="C119" s="1" t="s">
        <v>604</v>
      </c>
      <c r="D119" s="1" t="s">
        <v>139</v>
      </c>
      <c r="E119" s="1" t="s">
        <v>90</v>
      </c>
      <c r="F119" s="1" t="s">
        <v>82</v>
      </c>
      <c r="G119" s="1" t="s">
        <v>136</v>
      </c>
      <c r="H119" s="1" t="s">
        <v>71</v>
      </c>
      <c r="I119">
        <v>1</v>
      </c>
      <c r="J119" t="s">
        <v>246</v>
      </c>
      <c r="K119" s="1" t="s">
        <v>179</v>
      </c>
      <c r="L119" s="1" t="s">
        <v>224</v>
      </c>
      <c r="M119">
        <v>39</v>
      </c>
      <c r="N119">
        <v>5</v>
      </c>
      <c r="O119">
        <v>49</v>
      </c>
      <c r="P119">
        <v>7</v>
      </c>
      <c r="Q119" s="1"/>
      <c r="W119" s="1" t="s">
        <v>1410</v>
      </c>
      <c r="X119" t="str">
        <f>Block[[#This Row],[服装]]&amp;Block[[#This Row],[名前]]&amp;Block[[#This Row],[レアリティ]]</f>
        <v>1周年月島蛍ICONIC</v>
      </c>
    </row>
    <row r="120" spans="1:24" x14ac:dyDescent="0.25">
      <c r="A120">
        <f>VLOOKUP(Block[[#This Row],[No用]],SetNo[[No.用]:[vlookup 用]],2,FALSE)</f>
        <v>26</v>
      </c>
      <c r="B120">
        <f>IF(ROW()=2,1,IF(A119&lt;&gt;Block[[#This Row],[No]],1,B119+1))</f>
        <v>1</v>
      </c>
      <c r="C120" s="1" t="s">
        <v>701</v>
      </c>
      <c r="D120" s="1" t="s">
        <v>139</v>
      </c>
      <c r="E120" s="1" t="s">
        <v>73</v>
      </c>
      <c r="F120" s="1" t="s">
        <v>82</v>
      </c>
      <c r="G120" s="1" t="s">
        <v>136</v>
      </c>
      <c r="H120" s="1" t="s">
        <v>71</v>
      </c>
      <c r="I120">
        <v>1</v>
      </c>
      <c r="J120" t="s">
        <v>246</v>
      </c>
      <c r="K120" s="1" t="s">
        <v>174</v>
      </c>
      <c r="L120" s="1" t="s">
        <v>178</v>
      </c>
      <c r="M120">
        <v>33</v>
      </c>
      <c r="N120">
        <v>0</v>
      </c>
      <c r="O120">
        <v>0</v>
      </c>
      <c r="P120">
        <v>0</v>
      </c>
      <c r="Q120" s="1"/>
      <c r="X120" t="str">
        <f>Block[[#This Row],[服装]]&amp;Block[[#This Row],[名前]]&amp;Block[[#This Row],[レアリティ]]</f>
        <v>花火月島蛍ICONIC</v>
      </c>
    </row>
    <row r="121" spans="1:24" x14ac:dyDescent="0.25">
      <c r="A121">
        <f>VLOOKUP(Block[[#This Row],[No用]],SetNo[[No.用]:[vlookup 用]],2,FALSE)</f>
        <v>26</v>
      </c>
      <c r="B121">
        <f>IF(ROW()=2,1,IF(A120&lt;&gt;Block[[#This Row],[No]],1,B120+1))</f>
        <v>2</v>
      </c>
      <c r="C121" s="1" t="s">
        <v>701</v>
      </c>
      <c r="D121" s="1" t="s">
        <v>139</v>
      </c>
      <c r="E121" s="1" t="s">
        <v>73</v>
      </c>
      <c r="F121" s="1" t="s">
        <v>82</v>
      </c>
      <c r="G121" s="1" t="s">
        <v>136</v>
      </c>
      <c r="H121" s="1" t="s">
        <v>71</v>
      </c>
      <c r="I121">
        <v>1</v>
      </c>
      <c r="J121" t="s">
        <v>246</v>
      </c>
      <c r="K121" s="1" t="s">
        <v>175</v>
      </c>
      <c r="L121" s="1" t="s">
        <v>173</v>
      </c>
      <c r="M121">
        <v>36</v>
      </c>
      <c r="N121">
        <v>0</v>
      </c>
      <c r="O121">
        <v>0</v>
      </c>
      <c r="P121">
        <v>0</v>
      </c>
      <c r="Q121" s="1"/>
      <c r="X121" t="str">
        <f>Block[[#This Row],[服装]]&amp;Block[[#This Row],[名前]]&amp;Block[[#This Row],[レアリティ]]</f>
        <v>花火月島蛍ICONIC</v>
      </c>
    </row>
    <row r="122" spans="1:24" x14ac:dyDescent="0.25">
      <c r="A122">
        <f>VLOOKUP(Block[[#This Row],[No用]],SetNo[[No.用]:[vlookup 用]],2,FALSE)</f>
        <v>26</v>
      </c>
      <c r="B122">
        <f>IF(ROW()=2,1,IF(A121&lt;&gt;Block[[#This Row],[No]],1,B121+1))</f>
        <v>3</v>
      </c>
      <c r="C122" s="1" t="s">
        <v>701</v>
      </c>
      <c r="D122" s="1" t="s">
        <v>139</v>
      </c>
      <c r="E122" s="1" t="s">
        <v>73</v>
      </c>
      <c r="F122" s="1" t="s">
        <v>82</v>
      </c>
      <c r="G122" s="1" t="s">
        <v>136</v>
      </c>
      <c r="H122" s="1" t="s">
        <v>71</v>
      </c>
      <c r="I122">
        <v>1</v>
      </c>
      <c r="J122" t="s">
        <v>246</v>
      </c>
      <c r="K122" s="1" t="s">
        <v>179</v>
      </c>
      <c r="L122" s="1" t="s">
        <v>173</v>
      </c>
      <c r="M122">
        <v>37</v>
      </c>
      <c r="N122">
        <v>0</v>
      </c>
      <c r="O122">
        <v>0</v>
      </c>
      <c r="P122">
        <v>0</v>
      </c>
      <c r="Q122" s="1"/>
      <c r="X122" t="str">
        <f>Block[[#This Row],[服装]]&amp;Block[[#This Row],[名前]]&amp;Block[[#This Row],[レアリティ]]</f>
        <v>花火月島蛍ICONIC</v>
      </c>
    </row>
    <row r="123" spans="1:24" x14ac:dyDescent="0.25">
      <c r="A123">
        <f>VLOOKUP(Block[[#This Row],[No用]],SetNo[[No.用]:[vlookup 用]],2,FALSE)</f>
        <v>26</v>
      </c>
      <c r="B123">
        <f>IF(ROW()=2,1,IF(A122&lt;&gt;Block[[#This Row],[No]],1,B122+1))</f>
        <v>4</v>
      </c>
      <c r="C123" s="1" t="s">
        <v>701</v>
      </c>
      <c r="D123" s="1" t="s">
        <v>139</v>
      </c>
      <c r="E123" s="1" t="s">
        <v>73</v>
      </c>
      <c r="F123" s="1" t="s">
        <v>82</v>
      </c>
      <c r="G123" s="1" t="s">
        <v>136</v>
      </c>
      <c r="H123" s="1" t="s">
        <v>71</v>
      </c>
      <c r="I123">
        <v>1</v>
      </c>
      <c r="J123" t="s">
        <v>246</v>
      </c>
      <c r="K123" s="1" t="s">
        <v>192</v>
      </c>
      <c r="L123" s="1" t="s">
        <v>173</v>
      </c>
      <c r="M123">
        <v>37</v>
      </c>
      <c r="N123">
        <v>0</v>
      </c>
      <c r="O123">
        <v>0</v>
      </c>
      <c r="P123">
        <v>0</v>
      </c>
      <c r="Q123" s="1"/>
      <c r="X123" t="str">
        <f>Block[[#This Row],[服装]]&amp;Block[[#This Row],[名前]]&amp;Block[[#This Row],[レアリティ]]</f>
        <v>花火月島蛍ICONIC</v>
      </c>
    </row>
    <row r="124" spans="1:24" x14ac:dyDescent="0.25">
      <c r="A124">
        <f>VLOOKUP(Block[[#This Row],[No用]],SetNo[[No.用]:[vlookup 用]],2,FALSE)</f>
        <v>26</v>
      </c>
      <c r="B124">
        <f>IF(ROW()=2,1,IF(A123&lt;&gt;Block[[#This Row],[No]],1,B123+1))</f>
        <v>5</v>
      </c>
      <c r="C124" s="1" t="s">
        <v>701</v>
      </c>
      <c r="D124" s="1" t="s">
        <v>139</v>
      </c>
      <c r="E124" s="1" t="s">
        <v>73</v>
      </c>
      <c r="F124" s="1" t="s">
        <v>82</v>
      </c>
      <c r="G124" s="1" t="s">
        <v>136</v>
      </c>
      <c r="H124" s="1" t="s">
        <v>71</v>
      </c>
      <c r="I124">
        <v>1</v>
      </c>
      <c r="J124" t="s">
        <v>246</v>
      </c>
      <c r="K124" s="1" t="s">
        <v>247</v>
      </c>
      <c r="L124" s="1" t="s">
        <v>178</v>
      </c>
      <c r="M124">
        <v>33</v>
      </c>
      <c r="N124">
        <v>0</v>
      </c>
      <c r="O124">
        <v>0</v>
      </c>
      <c r="P124">
        <v>0</v>
      </c>
      <c r="Q124" s="1"/>
      <c r="X124" t="str">
        <f>Block[[#This Row],[服装]]&amp;Block[[#This Row],[名前]]&amp;Block[[#This Row],[レアリティ]]</f>
        <v>花火月島蛍ICONIC</v>
      </c>
    </row>
    <row r="125" spans="1:24" x14ac:dyDescent="0.25">
      <c r="A125">
        <f>VLOOKUP(Block[[#This Row],[No用]],SetNo[[No.用]:[vlookup 用]],2,FALSE)</f>
        <v>26</v>
      </c>
      <c r="B125">
        <f>IF(ROW()=2,1,IF(A124&lt;&gt;Block[[#This Row],[No]],1,B124+1))</f>
        <v>6</v>
      </c>
      <c r="C125" s="1" t="s">
        <v>701</v>
      </c>
      <c r="D125" s="1" t="s">
        <v>139</v>
      </c>
      <c r="E125" s="1" t="s">
        <v>73</v>
      </c>
      <c r="F125" s="1" t="s">
        <v>82</v>
      </c>
      <c r="G125" s="1" t="s">
        <v>136</v>
      </c>
      <c r="H125" s="1" t="s">
        <v>71</v>
      </c>
      <c r="I125">
        <v>1</v>
      </c>
      <c r="J125" t="s">
        <v>246</v>
      </c>
      <c r="K125" s="1" t="s">
        <v>183</v>
      </c>
      <c r="L125" s="1" t="s">
        <v>224</v>
      </c>
      <c r="M125">
        <v>37</v>
      </c>
      <c r="N125">
        <v>5</v>
      </c>
      <c r="O125">
        <v>47</v>
      </c>
      <c r="P125">
        <v>7</v>
      </c>
      <c r="Q125" s="1"/>
      <c r="W125" s="1" t="s">
        <v>1416</v>
      </c>
      <c r="X125" t="str">
        <f>Block[[#This Row],[服装]]&amp;Block[[#This Row],[名前]]&amp;Block[[#This Row],[レアリティ]]</f>
        <v>花火月島蛍ICONIC</v>
      </c>
    </row>
    <row r="126" spans="1:24" x14ac:dyDescent="0.25">
      <c r="A126">
        <f>VLOOKUP(Block[[#This Row],[No用]],SetNo[[No.用]:[vlookup 用]],2,FALSE)</f>
        <v>26</v>
      </c>
      <c r="B126">
        <f>IF(ROW()=2,1,IF(A125&lt;&gt;Block[[#This Row],[No]],1,B125+1))</f>
        <v>7</v>
      </c>
      <c r="C126" s="1" t="s">
        <v>701</v>
      </c>
      <c r="D126" s="1" t="s">
        <v>139</v>
      </c>
      <c r="E126" s="1" t="s">
        <v>73</v>
      </c>
      <c r="F126" s="1" t="s">
        <v>82</v>
      </c>
      <c r="G126" s="1" t="s">
        <v>136</v>
      </c>
      <c r="H126" s="1" t="s">
        <v>71</v>
      </c>
      <c r="I126">
        <v>1</v>
      </c>
      <c r="J126" t="s">
        <v>246</v>
      </c>
      <c r="K126" s="1" t="s">
        <v>179</v>
      </c>
      <c r="L126" s="1" t="s">
        <v>224</v>
      </c>
      <c r="M126">
        <v>39</v>
      </c>
      <c r="N126">
        <v>5</v>
      </c>
      <c r="O126">
        <v>49</v>
      </c>
      <c r="P126">
        <v>7</v>
      </c>
      <c r="Q126" s="1"/>
      <c r="W126" s="1" t="s">
        <v>1417</v>
      </c>
      <c r="X126" t="str">
        <f>Block[[#This Row],[服装]]&amp;Block[[#This Row],[名前]]&amp;Block[[#This Row],[レアリティ]]</f>
        <v>花火月島蛍ICONIC</v>
      </c>
    </row>
    <row r="127" spans="1:24" x14ac:dyDescent="0.25">
      <c r="A127">
        <f>VLOOKUP(Block[[#This Row],[No用]],SetNo[[No.用]:[vlookup 用]],2,FALSE)</f>
        <v>27</v>
      </c>
      <c r="B127">
        <f>IF(ROW()=2,1,IF(A126&lt;&gt;Block[[#This Row],[No]],1,B126+1))</f>
        <v>1</v>
      </c>
      <c r="C127" s="1" t="s">
        <v>771</v>
      </c>
      <c r="D127" s="1" t="s">
        <v>139</v>
      </c>
      <c r="E127" s="1" t="s">
        <v>90</v>
      </c>
      <c r="F127" s="1" t="s">
        <v>82</v>
      </c>
      <c r="G127" s="1" t="s">
        <v>136</v>
      </c>
      <c r="H127" s="1" t="s">
        <v>71</v>
      </c>
      <c r="I127">
        <v>1</v>
      </c>
      <c r="J127" t="s">
        <v>246</v>
      </c>
      <c r="K127" s="1" t="s">
        <v>174</v>
      </c>
      <c r="L127" s="1" t="s">
        <v>178</v>
      </c>
      <c r="M127">
        <v>33</v>
      </c>
      <c r="N127">
        <v>0</v>
      </c>
      <c r="O127">
        <v>0</v>
      </c>
      <c r="P127">
        <v>0</v>
      </c>
      <c r="Q127" s="1"/>
      <c r="X127" t="str">
        <f>Block[[#This Row],[服装]]&amp;Block[[#This Row],[名前]]&amp;Block[[#This Row],[レアリティ]]</f>
        <v>ジャージ月島蛍ICONIC</v>
      </c>
    </row>
    <row r="128" spans="1:24" x14ac:dyDescent="0.25">
      <c r="A128">
        <f>VLOOKUP(Block[[#This Row],[No用]],SetNo[[No.用]:[vlookup 用]],2,FALSE)</f>
        <v>27</v>
      </c>
      <c r="B128">
        <f>IF(ROW()=2,1,IF(A127&lt;&gt;Block[[#This Row],[No]],1,B127+1))</f>
        <v>2</v>
      </c>
      <c r="C128" s="1" t="s">
        <v>771</v>
      </c>
      <c r="D128" s="1" t="s">
        <v>139</v>
      </c>
      <c r="E128" s="1" t="s">
        <v>90</v>
      </c>
      <c r="F128" s="1" t="s">
        <v>82</v>
      </c>
      <c r="G128" s="1" t="s">
        <v>136</v>
      </c>
      <c r="H128" s="1" t="s">
        <v>71</v>
      </c>
      <c r="I128">
        <v>1</v>
      </c>
      <c r="J128" t="s">
        <v>246</v>
      </c>
      <c r="K128" s="1" t="s">
        <v>175</v>
      </c>
      <c r="L128" s="1" t="s">
        <v>162</v>
      </c>
      <c r="M128">
        <v>30</v>
      </c>
      <c r="N128">
        <v>0</v>
      </c>
      <c r="O128">
        <v>0</v>
      </c>
      <c r="P128">
        <v>0</v>
      </c>
      <c r="Q128" s="1"/>
      <c r="X128" t="str">
        <f>Block[[#This Row],[服装]]&amp;Block[[#This Row],[名前]]&amp;Block[[#This Row],[レアリティ]]</f>
        <v>ジャージ月島蛍ICONIC</v>
      </c>
    </row>
    <row r="129" spans="1:24" x14ac:dyDescent="0.25">
      <c r="A129">
        <f>VLOOKUP(Block[[#This Row],[No用]],SetNo[[No.用]:[vlookup 用]],2,FALSE)</f>
        <v>27</v>
      </c>
      <c r="B129">
        <f>IF(ROW()=2,1,IF(A128&lt;&gt;Block[[#This Row],[No]],1,B128+1))</f>
        <v>3</v>
      </c>
      <c r="C129" s="1" t="s">
        <v>771</v>
      </c>
      <c r="D129" s="1" t="s">
        <v>139</v>
      </c>
      <c r="E129" s="1" t="s">
        <v>90</v>
      </c>
      <c r="F129" s="1" t="s">
        <v>82</v>
      </c>
      <c r="G129" s="1" t="s">
        <v>136</v>
      </c>
      <c r="H129" s="1" t="s">
        <v>71</v>
      </c>
      <c r="I129">
        <v>1</v>
      </c>
      <c r="J129" t="s">
        <v>246</v>
      </c>
      <c r="K129" s="1" t="s">
        <v>192</v>
      </c>
      <c r="L129" s="1" t="s">
        <v>173</v>
      </c>
      <c r="M129">
        <v>35</v>
      </c>
      <c r="N129">
        <v>0</v>
      </c>
      <c r="O129">
        <v>0</v>
      </c>
      <c r="P129">
        <v>0</v>
      </c>
      <c r="Q129" s="1"/>
      <c r="X129" t="str">
        <f>Block[[#This Row],[服装]]&amp;Block[[#This Row],[名前]]&amp;Block[[#This Row],[レアリティ]]</f>
        <v>ジャージ月島蛍ICONIC</v>
      </c>
    </row>
    <row r="130" spans="1:24" x14ac:dyDescent="0.25">
      <c r="A130">
        <f>VLOOKUP(Block[[#This Row],[No用]],SetNo[[No.用]:[vlookup 用]],2,FALSE)</f>
        <v>27</v>
      </c>
      <c r="B130">
        <f>IF(ROW()=2,1,IF(A129&lt;&gt;Block[[#This Row],[No]],1,B129+1))</f>
        <v>4</v>
      </c>
      <c r="C130" s="1" t="s">
        <v>771</v>
      </c>
      <c r="D130" s="1" t="s">
        <v>139</v>
      </c>
      <c r="E130" s="1" t="s">
        <v>90</v>
      </c>
      <c r="F130" s="1" t="s">
        <v>82</v>
      </c>
      <c r="G130" s="1" t="s">
        <v>136</v>
      </c>
      <c r="H130" s="1" t="s">
        <v>71</v>
      </c>
      <c r="I130">
        <v>1</v>
      </c>
      <c r="J130" t="s">
        <v>246</v>
      </c>
      <c r="K130" s="1" t="s">
        <v>247</v>
      </c>
      <c r="L130" s="1" t="s">
        <v>162</v>
      </c>
      <c r="M130">
        <v>30</v>
      </c>
      <c r="N130">
        <v>0</v>
      </c>
      <c r="O130">
        <v>0</v>
      </c>
      <c r="P130">
        <v>0</v>
      </c>
      <c r="Q130" s="1"/>
      <c r="X130" t="str">
        <f>Block[[#This Row],[服装]]&amp;Block[[#This Row],[名前]]&amp;Block[[#This Row],[レアリティ]]</f>
        <v>ジャージ月島蛍ICONIC</v>
      </c>
    </row>
    <row r="131" spans="1:24" x14ac:dyDescent="0.25">
      <c r="A131">
        <f>VLOOKUP(Block[[#This Row],[No用]],SetNo[[No.用]:[vlookup 用]],2,FALSE)</f>
        <v>28</v>
      </c>
      <c r="B131">
        <f>IF(ROW()=2,1,IF(A130&lt;&gt;Block[[#This Row],[No]],1,B130+1))</f>
        <v>1</v>
      </c>
      <c r="C131" s="1" t="s">
        <v>871</v>
      </c>
      <c r="D131" s="1" t="s">
        <v>139</v>
      </c>
      <c r="E131" s="1" t="s">
        <v>77</v>
      </c>
      <c r="F131" s="1" t="s">
        <v>82</v>
      </c>
      <c r="G131" s="1" t="s">
        <v>136</v>
      </c>
      <c r="H131" s="1" t="s">
        <v>71</v>
      </c>
      <c r="I131">
        <v>1</v>
      </c>
      <c r="J131" t="s">
        <v>246</v>
      </c>
      <c r="K131" s="1" t="s">
        <v>174</v>
      </c>
      <c r="L131" s="1" t="s">
        <v>173</v>
      </c>
      <c r="M131">
        <v>37</v>
      </c>
      <c r="N131">
        <v>0</v>
      </c>
      <c r="O131">
        <v>0</v>
      </c>
      <c r="P131">
        <v>0</v>
      </c>
      <c r="Q131" s="1"/>
      <c r="X131" t="str">
        <f>Block[[#This Row],[服装]]&amp;Block[[#This Row],[名前]]&amp;Block[[#This Row],[レアリティ]]</f>
        <v>2周年月島蛍ICONIC</v>
      </c>
    </row>
    <row r="132" spans="1:24" x14ac:dyDescent="0.25">
      <c r="A132">
        <f>VLOOKUP(Block[[#This Row],[No用]],SetNo[[No.用]:[vlookup 用]],2,FALSE)</f>
        <v>28</v>
      </c>
      <c r="B132">
        <f>IF(ROW()=2,1,IF(A131&lt;&gt;Block[[#This Row],[No]],1,B131+1))</f>
        <v>2</v>
      </c>
      <c r="C132" s="1" t="s">
        <v>871</v>
      </c>
      <c r="D132" s="1" t="s">
        <v>139</v>
      </c>
      <c r="E132" s="1" t="s">
        <v>77</v>
      </c>
      <c r="F132" s="1" t="s">
        <v>82</v>
      </c>
      <c r="G132" s="1" t="s">
        <v>136</v>
      </c>
      <c r="H132" s="1" t="s">
        <v>71</v>
      </c>
      <c r="I132">
        <v>1</v>
      </c>
      <c r="J132" t="s">
        <v>246</v>
      </c>
      <c r="K132" s="1" t="s">
        <v>175</v>
      </c>
      <c r="L132" s="1" t="s">
        <v>173</v>
      </c>
      <c r="M132">
        <v>37</v>
      </c>
      <c r="N132">
        <v>0</v>
      </c>
      <c r="O132">
        <v>0</v>
      </c>
      <c r="P132">
        <v>0</v>
      </c>
      <c r="Q132" s="1"/>
      <c r="X132" t="str">
        <f>Block[[#This Row],[服装]]&amp;Block[[#This Row],[名前]]&amp;Block[[#This Row],[レアリティ]]</f>
        <v>2周年月島蛍ICONIC</v>
      </c>
    </row>
    <row r="133" spans="1:24" x14ac:dyDescent="0.25">
      <c r="A133">
        <f>VLOOKUP(Block[[#This Row],[No用]],SetNo[[No.用]:[vlookup 用]],2,FALSE)</f>
        <v>28</v>
      </c>
      <c r="B133">
        <f>IF(ROW()=2,1,IF(A132&lt;&gt;Block[[#This Row],[No]],1,B132+1))</f>
        <v>3</v>
      </c>
      <c r="C133" s="1" t="s">
        <v>871</v>
      </c>
      <c r="D133" s="1" t="s">
        <v>139</v>
      </c>
      <c r="E133" s="1" t="s">
        <v>77</v>
      </c>
      <c r="F133" s="1" t="s">
        <v>82</v>
      </c>
      <c r="G133" s="1" t="s">
        <v>136</v>
      </c>
      <c r="H133" s="1" t="s">
        <v>71</v>
      </c>
      <c r="I133">
        <v>1</v>
      </c>
      <c r="J133" t="s">
        <v>246</v>
      </c>
      <c r="K133" s="1" t="s">
        <v>179</v>
      </c>
      <c r="L133" s="1" t="s">
        <v>173</v>
      </c>
      <c r="M133">
        <v>38</v>
      </c>
      <c r="N133">
        <v>0</v>
      </c>
      <c r="O133">
        <v>0</v>
      </c>
      <c r="P133">
        <v>0</v>
      </c>
      <c r="Q133" s="1"/>
      <c r="X133" t="str">
        <f>Block[[#This Row],[服装]]&amp;Block[[#This Row],[名前]]&amp;Block[[#This Row],[レアリティ]]</f>
        <v>2周年月島蛍ICONIC</v>
      </c>
    </row>
    <row r="134" spans="1:24" x14ac:dyDescent="0.25">
      <c r="A134">
        <f>VLOOKUP(Block[[#This Row],[No用]],SetNo[[No.用]:[vlookup 用]],2,FALSE)</f>
        <v>28</v>
      </c>
      <c r="B134">
        <f>IF(ROW()=2,1,IF(A133&lt;&gt;Block[[#This Row],[No]],1,B133+1))</f>
        <v>4</v>
      </c>
      <c r="C134" s="1" t="s">
        <v>871</v>
      </c>
      <c r="D134" s="1" t="s">
        <v>139</v>
      </c>
      <c r="E134" s="1" t="s">
        <v>77</v>
      </c>
      <c r="F134" s="1" t="s">
        <v>82</v>
      </c>
      <c r="G134" s="1" t="s">
        <v>136</v>
      </c>
      <c r="H134" s="1" t="s">
        <v>71</v>
      </c>
      <c r="I134">
        <v>1</v>
      </c>
      <c r="J134" t="s">
        <v>246</v>
      </c>
      <c r="K134" s="1" t="s">
        <v>192</v>
      </c>
      <c r="L134" s="1" t="s">
        <v>173</v>
      </c>
      <c r="M134">
        <v>38</v>
      </c>
      <c r="N134">
        <v>0</v>
      </c>
      <c r="O134">
        <v>0</v>
      </c>
      <c r="P134">
        <v>0</v>
      </c>
      <c r="Q134" s="1"/>
      <c r="X134" t="str">
        <f>Block[[#This Row],[服装]]&amp;Block[[#This Row],[名前]]&amp;Block[[#This Row],[レアリティ]]</f>
        <v>2周年月島蛍ICONIC</v>
      </c>
    </row>
    <row r="135" spans="1:24" x14ac:dyDescent="0.25">
      <c r="A135">
        <f>VLOOKUP(Block[[#This Row],[No用]],SetNo[[No.用]:[vlookup 用]],2,FALSE)</f>
        <v>28</v>
      </c>
      <c r="B135">
        <f>IF(ROW()=2,1,IF(A134&lt;&gt;Block[[#This Row],[No]],1,B134+1))</f>
        <v>5</v>
      </c>
      <c r="C135" s="1" t="s">
        <v>871</v>
      </c>
      <c r="D135" s="1" t="s">
        <v>139</v>
      </c>
      <c r="E135" s="1" t="s">
        <v>77</v>
      </c>
      <c r="F135" s="1" t="s">
        <v>82</v>
      </c>
      <c r="G135" s="1" t="s">
        <v>136</v>
      </c>
      <c r="H135" s="1" t="s">
        <v>71</v>
      </c>
      <c r="I135">
        <v>1</v>
      </c>
      <c r="J135" t="s">
        <v>246</v>
      </c>
      <c r="K135" s="1" t="s">
        <v>247</v>
      </c>
      <c r="L135" s="1" t="s">
        <v>162</v>
      </c>
      <c r="M135">
        <v>30</v>
      </c>
      <c r="N135">
        <v>0</v>
      </c>
      <c r="O135">
        <v>0</v>
      </c>
      <c r="P135">
        <v>0</v>
      </c>
      <c r="Q135" s="1"/>
      <c r="X135" t="str">
        <f>Block[[#This Row],[服装]]&amp;Block[[#This Row],[名前]]&amp;Block[[#This Row],[レアリティ]]</f>
        <v>2周年月島蛍ICONIC</v>
      </c>
    </row>
    <row r="136" spans="1:24" x14ac:dyDescent="0.25">
      <c r="A136">
        <f>VLOOKUP(Block[[#This Row],[No用]],SetNo[[No.用]:[vlookup 用]],2,FALSE)</f>
        <v>28</v>
      </c>
      <c r="B136">
        <f>IF(ROW()=2,1,IF(A135&lt;&gt;Block[[#This Row],[No]],1,B135+1))</f>
        <v>6</v>
      </c>
      <c r="C136" s="1" t="s">
        <v>871</v>
      </c>
      <c r="D136" s="1" t="s">
        <v>139</v>
      </c>
      <c r="E136" s="1" t="s">
        <v>77</v>
      </c>
      <c r="F136" s="1" t="s">
        <v>82</v>
      </c>
      <c r="G136" s="1" t="s">
        <v>136</v>
      </c>
      <c r="H136" s="1" t="s">
        <v>71</v>
      </c>
      <c r="I136">
        <v>1</v>
      </c>
      <c r="J136" t="s">
        <v>246</v>
      </c>
      <c r="K136" s="1" t="s">
        <v>183</v>
      </c>
      <c r="L136" s="1" t="s">
        <v>224</v>
      </c>
      <c r="M136">
        <v>40</v>
      </c>
      <c r="N136">
        <v>5</v>
      </c>
      <c r="O136">
        <v>50</v>
      </c>
      <c r="P136">
        <v>7</v>
      </c>
      <c r="Q136" s="1" t="s">
        <v>886</v>
      </c>
      <c r="W136" s="1" t="s">
        <v>1208</v>
      </c>
      <c r="X136" t="str">
        <f>Block[[#This Row],[服装]]&amp;Block[[#This Row],[名前]]&amp;Block[[#This Row],[レアリティ]]</f>
        <v>2周年月島蛍ICONIC</v>
      </c>
    </row>
    <row r="137" spans="1:24" x14ac:dyDescent="0.25">
      <c r="A137">
        <f>VLOOKUP(Block[[#This Row],[No用]],SetNo[[No.用]:[vlookup 用]],2,FALSE)</f>
        <v>28</v>
      </c>
      <c r="B137">
        <f>IF(ROW()=2,1,IF(A136&lt;&gt;Block[[#This Row],[No]],1,B136+1))</f>
        <v>7</v>
      </c>
      <c r="C137" s="1" t="s">
        <v>871</v>
      </c>
      <c r="D137" s="1" t="s">
        <v>139</v>
      </c>
      <c r="E137" s="1" t="s">
        <v>77</v>
      </c>
      <c r="F137" s="1" t="s">
        <v>82</v>
      </c>
      <c r="G137" s="1" t="s">
        <v>136</v>
      </c>
      <c r="H137" s="1" t="s">
        <v>71</v>
      </c>
      <c r="I137">
        <v>1</v>
      </c>
      <c r="J137" t="s">
        <v>246</v>
      </c>
      <c r="K137" s="1" t="s">
        <v>792</v>
      </c>
      <c r="L137" s="1" t="s">
        <v>224</v>
      </c>
      <c r="M137">
        <v>40</v>
      </c>
      <c r="N137">
        <v>5</v>
      </c>
      <c r="O137">
        <v>50</v>
      </c>
      <c r="P137">
        <v>7</v>
      </c>
      <c r="Q137" s="1"/>
      <c r="R137" s="1" t="s">
        <v>923</v>
      </c>
      <c r="S137" s="1">
        <v>10</v>
      </c>
      <c r="T137" s="1">
        <v>20.29</v>
      </c>
      <c r="U137" s="1">
        <v>13</v>
      </c>
      <c r="V137" s="1">
        <v>25.25</v>
      </c>
      <c r="W137" s="1" t="s">
        <v>1407</v>
      </c>
      <c r="X137" t="str">
        <f>Block[[#This Row],[服装]]&amp;Block[[#This Row],[名前]]&amp;Block[[#This Row],[レアリティ]]</f>
        <v>2周年月島蛍ICONIC</v>
      </c>
    </row>
    <row r="138" spans="1:24" x14ac:dyDescent="0.25">
      <c r="A138">
        <f>VLOOKUP(Block[[#This Row],[No用]],SetNo[[No.用]:[vlookup 用]],2,FALSE)</f>
        <v>29</v>
      </c>
      <c r="B138">
        <f>IF(ROW()=2,1,IF(A137&lt;&gt;Block[[#This Row],[No]],1,B137+1))</f>
        <v>1</v>
      </c>
      <c r="C138" s="1" t="s">
        <v>944</v>
      </c>
      <c r="D138" s="1" t="s">
        <v>139</v>
      </c>
      <c r="E138" s="1" t="s">
        <v>73</v>
      </c>
      <c r="F138" s="1" t="s">
        <v>82</v>
      </c>
      <c r="G138" s="1" t="s">
        <v>136</v>
      </c>
      <c r="H138" s="1" t="s">
        <v>71</v>
      </c>
      <c r="I138">
        <v>1</v>
      </c>
      <c r="J138" t="s">
        <v>246</v>
      </c>
      <c r="K138" s="1" t="s">
        <v>174</v>
      </c>
      <c r="L138" s="1" t="s">
        <v>178</v>
      </c>
      <c r="M138">
        <v>33</v>
      </c>
      <c r="N138">
        <v>0</v>
      </c>
      <c r="O138">
        <v>0</v>
      </c>
      <c r="P138">
        <v>0</v>
      </c>
      <c r="Q138" s="1"/>
      <c r="R138" s="1"/>
      <c r="S138" s="1"/>
      <c r="T138" s="1"/>
      <c r="U138" s="1"/>
      <c r="V138" s="1"/>
      <c r="W138" s="1"/>
      <c r="X138" t="str">
        <f>Block[[#This Row],[服装]]&amp;Block[[#This Row],[名前]]&amp;Block[[#This Row],[レアリティ]]</f>
        <v>アート2月島蛍ICONIC</v>
      </c>
    </row>
    <row r="139" spans="1:24" x14ac:dyDescent="0.25">
      <c r="A139">
        <f>VLOOKUP(Block[[#This Row],[No用]],SetNo[[No.用]:[vlookup 用]],2,FALSE)</f>
        <v>29</v>
      </c>
      <c r="B139">
        <f>IF(ROW()=2,1,IF(A138&lt;&gt;Block[[#This Row],[No]],1,B138+1))</f>
        <v>2</v>
      </c>
      <c r="C139" s="1" t="s">
        <v>944</v>
      </c>
      <c r="D139" s="1" t="s">
        <v>139</v>
      </c>
      <c r="E139" s="1" t="s">
        <v>73</v>
      </c>
      <c r="F139" s="1" t="s">
        <v>82</v>
      </c>
      <c r="G139" s="1" t="s">
        <v>136</v>
      </c>
      <c r="H139" s="1" t="s">
        <v>71</v>
      </c>
      <c r="I139">
        <v>1</v>
      </c>
      <c r="J139" t="s">
        <v>246</v>
      </c>
      <c r="K139" s="1" t="s">
        <v>175</v>
      </c>
      <c r="L139" s="1" t="s">
        <v>178</v>
      </c>
      <c r="M139">
        <v>33</v>
      </c>
      <c r="N139">
        <v>0</v>
      </c>
      <c r="O139">
        <v>0</v>
      </c>
      <c r="P139">
        <v>0</v>
      </c>
      <c r="Q139" s="1"/>
      <c r="R139" s="1"/>
      <c r="S139" s="1"/>
      <c r="T139" s="1"/>
      <c r="U139" s="1"/>
      <c r="V139" s="1"/>
      <c r="W139" s="1"/>
      <c r="X139" t="str">
        <f>Block[[#This Row],[服装]]&amp;Block[[#This Row],[名前]]&amp;Block[[#This Row],[レアリティ]]</f>
        <v>アート2月島蛍ICONIC</v>
      </c>
    </row>
    <row r="140" spans="1:24" x14ac:dyDescent="0.25">
      <c r="A140">
        <f>VLOOKUP(Block[[#This Row],[No用]],SetNo[[No.用]:[vlookup 用]],2,FALSE)</f>
        <v>29</v>
      </c>
      <c r="B140">
        <f>IF(ROW()=2,1,IF(A139&lt;&gt;Block[[#This Row],[No]],1,B139+1))</f>
        <v>3</v>
      </c>
      <c r="C140" s="1" t="s">
        <v>944</v>
      </c>
      <c r="D140" s="1" t="s">
        <v>139</v>
      </c>
      <c r="E140" s="1" t="s">
        <v>73</v>
      </c>
      <c r="F140" s="1" t="s">
        <v>82</v>
      </c>
      <c r="G140" s="1" t="s">
        <v>136</v>
      </c>
      <c r="H140" s="1" t="s">
        <v>71</v>
      </c>
      <c r="I140">
        <v>1</v>
      </c>
      <c r="J140" t="s">
        <v>246</v>
      </c>
      <c r="K140" s="1" t="s">
        <v>192</v>
      </c>
      <c r="L140" s="1" t="s">
        <v>173</v>
      </c>
      <c r="M140">
        <v>35</v>
      </c>
      <c r="N140">
        <v>0</v>
      </c>
      <c r="O140">
        <v>0</v>
      </c>
      <c r="P140">
        <v>0</v>
      </c>
      <c r="Q140" s="1"/>
      <c r="R140" s="1"/>
      <c r="S140" s="1"/>
      <c r="T140" s="1"/>
      <c r="U140" s="1"/>
      <c r="V140" s="1"/>
      <c r="W140" s="1"/>
      <c r="X140" t="str">
        <f>Block[[#This Row],[服装]]&amp;Block[[#This Row],[名前]]&amp;Block[[#This Row],[レアリティ]]</f>
        <v>アート2月島蛍ICONIC</v>
      </c>
    </row>
    <row r="141" spans="1:24" x14ac:dyDescent="0.25">
      <c r="A141">
        <f>VLOOKUP(Block[[#This Row],[No用]],SetNo[[No.用]:[vlookup 用]],2,FALSE)</f>
        <v>29</v>
      </c>
      <c r="B141">
        <f>IF(ROW()=2,1,IF(A140&lt;&gt;Block[[#This Row],[No]],1,B140+1))</f>
        <v>4</v>
      </c>
      <c r="C141" s="1" t="s">
        <v>944</v>
      </c>
      <c r="D141" s="1" t="s">
        <v>139</v>
      </c>
      <c r="E141" s="1" t="s">
        <v>73</v>
      </c>
      <c r="F141" s="1" t="s">
        <v>82</v>
      </c>
      <c r="G141" s="1" t="s">
        <v>136</v>
      </c>
      <c r="H141" s="1" t="s">
        <v>71</v>
      </c>
      <c r="I141">
        <v>1</v>
      </c>
      <c r="J141" t="s">
        <v>246</v>
      </c>
      <c r="K141" s="1" t="s">
        <v>247</v>
      </c>
      <c r="L141" s="1" t="s">
        <v>178</v>
      </c>
      <c r="M141">
        <v>33</v>
      </c>
      <c r="N141">
        <v>0</v>
      </c>
      <c r="O141">
        <v>0</v>
      </c>
      <c r="P141">
        <v>0</v>
      </c>
      <c r="Q141" s="1"/>
      <c r="R141" s="1"/>
      <c r="S141" s="1"/>
      <c r="T141" s="1"/>
      <c r="U141" s="1"/>
      <c r="V141" s="1"/>
      <c r="W141" s="1"/>
      <c r="X141" t="str">
        <f>Block[[#This Row],[服装]]&amp;Block[[#This Row],[名前]]&amp;Block[[#This Row],[レアリティ]]</f>
        <v>アート2月島蛍ICONIC</v>
      </c>
    </row>
    <row r="142" spans="1:24" x14ac:dyDescent="0.25">
      <c r="A142">
        <f>VLOOKUP(Block[[#This Row],[No用]],SetNo[[No.用]:[vlookup 用]],2,FALSE)</f>
        <v>29</v>
      </c>
      <c r="B142">
        <f>IF(ROW()=2,1,IF(A141&lt;&gt;Block[[#This Row],[No]],1,B141+1))</f>
        <v>5</v>
      </c>
      <c r="C142" s="1" t="s">
        <v>944</v>
      </c>
      <c r="D142" s="1" t="s">
        <v>139</v>
      </c>
      <c r="E142" s="1" t="s">
        <v>73</v>
      </c>
      <c r="F142" s="1" t="s">
        <v>82</v>
      </c>
      <c r="G142" s="1" t="s">
        <v>136</v>
      </c>
      <c r="H142" s="1" t="s">
        <v>71</v>
      </c>
      <c r="I142">
        <v>1</v>
      </c>
      <c r="J142" t="s">
        <v>246</v>
      </c>
      <c r="K142" s="1" t="s">
        <v>179</v>
      </c>
      <c r="L142" s="1" t="s">
        <v>224</v>
      </c>
      <c r="M142">
        <v>39</v>
      </c>
      <c r="N142">
        <v>5</v>
      </c>
      <c r="O142">
        <v>49</v>
      </c>
      <c r="P142">
        <v>7</v>
      </c>
      <c r="Q142" s="1"/>
      <c r="R142" s="1"/>
      <c r="S142" s="1"/>
      <c r="T142" s="1"/>
      <c r="U142" s="1"/>
      <c r="V142" s="1"/>
      <c r="W142" s="1" t="s">
        <v>1410</v>
      </c>
      <c r="X142" t="str">
        <f>Block[[#This Row],[服装]]&amp;Block[[#This Row],[名前]]&amp;Block[[#This Row],[レアリティ]]</f>
        <v>アート2月島蛍ICONIC</v>
      </c>
    </row>
    <row r="143" spans="1:24" x14ac:dyDescent="0.25">
      <c r="A143">
        <f>VLOOKUP(Block[[#This Row],[No用]],SetNo[[No.用]:[vlookup 用]],2,FALSE)</f>
        <v>30</v>
      </c>
      <c r="B143">
        <f>IF(ROW()=2,1,IF(A142&lt;&gt;Block[[#This Row],[No]],1,B142+1))</f>
        <v>1</v>
      </c>
      <c r="C143" s="1" t="s">
        <v>1016</v>
      </c>
      <c r="D143" s="1" t="s">
        <v>139</v>
      </c>
      <c r="E143" s="1" t="s">
        <v>90</v>
      </c>
      <c r="F143" s="1" t="s">
        <v>82</v>
      </c>
      <c r="G143" s="1" t="s">
        <v>136</v>
      </c>
      <c r="H143" s="1" t="s">
        <v>71</v>
      </c>
      <c r="I143">
        <v>1</v>
      </c>
      <c r="J143" t="s">
        <v>246</v>
      </c>
      <c r="K143" s="1" t="s">
        <v>174</v>
      </c>
      <c r="L143" s="1" t="s">
        <v>178</v>
      </c>
      <c r="M143">
        <v>36</v>
      </c>
      <c r="N143">
        <v>0</v>
      </c>
      <c r="O143">
        <v>0</v>
      </c>
      <c r="P143">
        <v>0</v>
      </c>
      <c r="Q143" s="1"/>
      <c r="R143" s="1"/>
      <c r="S143" s="1"/>
      <c r="T143" s="1"/>
      <c r="U143" s="1"/>
      <c r="V143" s="1"/>
      <c r="W143" s="1"/>
      <c r="X143" t="str">
        <f>Block[[#This Row],[服装]]&amp;Block[[#This Row],[名前]]&amp;Block[[#This Row],[レアリティ]]</f>
        <v>焼き芋月島蛍ICONIC</v>
      </c>
    </row>
    <row r="144" spans="1:24" x14ac:dyDescent="0.25">
      <c r="A144">
        <f>VLOOKUP(Block[[#This Row],[No用]],SetNo[[No.用]:[vlookup 用]],2,FALSE)</f>
        <v>30</v>
      </c>
      <c r="B144">
        <f>IF(ROW()=2,1,IF(A143&lt;&gt;Block[[#This Row],[No]],1,B143+1))</f>
        <v>2</v>
      </c>
      <c r="C144" s="1" t="s">
        <v>1016</v>
      </c>
      <c r="D144" s="1" t="s">
        <v>139</v>
      </c>
      <c r="E144" s="1" t="s">
        <v>90</v>
      </c>
      <c r="F144" s="1" t="s">
        <v>82</v>
      </c>
      <c r="G144" s="1" t="s">
        <v>136</v>
      </c>
      <c r="H144" s="1" t="s">
        <v>71</v>
      </c>
      <c r="I144">
        <v>1</v>
      </c>
      <c r="J144" t="s">
        <v>246</v>
      </c>
      <c r="K144" s="1" t="s">
        <v>175</v>
      </c>
      <c r="L144" s="1" t="s">
        <v>173</v>
      </c>
      <c r="M144">
        <v>39</v>
      </c>
      <c r="N144">
        <v>0</v>
      </c>
      <c r="O144">
        <v>0</v>
      </c>
      <c r="P144">
        <v>0</v>
      </c>
      <c r="Q144" s="1"/>
      <c r="R144" s="1"/>
      <c r="S144" s="1"/>
      <c r="T144" s="1"/>
      <c r="U144" s="1"/>
      <c r="V144" s="1"/>
      <c r="W144" s="1"/>
      <c r="X144" t="str">
        <f>Block[[#This Row],[服装]]&amp;Block[[#This Row],[名前]]&amp;Block[[#This Row],[レアリティ]]</f>
        <v>焼き芋月島蛍ICONIC</v>
      </c>
    </row>
    <row r="145" spans="1:24" x14ac:dyDescent="0.25">
      <c r="A145">
        <f>VLOOKUP(Block[[#This Row],[No用]],SetNo[[No.用]:[vlookup 用]],2,FALSE)</f>
        <v>30</v>
      </c>
      <c r="B145">
        <f>IF(ROW()=2,1,IF(A144&lt;&gt;Block[[#This Row],[No]],1,B144+1))</f>
        <v>3</v>
      </c>
      <c r="C145" s="1" t="s">
        <v>1016</v>
      </c>
      <c r="D145" s="1" t="s">
        <v>139</v>
      </c>
      <c r="E145" s="1" t="s">
        <v>90</v>
      </c>
      <c r="F145" s="1" t="s">
        <v>82</v>
      </c>
      <c r="G145" s="1" t="s">
        <v>136</v>
      </c>
      <c r="H145" s="1" t="s">
        <v>71</v>
      </c>
      <c r="I145">
        <v>1</v>
      </c>
      <c r="J145" t="s">
        <v>246</v>
      </c>
      <c r="K145" s="1" t="s">
        <v>176</v>
      </c>
      <c r="L145" s="1" t="s">
        <v>173</v>
      </c>
      <c r="M145">
        <v>38</v>
      </c>
      <c r="N145">
        <v>0</v>
      </c>
      <c r="O145">
        <v>0</v>
      </c>
      <c r="P145">
        <v>0</v>
      </c>
      <c r="Q145" s="1"/>
      <c r="R145" s="1"/>
      <c r="S145" s="1"/>
      <c r="T145" s="1"/>
      <c r="U145" s="1"/>
      <c r="V145" s="1"/>
      <c r="W145" s="1"/>
      <c r="X145" t="str">
        <f>Block[[#This Row],[服装]]&amp;Block[[#This Row],[名前]]&amp;Block[[#This Row],[レアリティ]]</f>
        <v>焼き芋月島蛍ICONIC</v>
      </c>
    </row>
    <row r="146" spans="1:24" x14ac:dyDescent="0.25">
      <c r="A146">
        <f>VLOOKUP(Block[[#This Row],[No用]],SetNo[[No.用]:[vlookup 用]],2,FALSE)</f>
        <v>30</v>
      </c>
      <c r="B146">
        <f>IF(ROW()=2,1,IF(A145&lt;&gt;Block[[#This Row],[No]],1,B145+1))</f>
        <v>4</v>
      </c>
      <c r="C146" s="1" t="s">
        <v>1016</v>
      </c>
      <c r="D146" s="1" t="s">
        <v>139</v>
      </c>
      <c r="E146" s="1" t="s">
        <v>90</v>
      </c>
      <c r="F146" s="1" t="s">
        <v>82</v>
      </c>
      <c r="G146" s="1" t="s">
        <v>136</v>
      </c>
      <c r="H146" s="1" t="s">
        <v>71</v>
      </c>
      <c r="I146">
        <v>1</v>
      </c>
      <c r="J146" t="s">
        <v>246</v>
      </c>
      <c r="K146" s="1" t="s">
        <v>179</v>
      </c>
      <c r="L146" s="1" t="s">
        <v>173</v>
      </c>
      <c r="M146">
        <v>40</v>
      </c>
      <c r="N146">
        <v>0</v>
      </c>
      <c r="O146">
        <v>0</v>
      </c>
      <c r="P146">
        <v>0</v>
      </c>
      <c r="Q146" s="1"/>
      <c r="R146" s="1"/>
      <c r="S146" s="1"/>
      <c r="T146" s="1"/>
      <c r="U146" s="1"/>
      <c r="V146" s="1"/>
      <c r="W146" s="1"/>
      <c r="X146" t="str">
        <f>Block[[#This Row],[服装]]&amp;Block[[#This Row],[名前]]&amp;Block[[#This Row],[レアリティ]]</f>
        <v>焼き芋月島蛍ICONIC</v>
      </c>
    </row>
    <row r="147" spans="1:24" x14ac:dyDescent="0.25">
      <c r="A147">
        <f>VLOOKUP(Block[[#This Row],[No用]],SetNo[[No.用]:[vlookup 用]],2,FALSE)</f>
        <v>30</v>
      </c>
      <c r="B147">
        <f>IF(ROW()=2,1,IF(A146&lt;&gt;Block[[#This Row],[No]],1,B146+1))</f>
        <v>5</v>
      </c>
      <c r="C147" s="1" t="s">
        <v>1016</v>
      </c>
      <c r="D147" s="1" t="s">
        <v>139</v>
      </c>
      <c r="E147" s="1" t="s">
        <v>90</v>
      </c>
      <c r="F147" s="1" t="s">
        <v>82</v>
      </c>
      <c r="G147" s="1" t="s">
        <v>136</v>
      </c>
      <c r="H147" s="1" t="s">
        <v>71</v>
      </c>
      <c r="I147">
        <v>1</v>
      </c>
      <c r="J147" t="s">
        <v>246</v>
      </c>
      <c r="K147" s="1" t="s">
        <v>192</v>
      </c>
      <c r="L147" s="1" t="s">
        <v>173</v>
      </c>
      <c r="M147">
        <v>40</v>
      </c>
      <c r="N147">
        <v>0</v>
      </c>
      <c r="O147">
        <v>0</v>
      </c>
      <c r="P147">
        <v>0</v>
      </c>
      <c r="Q147" s="1"/>
      <c r="R147" s="1"/>
      <c r="S147" s="1"/>
      <c r="T147" s="1"/>
      <c r="U147" s="1"/>
      <c r="V147" s="1"/>
      <c r="W147" s="1"/>
      <c r="X147" t="str">
        <f>Block[[#This Row],[服装]]&amp;Block[[#This Row],[名前]]&amp;Block[[#This Row],[レアリティ]]</f>
        <v>焼き芋月島蛍ICONIC</v>
      </c>
    </row>
    <row r="148" spans="1:24" x14ac:dyDescent="0.25">
      <c r="A148">
        <f>VLOOKUP(Block[[#This Row],[No用]],SetNo[[No.用]:[vlookup 用]],2,FALSE)</f>
        <v>30</v>
      </c>
      <c r="B148">
        <f>IF(ROW()=2,1,IF(A147&lt;&gt;Block[[#This Row],[No]],1,B147+1))</f>
        <v>6</v>
      </c>
      <c r="C148" s="1" t="s">
        <v>1016</v>
      </c>
      <c r="D148" s="1" t="s">
        <v>139</v>
      </c>
      <c r="E148" s="1" t="s">
        <v>90</v>
      </c>
      <c r="F148" s="1" t="s">
        <v>82</v>
      </c>
      <c r="G148" s="1" t="s">
        <v>136</v>
      </c>
      <c r="H148" s="1" t="s">
        <v>71</v>
      </c>
      <c r="I148">
        <v>1</v>
      </c>
      <c r="J148" t="s">
        <v>246</v>
      </c>
      <c r="K148" s="1" t="s">
        <v>247</v>
      </c>
      <c r="L148" s="1" t="s">
        <v>162</v>
      </c>
      <c r="M148">
        <v>32</v>
      </c>
      <c r="N148">
        <v>0</v>
      </c>
      <c r="O148">
        <v>0</v>
      </c>
      <c r="P148">
        <v>0</v>
      </c>
      <c r="Q148" s="1"/>
      <c r="R148" s="1"/>
      <c r="S148" s="1"/>
      <c r="T148" s="1"/>
      <c r="U148" s="1"/>
      <c r="V148" s="1"/>
      <c r="W148" s="1"/>
      <c r="X148" t="str">
        <f>Block[[#This Row],[服装]]&amp;Block[[#This Row],[名前]]&amp;Block[[#This Row],[レアリティ]]</f>
        <v>焼き芋月島蛍ICONIC</v>
      </c>
    </row>
    <row r="149" spans="1:24" x14ac:dyDescent="0.25">
      <c r="A149">
        <f>VLOOKUP(Block[[#This Row],[No用]],SetNo[[No.用]:[vlookup 用]],2,FALSE)</f>
        <v>30</v>
      </c>
      <c r="B149">
        <f>IF(ROW()=2,1,IF(A148&lt;&gt;Block[[#This Row],[No]],1,B148+1))</f>
        <v>7</v>
      </c>
      <c r="C149" s="1" t="s">
        <v>1016</v>
      </c>
      <c r="D149" s="1" t="s">
        <v>139</v>
      </c>
      <c r="E149" s="1" t="s">
        <v>90</v>
      </c>
      <c r="F149" s="1" t="s">
        <v>82</v>
      </c>
      <c r="G149" s="1" t="s">
        <v>136</v>
      </c>
      <c r="H149" s="1" t="s">
        <v>71</v>
      </c>
      <c r="I149">
        <v>1</v>
      </c>
      <c r="J149" t="s">
        <v>246</v>
      </c>
      <c r="K149" s="1" t="s">
        <v>179</v>
      </c>
      <c r="L149" s="1" t="s">
        <v>224</v>
      </c>
      <c r="M149">
        <v>41</v>
      </c>
      <c r="N149">
        <v>5</v>
      </c>
      <c r="O149">
        <v>51</v>
      </c>
      <c r="P149">
        <v>7</v>
      </c>
      <c r="Q149" s="1"/>
      <c r="R149" s="1"/>
      <c r="S149" s="1"/>
      <c r="T149" s="1"/>
      <c r="U149" s="1"/>
      <c r="V149" s="1"/>
      <c r="W149" s="1" t="s">
        <v>1410</v>
      </c>
      <c r="X149" t="str">
        <f>Block[[#This Row],[服装]]&amp;Block[[#This Row],[名前]]&amp;Block[[#This Row],[レアリティ]]</f>
        <v>焼き芋月島蛍ICONIC</v>
      </c>
    </row>
    <row r="150" spans="1:24" x14ac:dyDescent="0.25">
      <c r="A150">
        <f>VLOOKUP(Block[[#This Row],[No用]],SetNo[[No.用]:[vlookup 用]],2,FALSE)</f>
        <v>30</v>
      </c>
      <c r="B150">
        <f>IF(ROW()=2,1,IF(A149&lt;&gt;Block[[#This Row],[No]],1,B149+1))</f>
        <v>8</v>
      </c>
      <c r="C150" s="1" t="s">
        <v>1016</v>
      </c>
      <c r="D150" s="1" t="s">
        <v>139</v>
      </c>
      <c r="E150" s="1" t="s">
        <v>90</v>
      </c>
      <c r="F150" s="1" t="s">
        <v>82</v>
      </c>
      <c r="G150" s="1" t="s">
        <v>136</v>
      </c>
      <c r="H150" s="1" t="s">
        <v>71</v>
      </c>
      <c r="I150">
        <v>1</v>
      </c>
      <c r="J150" t="s">
        <v>246</v>
      </c>
      <c r="K150" s="1" t="s">
        <v>792</v>
      </c>
      <c r="L150" s="1" t="s">
        <v>224</v>
      </c>
      <c r="M150">
        <v>41</v>
      </c>
      <c r="N150">
        <v>5</v>
      </c>
      <c r="O150">
        <v>51</v>
      </c>
      <c r="P150">
        <v>7</v>
      </c>
      <c r="Q150" s="1"/>
      <c r="R150" s="1" t="s">
        <v>923</v>
      </c>
      <c r="S150" s="1">
        <v>10</v>
      </c>
      <c r="T150" s="1">
        <v>20.29</v>
      </c>
      <c r="U150" s="1">
        <v>13</v>
      </c>
      <c r="V150" s="1">
        <v>25.25</v>
      </c>
      <c r="W150" s="1" t="s">
        <v>1407</v>
      </c>
      <c r="X150" t="str">
        <f>Block[[#This Row],[服装]]&amp;Block[[#This Row],[名前]]&amp;Block[[#This Row],[レアリティ]]</f>
        <v>焼き芋月島蛍ICONIC</v>
      </c>
    </row>
    <row r="151" spans="1:24" x14ac:dyDescent="0.25">
      <c r="A151">
        <f>VLOOKUP(Block[[#This Row],[No用]],SetNo[[No.用]:[vlookup 用]],2,FALSE)</f>
        <v>31</v>
      </c>
      <c r="B151">
        <f>IF(ROW()=2,1,IF(A150&lt;&gt;Block[[#This Row],[No]],1,B150+1))</f>
        <v>1</v>
      </c>
      <c r="C151" s="1" t="s">
        <v>1364</v>
      </c>
      <c r="D151" s="1" t="s">
        <v>139</v>
      </c>
      <c r="E151" s="1" t="s">
        <v>77</v>
      </c>
      <c r="F151" s="1" t="s">
        <v>82</v>
      </c>
      <c r="G151" s="1" t="s">
        <v>136</v>
      </c>
      <c r="H151" s="1" t="s">
        <v>71</v>
      </c>
      <c r="I151">
        <v>1</v>
      </c>
      <c r="J151" t="s">
        <v>246</v>
      </c>
      <c r="K151" s="1" t="s">
        <v>174</v>
      </c>
      <c r="L151" s="1" t="s">
        <v>178</v>
      </c>
      <c r="M151">
        <v>34</v>
      </c>
      <c r="N151">
        <v>0</v>
      </c>
      <c r="O151">
        <v>0</v>
      </c>
      <c r="P151">
        <v>0</v>
      </c>
      <c r="Q151" s="1"/>
      <c r="R151" s="1"/>
      <c r="S151" s="1"/>
      <c r="T151" s="1"/>
      <c r="U151" s="1"/>
      <c r="V151" s="1"/>
      <c r="W151" s="1"/>
      <c r="X151" t="str">
        <f>Block[[#This Row],[服装]]&amp;Block[[#This Row],[名前]]&amp;Block[[#This Row],[レアリティ]]</f>
        <v>寝正月月島蛍ICONIC</v>
      </c>
    </row>
    <row r="152" spans="1:24" x14ac:dyDescent="0.25">
      <c r="A152">
        <f>VLOOKUP(Block[[#This Row],[No用]],SetNo[[No.用]:[vlookup 用]],2,FALSE)</f>
        <v>31</v>
      </c>
      <c r="B152">
        <f>IF(ROW()=2,1,IF(A151&lt;&gt;Block[[#This Row],[No]],1,B151+1))</f>
        <v>2</v>
      </c>
      <c r="C152" s="1" t="s">
        <v>1364</v>
      </c>
      <c r="D152" s="1" t="s">
        <v>139</v>
      </c>
      <c r="E152" s="1" t="s">
        <v>77</v>
      </c>
      <c r="F152" s="1" t="s">
        <v>82</v>
      </c>
      <c r="G152" s="1" t="s">
        <v>136</v>
      </c>
      <c r="H152" s="1" t="s">
        <v>71</v>
      </c>
      <c r="I152">
        <v>1</v>
      </c>
      <c r="J152" t="s">
        <v>246</v>
      </c>
      <c r="K152" s="1" t="s">
        <v>175</v>
      </c>
      <c r="L152" s="1" t="s">
        <v>178</v>
      </c>
      <c r="M152">
        <v>34</v>
      </c>
      <c r="N152">
        <v>0</v>
      </c>
      <c r="O152">
        <v>0</v>
      </c>
      <c r="P152">
        <v>0</v>
      </c>
      <c r="Q152" s="1"/>
      <c r="R152" s="1"/>
      <c r="S152" s="1"/>
      <c r="T152" s="1"/>
      <c r="U152" s="1"/>
      <c r="V152" s="1"/>
      <c r="W152" s="1"/>
      <c r="X152" t="str">
        <f>Block[[#This Row],[服装]]&amp;Block[[#This Row],[名前]]&amp;Block[[#This Row],[レアリティ]]</f>
        <v>寝正月月島蛍ICONIC</v>
      </c>
    </row>
    <row r="153" spans="1:24" x14ac:dyDescent="0.25">
      <c r="A153">
        <f>VLOOKUP(Block[[#This Row],[No用]],SetNo[[No.用]:[vlookup 用]],2,FALSE)</f>
        <v>31</v>
      </c>
      <c r="B153">
        <f>IF(ROW()=2,1,IF(A152&lt;&gt;Block[[#This Row],[No]],1,B152+1))</f>
        <v>3</v>
      </c>
      <c r="C153" s="1" t="s">
        <v>1364</v>
      </c>
      <c r="D153" s="1" t="s">
        <v>139</v>
      </c>
      <c r="E153" s="1" t="s">
        <v>77</v>
      </c>
      <c r="F153" s="1" t="s">
        <v>82</v>
      </c>
      <c r="G153" s="1" t="s">
        <v>136</v>
      </c>
      <c r="H153" s="1" t="s">
        <v>71</v>
      </c>
      <c r="I153">
        <v>1</v>
      </c>
      <c r="J153" t="s">
        <v>246</v>
      </c>
      <c r="K153" s="1" t="s">
        <v>192</v>
      </c>
      <c r="L153" s="1" t="s">
        <v>173</v>
      </c>
      <c r="M153">
        <v>36</v>
      </c>
      <c r="N153">
        <v>0</v>
      </c>
      <c r="O153">
        <v>0</v>
      </c>
      <c r="P153">
        <v>0</v>
      </c>
      <c r="Q153" s="1"/>
      <c r="R153" s="1"/>
      <c r="S153" s="1"/>
      <c r="T153" s="1"/>
      <c r="U153" s="1"/>
      <c r="V153" s="1"/>
      <c r="W153" s="1"/>
      <c r="X153" t="str">
        <f>Block[[#This Row],[服装]]&amp;Block[[#This Row],[名前]]&amp;Block[[#This Row],[レアリティ]]</f>
        <v>寝正月月島蛍ICONIC</v>
      </c>
    </row>
    <row r="154" spans="1:24" x14ac:dyDescent="0.25">
      <c r="A154">
        <f>VLOOKUP(Block[[#This Row],[No用]],SetNo[[No.用]:[vlookup 用]],2,FALSE)</f>
        <v>31</v>
      </c>
      <c r="B154">
        <f>IF(ROW()=2,1,IF(A153&lt;&gt;Block[[#This Row],[No]],1,B153+1))</f>
        <v>4</v>
      </c>
      <c r="C154" s="1" t="s">
        <v>1364</v>
      </c>
      <c r="D154" s="1" t="s">
        <v>139</v>
      </c>
      <c r="E154" s="1" t="s">
        <v>77</v>
      </c>
      <c r="F154" s="1" t="s">
        <v>82</v>
      </c>
      <c r="G154" s="1" t="s">
        <v>136</v>
      </c>
      <c r="H154" s="1" t="s">
        <v>71</v>
      </c>
      <c r="I154">
        <v>1</v>
      </c>
      <c r="J154" t="s">
        <v>246</v>
      </c>
      <c r="K154" s="1" t="s">
        <v>247</v>
      </c>
      <c r="L154" s="1" t="s">
        <v>178</v>
      </c>
      <c r="M154">
        <v>34</v>
      </c>
      <c r="N154">
        <v>0</v>
      </c>
      <c r="O154">
        <v>0</v>
      </c>
      <c r="P154">
        <v>0</v>
      </c>
      <c r="Q154" s="1"/>
      <c r="R154" s="1"/>
      <c r="S154" s="1"/>
      <c r="T154" s="1"/>
      <c r="U154" s="1"/>
      <c r="V154" s="1"/>
      <c r="W154" s="1"/>
      <c r="X154" t="str">
        <f>Block[[#This Row],[服装]]&amp;Block[[#This Row],[名前]]&amp;Block[[#This Row],[レアリティ]]</f>
        <v>寝正月月島蛍ICONIC</v>
      </c>
    </row>
    <row r="155" spans="1:24" x14ac:dyDescent="0.25">
      <c r="A155">
        <f>VLOOKUP(Block[[#This Row],[No用]],SetNo[[No.用]:[vlookup 用]],2,FALSE)</f>
        <v>31</v>
      </c>
      <c r="B155">
        <f>IF(ROW()=2,1,IF(A154&lt;&gt;Block[[#This Row],[No]],1,B154+1))</f>
        <v>5</v>
      </c>
      <c r="C155" s="1" t="s">
        <v>1364</v>
      </c>
      <c r="D155" s="1" t="s">
        <v>139</v>
      </c>
      <c r="E155" s="1" t="s">
        <v>77</v>
      </c>
      <c r="F155" s="1" t="s">
        <v>82</v>
      </c>
      <c r="G155" s="1" t="s">
        <v>136</v>
      </c>
      <c r="H155" s="1" t="s">
        <v>71</v>
      </c>
      <c r="I155">
        <v>1</v>
      </c>
      <c r="J155" t="s">
        <v>246</v>
      </c>
      <c r="K155" s="1" t="s">
        <v>792</v>
      </c>
      <c r="L155" s="1" t="s">
        <v>224</v>
      </c>
      <c r="M155">
        <v>40</v>
      </c>
      <c r="N155">
        <v>5</v>
      </c>
      <c r="O155">
        <v>50</v>
      </c>
      <c r="P155">
        <v>7</v>
      </c>
      <c r="Q155" s="1"/>
      <c r="R155" s="1" t="s">
        <v>923</v>
      </c>
      <c r="S155" s="1">
        <v>10</v>
      </c>
      <c r="T155" s="1">
        <v>20.29</v>
      </c>
      <c r="U155" s="1">
        <v>13</v>
      </c>
      <c r="V155" s="1">
        <v>25.25</v>
      </c>
      <c r="W155" s="1" t="s">
        <v>1407</v>
      </c>
      <c r="X155" t="str">
        <f>Block[[#This Row],[服装]]&amp;Block[[#This Row],[名前]]&amp;Block[[#This Row],[レアリティ]]</f>
        <v>寝正月月島蛍ICONIC</v>
      </c>
    </row>
    <row r="156" spans="1:24" x14ac:dyDescent="0.25">
      <c r="A156">
        <f>VLOOKUP(Block[[#This Row],[No用]],SetNo[[No.用]:[vlookup 用]],2,FALSE)</f>
        <v>32</v>
      </c>
      <c r="B156">
        <f>IF(ROW()=2,1,IF(A155&lt;&gt;Block[[#This Row],[No]],1,B155+1))</f>
        <v>1</v>
      </c>
      <c r="C156" s="1" t="s">
        <v>1674</v>
      </c>
      <c r="D156" s="1" t="s">
        <v>139</v>
      </c>
      <c r="E156" s="1" t="s">
        <v>73</v>
      </c>
      <c r="F156" s="1" t="s">
        <v>82</v>
      </c>
      <c r="G156" s="1" t="s">
        <v>136</v>
      </c>
      <c r="H156" s="1" t="s">
        <v>71</v>
      </c>
      <c r="I156">
        <v>1</v>
      </c>
      <c r="J156" t="s">
        <v>246</v>
      </c>
      <c r="K156" s="1" t="s">
        <v>174</v>
      </c>
      <c r="L156" s="1" t="s">
        <v>178</v>
      </c>
      <c r="M156">
        <v>34</v>
      </c>
      <c r="N156">
        <v>0</v>
      </c>
      <c r="O156">
        <v>0</v>
      </c>
      <c r="P156">
        <v>0</v>
      </c>
      <c r="Q156" s="1"/>
      <c r="R156" s="1"/>
      <c r="S156" s="1"/>
      <c r="T156" s="1"/>
      <c r="U156" s="1"/>
      <c r="V156" s="1"/>
      <c r="W156" s="1"/>
      <c r="X156" t="str">
        <f>Block[[#This Row],[服装]]&amp;Block[[#This Row],[名前]]&amp;Block[[#This Row],[レアリティ]]</f>
        <v>思い出月島蛍ICONIC</v>
      </c>
    </row>
    <row r="157" spans="1:24" x14ac:dyDescent="0.25">
      <c r="A157">
        <f>VLOOKUP(Block[[#This Row],[No用]],SetNo[[No.用]:[vlookup 用]],2,FALSE)</f>
        <v>32</v>
      </c>
      <c r="B157">
        <f>IF(ROW()=2,1,IF(A156&lt;&gt;Block[[#This Row],[No]],1,B156+1))</f>
        <v>2</v>
      </c>
      <c r="C157" s="1" t="s">
        <v>1674</v>
      </c>
      <c r="D157" s="1" t="s">
        <v>139</v>
      </c>
      <c r="E157" s="1" t="s">
        <v>73</v>
      </c>
      <c r="F157" s="1" t="s">
        <v>82</v>
      </c>
      <c r="G157" s="1" t="s">
        <v>136</v>
      </c>
      <c r="H157" s="1" t="s">
        <v>71</v>
      </c>
      <c r="I157">
        <v>1</v>
      </c>
      <c r="J157" t="s">
        <v>246</v>
      </c>
      <c r="K157" s="1" t="s">
        <v>175</v>
      </c>
      <c r="L157" s="1" t="s">
        <v>178</v>
      </c>
      <c r="M157">
        <v>34</v>
      </c>
      <c r="N157">
        <v>0</v>
      </c>
      <c r="O157">
        <v>0</v>
      </c>
      <c r="P157">
        <v>0</v>
      </c>
      <c r="Q157" s="1"/>
      <c r="R157" s="1"/>
      <c r="S157" s="1"/>
      <c r="T157" s="1"/>
      <c r="U157" s="1"/>
      <c r="V157" s="1"/>
      <c r="W157" s="1"/>
      <c r="X157" t="str">
        <f>Block[[#This Row],[服装]]&amp;Block[[#This Row],[名前]]&amp;Block[[#This Row],[レアリティ]]</f>
        <v>思い出月島蛍ICONIC</v>
      </c>
    </row>
    <row r="158" spans="1:24" x14ac:dyDescent="0.25">
      <c r="A158">
        <f>VLOOKUP(Block[[#This Row],[No用]],SetNo[[No.用]:[vlookup 用]],2,FALSE)</f>
        <v>32</v>
      </c>
      <c r="B158">
        <f>IF(ROW()=2,1,IF(A157&lt;&gt;Block[[#This Row],[No]],1,B157+1))</f>
        <v>3</v>
      </c>
      <c r="C158" s="1" t="s">
        <v>1674</v>
      </c>
      <c r="D158" s="1" t="s">
        <v>139</v>
      </c>
      <c r="E158" s="1" t="s">
        <v>73</v>
      </c>
      <c r="F158" s="1" t="s">
        <v>82</v>
      </c>
      <c r="G158" s="1" t="s">
        <v>136</v>
      </c>
      <c r="H158" s="1" t="s">
        <v>71</v>
      </c>
      <c r="I158">
        <v>1</v>
      </c>
      <c r="J158" t="s">
        <v>246</v>
      </c>
      <c r="K158" s="1" t="s">
        <v>192</v>
      </c>
      <c r="L158" s="1" t="s">
        <v>178</v>
      </c>
      <c r="M158">
        <v>33</v>
      </c>
      <c r="N158">
        <v>0</v>
      </c>
      <c r="O158">
        <v>0</v>
      </c>
      <c r="P158">
        <v>0</v>
      </c>
      <c r="Q158" s="1"/>
      <c r="R158" s="1"/>
      <c r="S158" s="1"/>
      <c r="T158" s="1"/>
      <c r="U158" s="1"/>
      <c r="V158" s="1"/>
      <c r="W158" s="1"/>
      <c r="X158" t="str">
        <f>Block[[#This Row],[服装]]&amp;Block[[#This Row],[名前]]&amp;Block[[#This Row],[レアリティ]]</f>
        <v>思い出月島蛍ICONIC</v>
      </c>
    </row>
    <row r="159" spans="1:24" x14ac:dyDescent="0.25">
      <c r="A159">
        <f>VLOOKUP(Block[[#This Row],[No用]],SetNo[[No.用]:[vlookup 用]],2,FALSE)</f>
        <v>32</v>
      </c>
      <c r="B159">
        <f>IF(ROW()=2,1,IF(A158&lt;&gt;Block[[#This Row],[No]],1,B158+1))</f>
        <v>4</v>
      </c>
      <c r="C159" s="1" t="s">
        <v>1674</v>
      </c>
      <c r="D159" s="1" t="s">
        <v>139</v>
      </c>
      <c r="E159" s="1" t="s">
        <v>73</v>
      </c>
      <c r="F159" s="1" t="s">
        <v>82</v>
      </c>
      <c r="G159" s="1" t="s">
        <v>136</v>
      </c>
      <c r="H159" s="1" t="s">
        <v>71</v>
      </c>
      <c r="I159">
        <v>1</v>
      </c>
      <c r="J159" t="s">
        <v>246</v>
      </c>
      <c r="K159" s="1" t="s">
        <v>247</v>
      </c>
      <c r="L159" s="1" t="s">
        <v>178</v>
      </c>
      <c r="M159">
        <v>34</v>
      </c>
      <c r="N159">
        <v>0</v>
      </c>
      <c r="O159">
        <v>0</v>
      </c>
      <c r="P159">
        <v>0</v>
      </c>
      <c r="Q159" s="1"/>
      <c r="R159" s="1"/>
      <c r="S159" s="1"/>
      <c r="T159" s="1"/>
      <c r="U159" s="1"/>
      <c r="V159" s="1"/>
      <c r="W159" s="1"/>
      <c r="X159" t="str">
        <f>Block[[#This Row],[服装]]&amp;Block[[#This Row],[名前]]&amp;Block[[#This Row],[レアリティ]]</f>
        <v>思い出月島蛍ICONIC</v>
      </c>
    </row>
    <row r="160" spans="1:24" x14ac:dyDescent="0.25">
      <c r="A160">
        <f>VLOOKUP(Block[[#This Row],[No用]],SetNo[[No.用]:[vlookup 用]],2,FALSE)</f>
        <v>33</v>
      </c>
      <c r="B160">
        <f>IF(ROW()=2,1,IF(A150&lt;&gt;Block[[#This Row],[No]],1,B150+1))</f>
        <v>1</v>
      </c>
      <c r="C160" t="s">
        <v>108</v>
      </c>
      <c r="D160" t="s">
        <v>140</v>
      </c>
      <c r="E160" t="s">
        <v>90</v>
      </c>
      <c r="F160" t="s">
        <v>82</v>
      </c>
      <c r="G160" t="s">
        <v>136</v>
      </c>
      <c r="H160" t="s">
        <v>71</v>
      </c>
      <c r="I160">
        <v>1</v>
      </c>
      <c r="J160" t="s">
        <v>246</v>
      </c>
      <c r="K160" t="s">
        <v>174</v>
      </c>
      <c r="L160" t="s">
        <v>162</v>
      </c>
      <c r="M160">
        <v>23</v>
      </c>
      <c r="N160">
        <v>0</v>
      </c>
      <c r="O160">
        <v>0</v>
      </c>
      <c r="P160">
        <v>0</v>
      </c>
      <c r="X160" t="str">
        <f>Block[[#This Row],[服装]]&amp;Block[[#This Row],[名前]]&amp;Block[[#This Row],[レアリティ]]</f>
        <v>ユニフォーム山口忠ICONIC</v>
      </c>
    </row>
    <row r="161" spans="1:24" x14ac:dyDescent="0.25">
      <c r="A161">
        <f>VLOOKUP(Block[[#This Row],[No用]],SetNo[[No.用]:[vlookup 用]],2,FALSE)</f>
        <v>33</v>
      </c>
      <c r="B161">
        <f>IF(ROW()=2,1,IF(A160&lt;&gt;Block[[#This Row],[No]],1,B160+1))</f>
        <v>2</v>
      </c>
      <c r="C161" t="s">
        <v>108</v>
      </c>
      <c r="D161" t="s">
        <v>140</v>
      </c>
      <c r="E161" t="s">
        <v>90</v>
      </c>
      <c r="F161" t="s">
        <v>82</v>
      </c>
      <c r="G161" t="s">
        <v>136</v>
      </c>
      <c r="H161" t="s">
        <v>71</v>
      </c>
      <c r="I161">
        <v>1</v>
      </c>
      <c r="J161" t="s">
        <v>246</v>
      </c>
      <c r="K161" t="s">
        <v>175</v>
      </c>
      <c r="L161" t="s">
        <v>162</v>
      </c>
      <c r="M161">
        <v>23</v>
      </c>
      <c r="N161">
        <v>0</v>
      </c>
      <c r="O161">
        <v>0</v>
      </c>
      <c r="P161">
        <v>0</v>
      </c>
      <c r="X161" t="str">
        <f>Block[[#This Row],[服装]]&amp;Block[[#This Row],[名前]]&amp;Block[[#This Row],[レアリティ]]</f>
        <v>ユニフォーム山口忠ICONIC</v>
      </c>
    </row>
    <row r="162" spans="1:24" x14ac:dyDescent="0.25">
      <c r="A162">
        <f>VLOOKUP(Block[[#This Row],[No用]],SetNo[[No.用]:[vlookup 用]],2,FALSE)</f>
        <v>33</v>
      </c>
      <c r="B162">
        <f>IF(ROW()=2,1,IF(A161&lt;&gt;Block[[#This Row],[No]],1,B161+1))</f>
        <v>3</v>
      </c>
      <c r="C162" t="s">
        <v>108</v>
      </c>
      <c r="D162" t="s">
        <v>140</v>
      </c>
      <c r="E162" t="s">
        <v>90</v>
      </c>
      <c r="F162" t="s">
        <v>82</v>
      </c>
      <c r="G162" t="s">
        <v>136</v>
      </c>
      <c r="H162" t="s">
        <v>71</v>
      </c>
      <c r="I162">
        <v>1</v>
      </c>
      <c r="J162" t="s">
        <v>246</v>
      </c>
      <c r="K162" s="1" t="s">
        <v>247</v>
      </c>
      <c r="L162" t="s">
        <v>162</v>
      </c>
      <c r="M162">
        <v>21</v>
      </c>
      <c r="N162">
        <v>0</v>
      </c>
      <c r="O162">
        <v>0</v>
      </c>
      <c r="P162">
        <v>0</v>
      </c>
      <c r="X162" t="str">
        <f>Block[[#This Row],[服装]]&amp;Block[[#This Row],[名前]]&amp;Block[[#This Row],[レアリティ]]</f>
        <v>ユニフォーム山口忠ICONIC</v>
      </c>
    </row>
    <row r="163" spans="1:24" x14ac:dyDescent="0.25">
      <c r="A163">
        <f>VLOOKUP(Block[[#This Row],[No用]],SetNo[[No.用]:[vlookup 用]],2,FALSE)</f>
        <v>34</v>
      </c>
      <c r="B163">
        <f>IF(ROW()=2,1,IF(A162&lt;&gt;Block[[#This Row],[No]],1,B162+1))</f>
        <v>1</v>
      </c>
      <c r="C163" t="s">
        <v>116</v>
      </c>
      <c r="D163" t="s">
        <v>140</v>
      </c>
      <c r="E163" t="s">
        <v>77</v>
      </c>
      <c r="F163" t="s">
        <v>82</v>
      </c>
      <c r="G163" t="s">
        <v>136</v>
      </c>
      <c r="H163" t="s">
        <v>71</v>
      </c>
      <c r="I163">
        <v>1</v>
      </c>
      <c r="J163" t="s">
        <v>246</v>
      </c>
      <c r="K163" t="s">
        <v>174</v>
      </c>
      <c r="L163" t="s">
        <v>162</v>
      </c>
      <c r="M163">
        <v>23</v>
      </c>
      <c r="N163">
        <v>0</v>
      </c>
      <c r="O163">
        <v>0</v>
      </c>
      <c r="P163">
        <v>0</v>
      </c>
      <c r="X163" t="str">
        <f>Block[[#This Row],[服装]]&amp;Block[[#This Row],[名前]]&amp;Block[[#This Row],[レアリティ]]</f>
        <v>水着山口忠ICONIC</v>
      </c>
    </row>
    <row r="164" spans="1:24" x14ac:dyDescent="0.25">
      <c r="A164">
        <f>VLOOKUP(Block[[#This Row],[No用]],SetNo[[No.用]:[vlookup 用]],2,FALSE)</f>
        <v>34</v>
      </c>
      <c r="B164">
        <f>IF(ROW()=2,1,IF(A163&lt;&gt;Block[[#This Row],[No]],1,B163+1))</f>
        <v>2</v>
      </c>
      <c r="C164" t="s">
        <v>116</v>
      </c>
      <c r="D164" t="s">
        <v>140</v>
      </c>
      <c r="E164" t="s">
        <v>77</v>
      </c>
      <c r="F164" t="s">
        <v>82</v>
      </c>
      <c r="G164" t="s">
        <v>136</v>
      </c>
      <c r="H164" t="s">
        <v>71</v>
      </c>
      <c r="I164">
        <v>1</v>
      </c>
      <c r="J164" t="s">
        <v>246</v>
      </c>
      <c r="K164" t="s">
        <v>175</v>
      </c>
      <c r="L164" t="s">
        <v>162</v>
      </c>
      <c r="M164">
        <v>23</v>
      </c>
      <c r="N164">
        <v>0</v>
      </c>
      <c r="O164">
        <v>0</v>
      </c>
      <c r="P164">
        <v>0</v>
      </c>
      <c r="X164" t="str">
        <f>Block[[#This Row],[服装]]&amp;Block[[#This Row],[名前]]&amp;Block[[#This Row],[レアリティ]]</f>
        <v>水着山口忠ICONIC</v>
      </c>
    </row>
    <row r="165" spans="1:24" x14ac:dyDescent="0.25">
      <c r="A165">
        <f>VLOOKUP(Block[[#This Row],[No用]],SetNo[[No.用]:[vlookup 用]],2,FALSE)</f>
        <v>34</v>
      </c>
      <c r="B165">
        <f>IF(ROW()=2,1,IF(A164&lt;&gt;Block[[#This Row],[No]],1,B164+1))</f>
        <v>3</v>
      </c>
      <c r="C165" t="s">
        <v>116</v>
      </c>
      <c r="D165" t="s">
        <v>140</v>
      </c>
      <c r="E165" t="s">
        <v>77</v>
      </c>
      <c r="F165" t="s">
        <v>82</v>
      </c>
      <c r="G165" t="s">
        <v>136</v>
      </c>
      <c r="H165" t="s">
        <v>71</v>
      </c>
      <c r="I165">
        <v>1</v>
      </c>
      <c r="J165" t="s">
        <v>246</v>
      </c>
      <c r="K165" s="1" t="s">
        <v>247</v>
      </c>
      <c r="L165" t="s">
        <v>162</v>
      </c>
      <c r="M165">
        <v>21</v>
      </c>
      <c r="N165">
        <v>0</v>
      </c>
      <c r="O165">
        <v>0</v>
      </c>
      <c r="P165">
        <v>0</v>
      </c>
      <c r="X165" t="str">
        <f>Block[[#This Row],[服装]]&amp;Block[[#This Row],[名前]]&amp;Block[[#This Row],[レアリティ]]</f>
        <v>水着山口忠ICONIC</v>
      </c>
    </row>
    <row r="166" spans="1:24" x14ac:dyDescent="0.25">
      <c r="A166">
        <f>VLOOKUP(Block[[#This Row],[No用]],SetNo[[No.用]:[vlookup 用]],2,FALSE)</f>
        <v>35</v>
      </c>
      <c r="B166">
        <f>IF(ROW()=2,1,IF(A165&lt;&gt;Block[[#This Row],[No]],1,B165+1))</f>
        <v>1</v>
      </c>
      <c r="C166" s="1" t="s">
        <v>595</v>
      </c>
      <c r="D166" t="s">
        <v>140</v>
      </c>
      <c r="E166" t="s">
        <v>23</v>
      </c>
      <c r="F166" t="s">
        <v>82</v>
      </c>
      <c r="G166" t="s">
        <v>136</v>
      </c>
      <c r="H166" t="s">
        <v>71</v>
      </c>
      <c r="I166">
        <v>1</v>
      </c>
      <c r="J166" t="s">
        <v>246</v>
      </c>
      <c r="K166" t="s">
        <v>174</v>
      </c>
      <c r="L166" t="s">
        <v>162</v>
      </c>
      <c r="M166">
        <v>23</v>
      </c>
      <c r="N166">
        <v>0</v>
      </c>
      <c r="O166">
        <v>0</v>
      </c>
      <c r="P166">
        <v>0</v>
      </c>
      <c r="X166" t="str">
        <f>Block[[#This Row],[服装]]&amp;Block[[#This Row],[名前]]&amp;Block[[#This Row],[レアリティ]]</f>
        <v>雪遊び山口忠ICONIC</v>
      </c>
    </row>
    <row r="167" spans="1:24" x14ac:dyDescent="0.25">
      <c r="A167">
        <f>VLOOKUP(Block[[#This Row],[No用]],SetNo[[No.用]:[vlookup 用]],2,FALSE)</f>
        <v>35</v>
      </c>
      <c r="B167">
        <f>IF(ROW()=2,1,IF(A166&lt;&gt;Block[[#This Row],[No]],1,B166+1))</f>
        <v>2</v>
      </c>
      <c r="C167" s="1" t="s">
        <v>595</v>
      </c>
      <c r="D167" t="s">
        <v>140</v>
      </c>
      <c r="E167" t="s">
        <v>23</v>
      </c>
      <c r="F167" t="s">
        <v>82</v>
      </c>
      <c r="G167" t="s">
        <v>136</v>
      </c>
      <c r="H167" t="s">
        <v>71</v>
      </c>
      <c r="I167">
        <v>1</v>
      </c>
      <c r="J167" t="s">
        <v>246</v>
      </c>
      <c r="K167" t="s">
        <v>175</v>
      </c>
      <c r="L167" t="s">
        <v>162</v>
      </c>
      <c r="M167">
        <v>23</v>
      </c>
      <c r="N167">
        <v>0</v>
      </c>
      <c r="O167">
        <v>0</v>
      </c>
      <c r="P167">
        <v>0</v>
      </c>
      <c r="X167" t="str">
        <f>Block[[#This Row],[服装]]&amp;Block[[#This Row],[名前]]&amp;Block[[#This Row],[レアリティ]]</f>
        <v>雪遊び山口忠ICONIC</v>
      </c>
    </row>
    <row r="168" spans="1:24" x14ac:dyDescent="0.25">
      <c r="A168">
        <f>VLOOKUP(Block[[#This Row],[No用]],SetNo[[No.用]:[vlookup 用]],2,FALSE)</f>
        <v>35</v>
      </c>
      <c r="B168">
        <f>IF(ROW()=2,1,IF(A167&lt;&gt;Block[[#This Row],[No]],1,B167+1))</f>
        <v>3</v>
      </c>
      <c r="C168" s="1" t="s">
        <v>595</v>
      </c>
      <c r="D168" t="s">
        <v>140</v>
      </c>
      <c r="E168" t="s">
        <v>23</v>
      </c>
      <c r="F168" t="s">
        <v>82</v>
      </c>
      <c r="G168" t="s">
        <v>136</v>
      </c>
      <c r="H168" t="s">
        <v>71</v>
      </c>
      <c r="I168">
        <v>1</v>
      </c>
      <c r="J168" t="s">
        <v>246</v>
      </c>
      <c r="K168" s="1" t="s">
        <v>247</v>
      </c>
      <c r="L168" t="s">
        <v>162</v>
      </c>
      <c r="M168">
        <v>21</v>
      </c>
      <c r="N168">
        <v>0</v>
      </c>
      <c r="O168">
        <v>0</v>
      </c>
      <c r="P168">
        <v>0</v>
      </c>
      <c r="X168" t="str">
        <f>Block[[#This Row],[服装]]&amp;Block[[#This Row],[名前]]&amp;Block[[#This Row],[レアリティ]]</f>
        <v>雪遊び山口忠ICONIC</v>
      </c>
    </row>
    <row r="169" spans="1:24" x14ac:dyDescent="0.25">
      <c r="A169">
        <f>VLOOKUP(Block[[#This Row],[No用]],SetNo[[No.用]:[vlookup 用]],2,FALSE)</f>
        <v>36</v>
      </c>
      <c r="B169">
        <f>IF(ROW()=2,1,IF(A168&lt;&gt;Block[[#This Row],[No]],1,B168+1))</f>
        <v>1</v>
      </c>
      <c r="C169" s="1" t="s">
        <v>727</v>
      </c>
      <c r="D169" s="1" t="s">
        <v>140</v>
      </c>
      <c r="E169" s="1" t="s">
        <v>90</v>
      </c>
      <c r="F169" s="1" t="s">
        <v>82</v>
      </c>
      <c r="G169" s="1" t="s">
        <v>136</v>
      </c>
      <c r="H169" s="1" t="s">
        <v>71</v>
      </c>
      <c r="I169">
        <v>1</v>
      </c>
      <c r="J169" t="s">
        <v>246</v>
      </c>
      <c r="K169" t="s">
        <v>174</v>
      </c>
      <c r="L169" t="s">
        <v>162</v>
      </c>
      <c r="M169">
        <v>23</v>
      </c>
      <c r="N169">
        <v>0</v>
      </c>
      <c r="O169">
        <v>0</v>
      </c>
      <c r="P169">
        <v>0</v>
      </c>
      <c r="X169" t="str">
        <f>Block[[#This Row],[服装]]&amp;Block[[#This Row],[名前]]&amp;Block[[#This Row],[レアリティ]]</f>
        <v>スパイ山口忠ICONIC</v>
      </c>
    </row>
    <row r="170" spans="1:24" x14ac:dyDescent="0.25">
      <c r="A170">
        <f>VLOOKUP(Block[[#This Row],[No用]],SetNo[[No.用]:[vlookup 用]],2,FALSE)</f>
        <v>36</v>
      </c>
      <c r="B170">
        <f>IF(ROW()=2,1,IF(A169&lt;&gt;Block[[#This Row],[No]],1,B169+1))</f>
        <v>2</v>
      </c>
      <c r="C170" s="1" t="s">
        <v>727</v>
      </c>
      <c r="D170" s="1" t="s">
        <v>140</v>
      </c>
      <c r="E170" s="1" t="s">
        <v>90</v>
      </c>
      <c r="F170" s="1" t="s">
        <v>82</v>
      </c>
      <c r="G170" s="1" t="s">
        <v>136</v>
      </c>
      <c r="H170" s="1" t="s">
        <v>71</v>
      </c>
      <c r="I170">
        <v>1</v>
      </c>
      <c r="J170" t="s">
        <v>246</v>
      </c>
      <c r="K170" t="s">
        <v>175</v>
      </c>
      <c r="L170" t="s">
        <v>162</v>
      </c>
      <c r="M170">
        <v>23</v>
      </c>
      <c r="N170">
        <v>0</v>
      </c>
      <c r="O170">
        <v>0</v>
      </c>
      <c r="P170">
        <v>0</v>
      </c>
      <c r="X170" t="str">
        <f>Block[[#This Row],[服装]]&amp;Block[[#This Row],[名前]]&amp;Block[[#This Row],[レアリティ]]</f>
        <v>スパイ山口忠ICONIC</v>
      </c>
    </row>
    <row r="171" spans="1:24" x14ac:dyDescent="0.25">
      <c r="A171">
        <f>VLOOKUP(Block[[#This Row],[No用]],SetNo[[No.用]:[vlookup 用]],2,FALSE)</f>
        <v>36</v>
      </c>
      <c r="B171">
        <f>IF(ROW()=2,1,IF(A170&lt;&gt;Block[[#This Row],[No]],1,B170+1))</f>
        <v>3</v>
      </c>
      <c r="C171" s="1" t="s">
        <v>727</v>
      </c>
      <c r="D171" s="1" t="s">
        <v>140</v>
      </c>
      <c r="E171" s="1" t="s">
        <v>90</v>
      </c>
      <c r="F171" s="1" t="s">
        <v>82</v>
      </c>
      <c r="G171" s="1" t="s">
        <v>136</v>
      </c>
      <c r="H171" s="1" t="s">
        <v>71</v>
      </c>
      <c r="I171">
        <v>1</v>
      </c>
      <c r="J171" t="s">
        <v>246</v>
      </c>
      <c r="K171" s="1" t="s">
        <v>247</v>
      </c>
      <c r="L171" t="s">
        <v>162</v>
      </c>
      <c r="M171">
        <v>21</v>
      </c>
      <c r="N171">
        <v>0</v>
      </c>
      <c r="O171">
        <v>0</v>
      </c>
      <c r="P171">
        <v>0</v>
      </c>
      <c r="X171" t="str">
        <f>Block[[#This Row],[服装]]&amp;Block[[#This Row],[名前]]&amp;Block[[#This Row],[レアリティ]]</f>
        <v>スパイ山口忠ICONIC</v>
      </c>
    </row>
    <row r="172" spans="1:24" x14ac:dyDescent="0.25">
      <c r="A172">
        <f>VLOOKUP(Block[[#This Row],[No用]],SetNo[[No.用]:[vlookup 用]],2,FALSE)</f>
        <v>37</v>
      </c>
      <c r="B172">
        <f>IF(ROW()=2,1,IF(A171&lt;&gt;Block[[#This Row],[No]],1,B171+1))</f>
        <v>1</v>
      </c>
      <c r="C172" s="1" t="s">
        <v>771</v>
      </c>
      <c r="D172" s="1" t="s">
        <v>140</v>
      </c>
      <c r="E172" s="1" t="s">
        <v>77</v>
      </c>
      <c r="F172" s="1" t="s">
        <v>82</v>
      </c>
      <c r="G172" s="1" t="s">
        <v>136</v>
      </c>
      <c r="H172" s="1" t="s">
        <v>71</v>
      </c>
      <c r="I172">
        <v>1</v>
      </c>
      <c r="J172" t="s">
        <v>246</v>
      </c>
      <c r="K172" t="s">
        <v>174</v>
      </c>
      <c r="L172" t="s">
        <v>162</v>
      </c>
      <c r="M172">
        <v>23</v>
      </c>
      <c r="N172">
        <v>0</v>
      </c>
      <c r="O172">
        <v>0</v>
      </c>
      <c r="P172">
        <v>0</v>
      </c>
      <c r="X172" t="str">
        <f>Block[[#This Row],[服装]]&amp;Block[[#This Row],[名前]]&amp;Block[[#This Row],[レアリティ]]</f>
        <v>ジャージ山口忠ICONIC</v>
      </c>
    </row>
    <row r="173" spans="1:24" x14ac:dyDescent="0.25">
      <c r="A173">
        <f>VLOOKUP(Block[[#This Row],[No用]],SetNo[[No.用]:[vlookup 用]],2,FALSE)</f>
        <v>37</v>
      </c>
      <c r="B173">
        <f>IF(ROW()=2,1,IF(A172&lt;&gt;Block[[#This Row],[No]],1,B172+1))</f>
        <v>2</v>
      </c>
      <c r="C173" s="1" t="s">
        <v>771</v>
      </c>
      <c r="D173" s="1" t="s">
        <v>140</v>
      </c>
      <c r="E173" s="1" t="s">
        <v>77</v>
      </c>
      <c r="F173" s="1" t="s">
        <v>82</v>
      </c>
      <c r="G173" s="1" t="s">
        <v>136</v>
      </c>
      <c r="H173" s="1" t="s">
        <v>71</v>
      </c>
      <c r="I173">
        <v>1</v>
      </c>
      <c r="J173" t="s">
        <v>246</v>
      </c>
      <c r="K173" t="s">
        <v>175</v>
      </c>
      <c r="L173" t="s">
        <v>162</v>
      </c>
      <c r="M173">
        <v>23</v>
      </c>
      <c r="N173">
        <v>0</v>
      </c>
      <c r="O173">
        <v>0</v>
      </c>
      <c r="P173">
        <v>0</v>
      </c>
      <c r="X173" t="str">
        <f>Block[[#This Row],[服装]]&amp;Block[[#This Row],[名前]]&amp;Block[[#This Row],[レアリティ]]</f>
        <v>ジャージ山口忠ICONIC</v>
      </c>
    </row>
    <row r="174" spans="1:24" x14ac:dyDescent="0.25">
      <c r="A174">
        <f>VLOOKUP(Block[[#This Row],[No用]],SetNo[[No.用]:[vlookup 用]],2,FALSE)</f>
        <v>37</v>
      </c>
      <c r="B174">
        <f>IF(ROW()=2,1,IF(A173&lt;&gt;Block[[#This Row],[No]],1,B173+1))</f>
        <v>3</v>
      </c>
      <c r="C174" s="1" t="s">
        <v>771</v>
      </c>
      <c r="D174" s="1" t="s">
        <v>140</v>
      </c>
      <c r="E174" s="1" t="s">
        <v>77</v>
      </c>
      <c r="F174" s="1" t="s">
        <v>82</v>
      </c>
      <c r="G174" s="1" t="s">
        <v>136</v>
      </c>
      <c r="H174" s="1" t="s">
        <v>71</v>
      </c>
      <c r="I174">
        <v>1</v>
      </c>
      <c r="J174" t="s">
        <v>246</v>
      </c>
      <c r="K174" s="1" t="s">
        <v>247</v>
      </c>
      <c r="L174" t="s">
        <v>162</v>
      </c>
      <c r="M174">
        <v>21</v>
      </c>
      <c r="N174">
        <v>0</v>
      </c>
      <c r="O174">
        <v>0</v>
      </c>
      <c r="P174">
        <v>0</v>
      </c>
      <c r="X174" t="str">
        <f>Block[[#This Row],[服装]]&amp;Block[[#This Row],[名前]]&amp;Block[[#This Row],[レアリティ]]</f>
        <v>ジャージ山口忠ICONIC</v>
      </c>
    </row>
    <row r="175" spans="1:24" x14ac:dyDescent="0.25">
      <c r="A175">
        <f>VLOOKUP(Block[[#This Row],[No用]],SetNo[[No.用]:[vlookup 用]],2,FALSE)</f>
        <v>38</v>
      </c>
      <c r="B175">
        <f>IF(ROW()=2,1,IF(A174&lt;&gt;Block[[#This Row],[No]],1,B174+1))</f>
        <v>1</v>
      </c>
      <c r="C175" s="1" t="s">
        <v>1016</v>
      </c>
      <c r="D175" s="1" t="s">
        <v>140</v>
      </c>
      <c r="E175" s="1" t="s">
        <v>73</v>
      </c>
      <c r="F175" s="1" t="s">
        <v>82</v>
      </c>
      <c r="G175" s="1" t="s">
        <v>136</v>
      </c>
      <c r="H175" s="1" t="s">
        <v>71</v>
      </c>
      <c r="I175">
        <v>1</v>
      </c>
      <c r="J175" t="s">
        <v>246</v>
      </c>
      <c r="K175" t="s">
        <v>174</v>
      </c>
      <c r="L175" t="s">
        <v>162</v>
      </c>
      <c r="M175">
        <v>23</v>
      </c>
      <c r="N175">
        <v>0</v>
      </c>
      <c r="O175">
        <v>0</v>
      </c>
      <c r="P175">
        <v>0</v>
      </c>
      <c r="X175" t="str">
        <f>Block[[#This Row],[服装]]&amp;Block[[#This Row],[名前]]&amp;Block[[#This Row],[レアリティ]]</f>
        <v>焼き芋山口忠ICONIC</v>
      </c>
    </row>
    <row r="176" spans="1:24" x14ac:dyDescent="0.25">
      <c r="A176">
        <f>VLOOKUP(Block[[#This Row],[No用]],SetNo[[No.用]:[vlookup 用]],2,FALSE)</f>
        <v>38</v>
      </c>
      <c r="B176">
        <f>IF(ROW()=2,1,IF(A175&lt;&gt;Block[[#This Row],[No]],1,B175+1))</f>
        <v>2</v>
      </c>
      <c r="C176" s="1" t="s">
        <v>1016</v>
      </c>
      <c r="D176" s="1" t="s">
        <v>140</v>
      </c>
      <c r="E176" s="1" t="s">
        <v>73</v>
      </c>
      <c r="F176" s="1" t="s">
        <v>82</v>
      </c>
      <c r="G176" s="1" t="s">
        <v>136</v>
      </c>
      <c r="H176" s="1" t="s">
        <v>71</v>
      </c>
      <c r="I176">
        <v>1</v>
      </c>
      <c r="J176" t="s">
        <v>246</v>
      </c>
      <c r="K176" t="s">
        <v>175</v>
      </c>
      <c r="L176" t="s">
        <v>162</v>
      </c>
      <c r="M176">
        <v>23</v>
      </c>
      <c r="N176">
        <v>0</v>
      </c>
      <c r="O176">
        <v>0</v>
      </c>
      <c r="P176">
        <v>0</v>
      </c>
      <c r="X176" t="str">
        <f>Block[[#This Row],[服装]]&amp;Block[[#This Row],[名前]]&amp;Block[[#This Row],[レアリティ]]</f>
        <v>焼き芋山口忠ICONIC</v>
      </c>
    </row>
    <row r="177" spans="1:24" x14ac:dyDescent="0.25">
      <c r="A177">
        <f>VLOOKUP(Block[[#This Row],[No用]],SetNo[[No.用]:[vlookup 用]],2,FALSE)</f>
        <v>38</v>
      </c>
      <c r="B177">
        <f>IF(ROW()=2,1,IF(A176&lt;&gt;Block[[#This Row],[No]],1,B176+1))</f>
        <v>3</v>
      </c>
      <c r="C177" s="1" t="s">
        <v>1016</v>
      </c>
      <c r="D177" s="1" t="s">
        <v>140</v>
      </c>
      <c r="E177" s="1" t="s">
        <v>73</v>
      </c>
      <c r="F177" s="1" t="s">
        <v>82</v>
      </c>
      <c r="G177" s="1" t="s">
        <v>136</v>
      </c>
      <c r="H177" s="1" t="s">
        <v>71</v>
      </c>
      <c r="I177">
        <v>1</v>
      </c>
      <c r="J177" t="s">
        <v>246</v>
      </c>
      <c r="K177" s="1" t="s">
        <v>247</v>
      </c>
      <c r="L177" t="s">
        <v>162</v>
      </c>
      <c r="M177">
        <v>21</v>
      </c>
      <c r="N177">
        <v>0</v>
      </c>
      <c r="O177">
        <v>0</v>
      </c>
      <c r="P177">
        <v>0</v>
      </c>
      <c r="X177" t="str">
        <f>Block[[#This Row],[服装]]&amp;Block[[#This Row],[名前]]&amp;Block[[#This Row],[レアリティ]]</f>
        <v>焼き芋山口忠ICONIC</v>
      </c>
    </row>
    <row r="178" spans="1:24" x14ac:dyDescent="0.25">
      <c r="A178">
        <f>VLOOKUP(Block[[#This Row],[No用]],SetNo[[No.用]:[vlookup 用]],2,FALSE)</f>
        <v>39</v>
      </c>
      <c r="B178">
        <f>IF(ROW()=2,1,IF(A177&lt;&gt;Block[[#This Row],[No]],1,B177+1))</f>
        <v>1</v>
      </c>
      <c r="C178" s="1" t="s">
        <v>1674</v>
      </c>
      <c r="D178" s="1" t="s">
        <v>140</v>
      </c>
      <c r="E178" s="1" t="s">
        <v>90</v>
      </c>
      <c r="F178" s="1" t="s">
        <v>82</v>
      </c>
      <c r="G178" s="1" t="s">
        <v>136</v>
      </c>
      <c r="H178" s="1" t="s">
        <v>71</v>
      </c>
      <c r="I178">
        <v>1</v>
      </c>
      <c r="J178" t="s">
        <v>246</v>
      </c>
      <c r="K178" t="s">
        <v>174</v>
      </c>
      <c r="L178" t="s">
        <v>162</v>
      </c>
      <c r="M178">
        <v>24</v>
      </c>
      <c r="N178">
        <v>0</v>
      </c>
      <c r="O178">
        <v>0</v>
      </c>
      <c r="P178">
        <v>0</v>
      </c>
      <c r="X178" t="str">
        <f>Block[[#This Row],[服装]]&amp;Block[[#This Row],[名前]]&amp;Block[[#This Row],[レアリティ]]</f>
        <v>思い出山口忠ICONIC</v>
      </c>
    </row>
    <row r="179" spans="1:24" x14ac:dyDescent="0.25">
      <c r="A179">
        <f>VLOOKUP(Block[[#This Row],[No用]],SetNo[[No.用]:[vlookup 用]],2,FALSE)</f>
        <v>39</v>
      </c>
      <c r="B179">
        <f>IF(ROW()=2,1,IF(A178&lt;&gt;Block[[#This Row],[No]],1,B178+1))</f>
        <v>2</v>
      </c>
      <c r="C179" s="1" t="s">
        <v>1674</v>
      </c>
      <c r="D179" s="1" t="s">
        <v>140</v>
      </c>
      <c r="E179" s="1" t="s">
        <v>90</v>
      </c>
      <c r="F179" s="1" t="s">
        <v>82</v>
      </c>
      <c r="G179" s="1" t="s">
        <v>136</v>
      </c>
      <c r="H179" s="1" t="s">
        <v>71</v>
      </c>
      <c r="I179">
        <v>1</v>
      </c>
      <c r="J179" t="s">
        <v>246</v>
      </c>
      <c r="K179" t="s">
        <v>175</v>
      </c>
      <c r="L179" t="s">
        <v>162</v>
      </c>
      <c r="M179">
        <v>24</v>
      </c>
      <c r="N179">
        <v>0</v>
      </c>
      <c r="O179">
        <v>0</v>
      </c>
      <c r="P179">
        <v>0</v>
      </c>
      <c r="X179" t="str">
        <f>Block[[#This Row],[服装]]&amp;Block[[#This Row],[名前]]&amp;Block[[#This Row],[レアリティ]]</f>
        <v>思い出山口忠ICONIC</v>
      </c>
    </row>
    <row r="180" spans="1:24" x14ac:dyDescent="0.25">
      <c r="A180">
        <f>VLOOKUP(Block[[#This Row],[No用]],SetNo[[No.用]:[vlookup 用]],2,FALSE)</f>
        <v>39</v>
      </c>
      <c r="B180">
        <f>IF(ROW()=2,1,IF(A179&lt;&gt;Block[[#This Row],[No]],1,B179+1))</f>
        <v>3</v>
      </c>
      <c r="C180" s="1" t="s">
        <v>1674</v>
      </c>
      <c r="D180" s="1" t="s">
        <v>140</v>
      </c>
      <c r="E180" s="1" t="s">
        <v>90</v>
      </c>
      <c r="F180" s="1" t="s">
        <v>82</v>
      </c>
      <c r="G180" s="1" t="s">
        <v>136</v>
      </c>
      <c r="H180" s="1" t="s">
        <v>71</v>
      </c>
      <c r="I180">
        <v>1</v>
      </c>
      <c r="J180" t="s">
        <v>246</v>
      </c>
      <c r="K180" s="1" t="s">
        <v>247</v>
      </c>
      <c r="L180" t="s">
        <v>162</v>
      </c>
      <c r="M180">
        <v>22</v>
      </c>
      <c r="N180">
        <v>0</v>
      </c>
      <c r="O180">
        <v>0</v>
      </c>
      <c r="P180">
        <v>0</v>
      </c>
      <c r="X180" t="str">
        <f>Block[[#This Row],[服装]]&amp;Block[[#This Row],[名前]]&amp;Block[[#This Row],[レアリティ]]</f>
        <v>思い出山口忠ICONIC</v>
      </c>
    </row>
    <row r="181" spans="1:24" x14ac:dyDescent="0.25">
      <c r="A181">
        <f>VLOOKUP(Block[[#This Row],[No用]],SetNo[[No.用]:[vlookup 用]],2,FALSE)</f>
        <v>40</v>
      </c>
      <c r="B181">
        <f>IF(ROW()=2,1,IF(A177&lt;&gt;Block[[#This Row],[No]],1,B177+1))</f>
        <v>1</v>
      </c>
      <c r="C181" t="s">
        <v>108</v>
      </c>
      <c r="D181" t="s">
        <v>141</v>
      </c>
      <c r="E181" t="s">
        <v>77</v>
      </c>
      <c r="F181" t="s">
        <v>80</v>
      </c>
      <c r="G181" t="s">
        <v>136</v>
      </c>
      <c r="H181" t="s">
        <v>71</v>
      </c>
      <c r="I181">
        <v>0</v>
      </c>
      <c r="J181" t="s">
        <v>246</v>
      </c>
      <c r="M181">
        <v>0</v>
      </c>
      <c r="N181">
        <v>0</v>
      </c>
      <c r="O181">
        <v>0</v>
      </c>
      <c r="P181">
        <v>0</v>
      </c>
      <c r="X181" t="str">
        <f>Block[[#This Row],[服装]]&amp;Block[[#This Row],[名前]]&amp;Block[[#This Row],[レアリティ]]</f>
        <v>ユニフォーム西谷夕ICONIC</v>
      </c>
    </row>
    <row r="182" spans="1:24" x14ac:dyDescent="0.25">
      <c r="A182">
        <f>VLOOKUP(Block[[#This Row],[No用]],SetNo[[No.用]:[vlookup 用]],2,FALSE)</f>
        <v>41</v>
      </c>
      <c r="B182">
        <f>IF(ROW()=2,1,IF(A181&lt;&gt;Block[[#This Row],[No]],1,B181+1))</f>
        <v>1</v>
      </c>
      <c r="C182" t="s">
        <v>149</v>
      </c>
      <c r="D182" t="s">
        <v>141</v>
      </c>
      <c r="E182" t="s">
        <v>73</v>
      </c>
      <c r="F182" t="s">
        <v>80</v>
      </c>
      <c r="G182" t="s">
        <v>136</v>
      </c>
      <c r="H182" t="s">
        <v>71</v>
      </c>
      <c r="I182">
        <v>0</v>
      </c>
      <c r="J182" t="s">
        <v>246</v>
      </c>
      <c r="M182">
        <v>0</v>
      </c>
      <c r="N182">
        <v>0</v>
      </c>
      <c r="O182">
        <v>0</v>
      </c>
      <c r="P182">
        <v>0</v>
      </c>
      <c r="X182" t="str">
        <f>Block[[#This Row],[服装]]&amp;Block[[#This Row],[名前]]&amp;Block[[#This Row],[レアリティ]]</f>
        <v>制服西谷夕ICONIC</v>
      </c>
    </row>
    <row r="183" spans="1:24" x14ac:dyDescent="0.25">
      <c r="A183">
        <f>VLOOKUP(Block[[#This Row],[No用]],SetNo[[No.用]:[vlookup 用]],2,FALSE)</f>
        <v>42</v>
      </c>
      <c r="B183">
        <f>IF(ROW()=2,1,IF(A182&lt;&gt;Block[[#This Row],[No]],1,B182+1))</f>
        <v>1</v>
      </c>
      <c r="C183" s="1" t="s">
        <v>585</v>
      </c>
      <c r="D183" t="s">
        <v>141</v>
      </c>
      <c r="E183" t="s">
        <v>73</v>
      </c>
      <c r="F183" t="s">
        <v>80</v>
      </c>
      <c r="G183" t="s">
        <v>136</v>
      </c>
      <c r="H183" t="s">
        <v>71</v>
      </c>
      <c r="I183">
        <v>0</v>
      </c>
      <c r="J183" t="s">
        <v>246</v>
      </c>
      <c r="M183">
        <v>0</v>
      </c>
      <c r="N183">
        <v>0</v>
      </c>
      <c r="O183">
        <v>0</v>
      </c>
      <c r="P183">
        <v>0</v>
      </c>
      <c r="X183" t="str">
        <f>Block[[#This Row],[服装]]&amp;Block[[#This Row],[名前]]&amp;Block[[#This Row],[レアリティ]]</f>
        <v>Xmas西谷夕ICONIC</v>
      </c>
    </row>
    <row r="184" spans="1:24" x14ac:dyDescent="0.25">
      <c r="A184">
        <f>VLOOKUP(Block[[#This Row],[No用]],SetNo[[No.用]:[vlookup 用]],2,FALSE)</f>
        <v>43</v>
      </c>
      <c r="B184">
        <f>IF(ROW()=2,1,IF(A183&lt;&gt;Block[[#This Row],[No]],1,B183+1))</f>
        <v>1</v>
      </c>
      <c r="C184" s="1" t="s">
        <v>669</v>
      </c>
      <c r="D184" s="1" t="s">
        <v>141</v>
      </c>
      <c r="E184" s="1" t="s">
        <v>90</v>
      </c>
      <c r="F184" s="1" t="s">
        <v>80</v>
      </c>
      <c r="G184" s="1" t="s">
        <v>136</v>
      </c>
      <c r="H184" s="1" t="s">
        <v>71</v>
      </c>
      <c r="I184">
        <v>0</v>
      </c>
      <c r="J184" t="s">
        <v>246</v>
      </c>
      <c r="M184">
        <v>0</v>
      </c>
      <c r="N184">
        <v>0</v>
      </c>
      <c r="O184">
        <v>0</v>
      </c>
      <c r="P184">
        <v>0</v>
      </c>
      <c r="X184" t="str">
        <f>Block[[#This Row],[服装]]&amp;Block[[#This Row],[名前]]&amp;Block[[#This Row],[レアリティ]]</f>
        <v>バーガー西谷夕ICONIC</v>
      </c>
    </row>
    <row r="185" spans="1:24" x14ac:dyDescent="0.25">
      <c r="A185">
        <f>VLOOKUP(Block[[#This Row],[No用]],SetNo[[No.用]:[vlookup 用]],2,FALSE)</f>
        <v>44</v>
      </c>
      <c r="B185">
        <f>IF(ROW()=2,1,IF(A184&lt;&gt;Block[[#This Row],[No]],1,B184+1))</f>
        <v>1</v>
      </c>
      <c r="C185" s="1" t="s">
        <v>759</v>
      </c>
      <c r="D185" s="1" t="s">
        <v>141</v>
      </c>
      <c r="E185" s="1" t="s">
        <v>77</v>
      </c>
      <c r="F185" s="1" t="s">
        <v>80</v>
      </c>
      <c r="G185" s="1" t="s">
        <v>136</v>
      </c>
      <c r="H185" s="1" t="s">
        <v>71</v>
      </c>
      <c r="I185">
        <v>0</v>
      </c>
      <c r="J185" t="s">
        <v>246</v>
      </c>
      <c r="M185">
        <v>0</v>
      </c>
      <c r="N185">
        <v>0</v>
      </c>
      <c r="O185">
        <v>0</v>
      </c>
      <c r="P185">
        <v>0</v>
      </c>
      <c r="X185" t="str">
        <f>Block[[#This Row],[服装]]&amp;Block[[#This Row],[名前]]&amp;Block[[#This Row],[レアリティ]]</f>
        <v>文化祭2西谷夕ICONIC</v>
      </c>
    </row>
    <row r="186" spans="1:24" x14ac:dyDescent="0.25">
      <c r="A186">
        <f>VLOOKUP(Block[[#This Row],[No用]],SetNo[[No.用]:[vlookup 用]],2,FALSE)</f>
        <v>45</v>
      </c>
      <c r="B186">
        <f>IF(ROW()=2,1,IF(A185&lt;&gt;Block[[#This Row],[No]],1,B185+1))</f>
        <v>1</v>
      </c>
      <c r="C186" s="1" t="s">
        <v>871</v>
      </c>
      <c r="D186" s="1" t="s">
        <v>141</v>
      </c>
      <c r="E186" s="1" t="s">
        <v>73</v>
      </c>
      <c r="F186" s="1" t="s">
        <v>80</v>
      </c>
      <c r="G186" s="1" t="s">
        <v>136</v>
      </c>
      <c r="H186" s="1" t="s">
        <v>71</v>
      </c>
      <c r="I186">
        <v>0</v>
      </c>
      <c r="J186" t="s">
        <v>246</v>
      </c>
      <c r="M186">
        <v>0</v>
      </c>
      <c r="N186">
        <v>0</v>
      </c>
      <c r="O186">
        <v>0</v>
      </c>
      <c r="P186">
        <v>0</v>
      </c>
      <c r="X186" t="str">
        <f>Block[[#This Row],[服装]]&amp;Block[[#This Row],[名前]]&amp;Block[[#This Row],[レアリティ]]</f>
        <v>2周年西谷夕ICONIC</v>
      </c>
    </row>
    <row r="187" spans="1:24" x14ac:dyDescent="0.25">
      <c r="A187">
        <f>VLOOKUP(Block[[#This Row],[No用]],SetNo[[No.用]:[vlookup 用]],2,FALSE)</f>
        <v>46</v>
      </c>
      <c r="B187">
        <f>IF(ROW()=2,1,IF(A186&lt;&gt;Block[[#This Row],[No]],1,B186+1))</f>
        <v>1</v>
      </c>
      <c r="C187" s="1" t="s">
        <v>1031</v>
      </c>
      <c r="D187" s="1" t="s">
        <v>141</v>
      </c>
      <c r="E187" s="1" t="s">
        <v>90</v>
      </c>
      <c r="F187" s="1" t="s">
        <v>80</v>
      </c>
      <c r="G187" s="1" t="s">
        <v>136</v>
      </c>
      <c r="H187" s="1" t="s">
        <v>71</v>
      </c>
      <c r="I187">
        <v>0</v>
      </c>
      <c r="J187" t="s">
        <v>246</v>
      </c>
      <c r="M187">
        <v>0</v>
      </c>
      <c r="N187">
        <v>0</v>
      </c>
      <c r="O187">
        <v>0</v>
      </c>
      <c r="P187">
        <v>0</v>
      </c>
      <c r="X187" t="str">
        <f>Block[[#This Row],[服装]]&amp;Block[[#This Row],[名前]]&amp;Block[[#This Row],[レアリティ]]</f>
        <v>ハロウィン西谷夕ICONIC</v>
      </c>
    </row>
    <row r="188" spans="1:24" x14ac:dyDescent="0.25">
      <c r="A188">
        <f>VLOOKUP(Block[[#This Row],[No用]],SetNo[[No.用]:[vlookup 用]],2,FALSE)</f>
        <v>47</v>
      </c>
      <c r="B188">
        <f>IF(ROW()=2,1,IF(A187&lt;&gt;Block[[#This Row],[No]],1,B187+1))</f>
        <v>1</v>
      </c>
      <c r="C188" s="1" t="s">
        <v>1674</v>
      </c>
      <c r="D188" s="1" t="s">
        <v>141</v>
      </c>
      <c r="E188" s="1" t="s">
        <v>77</v>
      </c>
      <c r="F188" s="1" t="s">
        <v>80</v>
      </c>
      <c r="G188" s="1" t="s">
        <v>136</v>
      </c>
      <c r="H188" s="1" t="s">
        <v>71</v>
      </c>
      <c r="I188">
        <v>0</v>
      </c>
      <c r="J188" t="s">
        <v>246</v>
      </c>
      <c r="M188">
        <v>0</v>
      </c>
      <c r="N188">
        <v>0</v>
      </c>
      <c r="O188">
        <v>0</v>
      </c>
      <c r="P188">
        <v>0</v>
      </c>
      <c r="X188" t="str">
        <f>Block[[#This Row],[服装]]&amp;Block[[#This Row],[名前]]&amp;Block[[#This Row],[レアリティ]]</f>
        <v>思い出西谷夕ICONIC</v>
      </c>
    </row>
    <row r="189" spans="1:24" x14ac:dyDescent="0.25">
      <c r="A189">
        <f>VLOOKUP(Block[[#This Row],[No用]],SetNo[[No.用]:[vlookup 用]],2,FALSE)</f>
        <v>48</v>
      </c>
      <c r="B189">
        <f>IF(ROW()=2,1,IF(A187&lt;&gt;Block[[#This Row],[No]],1,B187+1))</f>
        <v>1</v>
      </c>
      <c r="C189" t="s">
        <v>205</v>
      </c>
      <c r="D189" t="s">
        <v>142</v>
      </c>
      <c r="E189" t="s">
        <v>24</v>
      </c>
      <c r="F189" t="s">
        <v>25</v>
      </c>
      <c r="G189" t="s">
        <v>136</v>
      </c>
      <c r="H189" t="s">
        <v>71</v>
      </c>
      <c r="I189">
        <v>1</v>
      </c>
      <c r="J189" t="s">
        <v>246</v>
      </c>
      <c r="K189" t="s">
        <v>174</v>
      </c>
      <c r="L189" t="s">
        <v>162</v>
      </c>
      <c r="M189">
        <v>24</v>
      </c>
      <c r="N189">
        <v>0</v>
      </c>
      <c r="O189">
        <v>0</v>
      </c>
      <c r="P189">
        <v>0</v>
      </c>
      <c r="X189" t="str">
        <f>Block[[#This Row],[服装]]&amp;Block[[#This Row],[名前]]&amp;Block[[#This Row],[レアリティ]]</f>
        <v>ユニフォーム田中龍之介ICONIC</v>
      </c>
    </row>
    <row r="190" spans="1:24" x14ac:dyDescent="0.25">
      <c r="A190">
        <f>VLOOKUP(Block[[#This Row],[No用]],SetNo[[No.用]:[vlookup 用]],2,FALSE)</f>
        <v>48</v>
      </c>
      <c r="B190">
        <f>IF(ROW()=2,1,IF(A189&lt;&gt;Block[[#This Row],[No]],1,B189+1))</f>
        <v>2</v>
      </c>
      <c r="C190" t="s">
        <v>205</v>
      </c>
      <c r="D190" t="s">
        <v>142</v>
      </c>
      <c r="E190" t="s">
        <v>24</v>
      </c>
      <c r="F190" t="s">
        <v>25</v>
      </c>
      <c r="G190" t="s">
        <v>136</v>
      </c>
      <c r="H190" t="s">
        <v>71</v>
      </c>
      <c r="I190">
        <v>1</v>
      </c>
      <c r="J190" t="s">
        <v>246</v>
      </c>
      <c r="K190" t="s">
        <v>175</v>
      </c>
      <c r="L190" t="s">
        <v>162</v>
      </c>
      <c r="M190">
        <v>24</v>
      </c>
      <c r="N190">
        <v>0</v>
      </c>
      <c r="O190">
        <v>0</v>
      </c>
      <c r="P190">
        <v>0</v>
      </c>
      <c r="X190" t="str">
        <f>Block[[#This Row],[服装]]&amp;Block[[#This Row],[名前]]&amp;Block[[#This Row],[レアリティ]]</f>
        <v>ユニフォーム田中龍之介ICONIC</v>
      </c>
    </row>
    <row r="191" spans="1:24" x14ac:dyDescent="0.25">
      <c r="A191">
        <f>VLOOKUP(Block[[#This Row],[No用]],SetNo[[No.用]:[vlookup 用]],2,FALSE)</f>
        <v>49</v>
      </c>
      <c r="B191">
        <f>IF(ROW()=2,1,IF(A190&lt;&gt;Block[[#This Row],[No]],1,B190+1))</f>
        <v>1</v>
      </c>
      <c r="C191" t="s">
        <v>149</v>
      </c>
      <c r="D191" t="s">
        <v>142</v>
      </c>
      <c r="E191" t="s">
        <v>28</v>
      </c>
      <c r="F191" t="s">
        <v>25</v>
      </c>
      <c r="G191" t="s">
        <v>136</v>
      </c>
      <c r="H191" t="s">
        <v>71</v>
      </c>
      <c r="I191">
        <v>1</v>
      </c>
      <c r="J191" t="s">
        <v>246</v>
      </c>
      <c r="K191" t="s">
        <v>174</v>
      </c>
      <c r="L191" t="s">
        <v>162</v>
      </c>
      <c r="M191">
        <v>24</v>
      </c>
      <c r="N191">
        <v>0</v>
      </c>
      <c r="O191">
        <v>0</v>
      </c>
      <c r="P191">
        <v>0</v>
      </c>
      <c r="X191" t="str">
        <f>Block[[#This Row],[服装]]&amp;Block[[#This Row],[名前]]&amp;Block[[#This Row],[レアリティ]]</f>
        <v>制服田中龍之介ICONIC</v>
      </c>
    </row>
    <row r="192" spans="1:24" x14ac:dyDescent="0.25">
      <c r="A192">
        <f>VLOOKUP(Block[[#This Row],[No用]],SetNo[[No.用]:[vlookup 用]],2,FALSE)</f>
        <v>49</v>
      </c>
      <c r="B192">
        <f>IF(ROW()=2,1,IF(A191&lt;&gt;Block[[#This Row],[No]],1,B191+1))</f>
        <v>2</v>
      </c>
      <c r="C192" t="s">
        <v>149</v>
      </c>
      <c r="D192" t="s">
        <v>142</v>
      </c>
      <c r="E192" t="s">
        <v>28</v>
      </c>
      <c r="F192" t="s">
        <v>25</v>
      </c>
      <c r="G192" t="s">
        <v>136</v>
      </c>
      <c r="H192" t="s">
        <v>71</v>
      </c>
      <c r="I192">
        <v>1</v>
      </c>
      <c r="J192" t="s">
        <v>246</v>
      </c>
      <c r="K192" t="s">
        <v>175</v>
      </c>
      <c r="L192" t="s">
        <v>162</v>
      </c>
      <c r="M192">
        <v>24</v>
      </c>
      <c r="N192">
        <v>0</v>
      </c>
      <c r="O192">
        <v>0</v>
      </c>
      <c r="P192">
        <v>0</v>
      </c>
      <c r="X192" t="str">
        <f>Block[[#This Row],[服装]]&amp;Block[[#This Row],[名前]]&amp;Block[[#This Row],[レアリティ]]</f>
        <v>制服田中龍之介ICONIC</v>
      </c>
    </row>
    <row r="193" spans="1:24" x14ac:dyDescent="0.25">
      <c r="A193">
        <f>VLOOKUP(Block[[#This Row],[No用]],SetNo[[No.用]:[vlookup 用]],2,FALSE)</f>
        <v>50</v>
      </c>
      <c r="B193">
        <f>IF(ROW()=2,1,IF(A192&lt;&gt;Block[[#This Row],[No]],1,B192+1))</f>
        <v>1</v>
      </c>
      <c r="C193" s="1" t="s">
        <v>589</v>
      </c>
      <c r="D193" s="1" t="s">
        <v>142</v>
      </c>
      <c r="E193" s="1" t="s">
        <v>73</v>
      </c>
      <c r="F193" t="s">
        <v>78</v>
      </c>
      <c r="G193" t="s">
        <v>136</v>
      </c>
      <c r="H193" t="s">
        <v>71</v>
      </c>
      <c r="I193">
        <v>1</v>
      </c>
      <c r="J193" t="s">
        <v>246</v>
      </c>
      <c r="K193" t="s">
        <v>174</v>
      </c>
      <c r="L193" t="s">
        <v>162</v>
      </c>
      <c r="M193">
        <v>24</v>
      </c>
      <c r="N193">
        <v>0</v>
      </c>
      <c r="O193">
        <v>0</v>
      </c>
      <c r="P193">
        <v>0</v>
      </c>
      <c r="X193" t="str">
        <f>Block[[#This Row],[服装]]&amp;Block[[#This Row],[名前]]&amp;Block[[#This Row],[レアリティ]]</f>
        <v>新年田中龍之介ICONIC</v>
      </c>
    </row>
    <row r="194" spans="1:24" x14ac:dyDescent="0.25">
      <c r="A194">
        <f>VLOOKUP(Block[[#This Row],[No用]],SetNo[[No.用]:[vlookup 用]],2,FALSE)</f>
        <v>50</v>
      </c>
      <c r="B194">
        <f>IF(ROW()=2,1,IF(A193&lt;&gt;Block[[#This Row],[No]],1,B193+1))</f>
        <v>2</v>
      </c>
      <c r="C194" s="1" t="s">
        <v>589</v>
      </c>
      <c r="D194" s="1" t="s">
        <v>142</v>
      </c>
      <c r="E194" s="1" t="s">
        <v>73</v>
      </c>
      <c r="F194" t="s">
        <v>78</v>
      </c>
      <c r="G194" t="s">
        <v>136</v>
      </c>
      <c r="H194" t="s">
        <v>71</v>
      </c>
      <c r="I194">
        <v>1</v>
      </c>
      <c r="J194" t="s">
        <v>246</v>
      </c>
      <c r="K194" t="s">
        <v>175</v>
      </c>
      <c r="L194" t="s">
        <v>162</v>
      </c>
      <c r="M194">
        <v>24</v>
      </c>
      <c r="N194">
        <v>0</v>
      </c>
      <c r="O194">
        <v>0</v>
      </c>
      <c r="P194">
        <v>0</v>
      </c>
      <c r="X194" t="str">
        <f>Block[[#This Row],[服装]]&amp;Block[[#This Row],[名前]]&amp;Block[[#This Row],[レアリティ]]</f>
        <v>新年田中龍之介ICONIC</v>
      </c>
    </row>
    <row r="195" spans="1:24" x14ac:dyDescent="0.25">
      <c r="A195">
        <f>VLOOKUP(Block[[#This Row],[No用]],SetNo[[No.用]:[vlookup 用]],2,FALSE)</f>
        <v>51</v>
      </c>
      <c r="B195">
        <f>IF(ROW()=2,1,IF(A194&lt;&gt;Block[[#This Row],[No]],1,B194+1))</f>
        <v>1</v>
      </c>
      <c r="C195" s="1" t="s">
        <v>628</v>
      </c>
      <c r="D195" s="1" t="s">
        <v>142</v>
      </c>
      <c r="E195" s="1" t="s">
        <v>90</v>
      </c>
      <c r="F195" s="1" t="s">
        <v>78</v>
      </c>
      <c r="G195" s="1" t="s">
        <v>136</v>
      </c>
      <c r="H195" s="1" t="s">
        <v>71</v>
      </c>
      <c r="I195">
        <v>1</v>
      </c>
      <c r="J195" t="s">
        <v>246</v>
      </c>
      <c r="K195" s="1" t="s">
        <v>174</v>
      </c>
      <c r="L195" s="1" t="s">
        <v>173</v>
      </c>
      <c r="M195">
        <v>30</v>
      </c>
      <c r="N195">
        <v>0</v>
      </c>
      <c r="O195">
        <v>0</v>
      </c>
      <c r="P195">
        <v>0</v>
      </c>
      <c r="X195" t="str">
        <f>Block[[#This Row],[服装]]&amp;Block[[#This Row],[名前]]&amp;Block[[#This Row],[レアリティ]]</f>
        <v>RPG田中龍之介ICONIC</v>
      </c>
    </row>
    <row r="196" spans="1:24" x14ac:dyDescent="0.25">
      <c r="A196">
        <f>VLOOKUP(Block[[#This Row],[No用]],SetNo[[No.用]:[vlookup 用]],2,FALSE)</f>
        <v>51</v>
      </c>
      <c r="B196">
        <f>IF(ROW()=2,1,IF(A195&lt;&gt;Block[[#This Row],[No]],1,B195+1))</f>
        <v>2</v>
      </c>
      <c r="C196" s="1" t="s">
        <v>628</v>
      </c>
      <c r="D196" s="1" t="s">
        <v>142</v>
      </c>
      <c r="E196" s="1" t="s">
        <v>90</v>
      </c>
      <c r="F196" s="1" t="s">
        <v>78</v>
      </c>
      <c r="G196" s="1" t="s">
        <v>136</v>
      </c>
      <c r="H196" s="1" t="s">
        <v>71</v>
      </c>
      <c r="I196">
        <v>1</v>
      </c>
      <c r="J196" t="s">
        <v>246</v>
      </c>
      <c r="K196" s="1" t="s">
        <v>175</v>
      </c>
      <c r="L196" s="1" t="s">
        <v>173</v>
      </c>
      <c r="M196">
        <v>30</v>
      </c>
      <c r="N196">
        <v>0</v>
      </c>
      <c r="O196">
        <v>0</v>
      </c>
      <c r="P196">
        <v>0</v>
      </c>
      <c r="X196" t="str">
        <f>Block[[#This Row],[服装]]&amp;Block[[#This Row],[名前]]&amp;Block[[#This Row],[レアリティ]]</f>
        <v>RPG田中龍之介ICONIC</v>
      </c>
    </row>
    <row r="197" spans="1:24" x14ac:dyDescent="0.25">
      <c r="A197">
        <f>VLOOKUP(Block[[#This Row],[No用]],SetNo[[No.用]:[vlookup 用]],2,FALSE)</f>
        <v>51</v>
      </c>
      <c r="B197">
        <f>IF(ROW()=2,1,IF(A196&lt;&gt;Block[[#This Row],[No]],1,B196+1))</f>
        <v>3</v>
      </c>
      <c r="C197" s="1" t="s">
        <v>628</v>
      </c>
      <c r="D197" s="1" t="s">
        <v>142</v>
      </c>
      <c r="E197" s="1" t="s">
        <v>90</v>
      </c>
      <c r="F197" s="1" t="s">
        <v>78</v>
      </c>
      <c r="G197" s="1" t="s">
        <v>136</v>
      </c>
      <c r="H197" s="1" t="s">
        <v>71</v>
      </c>
      <c r="I197">
        <v>1</v>
      </c>
      <c r="J197" t="s">
        <v>246</v>
      </c>
      <c r="K197" s="1" t="s">
        <v>179</v>
      </c>
      <c r="L197" s="1" t="s">
        <v>224</v>
      </c>
      <c r="M197">
        <v>37</v>
      </c>
      <c r="N197">
        <v>0</v>
      </c>
      <c r="O197">
        <v>45</v>
      </c>
      <c r="P197">
        <v>0</v>
      </c>
      <c r="W197" s="1" t="s">
        <v>170</v>
      </c>
      <c r="X197" t="str">
        <f>Block[[#This Row],[服装]]&amp;Block[[#This Row],[名前]]&amp;Block[[#This Row],[レアリティ]]</f>
        <v>RPG田中龍之介ICONIC</v>
      </c>
    </row>
    <row r="198" spans="1:24" x14ac:dyDescent="0.25">
      <c r="A198">
        <f>VLOOKUP(Block[[#This Row],[No用]],SetNo[[No.用]:[vlookup 用]],2,FALSE)</f>
        <v>52</v>
      </c>
      <c r="B198">
        <f>IF(ROW()=2,1,IF(A197&lt;&gt;Block[[#This Row],[No]],1,B197+1))</f>
        <v>1</v>
      </c>
      <c r="C198" s="1" t="s">
        <v>732</v>
      </c>
      <c r="D198" s="1" t="s">
        <v>142</v>
      </c>
      <c r="E198" s="1" t="s">
        <v>90</v>
      </c>
      <c r="F198" s="1" t="s">
        <v>78</v>
      </c>
      <c r="G198" s="1" t="s">
        <v>136</v>
      </c>
      <c r="H198" s="1" t="s">
        <v>71</v>
      </c>
      <c r="I198">
        <v>1</v>
      </c>
      <c r="J198" t="s">
        <v>246</v>
      </c>
      <c r="K198" s="1" t="s">
        <v>174</v>
      </c>
      <c r="L198" s="1" t="s">
        <v>162</v>
      </c>
      <c r="M198">
        <v>25</v>
      </c>
      <c r="N198">
        <v>0</v>
      </c>
      <c r="O198">
        <v>0</v>
      </c>
      <c r="P198">
        <v>0</v>
      </c>
      <c r="X198" t="str">
        <f>Block[[#This Row],[服装]]&amp;Block[[#This Row],[名前]]&amp;Block[[#This Row],[レアリティ]]</f>
        <v>仮装田中龍之介ICONIC</v>
      </c>
    </row>
    <row r="199" spans="1:24" x14ac:dyDescent="0.25">
      <c r="A199">
        <f>VLOOKUP(Block[[#This Row],[No用]],SetNo[[No.用]:[vlookup 用]],2,FALSE)</f>
        <v>52</v>
      </c>
      <c r="B199">
        <f>IF(ROW()=2,1,IF(A198&lt;&gt;Block[[#This Row],[No]],1,B198+1))</f>
        <v>2</v>
      </c>
      <c r="C199" s="1" t="s">
        <v>732</v>
      </c>
      <c r="D199" s="1" t="s">
        <v>142</v>
      </c>
      <c r="E199" s="1" t="s">
        <v>90</v>
      </c>
      <c r="F199" s="1" t="s">
        <v>78</v>
      </c>
      <c r="G199" s="1" t="s">
        <v>136</v>
      </c>
      <c r="H199" s="1" t="s">
        <v>71</v>
      </c>
      <c r="I199">
        <v>1</v>
      </c>
      <c r="J199" t="s">
        <v>246</v>
      </c>
      <c r="K199" s="1" t="s">
        <v>175</v>
      </c>
      <c r="L199" s="1" t="s">
        <v>162</v>
      </c>
      <c r="M199">
        <v>25</v>
      </c>
      <c r="N199">
        <v>0</v>
      </c>
      <c r="O199">
        <v>0</v>
      </c>
      <c r="P199">
        <v>0</v>
      </c>
      <c r="X199" t="str">
        <f>Block[[#This Row],[服装]]&amp;Block[[#This Row],[名前]]&amp;Block[[#This Row],[レアリティ]]</f>
        <v>仮装田中龍之介ICONIC</v>
      </c>
    </row>
    <row r="200" spans="1:24" x14ac:dyDescent="0.25">
      <c r="A200">
        <f>VLOOKUP(Block[[#This Row],[No用]],SetNo[[No.用]:[vlookup 用]],2,FALSE)</f>
        <v>53</v>
      </c>
      <c r="B200">
        <f>IF(ROW()=2,1,IF(A199&lt;&gt;Block[[#This Row],[No]],1,B199+1))</f>
        <v>1</v>
      </c>
      <c r="C200" s="1" t="s">
        <v>1183</v>
      </c>
      <c r="D200" s="1" t="s">
        <v>142</v>
      </c>
      <c r="E200" s="1" t="s">
        <v>73</v>
      </c>
      <c r="F200" s="1" t="s">
        <v>78</v>
      </c>
      <c r="G200" s="1" t="s">
        <v>136</v>
      </c>
      <c r="H200" s="1" t="s">
        <v>71</v>
      </c>
      <c r="I200">
        <v>1</v>
      </c>
      <c r="J200" t="s">
        <v>246</v>
      </c>
      <c r="K200" s="1" t="s">
        <v>174</v>
      </c>
      <c r="L200" s="1" t="s">
        <v>173</v>
      </c>
      <c r="M200">
        <v>31</v>
      </c>
      <c r="N200">
        <v>0</v>
      </c>
      <c r="O200">
        <v>0</v>
      </c>
      <c r="P200">
        <v>0</v>
      </c>
      <c r="X200" t="str">
        <f>Block[[#This Row],[服装]]&amp;Block[[#This Row],[名前]]&amp;Block[[#This Row],[レアリティ]]</f>
        <v>Xmas3田中龍之介ICONIC</v>
      </c>
    </row>
    <row r="201" spans="1:24" x14ac:dyDescent="0.25">
      <c r="A201">
        <f>VLOOKUP(Block[[#This Row],[No用]],SetNo[[No.用]:[vlookup 用]],2,FALSE)</f>
        <v>53</v>
      </c>
      <c r="B201">
        <f>IF(ROW()=2,1,IF(A200&lt;&gt;Block[[#This Row],[No]],1,B200+1))</f>
        <v>2</v>
      </c>
      <c r="C201" s="1" t="s">
        <v>1183</v>
      </c>
      <c r="D201" s="1" t="s">
        <v>142</v>
      </c>
      <c r="E201" s="1" t="s">
        <v>73</v>
      </c>
      <c r="F201" s="1" t="s">
        <v>78</v>
      </c>
      <c r="G201" s="1" t="s">
        <v>136</v>
      </c>
      <c r="H201" s="1" t="s">
        <v>71</v>
      </c>
      <c r="I201">
        <v>1</v>
      </c>
      <c r="J201" t="s">
        <v>246</v>
      </c>
      <c r="K201" s="1" t="s">
        <v>175</v>
      </c>
      <c r="L201" s="1" t="s">
        <v>173</v>
      </c>
      <c r="M201">
        <v>31</v>
      </c>
      <c r="N201">
        <v>0</v>
      </c>
      <c r="O201">
        <v>0</v>
      </c>
      <c r="P201">
        <v>0</v>
      </c>
      <c r="X201" t="str">
        <f>Block[[#This Row],[服装]]&amp;Block[[#This Row],[名前]]&amp;Block[[#This Row],[レアリティ]]</f>
        <v>Xmas3田中龍之介ICONIC</v>
      </c>
    </row>
    <row r="202" spans="1:24" x14ac:dyDescent="0.25">
      <c r="A202">
        <f>VLOOKUP(Block[[#This Row],[No用]],SetNo[[No.用]:[vlookup 用]],2,FALSE)</f>
        <v>53</v>
      </c>
      <c r="B202">
        <f>IF(ROW()=2,1,IF(A201&lt;&gt;Block[[#This Row],[No]],1,B201+1))</f>
        <v>3</v>
      </c>
      <c r="C202" s="1" t="s">
        <v>1183</v>
      </c>
      <c r="D202" s="1" t="s">
        <v>142</v>
      </c>
      <c r="E202" s="1" t="s">
        <v>73</v>
      </c>
      <c r="F202" s="1" t="s">
        <v>78</v>
      </c>
      <c r="G202" s="1" t="s">
        <v>136</v>
      </c>
      <c r="H202" s="1" t="s">
        <v>71</v>
      </c>
      <c r="I202">
        <v>1</v>
      </c>
      <c r="J202" t="s">
        <v>246</v>
      </c>
      <c r="K202" s="1" t="s">
        <v>792</v>
      </c>
      <c r="L202" s="1" t="s">
        <v>224</v>
      </c>
      <c r="M202">
        <v>37</v>
      </c>
      <c r="N202">
        <v>0</v>
      </c>
      <c r="O202">
        <v>47</v>
      </c>
      <c r="P202">
        <v>0</v>
      </c>
      <c r="R202" s="1" t="s">
        <v>923</v>
      </c>
      <c r="S202" s="1">
        <v>15</v>
      </c>
      <c r="T202" s="1">
        <v>30.19</v>
      </c>
      <c r="U202" s="1">
        <v>18</v>
      </c>
      <c r="V202" s="1">
        <v>35.15</v>
      </c>
      <c r="W202" s="1" t="s">
        <v>1222</v>
      </c>
      <c r="X202" t="str">
        <f>Block[[#This Row],[服装]]&amp;Block[[#This Row],[名前]]&amp;Block[[#This Row],[レアリティ]]</f>
        <v>Xmas3田中龍之介ICONIC</v>
      </c>
    </row>
    <row r="203" spans="1:24" x14ac:dyDescent="0.25">
      <c r="A203">
        <f>VLOOKUP(Block[[#This Row],[No用]],SetNo[[No.用]:[vlookup 用]],2,FALSE)</f>
        <v>53</v>
      </c>
      <c r="B203">
        <f>IF(ROW()=2,1,IF(A202&lt;&gt;Block[[#This Row],[No]],1,B202+1))</f>
        <v>4</v>
      </c>
      <c r="C203" s="1" t="s">
        <v>1183</v>
      </c>
      <c r="D203" s="1" t="s">
        <v>142</v>
      </c>
      <c r="E203" s="1" t="s">
        <v>73</v>
      </c>
      <c r="F203" s="1" t="s">
        <v>78</v>
      </c>
      <c r="G203" s="1" t="s">
        <v>136</v>
      </c>
      <c r="H203" s="1" t="s">
        <v>71</v>
      </c>
      <c r="I203">
        <v>1</v>
      </c>
      <c r="J203" t="s">
        <v>246</v>
      </c>
      <c r="K203" s="1" t="s">
        <v>192</v>
      </c>
      <c r="L203" s="1" t="s">
        <v>224</v>
      </c>
      <c r="M203">
        <v>37</v>
      </c>
      <c r="N203">
        <v>0</v>
      </c>
      <c r="O203">
        <v>47</v>
      </c>
      <c r="P203">
        <v>0</v>
      </c>
      <c r="Q203" s="1" t="s">
        <v>678</v>
      </c>
      <c r="R203" s="1" t="s">
        <v>1224</v>
      </c>
      <c r="W203" s="1" t="s">
        <v>1223</v>
      </c>
      <c r="X203" t="str">
        <f>Block[[#This Row],[服装]]&amp;Block[[#This Row],[名前]]&amp;Block[[#This Row],[レアリティ]]</f>
        <v>Xmas3田中龍之介ICONIC</v>
      </c>
    </row>
    <row r="204" spans="1:24" x14ac:dyDescent="0.25">
      <c r="A204">
        <f>VLOOKUP(Block[[#This Row],[No用]],SetNo[[No.用]:[vlookup 用]],2,FALSE)</f>
        <v>54</v>
      </c>
      <c r="B204">
        <f>IF(ROW()=2,1,IF(A203&lt;&gt;Block[[#This Row],[No]],1,B203+1))</f>
        <v>1</v>
      </c>
      <c r="C204" t="s">
        <v>205</v>
      </c>
      <c r="D204" t="s">
        <v>143</v>
      </c>
      <c r="E204" t="s">
        <v>28</v>
      </c>
      <c r="F204" t="s">
        <v>25</v>
      </c>
      <c r="G204" t="s">
        <v>136</v>
      </c>
      <c r="H204" t="s">
        <v>71</v>
      </c>
      <c r="I204">
        <v>1</v>
      </c>
      <c r="J204" t="s">
        <v>246</v>
      </c>
      <c r="K204" t="s">
        <v>174</v>
      </c>
      <c r="L204" t="s">
        <v>162</v>
      </c>
      <c r="M204">
        <v>25</v>
      </c>
      <c r="N204">
        <v>0</v>
      </c>
      <c r="O204">
        <v>0</v>
      </c>
      <c r="P204">
        <v>0</v>
      </c>
      <c r="X204" t="str">
        <f>Block[[#This Row],[服装]]&amp;Block[[#This Row],[名前]]&amp;Block[[#This Row],[レアリティ]]</f>
        <v>ユニフォーム澤村大地ICONIC</v>
      </c>
    </row>
    <row r="205" spans="1:24" x14ac:dyDescent="0.25">
      <c r="A205">
        <f>VLOOKUP(Block[[#This Row],[No用]],SetNo[[No.用]:[vlookup 用]],2,FALSE)</f>
        <v>54</v>
      </c>
      <c r="B205">
        <f>IF(ROW()=2,1,IF(A204&lt;&gt;Block[[#This Row],[No]],1,B204+1))</f>
        <v>2</v>
      </c>
      <c r="C205" t="s">
        <v>205</v>
      </c>
      <c r="D205" t="s">
        <v>143</v>
      </c>
      <c r="E205" t="s">
        <v>28</v>
      </c>
      <c r="F205" t="s">
        <v>25</v>
      </c>
      <c r="G205" t="s">
        <v>136</v>
      </c>
      <c r="H205" t="s">
        <v>71</v>
      </c>
      <c r="I205">
        <v>1</v>
      </c>
      <c r="J205" t="s">
        <v>246</v>
      </c>
      <c r="K205" t="s">
        <v>175</v>
      </c>
      <c r="L205" t="s">
        <v>162</v>
      </c>
      <c r="M205">
        <v>25</v>
      </c>
      <c r="N205">
        <v>0</v>
      </c>
      <c r="O205">
        <v>0</v>
      </c>
      <c r="P205">
        <v>0</v>
      </c>
      <c r="X205" t="str">
        <f>Block[[#This Row],[服装]]&amp;Block[[#This Row],[名前]]&amp;Block[[#This Row],[レアリティ]]</f>
        <v>ユニフォーム澤村大地ICONIC</v>
      </c>
    </row>
    <row r="206" spans="1:24" x14ac:dyDescent="0.25">
      <c r="A206">
        <f>VLOOKUP(Block[[#This Row],[No用]],SetNo[[No.用]:[vlookup 用]],2,FALSE)</f>
        <v>55</v>
      </c>
      <c r="B206">
        <f>IF(ROW()=2,1,IF(A205&lt;&gt;Block[[#This Row],[No]],1,B205+1))</f>
        <v>1</v>
      </c>
      <c r="C206" t="s">
        <v>117</v>
      </c>
      <c r="D206" t="s">
        <v>143</v>
      </c>
      <c r="E206" t="s">
        <v>23</v>
      </c>
      <c r="F206" t="s">
        <v>25</v>
      </c>
      <c r="G206" t="s">
        <v>136</v>
      </c>
      <c r="H206" t="s">
        <v>71</v>
      </c>
      <c r="I206">
        <v>1</v>
      </c>
      <c r="J206" t="s">
        <v>246</v>
      </c>
      <c r="K206" t="s">
        <v>174</v>
      </c>
      <c r="L206" t="s">
        <v>178</v>
      </c>
      <c r="M206">
        <v>28</v>
      </c>
      <c r="N206">
        <v>0</v>
      </c>
      <c r="O206">
        <v>0</v>
      </c>
      <c r="P206">
        <v>0</v>
      </c>
      <c r="X206" t="str">
        <f>Block[[#This Row],[服装]]&amp;Block[[#This Row],[名前]]&amp;Block[[#This Row],[レアリティ]]</f>
        <v>プール掃除澤村大地ICONIC</v>
      </c>
    </row>
    <row r="207" spans="1:24" x14ac:dyDescent="0.25">
      <c r="A207">
        <f>VLOOKUP(Block[[#This Row],[No用]],SetNo[[No.用]:[vlookup 用]],2,FALSE)</f>
        <v>55</v>
      </c>
      <c r="B207">
        <f>IF(ROW()=2,1,IF(A206&lt;&gt;Block[[#This Row],[No]],1,B206+1))</f>
        <v>2</v>
      </c>
      <c r="C207" t="s">
        <v>117</v>
      </c>
      <c r="D207" t="s">
        <v>143</v>
      </c>
      <c r="E207" t="s">
        <v>23</v>
      </c>
      <c r="F207" t="s">
        <v>25</v>
      </c>
      <c r="G207" t="s">
        <v>136</v>
      </c>
      <c r="H207" t="s">
        <v>71</v>
      </c>
      <c r="I207">
        <v>1</v>
      </c>
      <c r="J207" t="s">
        <v>246</v>
      </c>
      <c r="K207" t="s">
        <v>175</v>
      </c>
      <c r="L207" t="s">
        <v>178</v>
      </c>
      <c r="M207">
        <v>28</v>
      </c>
      <c r="N207">
        <v>0</v>
      </c>
      <c r="O207">
        <v>0</v>
      </c>
      <c r="P207">
        <v>0</v>
      </c>
      <c r="X207" t="str">
        <f>Block[[#This Row],[服装]]&amp;Block[[#This Row],[名前]]&amp;Block[[#This Row],[レアリティ]]</f>
        <v>プール掃除澤村大地ICONIC</v>
      </c>
    </row>
    <row r="208" spans="1:24" x14ac:dyDescent="0.25">
      <c r="A208">
        <f>VLOOKUP(Block[[#This Row],[No用]],SetNo[[No.用]:[vlookup 用]],2,FALSE)</f>
        <v>56</v>
      </c>
      <c r="B208">
        <f>IF(ROW()=2,1,IF(A207&lt;&gt;Block[[#This Row],[No]],1,B207+1))</f>
        <v>1</v>
      </c>
      <c r="C208" s="1" t="s">
        <v>580</v>
      </c>
      <c r="D208" t="s">
        <v>143</v>
      </c>
      <c r="E208" s="1" t="s">
        <v>90</v>
      </c>
      <c r="F208" t="s">
        <v>78</v>
      </c>
      <c r="G208" t="s">
        <v>136</v>
      </c>
      <c r="H208" t="s">
        <v>71</v>
      </c>
      <c r="I208">
        <v>1</v>
      </c>
      <c r="J208" t="s">
        <v>246</v>
      </c>
      <c r="K208" t="s">
        <v>174</v>
      </c>
      <c r="L208" s="1" t="s">
        <v>162</v>
      </c>
      <c r="M208">
        <v>25</v>
      </c>
      <c r="N208">
        <v>0</v>
      </c>
      <c r="O208">
        <v>0</v>
      </c>
      <c r="P208">
        <v>0</v>
      </c>
      <c r="X208" t="str">
        <f>Block[[#This Row],[服装]]&amp;Block[[#This Row],[名前]]&amp;Block[[#This Row],[レアリティ]]</f>
        <v>文化祭澤村大地ICONIC</v>
      </c>
    </row>
    <row r="209" spans="1:24" x14ac:dyDescent="0.25">
      <c r="A209">
        <f>VLOOKUP(Block[[#This Row],[No用]],SetNo[[No.用]:[vlookup 用]],2,FALSE)</f>
        <v>56</v>
      </c>
      <c r="B209">
        <f>IF(ROW()=2,1,IF(A208&lt;&gt;Block[[#This Row],[No]],1,B208+1))</f>
        <v>2</v>
      </c>
      <c r="C209" s="1" t="s">
        <v>580</v>
      </c>
      <c r="D209" t="s">
        <v>143</v>
      </c>
      <c r="E209" s="1" t="s">
        <v>90</v>
      </c>
      <c r="F209" t="s">
        <v>78</v>
      </c>
      <c r="G209" t="s">
        <v>136</v>
      </c>
      <c r="H209" t="s">
        <v>71</v>
      </c>
      <c r="I209">
        <v>1</v>
      </c>
      <c r="J209" t="s">
        <v>246</v>
      </c>
      <c r="K209" t="s">
        <v>175</v>
      </c>
      <c r="L209" s="1" t="s">
        <v>162</v>
      </c>
      <c r="M209">
        <v>25</v>
      </c>
      <c r="N209">
        <v>0</v>
      </c>
      <c r="O209">
        <v>0</v>
      </c>
      <c r="P209">
        <v>0</v>
      </c>
      <c r="X209" t="str">
        <f>Block[[#This Row],[服装]]&amp;Block[[#This Row],[名前]]&amp;Block[[#This Row],[レアリティ]]</f>
        <v>文化祭澤村大地ICONIC</v>
      </c>
    </row>
    <row r="210" spans="1:24" x14ac:dyDescent="0.25">
      <c r="A210">
        <f>VLOOKUP(Block[[#This Row],[No用]],SetNo[[No.用]:[vlookup 用]],2,FALSE)</f>
        <v>57</v>
      </c>
      <c r="B210">
        <f>IF(ROW()=2,1,IF(A209&lt;&gt;Block[[#This Row],[No]],1,B209+1))</f>
        <v>1</v>
      </c>
      <c r="C210" s="1" t="s">
        <v>628</v>
      </c>
      <c r="D210" s="1" t="s">
        <v>143</v>
      </c>
      <c r="E210" s="1" t="s">
        <v>77</v>
      </c>
      <c r="F210" s="1" t="s">
        <v>78</v>
      </c>
      <c r="G210" s="1" t="s">
        <v>136</v>
      </c>
      <c r="H210" s="1" t="s">
        <v>71</v>
      </c>
      <c r="I210">
        <v>1</v>
      </c>
      <c r="J210" t="s">
        <v>246</v>
      </c>
      <c r="K210" t="s">
        <v>174</v>
      </c>
      <c r="L210" s="1" t="s">
        <v>162</v>
      </c>
      <c r="M210">
        <v>25</v>
      </c>
      <c r="N210">
        <v>0</v>
      </c>
      <c r="O210">
        <v>0</v>
      </c>
      <c r="P210">
        <v>0</v>
      </c>
      <c r="X210" t="str">
        <f>Block[[#This Row],[服装]]&amp;Block[[#This Row],[名前]]&amp;Block[[#This Row],[レアリティ]]</f>
        <v>RPG澤村大地ICONIC</v>
      </c>
    </row>
    <row r="211" spans="1:24" x14ac:dyDescent="0.25">
      <c r="A211">
        <f>VLOOKUP(Block[[#This Row],[No用]],SetNo[[No.用]:[vlookup 用]],2,FALSE)</f>
        <v>57</v>
      </c>
      <c r="B211">
        <f>IF(ROW()=2,1,IF(A210&lt;&gt;Block[[#This Row],[No]],1,B210+1))</f>
        <v>2</v>
      </c>
      <c r="C211" s="1" t="s">
        <v>628</v>
      </c>
      <c r="D211" s="1" t="s">
        <v>143</v>
      </c>
      <c r="E211" s="1" t="s">
        <v>77</v>
      </c>
      <c r="F211" s="1" t="s">
        <v>78</v>
      </c>
      <c r="G211" s="1" t="s">
        <v>136</v>
      </c>
      <c r="H211" s="1" t="s">
        <v>71</v>
      </c>
      <c r="I211">
        <v>1</v>
      </c>
      <c r="J211" t="s">
        <v>246</v>
      </c>
      <c r="K211" t="s">
        <v>175</v>
      </c>
      <c r="L211" s="1" t="s">
        <v>162</v>
      </c>
      <c r="M211">
        <v>25</v>
      </c>
      <c r="N211">
        <v>0</v>
      </c>
      <c r="O211">
        <v>0</v>
      </c>
      <c r="P211">
        <v>0</v>
      </c>
      <c r="X211" t="str">
        <f>Block[[#This Row],[服装]]&amp;Block[[#This Row],[名前]]&amp;Block[[#This Row],[レアリティ]]</f>
        <v>RPG澤村大地ICONIC</v>
      </c>
    </row>
    <row r="212" spans="1:24" x14ac:dyDescent="0.25">
      <c r="A212">
        <f>VLOOKUP(Block[[#This Row],[No用]],SetNo[[No.用]:[vlookup 用]],2,FALSE)</f>
        <v>58</v>
      </c>
      <c r="B212">
        <f>IF(ROW()=2,1,IF(A211&lt;&gt;Block[[#This Row],[No]],1,B211+1))</f>
        <v>1</v>
      </c>
      <c r="C212" s="1" t="s">
        <v>815</v>
      </c>
      <c r="D212" s="1" t="s">
        <v>143</v>
      </c>
      <c r="E212" s="1" t="s">
        <v>73</v>
      </c>
      <c r="F212" s="1" t="s">
        <v>78</v>
      </c>
      <c r="G212" s="1" t="s">
        <v>136</v>
      </c>
      <c r="H212" s="1" t="s">
        <v>71</v>
      </c>
      <c r="I212">
        <v>1</v>
      </c>
      <c r="J212" t="s">
        <v>246</v>
      </c>
      <c r="K212" t="s">
        <v>174</v>
      </c>
      <c r="L212" s="1" t="s">
        <v>162</v>
      </c>
      <c r="M212">
        <v>25</v>
      </c>
      <c r="N212">
        <v>0</v>
      </c>
      <c r="O212">
        <v>0</v>
      </c>
      <c r="P212">
        <v>0</v>
      </c>
      <c r="X212" t="str">
        <f>Block[[#This Row],[服装]]&amp;Block[[#This Row],[名前]]&amp;Block[[#This Row],[レアリティ]]</f>
        <v>新年2澤村大地ICONIC</v>
      </c>
    </row>
    <row r="213" spans="1:24" x14ac:dyDescent="0.25">
      <c r="A213">
        <f>VLOOKUP(Block[[#This Row],[No用]],SetNo[[No.用]:[vlookup 用]],2,FALSE)</f>
        <v>58</v>
      </c>
      <c r="B213">
        <f>IF(ROW()=2,1,IF(A212&lt;&gt;Block[[#This Row],[No]],1,B212+1))</f>
        <v>2</v>
      </c>
      <c r="C213" s="1" t="s">
        <v>815</v>
      </c>
      <c r="D213" s="1" t="s">
        <v>143</v>
      </c>
      <c r="E213" s="1" t="s">
        <v>73</v>
      </c>
      <c r="F213" s="1" t="s">
        <v>78</v>
      </c>
      <c r="G213" s="1" t="s">
        <v>136</v>
      </c>
      <c r="H213" s="1" t="s">
        <v>71</v>
      </c>
      <c r="I213">
        <v>1</v>
      </c>
      <c r="J213" t="s">
        <v>246</v>
      </c>
      <c r="K213" t="s">
        <v>175</v>
      </c>
      <c r="L213" s="1" t="s">
        <v>162</v>
      </c>
      <c r="M213">
        <v>25</v>
      </c>
      <c r="N213">
        <v>0</v>
      </c>
      <c r="O213">
        <v>0</v>
      </c>
      <c r="P213">
        <v>0</v>
      </c>
      <c r="X213" t="str">
        <f>Block[[#This Row],[服装]]&amp;Block[[#This Row],[名前]]&amp;Block[[#This Row],[レアリティ]]</f>
        <v>新年2澤村大地ICONIC</v>
      </c>
    </row>
    <row r="214" spans="1:24" x14ac:dyDescent="0.25">
      <c r="A214">
        <f>VLOOKUP(Block[[#This Row],[No用]],SetNo[[No.用]:[vlookup 用]],2,FALSE)</f>
        <v>59</v>
      </c>
      <c r="B214">
        <f>IF(ROW()=2,1,IF(A213&lt;&gt;Block[[#This Row],[No]],1,B213+1))</f>
        <v>1</v>
      </c>
      <c r="C214" s="1" t="s">
        <v>1183</v>
      </c>
      <c r="D214" s="1" t="s">
        <v>143</v>
      </c>
      <c r="E214" s="1" t="s">
        <v>90</v>
      </c>
      <c r="F214" s="1" t="s">
        <v>78</v>
      </c>
      <c r="G214" s="1" t="s">
        <v>136</v>
      </c>
      <c r="H214" s="1" t="s">
        <v>71</v>
      </c>
      <c r="I214">
        <v>1</v>
      </c>
      <c r="J214" t="s">
        <v>246</v>
      </c>
      <c r="K214" t="s">
        <v>174</v>
      </c>
      <c r="L214" s="1" t="s">
        <v>162</v>
      </c>
      <c r="M214">
        <v>25</v>
      </c>
      <c r="N214">
        <v>0</v>
      </c>
      <c r="O214">
        <v>0</v>
      </c>
      <c r="P214">
        <v>0</v>
      </c>
      <c r="X214" t="str">
        <f>Block[[#This Row],[服装]]&amp;Block[[#This Row],[名前]]&amp;Block[[#This Row],[レアリティ]]</f>
        <v>Xmas3澤村大地ICONIC</v>
      </c>
    </row>
    <row r="215" spans="1:24" x14ac:dyDescent="0.25">
      <c r="A215">
        <f>VLOOKUP(Block[[#This Row],[No用]],SetNo[[No.用]:[vlookup 用]],2,FALSE)</f>
        <v>59</v>
      </c>
      <c r="B215">
        <f>IF(ROW()=2,1,IF(A214&lt;&gt;Block[[#This Row],[No]],1,B214+1))</f>
        <v>2</v>
      </c>
      <c r="C215" s="1" t="s">
        <v>1183</v>
      </c>
      <c r="D215" s="1" t="s">
        <v>143</v>
      </c>
      <c r="E215" s="1" t="s">
        <v>90</v>
      </c>
      <c r="F215" s="1" t="s">
        <v>78</v>
      </c>
      <c r="G215" s="1" t="s">
        <v>136</v>
      </c>
      <c r="H215" s="1" t="s">
        <v>71</v>
      </c>
      <c r="I215">
        <v>1</v>
      </c>
      <c r="J215" t="s">
        <v>246</v>
      </c>
      <c r="K215" t="s">
        <v>175</v>
      </c>
      <c r="L215" s="1" t="s">
        <v>178</v>
      </c>
      <c r="M215">
        <v>28</v>
      </c>
      <c r="N215">
        <v>0</v>
      </c>
      <c r="O215">
        <v>0</v>
      </c>
      <c r="P215">
        <v>0</v>
      </c>
      <c r="X215" t="str">
        <f>Block[[#This Row],[服装]]&amp;Block[[#This Row],[名前]]&amp;Block[[#This Row],[レアリティ]]</f>
        <v>Xmas3澤村大地ICONIC</v>
      </c>
    </row>
    <row r="216" spans="1:24" x14ac:dyDescent="0.25">
      <c r="A216">
        <f>VLOOKUP(Block[[#This Row],[No用]],SetNo[[No.用]:[vlookup 用]],2,FALSE)</f>
        <v>60</v>
      </c>
      <c r="B216">
        <f>IF(ROW()=2,1,IF(A213&lt;&gt;Block[[#This Row],[No]],1,B213+1))</f>
        <v>1</v>
      </c>
      <c r="C216" t="s">
        <v>205</v>
      </c>
      <c r="D216" t="s">
        <v>144</v>
      </c>
      <c r="E216" t="s">
        <v>24</v>
      </c>
      <c r="F216" t="s">
        <v>31</v>
      </c>
      <c r="G216" t="s">
        <v>136</v>
      </c>
      <c r="H216" t="s">
        <v>71</v>
      </c>
      <c r="I216">
        <v>1</v>
      </c>
      <c r="J216" t="s">
        <v>246</v>
      </c>
      <c r="K216" t="s">
        <v>174</v>
      </c>
      <c r="L216" t="s">
        <v>162</v>
      </c>
      <c r="M216">
        <v>21</v>
      </c>
      <c r="N216">
        <v>0</v>
      </c>
      <c r="O216">
        <v>0</v>
      </c>
      <c r="P216">
        <v>0</v>
      </c>
      <c r="X216" t="str">
        <f>Block[[#This Row],[服装]]&amp;Block[[#This Row],[名前]]&amp;Block[[#This Row],[レアリティ]]</f>
        <v>ユニフォーム菅原考支ICONIC</v>
      </c>
    </row>
    <row r="217" spans="1:24" x14ac:dyDescent="0.25">
      <c r="A217">
        <f>VLOOKUP(Block[[#This Row],[No用]],SetNo[[No.用]:[vlookup 用]],2,FALSE)</f>
        <v>60</v>
      </c>
      <c r="B217">
        <f>IF(ROW()=2,1,IF(A216&lt;&gt;Block[[#This Row],[No]],1,B216+1))</f>
        <v>2</v>
      </c>
      <c r="C217" t="s">
        <v>205</v>
      </c>
      <c r="D217" t="s">
        <v>144</v>
      </c>
      <c r="E217" t="s">
        <v>24</v>
      </c>
      <c r="F217" t="s">
        <v>31</v>
      </c>
      <c r="G217" t="s">
        <v>136</v>
      </c>
      <c r="H217" t="s">
        <v>71</v>
      </c>
      <c r="I217">
        <v>1</v>
      </c>
      <c r="J217" t="s">
        <v>246</v>
      </c>
      <c r="K217" t="s">
        <v>175</v>
      </c>
      <c r="L217" t="s">
        <v>162</v>
      </c>
      <c r="M217">
        <v>21</v>
      </c>
      <c r="N217">
        <v>0</v>
      </c>
      <c r="O217">
        <v>0</v>
      </c>
      <c r="P217">
        <v>0</v>
      </c>
      <c r="X217" t="str">
        <f>Block[[#This Row],[服装]]&amp;Block[[#This Row],[名前]]&amp;Block[[#This Row],[レアリティ]]</f>
        <v>ユニフォーム菅原考支ICONIC</v>
      </c>
    </row>
    <row r="218" spans="1:24" x14ac:dyDescent="0.25">
      <c r="A218">
        <f>VLOOKUP(Block[[#This Row],[No用]],SetNo[[No.用]:[vlookup 用]],2,FALSE)</f>
        <v>60</v>
      </c>
      <c r="B218">
        <f>IF(ROW()=2,1,IF(A217&lt;&gt;Block[[#This Row],[No]],1,B217+1))</f>
        <v>3</v>
      </c>
      <c r="C218" t="s">
        <v>205</v>
      </c>
      <c r="D218" t="s">
        <v>144</v>
      </c>
      <c r="E218" t="s">
        <v>24</v>
      </c>
      <c r="F218" t="s">
        <v>31</v>
      </c>
      <c r="G218" t="s">
        <v>136</v>
      </c>
      <c r="H218" t="s">
        <v>71</v>
      </c>
      <c r="I218">
        <v>1</v>
      </c>
      <c r="J218" t="s">
        <v>246</v>
      </c>
      <c r="K218" t="s">
        <v>177</v>
      </c>
      <c r="L218" t="s">
        <v>162</v>
      </c>
      <c r="M218">
        <v>25</v>
      </c>
      <c r="N218">
        <v>0</v>
      </c>
      <c r="O218">
        <v>0</v>
      </c>
      <c r="P218">
        <v>0</v>
      </c>
      <c r="X218" t="str">
        <f>Block[[#This Row],[服装]]&amp;Block[[#This Row],[名前]]&amp;Block[[#This Row],[レアリティ]]</f>
        <v>ユニフォーム菅原考支ICONIC</v>
      </c>
    </row>
    <row r="219" spans="1:24" x14ac:dyDescent="0.25">
      <c r="A219">
        <f>VLOOKUP(Block[[#This Row],[No用]],SetNo[[No.用]:[vlookup 用]],2,FALSE)</f>
        <v>60</v>
      </c>
      <c r="B219">
        <f>IF(ROW()=2,1,IF(A218&lt;&gt;Block[[#This Row],[No]],1,B218+1))</f>
        <v>4</v>
      </c>
      <c r="C219" t="s">
        <v>205</v>
      </c>
      <c r="D219" t="s">
        <v>144</v>
      </c>
      <c r="E219" t="s">
        <v>24</v>
      </c>
      <c r="F219" t="s">
        <v>31</v>
      </c>
      <c r="G219" t="s">
        <v>136</v>
      </c>
      <c r="H219" t="s">
        <v>71</v>
      </c>
      <c r="I219">
        <v>1</v>
      </c>
      <c r="J219" t="s">
        <v>246</v>
      </c>
      <c r="K219" s="1" t="s">
        <v>247</v>
      </c>
      <c r="L219" t="s">
        <v>162</v>
      </c>
      <c r="M219">
        <v>24</v>
      </c>
      <c r="N219">
        <v>0</v>
      </c>
      <c r="O219">
        <v>0</v>
      </c>
      <c r="P219">
        <v>0</v>
      </c>
      <c r="X219" t="str">
        <f>Block[[#This Row],[服装]]&amp;Block[[#This Row],[名前]]&amp;Block[[#This Row],[レアリティ]]</f>
        <v>ユニフォーム菅原考支ICONIC</v>
      </c>
    </row>
    <row r="220" spans="1:24" x14ac:dyDescent="0.25">
      <c r="A220">
        <f>VLOOKUP(Block[[#This Row],[No用]],SetNo[[No.用]:[vlookup 用]],2,FALSE)</f>
        <v>61</v>
      </c>
      <c r="B220">
        <f>IF(ROW()=2,1,IF(A219&lt;&gt;Block[[#This Row],[No]],1,B219+1))</f>
        <v>1</v>
      </c>
      <c r="C220" t="s">
        <v>117</v>
      </c>
      <c r="D220" t="s">
        <v>144</v>
      </c>
      <c r="E220" t="s">
        <v>28</v>
      </c>
      <c r="F220" t="s">
        <v>31</v>
      </c>
      <c r="G220" t="s">
        <v>136</v>
      </c>
      <c r="H220" t="s">
        <v>71</v>
      </c>
      <c r="I220">
        <v>1</v>
      </c>
      <c r="J220" t="s">
        <v>246</v>
      </c>
      <c r="K220" t="s">
        <v>174</v>
      </c>
      <c r="L220" t="s">
        <v>162</v>
      </c>
      <c r="M220">
        <v>21</v>
      </c>
      <c r="N220">
        <v>0</v>
      </c>
      <c r="O220">
        <v>0</v>
      </c>
      <c r="P220">
        <v>0</v>
      </c>
      <c r="X220" t="str">
        <f>Block[[#This Row],[服装]]&amp;Block[[#This Row],[名前]]&amp;Block[[#This Row],[レアリティ]]</f>
        <v>プール掃除菅原考支ICONIC</v>
      </c>
    </row>
    <row r="221" spans="1:24" x14ac:dyDescent="0.25">
      <c r="A221">
        <f>VLOOKUP(Block[[#This Row],[No用]],SetNo[[No.用]:[vlookup 用]],2,FALSE)</f>
        <v>61</v>
      </c>
      <c r="B221">
        <f>IF(ROW()=2,1,IF(A220&lt;&gt;Block[[#This Row],[No]],1,B220+1))</f>
        <v>2</v>
      </c>
      <c r="C221" t="s">
        <v>117</v>
      </c>
      <c r="D221" t="s">
        <v>144</v>
      </c>
      <c r="E221" t="s">
        <v>28</v>
      </c>
      <c r="F221" t="s">
        <v>31</v>
      </c>
      <c r="G221" t="s">
        <v>136</v>
      </c>
      <c r="H221" t="s">
        <v>71</v>
      </c>
      <c r="I221">
        <v>1</v>
      </c>
      <c r="J221" t="s">
        <v>246</v>
      </c>
      <c r="K221" t="s">
        <v>175</v>
      </c>
      <c r="L221" t="s">
        <v>162</v>
      </c>
      <c r="M221">
        <v>21</v>
      </c>
      <c r="N221">
        <v>0</v>
      </c>
      <c r="O221">
        <v>0</v>
      </c>
      <c r="P221">
        <v>0</v>
      </c>
      <c r="X221" t="str">
        <f>Block[[#This Row],[服装]]&amp;Block[[#This Row],[名前]]&amp;Block[[#This Row],[レアリティ]]</f>
        <v>プール掃除菅原考支ICONIC</v>
      </c>
    </row>
    <row r="222" spans="1:24" x14ac:dyDescent="0.25">
      <c r="A222">
        <f>VLOOKUP(Block[[#This Row],[No用]],SetNo[[No.用]:[vlookup 用]],2,FALSE)</f>
        <v>61</v>
      </c>
      <c r="B222">
        <f>IF(ROW()=2,1,IF(A221&lt;&gt;Block[[#This Row],[No]],1,B221+1))</f>
        <v>3</v>
      </c>
      <c r="C222" t="s">
        <v>117</v>
      </c>
      <c r="D222" t="s">
        <v>144</v>
      </c>
      <c r="E222" t="s">
        <v>28</v>
      </c>
      <c r="F222" t="s">
        <v>31</v>
      </c>
      <c r="G222" t="s">
        <v>136</v>
      </c>
      <c r="H222" t="s">
        <v>71</v>
      </c>
      <c r="I222">
        <v>1</v>
      </c>
      <c r="J222" t="s">
        <v>246</v>
      </c>
      <c r="K222" t="s">
        <v>177</v>
      </c>
      <c r="L222" t="s">
        <v>162</v>
      </c>
      <c r="M222">
        <v>25</v>
      </c>
      <c r="N222">
        <v>0</v>
      </c>
      <c r="O222">
        <v>0</v>
      </c>
      <c r="P222">
        <v>0</v>
      </c>
      <c r="X222" t="str">
        <f>Block[[#This Row],[服装]]&amp;Block[[#This Row],[名前]]&amp;Block[[#This Row],[レアリティ]]</f>
        <v>プール掃除菅原考支ICONIC</v>
      </c>
    </row>
    <row r="223" spans="1:24" x14ac:dyDescent="0.25">
      <c r="A223">
        <f>VLOOKUP(Block[[#This Row],[No用]],SetNo[[No.用]:[vlookup 用]],2,FALSE)</f>
        <v>61</v>
      </c>
      <c r="B223">
        <f>IF(ROW()=2,1,IF(A222&lt;&gt;Block[[#This Row],[No]],1,B222+1))</f>
        <v>4</v>
      </c>
      <c r="C223" t="s">
        <v>117</v>
      </c>
      <c r="D223" t="s">
        <v>144</v>
      </c>
      <c r="E223" t="s">
        <v>28</v>
      </c>
      <c r="F223" t="s">
        <v>31</v>
      </c>
      <c r="G223" t="s">
        <v>136</v>
      </c>
      <c r="H223" t="s">
        <v>71</v>
      </c>
      <c r="I223">
        <v>1</v>
      </c>
      <c r="J223" t="s">
        <v>246</v>
      </c>
      <c r="K223" s="1" t="s">
        <v>247</v>
      </c>
      <c r="L223" t="s">
        <v>162</v>
      </c>
      <c r="M223">
        <v>24</v>
      </c>
      <c r="N223">
        <v>0</v>
      </c>
      <c r="O223">
        <v>0</v>
      </c>
      <c r="P223">
        <v>0</v>
      </c>
      <c r="X223" t="str">
        <f>Block[[#This Row],[服装]]&amp;Block[[#This Row],[名前]]&amp;Block[[#This Row],[レアリティ]]</f>
        <v>プール掃除菅原考支ICONIC</v>
      </c>
    </row>
    <row r="224" spans="1:24" x14ac:dyDescent="0.25">
      <c r="A224">
        <f>VLOOKUP(Block[[#This Row],[No用]],SetNo[[No.用]:[vlookup 用]],2,FALSE)</f>
        <v>62</v>
      </c>
      <c r="B224">
        <f>IF(ROW()=2,1,IF(A223&lt;&gt;Block[[#This Row],[No]],1,B223+1))</f>
        <v>1</v>
      </c>
      <c r="C224" s="1" t="s">
        <v>580</v>
      </c>
      <c r="D224" t="s">
        <v>144</v>
      </c>
      <c r="E224" s="1" t="s">
        <v>73</v>
      </c>
      <c r="F224" s="1" t="s">
        <v>74</v>
      </c>
      <c r="G224" t="s">
        <v>136</v>
      </c>
      <c r="H224" t="s">
        <v>71</v>
      </c>
      <c r="I224">
        <v>1</v>
      </c>
      <c r="J224" t="s">
        <v>246</v>
      </c>
      <c r="K224" t="s">
        <v>174</v>
      </c>
      <c r="L224" t="s">
        <v>162</v>
      </c>
      <c r="M224">
        <v>21</v>
      </c>
      <c r="N224">
        <v>0</v>
      </c>
      <c r="O224">
        <v>0</v>
      </c>
      <c r="P224">
        <v>0</v>
      </c>
      <c r="X224" t="str">
        <f>Block[[#This Row],[服装]]&amp;Block[[#This Row],[名前]]&amp;Block[[#This Row],[レアリティ]]</f>
        <v>文化祭菅原考支ICONIC</v>
      </c>
    </row>
    <row r="225" spans="1:24" x14ac:dyDescent="0.25">
      <c r="A225">
        <f>VLOOKUP(Block[[#This Row],[No用]],SetNo[[No.用]:[vlookup 用]],2,FALSE)</f>
        <v>62</v>
      </c>
      <c r="B225">
        <f>IF(ROW()=2,1,IF(A224&lt;&gt;Block[[#This Row],[No]],1,B224+1))</f>
        <v>2</v>
      </c>
      <c r="C225" s="1" t="s">
        <v>580</v>
      </c>
      <c r="D225" t="s">
        <v>144</v>
      </c>
      <c r="E225" s="1" t="s">
        <v>73</v>
      </c>
      <c r="F225" s="1" t="s">
        <v>74</v>
      </c>
      <c r="G225" t="s">
        <v>136</v>
      </c>
      <c r="H225" t="s">
        <v>71</v>
      </c>
      <c r="I225">
        <v>1</v>
      </c>
      <c r="J225" t="s">
        <v>246</v>
      </c>
      <c r="K225" t="s">
        <v>175</v>
      </c>
      <c r="L225" t="s">
        <v>162</v>
      </c>
      <c r="M225">
        <v>21</v>
      </c>
      <c r="N225">
        <v>0</v>
      </c>
      <c r="O225">
        <v>0</v>
      </c>
      <c r="P225">
        <v>0</v>
      </c>
      <c r="X225" t="str">
        <f>Block[[#This Row],[服装]]&amp;Block[[#This Row],[名前]]&amp;Block[[#This Row],[レアリティ]]</f>
        <v>文化祭菅原考支ICONIC</v>
      </c>
    </row>
    <row r="226" spans="1:24" x14ac:dyDescent="0.25">
      <c r="A226">
        <f>VLOOKUP(Block[[#This Row],[No用]],SetNo[[No.用]:[vlookup 用]],2,FALSE)</f>
        <v>62</v>
      </c>
      <c r="B226">
        <f>IF(ROW()=2,1,IF(A225&lt;&gt;Block[[#This Row],[No]],1,B225+1))</f>
        <v>3</v>
      </c>
      <c r="C226" s="1" t="s">
        <v>580</v>
      </c>
      <c r="D226" t="s">
        <v>144</v>
      </c>
      <c r="E226" s="1" t="s">
        <v>73</v>
      </c>
      <c r="F226" s="1" t="s">
        <v>74</v>
      </c>
      <c r="G226" t="s">
        <v>136</v>
      </c>
      <c r="H226" t="s">
        <v>71</v>
      </c>
      <c r="I226">
        <v>1</v>
      </c>
      <c r="J226" t="s">
        <v>246</v>
      </c>
      <c r="K226" t="s">
        <v>177</v>
      </c>
      <c r="L226" t="s">
        <v>162</v>
      </c>
      <c r="M226">
        <v>25</v>
      </c>
      <c r="N226">
        <v>0</v>
      </c>
      <c r="O226">
        <v>0</v>
      </c>
      <c r="P226">
        <v>0</v>
      </c>
      <c r="X226" t="str">
        <f>Block[[#This Row],[服装]]&amp;Block[[#This Row],[名前]]&amp;Block[[#This Row],[レアリティ]]</f>
        <v>文化祭菅原考支ICONIC</v>
      </c>
    </row>
    <row r="227" spans="1:24" x14ac:dyDescent="0.25">
      <c r="A227">
        <f>VLOOKUP(Block[[#This Row],[No用]],SetNo[[No.用]:[vlookup 用]],2,FALSE)</f>
        <v>62</v>
      </c>
      <c r="B227">
        <f>IF(ROW()=2,1,IF(A226&lt;&gt;Block[[#This Row],[No]],1,B226+1))</f>
        <v>4</v>
      </c>
      <c r="C227" s="1" t="s">
        <v>580</v>
      </c>
      <c r="D227" t="s">
        <v>144</v>
      </c>
      <c r="E227" s="1" t="s">
        <v>73</v>
      </c>
      <c r="F227" s="1" t="s">
        <v>74</v>
      </c>
      <c r="G227" t="s">
        <v>136</v>
      </c>
      <c r="H227" t="s">
        <v>71</v>
      </c>
      <c r="I227">
        <v>1</v>
      </c>
      <c r="J227" t="s">
        <v>246</v>
      </c>
      <c r="K227" s="1" t="s">
        <v>247</v>
      </c>
      <c r="L227" t="s">
        <v>162</v>
      </c>
      <c r="M227">
        <v>24</v>
      </c>
      <c r="N227">
        <v>0</v>
      </c>
      <c r="O227">
        <v>0</v>
      </c>
      <c r="P227">
        <v>0</v>
      </c>
      <c r="X227" t="str">
        <f>Block[[#This Row],[服装]]&amp;Block[[#This Row],[名前]]&amp;Block[[#This Row],[レアリティ]]</f>
        <v>文化祭菅原考支ICONIC</v>
      </c>
    </row>
    <row r="228" spans="1:24" x14ac:dyDescent="0.25">
      <c r="A228">
        <f>VLOOKUP(Block[[#This Row],[No用]],SetNo[[No.用]:[vlookup 用]],2,FALSE)</f>
        <v>63</v>
      </c>
      <c r="B228">
        <f>IF(ROW()=2,1,IF(A227&lt;&gt;Block[[#This Row],[No]],1,B227+1))</f>
        <v>1</v>
      </c>
      <c r="C228" s="1" t="s">
        <v>675</v>
      </c>
      <c r="D228" s="1" t="s">
        <v>144</v>
      </c>
      <c r="E228" s="1" t="s">
        <v>90</v>
      </c>
      <c r="F228" s="1" t="s">
        <v>74</v>
      </c>
      <c r="G228" s="1" t="s">
        <v>136</v>
      </c>
      <c r="H228" s="1" t="s">
        <v>71</v>
      </c>
      <c r="I228">
        <v>1</v>
      </c>
      <c r="J228" t="s">
        <v>246</v>
      </c>
      <c r="K228" s="1" t="s">
        <v>174</v>
      </c>
      <c r="L228" t="s">
        <v>162</v>
      </c>
      <c r="M228">
        <v>21</v>
      </c>
      <c r="N228">
        <v>0</v>
      </c>
      <c r="O228">
        <v>0</v>
      </c>
      <c r="P228">
        <v>0</v>
      </c>
      <c r="X228" t="str">
        <f>Block[[#This Row],[服装]]&amp;Block[[#This Row],[名前]]&amp;Block[[#This Row],[レアリティ]]</f>
        <v>梅雨菅原考支ICONIC</v>
      </c>
    </row>
    <row r="229" spans="1:24" x14ac:dyDescent="0.25">
      <c r="A229">
        <f>VLOOKUP(Block[[#This Row],[No用]],SetNo[[No.用]:[vlookup 用]],2,FALSE)</f>
        <v>63</v>
      </c>
      <c r="B229">
        <f>IF(ROW()=2,1,IF(A228&lt;&gt;Block[[#This Row],[No]],1,B228+1))</f>
        <v>2</v>
      </c>
      <c r="C229" s="1" t="s">
        <v>675</v>
      </c>
      <c r="D229" s="1" t="s">
        <v>144</v>
      </c>
      <c r="E229" s="1" t="s">
        <v>90</v>
      </c>
      <c r="F229" s="1" t="s">
        <v>74</v>
      </c>
      <c r="G229" s="1" t="s">
        <v>136</v>
      </c>
      <c r="H229" s="1" t="s">
        <v>71</v>
      </c>
      <c r="I229">
        <v>1</v>
      </c>
      <c r="J229" t="s">
        <v>246</v>
      </c>
      <c r="K229" s="1" t="s">
        <v>175</v>
      </c>
      <c r="L229" t="s">
        <v>162</v>
      </c>
      <c r="M229">
        <v>21</v>
      </c>
      <c r="N229">
        <v>0</v>
      </c>
      <c r="O229">
        <v>0</v>
      </c>
      <c r="P229">
        <v>0</v>
      </c>
      <c r="X229" t="str">
        <f>Block[[#This Row],[服装]]&amp;Block[[#This Row],[名前]]&amp;Block[[#This Row],[レアリティ]]</f>
        <v>梅雨菅原考支ICONIC</v>
      </c>
    </row>
    <row r="230" spans="1:24" x14ac:dyDescent="0.25">
      <c r="A230">
        <f>VLOOKUP(Block[[#This Row],[No用]],SetNo[[No.用]:[vlookup 用]],2,FALSE)</f>
        <v>63</v>
      </c>
      <c r="B230">
        <f>IF(ROW()=2,1,IF(A229&lt;&gt;Block[[#This Row],[No]],1,B229+1))</f>
        <v>3</v>
      </c>
      <c r="C230" s="1" t="s">
        <v>675</v>
      </c>
      <c r="D230" s="1" t="s">
        <v>144</v>
      </c>
      <c r="E230" s="1" t="s">
        <v>90</v>
      </c>
      <c r="F230" s="1" t="s">
        <v>74</v>
      </c>
      <c r="G230" s="1" t="s">
        <v>136</v>
      </c>
      <c r="H230" s="1" t="s">
        <v>71</v>
      </c>
      <c r="I230">
        <v>1</v>
      </c>
      <c r="J230" t="s">
        <v>246</v>
      </c>
      <c r="K230" s="1" t="s">
        <v>177</v>
      </c>
      <c r="L230" t="s">
        <v>162</v>
      </c>
      <c r="M230">
        <v>25</v>
      </c>
      <c r="N230">
        <v>0</v>
      </c>
      <c r="O230">
        <v>0</v>
      </c>
      <c r="P230">
        <v>0</v>
      </c>
      <c r="X230" t="str">
        <f>Block[[#This Row],[服装]]&amp;Block[[#This Row],[名前]]&amp;Block[[#This Row],[レアリティ]]</f>
        <v>梅雨菅原考支ICONIC</v>
      </c>
    </row>
    <row r="231" spans="1:24" x14ac:dyDescent="0.25">
      <c r="A231">
        <f>VLOOKUP(Block[[#This Row],[No用]],SetNo[[No.用]:[vlookup 用]],2,FALSE)</f>
        <v>63</v>
      </c>
      <c r="B231">
        <f>IF(ROW()=2,1,IF(A230&lt;&gt;Block[[#This Row],[No]],1,B230+1))</f>
        <v>4</v>
      </c>
      <c r="C231" s="1" t="s">
        <v>675</v>
      </c>
      <c r="D231" s="1" t="s">
        <v>144</v>
      </c>
      <c r="E231" s="1" t="s">
        <v>90</v>
      </c>
      <c r="F231" s="1" t="s">
        <v>74</v>
      </c>
      <c r="G231" s="1" t="s">
        <v>136</v>
      </c>
      <c r="H231" s="1" t="s">
        <v>71</v>
      </c>
      <c r="I231">
        <v>1</v>
      </c>
      <c r="J231" t="s">
        <v>246</v>
      </c>
      <c r="K231" s="1" t="s">
        <v>247</v>
      </c>
      <c r="L231" t="s">
        <v>162</v>
      </c>
      <c r="M231">
        <v>24</v>
      </c>
      <c r="N231">
        <v>0</v>
      </c>
      <c r="O231">
        <v>0</v>
      </c>
      <c r="P231">
        <v>0</v>
      </c>
      <c r="X231" t="str">
        <f>Block[[#This Row],[服装]]&amp;Block[[#This Row],[名前]]&amp;Block[[#This Row],[レアリティ]]</f>
        <v>梅雨菅原考支ICONIC</v>
      </c>
    </row>
    <row r="232" spans="1:24" x14ac:dyDescent="0.25">
      <c r="A232">
        <f>VLOOKUP(Block[[#This Row],[No用]],SetNo[[No.用]:[vlookup 用]],2,FALSE)</f>
        <v>64</v>
      </c>
      <c r="B232">
        <f>IF(ROW()=2,1,IF(A231&lt;&gt;Block[[#This Row],[No]],1,B231+1))</f>
        <v>1</v>
      </c>
      <c r="C232" s="1" t="s">
        <v>790</v>
      </c>
      <c r="D232" s="1" t="s">
        <v>144</v>
      </c>
      <c r="E232" s="1" t="s">
        <v>77</v>
      </c>
      <c r="F232" s="1" t="s">
        <v>74</v>
      </c>
      <c r="G232" s="1" t="s">
        <v>136</v>
      </c>
      <c r="H232" s="1" t="s">
        <v>71</v>
      </c>
      <c r="I232">
        <v>1</v>
      </c>
      <c r="J232" t="s">
        <v>246</v>
      </c>
      <c r="K232" s="1" t="s">
        <v>174</v>
      </c>
      <c r="L232" t="s">
        <v>162</v>
      </c>
      <c r="M232">
        <v>21</v>
      </c>
      <c r="N232">
        <v>0</v>
      </c>
      <c r="O232">
        <v>0</v>
      </c>
      <c r="P232">
        <v>0</v>
      </c>
      <c r="X232" t="str">
        <f>Block[[#This Row],[服装]]&amp;Block[[#This Row],[名前]]&amp;Block[[#This Row],[レアリティ]]</f>
        <v>Xmas2菅原考支ICONIC</v>
      </c>
    </row>
    <row r="233" spans="1:24" x14ac:dyDescent="0.25">
      <c r="A233">
        <f>VLOOKUP(Block[[#This Row],[No用]],SetNo[[No.用]:[vlookup 用]],2,FALSE)</f>
        <v>64</v>
      </c>
      <c r="B233">
        <f>IF(ROW()=2,1,IF(A232&lt;&gt;Block[[#This Row],[No]],1,B232+1))</f>
        <v>2</v>
      </c>
      <c r="C233" s="1" t="s">
        <v>790</v>
      </c>
      <c r="D233" s="1" t="s">
        <v>144</v>
      </c>
      <c r="E233" s="1" t="s">
        <v>77</v>
      </c>
      <c r="F233" s="1" t="s">
        <v>74</v>
      </c>
      <c r="G233" s="1" t="s">
        <v>136</v>
      </c>
      <c r="H233" s="1" t="s">
        <v>71</v>
      </c>
      <c r="I233">
        <v>1</v>
      </c>
      <c r="J233" t="s">
        <v>246</v>
      </c>
      <c r="K233" s="1" t="s">
        <v>175</v>
      </c>
      <c r="L233" t="s">
        <v>162</v>
      </c>
      <c r="M233">
        <v>21</v>
      </c>
      <c r="N233">
        <v>0</v>
      </c>
      <c r="O233">
        <v>0</v>
      </c>
      <c r="P233">
        <v>0</v>
      </c>
      <c r="X233" t="str">
        <f>Block[[#This Row],[服装]]&amp;Block[[#This Row],[名前]]&amp;Block[[#This Row],[レアリティ]]</f>
        <v>Xmas2菅原考支ICONIC</v>
      </c>
    </row>
    <row r="234" spans="1:24" x14ac:dyDescent="0.25">
      <c r="A234">
        <f>VLOOKUP(Block[[#This Row],[No用]],SetNo[[No.用]:[vlookup 用]],2,FALSE)</f>
        <v>64</v>
      </c>
      <c r="B234">
        <f>IF(ROW()=2,1,IF(A233&lt;&gt;Block[[#This Row],[No]],1,B233+1))</f>
        <v>3</v>
      </c>
      <c r="C234" s="1" t="s">
        <v>790</v>
      </c>
      <c r="D234" s="1" t="s">
        <v>144</v>
      </c>
      <c r="E234" s="1" t="s">
        <v>77</v>
      </c>
      <c r="F234" s="1" t="s">
        <v>74</v>
      </c>
      <c r="G234" s="1" t="s">
        <v>136</v>
      </c>
      <c r="H234" s="1" t="s">
        <v>71</v>
      </c>
      <c r="I234">
        <v>1</v>
      </c>
      <c r="J234" t="s">
        <v>246</v>
      </c>
      <c r="K234" s="1" t="s">
        <v>177</v>
      </c>
      <c r="L234" t="s">
        <v>162</v>
      </c>
      <c r="M234">
        <v>25</v>
      </c>
      <c r="N234">
        <v>0</v>
      </c>
      <c r="O234">
        <v>0</v>
      </c>
      <c r="P234">
        <v>0</v>
      </c>
      <c r="X234" t="str">
        <f>Block[[#This Row],[服装]]&amp;Block[[#This Row],[名前]]&amp;Block[[#This Row],[レアリティ]]</f>
        <v>Xmas2菅原考支ICONIC</v>
      </c>
    </row>
    <row r="235" spans="1:24" x14ac:dyDescent="0.25">
      <c r="A235">
        <f>VLOOKUP(Block[[#This Row],[No用]],SetNo[[No.用]:[vlookup 用]],2,FALSE)</f>
        <v>64</v>
      </c>
      <c r="B235">
        <f>IF(ROW()=2,1,IF(A234&lt;&gt;Block[[#This Row],[No]],1,B234+1))</f>
        <v>4</v>
      </c>
      <c r="C235" s="1" t="s">
        <v>790</v>
      </c>
      <c r="D235" s="1" t="s">
        <v>144</v>
      </c>
      <c r="E235" s="1" t="s">
        <v>77</v>
      </c>
      <c r="F235" s="1" t="s">
        <v>74</v>
      </c>
      <c r="G235" s="1" t="s">
        <v>136</v>
      </c>
      <c r="H235" s="1" t="s">
        <v>71</v>
      </c>
      <c r="I235">
        <v>1</v>
      </c>
      <c r="J235" t="s">
        <v>246</v>
      </c>
      <c r="K235" s="1" t="s">
        <v>247</v>
      </c>
      <c r="L235" t="s">
        <v>162</v>
      </c>
      <c r="M235">
        <v>24</v>
      </c>
      <c r="N235">
        <v>0</v>
      </c>
      <c r="O235">
        <v>0</v>
      </c>
      <c r="P235">
        <v>0</v>
      </c>
      <c r="X235" t="str">
        <f>Block[[#This Row],[服装]]&amp;Block[[#This Row],[名前]]&amp;Block[[#This Row],[レアリティ]]</f>
        <v>Xmas2菅原考支ICONIC</v>
      </c>
    </row>
    <row r="236" spans="1:24" x14ac:dyDescent="0.25">
      <c r="A236">
        <f>VLOOKUP(Block[[#This Row],[No用]],SetNo[[No.用]:[vlookup 用]],2,FALSE)</f>
        <v>65</v>
      </c>
      <c r="B236">
        <f>IF(ROW()=2,1,IF(A235&lt;&gt;Block[[#This Row],[No]],1,B235+1))</f>
        <v>1</v>
      </c>
      <c r="C236" s="1" t="s">
        <v>960</v>
      </c>
      <c r="D236" s="1" t="s">
        <v>144</v>
      </c>
      <c r="E236" s="1" t="s">
        <v>73</v>
      </c>
      <c r="F236" s="1" t="s">
        <v>74</v>
      </c>
      <c r="G236" s="1" t="s">
        <v>136</v>
      </c>
      <c r="H236" s="1" t="s">
        <v>71</v>
      </c>
      <c r="I236">
        <v>1</v>
      </c>
      <c r="J236" t="s">
        <v>246</v>
      </c>
      <c r="K236" s="1" t="s">
        <v>174</v>
      </c>
      <c r="L236" t="s">
        <v>162</v>
      </c>
      <c r="M236">
        <v>21</v>
      </c>
      <c r="N236">
        <v>0</v>
      </c>
      <c r="O236">
        <v>0</v>
      </c>
      <c r="P236">
        <v>0</v>
      </c>
      <c r="X236" t="str">
        <f>Block[[#This Row],[服装]]&amp;Block[[#This Row],[名前]]&amp;Block[[#This Row],[レアリティ]]</f>
        <v>夏祭り2菅原考支ICONIC</v>
      </c>
    </row>
    <row r="237" spans="1:24" x14ac:dyDescent="0.25">
      <c r="A237">
        <f>VLOOKUP(Block[[#This Row],[No用]],SetNo[[No.用]:[vlookup 用]],2,FALSE)</f>
        <v>65</v>
      </c>
      <c r="B237">
        <f>IF(ROW()=2,1,IF(A236&lt;&gt;Block[[#This Row],[No]],1,B236+1))</f>
        <v>2</v>
      </c>
      <c r="C237" s="1" t="s">
        <v>960</v>
      </c>
      <c r="D237" s="1" t="s">
        <v>144</v>
      </c>
      <c r="E237" s="1" t="s">
        <v>73</v>
      </c>
      <c r="F237" s="1" t="s">
        <v>74</v>
      </c>
      <c r="G237" s="1" t="s">
        <v>136</v>
      </c>
      <c r="H237" s="1" t="s">
        <v>71</v>
      </c>
      <c r="I237">
        <v>1</v>
      </c>
      <c r="J237" t="s">
        <v>246</v>
      </c>
      <c r="K237" s="1" t="s">
        <v>175</v>
      </c>
      <c r="L237" t="s">
        <v>162</v>
      </c>
      <c r="M237">
        <v>21</v>
      </c>
      <c r="N237">
        <v>0</v>
      </c>
      <c r="O237">
        <v>0</v>
      </c>
      <c r="P237">
        <v>0</v>
      </c>
      <c r="X237" t="str">
        <f>Block[[#This Row],[服装]]&amp;Block[[#This Row],[名前]]&amp;Block[[#This Row],[レアリティ]]</f>
        <v>夏祭り2菅原考支ICONIC</v>
      </c>
    </row>
    <row r="238" spans="1:24" x14ac:dyDescent="0.25">
      <c r="A238">
        <f>VLOOKUP(Block[[#This Row],[No用]],SetNo[[No.用]:[vlookup 用]],2,FALSE)</f>
        <v>65</v>
      </c>
      <c r="B238">
        <f>IF(ROW()=2,1,IF(A237&lt;&gt;Block[[#This Row],[No]],1,B237+1))</f>
        <v>3</v>
      </c>
      <c r="C238" s="1" t="s">
        <v>960</v>
      </c>
      <c r="D238" s="1" t="s">
        <v>144</v>
      </c>
      <c r="E238" s="1" t="s">
        <v>73</v>
      </c>
      <c r="F238" s="1" t="s">
        <v>74</v>
      </c>
      <c r="G238" s="1" t="s">
        <v>136</v>
      </c>
      <c r="H238" s="1" t="s">
        <v>71</v>
      </c>
      <c r="I238">
        <v>1</v>
      </c>
      <c r="J238" t="s">
        <v>246</v>
      </c>
      <c r="K238" s="1" t="s">
        <v>177</v>
      </c>
      <c r="L238" t="s">
        <v>162</v>
      </c>
      <c r="M238">
        <v>25</v>
      </c>
      <c r="N238">
        <v>0</v>
      </c>
      <c r="O238">
        <v>0</v>
      </c>
      <c r="P238">
        <v>0</v>
      </c>
      <c r="X238" t="str">
        <f>Block[[#This Row],[服装]]&amp;Block[[#This Row],[名前]]&amp;Block[[#This Row],[レアリティ]]</f>
        <v>夏祭り2菅原考支ICONIC</v>
      </c>
    </row>
    <row r="239" spans="1:24" x14ac:dyDescent="0.25">
      <c r="A239">
        <f>VLOOKUP(Block[[#This Row],[No用]],SetNo[[No.用]:[vlookup 用]],2,FALSE)</f>
        <v>65</v>
      </c>
      <c r="B239">
        <f>IF(ROW()=2,1,IF(A238&lt;&gt;Block[[#This Row],[No]],1,B238+1))</f>
        <v>4</v>
      </c>
      <c r="C239" s="1" t="s">
        <v>960</v>
      </c>
      <c r="D239" s="1" t="s">
        <v>144</v>
      </c>
      <c r="E239" s="1" t="s">
        <v>73</v>
      </c>
      <c r="F239" s="1" t="s">
        <v>74</v>
      </c>
      <c r="G239" s="1" t="s">
        <v>136</v>
      </c>
      <c r="H239" s="1" t="s">
        <v>71</v>
      </c>
      <c r="I239">
        <v>1</v>
      </c>
      <c r="J239" t="s">
        <v>246</v>
      </c>
      <c r="K239" s="1" t="s">
        <v>247</v>
      </c>
      <c r="L239" t="s">
        <v>162</v>
      </c>
      <c r="M239">
        <v>24</v>
      </c>
      <c r="N239">
        <v>0</v>
      </c>
      <c r="O239">
        <v>0</v>
      </c>
      <c r="P239">
        <v>0</v>
      </c>
      <c r="X239" t="str">
        <f>Block[[#This Row],[服装]]&amp;Block[[#This Row],[名前]]&amp;Block[[#This Row],[レアリティ]]</f>
        <v>夏祭り2菅原考支ICONIC</v>
      </c>
    </row>
    <row r="240" spans="1:24" x14ac:dyDescent="0.25">
      <c r="A240">
        <f>VLOOKUP(Block[[#This Row],[No用]],SetNo[[No.用]:[vlookup 用]],2,FALSE)</f>
        <v>66</v>
      </c>
      <c r="B240">
        <f>IF(ROW()=2,1,IF(A239&lt;&gt;Block[[#This Row],[No]],1,B239+1))</f>
        <v>1</v>
      </c>
      <c r="C240" t="s">
        <v>205</v>
      </c>
      <c r="D240" t="s">
        <v>145</v>
      </c>
      <c r="E240" t="s">
        <v>28</v>
      </c>
      <c r="F240" t="s">
        <v>25</v>
      </c>
      <c r="G240" t="s">
        <v>136</v>
      </c>
      <c r="H240" t="s">
        <v>71</v>
      </c>
      <c r="I240">
        <v>1</v>
      </c>
      <c r="J240" t="s">
        <v>246</v>
      </c>
      <c r="K240" t="s">
        <v>174</v>
      </c>
      <c r="L240" t="s">
        <v>162</v>
      </c>
      <c r="M240">
        <v>22</v>
      </c>
      <c r="N240">
        <v>0</v>
      </c>
      <c r="O240">
        <v>0</v>
      </c>
      <c r="P240">
        <v>0</v>
      </c>
      <c r="X240" t="str">
        <f>Block[[#This Row],[服装]]&amp;Block[[#This Row],[名前]]&amp;Block[[#This Row],[レアリティ]]</f>
        <v>ユニフォーム東峰旭ICONIC</v>
      </c>
    </row>
    <row r="241" spans="1:24" x14ac:dyDescent="0.25">
      <c r="A241">
        <f>VLOOKUP(Block[[#This Row],[No用]],SetNo[[No.用]:[vlookup 用]],2,FALSE)</f>
        <v>66</v>
      </c>
      <c r="B241">
        <f>IF(ROW()=2,1,IF(A240&lt;&gt;Block[[#This Row],[No]],1,B240+1))</f>
        <v>2</v>
      </c>
      <c r="C241" t="s">
        <v>205</v>
      </c>
      <c r="D241" t="s">
        <v>145</v>
      </c>
      <c r="E241" t="s">
        <v>28</v>
      </c>
      <c r="F241" t="s">
        <v>25</v>
      </c>
      <c r="G241" t="s">
        <v>136</v>
      </c>
      <c r="H241" t="s">
        <v>71</v>
      </c>
      <c r="I241">
        <v>1</v>
      </c>
      <c r="J241" t="s">
        <v>246</v>
      </c>
      <c r="K241" t="s">
        <v>175</v>
      </c>
      <c r="L241" t="s">
        <v>162</v>
      </c>
      <c r="M241">
        <v>22</v>
      </c>
      <c r="N241">
        <v>0</v>
      </c>
      <c r="O241">
        <v>0</v>
      </c>
      <c r="P241">
        <v>0</v>
      </c>
      <c r="X241" t="str">
        <f>Block[[#This Row],[服装]]&amp;Block[[#This Row],[名前]]&amp;Block[[#This Row],[レアリティ]]</f>
        <v>ユニフォーム東峰旭ICONIC</v>
      </c>
    </row>
    <row r="242" spans="1:24" x14ac:dyDescent="0.25">
      <c r="A242">
        <f>VLOOKUP(Block[[#This Row],[No用]],SetNo[[No.用]:[vlookup 用]],2,FALSE)</f>
        <v>66</v>
      </c>
      <c r="B242">
        <f>IF(ROW()=2,1,IF(A241&lt;&gt;Block[[#This Row],[No]],1,B241+1))</f>
        <v>3</v>
      </c>
      <c r="C242" t="s">
        <v>205</v>
      </c>
      <c r="D242" t="s">
        <v>145</v>
      </c>
      <c r="E242" t="s">
        <v>28</v>
      </c>
      <c r="F242" t="s">
        <v>25</v>
      </c>
      <c r="G242" t="s">
        <v>136</v>
      </c>
      <c r="H242" t="s">
        <v>71</v>
      </c>
      <c r="I242">
        <v>1</v>
      </c>
      <c r="J242" t="s">
        <v>246</v>
      </c>
      <c r="K242" s="1" t="s">
        <v>247</v>
      </c>
      <c r="L242" t="s">
        <v>162</v>
      </c>
      <c r="M242">
        <v>22</v>
      </c>
      <c r="N242">
        <v>0</v>
      </c>
      <c r="O242">
        <v>0</v>
      </c>
      <c r="P242">
        <v>0</v>
      </c>
      <c r="X242" t="str">
        <f>Block[[#This Row],[服装]]&amp;Block[[#This Row],[名前]]&amp;Block[[#This Row],[レアリティ]]</f>
        <v>ユニフォーム東峰旭ICONIC</v>
      </c>
    </row>
    <row r="243" spans="1:24" x14ac:dyDescent="0.25">
      <c r="A243">
        <f>VLOOKUP(Block[[#This Row],[No用]],SetNo[[No.用]:[vlookup 用]],2,FALSE)</f>
        <v>67</v>
      </c>
      <c r="B243">
        <f>IF(ROW()=2,1,IF(A242&lt;&gt;Block[[#This Row],[No]],1,B242+1))</f>
        <v>1</v>
      </c>
      <c r="C243" t="s">
        <v>117</v>
      </c>
      <c r="D243" t="s">
        <v>145</v>
      </c>
      <c r="E243" t="s">
        <v>23</v>
      </c>
      <c r="F243" t="s">
        <v>25</v>
      </c>
      <c r="G243" t="s">
        <v>136</v>
      </c>
      <c r="H243" t="s">
        <v>71</v>
      </c>
      <c r="I243">
        <v>1</v>
      </c>
      <c r="J243" t="s">
        <v>246</v>
      </c>
      <c r="K243" t="s">
        <v>174</v>
      </c>
      <c r="L243" t="s">
        <v>162</v>
      </c>
      <c r="M243">
        <v>20</v>
      </c>
      <c r="N243">
        <v>0</v>
      </c>
      <c r="O243">
        <v>0</v>
      </c>
      <c r="P243">
        <v>0</v>
      </c>
      <c r="X243" t="str">
        <f>Block[[#This Row],[服装]]&amp;Block[[#This Row],[名前]]&amp;Block[[#This Row],[レアリティ]]</f>
        <v>プール掃除東峰旭ICONIC</v>
      </c>
    </row>
    <row r="244" spans="1:24" x14ac:dyDescent="0.25">
      <c r="A244">
        <f>VLOOKUP(Block[[#This Row],[No用]],SetNo[[No.用]:[vlookup 用]],2,FALSE)</f>
        <v>67</v>
      </c>
      <c r="B244">
        <f>IF(ROW()=2,1,IF(A243&lt;&gt;Block[[#This Row],[No]],1,B243+1))</f>
        <v>2</v>
      </c>
      <c r="C244" t="s">
        <v>117</v>
      </c>
      <c r="D244" t="s">
        <v>145</v>
      </c>
      <c r="E244" t="s">
        <v>23</v>
      </c>
      <c r="F244" t="s">
        <v>25</v>
      </c>
      <c r="G244" t="s">
        <v>136</v>
      </c>
      <c r="H244" t="s">
        <v>71</v>
      </c>
      <c r="I244">
        <v>1</v>
      </c>
      <c r="J244" t="s">
        <v>246</v>
      </c>
      <c r="K244" t="s">
        <v>175</v>
      </c>
      <c r="L244" t="s">
        <v>162</v>
      </c>
      <c r="M244">
        <v>20</v>
      </c>
      <c r="N244">
        <v>0</v>
      </c>
      <c r="O244">
        <v>0</v>
      </c>
      <c r="P244">
        <v>0</v>
      </c>
      <c r="X244" t="str">
        <f>Block[[#This Row],[服装]]&amp;Block[[#This Row],[名前]]&amp;Block[[#This Row],[レアリティ]]</f>
        <v>プール掃除東峰旭ICONIC</v>
      </c>
    </row>
    <row r="245" spans="1:24" x14ac:dyDescent="0.25">
      <c r="A245">
        <f>VLOOKUP(Block[[#This Row],[No用]],SetNo[[No.用]:[vlookup 用]],2,FALSE)</f>
        <v>67</v>
      </c>
      <c r="B245">
        <f>IF(ROW()=2,1,IF(A244&lt;&gt;Block[[#This Row],[No]],1,B244+1))</f>
        <v>3</v>
      </c>
      <c r="C245" t="s">
        <v>117</v>
      </c>
      <c r="D245" t="s">
        <v>145</v>
      </c>
      <c r="E245" t="s">
        <v>23</v>
      </c>
      <c r="F245" t="s">
        <v>25</v>
      </c>
      <c r="G245" t="s">
        <v>136</v>
      </c>
      <c r="H245" t="s">
        <v>71</v>
      </c>
      <c r="I245">
        <v>1</v>
      </c>
      <c r="J245" t="s">
        <v>246</v>
      </c>
      <c r="K245" s="1" t="s">
        <v>247</v>
      </c>
      <c r="L245" t="s">
        <v>162</v>
      </c>
      <c r="M245">
        <v>20</v>
      </c>
      <c r="N245">
        <v>0</v>
      </c>
      <c r="O245">
        <v>0</v>
      </c>
      <c r="P245">
        <v>0</v>
      </c>
      <c r="X245" t="str">
        <f>Block[[#This Row],[服装]]&amp;Block[[#This Row],[名前]]&amp;Block[[#This Row],[レアリティ]]</f>
        <v>プール掃除東峰旭ICONIC</v>
      </c>
    </row>
    <row r="246" spans="1:24" x14ac:dyDescent="0.25">
      <c r="A246">
        <f>VLOOKUP(Block[[#This Row],[No用]],SetNo[[No.用]:[vlookup 用]],2,FALSE)</f>
        <v>68</v>
      </c>
      <c r="B246">
        <f>IF(ROW()=2,1,IF(A245&lt;&gt;Block[[#This Row],[No]],1,B245+1))</f>
        <v>1</v>
      </c>
      <c r="C246" s="1" t="s">
        <v>627</v>
      </c>
      <c r="D246" s="1" t="s">
        <v>145</v>
      </c>
      <c r="E246" s="1" t="s">
        <v>90</v>
      </c>
      <c r="F246" s="1" t="s">
        <v>78</v>
      </c>
      <c r="G246" s="1" t="s">
        <v>136</v>
      </c>
      <c r="H246" s="1" t="s">
        <v>71</v>
      </c>
      <c r="I246">
        <v>1</v>
      </c>
      <c r="J246" t="s">
        <v>246</v>
      </c>
      <c r="K246" t="s">
        <v>174</v>
      </c>
      <c r="L246" t="s">
        <v>162</v>
      </c>
      <c r="M246">
        <v>22</v>
      </c>
      <c r="N246">
        <v>0</v>
      </c>
      <c r="O246">
        <v>0</v>
      </c>
      <c r="P246">
        <v>0</v>
      </c>
      <c r="X246" t="str">
        <f>Block[[#This Row],[服装]]&amp;Block[[#This Row],[名前]]&amp;Block[[#This Row],[レアリティ]]</f>
        <v>サバゲ東峰旭ICONIC</v>
      </c>
    </row>
    <row r="247" spans="1:24" x14ac:dyDescent="0.25">
      <c r="A247">
        <f>VLOOKUP(Block[[#This Row],[No用]],SetNo[[No.用]:[vlookup 用]],2,FALSE)</f>
        <v>68</v>
      </c>
      <c r="B247">
        <f>IF(ROW()=2,1,IF(A246&lt;&gt;Block[[#This Row],[No]],1,B246+1))</f>
        <v>2</v>
      </c>
      <c r="C247" s="1" t="s">
        <v>627</v>
      </c>
      <c r="D247" s="1" t="s">
        <v>145</v>
      </c>
      <c r="E247" s="1" t="s">
        <v>90</v>
      </c>
      <c r="F247" s="1" t="s">
        <v>78</v>
      </c>
      <c r="G247" s="1" t="s">
        <v>136</v>
      </c>
      <c r="H247" s="1" t="s">
        <v>71</v>
      </c>
      <c r="I247">
        <v>1</v>
      </c>
      <c r="J247" t="s">
        <v>246</v>
      </c>
      <c r="K247" t="s">
        <v>175</v>
      </c>
      <c r="L247" t="s">
        <v>162</v>
      </c>
      <c r="M247">
        <v>22</v>
      </c>
      <c r="N247">
        <v>0</v>
      </c>
      <c r="O247">
        <v>0</v>
      </c>
      <c r="P247">
        <v>0</v>
      </c>
      <c r="X247" t="str">
        <f>Block[[#This Row],[服装]]&amp;Block[[#This Row],[名前]]&amp;Block[[#This Row],[レアリティ]]</f>
        <v>サバゲ東峰旭ICONIC</v>
      </c>
    </row>
    <row r="248" spans="1:24" x14ac:dyDescent="0.25">
      <c r="A248">
        <f>VLOOKUP(Block[[#This Row],[No用]],SetNo[[No.用]:[vlookup 用]],2,FALSE)</f>
        <v>68</v>
      </c>
      <c r="B248">
        <f>IF(ROW()=2,1,IF(A247&lt;&gt;Block[[#This Row],[No]],1,B247+1))</f>
        <v>3</v>
      </c>
      <c r="C248" s="1" t="s">
        <v>627</v>
      </c>
      <c r="D248" s="1" t="s">
        <v>145</v>
      </c>
      <c r="E248" s="1" t="s">
        <v>90</v>
      </c>
      <c r="F248" s="1" t="s">
        <v>78</v>
      </c>
      <c r="G248" s="1" t="s">
        <v>136</v>
      </c>
      <c r="H248" s="1" t="s">
        <v>71</v>
      </c>
      <c r="I248">
        <v>1</v>
      </c>
      <c r="J248" t="s">
        <v>246</v>
      </c>
      <c r="K248" s="1" t="s">
        <v>247</v>
      </c>
      <c r="L248" t="s">
        <v>162</v>
      </c>
      <c r="M248">
        <v>22</v>
      </c>
      <c r="N248">
        <v>0</v>
      </c>
      <c r="O248">
        <v>0</v>
      </c>
      <c r="P248">
        <v>0</v>
      </c>
      <c r="X248" t="str">
        <f>Block[[#This Row],[服装]]&amp;Block[[#This Row],[名前]]&amp;Block[[#This Row],[レアリティ]]</f>
        <v>サバゲ東峰旭ICONIC</v>
      </c>
    </row>
    <row r="249" spans="1:24" x14ac:dyDescent="0.25">
      <c r="A249">
        <f>VLOOKUP(Block[[#This Row],[No用]],SetNo[[No.用]:[vlookup 用]],2,FALSE)</f>
        <v>69</v>
      </c>
      <c r="B249">
        <f>IF(ROW()=2,1,IF(A248&lt;&gt;Block[[#This Row],[No]],1,B248+1))</f>
        <v>1</v>
      </c>
      <c r="C249" s="1" t="s">
        <v>992</v>
      </c>
      <c r="D249" s="1" t="s">
        <v>145</v>
      </c>
      <c r="E249" s="1" t="s">
        <v>77</v>
      </c>
      <c r="F249" s="1" t="s">
        <v>78</v>
      </c>
      <c r="G249" s="1" t="s">
        <v>136</v>
      </c>
      <c r="H249" s="1" t="s">
        <v>71</v>
      </c>
      <c r="I249">
        <v>1</v>
      </c>
      <c r="J249" t="s">
        <v>246</v>
      </c>
      <c r="K249" t="s">
        <v>174</v>
      </c>
      <c r="L249" t="s">
        <v>162</v>
      </c>
      <c r="M249">
        <v>33</v>
      </c>
      <c r="N249">
        <v>0</v>
      </c>
      <c r="O249">
        <v>0</v>
      </c>
      <c r="P249">
        <v>0</v>
      </c>
      <c r="X249" t="str">
        <f>Block[[#This Row],[服装]]&amp;Block[[#This Row],[名前]]&amp;Block[[#This Row],[レアリティ]]</f>
        <v>夏祭り2東峰旭ICONIC</v>
      </c>
    </row>
    <row r="250" spans="1:24" x14ac:dyDescent="0.25">
      <c r="A250">
        <f>VLOOKUP(Block[[#This Row],[No用]],SetNo[[No.用]:[vlookup 用]],2,FALSE)</f>
        <v>69</v>
      </c>
      <c r="B250">
        <f>IF(ROW()=2,1,IF(A249&lt;&gt;Block[[#This Row],[No]],1,B249+1))</f>
        <v>2</v>
      </c>
      <c r="C250" s="1" t="s">
        <v>992</v>
      </c>
      <c r="D250" s="1" t="s">
        <v>145</v>
      </c>
      <c r="E250" s="1" t="s">
        <v>77</v>
      </c>
      <c r="F250" s="1" t="s">
        <v>78</v>
      </c>
      <c r="G250" s="1" t="s">
        <v>136</v>
      </c>
      <c r="H250" s="1" t="s">
        <v>71</v>
      </c>
      <c r="I250">
        <v>1</v>
      </c>
      <c r="J250" t="s">
        <v>246</v>
      </c>
      <c r="K250" t="s">
        <v>175</v>
      </c>
      <c r="L250" t="s">
        <v>162</v>
      </c>
      <c r="M250">
        <v>33</v>
      </c>
      <c r="N250">
        <v>0</v>
      </c>
      <c r="O250">
        <v>0</v>
      </c>
      <c r="P250">
        <v>0</v>
      </c>
      <c r="X250" t="str">
        <f>Block[[#This Row],[服装]]&amp;Block[[#This Row],[名前]]&amp;Block[[#This Row],[レアリティ]]</f>
        <v>夏祭り2東峰旭ICONIC</v>
      </c>
    </row>
    <row r="251" spans="1:24" x14ac:dyDescent="0.25">
      <c r="A251">
        <f>VLOOKUP(Block[[#This Row],[No用]],SetNo[[No.用]:[vlookup 用]],2,FALSE)</f>
        <v>69</v>
      </c>
      <c r="B251">
        <f>IF(ROW()=2,1,IF(A250&lt;&gt;Block[[#This Row],[No]],1,B250+1))</f>
        <v>3</v>
      </c>
      <c r="C251" s="1" t="s">
        <v>992</v>
      </c>
      <c r="D251" s="1" t="s">
        <v>145</v>
      </c>
      <c r="E251" s="1" t="s">
        <v>77</v>
      </c>
      <c r="F251" s="1" t="s">
        <v>78</v>
      </c>
      <c r="G251" s="1" t="s">
        <v>136</v>
      </c>
      <c r="H251" s="1" t="s">
        <v>71</v>
      </c>
      <c r="I251">
        <v>1</v>
      </c>
      <c r="J251" t="s">
        <v>246</v>
      </c>
      <c r="K251" s="1" t="s">
        <v>247</v>
      </c>
      <c r="L251" t="s">
        <v>162</v>
      </c>
      <c r="M251">
        <v>30</v>
      </c>
      <c r="N251">
        <v>0</v>
      </c>
      <c r="O251">
        <v>0</v>
      </c>
      <c r="P251">
        <v>0</v>
      </c>
      <c r="X251" t="str">
        <f>Block[[#This Row],[服装]]&amp;Block[[#This Row],[名前]]&amp;Block[[#This Row],[レアリティ]]</f>
        <v>夏祭り2東峰旭ICONIC</v>
      </c>
    </row>
    <row r="252" spans="1:24" x14ac:dyDescent="0.25">
      <c r="A252">
        <f>VLOOKUP(Block[[#This Row],[No用]],SetNo[[No.用]:[vlookup 用]],2,FALSE)</f>
        <v>69</v>
      </c>
      <c r="B252">
        <f>IF(ROW()=2,1,IF(A251&lt;&gt;Block[[#This Row],[No]],1,B251+1))</f>
        <v>4</v>
      </c>
      <c r="C252" s="1" t="s">
        <v>992</v>
      </c>
      <c r="D252" s="1" t="s">
        <v>145</v>
      </c>
      <c r="E252" s="1" t="s">
        <v>77</v>
      </c>
      <c r="F252" s="1" t="s">
        <v>78</v>
      </c>
      <c r="G252" s="1" t="s">
        <v>136</v>
      </c>
      <c r="H252" s="1" t="s">
        <v>71</v>
      </c>
      <c r="I252">
        <v>1</v>
      </c>
      <c r="J252" t="s">
        <v>246</v>
      </c>
      <c r="K252" s="1" t="s">
        <v>792</v>
      </c>
      <c r="L252" s="1" t="s">
        <v>224</v>
      </c>
      <c r="M252">
        <v>41</v>
      </c>
      <c r="N252">
        <v>0</v>
      </c>
      <c r="O252">
        <v>51</v>
      </c>
      <c r="P252">
        <v>0</v>
      </c>
      <c r="R252" s="1" t="s">
        <v>923</v>
      </c>
      <c r="S252" s="1">
        <v>15</v>
      </c>
      <c r="T252" s="1">
        <v>30.19</v>
      </c>
      <c r="U252" s="1">
        <v>18</v>
      </c>
      <c r="V252" s="1">
        <v>35.15</v>
      </c>
      <c r="W252" s="1" t="s">
        <v>1452</v>
      </c>
      <c r="X252" t="str">
        <f>Block[[#This Row],[服装]]&amp;Block[[#This Row],[名前]]&amp;Block[[#This Row],[レアリティ]]</f>
        <v>夏祭り2東峰旭ICONIC</v>
      </c>
    </row>
    <row r="253" spans="1:24" x14ac:dyDescent="0.25">
      <c r="A253">
        <f>VLOOKUP(Block[[#This Row],[No用]],SetNo[[No.用]:[vlookup 用]],2,FALSE)</f>
        <v>70</v>
      </c>
      <c r="B253">
        <f>IF(ROW()=2,1,IF(A252&lt;&gt;Block[[#This Row],[No]],1,B252+1))</f>
        <v>1</v>
      </c>
      <c r="C253" s="1" t="s">
        <v>1446</v>
      </c>
      <c r="D253" s="1" t="s">
        <v>145</v>
      </c>
      <c r="E253" s="1" t="s">
        <v>73</v>
      </c>
      <c r="F253" s="1" t="s">
        <v>78</v>
      </c>
      <c r="G253" s="1" t="s">
        <v>136</v>
      </c>
      <c r="H253" s="1" t="s">
        <v>71</v>
      </c>
      <c r="I253">
        <v>1</v>
      </c>
      <c r="J253" t="s">
        <v>246</v>
      </c>
      <c r="K253" s="1" t="s">
        <v>174</v>
      </c>
      <c r="L253" s="1" t="s">
        <v>178</v>
      </c>
      <c r="M253">
        <v>25</v>
      </c>
      <c r="N253">
        <v>0</v>
      </c>
      <c r="O253">
        <v>0</v>
      </c>
      <c r="P253">
        <v>0</v>
      </c>
      <c r="R253" s="1"/>
      <c r="S253" s="1"/>
      <c r="T253" s="1"/>
      <c r="U253" s="1"/>
      <c r="V253" s="1"/>
      <c r="W253" s="1"/>
      <c r="X253" t="str">
        <f>Block[[#This Row],[服装]]&amp;Block[[#This Row],[名前]]&amp;Block[[#This Row],[レアリティ]]</f>
        <v>和装体験東峰旭ICONIC</v>
      </c>
    </row>
    <row r="254" spans="1:24" x14ac:dyDescent="0.25">
      <c r="A254">
        <f>VLOOKUP(Block[[#This Row],[No用]],SetNo[[No.用]:[vlookup 用]],2,FALSE)</f>
        <v>70</v>
      </c>
      <c r="B254">
        <f>IF(ROW()=2,1,IF(A253&lt;&gt;Block[[#This Row],[No]],1,B253+1))</f>
        <v>2</v>
      </c>
      <c r="C254" s="1" t="s">
        <v>1446</v>
      </c>
      <c r="D254" s="1" t="s">
        <v>145</v>
      </c>
      <c r="E254" s="1" t="s">
        <v>73</v>
      </c>
      <c r="F254" s="1" t="s">
        <v>78</v>
      </c>
      <c r="G254" s="1" t="s">
        <v>136</v>
      </c>
      <c r="H254" s="1" t="s">
        <v>71</v>
      </c>
      <c r="I254">
        <v>1</v>
      </c>
      <c r="J254" t="s">
        <v>246</v>
      </c>
      <c r="K254" s="1" t="s">
        <v>175</v>
      </c>
      <c r="L254" s="1" t="s">
        <v>173</v>
      </c>
      <c r="M254">
        <v>28</v>
      </c>
      <c r="N254">
        <v>0</v>
      </c>
      <c r="O254">
        <v>0</v>
      </c>
      <c r="P254">
        <v>0</v>
      </c>
      <c r="R254" s="1"/>
      <c r="S254" s="1"/>
      <c r="T254" s="1"/>
      <c r="U254" s="1"/>
      <c r="V254" s="1"/>
      <c r="W254" s="1"/>
      <c r="X254" t="str">
        <f>Block[[#This Row],[服装]]&amp;Block[[#This Row],[名前]]&amp;Block[[#This Row],[レアリティ]]</f>
        <v>和装体験東峰旭ICONIC</v>
      </c>
    </row>
    <row r="255" spans="1:24" x14ac:dyDescent="0.25">
      <c r="A255">
        <f>VLOOKUP(Block[[#This Row],[No用]],SetNo[[No.用]:[vlookup 用]],2,FALSE)</f>
        <v>70</v>
      </c>
      <c r="B255">
        <f>IF(ROW()=2,1,IF(A254&lt;&gt;Block[[#This Row],[No]],1,B254+1))</f>
        <v>3</v>
      </c>
      <c r="C255" s="1" t="s">
        <v>1446</v>
      </c>
      <c r="D255" s="1" t="s">
        <v>145</v>
      </c>
      <c r="E255" s="1" t="s">
        <v>73</v>
      </c>
      <c r="F255" s="1" t="s">
        <v>78</v>
      </c>
      <c r="G255" s="1" t="s">
        <v>136</v>
      </c>
      <c r="H255" s="1" t="s">
        <v>71</v>
      </c>
      <c r="I255">
        <v>1</v>
      </c>
      <c r="J255" t="s">
        <v>246</v>
      </c>
      <c r="K255" s="1" t="s">
        <v>247</v>
      </c>
      <c r="L255" s="1" t="s">
        <v>162</v>
      </c>
      <c r="M255">
        <v>22</v>
      </c>
      <c r="N255">
        <v>0</v>
      </c>
      <c r="O255">
        <v>0</v>
      </c>
      <c r="P255">
        <v>0</v>
      </c>
      <c r="R255" s="1"/>
      <c r="S255" s="1"/>
      <c r="T255" s="1"/>
      <c r="U255" s="1"/>
      <c r="V255" s="1"/>
      <c r="W255" s="1"/>
      <c r="X255" t="str">
        <f>Block[[#This Row],[服装]]&amp;Block[[#This Row],[名前]]&amp;Block[[#This Row],[レアリティ]]</f>
        <v>和装体験東峰旭ICONIC</v>
      </c>
    </row>
    <row r="256" spans="1:24" x14ac:dyDescent="0.25">
      <c r="A256">
        <f>VLOOKUP(Block[[#This Row],[No用]],SetNo[[No.用]:[vlookup 用]],2,FALSE)</f>
        <v>71</v>
      </c>
      <c r="B256">
        <f>IF(ROW()=2,1,IF(A252&lt;&gt;Block[[#This Row],[No]],1,B252+1))</f>
        <v>1</v>
      </c>
      <c r="C256" t="s">
        <v>205</v>
      </c>
      <c r="D256" t="s">
        <v>145</v>
      </c>
      <c r="E256" t="s">
        <v>28</v>
      </c>
      <c r="F256" t="s">
        <v>25</v>
      </c>
      <c r="G256" t="s">
        <v>136</v>
      </c>
      <c r="H256" t="s">
        <v>218</v>
      </c>
      <c r="I256">
        <v>1</v>
      </c>
      <c r="J256" t="s">
        <v>246</v>
      </c>
      <c r="K256" t="s">
        <v>174</v>
      </c>
      <c r="L256" t="s">
        <v>162</v>
      </c>
      <c r="M256">
        <v>22</v>
      </c>
      <c r="N256">
        <v>0</v>
      </c>
      <c r="O256">
        <v>0</v>
      </c>
      <c r="P256">
        <v>0</v>
      </c>
      <c r="X256" t="str">
        <f>Block[[#This Row],[服装]]&amp;Block[[#This Row],[名前]]&amp;Block[[#This Row],[レアリティ]]</f>
        <v>ユニフォーム東峰旭YELL</v>
      </c>
    </row>
    <row r="257" spans="1:24" x14ac:dyDescent="0.25">
      <c r="A257">
        <f>VLOOKUP(Block[[#This Row],[No用]],SetNo[[No.用]:[vlookup 用]],2,FALSE)</f>
        <v>71</v>
      </c>
      <c r="B257">
        <f>IF(ROW()=2,1,IF(A256&lt;&gt;Block[[#This Row],[No]],1,B256+1))</f>
        <v>2</v>
      </c>
      <c r="C257" t="s">
        <v>205</v>
      </c>
      <c r="D257" t="s">
        <v>145</v>
      </c>
      <c r="E257" t="s">
        <v>28</v>
      </c>
      <c r="F257" t="s">
        <v>25</v>
      </c>
      <c r="G257" t="s">
        <v>136</v>
      </c>
      <c r="H257" t="s">
        <v>218</v>
      </c>
      <c r="I257">
        <v>1</v>
      </c>
      <c r="J257" t="s">
        <v>246</v>
      </c>
      <c r="K257" t="s">
        <v>175</v>
      </c>
      <c r="L257" t="s">
        <v>162</v>
      </c>
      <c r="M257">
        <v>22</v>
      </c>
      <c r="N257">
        <v>0</v>
      </c>
      <c r="O257">
        <v>0</v>
      </c>
      <c r="P257">
        <v>0</v>
      </c>
      <c r="X257" t="str">
        <f>Block[[#This Row],[服装]]&amp;Block[[#This Row],[名前]]&amp;Block[[#This Row],[レアリティ]]</f>
        <v>ユニフォーム東峰旭YELL</v>
      </c>
    </row>
    <row r="258" spans="1:24" x14ac:dyDescent="0.25">
      <c r="A258">
        <f>VLOOKUP(Block[[#This Row],[No用]],SetNo[[No.用]:[vlookup 用]],2,FALSE)</f>
        <v>71</v>
      </c>
      <c r="B258">
        <f>IF(ROW()=2,1,IF(A257&lt;&gt;Block[[#This Row],[No]],1,B257+1))</f>
        <v>3</v>
      </c>
      <c r="C258" t="s">
        <v>205</v>
      </c>
      <c r="D258" t="s">
        <v>145</v>
      </c>
      <c r="E258" t="s">
        <v>28</v>
      </c>
      <c r="F258" t="s">
        <v>25</v>
      </c>
      <c r="G258" t="s">
        <v>136</v>
      </c>
      <c r="H258" t="s">
        <v>218</v>
      </c>
      <c r="I258">
        <v>1</v>
      </c>
      <c r="J258" t="s">
        <v>246</v>
      </c>
      <c r="K258" s="1" t="s">
        <v>247</v>
      </c>
      <c r="L258" t="s">
        <v>162</v>
      </c>
      <c r="M258">
        <v>22</v>
      </c>
      <c r="N258">
        <v>0</v>
      </c>
      <c r="O258">
        <v>0</v>
      </c>
      <c r="P258">
        <v>0</v>
      </c>
      <c r="X258" t="str">
        <f>Block[[#This Row],[服装]]&amp;Block[[#This Row],[名前]]&amp;Block[[#This Row],[レアリティ]]</f>
        <v>ユニフォーム東峰旭YELL</v>
      </c>
    </row>
    <row r="259" spans="1:24" x14ac:dyDescent="0.25">
      <c r="A259">
        <f>VLOOKUP(Block[[#This Row],[No用]],SetNo[[No.用]:[vlookup 用]],2,FALSE)</f>
        <v>72</v>
      </c>
      <c r="B259">
        <f>IF(ROW()=2,1,IF(A258&lt;&gt;Block[[#This Row],[No]],1,B258+1))</f>
        <v>1</v>
      </c>
      <c r="C259" t="s">
        <v>205</v>
      </c>
      <c r="D259" t="s">
        <v>146</v>
      </c>
      <c r="E259" t="s">
        <v>24</v>
      </c>
      <c r="F259" t="s">
        <v>25</v>
      </c>
      <c r="G259" t="s">
        <v>136</v>
      </c>
      <c r="H259" t="s">
        <v>71</v>
      </c>
      <c r="I259">
        <v>1</v>
      </c>
      <c r="J259" t="s">
        <v>246</v>
      </c>
      <c r="K259" t="s">
        <v>174</v>
      </c>
      <c r="L259" t="s">
        <v>162</v>
      </c>
      <c r="M259">
        <v>24</v>
      </c>
      <c r="N259">
        <v>0</v>
      </c>
      <c r="O259">
        <v>0</v>
      </c>
      <c r="P259">
        <v>0</v>
      </c>
      <c r="X259" t="str">
        <f>Block[[#This Row],[服装]]&amp;Block[[#This Row],[名前]]&amp;Block[[#This Row],[レアリティ]]</f>
        <v>ユニフォーム縁下力ICONIC</v>
      </c>
    </row>
    <row r="260" spans="1:24" x14ac:dyDescent="0.25">
      <c r="A260">
        <f>VLOOKUP(Block[[#This Row],[No用]],SetNo[[No.用]:[vlookup 用]],2,FALSE)</f>
        <v>72</v>
      </c>
      <c r="B260">
        <f>IF(ROW()=2,1,IF(A259&lt;&gt;Block[[#This Row],[No]],1,B259+1))</f>
        <v>2</v>
      </c>
      <c r="C260" t="s">
        <v>205</v>
      </c>
      <c r="D260" t="s">
        <v>146</v>
      </c>
      <c r="E260" t="s">
        <v>24</v>
      </c>
      <c r="F260" t="s">
        <v>25</v>
      </c>
      <c r="G260" t="s">
        <v>136</v>
      </c>
      <c r="H260" t="s">
        <v>71</v>
      </c>
      <c r="I260">
        <v>1</v>
      </c>
      <c r="J260" t="s">
        <v>246</v>
      </c>
      <c r="K260" t="s">
        <v>175</v>
      </c>
      <c r="L260" t="s">
        <v>162</v>
      </c>
      <c r="M260">
        <v>24</v>
      </c>
      <c r="N260">
        <v>0</v>
      </c>
      <c r="O260">
        <v>0</v>
      </c>
      <c r="P260">
        <v>0</v>
      </c>
      <c r="X260" t="str">
        <f>Block[[#This Row],[服装]]&amp;Block[[#This Row],[名前]]&amp;Block[[#This Row],[レアリティ]]</f>
        <v>ユニフォーム縁下力ICONIC</v>
      </c>
    </row>
    <row r="261" spans="1:24" x14ac:dyDescent="0.25">
      <c r="A261">
        <f>VLOOKUP(Block[[#This Row],[No用]],SetNo[[No.用]:[vlookup 用]],2,FALSE)</f>
        <v>72</v>
      </c>
      <c r="B261">
        <f>IF(ROW()=2,1,IF(A260&lt;&gt;Block[[#This Row],[No]],1,B260+1))</f>
        <v>3</v>
      </c>
      <c r="C261" t="s">
        <v>205</v>
      </c>
      <c r="D261" t="s">
        <v>146</v>
      </c>
      <c r="E261" t="s">
        <v>24</v>
      </c>
      <c r="F261" t="s">
        <v>25</v>
      </c>
      <c r="G261" t="s">
        <v>136</v>
      </c>
      <c r="H261" t="s">
        <v>71</v>
      </c>
      <c r="I261">
        <v>1</v>
      </c>
      <c r="J261" t="s">
        <v>246</v>
      </c>
      <c r="K261" t="s">
        <v>177</v>
      </c>
      <c r="L261" t="s">
        <v>162</v>
      </c>
      <c r="M261">
        <v>24</v>
      </c>
      <c r="N261">
        <v>0</v>
      </c>
      <c r="O261">
        <v>0</v>
      </c>
      <c r="P261">
        <v>0</v>
      </c>
      <c r="X261" t="str">
        <f>Block[[#This Row],[服装]]&amp;Block[[#This Row],[名前]]&amp;Block[[#This Row],[レアリティ]]</f>
        <v>ユニフォーム縁下力ICONIC</v>
      </c>
    </row>
    <row r="262" spans="1:24" x14ac:dyDescent="0.25">
      <c r="A262">
        <f>VLOOKUP(Block[[#This Row],[No用]],SetNo[[No.用]:[vlookup 用]],2,FALSE)</f>
        <v>72</v>
      </c>
      <c r="B262">
        <f>IF(ROW()=2,1,IF(A261&lt;&gt;Block[[#This Row],[No]],1,B261+1))</f>
        <v>4</v>
      </c>
      <c r="C262" t="s">
        <v>205</v>
      </c>
      <c r="D262" t="s">
        <v>146</v>
      </c>
      <c r="E262" t="s">
        <v>24</v>
      </c>
      <c r="F262" t="s">
        <v>25</v>
      </c>
      <c r="G262" t="s">
        <v>136</v>
      </c>
      <c r="H262" t="s">
        <v>71</v>
      </c>
      <c r="I262">
        <v>1</v>
      </c>
      <c r="J262" t="s">
        <v>246</v>
      </c>
      <c r="K262" s="1" t="s">
        <v>247</v>
      </c>
      <c r="L262" t="s">
        <v>162</v>
      </c>
      <c r="M262">
        <v>24</v>
      </c>
      <c r="N262">
        <v>0</v>
      </c>
      <c r="O262">
        <v>0</v>
      </c>
      <c r="P262">
        <v>0</v>
      </c>
      <c r="X262" t="str">
        <f>Block[[#This Row],[服装]]&amp;Block[[#This Row],[名前]]&amp;Block[[#This Row],[レアリティ]]</f>
        <v>ユニフォーム縁下力ICONIC</v>
      </c>
    </row>
    <row r="263" spans="1:24" x14ac:dyDescent="0.25">
      <c r="A263">
        <f>VLOOKUP(Block[[#This Row],[No用]],SetNo[[No.用]:[vlookup 用]],2,FALSE)</f>
        <v>73</v>
      </c>
      <c r="B263">
        <f>IF(ROW()=2,1,IF(A262&lt;&gt;Block[[#This Row],[No]],1,B262+1))</f>
        <v>1</v>
      </c>
      <c r="C263" t="s">
        <v>363</v>
      </c>
      <c r="D263" t="s">
        <v>146</v>
      </c>
      <c r="E263" t="s">
        <v>28</v>
      </c>
      <c r="F263" t="s">
        <v>25</v>
      </c>
      <c r="G263" t="s">
        <v>136</v>
      </c>
      <c r="H263" t="s">
        <v>71</v>
      </c>
      <c r="I263">
        <v>1</v>
      </c>
      <c r="J263" t="s">
        <v>246</v>
      </c>
      <c r="K263" t="s">
        <v>174</v>
      </c>
      <c r="L263" t="s">
        <v>162</v>
      </c>
      <c r="M263">
        <v>24</v>
      </c>
      <c r="N263">
        <v>0</v>
      </c>
      <c r="O263">
        <v>0</v>
      </c>
      <c r="P263">
        <v>0</v>
      </c>
      <c r="X263" t="str">
        <f>Block[[#This Row],[服装]]&amp;Block[[#This Row],[名前]]&amp;Block[[#This Row],[レアリティ]]</f>
        <v>探偵縁下力ICONIC</v>
      </c>
    </row>
    <row r="264" spans="1:24" x14ac:dyDescent="0.25">
      <c r="A264">
        <f>VLOOKUP(Block[[#This Row],[No用]],SetNo[[No.用]:[vlookup 用]],2,FALSE)</f>
        <v>73</v>
      </c>
      <c r="B264">
        <f>IF(ROW()=2,1,IF(A263&lt;&gt;Block[[#This Row],[No]],1,B263+1))</f>
        <v>2</v>
      </c>
      <c r="C264" t="s">
        <v>363</v>
      </c>
      <c r="D264" t="s">
        <v>146</v>
      </c>
      <c r="E264" t="s">
        <v>28</v>
      </c>
      <c r="F264" t="s">
        <v>25</v>
      </c>
      <c r="G264" t="s">
        <v>136</v>
      </c>
      <c r="H264" t="s">
        <v>71</v>
      </c>
      <c r="I264">
        <v>1</v>
      </c>
      <c r="J264" t="s">
        <v>246</v>
      </c>
      <c r="K264" t="s">
        <v>175</v>
      </c>
      <c r="L264" t="s">
        <v>162</v>
      </c>
      <c r="M264">
        <v>24</v>
      </c>
      <c r="N264">
        <v>0</v>
      </c>
      <c r="O264">
        <v>0</v>
      </c>
      <c r="P264">
        <v>0</v>
      </c>
      <c r="X264" t="str">
        <f>Block[[#This Row],[服装]]&amp;Block[[#This Row],[名前]]&amp;Block[[#This Row],[レアリティ]]</f>
        <v>探偵縁下力ICONIC</v>
      </c>
    </row>
    <row r="265" spans="1:24" x14ac:dyDescent="0.25">
      <c r="A265">
        <f>VLOOKUP(Block[[#This Row],[No用]],SetNo[[No.用]:[vlookup 用]],2,FALSE)</f>
        <v>73</v>
      </c>
      <c r="B265">
        <f>IF(ROW()=2,1,IF(A264&lt;&gt;Block[[#This Row],[No]],1,B264+1))</f>
        <v>3</v>
      </c>
      <c r="C265" t="s">
        <v>363</v>
      </c>
      <c r="D265" t="s">
        <v>146</v>
      </c>
      <c r="E265" t="s">
        <v>28</v>
      </c>
      <c r="F265" t="s">
        <v>25</v>
      </c>
      <c r="G265" t="s">
        <v>136</v>
      </c>
      <c r="H265" t="s">
        <v>71</v>
      </c>
      <c r="I265">
        <v>1</v>
      </c>
      <c r="J265" t="s">
        <v>246</v>
      </c>
      <c r="K265" t="s">
        <v>177</v>
      </c>
      <c r="L265" t="s">
        <v>162</v>
      </c>
      <c r="M265">
        <v>24</v>
      </c>
      <c r="N265">
        <v>0</v>
      </c>
      <c r="O265">
        <v>0</v>
      </c>
      <c r="P265">
        <v>0</v>
      </c>
      <c r="X265" t="str">
        <f>Block[[#This Row],[服装]]&amp;Block[[#This Row],[名前]]&amp;Block[[#This Row],[レアリティ]]</f>
        <v>探偵縁下力ICONIC</v>
      </c>
    </row>
    <row r="266" spans="1:24" x14ac:dyDescent="0.25">
      <c r="A266">
        <f>VLOOKUP(Block[[#This Row],[No用]],SetNo[[No.用]:[vlookup 用]],2,FALSE)</f>
        <v>73</v>
      </c>
      <c r="B266">
        <f>IF(ROW()=2,1,IF(A265&lt;&gt;Block[[#This Row],[No]],1,B265+1))</f>
        <v>4</v>
      </c>
      <c r="C266" t="s">
        <v>363</v>
      </c>
      <c r="D266" t="s">
        <v>146</v>
      </c>
      <c r="E266" t="s">
        <v>28</v>
      </c>
      <c r="F266" t="s">
        <v>25</v>
      </c>
      <c r="G266" t="s">
        <v>136</v>
      </c>
      <c r="H266" t="s">
        <v>71</v>
      </c>
      <c r="I266">
        <v>1</v>
      </c>
      <c r="J266" t="s">
        <v>246</v>
      </c>
      <c r="K266" s="1" t="s">
        <v>247</v>
      </c>
      <c r="L266" t="s">
        <v>162</v>
      </c>
      <c r="M266">
        <v>24</v>
      </c>
      <c r="N266">
        <v>0</v>
      </c>
      <c r="O266">
        <v>0</v>
      </c>
      <c r="P266">
        <v>0</v>
      </c>
      <c r="X266" t="str">
        <f>Block[[#This Row],[服装]]&amp;Block[[#This Row],[名前]]&amp;Block[[#This Row],[レアリティ]]</f>
        <v>探偵縁下力ICONIC</v>
      </c>
    </row>
    <row r="267" spans="1:24" x14ac:dyDescent="0.25">
      <c r="A267">
        <f>VLOOKUP(Block[[#This Row],[No用]],SetNo[[No.用]:[vlookup 用]],2,FALSE)</f>
        <v>74</v>
      </c>
      <c r="B267">
        <f>IF(ROW()=2,1,IF(A266&lt;&gt;Block[[#This Row],[No]],1,B266+1))</f>
        <v>1</v>
      </c>
      <c r="C267" s="1" t="s">
        <v>628</v>
      </c>
      <c r="D267" s="1" t="s">
        <v>146</v>
      </c>
      <c r="E267" s="1" t="s">
        <v>73</v>
      </c>
      <c r="F267" s="1" t="s">
        <v>78</v>
      </c>
      <c r="G267" s="1" t="s">
        <v>136</v>
      </c>
      <c r="H267" s="1" t="s">
        <v>71</v>
      </c>
      <c r="I267">
        <v>1</v>
      </c>
      <c r="J267" t="s">
        <v>246</v>
      </c>
      <c r="K267" s="1" t="s">
        <v>174</v>
      </c>
      <c r="L267" t="s">
        <v>162</v>
      </c>
      <c r="M267">
        <v>24</v>
      </c>
      <c r="N267">
        <v>0</v>
      </c>
      <c r="O267">
        <v>0</v>
      </c>
      <c r="P267">
        <v>0</v>
      </c>
      <c r="X267" t="str">
        <f>Block[[#This Row],[服装]]&amp;Block[[#This Row],[名前]]&amp;Block[[#This Row],[レアリティ]]</f>
        <v>RPG縁下力ICONIC</v>
      </c>
    </row>
    <row r="268" spans="1:24" x14ac:dyDescent="0.25">
      <c r="A268">
        <f>VLOOKUP(Block[[#This Row],[No用]],SetNo[[No.用]:[vlookup 用]],2,FALSE)</f>
        <v>74</v>
      </c>
      <c r="B268">
        <f>IF(ROW()=2,1,IF(A267&lt;&gt;Block[[#This Row],[No]],1,B267+1))</f>
        <v>2</v>
      </c>
      <c r="C268" s="1" t="s">
        <v>628</v>
      </c>
      <c r="D268" s="1" t="s">
        <v>146</v>
      </c>
      <c r="E268" s="1" t="s">
        <v>73</v>
      </c>
      <c r="F268" s="1" t="s">
        <v>78</v>
      </c>
      <c r="G268" s="1" t="s">
        <v>136</v>
      </c>
      <c r="H268" s="1" t="s">
        <v>71</v>
      </c>
      <c r="I268">
        <v>1</v>
      </c>
      <c r="J268" t="s">
        <v>246</v>
      </c>
      <c r="K268" s="1" t="s">
        <v>175</v>
      </c>
      <c r="L268" t="s">
        <v>162</v>
      </c>
      <c r="M268">
        <v>24</v>
      </c>
      <c r="N268">
        <v>0</v>
      </c>
      <c r="O268">
        <v>0</v>
      </c>
      <c r="P268">
        <v>0</v>
      </c>
      <c r="X268" t="str">
        <f>Block[[#This Row],[服装]]&amp;Block[[#This Row],[名前]]&amp;Block[[#This Row],[レアリティ]]</f>
        <v>RPG縁下力ICONIC</v>
      </c>
    </row>
    <row r="269" spans="1:24" x14ac:dyDescent="0.25">
      <c r="A269">
        <f>VLOOKUP(Block[[#This Row],[No用]],SetNo[[No.用]:[vlookup 用]],2,FALSE)</f>
        <v>74</v>
      </c>
      <c r="B269">
        <f>IF(ROW()=2,1,IF(A268&lt;&gt;Block[[#This Row],[No]],1,B268+1))</f>
        <v>3</v>
      </c>
      <c r="C269" s="1" t="s">
        <v>628</v>
      </c>
      <c r="D269" s="1" t="s">
        <v>146</v>
      </c>
      <c r="E269" s="1" t="s">
        <v>73</v>
      </c>
      <c r="F269" s="1" t="s">
        <v>78</v>
      </c>
      <c r="G269" s="1" t="s">
        <v>136</v>
      </c>
      <c r="H269" s="1" t="s">
        <v>71</v>
      </c>
      <c r="I269">
        <v>1</v>
      </c>
      <c r="J269" t="s">
        <v>246</v>
      </c>
      <c r="K269" s="1" t="s">
        <v>177</v>
      </c>
      <c r="L269" t="s">
        <v>162</v>
      </c>
      <c r="M269">
        <v>24</v>
      </c>
      <c r="N269">
        <v>0</v>
      </c>
      <c r="O269">
        <v>0</v>
      </c>
      <c r="P269">
        <v>0</v>
      </c>
      <c r="X269" t="str">
        <f>Block[[#This Row],[服装]]&amp;Block[[#This Row],[名前]]&amp;Block[[#This Row],[レアリティ]]</f>
        <v>RPG縁下力ICONIC</v>
      </c>
    </row>
    <row r="270" spans="1:24" x14ac:dyDescent="0.25">
      <c r="A270">
        <f>VLOOKUP(Block[[#This Row],[No用]],SetNo[[No.用]:[vlookup 用]],2,FALSE)</f>
        <v>74</v>
      </c>
      <c r="B270">
        <f>IF(ROW()=2,1,IF(A269&lt;&gt;Block[[#This Row],[No]],1,B269+1))</f>
        <v>4</v>
      </c>
      <c r="C270" s="1" t="s">
        <v>628</v>
      </c>
      <c r="D270" s="1" t="s">
        <v>146</v>
      </c>
      <c r="E270" s="1" t="s">
        <v>73</v>
      </c>
      <c r="F270" s="1" t="s">
        <v>78</v>
      </c>
      <c r="G270" s="1" t="s">
        <v>136</v>
      </c>
      <c r="H270" s="1" t="s">
        <v>71</v>
      </c>
      <c r="I270">
        <v>1</v>
      </c>
      <c r="J270" t="s">
        <v>246</v>
      </c>
      <c r="K270" s="1" t="s">
        <v>247</v>
      </c>
      <c r="L270" t="s">
        <v>162</v>
      </c>
      <c r="M270">
        <v>24</v>
      </c>
      <c r="N270">
        <v>0</v>
      </c>
      <c r="O270">
        <v>0</v>
      </c>
      <c r="P270">
        <v>0</v>
      </c>
      <c r="X270" t="str">
        <f>Block[[#This Row],[服装]]&amp;Block[[#This Row],[名前]]&amp;Block[[#This Row],[レアリティ]]</f>
        <v>RPG縁下力ICONIC</v>
      </c>
    </row>
    <row r="271" spans="1:24" x14ac:dyDescent="0.25">
      <c r="A271">
        <f>VLOOKUP(Block[[#This Row],[No用]],SetNo[[No.用]:[vlookup 用]],2,FALSE)</f>
        <v>75</v>
      </c>
      <c r="B271">
        <f>IF(ROW()=2,1,IF(A270&lt;&gt;Block[[#This Row],[No]],1,B270+1))</f>
        <v>1</v>
      </c>
      <c r="C271" s="1" t="s">
        <v>701</v>
      </c>
      <c r="D271" s="1" t="s">
        <v>146</v>
      </c>
      <c r="E271" s="1" t="s">
        <v>90</v>
      </c>
      <c r="F271" s="1" t="s">
        <v>78</v>
      </c>
      <c r="G271" s="1" t="s">
        <v>136</v>
      </c>
      <c r="H271" s="1" t="s">
        <v>71</v>
      </c>
      <c r="I271">
        <v>1</v>
      </c>
      <c r="J271" t="s">
        <v>246</v>
      </c>
      <c r="K271" s="1" t="s">
        <v>174</v>
      </c>
      <c r="L271" s="1" t="s">
        <v>162</v>
      </c>
      <c r="M271">
        <v>24</v>
      </c>
      <c r="N271">
        <v>0</v>
      </c>
      <c r="O271">
        <v>0</v>
      </c>
      <c r="P271">
        <v>0</v>
      </c>
      <c r="X271" t="str">
        <f>Block[[#This Row],[服装]]&amp;Block[[#This Row],[名前]]&amp;Block[[#This Row],[レアリティ]]</f>
        <v>花火縁下力ICONIC</v>
      </c>
    </row>
    <row r="272" spans="1:24" x14ac:dyDescent="0.25">
      <c r="A272">
        <f>VLOOKUP(Block[[#This Row],[No用]],SetNo[[No.用]:[vlookup 用]],2,FALSE)</f>
        <v>75</v>
      </c>
      <c r="B272">
        <f>IF(ROW()=2,1,IF(A271&lt;&gt;Block[[#This Row],[No]],1,B271+1))</f>
        <v>2</v>
      </c>
      <c r="C272" s="1" t="s">
        <v>701</v>
      </c>
      <c r="D272" s="1" t="s">
        <v>146</v>
      </c>
      <c r="E272" s="1" t="s">
        <v>90</v>
      </c>
      <c r="F272" s="1" t="s">
        <v>78</v>
      </c>
      <c r="G272" s="1" t="s">
        <v>136</v>
      </c>
      <c r="H272" s="1" t="s">
        <v>71</v>
      </c>
      <c r="I272">
        <v>1</v>
      </c>
      <c r="J272" t="s">
        <v>246</v>
      </c>
      <c r="K272" s="1" t="s">
        <v>175</v>
      </c>
      <c r="L272" s="1" t="s">
        <v>162</v>
      </c>
      <c r="M272">
        <v>24</v>
      </c>
      <c r="N272">
        <v>0</v>
      </c>
      <c r="O272">
        <v>0</v>
      </c>
      <c r="P272">
        <v>0</v>
      </c>
      <c r="X272" t="str">
        <f>Block[[#This Row],[服装]]&amp;Block[[#This Row],[名前]]&amp;Block[[#This Row],[レアリティ]]</f>
        <v>花火縁下力ICONIC</v>
      </c>
    </row>
    <row r="273" spans="1:24" x14ac:dyDescent="0.25">
      <c r="A273">
        <f>VLOOKUP(Block[[#This Row],[No用]],SetNo[[No.用]:[vlookup 用]],2,FALSE)</f>
        <v>75</v>
      </c>
      <c r="B273">
        <f>IF(ROW()=2,1,IF(A272&lt;&gt;Block[[#This Row],[No]],1,B272+1))</f>
        <v>3</v>
      </c>
      <c r="C273" s="1" t="s">
        <v>701</v>
      </c>
      <c r="D273" s="1" t="s">
        <v>146</v>
      </c>
      <c r="E273" s="1" t="s">
        <v>90</v>
      </c>
      <c r="F273" s="1" t="s">
        <v>78</v>
      </c>
      <c r="G273" s="1" t="s">
        <v>136</v>
      </c>
      <c r="H273" s="1" t="s">
        <v>71</v>
      </c>
      <c r="I273">
        <v>1</v>
      </c>
      <c r="J273" t="s">
        <v>246</v>
      </c>
      <c r="K273" s="1" t="s">
        <v>177</v>
      </c>
      <c r="L273" s="1" t="s">
        <v>162</v>
      </c>
      <c r="M273">
        <v>24</v>
      </c>
      <c r="N273">
        <v>0</v>
      </c>
      <c r="O273">
        <v>0</v>
      </c>
      <c r="P273">
        <v>0</v>
      </c>
      <c r="X273" t="str">
        <f>Block[[#This Row],[服装]]&amp;Block[[#This Row],[名前]]&amp;Block[[#This Row],[レアリティ]]</f>
        <v>花火縁下力ICONIC</v>
      </c>
    </row>
    <row r="274" spans="1:24" x14ac:dyDescent="0.25">
      <c r="A274">
        <f>VLOOKUP(Block[[#This Row],[No用]],SetNo[[No.用]:[vlookup 用]],2,FALSE)</f>
        <v>75</v>
      </c>
      <c r="B274">
        <f>IF(ROW()=2,1,IF(A273&lt;&gt;Block[[#This Row],[No]],1,B273+1))</f>
        <v>4</v>
      </c>
      <c r="C274" s="1" t="s">
        <v>701</v>
      </c>
      <c r="D274" s="1" t="s">
        <v>146</v>
      </c>
      <c r="E274" s="1" t="s">
        <v>90</v>
      </c>
      <c r="F274" s="1" t="s">
        <v>78</v>
      </c>
      <c r="G274" s="1" t="s">
        <v>136</v>
      </c>
      <c r="H274" s="1" t="s">
        <v>71</v>
      </c>
      <c r="I274">
        <v>1</v>
      </c>
      <c r="J274" t="s">
        <v>246</v>
      </c>
      <c r="K274" s="1" t="s">
        <v>247</v>
      </c>
      <c r="L274" s="1" t="s">
        <v>162</v>
      </c>
      <c r="M274">
        <v>24</v>
      </c>
      <c r="N274">
        <v>0</v>
      </c>
      <c r="O274">
        <v>0</v>
      </c>
      <c r="P274">
        <v>0</v>
      </c>
      <c r="X274" t="str">
        <f>Block[[#This Row],[服装]]&amp;Block[[#This Row],[名前]]&amp;Block[[#This Row],[レアリティ]]</f>
        <v>花火縁下力ICONIC</v>
      </c>
    </row>
    <row r="275" spans="1:24" x14ac:dyDescent="0.25">
      <c r="A275">
        <f>VLOOKUP(Block[[#This Row],[No用]],SetNo[[No.用]:[vlookup 用]],2,FALSE)</f>
        <v>76</v>
      </c>
      <c r="B275">
        <f>IF(ROW()=2,1,IF(A274&lt;&gt;Block[[#This Row],[No]],1,B274+1))</f>
        <v>1</v>
      </c>
      <c r="C275" t="s">
        <v>205</v>
      </c>
      <c r="D275" t="s">
        <v>147</v>
      </c>
      <c r="E275" t="s">
        <v>24</v>
      </c>
      <c r="F275" t="s">
        <v>25</v>
      </c>
      <c r="G275" t="s">
        <v>136</v>
      </c>
      <c r="H275" t="s">
        <v>71</v>
      </c>
      <c r="I275">
        <v>1</v>
      </c>
      <c r="J275" t="s">
        <v>246</v>
      </c>
      <c r="K275" t="s">
        <v>174</v>
      </c>
      <c r="L275" t="s">
        <v>162</v>
      </c>
      <c r="M275">
        <v>29</v>
      </c>
      <c r="N275">
        <v>0</v>
      </c>
      <c r="O275">
        <v>0</v>
      </c>
      <c r="P275">
        <v>0</v>
      </c>
      <c r="X275" t="str">
        <f>Block[[#This Row],[服装]]&amp;Block[[#This Row],[名前]]&amp;Block[[#This Row],[レアリティ]]</f>
        <v>ユニフォーム木下久志ICONIC</v>
      </c>
    </row>
    <row r="276" spans="1:24" x14ac:dyDescent="0.25">
      <c r="A276">
        <f>VLOOKUP(Block[[#This Row],[No用]],SetNo[[No.用]:[vlookup 用]],2,FALSE)</f>
        <v>76</v>
      </c>
      <c r="B276">
        <f>IF(ROW()=2,1,IF(A275&lt;&gt;Block[[#This Row],[No]],1,B275+1))</f>
        <v>2</v>
      </c>
      <c r="C276" t="s">
        <v>205</v>
      </c>
      <c r="D276" t="s">
        <v>147</v>
      </c>
      <c r="E276" t="s">
        <v>24</v>
      </c>
      <c r="F276" t="s">
        <v>25</v>
      </c>
      <c r="G276" t="s">
        <v>136</v>
      </c>
      <c r="H276" t="s">
        <v>71</v>
      </c>
      <c r="I276">
        <v>1</v>
      </c>
      <c r="J276" t="s">
        <v>246</v>
      </c>
      <c r="K276" t="s">
        <v>175</v>
      </c>
      <c r="L276" t="s">
        <v>162</v>
      </c>
      <c r="M276">
        <v>21</v>
      </c>
      <c r="N276">
        <v>0</v>
      </c>
      <c r="O276">
        <v>0</v>
      </c>
      <c r="P276">
        <v>0</v>
      </c>
      <c r="X276" t="str">
        <f>Block[[#This Row],[服装]]&amp;Block[[#This Row],[名前]]&amp;Block[[#This Row],[レアリティ]]</f>
        <v>ユニフォーム木下久志ICONIC</v>
      </c>
    </row>
    <row r="277" spans="1:24" x14ac:dyDescent="0.25">
      <c r="A277">
        <f>VLOOKUP(Block[[#This Row],[No用]],SetNo[[No.用]:[vlookup 用]],2,FALSE)</f>
        <v>76</v>
      </c>
      <c r="B277">
        <f>IF(ROW()=2,1,IF(A276&lt;&gt;Block[[#This Row],[No]],1,B276+1))</f>
        <v>3</v>
      </c>
      <c r="C277" t="s">
        <v>205</v>
      </c>
      <c r="D277" t="s">
        <v>147</v>
      </c>
      <c r="E277" t="s">
        <v>24</v>
      </c>
      <c r="F277" t="s">
        <v>25</v>
      </c>
      <c r="G277" t="s">
        <v>136</v>
      </c>
      <c r="H277" t="s">
        <v>71</v>
      </c>
      <c r="I277">
        <v>1</v>
      </c>
      <c r="J277" t="s">
        <v>246</v>
      </c>
      <c r="K277" s="1" t="s">
        <v>247</v>
      </c>
      <c r="L277" t="s">
        <v>162</v>
      </c>
      <c r="M277">
        <v>24</v>
      </c>
      <c r="N277">
        <v>0</v>
      </c>
      <c r="O277">
        <v>0</v>
      </c>
      <c r="P277">
        <v>0</v>
      </c>
      <c r="X277" t="str">
        <f>Block[[#This Row],[服装]]&amp;Block[[#This Row],[名前]]&amp;Block[[#This Row],[レアリティ]]</f>
        <v>ユニフォーム木下久志ICONIC</v>
      </c>
    </row>
    <row r="278" spans="1:24" x14ac:dyDescent="0.25">
      <c r="A278">
        <f>VLOOKUP(Block[[#This Row],[No用]],SetNo[[No.用]:[vlookup 用]],2,FALSE)</f>
        <v>77</v>
      </c>
      <c r="B278">
        <f>IF(ROW()=2,1,IF(A277&lt;&gt;Block[[#This Row],[No]],1,B277+1))</f>
        <v>1</v>
      </c>
      <c r="C278" s="1" t="s">
        <v>902</v>
      </c>
      <c r="D278" s="1" t="s">
        <v>147</v>
      </c>
      <c r="E278" s="1" t="s">
        <v>77</v>
      </c>
      <c r="F278" s="1" t="s">
        <v>78</v>
      </c>
      <c r="G278" s="1" t="s">
        <v>136</v>
      </c>
      <c r="H278" s="1" t="s">
        <v>71</v>
      </c>
      <c r="I278">
        <v>1</v>
      </c>
      <c r="J278" t="s">
        <v>246</v>
      </c>
      <c r="K278" t="s">
        <v>174</v>
      </c>
      <c r="L278" t="s">
        <v>162</v>
      </c>
      <c r="M278">
        <v>29</v>
      </c>
      <c r="N278">
        <v>0</v>
      </c>
      <c r="O278">
        <v>0</v>
      </c>
      <c r="P278">
        <v>0</v>
      </c>
      <c r="X278" t="str">
        <f>Block[[#This Row],[服装]]&amp;Block[[#This Row],[名前]]&amp;Block[[#This Row],[レアリティ]]</f>
        <v>妖木下久志ICONIC</v>
      </c>
    </row>
    <row r="279" spans="1:24" x14ac:dyDescent="0.25">
      <c r="A279">
        <f>VLOOKUP(Block[[#This Row],[No用]],SetNo[[No.用]:[vlookup 用]],2,FALSE)</f>
        <v>77</v>
      </c>
      <c r="B279">
        <f>IF(ROW()=2,1,IF(A278&lt;&gt;Block[[#This Row],[No]],1,B278+1))</f>
        <v>2</v>
      </c>
      <c r="C279" s="1" t="s">
        <v>902</v>
      </c>
      <c r="D279" s="1" t="s">
        <v>147</v>
      </c>
      <c r="E279" s="1" t="s">
        <v>77</v>
      </c>
      <c r="F279" s="1" t="s">
        <v>78</v>
      </c>
      <c r="G279" s="1" t="s">
        <v>136</v>
      </c>
      <c r="H279" s="1" t="s">
        <v>71</v>
      </c>
      <c r="I279">
        <v>1</v>
      </c>
      <c r="J279" t="s">
        <v>246</v>
      </c>
      <c r="K279" t="s">
        <v>175</v>
      </c>
      <c r="L279" t="s">
        <v>162</v>
      </c>
      <c r="M279">
        <v>21</v>
      </c>
      <c r="N279">
        <v>0</v>
      </c>
      <c r="O279">
        <v>0</v>
      </c>
      <c r="P279">
        <v>0</v>
      </c>
      <c r="X279" t="str">
        <f>Block[[#This Row],[服装]]&amp;Block[[#This Row],[名前]]&amp;Block[[#This Row],[レアリティ]]</f>
        <v>妖木下久志ICONIC</v>
      </c>
    </row>
    <row r="280" spans="1:24" x14ac:dyDescent="0.25">
      <c r="A280">
        <f>VLOOKUP(Block[[#This Row],[No用]],SetNo[[No.用]:[vlookup 用]],2,FALSE)</f>
        <v>77</v>
      </c>
      <c r="B280">
        <f>IF(ROW()=2,1,IF(A279&lt;&gt;Block[[#This Row],[No]],1,B279+1))</f>
        <v>3</v>
      </c>
      <c r="C280" s="1" t="s">
        <v>902</v>
      </c>
      <c r="D280" s="1" t="s">
        <v>147</v>
      </c>
      <c r="E280" s="1" t="s">
        <v>77</v>
      </c>
      <c r="F280" s="1" t="s">
        <v>78</v>
      </c>
      <c r="G280" s="1" t="s">
        <v>136</v>
      </c>
      <c r="H280" s="1" t="s">
        <v>71</v>
      </c>
      <c r="I280">
        <v>1</v>
      </c>
      <c r="J280" t="s">
        <v>246</v>
      </c>
      <c r="K280" s="1" t="s">
        <v>247</v>
      </c>
      <c r="L280" t="s">
        <v>162</v>
      </c>
      <c r="M280">
        <v>24</v>
      </c>
      <c r="N280">
        <v>0</v>
      </c>
      <c r="O280">
        <v>0</v>
      </c>
      <c r="P280">
        <v>0</v>
      </c>
      <c r="X280" t="str">
        <f>Block[[#This Row],[服装]]&amp;Block[[#This Row],[名前]]&amp;Block[[#This Row],[レアリティ]]</f>
        <v>妖木下久志ICONIC</v>
      </c>
    </row>
    <row r="281" spans="1:24" x14ac:dyDescent="0.25">
      <c r="A281">
        <f>VLOOKUP(Block[[#This Row],[No用]],SetNo[[No.用]:[vlookup 用]],2,FALSE)</f>
        <v>78</v>
      </c>
      <c r="B281">
        <f>IF(ROW()=2,1,IF(A280&lt;&gt;Block[[#This Row],[No]],1,B280+1))</f>
        <v>1</v>
      </c>
      <c r="C281" t="s">
        <v>205</v>
      </c>
      <c r="D281" t="s">
        <v>148</v>
      </c>
      <c r="E281" t="s">
        <v>24</v>
      </c>
      <c r="F281" t="s">
        <v>26</v>
      </c>
      <c r="G281" t="s">
        <v>136</v>
      </c>
      <c r="H281" t="s">
        <v>71</v>
      </c>
      <c r="I281">
        <v>1</v>
      </c>
      <c r="J281" t="s">
        <v>246</v>
      </c>
      <c r="K281" t="s">
        <v>174</v>
      </c>
      <c r="L281" t="s">
        <v>173</v>
      </c>
      <c r="M281">
        <v>27</v>
      </c>
      <c r="N281">
        <v>0</v>
      </c>
      <c r="O281">
        <v>0</v>
      </c>
      <c r="P281">
        <v>0</v>
      </c>
      <c r="X281" t="str">
        <f>Block[[#This Row],[服装]]&amp;Block[[#This Row],[名前]]&amp;Block[[#This Row],[レアリティ]]</f>
        <v>ユニフォーム成田一仁ICONIC</v>
      </c>
    </row>
    <row r="282" spans="1:24" x14ac:dyDescent="0.25">
      <c r="A282">
        <f>VLOOKUP(Block[[#This Row],[No用]],SetNo[[No.用]:[vlookup 用]],2,FALSE)</f>
        <v>78</v>
      </c>
      <c r="B282">
        <f>IF(ROW()=2,1,IF(A281&lt;&gt;Block[[#This Row],[No]],1,B281+1))</f>
        <v>2</v>
      </c>
      <c r="C282" t="s">
        <v>205</v>
      </c>
      <c r="D282" t="s">
        <v>148</v>
      </c>
      <c r="E282" t="s">
        <v>24</v>
      </c>
      <c r="F282" t="s">
        <v>26</v>
      </c>
      <c r="G282" t="s">
        <v>136</v>
      </c>
      <c r="H282" t="s">
        <v>71</v>
      </c>
      <c r="I282">
        <v>1</v>
      </c>
      <c r="J282" t="s">
        <v>246</v>
      </c>
      <c r="K282" t="s">
        <v>175</v>
      </c>
      <c r="L282" t="s">
        <v>173</v>
      </c>
      <c r="M282">
        <v>27</v>
      </c>
      <c r="N282">
        <v>0</v>
      </c>
      <c r="O282">
        <v>0</v>
      </c>
      <c r="P282">
        <v>0</v>
      </c>
      <c r="X282" t="str">
        <f>Block[[#This Row],[服装]]&amp;Block[[#This Row],[名前]]&amp;Block[[#This Row],[レアリティ]]</f>
        <v>ユニフォーム成田一仁ICONIC</v>
      </c>
    </row>
    <row r="283" spans="1:24" x14ac:dyDescent="0.25">
      <c r="A283">
        <f>VLOOKUP(Block[[#This Row],[No用]],SetNo[[No.用]:[vlookup 用]],2,FALSE)</f>
        <v>78</v>
      </c>
      <c r="B283">
        <f>IF(ROW()=2,1,IF(A282&lt;&gt;Block[[#This Row],[No]],1,B282+1))</f>
        <v>3</v>
      </c>
      <c r="C283" t="s">
        <v>205</v>
      </c>
      <c r="D283" t="s">
        <v>148</v>
      </c>
      <c r="E283" t="s">
        <v>24</v>
      </c>
      <c r="F283" t="s">
        <v>26</v>
      </c>
      <c r="G283" t="s">
        <v>136</v>
      </c>
      <c r="H283" t="s">
        <v>71</v>
      </c>
      <c r="I283">
        <v>1</v>
      </c>
      <c r="J283" t="s">
        <v>246</v>
      </c>
      <c r="K283" t="s">
        <v>233</v>
      </c>
      <c r="L283" t="s">
        <v>173</v>
      </c>
      <c r="M283">
        <v>31</v>
      </c>
      <c r="N283">
        <v>0</v>
      </c>
      <c r="O283">
        <v>0</v>
      </c>
      <c r="P283">
        <v>0</v>
      </c>
      <c r="X283" t="str">
        <f>Block[[#This Row],[服装]]&amp;Block[[#This Row],[名前]]&amp;Block[[#This Row],[レアリティ]]</f>
        <v>ユニフォーム成田一仁ICONIC</v>
      </c>
    </row>
    <row r="284" spans="1:24" x14ac:dyDescent="0.25">
      <c r="A284">
        <f>VLOOKUP(Block[[#This Row],[No用]],SetNo[[No.用]:[vlookup 用]],2,FALSE)</f>
        <v>78</v>
      </c>
      <c r="B284">
        <f>IF(ROW()=2,1,IF(A283&lt;&gt;Block[[#This Row],[No]],1,B283+1))</f>
        <v>4</v>
      </c>
      <c r="C284" t="s">
        <v>205</v>
      </c>
      <c r="D284" t="s">
        <v>148</v>
      </c>
      <c r="E284" t="s">
        <v>24</v>
      </c>
      <c r="F284" t="s">
        <v>26</v>
      </c>
      <c r="G284" t="s">
        <v>136</v>
      </c>
      <c r="H284" t="s">
        <v>71</v>
      </c>
      <c r="I284">
        <v>1</v>
      </c>
      <c r="J284" t="s">
        <v>246</v>
      </c>
      <c r="K284" t="s">
        <v>177</v>
      </c>
      <c r="L284" t="s">
        <v>162</v>
      </c>
      <c r="M284">
        <v>27</v>
      </c>
      <c r="N284">
        <v>0</v>
      </c>
      <c r="O284">
        <v>0</v>
      </c>
      <c r="P284">
        <v>0</v>
      </c>
      <c r="X284" t="str">
        <f>Block[[#This Row],[服装]]&amp;Block[[#This Row],[名前]]&amp;Block[[#This Row],[レアリティ]]</f>
        <v>ユニフォーム成田一仁ICONIC</v>
      </c>
    </row>
    <row r="285" spans="1:24" x14ac:dyDescent="0.25">
      <c r="A285">
        <f>VLOOKUP(Block[[#This Row],[No用]],SetNo[[No.用]:[vlookup 用]],2,FALSE)</f>
        <v>78</v>
      </c>
      <c r="B285">
        <f>IF(ROW()=2,1,IF(A284&lt;&gt;Block[[#This Row],[No]],1,B284+1))</f>
        <v>5</v>
      </c>
      <c r="C285" t="s">
        <v>205</v>
      </c>
      <c r="D285" t="s">
        <v>148</v>
      </c>
      <c r="E285" t="s">
        <v>24</v>
      </c>
      <c r="F285" t="s">
        <v>26</v>
      </c>
      <c r="G285" t="s">
        <v>136</v>
      </c>
      <c r="H285" t="s">
        <v>71</v>
      </c>
      <c r="I285">
        <v>1</v>
      </c>
      <c r="J285" t="s">
        <v>246</v>
      </c>
      <c r="K285" s="1" t="s">
        <v>247</v>
      </c>
      <c r="L285" t="s">
        <v>162</v>
      </c>
      <c r="M285">
        <v>27</v>
      </c>
      <c r="N285">
        <v>0</v>
      </c>
      <c r="O285">
        <v>0</v>
      </c>
      <c r="P285">
        <v>0</v>
      </c>
      <c r="X285" t="str">
        <f>Block[[#This Row],[服装]]&amp;Block[[#This Row],[名前]]&amp;Block[[#This Row],[レアリティ]]</f>
        <v>ユニフォーム成田一仁ICONIC</v>
      </c>
    </row>
    <row r="286" spans="1:24" x14ac:dyDescent="0.25">
      <c r="A286">
        <f>VLOOKUP(Block[[#This Row],[No用]],SetNo[[No.用]:[vlookup 用]],2,FALSE)</f>
        <v>79</v>
      </c>
      <c r="B286">
        <f>IF(ROW()=2,1,IF(A285&lt;&gt;Block[[#This Row],[No]],1,B285+1))</f>
        <v>1</v>
      </c>
      <c r="C286" s="1" t="s">
        <v>1559</v>
      </c>
      <c r="D286" s="1" t="s">
        <v>1575</v>
      </c>
      <c r="E286" s="1" t="s">
        <v>73</v>
      </c>
      <c r="F286" s="1" t="s">
        <v>74</v>
      </c>
      <c r="G286" s="1" t="s">
        <v>136</v>
      </c>
      <c r="H286" s="1" t="s">
        <v>71</v>
      </c>
      <c r="I286">
        <v>1</v>
      </c>
      <c r="J286" t="s">
        <v>246</v>
      </c>
      <c r="K286" s="1" t="s">
        <v>174</v>
      </c>
      <c r="L286" s="1" t="s">
        <v>162</v>
      </c>
      <c r="M286">
        <v>29</v>
      </c>
      <c r="N286">
        <v>0</v>
      </c>
      <c r="O286">
        <v>0</v>
      </c>
      <c r="P286">
        <v>0</v>
      </c>
      <c r="X286" t="str">
        <f>Block[[#This Row],[服装]]&amp;Block[[#This Row],[名前]]&amp;Block[[#This Row],[レアリティ]]</f>
        <v>格ゲー清水潔子ICONIC</v>
      </c>
    </row>
    <row r="287" spans="1:24" x14ac:dyDescent="0.25">
      <c r="A287">
        <f>VLOOKUP(Block[[#This Row],[No用]],SetNo[[No.用]:[vlookup 用]],2,FALSE)</f>
        <v>79</v>
      </c>
      <c r="B287">
        <f>IF(ROW()=2,1,IF(A286&lt;&gt;Block[[#This Row],[No]],1,B286+1))</f>
        <v>2</v>
      </c>
      <c r="C287" s="1" t="s">
        <v>1559</v>
      </c>
      <c r="D287" s="1" t="s">
        <v>1575</v>
      </c>
      <c r="E287" s="1" t="s">
        <v>73</v>
      </c>
      <c r="F287" s="1" t="s">
        <v>74</v>
      </c>
      <c r="G287" s="1" t="s">
        <v>136</v>
      </c>
      <c r="H287" s="1" t="s">
        <v>71</v>
      </c>
      <c r="I287">
        <v>1</v>
      </c>
      <c r="J287" t="s">
        <v>246</v>
      </c>
      <c r="K287" s="1" t="s">
        <v>175</v>
      </c>
      <c r="L287" s="1" t="s">
        <v>162</v>
      </c>
      <c r="M287">
        <v>29</v>
      </c>
      <c r="N287">
        <v>0</v>
      </c>
      <c r="O287">
        <v>0</v>
      </c>
      <c r="P287">
        <v>0</v>
      </c>
      <c r="X287" t="str">
        <f>Block[[#This Row],[服装]]&amp;Block[[#This Row],[名前]]&amp;Block[[#This Row],[レアリティ]]</f>
        <v>格ゲー清水潔子ICONIC</v>
      </c>
    </row>
    <row r="288" spans="1:24" x14ac:dyDescent="0.25">
      <c r="A288">
        <f>VLOOKUP(Block[[#This Row],[No用]],SetNo[[No.用]:[vlookup 用]],2,FALSE)</f>
        <v>79</v>
      </c>
      <c r="B288">
        <f>IF(ROW()=2,1,IF(A287&lt;&gt;Block[[#This Row],[No]],1,B287+1))</f>
        <v>3</v>
      </c>
      <c r="C288" s="1" t="s">
        <v>1559</v>
      </c>
      <c r="D288" s="1" t="s">
        <v>1575</v>
      </c>
      <c r="E288" s="1" t="s">
        <v>73</v>
      </c>
      <c r="F288" s="1" t="s">
        <v>74</v>
      </c>
      <c r="G288" s="1" t="s">
        <v>136</v>
      </c>
      <c r="H288" s="1" t="s">
        <v>71</v>
      </c>
      <c r="I288">
        <v>1</v>
      </c>
      <c r="J288" t="s">
        <v>246</v>
      </c>
      <c r="K288" s="1" t="s">
        <v>247</v>
      </c>
      <c r="L288" s="1" t="s">
        <v>162</v>
      </c>
      <c r="M288">
        <v>29</v>
      </c>
      <c r="N288">
        <v>0</v>
      </c>
      <c r="O288">
        <v>0</v>
      </c>
      <c r="P288">
        <v>0</v>
      </c>
      <c r="X288" t="str">
        <f>Block[[#This Row],[服装]]&amp;Block[[#This Row],[名前]]&amp;Block[[#This Row],[レアリティ]]</f>
        <v>格ゲー清水潔子ICONIC</v>
      </c>
    </row>
    <row r="289" spans="1:24" x14ac:dyDescent="0.25">
      <c r="A289">
        <f>VLOOKUP(Block[[#This Row],[No用]],SetNo[[No.用]:[vlookup 用]],2,FALSE)</f>
        <v>80</v>
      </c>
      <c r="B289">
        <f>IF(ROW()=2,1,IF(A288&lt;&gt;Block[[#This Row],[No]],1,B288+1))</f>
        <v>1</v>
      </c>
      <c r="C289" s="1" t="s">
        <v>1559</v>
      </c>
      <c r="D289" s="1" t="s">
        <v>1563</v>
      </c>
      <c r="E289" s="1" t="s">
        <v>73</v>
      </c>
      <c r="F289" s="1" t="s">
        <v>82</v>
      </c>
      <c r="G289" s="1" t="s">
        <v>136</v>
      </c>
      <c r="H289" s="1" t="s">
        <v>71</v>
      </c>
      <c r="I289">
        <v>1</v>
      </c>
      <c r="J289" t="s">
        <v>246</v>
      </c>
      <c r="K289" s="1" t="s">
        <v>174</v>
      </c>
      <c r="L289" s="1" t="s">
        <v>173</v>
      </c>
      <c r="M289">
        <v>33</v>
      </c>
      <c r="N289">
        <v>0</v>
      </c>
      <c r="O289">
        <v>0</v>
      </c>
      <c r="P289">
        <v>0</v>
      </c>
      <c r="X289" t="str">
        <f>Block[[#This Row],[服装]]&amp;Block[[#This Row],[名前]]&amp;Block[[#This Row],[レアリティ]]</f>
        <v>格ゲー谷地仁花ICONIC</v>
      </c>
    </row>
    <row r="290" spans="1:24" x14ac:dyDescent="0.25">
      <c r="A290">
        <f>VLOOKUP(Block[[#This Row],[No用]],SetNo[[No.用]:[vlookup 用]],2,FALSE)</f>
        <v>80</v>
      </c>
      <c r="B290">
        <f>IF(ROW()=2,1,IF(A289&lt;&gt;Block[[#This Row],[No]],1,B289+1))</f>
        <v>2</v>
      </c>
      <c r="C290" s="1" t="s">
        <v>1559</v>
      </c>
      <c r="D290" s="1" t="s">
        <v>1563</v>
      </c>
      <c r="E290" s="1" t="s">
        <v>73</v>
      </c>
      <c r="F290" s="1" t="s">
        <v>82</v>
      </c>
      <c r="G290" s="1" t="s">
        <v>136</v>
      </c>
      <c r="H290" s="1" t="s">
        <v>71</v>
      </c>
      <c r="I290">
        <v>1</v>
      </c>
      <c r="J290" t="s">
        <v>246</v>
      </c>
      <c r="K290" s="1" t="s">
        <v>175</v>
      </c>
      <c r="L290" s="1" t="s">
        <v>173</v>
      </c>
      <c r="M290">
        <v>33</v>
      </c>
      <c r="N290">
        <v>0</v>
      </c>
      <c r="O290">
        <v>0</v>
      </c>
      <c r="P290">
        <v>0</v>
      </c>
      <c r="X290" t="str">
        <f>Block[[#This Row],[服装]]&amp;Block[[#This Row],[名前]]&amp;Block[[#This Row],[レアリティ]]</f>
        <v>格ゲー谷地仁花ICONIC</v>
      </c>
    </row>
    <row r="291" spans="1:24" x14ac:dyDescent="0.25">
      <c r="A291">
        <f>VLOOKUP(Block[[#This Row],[No用]],SetNo[[No.用]:[vlookup 用]],2,FALSE)</f>
        <v>80</v>
      </c>
      <c r="B291">
        <f>IF(ROW()=2,1,IF(A290&lt;&gt;Block[[#This Row],[No]],1,B290+1))</f>
        <v>3</v>
      </c>
      <c r="C291" s="1" t="s">
        <v>1559</v>
      </c>
      <c r="D291" s="1" t="s">
        <v>1563</v>
      </c>
      <c r="E291" s="1" t="s">
        <v>73</v>
      </c>
      <c r="F291" s="1" t="s">
        <v>82</v>
      </c>
      <c r="G291" s="1" t="s">
        <v>136</v>
      </c>
      <c r="H291" s="1" t="s">
        <v>71</v>
      </c>
      <c r="I291">
        <v>1</v>
      </c>
      <c r="J291" t="s">
        <v>246</v>
      </c>
      <c r="K291" s="1" t="s">
        <v>233</v>
      </c>
      <c r="L291" s="1" t="s">
        <v>162</v>
      </c>
      <c r="M291">
        <v>31</v>
      </c>
      <c r="N291">
        <v>0</v>
      </c>
      <c r="O291">
        <v>0</v>
      </c>
      <c r="P291">
        <v>0</v>
      </c>
      <c r="X291" t="str">
        <f>Block[[#This Row],[服装]]&amp;Block[[#This Row],[名前]]&amp;Block[[#This Row],[レアリティ]]</f>
        <v>格ゲー谷地仁花ICONIC</v>
      </c>
    </row>
    <row r="292" spans="1:24" x14ac:dyDescent="0.25">
      <c r="A292">
        <f>VLOOKUP(Block[[#This Row],[No用]],SetNo[[No.用]:[vlookup 用]],2,FALSE)</f>
        <v>80</v>
      </c>
      <c r="B292">
        <f>IF(ROW()=2,1,IF(A291&lt;&gt;Block[[#This Row],[No]],1,B291+1))</f>
        <v>4</v>
      </c>
      <c r="C292" s="1" t="s">
        <v>1559</v>
      </c>
      <c r="D292" s="1" t="s">
        <v>1563</v>
      </c>
      <c r="E292" s="1" t="s">
        <v>73</v>
      </c>
      <c r="F292" s="1" t="s">
        <v>82</v>
      </c>
      <c r="G292" s="1" t="s">
        <v>136</v>
      </c>
      <c r="H292" s="1" t="s">
        <v>71</v>
      </c>
      <c r="I292">
        <v>1</v>
      </c>
      <c r="J292" t="s">
        <v>246</v>
      </c>
      <c r="K292" s="1" t="s">
        <v>177</v>
      </c>
      <c r="L292" s="1" t="s">
        <v>162</v>
      </c>
      <c r="M292">
        <v>28</v>
      </c>
      <c r="N292">
        <v>0</v>
      </c>
      <c r="O292">
        <v>0</v>
      </c>
      <c r="P292">
        <v>0</v>
      </c>
      <c r="X292" t="str">
        <f>Block[[#This Row],[服装]]&amp;Block[[#This Row],[名前]]&amp;Block[[#This Row],[レアリティ]]</f>
        <v>格ゲー谷地仁花ICONIC</v>
      </c>
    </row>
    <row r="293" spans="1:24" x14ac:dyDescent="0.25">
      <c r="A293">
        <f>VLOOKUP(Block[[#This Row],[No用]],SetNo[[No.用]:[vlookup 用]],2,FALSE)</f>
        <v>80</v>
      </c>
      <c r="B293">
        <f>IF(ROW()=2,1,IF(A292&lt;&gt;Block[[#This Row],[No]],1,B292+1))</f>
        <v>5</v>
      </c>
      <c r="C293" s="1" t="s">
        <v>1559</v>
      </c>
      <c r="D293" s="1" t="s">
        <v>1563</v>
      </c>
      <c r="E293" s="1" t="s">
        <v>73</v>
      </c>
      <c r="F293" s="1" t="s">
        <v>82</v>
      </c>
      <c r="G293" s="1" t="s">
        <v>136</v>
      </c>
      <c r="H293" s="1" t="s">
        <v>71</v>
      </c>
      <c r="I293">
        <v>1</v>
      </c>
      <c r="J293" t="s">
        <v>246</v>
      </c>
      <c r="K293" s="1" t="s">
        <v>247</v>
      </c>
      <c r="L293" s="1" t="s">
        <v>162</v>
      </c>
      <c r="M293">
        <v>23</v>
      </c>
      <c r="N293">
        <v>0</v>
      </c>
      <c r="O293">
        <v>0</v>
      </c>
      <c r="P293">
        <v>0</v>
      </c>
      <c r="X293" t="str">
        <f>Block[[#This Row],[服装]]&amp;Block[[#This Row],[名前]]&amp;Block[[#This Row],[レアリティ]]</f>
        <v>格ゲー谷地仁花ICONIC</v>
      </c>
    </row>
    <row r="294" spans="1:24" x14ac:dyDescent="0.25">
      <c r="A294">
        <f>VLOOKUP(Block[[#This Row],[No用]],SetNo[[No.用]:[vlookup 用]],2,FALSE)</f>
        <v>81</v>
      </c>
      <c r="B294">
        <f>IF(ROW()=2,1,IF(A285&lt;&gt;Block[[#This Row],[No]],1,B285+1))</f>
        <v>1</v>
      </c>
      <c r="C294" t="s">
        <v>108</v>
      </c>
      <c r="D294" t="s">
        <v>39</v>
      </c>
      <c r="E294" t="s">
        <v>24</v>
      </c>
      <c r="F294" t="s">
        <v>31</v>
      </c>
      <c r="G294" t="s">
        <v>27</v>
      </c>
      <c r="H294" t="s">
        <v>71</v>
      </c>
      <c r="I294">
        <v>1</v>
      </c>
      <c r="J294" t="s">
        <v>246</v>
      </c>
      <c r="K294" t="s">
        <v>174</v>
      </c>
      <c r="L294" t="s">
        <v>162</v>
      </c>
      <c r="M294">
        <v>24</v>
      </c>
      <c r="N294">
        <v>0</v>
      </c>
      <c r="O294">
        <v>0</v>
      </c>
      <c r="P294">
        <v>0</v>
      </c>
      <c r="X294" t="str">
        <f>Block[[#This Row],[服装]]&amp;Block[[#This Row],[名前]]&amp;Block[[#This Row],[レアリティ]]</f>
        <v>ユニフォーム孤爪研磨ICONIC</v>
      </c>
    </row>
    <row r="295" spans="1:24" x14ac:dyDescent="0.25">
      <c r="A295">
        <f>VLOOKUP(Block[[#This Row],[No用]],SetNo[[No.用]:[vlookup 用]],2,FALSE)</f>
        <v>81</v>
      </c>
      <c r="B295">
        <f>IF(ROW()=2,1,IF(A294&lt;&gt;Block[[#This Row],[No]],1,B294+1))</f>
        <v>2</v>
      </c>
      <c r="C295" t="s">
        <v>108</v>
      </c>
      <c r="D295" t="s">
        <v>39</v>
      </c>
      <c r="E295" t="s">
        <v>24</v>
      </c>
      <c r="F295" t="s">
        <v>31</v>
      </c>
      <c r="G295" t="s">
        <v>27</v>
      </c>
      <c r="H295" t="s">
        <v>71</v>
      </c>
      <c r="I295">
        <v>1</v>
      </c>
      <c r="J295" t="s">
        <v>246</v>
      </c>
      <c r="K295" t="s">
        <v>175</v>
      </c>
      <c r="L295" t="s">
        <v>162</v>
      </c>
      <c r="M295">
        <v>24</v>
      </c>
      <c r="N295">
        <v>0</v>
      </c>
      <c r="O295">
        <v>0</v>
      </c>
      <c r="P295">
        <v>0</v>
      </c>
      <c r="X295" t="str">
        <f>Block[[#This Row],[服装]]&amp;Block[[#This Row],[名前]]&amp;Block[[#This Row],[レアリティ]]</f>
        <v>ユニフォーム孤爪研磨ICONIC</v>
      </c>
    </row>
    <row r="296" spans="1:24" x14ac:dyDescent="0.25">
      <c r="A296">
        <f>VLOOKUP(Block[[#This Row],[No用]],SetNo[[No.用]:[vlookup 用]],2,FALSE)</f>
        <v>81</v>
      </c>
      <c r="B296">
        <f>IF(ROW()=2,1,IF(A295&lt;&gt;Block[[#This Row],[No]],1,B295+1))</f>
        <v>3</v>
      </c>
      <c r="C296" t="s">
        <v>108</v>
      </c>
      <c r="D296" t="s">
        <v>39</v>
      </c>
      <c r="E296" t="s">
        <v>24</v>
      </c>
      <c r="F296" t="s">
        <v>31</v>
      </c>
      <c r="G296" t="s">
        <v>27</v>
      </c>
      <c r="H296" t="s">
        <v>71</v>
      </c>
      <c r="I296">
        <v>1</v>
      </c>
      <c r="J296" t="s">
        <v>246</v>
      </c>
      <c r="K296" s="1" t="s">
        <v>247</v>
      </c>
      <c r="L296" t="s">
        <v>162</v>
      </c>
      <c r="M296">
        <v>24</v>
      </c>
      <c r="N296">
        <v>0</v>
      </c>
      <c r="O296">
        <v>0</v>
      </c>
      <c r="P296">
        <v>0</v>
      </c>
      <c r="X296" t="str">
        <f>Block[[#This Row],[服装]]&amp;Block[[#This Row],[名前]]&amp;Block[[#This Row],[レアリティ]]</f>
        <v>ユニフォーム孤爪研磨ICONIC</v>
      </c>
    </row>
    <row r="297" spans="1:24" x14ac:dyDescent="0.25">
      <c r="A297">
        <f>VLOOKUP(Block[[#This Row],[No用]],SetNo[[No.用]:[vlookup 用]],2,FALSE)</f>
        <v>82</v>
      </c>
      <c r="B297">
        <f>IF(ROW()=2,1,IF(A296&lt;&gt;Block[[#This Row],[No]],1,B296+1))</f>
        <v>1</v>
      </c>
      <c r="C297" t="s">
        <v>149</v>
      </c>
      <c r="D297" t="s">
        <v>39</v>
      </c>
      <c r="E297" t="s">
        <v>90</v>
      </c>
      <c r="F297" t="s">
        <v>31</v>
      </c>
      <c r="G297" t="s">
        <v>27</v>
      </c>
      <c r="H297" t="s">
        <v>71</v>
      </c>
      <c r="I297">
        <v>1</v>
      </c>
      <c r="J297" t="s">
        <v>246</v>
      </c>
      <c r="K297" t="s">
        <v>174</v>
      </c>
      <c r="L297" t="s">
        <v>162</v>
      </c>
      <c r="M297">
        <v>24</v>
      </c>
      <c r="N297">
        <v>0</v>
      </c>
      <c r="O297">
        <v>0</v>
      </c>
      <c r="P297">
        <v>0</v>
      </c>
      <c r="X297" t="str">
        <f>Block[[#This Row],[服装]]&amp;Block[[#This Row],[名前]]&amp;Block[[#This Row],[レアリティ]]</f>
        <v>制服孤爪研磨ICONIC</v>
      </c>
    </row>
    <row r="298" spans="1:24" x14ac:dyDescent="0.25">
      <c r="A298">
        <f>VLOOKUP(Block[[#This Row],[No用]],SetNo[[No.用]:[vlookup 用]],2,FALSE)</f>
        <v>82</v>
      </c>
      <c r="B298">
        <f>IF(ROW()=2,1,IF(A297&lt;&gt;Block[[#This Row],[No]],1,B297+1))</f>
        <v>2</v>
      </c>
      <c r="C298" t="s">
        <v>149</v>
      </c>
      <c r="D298" t="s">
        <v>39</v>
      </c>
      <c r="E298" t="s">
        <v>90</v>
      </c>
      <c r="F298" t="s">
        <v>31</v>
      </c>
      <c r="G298" t="s">
        <v>27</v>
      </c>
      <c r="H298" t="s">
        <v>71</v>
      </c>
      <c r="I298">
        <v>1</v>
      </c>
      <c r="J298" t="s">
        <v>246</v>
      </c>
      <c r="K298" t="s">
        <v>175</v>
      </c>
      <c r="L298" t="s">
        <v>162</v>
      </c>
      <c r="M298">
        <v>24</v>
      </c>
      <c r="N298">
        <v>0</v>
      </c>
      <c r="O298">
        <v>0</v>
      </c>
      <c r="P298">
        <v>0</v>
      </c>
      <c r="X298" t="str">
        <f>Block[[#This Row],[服装]]&amp;Block[[#This Row],[名前]]&amp;Block[[#This Row],[レアリティ]]</f>
        <v>制服孤爪研磨ICONIC</v>
      </c>
    </row>
    <row r="299" spans="1:24" x14ac:dyDescent="0.25">
      <c r="A299">
        <f>VLOOKUP(Block[[#This Row],[No用]],SetNo[[No.用]:[vlookup 用]],2,FALSE)</f>
        <v>82</v>
      </c>
      <c r="B299">
        <f>IF(ROW()=2,1,IF(A298&lt;&gt;Block[[#This Row],[No]],1,B298+1))</f>
        <v>3</v>
      </c>
      <c r="C299" t="s">
        <v>149</v>
      </c>
      <c r="D299" t="s">
        <v>39</v>
      </c>
      <c r="E299" t="s">
        <v>90</v>
      </c>
      <c r="F299" t="s">
        <v>31</v>
      </c>
      <c r="G299" t="s">
        <v>27</v>
      </c>
      <c r="H299" t="s">
        <v>71</v>
      </c>
      <c r="I299">
        <v>1</v>
      </c>
      <c r="J299" t="s">
        <v>246</v>
      </c>
      <c r="K299" s="1" t="s">
        <v>247</v>
      </c>
      <c r="L299" t="s">
        <v>162</v>
      </c>
      <c r="M299">
        <v>24</v>
      </c>
      <c r="N299">
        <v>0</v>
      </c>
      <c r="O299">
        <v>0</v>
      </c>
      <c r="P299">
        <v>0</v>
      </c>
      <c r="X299" t="str">
        <f>Block[[#This Row],[服装]]&amp;Block[[#This Row],[名前]]&amp;Block[[#This Row],[レアリティ]]</f>
        <v>制服孤爪研磨ICONIC</v>
      </c>
    </row>
    <row r="300" spans="1:24" x14ac:dyDescent="0.25">
      <c r="A300">
        <f>VLOOKUP(Block[[#This Row],[No用]],SetNo[[No.用]:[vlookup 用]],2,FALSE)</f>
        <v>83</v>
      </c>
      <c r="B300">
        <f>IF(ROW()=2,1,IF(A299&lt;&gt;Block[[#This Row],[No]],1,B299+1))</f>
        <v>1</v>
      </c>
      <c r="C300" t="s">
        <v>150</v>
      </c>
      <c r="D300" t="s">
        <v>39</v>
      </c>
      <c r="E300" t="s">
        <v>77</v>
      </c>
      <c r="F300" t="s">
        <v>31</v>
      </c>
      <c r="G300" t="s">
        <v>27</v>
      </c>
      <c r="H300" t="s">
        <v>71</v>
      </c>
      <c r="I300">
        <v>1</v>
      </c>
      <c r="J300" t="s">
        <v>246</v>
      </c>
      <c r="K300" t="s">
        <v>174</v>
      </c>
      <c r="L300" t="s">
        <v>162</v>
      </c>
      <c r="M300">
        <v>24</v>
      </c>
      <c r="N300">
        <v>0</v>
      </c>
      <c r="O300">
        <v>0</v>
      </c>
      <c r="P300">
        <v>0</v>
      </c>
      <c r="X300" t="str">
        <f>Block[[#This Row],[服装]]&amp;Block[[#This Row],[名前]]&amp;Block[[#This Row],[レアリティ]]</f>
        <v>夏祭り孤爪研磨ICONIC</v>
      </c>
    </row>
    <row r="301" spans="1:24" x14ac:dyDescent="0.25">
      <c r="A301">
        <f>VLOOKUP(Block[[#This Row],[No用]],SetNo[[No.用]:[vlookup 用]],2,FALSE)</f>
        <v>83</v>
      </c>
      <c r="B301">
        <f>IF(ROW()=2,1,IF(A300&lt;&gt;Block[[#This Row],[No]],1,B300+1))</f>
        <v>2</v>
      </c>
      <c r="C301" t="s">
        <v>150</v>
      </c>
      <c r="D301" t="s">
        <v>39</v>
      </c>
      <c r="E301" t="s">
        <v>77</v>
      </c>
      <c r="F301" t="s">
        <v>31</v>
      </c>
      <c r="G301" t="s">
        <v>27</v>
      </c>
      <c r="H301" t="s">
        <v>71</v>
      </c>
      <c r="I301">
        <v>1</v>
      </c>
      <c r="J301" t="s">
        <v>246</v>
      </c>
      <c r="K301" t="s">
        <v>175</v>
      </c>
      <c r="L301" t="s">
        <v>162</v>
      </c>
      <c r="M301">
        <v>24</v>
      </c>
      <c r="N301">
        <v>0</v>
      </c>
      <c r="O301">
        <v>0</v>
      </c>
      <c r="P301">
        <v>0</v>
      </c>
      <c r="X301" t="str">
        <f>Block[[#This Row],[服装]]&amp;Block[[#This Row],[名前]]&amp;Block[[#This Row],[レアリティ]]</f>
        <v>夏祭り孤爪研磨ICONIC</v>
      </c>
    </row>
    <row r="302" spans="1:24" x14ac:dyDescent="0.25">
      <c r="A302">
        <f>VLOOKUP(Block[[#This Row],[No用]],SetNo[[No.用]:[vlookup 用]],2,FALSE)</f>
        <v>83</v>
      </c>
      <c r="B302">
        <f>IF(ROW()=2,1,IF(A301&lt;&gt;Block[[#This Row],[No]],1,B301+1))</f>
        <v>3</v>
      </c>
      <c r="C302" t="s">
        <v>150</v>
      </c>
      <c r="D302" t="s">
        <v>39</v>
      </c>
      <c r="E302" t="s">
        <v>77</v>
      </c>
      <c r="F302" t="s">
        <v>31</v>
      </c>
      <c r="G302" t="s">
        <v>27</v>
      </c>
      <c r="H302" t="s">
        <v>71</v>
      </c>
      <c r="I302">
        <v>1</v>
      </c>
      <c r="J302" t="s">
        <v>246</v>
      </c>
      <c r="K302" s="1" t="s">
        <v>247</v>
      </c>
      <c r="L302" t="s">
        <v>162</v>
      </c>
      <c r="M302">
        <v>24</v>
      </c>
      <c r="N302">
        <v>0</v>
      </c>
      <c r="O302">
        <v>0</v>
      </c>
      <c r="P302">
        <v>0</v>
      </c>
      <c r="X302" t="str">
        <f>Block[[#This Row],[服装]]&amp;Block[[#This Row],[名前]]&amp;Block[[#This Row],[レアリティ]]</f>
        <v>夏祭り孤爪研磨ICONIC</v>
      </c>
    </row>
    <row r="303" spans="1:24" x14ac:dyDescent="0.25">
      <c r="A303">
        <f>VLOOKUP(Block[[#This Row],[No用]],SetNo[[No.用]:[vlookup 用]],2,FALSE)</f>
        <v>84</v>
      </c>
      <c r="B303">
        <f>IF(ROW()=2,1,IF(A302&lt;&gt;Block[[#This Row],[No]],1,B302+1))</f>
        <v>1</v>
      </c>
      <c r="C303" s="1" t="s">
        <v>604</v>
      </c>
      <c r="D303" s="1" t="s">
        <v>39</v>
      </c>
      <c r="E303" s="1" t="s">
        <v>73</v>
      </c>
      <c r="F303" s="1" t="s">
        <v>31</v>
      </c>
      <c r="G303" s="1" t="s">
        <v>27</v>
      </c>
      <c r="H303" s="1" t="s">
        <v>71</v>
      </c>
      <c r="I303">
        <v>1</v>
      </c>
      <c r="J303" t="s">
        <v>246</v>
      </c>
      <c r="K303" t="s">
        <v>174</v>
      </c>
      <c r="L303" t="s">
        <v>162</v>
      </c>
      <c r="M303">
        <v>24</v>
      </c>
      <c r="N303">
        <v>0</v>
      </c>
      <c r="O303">
        <v>0</v>
      </c>
      <c r="P303">
        <v>0</v>
      </c>
      <c r="X303" t="str">
        <f>Block[[#This Row],[服装]]&amp;Block[[#This Row],[名前]]&amp;Block[[#This Row],[レアリティ]]</f>
        <v>1周年孤爪研磨ICONIC</v>
      </c>
    </row>
    <row r="304" spans="1:24" x14ac:dyDescent="0.25">
      <c r="A304">
        <f>VLOOKUP(Block[[#This Row],[No用]],SetNo[[No.用]:[vlookup 用]],2,FALSE)</f>
        <v>84</v>
      </c>
      <c r="B304">
        <f>IF(ROW()=2,1,IF(A303&lt;&gt;Block[[#This Row],[No]],1,B303+1))</f>
        <v>2</v>
      </c>
      <c r="C304" s="1" t="s">
        <v>604</v>
      </c>
      <c r="D304" s="1" t="s">
        <v>39</v>
      </c>
      <c r="E304" s="1" t="s">
        <v>73</v>
      </c>
      <c r="F304" s="1" t="s">
        <v>31</v>
      </c>
      <c r="G304" s="1" t="s">
        <v>27</v>
      </c>
      <c r="H304" s="1" t="s">
        <v>71</v>
      </c>
      <c r="I304">
        <v>1</v>
      </c>
      <c r="J304" t="s">
        <v>246</v>
      </c>
      <c r="K304" t="s">
        <v>175</v>
      </c>
      <c r="L304" t="s">
        <v>162</v>
      </c>
      <c r="M304">
        <v>24</v>
      </c>
      <c r="N304">
        <v>0</v>
      </c>
      <c r="O304">
        <v>0</v>
      </c>
      <c r="P304">
        <v>0</v>
      </c>
      <c r="X304" t="str">
        <f>Block[[#This Row],[服装]]&amp;Block[[#This Row],[名前]]&amp;Block[[#This Row],[レアリティ]]</f>
        <v>1周年孤爪研磨ICONIC</v>
      </c>
    </row>
    <row r="305" spans="1:24" x14ac:dyDescent="0.25">
      <c r="A305">
        <f>VLOOKUP(Block[[#This Row],[No用]],SetNo[[No.用]:[vlookup 用]],2,FALSE)</f>
        <v>84</v>
      </c>
      <c r="B305">
        <f>IF(ROW()=2,1,IF(A304&lt;&gt;Block[[#This Row],[No]],1,B304+1))</f>
        <v>3</v>
      </c>
      <c r="C305" s="1" t="s">
        <v>604</v>
      </c>
      <c r="D305" s="1" t="s">
        <v>39</v>
      </c>
      <c r="E305" s="1" t="s">
        <v>73</v>
      </c>
      <c r="F305" s="1" t="s">
        <v>31</v>
      </c>
      <c r="G305" s="1" t="s">
        <v>27</v>
      </c>
      <c r="H305" s="1" t="s">
        <v>71</v>
      </c>
      <c r="I305">
        <v>1</v>
      </c>
      <c r="J305" t="s">
        <v>246</v>
      </c>
      <c r="K305" s="1" t="s">
        <v>247</v>
      </c>
      <c r="L305" t="s">
        <v>162</v>
      </c>
      <c r="M305">
        <v>24</v>
      </c>
      <c r="N305">
        <v>0</v>
      </c>
      <c r="O305">
        <v>0</v>
      </c>
      <c r="P305">
        <v>0</v>
      </c>
      <c r="X305" t="str">
        <f>Block[[#This Row],[服装]]&amp;Block[[#This Row],[名前]]&amp;Block[[#This Row],[レアリティ]]</f>
        <v>1周年孤爪研磨ICONIC</v>
      </c>
    </row>
    <row r="306" spans="1:24" x14ac:dyDescent="0.25">
      <c r="A306">
        <f>VLOOKUP(Block[[#This Row],[No用]],SetNo[[No.用]:[vlookup 用]],2,FALSE)</f>
        <v>85</v>
      </c>
      <c r="B306">
        <f>IF(ROW()=2,1,IF(A305&lt;&gt;Block[[#This Row],[No]],1,B305+1))</f>
        <v>1</v>
      </c>
      <c r="C306" s="1" t="s">
        <v>727</v>
      </c>
      <c r="D306" s="1" t="s">
        <v>39</v>
      </c>
      <c r="E306" s="1" t="s">
        <v>90</v>
      </c>
      <c r="F306" s="1" t="s">
        <v>31</v>
      </c>
      <c r="G306" s="1" t="s">
        <v>27</v>
      </c>
      <c r="H306" s="1" t="s">
        <v>71</v>
      </c>
      <c r="I306">
        <v>1</v>
      </c>
      <c r="J306" t="s">
        <v>246</v>
      </c>
      <c r="K306" t="s">
        <v>174</v>
      </c>
      <c r="L306" t="s">
        <v>162</v>
      </c>
      <c r="M306">
        <v>24</v>
      </c>
      <c r="N306">
        <v>0</v>
      </c>
      <c r="O306">
        <v>0</v>
      </c>
      <c r="P306">
        <v>0</v>
      </c>
      <c r="X306" t="str">
        <f>Block[[#This Row],[服装]]&amp;Block[[#This Row],[名前]]&amp;Block[[#This Row],[レアリティ]]</f>
        <v>スパイ孤爪研磨ICONIC</v>
      </c>
    </row>
    <row r="307" spans="1:24" x14ac:dyDescent="0.25">
      <c r="A307">
        <f>VLOOKUP(Block[[#This Row],[No用]],SetNo[[No.用]:[vlookup 用]],2,FALSE)</f>
        <v>85</v>
      </c>
      <c r="B307">
        <f>IF(ROW()=2,1,IF(A306&lt;&gt;Block[[#This Row],[No]],1,B306+1))</f>
        <v>2</v>
      </c>
      <c r="C307" s="1" t="s">
        <v>727</v>
      </c>
      <c r="D307" s="1" t="s">
        <v>39</v>
      </c>
      <c r="E307" s="1" t="s">
        <v>90</v>
      </c>
      <c r="F307" s="1" t="s">
        <v>31</v>
      </c>
      <c r="G307" s="1" t="s">
        <v>27</v>
      </c>
      <c r="H307" s="1" t="s">
        <v>71</v>
      </c>
      <c r="I307">
        <v>1</v>
      </c>
      <c r="J307" t="s">
        <v>246</v>
      </c>
      <c r="K307" t="s">
        <v>175</v>
      </c>
      <c r="L307" t="s">
        <v>162</v>
      </c>
      <c r="M307">
        <v>24</v>
      </c>
      <c r="N307">
        <v>0</v>
      </c>
      <c r="O307">
        <v>0</v>
      </c>
      <c r="P307">
        <v>0</v>
      </c>
      <c r="X307" t="str">
        <f>Block[[#This Row],[服装]]&amp;Block[[#This Row],[名前]]&amp;Block[[#This Row],[レアリティ]]</f>
        <v>スパイ孤爪研磨ICONIC</v>
      </c>
    </row>
    <row r="308" spans="1:24" x14ac:dyDescent="0.25">
      <c r="A308">
        <f>VLOOKUP(Block[[#This Row],[No用]],SetNo[[No.用]:[vlookup 用]],2,FALSE)</f>
        <v>85</v>
      </c>
      <c r="B308">
        <f>IF(ROW()=2,1,IF(A307&lt;&gt;Block[[#This Row],[No]],1,B307+1))</f>
        <v>3</v>
      </c>
      <c r="C308" s="1" t="s">
        <v>727</v>
      </c>
      <c r="D308" s="1" t="s">
        <v>39</v>
      </c>
      <c r="E308" s="1" t="s">
        <v>90</v>
      </c>
      <c r="F308" s="1" t="s">
        <v>31</v>
      </c>
      <c r="G308" s="1" t="s">
        <v>27</v>
      </c>
      <c r="H308" s="1" t="s">
        <v>71</v>
      </c>
      <c r="I308">
        <v>1</v>
      </c>
      <c r="J308" t="s">
        <v>246</v>
      </c>
      <c r="K308" s="1" t="s">
        <v>247</v>
      </c>
      <c r="L308" t="s">
        <v>162</v>
      </c>
      <c r="M308">
        <v>24</v>
      </c>
      <c r="N308">
        <v>0</v>
      </c>
      <c r="O308">
        <v>0</v>
      </c>
      <c r="P308">
        <v>0</v>
      </c>
      <c r="X308" t="str">
        <f>Block[[#This Row],[服装]]&amp;Block[[#This Row],[名前]]&amp;Block[[#This Row],[レアリティ]]</f>
        <v>スパイ孤爪研磨ICONIC</v>
      </c>
    </row>
    <row r="309" spans="1:24" x14ac:dyDescent="0.25">
      <c r="A309">
        <f>VLOOKUP(Block[[#This Row],[No用]],SetNo[[No.用]:[vlookup 用]],2,FALSE)</f>
        <v>86</v>
      </c>
      <c r="B309">
        <f>IF(ROW()=2,1,IF(A308&lt;&gt;Block[[#This Row],[No]],1,B308+1))</f>
        <v>1</v>
      </c>
      <c r="C309" s="1" t="s">
        <v>790</v>
      </c>
      <c r="D309" s="1" t="s">
        <v>39</v>
      </c>
      <c r="E309" s="1" t="s">
        <v>77</v>
      </c>
      <c r="F309" s="1" t="s">
        <v>31</v>
      </c>
      <c r="G309" s="1" t="s">
        <v>27</v>
      </c>
      <c r="H309" s="1" t="s">
        <v>71</v>
      </c>
      <c r="I309">
        <v>1</v>
      </c>
      <c r="J309" t="s">
        <v>246</v>
      </c>
      <c r="K309" t="s">
        <v>174</v>
      </c>
      <c r="L309" t="s">
        <v>162</v>
      </c>
      <c r="M309">
        <v>24</v>
      </c>
      <c r="N309">
        <v>0</v>
      </c>
      <c r="O309">
        <v>0</v>
      </c>
      <c r="P309">
        <v>0</v>
      </c>
      <c r="X309" t="str">
        <f>Block[[#This Row],[服装]]&amp;Block[[#This Row],[名前]]&amp;Block[[#This Row],[レアリティ]]</f>
        <v>Xmas2孤爪研磨ICONIC</v>
      </c>
    </row>
    <row r="310" spans="1:24" x14ac:dyDescent="0.25">
      <c r="A310">
        <f>VLOOKUP(Block[[#This Row],[No用]],SetNo[[No.用]:[vlookup 用]],2,FALSE)</f>
        <v>86</v>
      </c>
      <c r="B310">
        <f>IF(ROW()=2,1,IF(A309&lt;&gt;Block[[#This Row],[No]],1,B309+1))</f>
        <v>2</v>
      </c>
      <c r="C310" s="1" t="s">
        <v>790</v>
      </c>
      <c r="D310" s="1" t="s">
        <v>39</v>
      </c>
      <c r="E310" s="1" t="s">
        <v>77</v>
      </c>
      <c r="F310" s="1" t="s">
        <v>31</v>
      </c>
      <c r="G310" s="1" t="s">
        <v>27</v>
      </c>
      <c r="H310" s="1" t="s">
        <v>71</v>
      </c>
      <c r="I310">
        <v>1</v>
      </c>
      <c r="J310" t="s">
        <v>246</v>
      </c>
      <c r="K310" t="s">
        <v>175</v>
      </c>
      <c r="L310" t="s">
        <v>162</v>
      </c>
      <c r="M310">
        <v>24</v>
      </c>
      <c r="N310">
        <v>0</v>
      </c>
      <c r="O310">
        <v>0</v>
      </c>
      <c r="P310">
        <v>0</v>
      </c>
      <c r="X310" t="str">
        <f>Block[[#This Row],[服装]]&amp;Block[[#This Row],[名前]]&amp;Block[[#This Row],[レアリティ]]</f>
        <v>Xmas2孤爪研磨ICONIC</v>
      </c>
    </row>
    <row r="311" spans="1:24" x14ac:dyDescent="0.25">
      <c r="A311">
        <f>VLOOKUP(Block[[#This Row],[No用]],SetNo[[No.用]:[vlookup 用]],2,FALSE)</f>
        <v>86</v>
      </c>
      <c r="B311">
        <f>IF(ROW()=2,1,IF(A310&lt;&gt;Block[[#This Row],[No]],1,B310+1))</f>
        <v>3</v>
      </c>
      <c r="C311" s="1" t="s">
        <v>790</v>
      </c>
      <c r="D311" s="1" t="s">
        <v>39</v>
      </c>
      <c r="E311" s="1" t="s">
        <v>77</v>
      </c>
      <c r="F311" s="1" t="s">
        <v>31</v>
      </c>
      <c r="G311" s="1" t="s">
        <v>27</v>
      </c>
      <c r="H311" s="1" t="s">
        <v>71</v>
      </c>
      <c r="I311">
        <v>1</v>
      </c>
      <c r="J311" t="s">
        <v>246</v>
      </c>
      <c r="K311" s="1" t="s">
        <v>247</v>
      </c>
      <c r="L311" t="s">
        <v>162</v>
      </c>
      <c r="M311">
        <v>24</v>
      </c>
      <c r="N311">
        <v>0</v>
      </c>
      <c r="O311">
        <v>0</v>
      </c>
      <c r="P311">
        <v>0</v>
      </c>
      <c r="X311" t="str">
        <f>Block[[#This Row],[服装]]&amp;Block[[#This Row],[名前]]&amp;Block[[#This Row],[レアリティ]]</f>
        <v>Xmas2孤爪研磨ICONIC</v>
      </c>
    </row>
    <row r="312" spans="1:24" x14ac:dyDescent="0.25">
      <c r="A312">
        <f>VLOOKUP(Block[[#This Row],[No用]],SetNo[[No.用]:[vlookup 用]],2,FALSE)</f>
        <v>87</v>
      </c>
      <c r="B312">
        <f>IF(ROW()=2,1,IF(A311&lt;&gt;Block[[#This Row],[No]],1,B311+1))</f>
        <v>1</v>
      </c>
      <c r="C312" s="1" t="s">
        <v>911</v>
      </c>
      <c r="D312" s="1" t="s">
        <v>39</v>
      </c>
      <c r="E312" s="1" t="s">
        <v>73</v>
      </c>
      <c r="F312" s="1" t="s">
        <v>31</v>
      </c>
      <c r="G312" s="1" t="s">
        <v>27</v>
      </c>
      <c r="H312" s="1" t="s">
        <v>71</v>
      </c>
      <c r="I312">
        <v>1</v>
      </c>
      <c r="J312" t="s">
        <v>246</v>
      </c>
      <c r="K312" t="s">
        <v>174</v>
      </c>
      <c r="L312" t="s">
        <v>162</v>
      </c>
      <c r="M312">
        <v>24</v>
      </c>
      <c r="N312">
        <v>0</v>
      </c>
      <c r="O312">
        <v>0</v>
      </c>
      <c r="P312">
        <v>0</v>
      </c>
      <c r="X312" t="str">
        <f>Block[[#This Row],[服装]]&amp;Block[[#This Row],[名前]]&amp;Block[[#This Row],[レアリティ]]</f>
        <v>中学生孤爪研磨ICONIC</v>
      </c>
    </row>
    <row r="313" spans="1:24" x14ac:dyDescent="0.25">
      <c r="A313">
        <f>VLOOKUP(Block[[#This Row],[No用]],SetNo[[No.用]:[vlookup 用]],2,FALSE)</f>
        <v>87</v>
      </c>
      <c r="B313">
        <f>IF(ROW()=2,1,IF(A312&lt;&gt;Block[[#This Row],[No]],1,B312+1))</f>
        <v>2</v>
      </c>
      <c r="C313" s="1" t="s">
        <v>911</v>
      </c>
      <c r="D313" s="1" t="s">
        <v>39</v>
      </c>
      <c r="E313" s="1" t="s">
        <v>73</v>
      </c>
      <c r="F313" s="1" t="s">
        <v>31</v>
      </c>
      <c r="G313" s="1" t="s">
        <v>27</v>
      </c>
      <c r="H313" s="1" t="s">
        <v>71</v>
      </c>
      <c r="I313">
        <v>1</v>
      </c>
      <c r="J313" t="s">
        <v>246</v>
      </c>
      <c r="K313" t="s">
        <v>175</v>
      </c>
      <c r="L313" t="s">
        <v>162</v>
      </c>
      <c r="M313">
        <v>24</v>
      </c>
      <c r="N313">
        <v>0</v>
      </c>
      <c r="O313">
        <v>0</v>
      </c>
      <c r="P313">
        <v>0</v>
      </c>
      <c r="X313" t="str">
        <f>Block[[#This Row],[服装]]&amp;Block[[#This Row],[名前]]&amp;Block[[#This Row],[レアリティ]]</f>
        <v>中学生孤爪研磨ICONIC</v>
      </c>
    </row>
    <row r="314" spans="1:24" x14ac:dyDescent="0.25">
      <c r="A314">
        <f>VLOOKUP(Block[[#This Row],[No用]],SetNo[[No.用]:[vlookup 用]],2,FALSE)</f>
        <v>87</v>
      </c>
      <c r="B314">
        <f>IF(ROW()=2,1,IF(A313&lt;&gt;Block[[#This Row],[No]],1,B313+1))</f>
        <v>3</v>
      </c>
      <c r="C314" s="1" t="s">
        <v>911</v>
      </c>
      <c r="D314" s="1" t="s">
        <v>39</v>
      </c>
      <c r="E314" s="1" t="s">
        <v>73</v>
      </c>
      <c r="F314" s="1" t="s">
        <v>31</v>
      </c>
      <c r="G314" s="1" t="s">
        <v>27</v>
      </c>
      <c r="H314" s="1" t="s">
        <v>71</v>
      </c>
      <c r="I314">
        <v>1</v>
      </c>
      <c r="J314" t="s">
        <v>246</v>
      </c>
      <c r="K314" s="1" t="s">
        <v>247</v>
      </c>
      <c r="L314" t="s">
        <v>162</v>
      </c>
      <c r="M314">
        <v>24</v>
      </c>
      <c r="N314">
        <v>0</v>
      </c>
      <c r="O314">
        <v>0</v>
      </c>
      <c r="P314">
        <v>0</v>
      </c>
      <c r="X314" t="str">
        <f>Block[[#This Row],[服装]]&amp;Block[[#This Row],[名前]]&amp;Block[[#This Row],[レアリティ]]</f>
        <v>中学生孤爪研磨ICONIC</v>
      </c>
    </row>
    <row r="315" spans="1:24" x14ac:dyDescent="0.25">
      <c r="A315">
        <f>VLOOKUP(Block[[#This Row],[No用]],SetNo[[No.用]:[vlookup 用]],2,FALSE)</f>
        <v>87</v>
      </c>
      <c r="B315">
        <f>IF(ROW()=2,1,IF(A314&lt;&gt;Block[[#This Row],[No]],1,B314+1))</f>
        <v>4</v>
      </c>
      <c r="C315" s="1" t="s">
        <v>911</v>
      </c>
      <c r="D315" s="1" t="s">
        <v>39</v>
      </c>
      <c r="E315" s="1" t="s">
        <v>73</v>
      </c>
      <c r="F315" s="1" t="s">
        <v>31</v>
      </c>
      <c r="G315" s="1" t="s">
        <v>27</v>
      </c>
      <c r="H315" s="1" t="s">
        <v>71</v>
      </c>
      <c r="I315">
        <v>1</v>
      </c>
      <c r="J315" t="s">
        <v>246</v>
      </c>
      <c r="K315" s="1" t="s">
        <v>183</v>
      </c>
      <c r="L315" s="1" t="s">
        <v>224</v>
      </c>
      <c r="M315">
        <v>43</v>
      </c>
      <c r="N315">
        <v>0</v>
      </c>
      <c r="O315">
        <v>53</v>
      </c>
      <c r="P315">
        <v>0</v>
      </c>
      <c r="W315" s="1" t="s">
        <v>1382</v>
      </c>
      <c r="X315" t="str">
        <f>Block[[#This Row],[服装]]&amp;Block[[#This Row],[名前]]&amp;Block[[#This Row],[レアリティ]]</f>
        <v>中学生孤爪研磨ICONIC</v>
      </c>
    </row>
    <row r="316" spans="1:24" x14ac:dyDescent="0.25">
      <c r="A316">
        <f>VLOOKUP(Block[[#This Row],[No用]],SetNo[[No.用]:[vlookup 用]],2,FALSE)</f>
        <v>88</v>
      </c>
      <c r="B316">
        <f>IF(ROW()=2,1,IF(A315&lt;&gt;Block[[#This Row],[No]],1,B315+1))</f>
        <v>1</v>
      </c>
      <c r="C316" s="1" t="s">
        <v>1031</v>
      </c>
      <c r="D316" s="1" t="s">
        <v>39</v>
      </c>
      <c r="E316" s="1" t="s">
        <v>90</v>
      </c>
      <c r="F316" s="1" t="s">
        <v>31</v>
      </c>
      <c r="G316" s="1" t="s">
        <v>27</v>
      </c>
      <c r="H316" s="1" t="s">
        <v>71</v>
      </c>
      <c r="I316">
        <v>1</v>
      </c>
      <c r="J316" t="s">
        <v>246</v>
      </c>
      <c r="K316" s="1" t="s">
        <v>174</v>
      </c>
      <c r="L316" s="1" t="s">
        <v>162</v>
      </c>
      <c r="M316">
        <v>24</v>
      </c>
      <c r="N316">
        <v>0</v>
      </c>
      <c r="O316">
        <v>0</v>
      </c>
      <c r="P316">
        <v>0</v>
      </c>
      <c r="X316" t="str">
        <f>Block[[#This Row],[服装]]&amp;Block[[#This Row],[名前]]&amp;Block[[#This Row],[レアリティ]]</f>
        <v>ハロウィン孤爪研磨ICONIC</v>
      </c>
    </row>
    <row r="317" spans="1:24" x14ac:dyDescent="0.25">
      <c r="A317">
        <f>VLOOKUP(Block[[#This Row],[No用]],SetNo[[No.用]:[vlookup 用]],2,FALSE)</f>
        <v>88</v>
      </c>
      <c r="B317">
        <f>IF(ROW()=2,1,IF(A316&lt;&gt;Block[[#This Row],[No]],1,B316+1))</f>
        <v>2</v>
      </c>
      <c r="C317" s="1" t="s">
        <v>1031</v>
      </c>
      <c r="D317" s="1" t="s">
        <v>39</v>
      </c>
      <c r="E317" s="1" t="s">
        <v>90</v>
      </c>
      <c r="F317" s="1" t="s">
        <v>31</v>
      </c>
      <c r="G317" s="1" t="s">
        <v>27</v>
      </c>
      <c r="H317" s="1" t="s">
        <v>71</v>
      </c>
      <c r="I317">
        <v>1</v>
      </c>
      <c r="J317" t="s">
        <v>246</v>
      </c>
      <c r="K317" s="1" t="s">
        <v>175</v>
      </c>
      <c r="L317" s="1" t="s">
        <v>162</v>
      </c>
      <c r="M317">
        <v>24</v>
      </c>
      <c r="N317">
        <v>0</v>
      </c>
      <c r="O317">
        <v>0</v>
      </c>
      <c r="P317">
        <v>0</v>
      </c>
      <c r="X317" t="str">
        <f>Block[[#This Row],[服装]]&amp;Block[[#This Row],[名前]]&amp;Block[[#This Row],[レアリティ]]</f>
        <v>ハロウィン孤爪研磨ICONIC</v>
      </c>
    </row>
    <row r="318" spans="1:24" x14ac:dyDescent="0.25">
      <c r="A318">
        <f>VLOOKUP(Block[[#This Row],[No用]],SetNo[[No.用]:[vlookup 用]],2,FALSE)</f>
        <v>88</v>
      </c>
      <c r="B318">
        <f>IF(ROW()=2,1,IF(A317&lt;&gt;Block[[#This Row],[No]],1,B317+1))</f>
        <v>3</v>
      </c>
      <c r="C318" s="1" t="s">
        <v>1031</v>
      </c>
      <c r="D318" s="1" t="s">
        <v>39</v>
      </c>
      <c r="E318" s="1" t="s">
        <v>90</v>
      </c>
      <c r="F318" s="1" t="s">
        <v>31</v>
      </c>
      <c r="G318" s="1" t="s">
        <v>27</v>
      </c>
      <c r="H318" s="1" t="s">
        <v>71</v>
      </c>
      <c r="I318">
        <v>1</v>
      </c>
      <c r="J318" t="s">
        <v>246</v>
      </c>
      <c r="K318" s="1" t="s">
        <v>247</v>
      </c>
      <c r="L318" s="1" t="s">
        <v>162</v>
      </c>
      <c r="M318">
        <v>24</v>
      </c>
      <c r="N318">
        <v>0</v>
      </c>
      <c r="O318">
        <v>0</v>
      </c>
      <c r="P318">
        <v>0</v>
      </c>
      <c r="X318" t="str">
        <f>Block[[#This Row],[服装]]&amp;Block[[#This Row],[名前]]&amp;Block[[#This Row],[レアリティ]]</f>
        <v>ハロウィン孤爪研磨ICONIC</v>
      </c>
    </row>
    <row r="319" spans="1:24" x14ac:dyDescent="0.25">
      <c r="A319">
        <f>VLOOKUP(Block[[#This Row],[No用]],SetNo[[No.用]:[vlookup 用]],2,FALSE)</f>
        <v>89</v>
      </c>
      <c r="B319">
        <f>IF(ROW()=2,1,IF(A318&lt;&gt;Block[[#This Row],[No]],1,B318+1))</f>
        <v>1</v>
      </c>
      <c r="C319" s="1" t="s">
        <v>1364</v>
      </c>
      <c r="D319" s="1" t="s">
        <v>39</v>
      </c>
      <c r="E319" s="1" t="s">
        <v>77</v>
      </c>
      <c r="F319" s="1" t="s">
        <v>31</v>
      </c>
      <c r="G319" s="1" t="s">
        <v>27</v>
      </c>
      <c r="H319" s="1" t="s">
        <v>71</v>
      </c>
      <c r="I319">
        <v>1</v>
      </c>
      <c r="J319" t="s">
        <v>246</v>
      </c>
      <c r="K319" s="1" t="s">
        <v>174</v>
      </c>
      <c r="L319" s="1" t="s">
        <v>162</v>
      </c>
      <c r="M319">
        <v>25</v>
      </c>
      <c r="N319">
        <v>0</v>
      </c>
      <c r="O319">
        <v>0</v>
      </c>
      <c r="P319">
        <v>0</v>
      </c>
      <c r="X319" t="str">
        <f>Block[[#This Row],[服装]]&amp;Block[[#This Row],[名前]]&amp;Block[[#This Row],[レアリティ]]</f>
        <v>寝正月孤爪研磨ICONIC</v>
      </c>
    </row>
    <row r="320" spans="1:24" x14ac:dyDescent="0.25">
      <c r="A320">
        <f>VLOOKUP(Block[[#This Row],[No用]],SetNo[[No.用]:[vlookup 用]],2,FALSE)</f>
        <v>89</v>
      </c>
      <c r="B320">
        <f>IF(ROW()=2,1,IF(A319&lt;&gt;Block[[#This Row],[No]],1,B319+1))</f>
        <v>2</v>
      </c>
      <c r="C320" s="1" t="s">
        <v>1364</v>
      </c>
      <c r="D320" s="1" t="s">
        <v>39</v>
      </c>
      <c r="E320" s="1" t="s">
        <v>77</v>
      </c>
      <c r="F320" s="1" t="s">
        <v>31</v>
      </c>
      <c r="G320" s="1" t="s">
        <v>27</v>
      </c>
      <c r="H320" s="1" t="s">
        <v>71</v>
      </c>
      <c r="I320">
        <v>1</v>
      </c>
      <c r="J320" t="s">
        <v>246</v>
      </c>
      <c r="K320" s="1" t="s">
        <v>175</v>
      </c>
      <c r="L320" s="1" t="s">
        <v>162</v>
      </c>
      <c r="M320">
        <v>25</v>
      </c>
      <c r="N320">
        <v>0</v>
      </c>
      <c r="O320">
        <v>0</v>
      </c>
      <c r="P320">
        <v>0</v>
      </c>
      <c r="X320" t="str">
        <f>Block[[#This Row],[服装]]&amp;Block[[#This Row],[名前]]&amp;Block[[#This Row],[レアリティ]]</f>
        <v>寝正月孤爪研磨ICONIC</v>
      </c>
    </row>
    <row r="321" spans="1:24" x14ac:dyDescent="0.25">
      <c r="A321">
        <f>VLOOKUP(Block[[#This Row],[No用]],SetNo[[No.用]:[vlookup 用]],2,FALSE)</f>
        <v>89</v>
      </c>
      <c r="B321">
        <f>IF(ROW()=2,1,IF(A320&lt;&gt;Block[[#This Row],[No]],1,B320+1))</f>
        <v>3</v>
      </c>
      <c r="C321" s="1" t="s">
        <v>1364</v>
      </c>
      <c r="D321" s="1" t="s">
        <v>39</v>
      </c>
      <c r="E321" s="1" t="s">
        <v>77</v>
      </c>
      <c r="F321" s="1" t="s">
        <v>31</v>
      </c>
      <c r="G321" s="1" t="s">
        <v>27</v>
      </c>
      <c r="H321" s="1" t="s">
        <v>71</v>
      </c>
      <c r="I321">
        <v>1</v>
      </c>
      <c r="J321" t="s">
        <v>246</v>
      </c>
      <c r="K321" s="1" t="s">
        <v>247</v>
      </c>
      <c r="L321" s="1" t="s">
        <v>162</v>
      </c>
      <c r="M321">
        <v>25</v>
      </c>
      <c r="N321">
        <v>0</v>
      </c>
      <c r="O321">
        <v>0</v>
      </c>
      <c r="P321">
        <v>0</v>
      </c>
      <c r="X321" t="str">
        <f>Block[[#This Row],[服装]]&amp;Block[[#This Row],[名前]]&amp;Block[[#This Row],[レアリティ]]</f>
        <v>寝正月孤爪研磨ICONIC</v>
      </c>
    </row>
    <row r="322" spans="1:24" x14ac:dyDescent="0.25">
      <c r="A322">
        <f>VLOOKUP(Block[[#This Row],[No用]],SetNo[[No.用]:[vlookup 用]],2,FALSE)</f>
        <v>90</v>
      </c>
      <c r="B322">
        <f>IF(ROW()=2,1,IF(A321&lt;&gt;Block[[#This Row],[No]],1,B321+1))</f>
        <v>1</v>
      </c>
      <c r="C322" s="1" t="s">
        <v>1674</v>
      </c>
      <c r="D322" s="1" t="s">
        <v>39</v>
      </c>
      <c r="E322" s="1" t="s">
        <v>73</v>
      </c>
      <c r="F322" s="1" t="s">
        <v>31</v>
      </c>
      <c r="G322" s="1" t="s">
        <v>27</v>
      </c>
      <c r="H322" s="1" t="s">
        <v>71</v>
      </c>
      <c r="I322">
        <v>1</v>
      </c>
      <c r="J322" t="s">
        <v>246</v>
      </c>
      <c r="K322" s="1" t="s">
        <v>174</v>
      </c>
      <c r="L322" s="1" t="s">
        <v>162</v>
      </c>
      <c r="M322">
        <v>25</v>
      </c>
      <c r="N322">
        <v>0</v>
      </c>
      <c r="O322">
        <v>0</v>
      </c>
      <c r="P322">
        <v>0</v>
      </c>
      <c r="X322" t="str">
        <f>Block[[#This Row],[服装]]&amp;Block[[#This Row],[名前]]&amp;Block[[#This Row],[レアリティ]]</f>
        <v>思い出孤爪研磨ICONIC</v>
      </c>
    </row>
    <row r="323" spans="1:24" x14ac:dyDescent="0.25">
      <c r="A323">
        <f>VLOOKUP(Block[[#This Row],[No用]],SetNo[[No.用]:[vlookup 用]],2,FALSE)</f>
        <v>90</v>
      </c>
      <c r="B323">
        <f>IF(ROW()=2,1,IF(A322&lt;&gt;Block[[#This Row],[No]],1,B322+1))</f>
        <v>2</v>
      </c>
      <c r="C323" s="1" t="s">
        <v>1674</v>
      </c>
      <c r="D323" s="1" t="s">
        <v>39</v>
      </c>
      <c r="E323" s="1" t="s">
        <v>73</v>
      </c>
      <c r="F323" s="1" t="s">
        <v>31</v>
      </c>
      <c r="G323" s="1" t="s">
        <v>27</v>
      </c>
      <c r="H323" s="1" t="s">
        <v>71</v>
      </c>
      <c r="I323">
        <v>1</v>
      </c>
      <c r="J323" t="s">
        <v>246</v>
      </c>
      <c r="K323" s="1" t="s">
        <v>175</v>
      </c>
      <c r="L323" s="1" t="s">
        <v>162</v>
      </c>
      <c r="M323">
        <v>25</v>
      </c>
      <c r="N323">
        <v>0</v>
      </c>
      <c r="O323">
        <v>0</v>
      </c>
      <c r="P323">
        <v>0</v>
      </c>
      <c r="X323" t="str">
        <f>Block[[#This Row],[服装]]&amp;Block[[#This Row],[名前]]&amp;Block[[#This Row],[レアリティ]]</f>
        <v>思い出孤爪研磨ICONIC</v>
      </c>
    </row>
    <row r="324" spans="1:24" x14ac:dyDescent="0.25">
      <c r="A324">
        <f>VLOOKUP(Block[[#This Row],[No用]],SetNo[[No.用]:[vlookup 用]],2,FALSE)</f>
        <v>90</v>
      </c>
      <c r="B324">
        <f>IF(ROW()=2,1,IF(A323&lt;&gt;Block[[#This Row],[No]],1,B323+1))</f>
        <v>3</v>
      </c>
      <c r="C324" s="1" t="s">
        <v>1674</v>
      </c>
      <c r="D324" s="1" t="s">
        <v>39</v>
      </c>
      <c r="E324" s="1" t="s">
        <v>73</v>
      </c>
      <c r="F324" s="1" t="s">
        <v>31</v>
      </c>
      <c r="G324" s="1" t="s">
        <v>27</v>
      </c>
      <c r="H324" s="1" t="s">
        <v>71</v>
      </c>
      <c r="I324">
        <v>1</v>
      </c>
      <c r="J324" t="s">
        <v>246</v>
      </c>
      <c r="K324" s="1" t="s">
        <v>247</v>
      </c>
      <c r="L324" s="1" t="s">
        <v>162</v>
      </c>
      <c r="M324">
        <v>25</v>
      </c>
      <c r="N324">
        <v>0</v>
      </c>
      <c r="O324">
        <v>0</v>
      </c>
      <c r="P324">
        <v>0</v>
      </c>
      <c r="X324" t="str">
        <f>Block[[#This Row],[服装]]&amp;Block[[#This Row],[名前]]&amp;Block[[#This Row],[レアリティ]]</f>
        <v>思い出孤爪研磨ICONIC</v>
      </c>
    </row>
    <row r="325" spans="1:24" x14ac:dyDescent="0.25">
      <c r="A325">
        <f>VLOOKUP(Block[[#This Row],[No用]],SetNo[[No.用]:[vlookup 用]],2,FALSE)</f>
        <v>91</v>
      </c>
      <c r="B325">
        <f>IF(ROW()=2,1,IF(A318&lt;&gt;Block[[#This Row],[No]],1,B318+1))</f>
        <v>1</v>
      </c>
      <c r="C325" t="s">
        <v>108</v>
      </c>
      <c r="D325" t="s">
        <v>40</v>
      </c>
      <c r="E325" t="s">
        <v>23</v>
      </c>
      <c r="F325" t="s">
        <v>26</v>
      </c>
      <c r="G325" t="s">
        <v>27</v>
      </c>
      <c r="H325" t="s">
        <v>71</v>
      </c>
      <c r="I325">
        <v>1</v>
      </c>
      <c r="J325" t="s">
        <v>246</v>
      </c>
      <c r="K325" t="s">
        <v>174</v>
      </c>
      <c r="L325" t="s">
        <v>162</v>
      </c>
      <c r="M325">
        <v>31</v>
      </c>
      <c r="N325">
        <v>0</v>
      </c>
      <c r="O325">
        <v>0</v>
      </c>
      <c r="P325">
        <v>0</v>
      </c>
      <c r="X325" t="str">
        <f>Block[[#This Row],[服装]]&amp;Block[[#This Row],[名前]]&amp;Block[[#This Row],[レアリティ]]</f>
        <v>ユニフォーム黒尾鉄朗ICONIC</v>
      </c>
    </row>
    <row r="326" spans="1:24" x14ac:dyDescent="0.25">
      <c r="A326">
        <f>VLOOKUP(Block[[#This Row],[No用]],SetNo[[No.用]:[vlookup 用]],2,FALSE)</f>
        <v>91</v>
      </c>
      <c r="B326">
        <f>IF(ROW()=2,1,IF(A325&lt;&gt;Block[[#This Row],[No]],1,B325+1))</f>
        <v>2</v>
      </c>
      <c r="C326" t="s">
        <v>108</v>
      </c>
      <c r="D326" t="s">
        <v>40</v>
      </c>
      <c r="E326" t="s">
        <v>23</v>
      </c>
      <c r="F326" t="s">
        <v>26</v>
      </c>
      <c r="G326" t="s">
        <v>27</v>
      </c>
      <c r="H326" t="s">
        <v>71</v>
      </c>
      <c r="I326">
        <v>1</v>
      </c>
      <c r="J326" t="s">
        <v>246</v>
      </c>
      <c r="K326" t="s">
        <v>175</v>
      </c>
      <c r="L326" t="s">
        <v>162</v>
      </c>
      <c r="M326">
        <v>31</v>
      </c>
      <c r="N326">
        <v>0</v>
      </c>
      <c r="O326">
        <v>0</v>
      </c>
      <c r="P326">
        <v>0</v>
      </c>
      <c r="X326" t="str">
        <f>Block[[#This Row],[服装]]&amp;Block[[#This Row],[名前]]&amp;Block[[#This Row],[レアリティ]]</f>
        <v>ユニフォーム黒尾鉄朗ICONIC</v>
      </c>
    </row>
    <row r="327" spans="1:24" x14ac:dyDescent="0.25">
      <c r="A327">
        <f>VLOOKUP(Block[[#This Row],[No用]],SetNo[[No.用]:[vlookup 用]],2,FALSE)</f>
        <v>91</v>
      </c>
      <c r="B327">
        <f>IF(ROW()=2,1,IF(A326&lt;&gt;Block[[#This Row],[No]],1,B326+1))</f>
        <v>3</v>
      </c>
      <c r="C327" t="s">
        <v>108</v>
      </c>
      <c r="D327" t="s">
        <v>40</v>
      </c>
      <c r="E327" t="s">
        <v>23</v>
      </c>
      <c r="F327" t="s">
        <v>26</v>
      </c>
      <c r="G327" t="s">
        <v>27</v>
      </c>
      <c r="H327" t="s">
        <v>71</v>
      </c>
      <c r="I327">
        <v>1</v>
      </c>
      <c r="J327" t="s">
        <v>246</v>
      </c>
      <c r="K327" t="s">
        <v>176</v>
      </c>
      <c r="L327" t="s">
        <v>162</v>
      </c>
      <c r="M327">
        <v>31</v>
      </c>
      <c r="N327">
        <v>0</v>
      </c>
      <c r="O327">
        <v>0</v>
      </c>
      <c r="P327">
        <v>0</v>
      </c>
      <c r="X327" t="str">
        <f>Block[[#This Row],[服装]]&amp;Block[[#This Row],[名前]]&amp;Block[[#This Row],[レアリティ]]</f>
        <v>ユニフォーム黒尾鉄朗ICONIC</v>
      </c>
    </row>
    <row r="328" spans="1:24" x14ac:dyDescent="0.25">
      <c r="A328">
        <f>VLOOKUP(Block[[#This Row],[No用]],SetNo[[No.用]:[vlookup 用]],2,FALSE)</f>
        <v>91</v>
      </c>
      <c r="B328">
        <f>IF(ROW()=2,1,IF(A327&lt;&gt;Block[[#This Row],[No]],1,B327+1))</f>
        <v>4</v>
      </c>
      <c r="C328" t="s">
        <v>108</v>
      </c>
      <c r="D328" t="s">
        <v>40</v>
      </c>
      <c r="E328" t="s">
        <v>23</v>
      </c>
      <c r="F328" t="s">
        <v>26</v>
      </c>
      <c r="G328" t="s">
        <v>27</v>
      </c>
      <c r="H328" t="s">
        <v>71</v>
      </c>
      <c r="I328">
        <v>1</v>
      </c>
      <c r="J328" t="s">
        <v>246</v>
      </c>
      <c r="K328" t="s">
        <v>192</v>
      </c>
      <c r="L328" t="s">
        <v>162</v>
      </c>
      <c r="M328">
        <v>31</v>
      </c>
      <c r="N328">
        <v>0</v>
      </c>
      <c r="O328">
        <v>0</v>
      </c>
      <c r="P328">
        <v>0</v>
      </c>
      <c r="X328" t="str">
        <f>Block[[#This Row],[服装]]&amp;Block[[#This Row],[名前]]&amp;Block[[#This Row],[レアリティ]]</f>
        <v>ユニフォーム黒尾鉄朗ICONIC</v>
      </c>
    </row>
    <row r="329" spans="1:24" x14ac:dyDescent="0.25">
      <c r="A329">
        <f>VLOOKUP(Block[[#This Row],[No用]],SetNo[[No.用]:[vlookup 用]],2,FALSE)</f>
        <v>91</v>
      </c>
      <c r="B329">
        <f>IF(ROW()=2,1,IF(A328&lt;&gt;Block[[#This Row],[No]],1,B328+1))</f>
        <v>5</v>
      </c>
      <c r="C329" t="s">
        <v>108</v>
      </c>
      <c r="D329" t="s">
        <v>40</v>
      </c>
      <c r="E329" t="s">
        <v>23</v>
      </c>
      <c r="F329" t="s">
        <v>26</v>
      </c>
      <c r="G329" t="s">
        <v>27</v>
      </c>
      <c r="H329" t="s">
        <v>71</v>
      </c>
      <c r="I329">
        <v>1</v>
      </c>
      <c r="J329" t="s">
        <v>246</v>
      </c>
      <c r="K329" t="s">
        <v>177</v>
      </c>
      <c r="L329" t="s">
        <v>162</v>
      </c>
      <c r="M329">
        <v>31</v>
      </c>
      <c r="N329">
        <v>0</v>
      </c>
      <c r="O329">
        <v>0</v>
      </c>
      <c r="P329">
        <v>0</v>
      </c>
      <c r="X329" t="str">
        <f>Block[[#This Row],[服装]]&amp;Block[[#This Row],[名前]]&amp;Block[[#This Row],[レアリティ]]</f>
        <v>ユニフォーム黒尾鉄朗ICONIC</v>
      </c>
    </row>
    <row r="330" spans="1:24" x14ac:dyDescent="0.25">
      <c r="A330">
        <f>VLOOKUP(Block[[#This Row],[No用]],SetNo[[No.用]:[vlookup 用]],2,FALSE)</f>
        <v>91</v>
      </c>
      <c r="B330">
        <f>IF(ROW()=2,1,IF(A329&lt;&gt;Block[[#This Row],[No]],1,B329+1))</f>
        <v>6</v>
      </c>
      <c r="C330" t="s">
        <v>108</v>
      </c>
      <c r="D330" t="s">
        <v>40</v>
      </c>
      <c r="E330" t="s">
        <v>23</v>
      </c>
      <c r="F330" t="s">
        <v>26</v>
      </c>
      <c r="G330" t="s">
        <v>27</v>
      </c>
      <c r="H330" t="s">
        <v>71</v>
      </c>
      <c r="I330">
        <v>1</v>
      </c>
      <c r="J330" t="s">
        <v>246</v>
      </c>
      <c r="K330" s="1" t="s">
        <v>247</v>
      </c>
      <c r="L330" t="s">
        <v>162</v>
      </c>
      <c r="M330">
        <v>34</v>
      </c>
      <c r="N330">
        <v>0</v>
      </c>
      <c r="O330">
        <v>0</v>
      </c>
      <c r="P330">
        <v>0</v>
      </c>
      <c r="X330" t="str">
        <f>Block[[#This Row],[服装]]&amp;Block[[#This Row],[名前]]&amp;Block[[#This Row],[レアリティ]]</f>
        <v>ユニフォーム黒尾鉄朗ICONIC</v>
      </c>
    </row>
    <row r="331" spans="1:24" x14ac:dyDescent="0.25">
      <c r="A331">
        <f>VLOOKUP(Block[[#This Row],[No用]],SetNo[[No.用]:[vlookup 用]],2,FALSE)</f>
        <v>91</v>
      </c>
      <c r="B331">
        <f>IF(ROW()=2,1,IF(A330&lt;&gt;Block[[#This Row],[No]],1,B330+1))</f>
        <v>7</v>
      </c>
      <c r="C331" t="s">
        <v>108</v>
      </c>
      <c r="D331" t="s">
        <v>40</v>
      </c>
      <c r="E331" t="s">
        <v>23</v>
      </c>
      <c r="F331" t="s">
        <v>26</v>
      </c>
      <c r="G331" t="s">
        <v>27</v>
      </c>
      <c r="H331" t="s">
        <v>71</v>
      </c>
      <c r="I331">
        <v>1</v>
      </c>
      <c r="J331" t="s">
        <v>246</v>
      </c>
      <c r="K331" t="s">
        <v>175</v>
      </c>
      <c r="L331" t="s">
        <v>224</v>
      </c>
      <c r="M331">
        <v>44</v>
      </c>
      <c r="N331">
        <v>0</v>
      </c>
      <c r="O331">
        <v>54</v>
      </c>
      <c r="P331">
        <v>0</v>
      </c>
      <c r="W331" s="1" t="s">
        <v>1056</v>
      </c>
      <c r="X331" t="str">
        <f>Block[[#This Row],[服装]]&amp;Block[[#This Row],[名前]]&amp;Block[[#This Row],[レアリティ]]</f>
        <v>ユニフォーム黒尾鉄朗ICONIC</v>
      </c>
    </row>
    <row r="332" spans="1:24" x14ac:dyDescent="0.25">
      <c r="A332">
        <f>VLOOKUP(Block[[#This Row],[No用]],SetNo[[No.用]:[vlookup 用]],2,FALSE)</f>
        <v>92</v>
      </c>
      <c r="B332">
        <f>IF(ROW()=2,1,IF(A331&lt;&gt;Block[[#This Row],[No]],1,B331+1))</f>
        <v>1</v>
      </c>
      <c r="C332" t="s">
        <v>149</v>
      </c>
      <c r="D332" t="s">
        <v>40</v>
      </c>
      <c r="E332" t="s">
        <v>73</v>
      </c>
      <c r="F332" t="s">
        <v>26</v>
      </c>
      <c r="G332" t="s">
        <v>27</v>
      </c>
      <c r="H332" t="s">
        <v>71</v>
      </c>
      <c r="I332">
        <v>1</v>
      </c>
      <c r="J332" t="s">
        <v>246</v>
      </c>
      <c r="K332" t="s">
        <v>174</v>
      </c>
      <c r="L332" t="s">
        <v>178</v>
      </c>
      <c r="M332">
        <v>32</v>
      </c>
      <c r="N332">
        <v>0</v>
      </c>
      <c r="O332">
        <v>0</v>
      </c>
      <c r="P332">
        <v>0</v>
      </c>
      <c r="X332" t="str">
        <f>Block[[#This Row],[服装]]&amp;Block[[#This Row],[名前]]&amp;Block[[#This Row],[レアリティ]]</f>
        <v>制服黒尾鉄朗ICONIC</v>
      </c>
    </row>
    <row r="333" spans="1:24" x14ac:dyDescent="0.25">
      <c r="A333">
        <f>VLOOKUP(Block[[#This Row],[No用]],SetNo[[No.用]:[vlookup 用]],2,FALSE)</f>
        <v>92</v>
      </c>
      <c r="B333">
        <f>IF(ROW()=2,1,IF(A332&lt;&gt;Block[[#This Row],[No]],1,B332+1))</f>
        <v>2</v>
      </c>
      <c r="C333" t="s">
        <v>149</v>
      </c>
      <c r="D333" t="s">
        <v>40</v>
      </c>
      <c r="E333" t="s">
        <v>73</v>
      </c>
      <c r="F333" t="s">
        <v>26</v>
      </c>
      <c r="G333" t="s">
        <v>27</v>
      </c>
      <c r="H333" t="s">
        <v>71</v>
      </c>
      <c r="I333">
        <v>1</v>
      </c>
      <c r="J333" t="s">
        <v>246</v>
      </c>
      <c r="K333" t="s">
        <v>175</v>
      </c>
      <c r="L333" t="s">
        <v>178</v>
      </c>
      <c r="M333">
        <v>32</v>
      </c>
      <c r="N333">
        <v>0</v>
      </c>
      <c r="O333">
        <v>0</v>
      </c>
      <c r="P333">
        <v>0</v>
      </c>
      <c r="X333" t="str">
        <f>Block[[#This Row],[服装]]&amp;Block[[#This Row],[名前]]&amp;Block[[#This Row],[レアリティ]]</f>
        <v>制服黒尾鉄朗ICONIC</v>
      </c>
    </row>
    <row r="334" spans="1:24" x14ac:dyDescent="0.25">
      <c r="A334">
        <f>VLOOKUP(Block[[#This Row],[No用]],SetNo[[No.用]:[vlookup 用]],2,FALSE)</f>
        <v>92</v>
      </c>
      <c r="B334">
        <f>IF(ROW()=2,1,IF(A333&lt;&gt;Block[[#This Row],[No]],1,B333+1))</f>
        <v>3</v>
      </c>
      <c r="C334" t="s">
        <v>149</v>
      </c>
      <c r="D334" t="s">
        <v>40</v>
      </c>
      <c r="E334" t="s">
        <v>73</v>
      </c>
      <c r="F334" t="s">
        <v>26</v>
      </c>
      <c r="G334" t="s">
        <v>27</v>
      </c>
      <c r="H334" t="s">
        <v>71</v>
      </c>
      <c r="I334">
        <v>1</v>
      </c>
      <c r="J334" t="s">
        <v>246</v>
      </c>
      <c r="K334" t="s">
        <v>176</v>
      </c>
      <c r="L334" t="s">
        <v>162</v>
      </c>
      <c r="M334">
        <v>31</v>
      </c>
      <c r="N334">
        <v>0</v>
      </c>
      <c r="O334">
        <v>0</v>
      </c>
      <c r="P334">
        <v>0</v>
      </c>
      <c r="X334" t="str">
        <f>Block[[#This Row],[服装]]&amp;Block[[#This Row],[名前]]&amp;Block[[#This Row],[レアリティ]]</f>
        <v>制服黒尾鉄朗ICONIC</v>
      </c>
    </row>
    <row r="335" spans="1:24" x14ac:dyDescent="0.25">
      <c r="A335">
        <f>VLOOKUP(Block[[#This Row],[No用]],SetNo[[No.用]:[vlookup 用]],2,FALSE)</f>
        <v>92</v>
      </c>
      <c r="B335">
        <f>IF(ROW()=2,1,IF(A334&lt;&gt;Block[[#This Row],[No]],1,B334+1))</f>
        <v>4</v>
      </c>
      <c r="C335" t="s">
        <v>149</v>
      </c>
      <c r="D335" t="s">
        <v>40</v>
      </c>
      <c r="E335" t="s">
        <v>73</v>
      </c>
      <c r="F335" t="s">
        <v>26</v>
      </c>
      <c r="G335" t="s">
        <v>27</v>
      </c>
      <c r="H335" t="s">
        <v>71</v>
      </c>
      <c r="I335">
        <v>1</v>
      </c>
      <c r="J335" t="s">
        <v>246</v>
      </c>
      <c r="K335" t="s">
        <v>192</v>
      </c>
      <c r="L335" t="s">
        <v>162</v>
      </c>
      <c r="M335">
        <v>31</v>
      </c>
      <c r="N335">
        <v>0</v>
      </c>
      <c r="O335">
        <v>0</v>
      </c>
      <c r="P335">
        <v>0</v>
      </c>
      <c r="X335" t="str">
        <f>Block[[#This Row],[服装]]&amp;Block[[#This Row],[名前]]&amp;Block[[#This Row],[レアリティ]]</f>
        <v>制服黒尾鉄朗ICONIC</v>
      </c>
    </row>
    <row r="336" spans="1:24" x14ac:dyDescent="0.25">
      <c r="A336">
        <f>VLOOKUP(Block[[#This Row],[No用]],SetNo[[No.用]:[vlookup 用]],2,FALSE)</f>
        <v>92</v>
      </c>
      <c r="B336">
        <f>IF(ROW()=2,1,IF(A335&lt;&gt;Block[[#This Row],[No]],1,B335+1))</f>
        <v>5</v>
      </c>
      <c r="C336" t="s">
        <v>149</v>
      </c>
      <c r="D336" t="s">
        <v>40</v>
      </c>
      <c r="E336" t="s">
        <v>73</v>
      </c>
      <c r="F336" t="s">
        <v>26</v>
      </c>
      <c r="G336" t="s">
        <v>27</v>
      </c>
      <c r="H336" t="s">
        <v>71</v>
      </c>
      <c r="I336">
        <v>1</v>
      </c>
      <c r="J336" t="s">
        <v>246</v>
      </c>
      <c r="K336" t="s">
        <v>177</v>
      </c>
      <c r="L336" t="s">
        <v>162</v>
      </c>
      <c r="M336">
        <v>31</v>
      </c>
      <c r="N336">
        <v>0</v>
      </c>
      <c r="O336">
        <v>0</v>
      </c>
      <c r="P336">
        <v>0</v>
      </c>
      <c r="X336" t="str">
        <f>Block[[#This Row],[服装]]&amp;Block[[#This Row],[名前]]&amp;Block[[#This Row],[レアリティ]]</f>
        <v>制服黒尾鉄朗ICONIC</v>
      </c>
    </row>
    <row r="337" spans="1:24" x14ac:dyDescent="0.25">
      <c r="A337">
        <f>VLOOKUP(Block[[#This Row],[No用]],SetNo[[No.用]:[vlookup 用]],2,FALSE)</f>
        <v>92</v>
      </c>
      <c r="B337">
        <f>IF(ROW()=2,1,IF(A336&lt;&gt;Block[[#This Row],[No]],1,B336+1))</f>
        <v>6</v>
      </c>
      <c r="C337" t="s">
        <v>149</v>
      </c>
      <c r="D337" t="s">
        <v>40</v>
      </c>
      <c r="E337" t="s">
        <v>73</v>
      </c>
      <c r="F337" t="s">
        <v>26</v>
      </c>
      <c r="G337" t="s">
        <v>27</v>
      </c>
      <c r="H337" t="s">
        <v>71</v>
      </c>
      <c r="I337">
        <v>1</v>
      </c>
      <c r="J337" t="s">
        <v>246</v>
      </c>
      <c r="K337" s="1" t="s">
        <v>247</v>
      </c>
      <c r="L337" t="s">
        <v>162</v>
      </c>
      <c r="M337">
        <v>34</v>
      </c>
      <c r="N337">
        <v>0</v>
      </c>
      <c r="O337">
        <v>0</v>
      </c>
      <c r="P337">
        <v>0</v>
      </c>
      <c r="X337" t="str">
        <f>Block[[#This Row],[服装]]&amp;Block[[#This Row],[名前]]&amp;Block[[#This Row],[レアリティ]]</f>
        <v>制服黒尾鉄朗ICONIC</v>
      </c>
    </row>
    <row r="338" spans="1:24" x14ac:dyDescent="0.25">
      <c r="A338">
        <f>VLOOKUP(Block[[#This Row],[No用]],SetNo[[No.用]:[vlookup 用]],2,FALSE)</f>
        <v>92</v>
      </c>
      <c r="B338">
        <f>IF(ROW()=2,1,IF(A337&lt;&gt;Block[[#This Row],[No]],1,B337+1))</f>
        <v>7</v>
      </c>
      <c r="C338" t="s">
        <v>149</v>
      </c>
      <c r="D338" t="s">
        <v>40</v>
      </c>
      <c r="E338" t="s">
        <v>73</v>
      </c>
      <c r="F338" t="s">
        <v>26</v>
      </c>
      <c r="G338" t="s">
        <v>27</v>
      </c>
      <c r="H338" t="s">
        <v>71</v>
      </c>
      <c r="I338">
        <v>1</v>
      </c>
      <c r="J338" t="s">
        <v>246</v>
      </c>
      <c r="K338" t="s">
        <v>175</v>
      </c>
      <c r="L338" t="s">
        <v>224</v>
      </c>
      <c r="M338">
        <v>44</v>
      </c>
      <c r="N338">
        <v>0</v>
      </c>
      <c r="O338">
        <v>54</v>
      </c>
      <c r="P338">
        <v>0</v>
      </c>
      <c r="W338" s="1" t="s">
        <v>1056</v>
      </c>
      <c r="X338" t="str">
        <f>Block[[#This Row],[服装]]&amp;Block[[#This Row],[名前]]&amp;Block[[#This Row],[レアリティ]]</f>
        <v>制服黒尾鉄朗ICONIC</v>
      </c>
    </row>
    <row r="339" spans="1:24" x14ac:dyDescent="0.25">
      <c r="A339">
        <f>VLOOKUP(Block[[#This Row],[No用]],SetNo[[No.用]:[vlookup 用]],2,FALSE)</f>
        <v>93</v>
      </c>
      <c r="B339">
        <f>IF(ROW()=2,1,IF(A338&lt;&gt;Block[[#This Row],[No]],1,B338+1))</f>
        <v>1</v>
      </c>
      <c r="C339" t="s">
        <v>150</v>
      </c>
      <c r="D339" t="s">
        <v>40</v>
      </c>
      <c r="E339" t="s">
        <v>90</v>
      </c>
      <c r="F339" t="s">
        <v>26</v>
      </c>
      <c r="G339" t="s">
        <v>27</v>
      </c>
      <c r="H339" t="s">
        <v>71</v>
      </c>
      <c r="I339">
        <v>1</v>
      </c>
      <c r="J339" t="s">
        <v>246</v>
      </c>
      <c r="K339" t="s">
        <v>174</v>
      </c>
      <c r="L339" t="s">
        <v>162</v>
      </c>
      <c r="M339">
        <v>31</v>
      </c>
      <c r="N339">
        <v>0</v>
      </c>
      <c r="O339">
        <v>0</v>
      </c>
      <c r="P339">
        <v>0</v>
      </c>
      <c r="X339" t="str">
        <f>Block[[#This Row],[服装]]&amp;Block[[#This Row],[名前]]&amp;Block[[#This Row],[レアリティ]]</f>
        <v>夏祭り黒尾鉄朗ICONIC</v>
      </c>
    </row>
    <row r="340" spans="1:24" x14ac:dyDescent="0.25">
      <c r="A340">
        <f>VLOOKUP(Block[[#This Row],[No用]],SetNo[[No.用]:[vlookup 用]],2,FALSE)</f>
        <v>93</v>
      </c>
      <c r="B340">
        <f>IF(ROW()=2,1,IF(A339&lt;&gt;Block[[#This Row],[No]],1,B339+1))</f>
        <v>2</v>
      </c>
      <c r="C340" t="s">
        <v>150</v>
      </c>
      <c r="D340" t="s">
        <v>40</v>
      </c>
      <c r="E340" t="s">
        <v>90</v>
      </c>
      <c r="F340" t="s">
        <v>26</v>
      </c>
      <c r="G340" t="s">
        <v>27</v>
      </c>
      <c r="H340" t="s">
        <v>71</v>
      </c>
      <c r="I340">
        <v>1</v>
      </c>
      <c r="J340" t="s">
        <v>246</v>
      </c>
      <c r="K340" t="s">
        <v>175</v>
      </c>
      <c r="L340" t="s">
        <v>178</v>
      </c>
      <c r="M340">
        <v>32</v>
      </c>
      <c r="N340">
        <v>0</v>
      </c>
      <c r="O340">
        <v>0</v>
      </c>
      <c r="P340">
        <v>0</v>
      </c>
      <c r="X340" t="str">
        <f>Block[[#This Row],[服装]]&amp;Block[[#This Row],[名前]]&amp;Block[[#This Row],[レアリティ]]</f>
        <v>夏祭り黒尾鉄朗ICONIC</v>
      </c>
    </row>
    <row r="341" spans="1:24" x14ac:dyDescent="0.25">
      <c r="A341">
        <f>VLOOKUP(Block[[#This Row],[No用]],SetNo[[No.用]:[vlookup 用]],2,FALSE)</f>
        <v>93</v>
      </c>
      <c r="B341">
        <f>IF(ROW()=2,1,IF(A340&lt;&gt;Block[[#This Row],[No]],1,B340+1))</f>
        <v>3</v>
      </c>
      <c r="C341" t="s">
        <v>150</v>
      </c>
      <c r="D341" t="s">
        <v>40</v>
      </c>
      <c r="E341" t="s">
        <v>90</v>
      </c>
      <c r="F341" t="s">
        <v>26</v>
      </c>
      <c r="G341" t="s">
        <v>27</v>
      </c>
      <c r="H341" t="s">
        <v>71</v>
      </c>
      <c r="I341">
        <v>1</v>
      </c>
      <c r="J341" t="s">
        <v>246</v>
      </c>
      <c r="K341" t="s">
        <v>176</v>
      </c>
      <c r="L341" t="s">
        <v>162</v>
      </c>
      <c r="M341">
        <v>31</v>
      </c>
      <c r="N341">
        <v>0</v>
      </c>
      <c r="O341">
        <v>0</v>
      </c>
      <c r="P341">
        <v>0</v>
      </c>
      <c r="X341" t="str">
        <f>Block[[#This Row],[服装]]&amp;Block[[#This Row],[名前]]&amp;Block[[#This Row],[レアリティ]]</f>
        <v>夏祭り黒尾鉄朗ICONIC</v>
      </c>
    </row>
    <row r="342" spans="1:24" x14ac:dyDescent="0.25">
      <c r="A342">
        <f>VLOOKUP(Block[[#This Row],[No用]],SetNo[[No.用]:[vlookup 用]],2,FALSE)</f>
        <v>93</v>
      </c>
      <c r="B342">
        <f>IF(ROW()=2,1,IF(A341&lt;&gt;Block[[#This Row],[No]],1,B341+1))</f>
        <v>4</v>
      </c>
      <c r="C342" t="s">
        <v>150</v>
      </c>
      <c r="D342" t="s">
        <v>40</v>
      </c>
      <c r="E342" t="s">
        <v>90</v>
      </c>
      <c r="F342" t="s">
        <v>26</v>
      </c>
      <c r="G342" t="s">
        <v>27</v>
      </c>
      <c r="H342" t="s">
        <v>71</v>
      </c>
      <c r="I342">
        <v>1</v>
      </c>
      <c r="J342" t="s">
        <v>246</v>
      </c>
      <c r="K342" s="1" t="s">
        <v>192</v>
      </c>
      <c r="L342" t="s">
        <v>162</v>
      </c>
      <c r="M342">
        <v>31</v>
      </c>
      <c r="N342">
        <v>0</v>
      </c>
      <c r="O342">
        <v>0</v>
      </c>
      <c r="P342">
        <v>0</v>
      </c>
      <c r="X342" t="str">
        <f>Block[[#This Row],[服装]]&amp;Block[[#This Row],[名前]]&amp;Block[[#This Row],[レアリティ]]</f>
        <v>夏祭り黒尾鉄朗ICONIC</v>
      </c>
    </row>
    <row r="343" spans="1:24" x14ac:dyDescent="0.25">
      <c r="A343">
        <f>VLOOKUP(Block[[#This Row],[No用]],SetNo[[No.用]:[vlookup 用]],2,FALSE)</f>
        <v>93</v>
      </c>
      <c r="B343">
        <f>IF(ROW()=2,1,IF(A342&lt;&gt;Block[[#This Row],[No]],1,B342+1))</f>
        <v>5</v>
      </c>
      <c r="C343" t="s">
        <v>150</v>
      </c>
      <c r="D343" t="s">
        <v>40</v>
      </c>
      <c r="E343" t="s">
        <v>90</v>
      </c>
      <c r="F343" t="s">
        <v>26</v>
      </c>
      <c r="G343" t="s">
        <v>27</v>
      </c>
      <c r="H343" t="s">
        <v>71</v>
      </c>
      <c r="I343">
        <v>1</v>
      </c>
      <c r="J343" t="s">
        <v>246</v>
      </c>
      <c r="K343" t="s">
        <v>177</v>
      </c>
      <c r="L343" t="s">
        <v>162</v>
      </c>
      <c r="M343">
        <v>31</v>
      </c>
      <c r="N343">
        <v>0</v>
      </c>
      <c r="O343">
        <v>0</v>
      </c>
      <c r="P343">
        <v>0</v>
      </c>
      <c r="X343" t="str">
        <f>Block[[#This Row],[服装]]&amp;Block[[#This Row],[名前]]&amp;Block[[#This Row],[レアリティ]]</f>
        <v>夏祭り黒尾鉄朗ICONIC</v>
      </c>
    </row>
    <row r="344" spans="1:24" x14ac:dyDescent="0.25">
      <c r="A344">
        <f>VLOOKUP(Block[[#This Row],[No用]],SetNo[[No.用]:[vlookup 用]],2,FALSE)</f>
        <v>93</v>
      </c>
      <c r="B344">
        <f>IF(ROW()=2,1,IF(A343&lt;&gt;Block[[#This Row],[No]],1,B343+1))</f>
        <v>6</v>
      </c>
      <c r="C344" t="s">
        <v>150</v>
      </c>
      <c r="D344" t="s">
        <v>40</v>
      </c>
      <c r="E344" t="s">
        <v>90</v>
      </c>
      <c r="F344" t="s">
        <v>26</v>
      </c>
      <c r="G344" t="s">
        <v>27</v>
      </c>
      <c r="H344" t="s">
        <v>71</v>
      </c>
      <c r="I344">
        <v>1</v>
      </c>
      <c r="J344" t="s">
        <v>246</v>
      </c>
      <c r="K344" s="1" t="s">
        <v>247</v>
      </c>
      <c r="L344" t="s">
        <v>162</v>
      </c>
      <c r="M344">
        <v>34</v>
      </c>
      <c r="N344">
        <v>0</v>
      </c>
      <c r="O344">
        <v>0</v>
      </c>
      <c r="P344">
        <v>0</v>
      </c>
      <c r="X344" t="str">
        <f>Block[[#This Row],[服装]]&amp;Block[[#This Row],[名前]]&amp;Block[[#This Row],[レアリティ]]</f>
        <v>夏祭り黒尾鉄朗ICONIC</v>
      </c>
    </row>
    <row r="345" spans="1:24" x14ac:dyDescent="0.25">
      <c r="A345">
        <f>VLOOKUP(Block[[#This Row],[No用]],SetNo[[No.用]:[vlookup 用]],2,FALSE)</f>
        <v>94</v>
      </c>
      <c r="B345">
        <f>IF(ROW()=2,1,IF(A344&lt;&gt;Block[[#This Row],[No]],1,B344+1))</f>
        <v>1</v>
      </c>
      <c r="C345" s="1" t="s">
        <v>604</v>
      </c>
      <c r="D345" s="1" t="s">
        <v>40</v>
      </c>
      <c r="E345" s="1" t="s">
        <v>77</v>
      </c>
      <c r="F345" s="1" t="s">
        <v>26</v>
      </c>
      <c r="G345" s="1" t="s">
        <v>27</v>
      </c>
      <c r="H345" s="1" t="s">
        <v>71</v>
      </c>
      <c r="I345">
        <v>1</v>
      </c>
      <c r="J345" t="s">
        <v>246</v>
      </c>
      <c r="K345" s="1" t="s">
        <v>174</v>
      </c>
      <c r="L345" t="s">
        <v>162</v>
      </c>
      <c r="M345">
        <v>31</v>
      </c>
      <c r="N345">
        <v>0</v>
      </c>
      <c r="O345">
        <v>0</v>
      </c>
      <c r="P345">
        <v>0</v>
      </c>
      <c r="X345" t="str">
        <f>Block[[#This Row],[服装]]&amp;Block[[#This Row],[名前]]&amp;Block[[#This Row],[レアリティ]]</f>
        <v>1周年黒尾鉄朗ICONIC</v>
      </c>
    </row>
    <row r="346" spans="1:24" x14ac:dyDescent="0.25">
      <c r="A346">
        <f>VLOOKUP(Block[[#This Row],[No用]],SetNo[[No.用]:[vlookup 用]],2,FALSE)</f>
        <v>94</v>
      </c>
      <c r="B346">
        <f>IF(ROW()=2,1,IF(A345&lt;&gt;Block[[#This Row],[No]],1,B345+1))</f>
        <v>2</v>
      </c>
      <c r="C346" s="1" t="s">
        <v>604</v>
      </c>
      <c r="D346" s="1" t="s">
        <v>40</v>
      </c>
      <c r="E346" s="1" t="s">
        <v>77</v>
      </c>
      <c r="F346" s="1" t="s">
        <v>26</v>
      </c>
      <c r="G346" s="1" t="s">
        <v>27</v>
      </c>
      <c r="H346" s="1" t="s">
        <v>71</v>
      </c>
      <c r="I346">
        <v>1</v>
      </c>
      <c r="J346" t="s">
        <v>246</v>
      </c>
      <c r="K346" s="1" t="s">
        <v>175</v>
      </c>
      <c r="L346" t="s">
        <v>162</v>
      </c>
      <c r="M346">
        <v>31</v>
      </c>
      <c r="N346">
        <v>0</v>
      </c>
      <c r="O346">
        <v>0</v>
      </c>
      <c r="P346">
        <v>0</v>
      </c>
      <c r="X346" t="str">
        <f>Block[[#This Row],[服装]]&amp;Block[[#This Row],[名前]]&amp;Block[[#This Row],[レアリティ]]</f>
        <v>1周年黒尾鉄朗ICONIC</v>
      </c>
    </row>
    <row r="347" spans="1:24" x14ac:dyDescent="0.25">
      <c r="A347">
        <f>VLOOKUP(Block[[#This Row],[No用]],SetNo[[No.用]:[vlookup 用]],2,FALSE)</f>
        <v>94</v>
      </c>
      <c r="B347">
        <f>IF(ROW()=2,1,IF(A346&lt;&gt;Block[[#This Row],[No]],1,B346+1))</f>
        <v>3</v>
      </c>
      <c r="C347" s="1" t="s">
        <v>604</v>
      </c>
      <c r="D347" s="1" t="s">
        <v>40</v>
      </c>
      <c r="E347" s="1" t="s">
        <v>77</v>
      </c>
      <c r="F347" s="1" t="s">
        <v>26</v>
      </c>
      <c r="G347" s="1" t="s">
        <v>27</v>
      </c>
      <c r="H347" s="1" t="s">
        <v>71</v>
      </c>
      <c r="I347">
        <v>1</v>
      </c>
      <c r="J347" t="s">
        <v>246</v>
      </c>
      <c r="K347" s="1" t="s">
        <v>176</v>
      </c>
      <c r="L347" t="s">
        <v>162</v>
      </c>
      <c r="M347">
        <v>31</v>
      </c>
      <c r="N347">
        <v>0</v>
      </c>
      <c r="O347">
        <v>0</v>
      </c>
      <c r="P347">
        <v>0</v>
      </c>
      <c r="X347" t="str">
        <f>Block[[#This Row],[服装]]&amp;Block[[#This Row],[名前]]&amp;Block[[#This Row],[レアリティ]]</f>
        <v>1周年黒尾鉄朗ICONIC</v>
      </c>
    </row>
    <row r="348" spans="1:24" x14ac:dyDescent="0.25">
      <c r="A348">
        <f>VLOOKUP(Block[[#This Row],[No用]],SetNo[[No.用]:[vlookup 用]],2,FALSE)</f>
        <v>94</v>
      </c>
      <c r="B348">
        <f>IF(ROW()=2,1,IF(A347&lt;&gt;Block[[#This Row],[No]],1,B347+1))</f>
        <v>4</v>
      </c>
      <c r="C348" s="1" t="s">
        <v>604</v>
      </c>
      <c r="D348" s="1" t="s">
        <v>40</v>
      </c>
      <c r="E348" s="1" t="s">
        <v>77</v>
      </c>
      <c r="F348" s="1" t="s">
        <v>26</v>
      </c>
      <c r="G348" s="1" t="s">
        <v>27</v>
      </c>
      <c r="H348" s="1" t="s">
        <v>71</v>
      </c>
      <c r="I348">
        <v>1</v>
      </c>
      <c r="J348" t="s">
        <v>246</v>
      </c>
      <c r="K348" s="1" t="s">
        <v>192</v>
      </c>
      <c r="L348" t="s">
        <v>162</v>
      </c>
      <c r="M348">
        <v>31</v>
      </c>
      <c r="N348">
        <v>0</v>
      </c>
      <c r="O348">
        <v>0</v>
      </c>
      <c r="P348">
        <v>0</v>
      </c>
      <c r="X348" t="str">
        <f>Block[[#This Row],[服装]]&amp;Block[[#This Row],[名前]]&amp;Block[[#This Row],[レアリティ]]</f>
        <v>1周年黒尾鉄朗ICONIC</v>
      </c>
    </row>
    <row r="349" spans="1:24" x14ac:dyDescent="0.25">
      <c r="A349">
        <f>VLOOKUP(Block[[#This Row],[No用]],SetNo[[No.用]:[vlookup 用]],2,FALSE)</f>
        <v>94</v>
      </c>
      <c r="B349">
        <f>IF(ROW()=2,1,IF(A348&lt;&gt;Block[[#This Row],[No]],1,B348+1))</f>
        <v>5</v>
      </c>
      <c r="C349" s="1" t="s">
        <v>604</v>
      </c>
      <c r="D349" s="1" t="s">
        <v>40</v>
      </c>
      <c r="E349" s="1" t="s">
        <v>77</v>
      </c>
      <c r="F349" s="1" t="s">
        <v>26</v>
      </c>
      <c r="G349" s="1" t="s">
        <v>27</v>
      </c>
      <c r="H349" s="1" t="s">
        <v>71</v>
      </c>
      <c r="I349">
        <v>1</v>
      </c>
      <c r="J349" t="s">
        <v>246</v>
      </c>
      <c r="K349" s="1" t="s">
        <v>177</v>
      </c>
      <c r="L349" t="s">
        <v>162</v>
      </c>
      <c r="M349">
        <v>31</v>
      </c>
      <c r="N349">
        <v>0</v>
      </c>
      <c r="O349">
        <v>0</v>
      </c>
      <c r="P349">
        <v>0</v>
      </c>
      <c r="X349" t="str">
        <f>Block[[#This Row],[服装]]&amp;Block[[#This Row],[名前]]&amp;Block[[#This Row],[レアリティ]]</f>
        <v>1周年黒尾鉄朗ICONIC</v>
      </c>
    </row>
    <row r="350" spans="1:24" x14ac:dyDescent="0.25">
      <c r="A350">
        <f>VLOOKUP(Block[[#This Row],[No用]],SetNo[[No.用]:[vlookup 用]],2,FALSE)</f>
        <v>94</v>
      </c>
      <c r="B350">
        <f>IF(ROW()=2,1,IF(A349&lt;&gt;Block[[#This Row],[No]],1,B349+1))</f>
        <v>6</v>
      </c>
      <c r="C350" s="1" t="s">
        <v>604</v>
      </c>
      <c r="D350" s="1" t="s">
        <v>40</v>
      </c>
      <c r="E350" s="1" t="s">
        <v>77</v>
      </c>
      <c r="F350" s="1" t="s">
        <v>26</v>
      </c>
      <c r="G350" s="1" t="s">
        <v>27</v>
      </c>
      <c r="H350" s="1" t="s">
        <v>71</v>
      </c>
      <c r="I350">
        <v>1</v>
      </c>
      <c r="J350" t="s">
        <v>246</v>
      </c>
      <c r="K350" s="1" t="s">
        <v>247</v>
      </c>
      <c r="L350" t="s">
        <v>162</v>
      </c>
      <c r="M350">
        <v>34</v>
      </c>
      <c r="N350">
        <v>0</v>
      </c>
      <c r="O350">
        <v>0</v>
      </c>
      <c r="P350">
        <v>0</v>
      </c>
      <c r="X350" t="str">
        <f>Block[[#This Row],[服装]]&amp;Block[[#This Row],[名前]]&amp;Block[[#This Row],[レアリティ]]</f>
        <v>1周年黒尾鉄朗ICONIC</v>
      </c>
    </row>
    <row r="351" spans="1:24" x14ac:dyDescent="0.25">
      <c r="A351">
        <f>VLOOKUP(Block[[#This Row],[No用]],SetNo[[No.用]:[vlookup 用]],2,FALSE)</f>
        <v>95</v>
      </c>
      <c r="B351">
        <f>IF(ROW()=2,1,IF(A350&lt;&gt;Block[[#This Row],[No]],1,B350+1))</f>
        <v>1</v>
      </c>
      <c r="C351" s="1" t="s">
        <v>677</v>
      </c>
      <c r="D351" s="1" t="s">
        <v>40</v>
      </c>
      <c r="E351" s="1" t="s">
        <v>73</v>
      </c>
      <c r="F351" s="1" t="s">
        <v>26</v>
      </c>
      <c r="G351" s="1" t="s">
        <v>27</v>
      </c>
      <c r="H351" s="1" t="s">
        <v>71</v>
      </c>
      <c r="I351">
        <v>1</v>
      </c>
      <c r="J351" t="s">
        <v>246</v>
      </c>
      <c r="K351" s="1" t="s">
        <v>174</v>
      </c>
      <c r="L351" s="1" t="s">
        <v>178</v>
      </c>
      <c r="M351">
        <v>34</v>
      </c>
      <c r="N351">
        <v>0</v>
      </c>
      <c r="O351">
        <v>0</v>
      </c>
      <c r="P351">
        <v>0</v>
      </c>
      <c r="X351" t="str">
        <f>Block[[#This Row],[服装]]&amp;Block[[#This Row],[名前]]&amp;Block[[#This Row],[レアリティ]]</f>
        <v>キャンプ黒尾鉄朗ICONIC</v>
      </c>
    </row>
    <row r="352" spans="1:24" x14ac:dyDescent="0.25">
      <c r="A352">
        <f>VLOOKUP(Block[[#This Row],[No用]],SetNo[[No.用]:[vlookup 用]],2,FALSE)</f>
        <v>95</v>
      </c>
      <c r="B352">
        <f>IF(ROW()=2,1,IF(A351&lt;&gt;Block[[#This Row],[No]],1,B351+1))</f>
        <v>2</v>
      </c>
      <c r="C352" s="1" t="s">
        <v>677</v>
      </c>
      <c r="D352" s="1" t="s">
        <v>40</v>
      </c>
      <c r="E352" s="1" t="s">
        <v>73</v>
      </c>
      <c r="F352" s="1" t="s">
        <v>26</v>
      </c>
      <c r="G352" s="1" t="s">
        <v>27</v>
      </c>
      <c r="H352" s="1" t="s">
        <v>71</v>
      </c>
      <c r="I352">
        <v>1</v>
      </c>
      <c r="J352" t="s">
        <v>246</v>
      </c>
      <c r="K352" s="1" t="s">
        <v>175</v>
      </c>
      <c r="L352" s="1" t="s">
        <v>173</v>
      </c>
      <c r="M352">
        <v>37</v>
      </c>
      <c r="N352">
        <v>0</v>
      </c>
      <c r="O352">
        <v>0</v>
      </c>
      <c r="P352">
        <v>0</v>
      </c>
      <c r="X352" t="str">
        <f>Block[[#This Row],[服装]]&amp;Block[[#This Row],[名前]]&amp;Block[[#This Row],[レアリティ]]</f>
        <v>キャンプ黒尾鉄朗ICONIC</v>
      </c>
    </row>
    <row r="353" spans="1:24" x14ac:dyDescent="0.25">
      <c r="A353">
        <f>VLOOKUP(Block[[#This Row],[No用]],SetNo[[No.用]:[vlookup 用]],2,FALSE)</f>
        <v>95</v>
      </c>
      <c r="B353">
        <f>IF(ROW()=2,1,IF(A352&lt;&gt;Block[[#This Row],[No]],1,B352+1))</f>
        <v>3</v>
      </c>
      <c r="C353" s="1" t="s">
        <v>677</v>
      </c>
      <c r="D353" s="1" t="s">
        <v>40</v>
      </c>
      <c r="E353" s="1" t="s">
        <v>73</v>
      </c>
      <c r="F353" s="1" t="s">
        <v>26</v>
      </c>
      <c r="G353" s="1" t="s">
        <v>27</v>
      </c>
      <c r="H353" s="1" t="s">
        <v>71</v>
      </c>
      <c r="I353">
        <v>1</v>
      </c>
      <c r="J353" t="s">
        <v>246</v>
      </c>
      <c r="K353" s="1" t="s">
        <v>176</v>
      </c>
      <c r="L353" s="1" t="s">
        <v>178</v>
      </c>
      <c r="M353">
        <v>34</v>
      </c>
      <c r="N353">
        <v>0</v>
      </c>
      <c r="O353">
        <v>0</v>
      </c>
      <c r="P353">
        <v>0</v>
      </c>
      <c r="X353" t="str">
        <f>Block[[#This Row],[服装]]&amp;Block[[#This Row],[名前]]&amp;Block[[#This Row],[レアリティ]]</f>
        <v>キャンプ黒尾鉄朗ICONIC</v>
      </c>
    </row>
    <row r="354" spans="1:24" x14ac:dyDescent="0.25">
      <c r="A354">
        <f>VLOOKUP(Block[[#This Row],[No用]],SetNo[[No.用]:[vlookup 用]],2,FALSE)</f>
        <v>95</v>
      </c>
      <c r="B354">
        <f>IF(ROW()=2,1,IF(A353&lt;&gt;Block[[#This Row],[No]],1,B353+1))</f>
        <v>4</v>
      </c>
      <c r="C354" s="1" t="s">
        <v>677</v>
      </c>
      <c r="D354" s="1" t="s">
        <v>40</v>
      </c>
      <c r="E354" s="1" t="s">
        <v>73</v>
      </c>
      <c r="F354" s="1" t="s">
        <v>26</v>
      </c>
      <c r="G354" s="1" t="s">
        <v>27</v>
      </c>
      <c r="H354" s="1" t="s">
        <v>71</v>
      </c>
      <c r="I354">
        <v>1</v>
      </c>
      <c r="J354" t="s">
        <v>246</v>
      </c>
      <c r="K354" s="1" t="s">
        <v>192</v>
      </c>
      <c r="L354" s="1" t="s">
        <v>178</v>
      </c>
      <c r="M354">
        <v>34</v>
      </c>
      <c r="N354">
        <v>0</v>
      </c>
      <c r="O354">
        <v>0</v>
      </c>
      <c r="P354">
        <v>0</v>
      </c>
      <c r="X354" t="str">
        <f>Block[[#This Row],[服装]]&amp;Block[[#This Row],[名前]]&amp;Block[[#This Row],[レアリティ]]</f>
        <v>キャンプ黒尾鉄朗ICONIC</v>
      </c>
    </row>
    <row r="355" spans="1:24" x14ac:dyDescent="0.25">
      <c r="A355">
        <f>VLOOKUP(Block[[#This Row],[No用]],SetNo[[No.用]:[vlookup 用]],2,FALSE)</f>
        <v>95</v>
      </c>
      <c r="B355">
        <f>IF(ROW()=2,1,IF(A354&lt;&gt;Block[[#This Row],[No]],1,B354+1))</f>
        <v>5</v>
      </c>
      <c r="C355" s="1" t="s">
        <v>677</v>
      </c>
      <c r="D355" s="1" t="s">
        <v>40</v>
      </c>
      <c r="E355" s="1" t="s">
        <v>73</v>
      </c>
      <c r="F355" s="1" t="s">
        <v>26</v>
      </c>
      <c r="G355" s="1" t="s">
        <v>27</v>
      </c>
      <c r="H355" s="1" t="s">
        <v>71</v>
      </c>
      <c r="I355">
        <v>1</v>
      </c>
      <c r="J355" t="s">
        <v>246</v>
      </c>
      <c r="K355" s="1" t="s">
        <v>177</v>
      </c>
      <c r="L355" t="s">
        <v>162</v>
      </c>
      <c r="M355">
        <v>31</v>
      </c>
      <c r="N355">
        <v>0</v>
      </c>
      <c r="O355">
        <v>0</v>
      </c>
      <c r="P355">
        <v>0</v>
      </c>
      <c r="X355" t="str">
        <f>Block[[#This Row],[服装]]&amp;Block[[#This Row],[名前]]&amp;Block[[#This Row],[レアリティ]]</f>
        <v>キャンプ黒尾鉄朗ICONIC</v>
      </c>
    </row>
    <row r="356" spans="1:24" x14ac:dyDescent="0.25">
      <c r="A356">
        <f>VLOOKUP(Block[[#This Row],[No用]],SetNo[[No.用]:[vlookup 用]],2,FALSE)</f>
        <v>95</v>
      </c>
      <c r="B356">
        <f>IF(ROW()=2,1,IF(A355&lt;&gt;Block[[#This Row],[No]],1,B355+1))</f>
        <v>6</v>
      </c>
      <c r="C356" s="1" t="s">
        <v>677</v>
      </c>
      <c r="D356" s="1" t="s">
        <v>40</v>
      </c>
      <c r="E356" s="1" t="s">
        <v>73</v>
      </c>
      <c r="F356" s="1" t="s">
        <v>26</v>
      </c>
      <c r="G356" s="1" t="s">
        <v>27</v>
      </c>
      <c r="H356" s="1" t="s">
        <v>71</v>
      </c>
      <c r="I356">
        <v>1</v>
      </c>
      <c r="J356" t="s">
        <v>246</v>
      </c>
      <c r="K356" s="1" t="s">
        <v>247</v>
      </c>
      <c r="L356" t="s">
        <v>162</v>
      </c>
      <c r="M356">
        <v>34</v>
      </c>
      <c r="N356">
        <v>0</v>
      </c>
      <c r="O356">
        <v>0</v>
      </c>
      <c r="P356">
        <v>0</v>
      </c>
      <c r="X356" t="str">
        <f>Block[[#This Row],[服装]]&amp;Block[[#This Row],[名前]]&amp;Block[[#This Row],[レアリティ]]</f>
        <v>キャンプ黒尾鉄朗ICONIC</v>
      </c>
    </row>
    <row r="357" spans="1:24" x14ac:dyDescent="0.25">
      <c r="A357">
        <f>VLOOKUP(Block[[#This Row],[No用]],SetNo[[No.用]:[vlookup 用]],2,FALSE)</f>
        <v>95</v>
      </c>
      <c r="B357">
        <f>IF(ROW()=2,1,IF(A356&lt;&gt;Block[[#This Row],[No]],1,B356+1))</f>
        <v>7</v>
      </c>
      <c r="C357" s="1" t="s">
        <v>677</v>
      </c>
      <c r="D357" s="1" t="s">
        <v>40</v>
      </c>
      <c r="E357" s="1" t="s">
        <v>73</v>
      </c>
      <c r="F357" s="1" t="s">
        <v>26</v>
      </c>
      <c r="G357" s="1" t="s">
        <v>27</v>
      </c>
      <c r="H357" s="1" t="s">
        <v>71</v>
      </c>
      <c r="I357">
        <v>1</v>
      </c>
      <c r="J357" t="s">
        <v>246</v>
      </c>
      <c r="K357" s="1" t="s">
        <v>175</v>
      </c>
      <c r="L357" s="1" t="s">
        <v>224</v>
      </c>
      <c r="M357">
        <v>44</v>
      </c>
      <c r="N357">
        <v>0</v>
      </c>
      <c r="O357">
        <v>54</v>
      </c>
      <c r="P357">
        <v>0</v>
      </c>
      <c r="W357" s="1" t="s">
        <v>1056</v>
      </c>
      <c r="X357" t="str">
        <f>Block[[#This Row],[服装]]&amp;Block[[#This Row],[名前]]&amp;Block[[#This Row],[レアリティ]]</f>
        <v>キャンプ黒尾鉄朗ICONIC</v>
      </c>
    </row>
    <row r="358" spans="1:24" x14ac:dyDescent="0.25">
      <c r="A358">
        <f>VLOOKUP(Block[[#This Row],[No用]],SetNo[[No.用]:[vlookup 用]],2,FALSE)</f>
        <v>96</v>
      </c>
      <c r="B358">
        <f>IF(ROW()=2,1,IF(A357&lt;&gt;Block[[#This Row],[No]],1,B357+1))</f>
        <v>1</v>
      </c>
      <c r="C358" s="1" t="s">
        <v>759</v>
      </c>
      <c r="D358" s="1" t="s">
        <v>40</v>
      </c>
      <c r="E358" s="1" t="s">
        <v>90</v>
      </c>
      <c r="F358" s="1" t="s">
        <v>26</v>
      </c>
      <c r="G358" s="1" t="s">
        <v>27</v>
      </c>
      <c r="H358" s="1" t="s">
        <v>71</v>
      </c>
      <c r="I358">
        <v>1</v>
      </c>
      <c r="J358" t="s">
        <v>246</v>
      </c>
      <c r="K358" s="1" t="s">
        <v>174</v>
      </c>
      <c r="L358" s="1" t="s">
        <v>178</v>
      </c>
      <c r="M358">
        <v>34</v>
      </c>
      <c r="N358">
        <v>0</v>
      </c>
      <c r="O358">
        <v>0</v>
      </c>
      <c r="P358">
        <v>0</v>
      </c>
      <c r="X358" t="str">
        <f>Block[[#This Row],[服装]]&amp;Block[[#This Row],[名前]]&amp;Block[[#This Row],[レアリティ]]</f>
        <v>文化祭2黒尾鉄朗ICONIC</v>
      </c>
    </row>
    <row r="359" spans="1:24" x14ac:dyDescent="0.25">
      <c r="A359">
        <f>VLOOKUP(Block[[#This Row],[No用]],SetNo[[No.用]:[vlookup 用]],2,FALSE)</f>
        <v>96</v>
      </c>
      <c r="B359">
        <f>IF(ROW()=2,1,IF(A358&lt;&gt;Block[[#This Row],[No]],1,B358+1))</f>
        <v>2</v>
      </c>
      <c r="C359" s="1" t="s">
        <v>759</v>
      </c>
      <c r="D359" s="1" t="s">
        <v>40</v>
      </c>
      <c r="E359" s="1" t="s">
        <v>90</v>
      </c>
      <c r="F359" s="1" t="s">
        <v>26</v>
      </c>
      <c r="G359" s="1" t="s">
        <v>27</v>
      </c>
      <c r="H359" s="1" t="s">
        <v>71</v>
      </c>
      <c r="I359">
        <v>1</v>
      </c>
      <c r="J359" t="s">
        <v>246</v>
      </c>
      <c r="K359" s="1" t="s">
        <v>175</v>
      </c>
      <c r="L359" s="1" t="s">
        <v>178</v>
      </c>
      <c r="M359">
        <v>34</v>
      </c>
      <c r="N359">
        <v>0</v>
      </c>
      <c r="O359">
        <v>0</v>
      </c>
      <c r="P359">
        <v>0</v>
      </c>
      <c r="X359" t="str">
        <f>Block[[#This Row],[服装]]&amp;Block[[#This Row],[名前]]&amp;Block[[#This Row],[レアリティ]]</f>
        <v>文化祭2黒尾鉄朗ICONIC</v>
      </c>
    </row>
    <row r="360" spans="1:24" x14ac:dyDescent="0.25">
      <c r="A360">
        <f>VLOOKUP(Block[[#This Row],[No用]],SetNo[[No.用]:[vlookup 用]],2,FALSE)</f>
        <v>96</v>
      </c>
      <c r="B360">
        <f>IF(ROW()=2,1,IF(A359&lt;&gt;Block[[#This Row],[No]],1,B359+1))</f>
        <v>3</v>
      </c>
      <c r="C360" s="1" t="s">
        <v>759</v>
      </c>
      <c r="D360" s="1" t="s">
        <v>40</v>
      </c>
      <c r="E360" s="1" t="s">
        <v>90</v>
      </c>
      <c r="F360" s="1" t="s">
        <v>26</v>
      </c>
      <c r="G360" s="1" t="s">
        <v>27</v>
      </c>
      <c r="H360" s="1" t="s">
        <v>71</v>
      </c>
      <c r="I360">
        <v>1</v>
      </c>
      <c r="J360" t="s">
        <v>246</v>
      </c>
      <c r="K360" s="1" t="s">
        <v>176</v>
      </c>
      <c r="L360" s="1" t="s">
        <v>162</v>
      </c>
      <c r="M360">
        <v>31</v>
      </c>
      <c r="N360">
        <v>0</v>
      </c>
      <c r="O360">
        <v>0</v>
      </c>
      <c r="P360">
        <v>0</v>
      </c>
      <c r="X360" t="str">
        <f>Block[[#This Row],[服装]]&amp;Block[[#This Row],[名前]]&amp;Block[[#This Row],[レアリティ]]</f>
        <v>文化祭2黒尾鉄朗ICONIC</v>
      </c>
    </row>
    <row r="361" spans="1:24" x14ac:dyDescent="0.25">
      <c r="A361">
        <f>VLOOKUP(Block[[#This Row],[No用]],SetNo[[No.用]:[vlookup 用]],2,FALSE)</f>
        <v>96</v>
      </c>
      <c r="B361">
        <f>IF(ROW()=2,1,IF(A360&lt;&gt;Block[[#This Row],[No]],1,B360+1))</f>
        <v>4</v>
      </c>
      <c r="C361" s="1" t="s">
        <v>759</v>
      </c>
      <c r="D361" s="1" t="s">
        <v>40</v>
      </c>
      <c r="E361" s="1" t="s">
        <v>90</v>
      </c>
      <c r="F361" s="1" t="s">
        <v>26</v>
      </c>
      <c r="G361" s="1" t="s">
        <v>27</v>
      </c>
      <c r="H361" s="1" t="s">
        <v>71</v>
      </c>
      <c r="I361">
        <v>1</v>
      </c>
      <c r="J361" t="s">
        <v>246</v>
      </c>
      <c r="K361" s="1" t="s">
        <v>192</v>
      </c>
      <c r="L361" s="1" t="s">
        <v>162</v>
      </c>
      <c r="M361">
        <v>31</v>
      </c>
      <c r="N361">
        <v>0</v>
      </c>
      <c r="O361">
        <v>0</v>
      </c>
      <c r="P361">
        <v>0</v>
      </c>
      <c r="X361" t="str">
        <f>Block[[#This Row],[服装]]&amp;Block[[#This Row],[名前]]&amp;Block[[#This Row],[レアリティ]]</f>
        <v>文化祭2黒尾鉄朗ICONIC</v>
      </c>
    </row>
    <row r="362" spans="1:24" x14ac:dyDescent="0.25">
      <c r="A362">
        <f>VLOOKUP(Block[[#This Row],[No用]],SetNo[[No.用]:[vlookup 用]],2,FALSE)</f>
        <v>96</v>
      </c>
      <c r="B362">
        <f>IF(ROW()=2,1,IF(A361&lt;&gt;Block[[#This Row],[No]],1,B361+1))</f>
        <v>5</v>
      </c>
      <c r="C362" s="1" t="s">
        <v>759</v>
      </c>
      <c r="D362" s="1" t="s">
        <v>40</v>
      </c>
      <c r="E362" s="1" t="s">
        <v>90</v>
      </c>
      <c r="F362" s="1" t="s">
        <v>26</v>
      </c>
      <c r="G362" s="1" t="s">
        <v>27</v>
      </c>
      <c r="H362" s="1" t="s">
        <v>71</v>
      </c>
      <c r="I362">
        <v>1</v>
      </c>
      <c r="J362" t="s">
        <v>246</v>
      </c>
      <c r="K362" s="1" t="s">
        <v>177</v>
      </c>
      <c r="L362" s="1" t="s">
        <v>162</v>
      </c>
      <c r="M362">
        <v>31</v>
      </c>
      <c r="N362">
        <v>0</v>
      </c>
      <c r="O362">
        <v>0</v>
      </c>
      <c r="P362">
        <v>0</v>
      </c>
      <c r="X362" t="str">
        <f>Block[[#This Row],[服装]]&amp;Block[[#This Row],[名前]]&amp;Block[[#This Row],[レアリティ]]</f>
        <v>文化祭2黒尾鉄朗ICONIC</v>
      </c>
    </row>
    <row r="363" spans="1:24" x14ac:dyDescent="0.25">
      <c r="A363">
        <f>VLOOKUP(Block[[#This Row],[No用]],SetNo[[No.用]:[vlookup 用]],2,FALSE)</f>
        <v>96</v>
      </c>
      <c r="B363">
        <f>IF(ROW()=2,1,IF(A362&lt;&gt;Block[[#This Row],[No]],1,B362+1))</f>
        <v>6</v>
      </c>
      <c r="C363" s="1" t="s">
        <v>759</v>
      </c>
      <c r="D363" s="1" t="s">
        <v>40</v>
      </c>
      <c r="E363" s="1" t="s">
        <v>90</v>
      </c>
      <c r="F363" s="1" t="s">
        <v>26</v>
      </c>
      <c r="G363" s="1" t="s">
        <v>27</v>
      </c>
      <c r="H363" s="1" t="s">
        <v>71</v>
      </c>
      <c r="I363">
        <v>1</v>
      </c>
      <c r="J363" t="s">
        <v>246</v>
      </c>
      <c r="K363" s="1" t="s">
        <v>247</v>
      </c>
      <c r="L363" s="1" t="s">
        <v>162</v>
      </c>
      <c r="M363">
        <v>34</v>
      </c>
      <c r="N363">
        <v>0</v>
      </c>
      <c r="O363">
        <v>0</v>
      </c>
      <c r="P363">
        <v>0</v>
      </c>
      <c r="X363" t="str">
        <f>Block[[#This Row],[服装]]&amp;Block[[#This Row],[名前]]&amp;Block[[#This Row],[レアリティ]]</f>
        <v>文化祭2黒尾鉄朗ICONIC</v>
      </c>
    </row>
    <row r="364" spans="1:24" x14ac:dyDescent="0.25">
      <c r="A364">
        <f>VLOOKUP(Block[[#This Row],[No用]],SetNo[[No.用]:[vlookup 用]],2,FALSE)</f>
        <v>97</v>
      </c>
      <c r="B364">
        <f>IF(ROW()=2,1,IF(A363&lt;&gt;Block[[#This Row],[No]],1,B363+1))</f>
        <v>1</v>
      </c>
      <c r="C364" s="1" t="s">
        <v>911</v>
      </c>
      <c r="D364" s="1" t="s">
        <v>40</v>
      </c>
      <c r="E364" s="1" t="s">
        <v>77</v>
      </c>
      <c r="F364" s="1" t="s">
        <v>26</v>
      </c>
      <c r="G364" s="1" t="s">
        <v>27</v>
      </c>
      <c r="H364" s="1" t="s">
        <v>71</v>
      </c>
      <c r="I364">
        <v>1</v>
      </c>
      <c r="J364" t="s">
        <v>246</v>
      </c>
      <c r="K364" s="1" t="s">
        <v>174</v>
      </c>
      <c r="L364" s="1" t="s">
        <v>178</v>
      </c>
      <c r="M364">
        <v>34</v>
      </c>
      <c r="N364">
        <v>0</v>
      </c>
      <c r="O364">
        <v>0</v>
      </c>
      <c r="P364">
        <v>0</v>
      </c>
      <c r="X364" t="str">
        <f>Block[[#This Row],[服装]]&amp;Block[[#This Row],[名前]]&amp;Block[[#This Row],[レアリティ]]</f>
        <v>中学生黒尾鉄朗ICONIC</v>
      </c>
    </row>
    <row r="365" spans="1:24" x14ac:dyDescent="0.25">
      <c r="A365">
        <f>VLOOKUP(Block[[#This Row],[No用]],SetNo[[No.用]:[vlookup 用]],2,FALSE)</f>
        <v>97</v>
      </c>
      <c r="B365">
        <f>IF(ROW()=2,1,IF(A364&lt;&gt;Block[[#This Row],[No]],1,B364+1))</f>
        <v>2</v>
      </c>
      <c r="C365" s="1" t="s">
        <v>911</v>
      </c>
      <c r="D365" s="1" t="s">
        <v>40</v>
      </c>
      <c r="E365" s="1" t="s">
        <v>77</v>
      </c>
      <c r="F365" s="1" t="s">
        <v>26</v>
      </c>
      <c r="G365" s="1" t="s">
        <v>27</v>
      </c>
      <c r="H365" s="1" t="s">
        <v>71</v>
      </c>
      <c r="I365">
        <v>1</v>
      </c>
      <c r="J365" t="s">
        <v>246</v>
      </c>
      <c r="K365" s="1" t="s">
        <v>175</v>
      </c>
      <c r="L365" s="1" t="s">
        <v>173</v>
      </c>
      <c r="M365">
        <v>37</v>
      </c>
      <c r="N365">
        <v>0</v>
      </c>
      <c r="O365">
        <v>0</v>
      </c>
      <c r="P365">
        <v>0</v>
      </c>
      <c r="X365" t="str">
        <f>Block[[#This Row],[服装]]&amp;Block[[#This Row],[名前]]&amp;Block[[#This Row],[レアリティ]]</f>
        <v>中学生黒尾鉄朗ICONIC</v>
      </c>
    </row>
    <row r="366" spans="1:24" x14ac:dyDescent="0.25">
      <c r="A366">
        <f>VLOOKUP(Block[[#This Row],[No用]],SetNo[[No.用]:[vlookup 用]],2,FALSE)</f>
        <v>97</v>
      </c>
      <c r="B366">
        <f>IF(ROW()=2,1,IF(A365&lt;&gt;Block[[#This Row],[No]],1,B365+1))</f>
        <v>3</v>
      </c>
      <c r="C366" s="1" t="s">
        <v>911</v>
      </c>
      <c r="D366" s="1" t="s">
        <v>40</v>
      </c>
      <c r="E366" s="1" t="s">
        <v>77</v>
      </c>
      <c r="F366" s="1" t="s">
        <v>26</v>
      </c>
      <c r="G366" s="1" t="s">
        <v>27</v>
      </c>
      <c r="H366" s="1" t="s">
        <v>71</v>
      </c>
      <c r="I366">
        <v>1</v>
      </c>
      <c r="J366" t="s">
        <v>246</v>
      </c>
      <c r="K366" s="1" t="s">
        <v>176</v>
      </c>
      <c r="L366" s="1" t="s">
        <v>178</v>
      </c>
      <c r="M366">
        <v>34</v>
      </c>
      <c r="N366">
        <v>0</v>
      </c>
      <c r="O366">
        <v>0</v>
      </c>
      <c r="P366">
        <v>0</v>
      </c>
      <c r="X366" t="str">
        <f>Block[[#This Row],[服装]]&amp;Block[[#This Row],[名前]]&amp;Block[[#This Row],[レアリティ]]</f>
        <v>中学生黒尾鉄朗ICONIC</v>
      </c>
    </row>
    <row r="367" spans="1:24" x14ac:dyDescent="0.25">
      <c r="A367">
        <f>VLOOKUP(Block[[#This Row],[No用]],SetNo[[No.用]:[vlookup 用]],2,FALSE)</f>
        <v>97</v>
      </c>
      <c r="B367">
        <f>IF(ROW()=2,1,IF(A366&lt;&gt;Block[[#This Row],[No]],1,B366+1))</f>
        <v>4</v>
      </c>
      <c r="C367" s="1" t="s">
        <v>911</v>
      </c>
      <c r="D367" s="1" t="s">
        <v>40</v>
      </c>
      <c r="E367" s="1" t="s">
        <v>77</v>
      </c>
      <c r="F367" s="1" t="s">
        <v>26</v>
      </c>
      <c r="G367" s="1" t="s">
        <v>27</v>
      </c>
      <c r="H367" s="1" t="s">
        <v>71</v>
      </c>
      <c r="I367">
        <v>1</v>
      </c>
      <c r="J367" t="s">
        <v>246</v>
      </c>
      <c r="K367" s="1" t="s">
        <v>192</v>
      </c>
      <c r="L367" s="1" t="s">
        <v>178</v>
      </c>
      <c r="M367">
        <v>34</v>
      </c>
      <c r="N367">
        <v>0</v>
      </c>
      <c r="O367">
        <v>0</v>
      </c>
      <c r="P367">
        <v>0</v>
      </c>
      <c r="X367" t="str">
        <f>Block[[#This Row],[服装]]&amp;Block[[#This Row],[名前]]&amp;Block[[#This Row],[レアリティ]]</f>
        <v>中学生黒尾鉄朗ICONIC</v>
      </c>
    </row>
    <row r="368" spans="1:24" x14ac:dyDescent="0.25">
      <c r="A368">
        <f>VLOOKUP(Block[[#This Row],[No用]],SetNo[[No.用]:[vlookup 用]],2,FALSE)</f>
        <v>97</v>
      </c>
      <c r="B368">
        <f>IF(ROW()=2,1,IF(A367&lt;&gt;Block[[#This Row],[No]],1,B367+1))</f>
        <v>5</v>
      </c>
      <c r="C368" s="1" t="s">
        <v>911</v>
      </c>
      <c r="D368" s="1" t="s">
        <v>40</v>
      </c>
      <c r="E368" s="1" t="s">
        <v>77</v>
      </c>
      <c r="F368" s="1" t="s">
        <v>26</v>
      </c>
      <c r="G368" s="1" t="s">
        <v>27</v>
      </c>
      <c r="H368" s="1" t="s">
        <v>71</v>
      </c>
      <c r="I368">
        <v>1</v>
      </c>
      <c r="J368" t="s">
        <v>246</v>
      </c>
      <c r="K368" s="1" t="s">
        <v>177</v>
      </c>
      <c r="L368" s="1" t="s">
        <v>162</v>
      </c>
      <c r="M368">
        <v>31</v>
      </c>
      <c r="N368">
        <v>0</v>
      </c>
      <c r="O368">
        <v>0</v>
      </c>
      <c r="P368">
        <v>0</v>
      </c>
      <c r="X368" t="str">
        <f>Block[[#This Row],[服装]]&amp;Block[[#This Row],[名前]]&amp;Block[[#This Row],[レアリティ]]</f>
        <v>中学生黒尾鉄朗ICONIC</v>
      </c>
    </row>
    <row r="369" spans="1:24" x14ac:dyDescent="0.25">
      <c r="A369">
        <f>VLOOKUP(Block[[#This Row],[No用]],SetNo[[No.用]:[vlookup 用]],2,FALSE)</f>
        <v>97</v>
      </c>
      <c r="B369">
        <f>IF(ROW()=2,1,IF(A368&lt;&gt;Block[[#This Row],[No]],1,B368+1))</f>
        <v>6</v>
      </c>
      <c r="C369" s="1" t="s">
        <v>911</v>
      </c>
      <c r="D369" s="1" t="s">
        <v>40</v>
      </c>
      <c r="E369" s="1" t="s">
        <v>77</v>
      </c>
      <c r="F369" s="1" t="s">
        <v>26</v>
      </c>
      <c r="G369" s="1" t="s">
        <v>27</v>
      </c>
      <c r="H369" s="1" t="s">
        <v>71</v>
      </c>
      <c r="I369">
        <v>1</v>
      </c>
      <c r="J369" t="s">
        <v>246</v>
      </c>
      <c r="K369" s="1" t="s">
        <v>247</v>
      </c>
      <c r="L369" s="1" t="s">
        <v>162</v>
      </c>
      <c r="M369">
        <v>34</v>
      </c>
      <c r="N369">
        <v>0</v>
      </c>
      <c r="O369">
        <v>0</v>
      </c>
      <c r="P369">
        <v>0</v>
      </c>
      <c r="X369" t="str">
        <f>Block[[#This Row],[服装]]&amp;Block[[#This Row],[名前]]&amp;Block[[#This Row],[レアリティ]]</f>
        <v>中学生黒尾鉄朗ICONIC</v>
      </c>
    </row>
    <row r="370" spans="1:24" x14ac:dyDescent="0.25">
      <c r="A370">
        <f>VLOOKUP(Block[[#This Row],[No用]],SetNo[[No.用]:[vlookup 用]],2,FALSE)</f>
        <v>98</v>
      </c>
      <c r="B370">
        <f>IF(ROW()=2,1,IF(A369&lt;&gt;Block[[#This Row],[No]],1,B369+1))</f>
        <v>1</v>
      </c>
      <c r="C370" s="1" t="s">
        <v>1031</v>
      </c>
      <c r="D370" s="1" t="s">
        <v>40</v>
      </c>
      <c r="E370" s="1" t="s">
        <v>73</v>
      </c>
      <c r="F370" s="1" t="s">
        <v>26</v>
      </c>
      <c r="G370" s="1" t="s">
        <v>27</v>
      </c>
      <c r="H370" s="1" t="s">
        <v>71</v>
      </c>
      <c r="I370">
        <v>1</v>
      </c>
      <c r="J370" t="s">
        <v>246</v>
      </c>
      <c r="K370" s="1" t="s">
        <v>174</v>
      </c>
      <c r="L370" s="1" t="s">
        <v>162</v>
      </c>
      <c r="M370">
        <v>31</v>
      </c>
      <c r="N370">
        <v>0</v>
      </c>
      <c r="O370">
        <v>0</v>
      </c>
      <c r="P370">
        <v>0</v>
      </c>
      <c r="X370" t="str">
        <f>Block[[#This Row],[服装]]&amp;Block[[#This Row],[名前]]&amp;Block[[#This Row],[レアリティ]]</f>
        <v>ハロウィン黒尾鉄朗ICONIC</v>
      </c>
    </row>
    <row r="371" spans="1:24" x14ac:dyDescent="0.25">
      <c r="A371">
        <f>VLOOKUP(Block[[#This Row],[No用]],SetNo[[No.用]:[vlookup 用]],2,FALSE)</f>
        <v>98</v>
      </c>
      <c r="B371">
        <f>IF(ROW()=2,1,IF(A370&lt;&gt;Block[[#This Row],[No]],1,B370+1))</f>
        <v>2</v>
      </c>
      <c r="C371" s="1" t="s">
        <v>1031</v>
      </c>
      <c r="D371" s="1" t="s">
        <v>40</v>
      </c>
      <c r="E371" s="1" t="s">
        <v>73</v>
      </c>
      <c r="F371" s="1" t="s">
        <v>26</v>
      </c>
      <c r="G371" s="1" t="s">
        <v>27</v>
      </c>
      <c r="H371" s="1" t="s">
        <v>71</v>
      </c>
      <c r="I371">
        <v>1</v>
      </c>
      <c r="J371" t="s">
        <v>246</v>
      </c>
      <c r="K371" s="1" t="s">
        <v>175</v>
      </c>
      <c r="L371" s="1" t="s">
        <v>178</v>
      </c>
      <c r="M371">
        <v>34</v>
      </c>
      <c r="N371">
        <v>0</v>
      </c>
      <c r="O371">
        <v>0</v>
      </c>
      <c r="P371">
        <v>0</v>
      </c>
      <c r="X371" t="str">
        <f>Block[[#This Row],[服装]]&amp;Block[[#This Row],[名前]]&amp;Block[[#This Row],[レアリティ]]</f>
        <v>ハロウィン黒尾鉄朗ICONIC</v>
      </c>
    </row>
    <row r="372" spans="1:24" x14ac:dyDescent="0.25">
      <c r="A372">
        <f>VLOOKUP(Block[[#This Row],[No用]],SetNo[[No.用]:[vlookup 用]],2,FALSE)</f>
        <v>98</v>
      </c>
      <c r="B372">
        <f>IF(ROW()=2,1,IF(A371&lt;&gt;Block[[#This Row],[No]],1,B371+1))</f>
        <v>3</v>
      </c>
      <c r="C372" s="1" t="s">
        <v>1031</v>
      </c>
      <c r="D372" s="1" t="s">
        <v>40</v>
      </c>
      <c r="E372" s="1" t="s">
        <v>73</v>
      </c>
      <c r="F372" s="1" t="s">
        <v>26</v>
      </c>
      <c r="G372" s="1" t="s">
        <v>27</v>
      </c>
      <c r="H372" s="1" t="s">
        <v>71</v>
      </c>
      <c r="I372">
        <v>1</v>
      </c>
      <c r="J372" t="s">
        <v>246</v>
      </c>
      <c r="K372" s="1" t="s">
        <v>179</v>
      </c>
      <c r="L372" s="1" t="s">
        <v>178</v>
      </c>
      <c r="M372">
        <v>34</v>
      </c>
      <c r="N372">
        <v>0</v>
      </c>
      <c r="O372">
        <v>0</v>
      </c>
      <c r="P372">
        <v>0</v>
      </c>
      <c r="X372" t="str">
        <f>Block[[#This Row],[服装]]&amp;Block[[#This Row],[名前]]&amp;Block[[#This Row],[レアリティ]]</f>
        <v>ハロウィン黒尾鉄朗ICONIC</v>
      </c>
    </row>
    <row r="373" spans="1:24" x14ac:dyDescent="0.25">
      <c r="A373">
        <f>VLOOKUP(Block[[#This Row],[No用]],SetNo[[No.用]:[vlookup 用]],2,FALSE)</f>
        <v>98</v>
      </c>
      <c r="B373">
        <f>IF(ROW()=2,1,IF(A372&lt;&gt;Block[[#This Row],[No]],1,B372+1))</f>
        <v>4</v>
      </c>
      <c r="C373" s="1" t="s">
        <v>1031</v>
      </c>
      <c r="D373" s="1" t="s">
        <v>40</v>
      </c>
      <c r="E373" s="1" t="s">
        <v>73</v>
      </c>
      <c r="F373" s="1" t="s">
        <v>26</v>
      </c>
      <c r="G373" s="1" t="s">
        <v>27</v>
      </c>
      <c r="H373" s="1" t="s">
        <v>71</v>
      </c>
      <c r="I373">
        <v>1</v>
      </c>
      <c r="J373" t="s">
        <v>246</v>
      </c>
      <c r="K373" s="1" t="s">
        <v>192</v>
      </c>
      <c r="L373" s="1" t="s">
        <v>162</v>
      </c>
      <c r="M373">
        <v>31</v>
      </c>
      <c r="N373">
        <v>0</v>
      </c>
      <c r="O373">
        <v>0</v>
      </c>
      <c r="P373">
        <v>0</v>
      </c>
      <c r="X373" t="str">
        <f>Block[[#This Row],[服装]]&amp;Block[[#This Row],[名前]]&amp;Block[[#This Row],[レアリティ]]</f>
        <v>ハロウィン黒尾鉄朗ICONIC</v>
      </c>
    </row>
    <row r="374" spans="1:24" x14ac:dyDescent="0.25">
      <c r="A374">
        <f>VLOOKUP(Block[[#This Row],[No用]],SetNo[[No.用]:[vlookup 用]],2,FALSE)</f>
        <v>98</v>
      </c>
      <c r="B374">
        <f>IF(ROW()=2,1,IF(A373&lt;&gt;Block[[#This Row],[No]],1,B373+1))</f>
        <v>5</v>
      </c>
      <c r="C374" s="1" t="s">
        <v>1031</v>
      </c>
      <c r="D374" s="1" t="s">
        <v>40</v>
      </c>
      <c r="E374" s="1" t="s">
        <v>73</v>
      </c>
      <c r="F374" s="1" t="s">
        <v>26</v>
      </c>
      <c r="G374" s="1" t="s">
        <v>27</v>
      </c>
      <c r="H374" s="1" t="s">
        <v>71</v>
      </c>
      <c r="I374">
        <v>1</v>
      </c>
      <c r="J374" t="s">
        <v>246</v>
      </c>
      <c r="K374" s="1" t="s">
        <v>177</v>
      </c>
      <c r="L374" s="1" t="s">
        <v>162</v>
      </c>
      <c r="M374">
        <v>31</v>
      </c>
      <c r="N374">
        <v>0</v>
      </c>
      <c r="O374">
        <v>0</v>
      </c>
      <c r="P374">
        <v>0</v>
      </c>
      <c r="X374" t="str">
        <f>Block[[#This Row],[服装]]&amp;Block[[#This Row],[名前]]&amp;Block[[#This Row],[レアリティ]]</f>
        <v>ハロウィン黒尾鉄朗ICONIC</v>
      </c>
    </row>
    <row r="375" spans="1:24" x14ac:dyDescent="0.25">
      <c r="A375">
        <f>VLOOKUP(Block[[#This Row],[No用]],SetNo[[No.用]:[vlookup 用]],2,FALSE)</f>
        <v>98</v>
      </c>
      <c r="B375">
        <f>IF(ROW()=2,1,IF(A374&lt;&gt;Block[[#This Row],[No]],1,B374+1))</f>
        <v>6</v>
      </c>
      <c r="C375" s="1" t="s">
        <v>1031</v>
      </c>
      <c r="D375" s="1" t="s">
        <v>40</v>
      </c>
      <c r="E375" s="1" t="s">
        <v>73</v>
      </c>
      <c r="F375" s="1" t="s">
        <v>26</v>
      </c>
      <c r="G375" s="1" t="s">
        <v>27</v>
      </c>
      <c r="H375" s="1" t="s">
        <v>71</v>
      </c>
      <c r="I375">
        <v>1</v>
      </c>
      <c r="J375" t="s">
        <v>246</v>
      </c>
      <c r="K375" s="1" t="s">
        <v>247</v>
      </c>
      <c r="L375" s="1" t="s">
        <v>162</v>
      </c>
      <c r="M375">
        <v>34</v>
      </c>
      <c r="N375">
        <v>0</v>
      </c>
      <c r="O375">
        <v>0</v>
      </c>
      <c r="P375">
        <v>0</v>
      </c>
      <c r="X375" t="str">
        <f>Block[[#This Row],[服装]]&amp;Block[[#This Row],[名前]]&amp;Block[[#This Row],[レアリティ]]</f>
        <v>ハロウィン黒尾鉄朗ICONIC</v>
      </c>
    </row>
    <row r="376" spans="1:24" x14ac:dyDescent="0.25">
      <c r="A376">
        <f>VLOOKUP(Block[[#This Row],[No用]],SetNo[[No.用]:[vlookup 用]],2,FALSE)</f>
        <v>98</v>
      </c>
      <c r="B376">
        <f>IF(ROW()=2,1,IF(A375&lt;&gt;Block[[#This Row],[No]],1,B375+1))</f>
        <v>7</v>
      </c>
      <c r="C376" s="1" t="s">
        <v>1031</v>
      </c>
      <c r="D376" s="1" t="s">
        <v>40</v>
      </c>
      <c r="E376" s="1" t="s">
        <v>73</v>
      </c>
      <c r="F376" s="1" t="s">
        <v>26</v>
      </c>
      <c r="G376" s="1" t="s">
        <v>27</v>
      </c>
      <c r="H376" s="1" t="s">
        <v>71</v>
      </c>
      <c r="I376">
        <v>1</v>
      </c>
      <c r="J376" t="s">
        <v>246</v>
      </c>
      <c r="K376" s="1" t="s">
        <v>175</v>
      </c>
      <c r="L376" s="1" t="s">
        <v>224</v>
      </c>
      <c r="M376">
        <v>46</v>
      </c>
      <c r="N376">
        <v>0</v>
      </c>
      <c r="O376">
        <v>56</v>
      </c>
      <c r="P376">
        <v>0</v>
      </c>
      <c r="W376" s="1" t="s">
        <v>1056</v>
      </c>
      <c r="X376" t="str">
        <f>Block[[#This Row],[服装]]&amp;Block[[#This Row],[名前]]&amp;Block[[#This Row],[レアリティ]]</f>
        <v>ハロウィン黒尾鉄朗ICONIC</v>
      </c>
    </row>
    <row r="377" spans="1:24" x14ac:dyDescent="0.25">
      <c r="A377">
        <f>VLOOKUP(Block[[#This Row],[No用]],SetNo[[No.用]:[vlookup 用]],2,FALSE)</f>
        <v>99</v>
      </c>
      <c r="B377">
        <f>IF(ROW()=2,1,IF(A376&lt;&gt;Block[[#This Row],[No]],1,B376+1))</f>
        <v>1</v>
      </c>
      <c r="C377" s="1" t="s">
        <v>1446</v>
      </c>
      <c r="D377" s="1" t="s">
        <v>40</v>
      </c>
      <c r="E377" s="1" t="s">
        <v>90</v>
      </c>
      <c r="F377" s="1" t="s">
        <v>26</v>
      </c>
      <c r="G377" s="1" t="s">
        <v>27</v>
      </c>
      <c r="H377" s="1" t="s">
        <v>71</v>
      </c>
      <c r="I377">
        <v>1</v>
      </c>
      <c r="J377" t="s">
        <v>246</v>
      </c>
      <c r="K377" s="1" t="s">
        <v>174</v>
      </c>
      <c r="L377" s="1" t="s">
        <v>173</v>
      </c>
      <c r="M377">
        <v>35</v>
      </c>
      <c r="N377">
        <v>0</v>
      </c>
      <c r="O377">
        <v>0</v>
      </c>
      <c r="P377">
        <v>0</v>
      </c>
      <c r="W377" s="1"/>
      <c r="X377" t="str">
        <f>Block[[#This Row],[服装]]&amp;Block[[#This Row],[名前]]&amp;Block[[#This Row],[レアリティ]]</f>
        <v>和装体験黒尾鉄朗ICONIC</v>
      </c>
    </row>
    <row r="378" spans="1:24" x14ac:dyDescent="0.25">
      <c r="A378">
        <f>VLOOKUP(Block[[#This Row],[No用]],SetNo[[No.用]:[vlookup 用]],2,FALSE)</f>
        <v>99</v>
      </c>
      <c r="B378">
        <f>IF(ROW()=2,1,IF(A377&lt;&gt;Block[[#This Row],[No]],1,B377+1))</f>
        <v>2</v>
      </c>
      <c r="C378" s="1" t="s">
        <v>1446</v>
      </c>
      <c r="D378" s="1" t="s">
        <v>40</v>
      </c>
      <c r="E378" s="1" t="s">
        <v>90</v>
      </c>
      <c r="F378" s="1" t="s">
        <v>26</v>
      </c>
      <c r="G378" s="1" t="s">
        <v>27</v>
      </c>
      <c r="H378" s="1" t="s">
        <v>71</v>
      </c>
      <c r="I378">
        <v>1</v>
      </c>
      <c r="J378" t="s">
        <v>246</v>
      </c>
      <c r="K378" s="1" t="s">
        <v>175</v>
      </c>
      <c r="L378" s="1" t="s">
        <v>173</v>
      </c>
      <c r="M378">
        <v>38</v>
      </c>
      <c r="N378">
        <v>0</v>
      </c>
      <c r="O378">
        <v>0</v>
      </c>
      <c r="P378">
        <v>0</v>
      </c>
      <c r="W378" s="1"/>
      <c r="X378" t="str">
        <f>Block[[#This Row],[服装]]&amp;Block[[#This Row],[名前]]&amp;Block[[#This Row],[レアリティ]]</f>
        <v>和装体験黒尾鉄朗ICONIC</v>
      </c>
    </row>
    <row r="379" spans="1:24" x14ac:dyDescent="0.25">
      <c r="A379">
        <f>VLOOKUP(Block[[#This Row],[No用]],SetNo[[No.用]:[vlookup 用]],2,FALSE)</f>
        <v>99</v>
      </c>
      <c r="B379">
        <f>IF(ROW()=2,1,IF(A378&lt;&gt;Block[[#This Row],[No]],1,B378+1))</f>
        <v>3</v>
      </c>
      <c r="C379" s="1" t="s">
        <v>1446</v>
      </c>
      <c r="D379" s="1" t="s">
        <v>40</v>
      </c>
      <c r="E379" s="1" t="s">
        <v>90</v>
      </c>
      <c r="F379" s="1" t="s">
        <v>26</v>
      </c>
      <c r="G379" s="1" t="s">
        <v>27</v>
      </c>
      <c r="H379" s="1" t="s">
        <v>71</v>
      </c>
      <c r="I379">
        <v>1</v>
      </c>
      <c r="J379" t="s">
        <v>246</v>
      </c>
      <c r="K379" s="1" t="s">
        <v>176</v>
      </c>
      <c r="L379" s="1" t="s">
        <v>178</v>
      </c>
      <c r="M379">
        <v>35</v>
      </c>
      <c r="N379">
        <v>0</v>
      </c>
      <c r="O379">
        <v>0</v>
      </c>
      <c r="P379">
        <v>0</v>
      </c>
      <c r="W379" s="1"/>
      <c r="X379" t="str">
        <f>Block[[#This Row],[服装]]&amp;Block[[#This Row],[名前]]&amp;Block[[#This Row],[レアリティ]]</f>
        <v>和装体験黒尾鉄朗ICONIC</v>
      </c>
    </row>
    <row r="380" spans="1:24" x14ac:dyDescent="0.25">
      <c r="A380">
        <f>VLOOKUP(Block[[#This Row],[No用]],SetNo[[No.用]:[vlookup 用]],2,FALSE)</f>
        <v>99</v>
      </c>
      <c r="B380">
        <f>IF(ROW()=2,1,IF(A379&lt;&gt;Block[[#This Row],[No]],1,B379+1))</f>
        <v>4</v>
      </c>
      <c r="C380" s="1" t="s">
        <v>1446</v>
      </c>
      <c r="D380" s="1" t="s">
        <v>40</v>
      </c>
      <c r="E380" s="1" t="s">
        <v>90</v>
      </c>
      <c r="F380" s="1" t="s">
        <v>26</v>
      </c>
      <c r="G380" s="1" t="s">
        <v>27</v>
      </c>
      <c r="H380" s="1" t="s">
        <v>71</v>
      </c>
      <c r="I380">
        <v>1</v>
      </c>
      <c r="J380" t="s">
        <v>246</v>
      </c>
      <c r="K380" s="1" t="s">
        <v>192</v>
      </c>
      <c r="L380" s="1" t="s">
        <v>178</v>
      </c>
      <c r="M380">
        <v>35</v>
      </c>
      <c r="N380">
        <v>0</v>
      </c>
      <c r="O380">
        <v>0</v>
      </c>
      <c r="P380">
        <v>0</v>
      </c>
      <c r="W380" s="1"/>
      <c r="X380" t="str">
        <f>Block[[#This Row],[服装]]&amp;Block[[#This Row],[名前]]&amp;Block[[#This Row],[レアリティ]]</f>
        <v>和装体験黒尾鉄朗ICONIC</v>
      </c>
    </row>
    <row r="381" spans="1:24" x14ac:dyDescent="0.25">
      <c r="A381">
        <f>VLOOKUP(Block[[#This Row],[No用]],SetNo[[No.用]:[vlookup 用]],2,FALSE)</f>
        <v>99</v>
      </c>
      <c r="B381">
        <f>IF(ROW()=2,1,IF(A380&lt;&gt;Block[[#This Row],[No]],1,B380+1))</f>
        <v>5</v>
      </c>
      <c r="C381" s="1" t="s">
        <v>1446</v>
      </c>
      <c r="D381" s="1" t="s">
        <v>40</v>
      </c>
      <c r="E381" s="1" t="s">
        <v>90</v>
      </c>
      <c r="F381" s="1" t="s">
        <v>26</v>
      </c>
      <c r="G381" s="1" t="s">
        <v>27</v>
      </c>
      <c r="H381" s="1" t="s">
        <v>71</v>
      </c>
      <c r="I381">
        <v>1</v>
      </c>
      <c r="J381" t="s">
        <v>246</v>
      </c>
      <c r="K381" s="1" t="s">
        <v>177</v>
      </c>
      <c r="L381" s="1" t="s">
        <v>162</v>
      </c>
      <c r="M381">
        <v>32</v>
      </c>
      <c r="N381">
        <v>0</v>
      </c>
      <c r="O381">
        <v>0</v>
      </c>
      <c r="P381">
        <v>0</v>
      </c>
      <c r="W381" s="1"/>
      <c r="X381" t="str">
        <f>Block[[#This Row],[服装]]&amp;Block[[#This Row],[名前]]&amp;Block[[#This Row],[レアリティ]]</f>
        <v>和装体験黒尾鉄朗ICONIC</v>
      </c>
    </row>
    <row r="382" spans="1:24" x14ac:dyDescent="0.25">
      <c r="A382">
        <f>VLOOKUP(Block[[#This Row],[No用]],SetNo[[No.用]:[vlookup 用]],2,FALSE)</f>
        <v>99</v>
      </c>
      <c r="B382">
        <f>IF(ROW()=2,1,IF(A381&lt;&gt;Block[[#This Row],[No]],1,B381+1))</f>
        <v>6</v>
      </c>
      <c r="C382" s="1" t="s">
        <v>1446</v>
      </c>
      <c r="D382" s="1" t="s">
        <v>40</v>
      </c>
      <c r="E382" s="1" t="s">
        <v>90</v>
      </c>
      <c r="F382" s="1" t="s">
        <v>26</v>
      </c>
      <c r="G382" s="1" t="s">
        <v>27</v>
      </c>
      <c r="H382" s="1" t="s">
        <v>71</v>
      </c>
      <c r="I382">
        <v>1</v>
      </c>
      <c r="J382" t="s">
        <v>246</v>
      </c>
      <c r="K382" s="1" t="s">
        <v>247</v>
      </c>
      <c r="L382" s="1" t="s">
        <v>162</v>
      </c>
      <c r="M382">
        <v>35</v>
      </c>
      <c r="N382">
        <v>0</v>
      </c>
      <c r="O382">
        <v>0</v>
      </c>
      <c r="P382">
        <v>0</v>
      </c>
      <c r="W382" s="1"/>
      <c r="X382" t="str">
        <f>Block[[#This Row],[服装]]&amp;Block[[#This Row],[名前]]&amp;Block[[#This Row],[レアリティ]]</f>
        <v>和装体験黒尾鉄朗ICONIC</v>
      </c>
    </row>
    <row r="383" spans="1:24" x14ac:dyDescent="0.25">
      <c r="A383">
        <f>VLOOKUP(Block[[#This Row],[No用]],SetNo[[No.用]:[vlookup 用]],2,FALSE)</f>
        <v>99</v>
      </c>
      <c r="B383">
        <f>IF(ROW()=2,1,IF(A382&lt;&gt;Block[[#This Row],[No]],1,B382+1))</f>
        <v>7</v>
      </c>
      <c r="C383" s="1" t="s">
        <v>1446</v>
      </c>
      <c r="D383" s="1" t="s">
        <v>40</v>
      </c>
      <c r="E383" s="1" t="s">
        <v>90</v>
      </c>
      <c r="F383" s="1" t="s">
        <v>26</v>
      </c>
      <c r="G383" s="1" t="s">
        <v>27</v>
      </c>
      <c r="H383" s="1" t="s">
        <v>71</v>
      </c>
      <c r="I383">
        <v>1</v>
      </c>
      <c r="J383" t="s">
        <v>246</v>
      </c>
      <c r="K383" s="1" t="s">
        <v>175</v>
      </c>
      <c r="L383" s="1" t="s">
        <v>224</v>
      </c>
      <c r="M383">
        <v>46</v>
      </c>
      <c r="N383">
        <v>0</v>
      </c>
      <c r="O383">
        <v>56</v>
      </c>
      <c r="P383">
        <v>0</v>
      </c>
      <c r="W383" s="1" t="s">
        <v>1056</v>
      </c>
      <c r="X383" t="str">
        <f>Block[[#This Row],[服装]]&amp;Block[[#This Row],[名前]]&amp;Block[[#This Row],[レアリティ]]</f>
        <v>和装体験黒尾鉄朗ICONIC</v>
      </c>
    </row>
    <row r="384" spans="1:24" x14ac:dyDescent="0.25">
      <c r="A384">
        <f>VLOOKUP(Block[[#This Row],[No用]],SetNo[[No.用]:[vlookup 用]],2,FALSE)</f>
        <v>99</v>
      </c>
      <c r="B384">
        <f>IF(ROW()=2,1,IF(A383&lt;&gt;Block[[#This Row],[No]],1,B383+1))</f>
        <v>8</v>
      </c>
      <c r="C384" s="1" t="s">
        <v>1446</v>
      </c>
      <c r="D384" s="1" t="s">
        <v>40</v>
      </c>
      <c r="E384" s="1" t="s">
        <v>90</v>
      </c>
      <c r="F384" s="1" t="s">
        <v>26</v>
      </c>
      <c r="G384" s="1" t="s">
        <v>27</v>
      </c>
      <c r="H384" s="1" t="s">
        <v>71</v>
      </c>
      <c r="I384">
        <v>1</v>
      </c>
      <c r="J384" t="s">
        <v>246</v>
      </c>
      <c r="K384" s="1" t="s">
        <v>792</v>
      </c>
      <c r="L384" s="1" t="s">
        <v>224</v>
      </c>
      <c r="M384">
        <v>46</v>
      </c>
      <c r="N384">
        <v>0</v>
      </c>
      <c r="O384">
        <v>56</v>
      </c>
      <c r="P384">
        <v>0</v>
      </c>
      <c r="W384" s="1" t="s">
        <v>1459</v>
      </c>
      <c r="X384" t="str">
        <f>Block[[#This Row],[服装]]&amp;Block[[#This Row],[名前]]&amp;Block[[#This Row],[レアリティ]]</f>
        <v>和装体験黒尾鉄朗ICONIC</v>
      </c>
    </row>
    <row r="385" spans="1:24" x14ac:dyDescent="0.25">
      <c r="A385">
        <f>VLOOKUP(Block[[#This Row],[No用]],SetNo[[No.用]:[vlookup 用]],2,FALSE)</f>
        <v>100</v>
      </c>
      <c r="B385">
        <f>IF(ROW()=2,1,IF(A384&lt;&gt;Block[[#This Row],[No]],1,B384+1))</f>
        <v>1</v>
      </c>
      <c r="C385" s="1" t="s">
        <v>1674</v>
      </c>
      <c r="D385" s="1" t="s">
        <v>40</v>
      </c>
      <c r="E385" s="1" t="s">
        <v>77</v>
      </c>
      <c r="F385" s="1" t="s">
        <v>26</v>
      </c>
      <c r="G385" s="1" t="s">
        <v>27</v>
      </c>
      <c r="H385" s="1" t="s">
        <v>71</v>
      </c>
      <c r="I385">
        <v>1</v>
      </c>
      <c r="J385" t="s">
        <v>246</v>
      </c>
      <c r="K385" s="1" t="s">
        <v>174</v>
      </c>
      <c r="L385" s="1" t="s">
        <v>178</v>
      </c>
      <c r="M385">
        <v>35</v>
      </c>
      <c r="N385">
        <v>0</v>
      </c>
      <c r="O385">
        <v>0</v>
      </c>
      <c r="P385">
        <v>0</v>
      </c>
      <c r="W385" s="1"/>
      <c r="X385" t="str">
        <f>Block[[#This Row],[服装]]&amp;Block[[#This Row],[名前]]&amp;Block[[#This Row],[レアリティ]]</f>
        <v>思い出黒尾鉄朗ICONIC</v>
      </c>
    </row>
    <row r="386" spans="1:24" x14ac:dyDescent="0.25">
      <c r="A386">
        <f>VLOOKUP(Block[[#This Row],[No用]],SetNo[[No.用]:[vlookup 用]],2,FALSE)</f>
        <v>100</v>
      </c>
      <c r="B386">
        <f>IF(ROW()=2,1,IF(A385&lt;&gt;Block[[#This Row],[No]],1,B385+1))</f>
        <v>2</v>
      </c>
      <c r="C386" s="1" t="s">
        <v>1674</v>
      </c>
      <c r="D386" s="1" t="s">
        <v>40</v>
      </c>
      <c r="E386" s="1" t="s">
        <v>77</v>
      </c>
      <c r="F386" s="1" t="s">
        <v>26</v>
      </c>
      <c r="G386" s="1" t="s">
        <v>27</v>
      </c>
      <c r="H386" s="1" t="s">
        <v>71</v>
      </c>
      <c r="I386">
        <v>1</v>
      </c>
      <c r="J386" t="s">
        <v>246</v>
      </c>
      <c r="K386" s="1" t="s">
        <v>175</v>
      </c>
      <c r="L386" s="1" t="s">
        <v>178</v>
      </c>
      <c r="M386">
        <v>35</v>
      </c>
      <c r="N386">
        <v>0</v>
      </c>
      <c r="O386">
        <v>0</v>
      </c>
      <c r="P386">
        <v>0</v>
      </c>
      <c r="W386" s="1"/>
      <c r="X386" t="str">
        <f>Block[[#This Row],[服装]]&amp;Block[[#This Row],[名前]]&amp;Block[[#This Row],[レアリティ]]</f>
        <v>思い出黒尾鉄朗ICONIC</v>
      </c>
    </row>
    <row r="387" spans="1:24" x14ac:dyDescent="0.25">
      <c r="A387">
        <f>VLOOKUP(Block[[#This Row],[No用]],SetNo[[No.用]:[vlookup 用]],2,FALSE)</f>
        <v>100</v>
      </c>
      <c r="B387">
        <f>IF(ROW()=2,1,IF(A386&lt;&gt;Block[[#This Row],[No]],1,B386+1))</f>
        <v>3</v>
      </c>
      <c r="C387" s="1" t="s">
        <v>1674</v>
      </c>
      <c r="D387" s="1" t="s">
        <v>40</v>
      </c>
      <c r="E387" s="1" t="s">
        <v>77</v>
      </c>
      <c r="F387" s="1" t="s">
        <v>26</v>
      </c>
      <c r="G387" s="1" t="s">
        <v>27</v>
      </c>
      <c r="H387" s="1" t="s">
        <v>71</v>
      </c>
      <c r="I387">
        <v>1</v>
      </c>
      <c r="J387" t="s">
        <v>246</v>
      </c>
      <c r="K387" s="1" t="s">
        <v>179</v>
      </c>
      <c r="L387" s="1" t="s">
        <v>162</v>
      </c>
      <c r="M387">
        <v>32</v>
      </c>
      <c r="N387">
        <v>0</v>
      </c>
      <c r="O387">
        <v>0</v>
      </c>
      <c r="P387">
        <v>0</v>
      </c>
      <c r="W387" s="1"/>
      <c r="X387" t="str">
        <f>Block[[#This Row],[服装]]&amp;Block[[#This Row],[名前]]&amp;Block[[#This Row],[レアリティ]]</f>
        <v>思い出黒尾鉄朗ICONIC</v>
      </c>
    </row>
    <row r="388" spans="1:24" x14ac:dyDescent="0.25">
      <c r="A388">
        <f>VLOOKUP(Block[[#This Row],[No用]],SetNo[[No.用]:[vlookup 用]],2,FALSE)</f>
        <v>100</v>
      </c>
      <c r="B388">
        <f>IF(ROW()=2,1,IF(A387&lt;&gt;Block[[#This Row],[No]],1,B387+1))</f>
        <v>4</v>
      </c>
      <c r="C388" s="1" t="s">
        <v>1674</v>
      </c>
      <c r="D388" s="1" t="s">
        <v>40</v>
      </c>
      <c r="E388" s="1" t="s">
        <v>77</v>
      </c>
      <c r="F388" s="1" t="s">
        <v>26</v>
      </c>
      <c r="G388" s="1" t="s">
        <v>27</v>
      </c>
      <c r="H388" s="1" t="s">
        <v>71</v>
      </c>
      <c r="I388">
        <v>1</v>
      </c>
      <c r="J388" t="s">
        <v>246</v>
      </c>
      <c r="K388" s="1" t="s">
        <v>192</v>
      </c>
      <c r="L388" s="1" t="s">
        <v>162</v>
      </c>
      <c r="M388">
        <v>32</v>
      </c>
      <c r="N388">
        <v>0</v>
      </c>
      <c r="O388">
        <v>0</v>
      </c>
      <c r="P388">
        <v>0</v>
      </c>
      <c r="W388" s="1"/>
      <c r="X388" t="str">
        <f>Block[[#This Row],[服装]]&amp;Block[[#This Row],[名前]]&amp;Block[[#This Row],[レアリティ]]</f>
        <v>思い出黒尾鉄朗ICONIC</v>
      </c>
    </row>
    <row r="389" spans="1:24" x14ac:dyDescent="0.25">
      <c r="A389">
        <f>VLOOKUP(Block[[#This Row],[No用]],SetNo[[No.用]:[vlookup 用]],2,FALSE)</f>
        <v>100</v>
      </c>
      <c r="B389">
        <f>IF(ROW()=2,1,IF(A388&lt;&gt;Block[[#This Row],[No]],1,B388+1))</f>
        <v>5</v>
      </c>
      <c r="C389" s="1" t="s">
        <v>1674</v>
      </c>
      <c r="D389" s="1" t="s">
        <v>40</v>
      </c>
      <c r="E389" s="1" t="s">
        <v>77</v>
      </c>
      <c r="F389" s="1" t="s">
        <v>26</v>
      </c>
      <c r="G389" s="1" t="s">
        <v>27</v>
      </c>
      <c r="H389" s="1" t="s">
        <v>71</v>
      </c>
      <c r="I389">
        <v>1</v>
      </c>
      <c r="J389" t="s">
        <v>246</v>
      </c>
      <c r="K389" s="1" t="s">
        <v>177</v>
      </c>
      <c r="L389" s="1" t="s">
        <v>162</v>
      </c>
      <c r="M389">
        <v>32</v>
      </c>
      <c r="N389">
        <v>0</v>
      </c>
      <c r="O389">
        <v>0</v>
      </c>
      <c r="P389">
        <v>0</v>
      </c>
      <c r="W389" s="1"/>
      <c r="X389" t="str">
        <f>Block[[#This Row],[服装]]&amp;Block[[#This Row],[名前]]&amp;Block[[#This Row],[レアリティ]]</f>
        <v>思い出黒尾鉄朗ICONIC</v>
      </c>
    </row>
    <row r="390" spans="1:24" x14ac:dyDescent="0.25">
      <c r="A390">
        <f>VLOOKUP(Block[[#This Row],[No用]],SetNo[[No.用]:[vlookup 用]],2,FALSE)</f>
        <v>100</v>
      </c>
      <c r="B390">
        <f>IF(ROW()=2,1,IF(A389&lt;&gt;Block[[#This Row],[No]],1,B389+1))</f>
        <v>6</v>
      </c>
      <c r="C390" s="1" t="s">
        <v>1674</v>
      </c>
      <c r="D390" s="1" t="s">
        <v>40</v>
      </c>
      <c r="E390" s="1" t="s">
        <v>77</v>
      </c>
      <c r="F390" s="1" t="s">
        <v>26</v>
      </c>
      <c r="G390" s="1" t="s">
        <v>27</v>
      </c>
      <c r="H390" s="1" t="s">
        <v>71</v>
      </c>
      <c r="I390">
        <v>1</v>
      </c>
      <c r="J390" t="s">
        <v>246</v>
      </c>
      <c r="K390" s="1" t="s">
        <v>247</v>
      </c>
      <c r="L390" s="1" t="s">
        <v>162</v>
      </c>
      <c r="M390">
        <v>35</v>
      </c>
      <c r="N390">
        <v>0</v>
      </c>
      <c r="O390">
        <v>0</v>
      </c>
      <c r="P390">
        <v>0</v>
      </c>
      <c r="W390" s="1"/>
      <c r="X390" t="str">
        <f>Block[[#This Row],[服装]]&amp;Block[[#This Row],[名前]]&amp;Block[[#This Row],[レアリティ]]</f>
        <v>思い出黒尾鉄朗ICONIC</v>
      </c>
    </row>
    <row r="391" spans="1:24" x14ac:dyDescent="0.25">
      <c r="A391">
        <f>VLOOKUP(Block[[#This Row],[No用]],SetNo[[No.用]:[vlookup 用]],2,FALSE)</f>
        <v>100</v>
      </c>
      <c r="B391">
        <f>IF(ROW()=2,1,IF(A390&lt;&gt;Block[[#This Row],[No]],1,B390+1))</f>
        <v>7</v>
      </c>
      <c r="C391" s="1" t="s">
        <v>1674</v>
      </c>
      <c r="D391" s="1" t="s">
        <v>40</v>
      </c>
      <c r="E391" s="1" t="s">
        <v>77</v>
      </c>
      <c r="F391" s="1" t="s">
        <v>26</v>
      </c>
      <c r="G391" s="1" t="s">
        <v>27</v>
      </c>
      <c r="H391" s="1" t="s">
        <v>71</v>
      </c>
      <c r="I391">
        <v>1</v>
      </c>
      <c r="J391" t="s">
        <v>246</v>
      </c>
      <c r="K391" s="1" t="s">
        <v>792</v>
      </c>
      <c r="L391" s="1" t="s">
        <v>224</v>
      </c>
      <c r="M391">
        <v>47</v>
      </c>
      <c r="N391">
        <v>0</v>
      </c>
      <c r="O391">
        <v>57</v>
      </c>
      <c r="P391">
        <v>0</v>
      </c>
      <c r="R391" s="1" t="s">
        <v>923</v>
      </c>
      <c r="S391">
        <v>15</v>
      </c>
      <c r="T391">
        <v>30.19</v>
      </c>
      <c r="U391">
        <v>18</v>
      </c>
      <c r="V391">
        <v>35.15</v>
      </c>
      <c r="W391" s="1" t="s">
        <v>1459</v>
      </c>
      <c r="X391" t="str">
        <f>Block[[#This Row],[服装]]&amp;Block[[#This Row],[名前]]&amp;Block[[#This Row],[レアリティ]]</f>
        <v>思い出黒尾鉄朗ICONIC</v>
      </c>
    </row>
    <row r="392" spans="1:24" x14ac:dyDescent="0.25">
      <c r="A392">
        <f>VLOOKUP(Block[[#This Row],[No用]],SetNo[[No.用]:[vlookup 用]],2,FALSE)</f>
        <v>101</v>
      </c>
      <c r="B392">
        <f>IF(ROW()=2,1,IF(A376&lt;&gt;Block[[#This Row],[No]],1,B376+1))</f>
        <v>1</v>
      </c>
      <c r="C392" t="s">
        <v>108</v>
      </c>
      <c r="D392" t="s">
        <v>41</v>
      </c>
      <c r="E392" t="s">
        <v>23</v>
      </c>
      <c r="F392" t="s">
        <v>26</v>
      </c>
      <c r="G392" t="s">
        <v>27</v>
      </c>
      <c r="H392" t="s">
        <v>71</v>
      </c>
      <c r="I392">
        <v>1</v>
      </c>
      <c r="J392" t="s">
        <v>246</v>
      </c>
      <c r="K392" t="s">
        <v>174</v>
      </c>
      <c r="L392" t="s">
        <v>173</v>
      </c>
      <c r="M392">
        <v>33</v>
      </c>
      <c r="N392">
        <v>0</v>
      </c>
      <c r="O392">
        <v>0</v>
      </c>
      <c r="P392">
        <v>0</v>
      </c>
      <c r="X392" t="str">
        <f>Block[[#This Row],[服装]]&amp;Block[[#This Row],[名前]]&amp;Block[[#This Row],[レアリティ]]</f>
        <v>ユニフォーム灰羽リエーフICONIC</v>
      </c>
    </row>
    <row r="393" spans="1:24" x14ac:dyDescent="0.25">
      <c r="A393">
        <f>VLOOKUP(Block[[#This Row],[No用]],SetNo[[No.用]:[vlookup 用]],2,FALSE)</f>
        <v>101</v>
      </c>
      <c r="B393">
        <f>IF(ROW()=2,1,IF(A392&lt;&gt;Block[[#This Row],[No]],1,B392+1))</f>
        <v>2</v>
      </c>
      <c r="C393" t="s">
        <v>108</v>
      </c>
      <c r="D393" t="s">
        <v>41</v>
      </c>
      <c r="E393" t="s">
        <v>23</v>
      </c>
      <c r="F393" t="s">
        <v>26</v>
      </c>
      <c r="G393" t="s">
        <v>27</v>
      </c>
      <c r="H393" t="s">
        <v>71</v>
      </c>
      <c r="I393">
        <v>1</v>
      </c>
      <c r="J393" t="s">
        <v>246</v>
      </c>
      <c r="K393" t="s">
        <v>175</v>
      </c>
      <c r="L393" t="s">
        <v>173</v>
      </c>
      <c r="M393">
        <v>33</v>
      </c>
      <c r="N393">
        <v>0</v>
      </c>
      <c r="O393">
        <v>0</v>
      </c>
      <c r="P393">
        <v>0</v>
      </c>
      <c r="X393" t="str">
        <f>Block[[#This Row],[服装]]&amp;Block[[#This Row],[名前]]&amp;Block[[#This Row],[レアリティ]]</f>
        <v>ユニフォーム灰羽リエーフICONIC</v>
      </c>
    </row>
    <row r="394" spans="1:24" x14ac:dyDescent="0.25">
      <c r="A394">
        <f>VLOOKUP(Block[[#This Row],[No用]],SetNo[[No.用]:[vlookup 用]],2,FALSE)</f>
        <v>101</v>
      </c>
      <c r="B394">
        <f>IF(ROW()=2,1,IF(A393&lt;&gt;Block[[#This Row],[No]],1,B393+1))</f>
        <v>3</v>
      </c>
      <c r="C394" t="s">
        <v>108</v>
      </c>
      <c r="D394" t="s">
        <v>41</v>
      </c>
      <c r="E394" t="s">
        <v>23</v>
      </c>
      <c r="F394" t="s">
        <v>26</v>
      </c>
      <c r="G394" t="s">
        <v>27</v>
      </c>
      <c r="H394" t="s">
        <v>71</v>
      </c>
      <c r="I394">
        <v>1</v>
      </c>
      <c r="J394" t="s">
        <v>246</v>
      </c>
      <c r="K394" t="s">
        <v>233</v>
      </c>
      <c r="L394" t="s">
        <v>173</v>
      </c>
      <c r="M394">
        <v>35</v>
      </c>
      <c r="N394">
        <v>0</v>
      </c>
      <c r="O394">
        <v>0</v>
      </c>
      <c r="P394">
        <v>0</v>
      </c>
      <c r="X394" t="str">
        <f>Block[[#This Row],[服装]]&amp;Block[[#This Row],[名前]]&amp;Block[[#This Row],[レアリティ]]</f>
        <v>ユニフォーム灰羽リエーフICONIC</v>
      </c>
    </row>
    <row r="395" spans="1:24" x14ac:dyDescent="0.25">
      <c r="A395">
        <f>VLOOKUP(Block[[#This Row],[No用]],SetNo[[No.用]:[vlookup 用]],2,FALSE)</f>
        <v>101</v>
      </c>
      <c r="B395">
        <f>IF(ROW()=2,1,IF(A394&lt;&gt;Block[[#This Row],[No]],1,B394+1))</f>
        <v>4</v>
      </c>
      <c r="C395" t="s">
        <v>108</v>
      </c>
      <c r="D395" t="s">
        <v>41</v>
      </c>
      <c r="E395" t="s">
        <v>23</v>
      </c>
      <c r="F395" t="s">
        <v>26</v>
      </c>
      <c r="G395" t="s">
        <v>27</v>
      </c>
      <c r="H395" t="s">
        <v>71</v>
      </c>
      <c r="I395">
        <v>1</v>
      </c>
      <c r="J395" t="s">
        <v>246</v>
      </c>
      <c r="K395" t="s">
        <v>177</v>
      </c>
      <c r="L395" t="s">
        <v>162</v>
      </c>
      <c r="M395">
        <v>32</v>
      </c>
      <c r="N395">
        <v>0</v>
      </c>
      <c r="O395">
        <v>0</v>
      </c>
      <c r="P395">
        <v>0</v>
      </c>
      <c r="X395" t="str">
        <f>Block[[#This Row],[服装]]&amp;Block[[#This Row],[名前]]&amp;Block[[#This Row],[レアリティ]]</f>
        <v>ユニフォーム灰羽リエーフICONIC</v>
      </c>
    </row>
    <row r="396" spans="1:24" x14ac:dyDescent="0.25">
      <c r="A396">
        <f>VLOOKUP(Block[[#This Row],[No用]],SetNo[[No.用]:[vlookup 用]],2,FALSE)</f>
        <v>101</v>
      </c>
      <c r="B396">
        <f>IF(ROW()=2,1,IF(A395&lt;&gt;Block[[#This Row],[No]],1,B395+1))</f>
        <v>5</v>
      </c>
      <c r="C396" t="s">
        <v>108</v>
      </c>
      <c r="D396" t="s">
        <v>41</v>
      </c>
      <c r="E396" t="s">
        <v>23</v>
      </c>
      <c r="F396" t="s">
        <v>26</v>
      </c>
      <c r="G396" t="s">
        <v>27</v>
      </c>
      <c r="H396" t="s">
        <v>71</v>
      </c>
      <c r="I396">
        <v>1</v>
      </c>
      <c r="J396" t="s">
        <v>246</v>
      </c>
      <c r="K396" s="1" t="s">
        <v>247</v>
      </c>
      <c r="L396" t="s">
        <v>162</v>
      </c>
      <c r="M396">
        <v>27</v>
      </c>
      <c r="N396">
        <v>0</v>
      </c>
      <c r="O396">
        <v>0</v>
      </c>
      <c r="P396">
        <v>0</v>
      </c>
      <c r="X396" t="str">
        <f>Block[[#This Row],[服装]]&amp;Block[[#This Row],[名前]]&amp;Block[[#This Row],[レアリティ]]</f>
        <v>ユニフォーム灰羽リエーフICONIC</v>
      </c>
    </row>
    <row r="397" spans="1:24" x14ac:dyDescent="0.25">
      <c r="A397">
        <f>VLOOKUP(Block[[#This Row],[No用]],SetNo[[No.用]:[vlookup 用]],2,FALSE)</f>
        <v>101</v>
      </c>
      <c r="B397">
        <f>IF(ROW()=2,1,IF(A396&lt;&gt;Block[[#This Row],[No]],1,B396+1))</f>
        <v>6</v>
      </c>
      <c r="C397" t="s">
        <v>108</v>
      </c>
      <c r="D397" t="s">
        <v>41</v>
      </c>
      <c r="E397" t="s">
        <v>23</v>
      </c>
      <c r="F397" t="s">
        <v>26</v>
      </c>
      <c r="G397" t="s">
        <v>27</v>
      </c>
      <c r="H397" t="s">
        <v>71</v>
      </c>
      <c r="I397">
        <v>1</v>
      </c>
      <c r="J397" t="s">
        <v>246</v>
      </c>
      <c r="K397" t="s">
        <v>183</v>
      </c>
      <c r="L397" t="s">
        <v>224</v>
      </c>
      <c r="M397">
        <v>46</v>
      </c>
      <c r="N397">
        <v>0</v>
      </c>
      <c r="O397">
        <v>56</v>
      </c>
      <c r="P397">
        <v>0</v>
      </c>
      <c r="X397" t="str">
        <f>Block[[#This Row],[服装]]&amp;Block[[#This Row],[名前]]&amp;Block[[#This Row],[レアリティ]]</f>
        <v>ユニフォーム灰羽リエーフICONIC</v>
      </c>
    </row>
    <row r="398" spans="1:24" x14ac:dyDescent="0.25">
      <c r="A398">
        <f>VLOOKUP(Block[[#This Row],[No用]],SetNo[[No.用]:[vlookup 用]],2,FALSE)</f>
        <v>102</v>
      </c>
      <c r="B398">
        <f>IF(ROW()=2,1,IF(A397&lt;&gt;Block[[#This Row],[No]],1,B397+1))</f>
        <v>1</v>
      </c>
      <c r="C398" t="s">
        <v>363</v>
      </c>
      <c r="D398" t="s">
        <v>41</v>
      </c>
      <c r="E398" t="s">
        <v>24</v>
      </c>
      <c r="F398" t="s">
        <v>26</v>
      </c>
      <c r="G398" t="s">
        <v>27</v>
      </c>
      <c r="H398" t="s">
        <v>71</v>
      </c>
      <c r="I398">
        <v>1</v>
      </c>
      <c r="J398" t="s">
        <v>246</v>
      </c>
      <c r="K398" t="s">
        <v>174</v>
      </c>
      <c r="L398" t="s">
        <v>173</v>
      </c>
      <c r="M398">
        <v>33</v>
      </c>
      <c r="N398">
        <v>0</v>
      </c>
      <c r="O398">
        <v>0</v>
      </c>
      <c r="P398">
        <v>0</v>
      </c>
      <c r="X398" t="str">
        <f>Block[[#This Row],[服装]]&amp;Block[[#This Row],[名前]]&amp;Block[[#This Row],[レアリティ]]</f>
        <v>探偵灰羽リエーフICONIC</v>
      </c>
    </row>
    <row r="399" spans="1:24" x14ac:dyDescent="0.25">
      <c r="A399">
        <f>VLOOKUP(Block[[#This Row],[No用]],SetNo[[No.用]:[vlookup 用]],2,FALSE)</f>
        <v>102</v>
      </c>
      <c r="B399">
        <f>IF(ROW()=2,1,IF(A398&lt;&gt;Block[[#This Row],[No]],1,B398+1))</f>
        <v>2</v>
      </c>
      <c r="C399" t="s">
        <v>363</v>
      </c>
      <c r="D399" t="s">
        <v>41</v>
      </c>
      <c r="E399" t="s">
        <v>24</v>
      </c>
      <c r="F399" t="s">
        <v>26</v>
      </c>
      <c r="G399" t="s">
        <v>27</v>
      </c>
      <c r="H399" t="s">
        <v>71</v>
      </c>
      <c r="I399">
        <v>1</v>
      </c>
      <c r="J399" t="s">
        <v>246</v>
      </c>
      <c r="K399" t="s">
        <v>175</v>
      </c>
      <c r="L399" t="s">
        <v>173</v>
      </c>
      <c r="M399">
        <v>33</v>
      </c>
      <c r="N399">
        <v>0</v>
      </c>
      <c r="O399">
        <v>0</v>
      </c>
      <c r="P399">
        <v>0</v>
      </c>
      <c r="X399" t="str">
        <f>Block[[#This Row],[服装]]&amp;Block[[#This Row],[名前]]&amp;Block[[#This Row],[レアリティ]]</f>
        <v>探偵灰羽リエーフICONIC</v>
      </c>
    </row>
    <row r="400" spans="1:24" x14ac:dyDescent="0.25">
      <c r="A400">
        <f>VLOOKUP(Block[[#This Row],[No用]],SetNo[[No.用]:[vlookup 用]],2,FALSE)</f>
        <v>102</v>
      </c>
      <c r="B400">
        <f>IF(ROW()=2,1,IF(A399&lt;&gt;Block[[#This Row],[No]],1,B399+1))</f>
        <v>3</v>
      </c>
      <c r="C400" t="s">
        <v>363</v>
      </c>
      <c r="D400" t="s">
        <v>41</v>
      </c>
      <c r="E400" t="s">
        <v>24</v>
      </c>
      <c r="F400" t="s">
        <v>26</v>
      </c>
      <c r="G400" t="s">
        <v>27</v>
      </c>
      <c r="H400" t="s">
        <v>71</v>
      </c>
      <c r="I400">
        <v>1</v>
      </c>
      <c r="J400" t="s">
        <v>246</v>
      </c>
      <c r="K400" t="s">
        <v>233</v>
      </c>
      <c r="L400" t="s">
        <v>173</v>
      </c>
      <c r="M400">
        <v>35</v>
      </c>
      <c r="N400">
        <v>0</v>
      </c>
      <c r="O400">
        <v>0</v>
      </c>
      <c r="P400">
        <v>0</v>
      </c>
      <c r="X400" t="str">
        <f>Block[[#This Row],[服装]]&amp;Block[[#This Row],[名前]]&amp;Block[[#This Row],[レアリティ]]</f>
        <v>探偵灰羽リエーフICONIC</v>
      </c>
    </row>
    <row r="401" spans="1:24" x14ac:dyDescent="0.25">
      <c r="A401">
        <f>VLOOKUP(Block[[#This Row],[No用]],SetNo[[No.用]:[vlookup 用]],2,FALSE)</f>
        <v>102</v>
      </c>
      <c r="B401">
        <f>IF(ROW()=2,1,IF(A400&lt;&gt;Block[[#This Row],[No]],1,B400+1))</f>
        <v>4</v>
      </c>
      <c r="C401" t="s">
        <v>363</v>
      </c>
      <c r="D401" t="s">
        <v>41</v>
      </c>
      <c r="E401" t="s">
        <v>24</v>
      </c>
      <c r="F401" t="s">
        <v>26</v>
      </c>
      <c r="G401" t="s">
        <v>27</v>
      </c>
      <c r="H401" t="s">
        <v>71</v>
      </c>
      <c r="I401">
        <v>1</v>
      </c>
      <c r="J401" t="s">
        <v>246</v>
      </c>
      <c r="K401" t="s">
        <v>177</v>
      </c>
      <c r="L401" t="s">
        <v>162</v>
      </c>
      <c r="M401">
        <v>32</v>
      </c>
      <c r="N401">
        <v>0</v>
      </c>
      <c r="O401">
        <v>0</v>
      </c>
      <c r="P401">
        <v>0</v>
      </c>
      <c r="X401" t="str">
        <f>Block[[#This Row],[服装]]&amp;Block[[#This Row],[名前]]&amp;Block[[#This Row],[レアリティ]]</f>
        <v>探偵灰羽リエーフICONIC</v>
      </c>
    </row>
    <row r="402" spans="1:24" x14ac:dyDescent="0.25">
      <c r="A402">
        <f>VLOOKUP(Block[[#This Row],[No用]],SetNo[[No.用]:[vlookup 用]],2,FALSE)</f>
        <v>102</v>
      </c>
      <c r="B402">
        <f>IF(ROW()=2,1,IF(A401&lt;&gt;Block[[#This Row],[No]],1,B401+1))</f>
        <v>5</v>
      </c>
      <c r="C402" t="s">
        <v>363</v>
      </c>
      <c r="D402" t="s">
        <v>41</v>
      </c>
      <c r="E402" t="s">
        <v>24</v>
      </c>
      <c r="F402" t="s">
        <v>26</v>
      </c>
      <c r="G402" t="s">
        <v>27</v>
      </c>
      <c r="H402" t="s">
        <v>71</v>
      </c>
      <c r="I402">
        <v>1</v>
      </c>
      <c r="J402" t="s">
        <v>246</v>
      </c>
      <c r="K402" s="1" t="s">
        <v>247</v>
      </c>
      <c r="L402" t="s">
        <v>162</v>
      </c>
      <c r="M402">
        <v>27</v>
      </c>
      <c r="N402">
        <v>0</v>
      </c>
      <c r="O402">
        <v>0</v>
      </c>
      <c r="P402">
        <v>0</v>
      </c>
      <c r="X402" t="str">
        <f>Block[[#This Row],[服装]]&amp;Block[[#This Row],[名前]]&amp;Block[[#This Row],[レアリティ]]</f>
        <v>探偵灰羽リエーフICONIC</v>
      </c>
    </row>
    <row r="403" spans="1:24" x14ac:dyDescent="0.25">
      <c r="A403">
        <f>VLOOKUP(Block[[#This Row],[No用]],SetNo[[No.用]:[vlookup 用]],2,FALSE)</f>
        <v>102</v>
      </c>
      <c r="B403">
        <f>IF(ROW()=2,1,IF(A402&lt;&gt;Block[[#This Row],[No]],1,B402+1))</f>
        <v>6</v>
      </c>
      <c r="C403" t="s">
        <v>363</v>
      </c>
      <c r="D403" t="s">
        <v>41</v>
      </c>
      <c r="E403" t="s">
        <v>24</v>
      </c>
      <c r="F403" t="s">
        <v>26</v>
      </c>
      <c r="G403" t="s">
        <v>27</v>
      </c>
      <c r="H403" t="s">
        <v>71</v>
      </c>
      <c r="I403">
        <v>1</v>
      </c>
      <c r="J403" t="s">
        <v>246</v>
      </c>
      <c r="K403" t="s">
        <v>183</v>
      </c>
      <c r="L403" t="s">
        <v>224</v>
      </c>
      <c r="M403">
        <v>46</v>
      </c>
      <c r="N403">
        <v>0</v>
      </c>
      <c r="O403">
        <v>56</v>
      </c>
      <c r="P403">
        <v>0</v>
      </c>
      <c r="X403" t="str">
        <f>Block[[#This Row],[服装]]&amp;Block[[#This Row],[名前]]&amp;Block[[#This Row],[レアリティ]]</f>
        <v>探偵灰羽リエーフICONIC</v>
      </c>
    </row>
    <row r="404" spans="1:24" x14ac:dyDescent="0.25">
      <c r="A404">
        <f>VLOOKUP(Block[[#This Row],[No用]],SetNo[[No.用]:[vlookup 用]],2,FALSE)</f>
        <v>103</v>
      </c>
      <c r="B404">
        <f>IF(ROW()=2,1,IF(A403&lt;&gt;Block[[#This Row],[No]],1,B403+1))</f>
        <v>1</v>
      </c>
      <c r="C404" s="1" t="s">
        <v>646</v>
      </c>
      <c r="D404" s="1" t="s">
        <v>41</v>
      </c>
      <c r="E404" s="1" t="s">
        <v>77</v>
      </c>
      <c r="F404" s="1" t="s">
        <v>26</v>
      </c>
      <c r="G404" s="1" t="s">
        <v>27</v>
      </c>
      <c r="H404" s="1" t="s">
        <v>71</v>
      </c>
      <c r="I404">
        <v>1</v>
      </c>
      <c r="J404" t="s">
        <v>246</v>
      </c>
      <c r="K404" s="1" t="s">
        <v>174</v>
      </c>
      <c r="L404" s="1" t="s">
        <v>173</v>
      </c>
      <c r="M404">
        <v>33</v>
      </c>
      <c r="N404">
        <v>0</v>
      </c>
      <c r="O404">
        <v>0</v>
      </c>
      <c r="P404">
        <v>0</v>
      </c>
      <c r="X404" t="str">
        <f>Block[[#This Row],[服装]]&amp;Block[[#This Row],[名前]]&amp;Block[[#This Row],[レアリティ]]</f>
        <v>路地裏灰羽リエーフICONIC</v>
      </c>
    </row>
    <row r="405" spans="1:24" x14ac:dyDescent="0.25">
      <c r="A405">
        <f>VLOOKUP(Block[[#This Row],[No用]],SetNo[[No.用]:[vlookup 用]],2,FALSE)</f>
        <v>103</v>
      </c>
      <c r="B405">
        <f>IF(ROW()=2,1,IF(A404&lt;&gt;Block[[#This Row],[No]],1,B404+1))</f>
        <v>2</v>
      </c>
      <c r="C405" s="1" t="s">
        <v>646</v>
      </c>
      <c r="D405" s="1" t="s">
        <v>41</v>
      </c>
      <c r="E405" s="1" t="s">
        <v>77</v>
      </c>
      <c r="F405" s="1" t="s">
        <v>26</v>
      </c>
      <c r="G405" s="1" t="s">
        <v>27</v>
      </c>
      <c r="H405" s="1" t="s">
        <v>71</v>
      </c>
      <c r="I405">
        <v>1</v>
      </c>
      <c r="J405" t="s">
        <v>246</v>
      </c>
      <c r="K405" s="1" t="s">
        <v>175</v>
      </c>
      <c r="L405" s="1" t="s">
        <v>173</v>
      </c>
      <c r="M405">
        <v>33</v>
      </c>
      <c r="N405">
        <v>0</v>
      </c>
      <c r="O405">
        <v>0</v>
      </c>
      <c r="P405">
        <v>0</v>
      </c>
      <c r="X405" t="str">
        <f>Block[[#This Row],[服装]]&amp;Block[[#This Row],[名前]]&amp;Block[[#This Row],[レアリティ]]</f>
        <v>路地裏灰羽リエーフICONIC</v>
      </c>
    </row>
    <row r="406" spans="1:24" x14ac:dyDescent="0.25">
      <c r="A406">
        <f>VLOOKUP(Block[[#This Row],[No用]],SetNo[[No.用]:[vlookup 用]],2,FALSE)</f>
        <v>103</v>
      </c>
      <c r="B406">
        <f>IF(ROW()=2,1,IF(A405&lt;&gt;Block[[#This Row],[No]],1,B405+1))</f>
        <v>3</v>
      </c>
      <c r="C406" s="1" t="s">
        <v>646</v>
      </c>
      <c r="D406" s="1" t="s">
        <v>41</v>
      </c>
      <c r="E406" s="1" t="s">
        <v>77</v>
      </c>
      <c r="F406" s="1" t="s">
        <v>26</v>
      </c>
      <c r="G406" s="1" t="s">
        <v>27</v>
      </c>
      <c r="H406" s="1" t="s">
        <v>71</v>
      </c>
      <c r="I406">
        <v>1</v>
      </c>
      <c r="J406" t="s">
        <v>246</v>
      </c>
      <c r="K406" s="1" t="s">
        <v>233</v>
      </c>
      <c r="L406" s="1" t="s">
        <v>178</v>
      </c>
      <c r="M406">
        <v>32</v>
      </c>
      <c r="N406">
        <v>0</v>
      </c>
      <c r="O406">
        <v>0</v>
      </c>
      <c r="P406">
        <v>0</v>
      </c>
      <c r="X406" t="str">
        <f>Block[[#This Row],[服装]]&amp;Block[[#This Row],[名前]]&amp;Block[[#This Row],[レアリティ]]</f>
        <v>路地裏灰羽リエーフICONIC</v>
      </c>
    </row>
    <row r="407" spans="1:24" x14ac:dyDescent="0.25">
      <c r="A407">
        <f>VLOOKUP(Block[[#This Row],[No用]],SetNo[[No.用]:[vlookup 用]],2,FALSE)</f>
        <v>103</v>
      </c>
      <c r="B407">
        <f>IF(ROW()=2,1,IF(A406&lt;&gt;Block[[#This Row],[No]],1,B406+1))</f>
        <v>4</v>
      </c>
      <c r="C407" s="1" t="s">
        <v>646</v>
      </c>
      <c r="D407" s="1" t="s">
        <v>41</v>
      </c>
      <c r="E407" s="1" t="s">
        <v>77</v>
      </c>
      <c r="F407" s="1" t="s">
        <v>26</v>
      </c>
      <c r="G407" s="1" t="s">
        <v>27</v>
      </c>
      <c r="H407" s="1" t="s">
        <v>71</v>
      </c>
      <c r="I407">
        <v>1</v>
      </c>
      <c r="J407" t="s">
        <v>246</v>
      </c>
      <c r="K407" s="1" t="s">
        <v>177</v>
      </c>
      <c r="L407" s="1" t="s">
        <v>162</v>
      </c>
      <c r="M407">
        <v>32</v>
      </c>
      <c r="N407">
        <v>0</v>
      </c>
      <c r="O407">
        <v>0</v>
      </c>
      <c r="P407">
        <v>0</v>
      </c>
      <c r="X407" t="str">
        <f>Block[[#This Row],[服装]]&amp;Block[[#This Row],[名前]]&amp;Block[[#This Row],[レアリティ]]</f>
        <v>路地裏灰羽リエーフICONIC</v>
      </c>
    </row>
    <row r="408" spans="1:24" x14ac:dyDescent="0.25">
      <c r="A408">
        <f>VLOOKUP(Block[[#This Row],[No用]],SetNo[[No.用]:[vlookup 用]],2,FALSE)</f>
        <v>103</v>
      </c>
      <c r="B408">
        <f>IF(ROW()=2,1,IF(A407&lt;&gt;Block[[#This Row],[No]],1,B407+1))</f>
        <v>5</v>
      </c>
      <c r="C408" s="1" t="s">
        <v>646</v>
      </c>
      <c r="D408" s="1" t="s">
        <v>41</v>
      </c>
      <c r="E408" s="1" t="s">
        <v>77</v>
      </c>
      <c r="F408" s="1" t="s">
        <v>26</v>
      </c>
      <c r="G408" s="1" t="s">
        <v>27</v>
      </c>
      <c r="H408" s="1" t="s">
        <v>71</v>
      </c>
      <c r="I408">
        <v>1</v>
      </c>
      <c r="J408" t="s">
        <v>246</v>
      </c>
      <c r="K408" s="1" t="s">
        <v>247</v>
      </c>
      <c r="L408" s="1" t="s">
        <v>162</v>
      </c>
      <c r="M408">
        <v>27</v>
      </c>
      <c r="N408">
        <v>0</v>
      </c>
      <c r="O408">
        <v>0</v>
      </c>
      <c r="P408">
        <v>0</v>
      </c>
      <c r="X408" t="str">
        <f>Block[[#This Row],[服装]]&amp;Block[[#This Row],[名前]]&amp;Block[[#This Row],[レアリティ]]</f>
        <v>路地裏灰羽リエーフICONIC</v>
      </c>
    </row>
    <row r="409" spans="1:24" x14ac:dyDescent="0.25">
      <c r="A409">
        <f>VLOOKUP(Block[[#This Row],[No用]],SetNo[[No.用]:[vlookup 用]],2,FALSE)</f>
        <v>104</v>
      </c>
      <c r="B409">
        <f>IF(ROW()=2,1,IF(A408&lt;&gt;Block[[#This Row],[No]],1,B408+1))</f>
        <v>1</v>
      </c>
      <c r="C409" s="1" t="s">
        <v>759</v>
      </c>
      <c r="D409" s="1" t="s">
        <v>41</v>
      </c>
      <c r="E409" s="1" t="s">
        <v>73</v>
      </c>
      <c r="F409" s="1" t="s">
        <v>26</v>
      </c>
      <c r="G409" s="1" t="s">
        <v>27</v>
      </c>
      <c r="H409" s="1" t="s">
        <v>71</v>
      </c>
      <c r="I409">
        <v>1</v>
      </c>
      <c r="J409" t="s">
        <v>246</v>
      </c>
      <c r="K409" s="1" t="s">
        <v>174</v>
      </c>
      <c r="L409" s="1" t="s">
        <v>173</v>
      </c>
      <c r="M409">
        <v>34</v>
      </c>
      <c r="N409">
        <v>0</v>
      </c>
      <c r="O409">
        <v>0</v>
      </c>
      <c r="P409">
        <v>0</v>
      </c>
      <c r="X409" t="str">
        <f>Block[[#This Row],[服装]]&amp;Block[[#This Row],[名前]]&amp;Block[[#This Row],[レアリティ]]</f>
        <v>文化祭2灰羽リエーフICONIC</v>
      </c>
    </row>
    <row r="410" spans="1:24" x14ac:dyDescent="0.25">
      <c r="A410">
        <f>VLOOKUP(Block[[#This Row],[No用]],SetNo[[No.用]:[vlookup 用]],2,FALSE)</f>
        <v>104</v>
      </c>
      <c r="B410">
        <f>IF(ROW()=2,1,IF(A409&lt;&gt;Block[[#This Row],[No]],1,B409+1))</f>
        <v>2</v>
      </c>
      <c r="C410" s="1" t="s">
        <v>759</v>
      </c>
      <c r="D410" s="1" t="s">
        <v>41</v>
      </c>
      <c r="E410" s="1" t="s">
        <v>73</v>
      </c>
      <c r="F410" s="1" t="s">
        <v>26</v>
      </c>
      <c r="G410" s="1" t="s">
        <v>27</v>
      </c>
      <c r="H410" s="1" t="s">
        <v>71</v>
      </c>
      <c r="I410">
        <v>1</v>
      </c>
      <c r="J410" t="s">
        <v>246</v>
      </c>
      <c r="K410" s="1" t="s">
        <v>175</v>
      </c>
      <c r="L410" s="1" t="s">
        <v>173</v>
      </c>
      <c r="M410">
        <v>34</v>
      </c>
      <c r="N410">
        <v>0</v>
      </c>
      <c r="O410">
        <v>0</v>
      </c>
      <c r="P410">
        <v>0</v>
      </c>
      <c r="X410" t="str">
        <f>Block[[#This Row],[服装]]&amp;Block[[#This Row],[名前]]&amp;Block[[#This Row],[レアリティ]]</f>
        <v>文化祭2灰羽リエーフICONIC</v>
      </c>
    </row>
    <row r="411" spans="1:24" x14ac:dyDescent="0.25">
      <c r="A411">
        <f>VLOOKUP(Block[[#This Row],[No用]],SetNo[[No.用]:[vlookup 用]],2,FALSE)</f>
        <v>104</v>
      </c>
      <c r="B411">
        <f>IF(ROW()=2,1,IF(A410&lt;&gt;Block[[#This Row],[No]],1,B410+1))</f>
        <v>3</v>
      </c>
      <c r="C411" s="1" t="s">
        <v>759</v>
      </c>
      <c r="D411" s="1" t="s">
        <v>41</v>
      </c>
      <c r="E411" s="1" t="s">
        <v>73</v>
      </c>
      <c r="F411" s="1" t="s">
        <v>26</v>
      </c>
      <c r="G411" s="1" t="s">
        <v>27</v>
      </c>
      <c r="H411" s="1" t="s">
        <v>71</v>
      </c>
      <c r="I411">
        <v>1</v>
      </c>
      <c r="J411" t="s">
        <v>246</v>
      </c>
      <c r="K411" s="1" t="s">
        <v>233</v>
      </c>
      <c r="L411" s="1" t="s">
        <v>173</v>
      </c>
      <c r="M411">
        <v>36</v>
      </c>
      <c r="N411">
        <v>0</v>
      </c>
      <c r="O411">
        <v>0</v>
      </c>
      <c r="P411">
        <v>0</v>
      </c>
      <c r="X411" t="str">
        <f>Block[[#This Row],[服装]]&amp;Block[[#This Row],[名前]]&amp;Block[[#This Row],[レアリティ]]</f>
        <v>文化祭2灰羽リエーフICONIC</v>
      </c>
    </row>
    <row r="412" spans="1:24" x14ac:dyDescent="0.25">
      <c r="A412">
        <f>VLOOKUP(Block[[#This Row],[No用]],SetNo[[No.用]:[vlookup 用]],2,FALSE)</f>
        <v>104</v>
      </c>
      <c r="B412">
        <f>IF(ROW()=2,1,IF(A411&lt;&gt;Block[[#This Row],[No]],1,B411+1))</f>
        <v>4</v>
      </c>
      <c r="C412" s="1" t="s">
        <v>759</v>
      </c>
      <c r="D412" s="1" t="s">
        <v>41</v>
      </c>
      <c r="E412" s="1" t="s">
        <v>73</v>
      </c>
      <c r="F412" s="1" t="s">
        <v>26</v>
      </c>
      <c r="G412" s="1" t="s">
        <v>27</v>
      </c>
      <c r="H412" s="1" t="s">
        <v>71</v>
      </c>
      <c r="I412">
        <v>1</v>
      </c>
      <c r="J412" t="s">
        <v>246</v>
      </c>
      <c r="K412" s="1" t="s">
        <v>177</v>
      </c>
      <c r="L412" s="1" t="s">
        <v>162</v>
      </c>
      <c r="M412">
        <v>32</v>
      </c>
      <c r="N412">
        <v>0</v>
      </c>
      <c r="O412">
        <v>0</v>
      </c>
      <c r="P412">
        <v>0</v>
      </c>
      <c r="X412" t="str">
        <f>Block[[#This Row],[服装]]&amp;Block[[#This Row],[名前]]&amp;Block[[#This Row],[レアリティ]]</f>
        <v>文化祭2灰羽リエーフICONIC</v>
      </c>
    </row>
    <row r="413" spans="1:24" x14ac:dyDescent="0.25">
      <c r="A413">
        <f>VLOOKUP(Block[[#This Row],[No用]],SetNo[[No.用]:[vlookup 用]],2,FALSE)</f>
        <v>104</v>
      </c>
      <c r="B413">
        <f>IF(ROW()=2,1,IF(A412&lt;&gt;Block[[#This Row],[No]],1,B412+1))</f>
        <v>5</v>
      </c>
      <c r="C413" s="1" t="s">
        <v>759</v>
      </c>
      <c r="D413" s="1" t="s">
        <v>41</v>
      </c>
      <c r="E413" s="1" t="s">
        <v>73</v>
      </c>
      <c r="F413" s="1" t="s">
        <v>26</v>
      </c>
      <c r="G413" s="1" t="s">
        <v>27</v>
      </c>
      <c r="H413" s="1" t="s">
        <v>71</v>
      </c>
      <c r="I413">
        <v>1</v>
      </c>
      <c r="J413" t="s">
        <v>246</v>
      </c>
      <c r="K413" s="1" t="s">
        <v>247</v>
      </c>
      <c r="L413" s="1" t="s">
        <v>173</v>
      </c>
      <c r="M413">
        <v>34</v>
      </c>
      <c r="N413">
        <v>0</v>
      </c>
      <c r="O413">
        <v>0</v>
      </c>
      <c r="P413">
        <v>0</v>
      </c>
      <c r="X413" t="str">
        <f>Block[[#This Row],[服装]]&amp;Block[[#This Row],[名前]]&amp;Block[[#This Row],[レアリティ]]</f>
        <v>文化祭2灰羽リエーフICONIC</v>
      </c>
    </row>
    <row r="414" spans="1:24" x14ac:dyDescent="0.25">
      <c r="A414">
        <f>VLOOKUP(Block[[#This Row],[No用]],SetNo[[No.用]:[vlookup 用]],2,FALSE)</f>
        <v>104</v>
      </c>
      <c r="B414">
        <f>IF(ROW()=2,1,IF(A413&lt;&gt;Block[[#This Row],[No]],1,B413+1))</f>
        <v>6</v>
      </c>
      <c r="C414" s="1" t="s">
        <v>759</v>
      </c>
      <c r="D414" s="1" t="s">
        <v>41</v>
      </c>
      <c r="E414" s="1" t="s">
        <v>73</v>
      </c>
      <c r="F414" s="1" t="s">
        <v>26</v>
      </c>
      <c r="G414" s="1" t="s">
        <v>27</v>
      </c>
      <c r="H414" s="1" t="s">
        <v>71</v>
      </c>
      <c r="I414">
        <v>1</v>
      </c>
      <c r="J414" t="s">
        <v>246</v>
      </c>
      <c r="K414" s="1" t="s">
        <v>183</v>
      </c>
      <c r="L414" s="1" t="s">
        <v>760</v>
      </c>
      <c r="M414">
        <v>47</v>
      </c>
      <c r="N414">
        <v>0</v>
      </c>
      <c r="O414">
        <v>57</v>
      </c>
      <c r="P414">
        <v>0</v>
      </c>
      <c r="X414" t="str">
        <f>Block[[#This Row],[服装]]&amp;Block[[#This Row],[名前]]&amp;Block[[#This Row],[レアリティ]]</f>
        <v>文化祭2灰羽リエーフICONIC</v>
      </c>
    </row>
    <row r="415" spans="1:24" x14ac:dyDescent="0.25">
      <c r="A415">
        <f>VLOOKUP(Block[[#This Row],[No用]],SetNo[[No.用]:[vlookup 用]],2,FALSE)</f>
        <v>105</v>
      </c>
      <c r="B415">
        <f>IF(ROW()=2,1,IF(A414&lt;&gt;Block[[#This Row],[No]],1,B414+1))</f>
        <v>1</v>
      </c>
      <c r="C415" s="1" t="s">
        <v>951</v>
      </c>
      <c r="D415" s="1" t="s">
        <v>41</v>
      </c>
      <c r="E415" s="1" t="s">
        <v>90</v>
      </c>
      <c r="F415" s="1" t="s">
        <v>82</v>
      </c>
      <c r="G415" s="1" t="s">
        <v>27</v>
      </c>
      <c r="H415" s="1" t="s">
        <v>71</v>
      </c>
      <c r="I415">
        <v>1</v>
      </c>
      <c r="J415" t="s">
        <v>246</v>
      </c>
      <c r="K415" s="1" t="s">
        <v>174</v>
      </c>
      <c r="L415" s="1" t="s">
        <v>178</v>
      </c>
      <c r="M415">
        <v>30</v>
      </c>
      <c r="N415">
        <v>0</v>
      </c>
      <c r="O415">
        <v>0</v>
      </c>
      <c r="P415">
        <v>0</v>
      </c>
      <c r="X415" t="str">
        <f>Block[[#This Row],[服装]]&amp;Block[[#This Row],[名前]]&amp;Block[[#This Row],[レアリティ]]</f>
        <v>サバゲ2灰羽リエーフICONIC</v>
      </c>
    </row>
    <row r="416" spans="1:24" x14ac:dyDescent="0.25">
      <c r="A416">
        <f>VLOOKUP(Block[[#This Row],[No用]],SetNo[[No.用]:[vlookup 用]],2,FALSE)</f>
        <v>105</v>
      </c>
      <c r="B416">
        <f>IF(ROW()=2,1,IF(A415&lt;&gt;Block[[#This Row],[No]],1,B415+1))</f>
        <v>2</v>
      </c>
      <c r="C416" s="1" t="s">
        <v>951</v>
      </c>
      <c r="D416" s="1" t="s">
        <v>41</v>
      </c>
      <c r="E416" s="1" t="s">
        <v>90</v>
      </c>
      <c r="F416" s="1" t="s">
        <v>82</v>
      </c>
      <c r="G416" s="1" t="s">
        <v>27</v>
      </c>
      <c r="H416" s="1" t="s">
        <v>71</v>
      </c>
      <c r="I416">
        <v>1</v>
      </c>
      <c r="J416" t="s">
        <v>246</v>
      </c>
      <c r="K416" s="1" t="s">
        <v>175</v>
      </c>
      <c r="L416" s="1" t="s">
        <v>178</v>
      </c>
      <c r="M416">
        <v>30</v>
      </c>
      <c r="N416">
        <v>0</v>
      </c>
      <c r="O416">
        <v>0</v>
      </c>
      <c r="P416">
        <v>0</v>
      </c>
      <c r="X416" t="str">
        <f>Block[[#This Row],[服装]]&amp;Block[[#This Row],[名前]]&amp;Block[[#This Row],[レアリティ]]</f>
        <v>サバゲ2灰羽リエーフICONIC</v>
      </c>
    </row>
    <row r="417" spans="1:24" x14ac:dyDescent="0.25">
      <c r="A417">
        <f>VLOOKUP(Block[[#This Row],[No用]],SetNo[[No.用]:[vlookup 用]],2,FALSE)</f>
        <v>105</v>
      </c>
      <c r="B417">
        <f>IF(ROW()=2,1,IF(A416&lt;&gt;Block[[#This Row],[No]],1,B416+1))</f>
        <v>3</v>
      </c>
      <c r="C417" s="1" t="s">
        <v>951</v>
      </c>
      <c r="D417" s="1" t="s">
        <v>41</v>
      </c>
      <c r="E417" s="1" t="s">
        <v>90</v>
      </c>
      <c r="F417" s="1" t="s">
        <v>82</v>
      </c>
      <c r="G417" s="1" t="s">
        <v>27</v>
      </c>
      <c r="H417" s="1" t="s">
        <v>71</v>
      </c>
      <c r="I417">
        <v>1</v>
      </c>
      <c r="J417" t="s">
        <v>246</v>
      </c>
      <c r="K417" s="1" t="s">
        <v>233</v>
      </c>
      <c r="L417" s="1" t="s">
        <v>178</v>
      </c>
      <c r="M417">
        <v>32</v>
      </c>
      <c r="N417">
        <v>0</v>
      </c>
      <c r="O417">
        <v>0</v>
      </c>
      <c r="P417">
        <v>0</v>
      </c>
      <c r="X417" t="str">
        <f>Block[[#This Row],[服装]]&amp;Block[[#This Row],[名前]]&amp;Block[[#This Row],[レアリティ]]</f>
        <v>サバゲ2灰羽リエーフICONIC</v>
      </c>
    </row>
    <row r="418" spans="1:24" x14ac:dyDescent="0.25">
      <c r="A418">
        <f>VLOOKUP(Block[[#This Row],[No用]],SetNo[[No.用]:[vlookup 用]],2,FALSE)</f>
        <v>105</v>
      </c>
      <c r="B418">
        <f>IF(ROW()=2,1,IF(A417&lt;&gt;Block[[#This Row],[No]],1,B417+1))</f>
        <v>4</v>
      </c>
      <c r="C418" s="1" t="s">
        <v>951</v>
      </c>
      <c r="D418" s="1" t="s">
        <v>41</v>
      </c>
      <c r="E418" s="1" t="s">
        <v>90</v>
      </c>
      <c r="F418" s="1" t="s">
        <v>82</v>
      </c>
      <c r="G418" s="1" t="s">
        <v>27</v>
      </c>
      <c r="H418" s="1" t="s">
        <v>71</v>
      </c>
      <c r="I418">
        <v>1</v>
      </c>
      <c r="J418" t="s">
        <v>246</v>
      </c>
      <c r="K418" s="1" t="s">
        <v>177</v>
      </c>
      <c r="L418" s="1" t="s">
        <v>162</v>
      </c>
      <c r="M418">
        <v>32</v>
      </c>
      <c r="N418">
        <v>0</v>
      </c>
      <c r="O418">
        <v>0</v>
      </c>
      <c r="P418">
        <v>0</v>
      </c>
      <c r="X418" t="str">
        <f>Block[[#This Row],[服装]]&amp;Block[[#This Row],[名前]]&amp;Block[[#This Row],[レアリティ]]</f>
        <v>サバゲ2灰羽リエーフICONIC</v>
      </c>
    </row>
    <row r="419" spans="1:24" x14ac:dyDescent="0.25">
      <c r="A419">
        <f>VLOOKUP(Block[[#This Row],[No用]],SetNo[[No.用]:[vlookup 用]],2,FALSE)</f>
        <v>105</v>
      </c>
      <c r="B419">
        <f>IF(ROW()=2,1,IF(A418&lt;&gt;Block[[#This Row],[No]],1,B418+1))</f>
        <v>5</v>
      </c>
      <c r="C419" s="1" t="s">
        <v>951</v>
      </c>
      <c r="D419" s="1" t="s">
        <v>41</v>
      </c>
      <c r="E419" s="1" t="s">
        <v>90</v>
      </c>
      <c r="F419" s="1" t="s">
        <v>82</v>
      </c>
      <c r="G419" s="1" t="s">
        <v>27</v>
      </c>
      <c r="H419" s="1" t="s">
        <v>71</v>
      </c>
      <c r="I419">
        <v>1</v>
      </c>
      <c r="J419" t="s">
        <v>246</v>
      </c>
      <c r="K419" s="1" t="s">
        <v>247</v>
      </c>
      <c r="L419" s="1" t="s">
        <v>162</v>
      </c>
      <c r="M419">
        <v>27</v>
      </c>
      <c r="N419">
        <v>0</v>
      </c>
      <c r="O419">
        <v>0</v>
      </c>
      <c r="P419">
        <v>0</v>
      </c>
      <c r="X419" t="str">
        <f>Block[[#This Row],[服装]]&amp;Block[[#This Row],[名前]]&amp;Block[[#This Row],[レアリティ]]</f>
        <v>サバゲ2灰羽リエーフICONIC</v>
      </c>
    </row>
    <row r="420" spans="1:24" x14ac:dyDescent="0.25">
      <c r="A420">
        <f>VLOOKUP(Block[[#This Row],[No用]],SetNo[[No.用]:[vlookup 用]],2,FALSE)</f>
        <v>106</v>
      </c>
      <c r="B420">
        <f>IF(ROW()=2,1,IF(A419&lt;&gt;Block[[#This Row],[No]],1,B419+1))</f>
        <v>1</v>
      </c>
      <c r="C420" t="s">
        <v>108</v>
      </c>
      <c r="D420" t="s">
        <v>42</v>
      </c>
      <c r="E420" t="s">
        <v>24</v>
      </c>
      <c r="F420" t="s">
        <v>21</v>
      </c>
      <c r="G420" t="s">
        <v>27</v>
      </c>
      <c r="H420" t="s">
        <v>71</v>
      </c>
      <c r="I420">
        <v>0</v>
      </c>
      <c r="J420" t="s">
        <v>246</v>
      </c>
      <c r="M420">
        <v>0</v>
      </c>
      <c r="N420">
        <v>0</v>
      </c>
      <c r="O420">
        <v>0</v>
      </c>
      <c r="P420">
        <v>0</v>
      </c>
      <c r="X420" t="str">
        <f>Block[[#This Row],[服装]]&amp;Block[[#This Row],[名前]]&amp;Block[[#This Row],[レアリティ]]</f>
        <v>ユニフォーム夜久衛輔ICONIC</v>
      </c>
    </row>
    <row r="421" spans="1:24" x14ac:dyDescent="0.25">
      <c r="A421">
        <f>VLOOKUP(Block[[#This Row],[No用]],SetNo[[No.用]:[vlookup 用]],2,FALSE)</f>
        <v>107</v>
      </c>
      <c r="B421">
        <f>IF(ROW()=2,1,IF(A420&lt;&gt;Block[[#This Row],[No]],1,B420+1))</f>
        <v>1</v>
      </c>
      <c r="C421" s="1" t="s">
        <v>604</v>
      </c>
      <c r="D421" s="1" t="s">
        <v>42</v>
      </c>
      <c r="E421" s="1" t="s">
        <v>77</v>
      </c>
      <c r="F421" s="1" t="s">
        <v>21</v>
      </c>
      <c r="G421" s="1" t="s">
        <v>27</v>
      </c>
      <c r="H421" s="1" t="s">
        <v>71</v>
      </c>
      <c r="I421">
        <v>0</v>
      </c>
      <c r="J421" t="s">
        <v>246</v>
      </c>
      <c r="M421">
        <v>0</v>
      </c>
      <c r="N421">
        <v>0</v>
      </c>
      <c r="O421">
        <v>0</v>
      </c>
      <c r="P421">
        <v>0</v>
      </c>
      <c r="X421" t="str">
        <f>Block[[#This Row],[服装]]&amp;Block[[#This Row],[名前]]&amp;Block[[#This Row],[レアリティ]]</f>
        <v>1周年夜久衛輔ICONIC</v>
      </c>
    </row>
    <row r="422" spans="1:24" x14ac:dyDescent="0.25">
      <c r="A422">
        <f>VLOOKUP(Block[[#This Row],[No用]],SetNo[[No.用]:[vlookup 用]],2,FALSE)</f>
        <v>108</v>
      </c>
      <c r="B422">
        <f>IF(ROW()=2,1,IF(A421&lt;&gt;Block[[#This Row],[No]],1,B421+1))</f>
        <v>1</v>
      </c>
      <c r="C422" s="1" t="s">
        <v>701</v>
      </c>
      <c r="D422" s="1" t="s">
        <v>42</v>
      </c>
      <c r="E422" s="1" t="s">
        <v>73</v>
      </c>
      <c r="F422" s="1" t="s">
        <v>21</v>
      </c>
      <c r="G422" s="1" t="s">
        <v>27</v>
      </c>
      <c r="H422" s="1" t="s">
        <v>71</v>
      </c>
      <c r="I422">
        <v>0</v>
      </c>
      <c r="J422" t="s">
        <v>246</v>
      </c>
      <c r="M422">
        <v>0</v>
      </c>
      <c r="N422">
        <v>0</v>
      </c>
      <c r="O422">
        <v>0</v>
      </c>
      <c r="P422">
        <v>0</v>
      </c>
      <c r="X422" t="str">
        <f>Block[[#This Row],[服装]]&amp;Block[[#This Row],[名前]]&amp;Block[[#This Row],[レアリティ]]</f>
        <v>花火夜久衛輔ICONIC</v>
      </c>
    </row>
    <row r="423" spans="1:24" x14ac:dyDescent="0.25">
      <c r="A423">
        <f>VLOOKUP(Block[[#This Row],[No用]],SetNo[[No.用]:[vlookup 用]],2,FALSE)</f>
        <v>109</v>
      </c>
      <c r="B423">
        <f>IF(ROW()=2,1,IF(A422&lt;&gt;Block[[#This Row],[No]],1,B422+1))</f>
        <v>1</v>
      </c>
      <c r="C423" s="1" t="s">
        <v>871</v>
      </c>
      <c r="D423" s="1" t="s">
        <v>42</v>
      </c>
      <c r="E423" s="1" t="s">
        <v>90</v>
      </c>
      <c r="F423" s="1" t="s">
        <v>80</v>
      </c>
      <c r="G423" s="1" t="s">
        <v>27</v>
      </c>
      <c r="H423" s="1" t="s">
        <v>71</v>
      </c>
      <c r="I423">
        <v>0</v>
      </c>
      <c r="J423" t="s">
        <v>246</v>
      </c>
      <c r="M423">
        <v>0</v>
      </c>
      <c r="N423">
        <v>0</v>
      </c>
      <c r="O423">
        <v>0</v>
      </c>
      <c r="P423">
        <v>0</v>
      </c>
      <c r="X423" t="str">
        <f>Block[[#This Row],[服装]]&amp;Block[[#This Row],[名前]]&amp;Block[[#This Row],[レアリティ]]</f>
        <v>2周年夜久衛輔ICONIC</v>
      </c>
    </row>
    <row r="424" spans="1:24" x14ac:dyDescent="0.25">
      <c r="A424">
        <f>VLOOKUP(Block[[#This Row],[No用]],SetNo[[No.用]:[vlookup 用]],2,FALSE)</f>
        <v>110</v>
      </c>
      <c r="B424">
        <f>IF(ROW()=2,1,IF(A423&lt;&gt;Block[[#This Row],[No]],1,B423+1))</f>
        <v>1</v>
      </c>
      <c r="C424" s="1" t="s">
        <v>953</v>
      </c>
      <c r="D424" s="1" t="s">
        <v>42</v>
      </c>
      <c r="E424" s="1" t="s">
        <v>77</v>
      </c>
      <c r="F424" s="1" t="s">
        <v>21</v>
      </c>
      <c r="G424" s="1" t="s">
        <v>27</v>
      </c>
      <c r="H424" s="1" t="s">
        <v>71</v>
      </c>
      <c r="I424">
        <v>0</v>
      </c>
      <c r="J424" t="s">
        <v>246</v>
      </c>
      <c r="M424">
        <v>0</v>
      </c>
      <c r="N424">
        <v>0</v>
      </c>
      <c r="O424">
        <v>0</v>
      </c>
      <c r="P424">
        <v>0</v>
      </c>
      <c r="X424" t="str">
        <f>Block[[#This Row],[服装]]&amp;Block[[#This Row],[名前]]&amp;Block[[#This Row],[レアリティ]]</f>
        <v>水着2夜久衛輔ICONIC</v>
      </c>
    </row>
    <row r="425" spans="1:24" x14ac:dyDescent="0.25">
      <c r="A425">
        <f>VLOOKUP(Block[[#This Row],[No用]],SetNo[[No.用]:[vlookup 用]],2,FALSE)</f>
        <v>111</v>
      </c>
      <c r="B425">
        <f>IF(ROW()=2,1,IF(A424&lt;&gt;Block[[#This Row],[No]],1,B424+1))</f>
        <v>1</v>
      </c>
      <c r="C425" s="1" t="s">
        <v>1183</v>
      </c>
      <c r="D425" s="1" t="s">
        <v>42</v>
      </c>
      <c r="E425" s="1" t="s">
        <v>73</v>
      </c>
      <c r="F425" s="1" t="s">
        <v>80</v>
      </c>
      <c r="G425" s="1" t="s">
        <v>27</v>
      </c>
      <c r="H425" s="1" t="s">
        <v>71</v>
      </c>
      <c r="I425">
        <v>0</v>
      </c>
      <c r="J425" t="s">
        <v>246</v>
      </c>
      <c r="M425">
        <v>0</v>
      </c>
      <c r="N425">
        <v>0</v>
      </c>
      <c r="O425">
        <v>0</v>
      </c>
      <c r="P425">
        <v>0</v>
      </c>
      <c r="X425" t="str">
        <f>Block[[#This Row],[服装]]&amp;Block[[#This Row],[名前]]&amp;Block[[#This Row],[レアリティ]]</f>
        <v>Xmas3夜久衛輔ICONIC</v>
      </c>
    </row>
    <row r="426" spans="1:24" x14ac:dyDescent="0.25">
      <c r="A426">
        <f>VLOOKUP(Block[[#This Row],[No用]],SetNo[[No.用]:[vlookup 用]],2,FALSE)</f>
        <v>112</v>
      </c>
      <c r="B426">
        <f>IF(ROW()=2,1,IF(A424&lt;&gt;Block[[#This Row],[No]],1,B424+1))</f>
        <v>1</v>
      </c>
      <c r="C426" t="s">
        <v>108</v>
      </c>
      <c r="D426" t="s">
        <v>43</v>
      </c>
      <c r="E426" t="s">
        <v>24</v>
      </c>
      <c r="F426" t="s">
        <v>25</v>
      </c>
      <c r="G426" t="s">
        <v>27</v>
      </c>
      <c r="H426" t="s">
        <v>71</v>
      </c>
      <c r="I426">
        <v>1</v>
      </c>
      <c r="J426" t="s">
        <v>246</v>
      </c>
      <c r="K426" t="s">
        <v>174</v>
      </c>
      <c r="L426" t="s">
        <v>162</v>
      </c>
      <c r="M426">
        <v>24</v>
      </c>
      <c r="N426">
        <v>0</v>
      </c>
      <c r="O426">
        <v>0</v>
      </c>
      <c r="P426">
        <v>0</v>
      </c>
      <c r="X426" t="str">
        <f>Block[[#This Row],[服装]]&amp;Block[[#This Row],[名前]]&amp;Block[[#This Row],[レアリティ]]</f>
        <v>ユニフォーム福永招平ICONIC</v>
      </c>
    </row>
    <row r="427" spans="1:24" x14ac:dyDescent="0.25">
      <c r="A427">
        <f>VLOOKUP(Block[[#This Row],[No用]],SetNo[[No.用]:[vlookup 用]],2,FALSE)</f>
        <v>112</v>
      </c>
      <c r="B427">
        <f>IF(ROW()=2,1,IF(A426&lt;&gt;Block[[#This Row],[No]],1,B426+1))</f>
        <v>2</v>
      </c>
      <c r="C427" t="s">
        <v>108</v>
      </c>
      <c r="D427" t="s">
        <v>43</v>
      </c>
      <c r="E427" t="s">
        <v>24</v>
      </c>
      <c r="F427" t="s">
        <v>25</v>
      </c>
      <c r="G427" t="s">
        <v>27</v>
      </c>
      <c r="H427" t="s">
        <v>71</v>
      </c>
      <c r="I427">
        <v>1</v>
      </c>
      <c r="J427" t="s">
        <v>246</v>
      </c>
      <c r="K427" t="s">
        <v>175</v>
      </c>
      <c r="L427" t="s">
        <v>162</v>
      </c>
      <c r="M427">
        <v>24</v>
      </c>
      <c r="N427">
        <v>0</v>
      </c>
      <c r="O427">
        <v>0</v>
      </c>
      <c r="P427">
        <v>0</v>
      </c>
      <c r="X427" t="str">
        <f>Block[[#This Row],[服装]]&amp;Block[[#This Row],[名前]]&amp;Block[[#This Row],[レアリティ]]</f>
        <v>ユニフォーム福永招平ICONIC</v>
      </c>
    </row>
    <row r="428" spans="1:24" x14ac:dyDescent="0.25">
      <c r="A428">
        <f>VLOOKUP(Block[[#This Row],[No用]],SetNo[[No.用]:[vlookup 用]],2,FALSE)</f>
        <v>112</v>
      </c>
      <c r="B428">
        <f>IF(ROW()=2,1,IF(A427&lt;&gt;Block[[#This Row],[No]],1,B427+1))</f>
        <v>3</v>
      </c>
      <c r="C428" t="s">
        <v>108</v>
      </c>
      <c r="D428" t="s">
        <v>43</v>
      </c>
      <c r="E428" t="s">
        <v>24</v>
      </c>
      <c r="F428" t="s">
        <v>25</v>
      </c>
      <c r="G428" t="s">
        <v>27</v>
      </c>
      <c r="H428" t="s">
        <v>71</v>
      </c>
      <c r="I428">
        <v>1</v>
      </c>
      <c r="J428" t="s">
        <v>246</v>
      </c>
      <c r="K428" s="1" t="s">
        <v>247</v>
      </c>
      <c r="L428" t="s">
        <v>162</v>
      </c>
      <c r="M428">
        <v>24</v>
      </c>
      <c r="N428">
        <v>0</v>
      </c>
      <c r="O428">
        <v>0</v>
      </c>
      <c r="P428">
        <v>0</v>
      </c>
      <c r="X428" t="str">
        <f>Block[[#This Row],[服装]]&amp;Block[[#This Row],[名前]]&amp;Block[[#This Row],[レアリティ]]</f>
        <v>ユニフォーム福永招平ICONIC</v>
      </c>
    </row>
    <row r="429" spans="1:24" x14ac:dyDescent="0.25">
      <c r="A429">
        <f>VLOOKUP(Block[[#This Row],[No用]],SetNo[[No.用]:[vlookup 用]],2,FALSE)</f>
        <v>113</v>
      </c>
      <c r="B429">
        <f>IF(ROW()=2,1,IF(A428&lt;&gt;Block[[#This Row],[No]],1,B428+1))</f>
        <v>1</v>
      </c>
      <c r="C429" s="1" t="s">
        <v>669</v>
      </c>
      <c r="D429" s="1" t="s">
        <v>43</v>
      </c>
      <c r="E429" s="1" t="s">
        <v>77</v>
      </c>
      <c r="F429" s="1" t="s">
        <v>25</v>
      </c>
      <c r="G429" s="1" t="s">
        <v>27</v>
      </c>
      <c r="H429" s="1" t="s">
        <v>71</v>
      </c>
      <c r="I429">
        <v>1</v>
      </c>
      <c r="J429" t="s">
        <v>246</v>
      </c>
      <c r="K429" t="s">
        <v>174</v>
      </c>
      <c r="L429" t="s">
        <v>162</v>
      </c>
      <c r="M429">
        <v>24</v>
      </c>
      <c r="N429">
        <v>0</v>
      </c>
      <c r="O429">
        <v>0</v>
      </c>
      <c r="P429">
        <v>0</v>
      </c>
      <c r="X429" t="str">
        <f>Block[[#This Row],[服装]]&amp;Block[[#This Row],[名前]]&amp;Block[[#This Row],[レアリティ]]</f>
        <v>バーガー福永招平ICONIC</v>
      </c>
    </row>
    <row r="430" spans="1:24" x14ac:dyDescent="0.25">
      <c r="A430">
        <f>VLOOKUP(Block[[#This Row],[No用]],SetNo[[No.用]:[vlookup 用]],2,FALSE)</f>
        <v>113</v>
      </c>
      <c r="B430">
        <f>IF(ROW()=2,1,IF(A429&lt;&gt;Block[[#This Row],[No]],1,B429+1))</f>
        <v>2</v>
      </c>
      <c r="C430" s="1" t="s">
        <v>669</v>
      </c>
      <c r="D430" s="1" t="s">
        <v>43</v>
      </c>
      <c r="E430" s="1" t="s">
        <v>77</v>
      </c>
      <c r="F430" s="1" t="s">
        <v>25</v>
      </c>
      <c r="G430" s="1" t="s">
        <v>27</v>
      </c>
      <c r="H430" s="1" t="s">
        <v>71</v>
      </c>
      <c r="I430">
        <v>1</v>
      </c>
      <c r="J430" t="s">
        <v>246</v>
      </c>
      <c r="K430" t="s">
        <v>175</v>
      </c>
      <c r="L430" t="s">
        <v>162</v>
      </c>
      <c r="M430">
        <v>24</v>
      </c>
      <c r="N430">
        <v>0</v>
      </c>
      <c r="O430">
        <v>0</v>
      </c>
      <c r="P430">
        <v>0</v>
      </c>
      <c r="X430" t="str">
        <f>Block[[#This Row],[服装]]&amp;Block[[#This Row],[名前]]&amp;Block[[#This Row],[レアリティ]]</f>
        <v>バーガー福永招平ICONIC</v>
      </c>
    </row>
    <row r="431" spans="1:24" x14ac:dyDescent="0.25">
      <c r="A431">
        <f>VLOOKUP(Block[[#This Row],[No用]],SetNo[[No.用]:[vlookup 用]],2,FALSE)</f>
        <v>113</v>
      </c>
      <c r="B431">
        <f>IF(ROW()=2,1,IF(A430&lt;&gt;Block[[#This Row],[No]],1,B430+1))</f>
        <v>3</v>
      </c>
      <c r="C431" s="1" t="s">
        <v>669</v>
      </c>
      <c r="D431" s="1" t="s">
        <v>43</v>
      </c>
      <c r="E431" s="1" t="s">
        <v>77</v>
      </c>
      <c r="F431" s="1" t="s">
        <v>25</v>
      </c>
      <c r="G431" s="1" t="s">
        <v>27</v>
      </c>
      <c r="H431" s="1" t="s">
        <v>71</v>
      </c>
      <c r="I431">
        <v>1</v>
      </c>
      <c r="J431" t="s">
        <v>246</v>
      </c>
      <c r="K431" s="1" t="s">
        <v>247</v>
      </c>
      <c r="L431" t="s">
        <v>162</v>
      </c>
      <c r="M431">
        <v>24</v>
      </c>
      <c r="N431">
        <v>0</v>
      </c>
      <c r="O431">
        <v>0</v>
      </c>
      <c r="P431">
        <v>0</v>
      </c>
      <c r="X431" t="str">
        <f>Block[[#This Row],[服装]]&amp;Block[[#This Row],[名前]]&amp;Block[[#This Row],[レアリティ]]</f>
        <v>バーガー福永招平ICONIC</v>
      </c>
    </row>
    <row r="432" spans="1:24" x14ac:dyDescent="0.25">
      <c r="A432">
        <f>VLOOKUP(Block[[#This Row],[No用]],SetNo[[No.用]:[vlookup 用]],2,FALSE)</f>
        <v>114</v>
      </c>
      <c r="B432">
        <f>IF(ROW()=2,1,IF(A431&lt;&gt;Block[[#This Row],[No]],1,B431+1))</f>
        <v>1</v>
      </c>
      <c r="C432" s="1" t="s">
        <v>944</v>
      </c>
      <c r="D432" s="1" t="s">
        <v>43</v>
      </c>
      <c r="E432" s="1" t="s">
        <v>73</v>
      </c>
      <c r="F432" s="1" t="s">
        <v>25</v>
      </c>
      <c r="G432" s="1" t="s">
        <v>27</v>
      </c>
      <c r="H432" s="1" t="s">
        <v>71</v>
      </c>
      <c r="I432">
        <v>1</v>
      </c>
      <c r="J432" t="s">
        <v>246</v>
      </c>
      <c r="K432" t="s">
        <v>174</v>
      </c>
      <c r="L432" s="1" t="s">
        <v>178</v>
      </c>
      <c r="M432">
        <v>27</v>
      </c>
      <c r="N432">
        <v>0</v>
      </c>
      <c r="O432">
        <v>0</v>
      </c>
      <c r="P432">
        <v>0</v>
      </c>
      <c r="X432" t="str">
        <f>Block[[#This Row],[服装]]&amp;Block[[#This Row],[名前]]&amp;Block[[#This Row],[レアリティ]]</f>
        <v>アート2福永招平ICONIC</v>
      </c>
    </row>
    <row r="433" spans="1:24" x14ac:dyDescent="0.25">
      <c r="A433">
        <f>VLOOKUP(Block[[#This Row],[No用]],SetNo[[No.用]:[vlookup 用]],2,FALSE)</f>
        <v>114</v>
      </c>
      <c r="B433">
        <f>IF(ROW()=2,1,IF(A432&lt;&gt;Block[[#This Row],[No]],1,B432+1))</f>
        <v>2</v>
      </c>
      <c r="C433" s="1" t="s">
        <v>944</v>
      </c>
      <c r="D433" s="1" t="s">
        <v>43</v>
      </c>
      <c r="E433" s="1" t="s">
        <v>73</v>
      </c>
      <c r="F433" s="1" t="s">
        <v>25</v>
      </c>
      <c r="G433" s="1" t="s">
        <v>27</v>
      </c>
      <c r="H433" s="1" t="s">
        <v>71</v>
      </c>
      <c r="I433">
        <v>1</v>
      </c>
      <c r="J433" t="s">
        <v>246</v>
      </c>
      <c r="K433" t="s">
        <v>175</v>
      </c>
      <c r="L433" s="1" t="s">
        <v>178</v>
      </c>
      <c r="M433">
        <v>27</v>
      </c>
      <c r="N433">
        <v>0</v>
      </c>
      <c r="O433">
        <v>0</v>
      </c>
      <c r="P433">
        <v>0</v>
      </c>
      <c r="X433" t="str">
        <f>Block[[#This Row],[服装]]&amp;Block[[#This Row],[名前]]&amp;Block[[#This Row],[レアリティ]]</f>
        <v>アート2福永招平ICONIC</v>
      </c>
    </row>
    <row r="434" spans="1:24" x14ac:dyDescent="0.25">
      <c r="A434">
        <f>VLOOKUP(Block[[#This Row],[No用]],SetNo[[No.用]:[vlookup 用]],2,FALSE)</f>
        <v>114</v>
      </c>
      <c r="B434">
        <f>IF(ROW()=2,1,IF(A433&lt;&gt;Block[[#This Row],[No]],1,B433+1))</f>
        <v>3</v>
      </c>
      <c r="C434" s="1" t="s">
        <v>944</v>
      </c>
      <c r="D434" s="1" t="s">
        <v>43</v>
      </c>
      <c r="E434" s="1" t="s">
        <v>73</v>
      </c>
      <c r="F434" s="1" t="s">
        <v>25</v>
      </c>
      <c r="G434" s="1" t="s">
        <v>27</v>
      </c>
      <c r="H434" s="1" t="s">
        <v>71</v>
      </c>
      <c r="I434">
        <v>1</v>
      </c>
      <c r="J434" t="s">
        <v>246</v>
      </c>
      <c r="K434" s="1" t="s">
        <v>247</v>
      </c>
      <c r="L434" s="1" t="s">
        <v>178</v>
      </c>
      <c r="M434">
        <v>27</v>
      </c>
      <c r="N434">
        <v>0</v>
      </c>
      <c r="O434">
        <v>0</v>
      </c>
      <c r="P434">
        <v>0</v>
      </c>
      <c r="X434" t="str">
        <f>Block[[#This Row],[服装]]&amp;Block[[#This Row],[名前]]&amp;Block[[#This Row],[レアリティ]]</f>
        <v>アート2福永招平ICONIC</v>
      </c>
    </row>
    <row r="435" spans="1:24" x14ac:dyDescent="0.25">
      <c r="A435">
        <f>VLOOKUP(Block[[#This Row],[No用]],SetNo[[No.用]:[vlookup 用]],2,FALSE)</f>
        <v>115</v>
      </c>
      <c r="B435">
        <f>IF(ROW()=2,1,IF(A434&lt;&gt;Block[[#This Row],[No]],1,B434+1))</f>
        <v>1</v>
      </c>
      <c r="C435" t="s">
        <v>108</v>
      </c>
      <c r="D435" t="s">
        <v>44</v>
      </c>
      <c r="E435" t="s">
        <v>24</v>
      </c>
      <c r="F435" t="s">
        <v>26</v>
      </c>
      <c r="G435" t="s">
        <v>27</v>
      </c>
      <c r="H435" t="s">
        <v>71</v>
      </c>
      <c r="I435">
        <v>1</v>
      </c>
      <c r="J435" t="s">
        <v>246</v>
      </c>
      <c r="K435" t="s">
        <v>174</v>
      </c>
      <c r="L435" t="s">
        <v>173</v>
      </c>
      <c r="M435">
        <v>27</v>
      </c>
      <c r="N435">
        <v>0</v>
      </c>
      <c r="O435">
        <v>0</v>
      </c>
      <c r="P435">
        <v>0</v>
      </c>
      <c r="X435" t="str">
        <f>Block[[#This Row],[服装]]&amp;Block[[#This Row],[名前]]&amp;Block[[#This Row],[レアリティ]]</f>
        <v>ユニフォーム犬岡走ICONIC</v>
      </c>
    </row>
    <row r="436" spans="1:24" x14ac:dyDescent="0.25">
      <c r="A436">
        <f>VLOOKUP(Block[[#This Row],[No用]],SetNo[[No.用]:[vlookup 用]],2,FALSE)</f>
        <v>115</v>
      </c>
      <c r="B436">
        <f>IF(ROW()=2,1,IF(A435&lt;&gt;Block[[#This Row],[No]],1,B435+1))</f>
        <v>2</v>
      </c>
      <c r="C436" t="s">
        <v>108</v>
      </c>
      <c r="D436" t="s">
        <v>44</v>
      </c>
      <c r="E436" t="s">
        <v>24</v>
      </c>
      <c r="F436" t="s">
        <v>26</v>
      </c>
      <c r="G436" t="s">
        <v>27</v>
      </c>
      <c r="H436" t="s">
        <v>71</v>
      </c>
      <c r="I436">
        <v>1</v>
      </c>
      <c r="J436" t="s">
        <v>246</v>
      </c>
      <c r="K436" t="s">
        <v>175</v>
      </c>
      <c r="L436" t="s">
        <v>173</v>
      </c>
      <c r="M436">
        <v>27</v>
      </c>
      <c r="N436">
        <v>0</v>
      </c>
      <c r="O436">
        <v>0</v>
      </c>
      <c r="P436">
        <v>0</v>
      </c>
      <c r="X436" t="str">
        <f>Block[[#This Row],[服装]]&amp;Block[[#This Row],[名前]]&amp;Block[[#This Row],[レアリティ]]</f>
        <v>ユニフォーム犬岡走ICONIC</v>
      </c>
    </row>
    <row r="437" spans="1:24" x14ac:dyDescent="0.25">
      <c r="A437">
        <f>VLOOKUP(Block[[#This Row],[No用]],SetNo[[No.用]:[vlookup 用]],2,FALSE)</f>
        <v>115</v>
      </c>
      <c r="B437">
        <f>IF(ROW()=2,1,IF(A436&lt;&gt;Block[[#This Row],[No]],1,B436+1))</f>
        <v>3</v>
      </c>
      <c r="C437" t="s">
        <v>108</v>
      </c>
      <c r="D437" t="s">
        <v>44</v>
      </c>
      <c r="E437" t="s">
        <v>24</v>
      </c>
      <c r="F437" t="s">
        <v>26</v>
      </c>
      <c r="G437" t="s">
        <v>27</v>
      </c>
      <c r="H437" t="s">
        <v>71</v>
      </c>
      <c r="I437">
        <v>1</v>
      </c>
      <c r="J437" t="s">
        <v>246</v>
      </c>
      <c r="K437" t="s">
        <v>192</v>
      </c>
      <c r="L437" t="s">
        <v>173</v>
      </c>
      <c r="M437">
        <v>37</v>
      </c>
      <c r="N437">
        <v>0</v>
      </c>
      <c r="O437">
        <v>0</v>
      </c>
      <c r="P437">
        <v>0</v>
      </c>
      <c r="X437" t="str">
        <f>Block[[#This Row],[服装]]&amp;Block[[#This Row],[名前]]&amp;Block[[#This Row],[レアリティ]]</f>
        <v>ユニフォーム犬岡走ICONIC</v>
      </c>
    </row>
    <row r="438" spans="1:24" x14ac:dyDescent="0.25">
      <c r="A438">
        <f>VLOOKUP(Block[[#This Row],[No用]],SetNo[[No.用]:[vlookup 用]],2,FALSE)</f>
        <v>115</v>
      </c>
      <c r="B438">
        <f>IF(ROW()=2,1,IF(A437&lt;&gt;Block[[#This Row],[No]],1,B437+1))</f>
        <v>4</v>
      </c>
      <c r="C438" t="s">
        <v>108</v>
      </c>
      <c r="D438" t="s">
        <v>44</v>
      </c>
      <c r="E438" t="s">
        <v>24</v>
      </c>
      <c r="F438" t="s">
        <v>26</v>
      </c>
      <c r="G438" t="s">
        <v>27</v>
      </c>
      <c r="H438" t="s">
        <v>71</v>
      </c>
      <c r="I438">
        <v>1</v>
      </c>
      <c r="J438" t="s">
        <v>246</v>
      </c>
      <c r="K438" t="s">
        <v>177</v>
      </c>
      <c r="L438" t="s">
        <v>173</v>
      </c>
      <c r="M438">
        <v>35</v>
      </c>
      <c r="N438">
        <v>0</v>
      </c>
      <c r="O438">
        <v>0</v>
      </c>
      <c r="P438">
        <v>0</v>
      </c>
      <c r="X438" t="str">
        <f>Block[[#This Row],[服装]]&amp;Block[[#This Row],[名前]]&amp;Block[[#This Row],[レアリティ]]</f>
        <v>ユニフォーム犬岡走ICONIC</v>
      </c>
    </row>
    <row r="439" spans="1:24" x14ac:dyDescent="0.25">
      <c r="A439">
        <f>VLOOKUP(Block[[#This Row],[No用]],SetNo[[No.用]:[vlookup 用]],2,FALSE)</f>
        <v>115</v>
      </c>
      <c r="B439">
        <f>IF(ROW()=2,1,IF(A438&lt;&gt;Block[[#This Row],[No]],1,B438+1))</f>
        <v>5</v>
      </c>
      <c r="C439" t="s">
        <v>108</v>
      </c>
      <c r="D439" t="s">
        <v>44</v>
      </c>
      <c r="E439" t="s">
        <v>24</v>
      </c>
      <c r="F439" t="s">
        <v>26</v>
      </c>
      <c r="G439" t="s">
        <v>27</v>
      </c>
      <c r="H439" t="s">
        <v>71</v>
      </c>
      <c r="I439">
        <v>1</v>
      </c>
      <c r="J439" t="s">
        <v>246</v>
      </c>
      <c r="K439" s="1" t="s">
        <v>247</v>
      </c>
      <c r="L439" t="s">
        <v>162</v>
      </c>
      <c r="M439">
        <v>32</v>
      </c>
      <c r="N439">
        <v>0</v>
      </c>
      <c r="O439">
        <v>0</v>
      </c>
      <c r="P439">
        <v>0</v>
      </c>
      <c r="X439" t="str">
        <f>Block[[#This Row],[服装]]&amp;Block[[#This Row],[名前]]&amp;Block[[#This Row],[レアリティ]]</f>
        <v>ユニフォーム犬岡走ICONIC</v>
      </c>
    </row>
    <row r="440" spans="1:24" x14ac:dyDescent="0.25">
      <c r="A440">
        <f>VLOOKUP(Block[[#This Row],[No用]],SetNo[[No.用]:[vlookup 用]],2,FALSE)</f>
        <v>115</v>
      </c>
      <c r="B440">
        <f>IF(ROW()=2,1,IF(A439&lt;&gt;Block[[#This Row],[No]],1,B439+1))</f>
        <v>6</v>
      </c>
      <c r="C440" t="s">
        <v>108</v>
      </c>
      <c r="D440" t="s">
        <v>44</v>
      </c>
      <c r="E440" t="s">
        <v>24</v>
      </c>
      <c r="F440" t="s">
        <v>26</v>
      </c>
      <c r="G440" t="s">
        <v>27</v>
      </c>
      <c r="H440" t="s">
        <v>71</v>
      </c>
      <c r="I440">
        <v>1</v>
      </c>
      <c r="J440" t="s">
        <v>246</v>
      </c>
      <c r="K440" t="s">
        <v>183</v>
      </c>
      <c r="L440" t="s">
        <v>224</v>
      </c>
      <c r="M440">
        <v>42</v>
      </c>
      <c r="N440">
        <v>0</v>
      </c>
      <c r="O440">
        <v>52</v>
      </c>
      <c r="P440">
        <v>0</v>
      </c>
      <c r="X440" t="str">
        <f>Block[[#This Row],[服装]]&amp;Block[[#This Row],[名前]]&amp;Block[[#This Row],[レアリティ]]</f>
        <v>ユニフォーム犬岡走ICONIC</v>
      </c>
    </row>
    <row r="441" spans="1:24" x14ac:dyDescent="0.25">
      <c r="A441">
        <f>VLOOKUP(Block[[#This Row],[No用]],SetNo[[No.用]:[vlookup 用]],2,FALSE)</f>
        <v>116</v>
      </c>
      <c r="B441">
        <f>IF(ROW()=2,1,IF(A440&lt;&gt;Block[[#This Row],[No]],1,B440+1))</f>
        <v>1</v>
      </c>
      <c r="C441" s="1" t="s">
        <v>589</v>
      </c>
      <c r="D441" t="s">
        <v>44</v>
      </c>
      <c r="E441" s="1" t="s">
        <v>77</v>
      </c>
      <c r="F441" t="s">
        <v>26</v>
      </c>
      <c r="G441" t="s">
        <v>27</v>
      </c>
      <c r="H441" t="s">
        <v>71</v>
      </c>
      <c r="I441">
        <v>1</v>
      </c>
      <c r="J441" t="s">
        <v>246</v>
      </c>
      <c r="K441" s="1" t="s">
        <v>174</v>
      </c>
      <c r="L441" s="1" t="s">
        <v>173</v>
      </c>
      <c r="M441">
        <v>27</v>
      </c>
      <c r="N441">
        <v>0</v>
      </c>
      <c r="O441">
        <v>0</v>
      </c>
      <c r="P441">
        <v>0</v>
      </c>
      <c r="X441" t="str">
        <f>Block[[#This Row],[服装]]&amp;Block[[#This Row],[名前]]&amp;Block[[#This Row],[レアリティ]]</f>
        <v>新年犬岡走ICONIC</v>
      </c>
    </row>
    <row r="442" spans="1:24" x14ac:dyDescent="0.25">
      <c r="A442">
        <f>VLOOKUP(Block[[#This Row],[No用]],SetNo[[No.用]:[vlookup 用]],2,FALSE)</f>
        <v>116</v>
      </c>
      <c r="B442">
        <f>IF(ROW()=2,1,IF(A441&lt;&gt;Block[[#This Row],[No]],1,B441+1))</f>
        <v>2</v>
      </c>
      <c r="C442" s="1" t="s">
        <v>589</v>
      </c>
      <c r="D442" t="s">
        <v>44</v>
      </c>
      <c r="E442" s="1" t="s">
        <v>77</v>
      </c>
      <c r="F442" t="s">
        <v>26</v>
      </c>
      <c r="G442" t="s">
        <v>27</v>
      </c>
      <c r="H442" t="s">
        <v>71</v>
      </c>
      <c r="I442">
        <v>1</v>
      </c>
      <c r="J442" t="s">
        <v>246</v>
      </c>
      <c r="K442" s="1" t="s">
        <v>175</v>
      </c>
      <c r="L442" s="1" t="s">
        <v>173</v>
      </c>
      <c r="M442">
        <v>27</v>
      </c>
      <c r="N442">
        <v>0</v>
      </c>
      <c r="O442">
        <v>0</v>
      </c>
      <c r="P442">
        <v>0</v>
      </c>
      <c r="X442" t="str">
        <f>Block[[#This Row],[服装]]&amp;Block[[#This Row],[名前]]&amp;Block[[#This Row],[レアリティ]]</f>
        <v>新年犬岡走ICONIC</v>
      </c>
    </row>
    <row r="443" spans="1:24" x14ac:dyDescent="0.25">
      <c r="A443">
        <f>VLOOKUP(Block[[#This Row],[No用]],SetNo[[No.用]:[vlookup 用]],2,FALSE)</f>
        <v>116</v>
      </c>
      <c r="B443">
        <f>IF(ROW()=2,1,IF(A442&lt;&gt;Block[[#This Row],[No]],1,B442+1))</f>
        <v>3</v>
      </c>
      <c r="C443" s="1" t="s">
        <v>589</v>
      </c>
      <c r="D443" t="s">
        <v>44</v>
      </c>
      <c r="E443" s="1" t="s">
        <v>77</v>
      </c>
      <c r="F443" t="s">
        <v>26</v>
      </c>
      <c r="G443" t="s">
        <v>27</v>
      </c>
      <c r="H443" t="s">
        <v>71</v>
      </c>
      <c r="I443">
        <v>1</v>
      </c>
      <c r="J443" t="s">
        <v>246</v>
      </c>
      <c r="K443" s="1" t="s">
        <v>192</v>
      </c>
      <c r="L443" s="1" t="s">
        <v>173</v>
      </c>
      <c r="M443">
        <v>37</v>
      </c>
      <c r="N443">
        <v>0</v>
      </c>
      <c r="O443">
        <v>0</v>
      </c>
      <c r="P443">
        <v>0</v>
      </c>
      <c r="X443" t="str">
        <f>Block[[#This Row],[服装]]&amp;Block[[#This Row],[名前]]&amp;Block[[#This Row],[レアリティ]]</f>
        <v>新年犬岡走ICONIC</v>
      </c>
    </row>
    <row r="444" spans="1:24" x14ac:dyDescent="0.25">
      <c r="A444">
        <f>VLOOKUP(Block[[#This Row],[No用]],SetNo[[No.用]:[vlookup 用]],2,FALSE)</f>
        <v>116</v>
      </c>
      <c r="B444">
        <f>IF(ROW()=2,1,IF(A443&lt;&gt;Block[[#This Row],[No]],1,B443+1))</f>
        <v>4</v>
      </c>
      <c r="C444" s="1" t="s">
        <v>589</v>
      </c>
      <c r="D444" t="s">
        <v>44</v>
      </c>
      <c r="E444" s="1" t="s">
        <v>77</v>
      </c>
      <c r="F444" t="s">
        <v>26</v>
      </c>
      <c r="G444" t="s">
        <v>27</v>
      </c>
      <c r="H444" t="s">
        <v>71</v>
      </c>
      <c r="I444">
        <v>1</v>
      </c>
      <c r="J444" t="s">
        <v>246</v>
      </c>
      <c r="K444" s="1" t="s">
        <v>177</v>
      </c>
      <c r="L444" s="1" t="s">
        <v>173</v>
      </c>
      <c r="M444">
        <v>35</v>
      </c>
      <c r="N444">
        <v>0</v>
      </c>
      <c r="O444">
        <v>0</v>
      </c>
      <c r="P444">
        <v>0</v>
      </c>
      <c r="X444" t="str">
        <f>Block[[#This Row],[服装]]&amp;Block[[#This Row],[名前]]&amp;Block[[#This Row],[レアリティ]]</f>
        <v>新年犬岡走ICONIC</v>
      </c>
    </row>
    <row r="445" spans="1:24" x14ac:dyDescent="0.25">
      <c r="A445">
        <f>VLOOKUP(Block[[#This Row],[No用]],SetNo[[No.用]:[vlookup 用]],2,FALSE)</f>
        <v>116</v>
      </c>
      <c r="B445">
        <f>IF(ROW()=2,1,IF(A444&lt;&gt;Block[[#This Row],[No]],1,B444+1))</f>
        <v>5</v>
      </c>
      <c r="C445" s="1" t="s">
        <v>589</v>
      </c>
      <c r="D445" t="s">
        <v>44</v>
      </c>
      <c r="E445" s="1" t="s">
        <v>77</v>
      </c>
      <c r="F445" t="s">
        <v>26</v>
      </c>
      <c r="G445" t="s">
        <v>27</v>
      </c>
      <c r="H445" t="s">
        <v>71</v>
      </c>
      <c r="I445">
        <v>1</v>
      </c>
      <c r="J445" t="s">
        <v>246</v>
      </c>
      <c r="K445" s="1" t="s">
        <v>247</v>
      </c>
      <c r="L445" s="1" t="s">
        <v>162</v>
      </c>
      <c r="M445">
        <v>32</v>
      </c>
      <c r="N445">
        <v>0</v>
      </c>
      <c r="O445">
        <v>0</v>
      </c>
      <c r="P445">
        <v>0</v>
      </c>
      <c r="X445" t="str">
        <f>Block[[#This Row],[服装]]&amp;Block[[#This Row],[名前]]&amp;Block[[#This Row],[レアリティ]]</f>
        <v>新年犬岡走ICONIC</v>
      </c>
    </row>
    <row r="446" spans="1:24" x14ac:dyDescent="0.25">
      <c r="A446">
        <f>VLOOKUP(Block[[#This Row],[No用]],SetNo[[No.用]:[vlookup 用]],2,FALSE)</f>
        <v>116</v>
      </c>
      <c r="B446">
        <f>IF(ROW()=2,1,IF(A445&lt;&gt;Block[[#This Row],[No]],1,B445+1))</f>
        <v>6</v>
      </c>
      <c r="C446" s="1" t="s">
        <v>589</v>
      </c>
      <c r="D446" t="s">
        <v>44</v>
      </c>
      <c r="E446" s="1" t="s">
        <v>77</v>
      </c>
      <c r="F446" t="s">
        <v>26</v>
      </c>
      <c r="G446" t="s">
        <v>27</v>
      </c>
      <c r="H446" t="s">
        <v>71</v>
      </c>
      <c r="I446">
        <v>1</v>
      </c>
      <c r="J446" t="s">
        <v>246</v>
      </c>
      <c r="K446" s="1" t="s">
        <v>183</v>
      </c>
      <c r="L446" s="1" t="s">
        <v>224</v>
      </c>
      <c r="M446">
        <v>42</v>
      </c>
      <c r="N446">
        <v>0</v>
      </c>
      <c r="O446">
        <v>52</v>
      </c>
      <c r="P446">
        <v>0</v>
      </c>
      <c r="X446" t="str">
        <f>Block[[#This Row],[服装]]&amp;Block[[#This Row],[名前]]&amp;Block[[#This Row],[レアリティ]]</f>
        <v>新年犬岡走ICONIC</v>
      </c>
    </row>
    <row r="447" spans="1:24" x14ac:dyDescent="0.25">
      <c r="A447">
        <f>VLOOKUP(Block[[#This Row],[No用]],SetNo[[No.用]:[vlookup 用]],2,FALSE)</f>
        <v>117</v>
      </c>
      <c r="B447">
        <f>IF(ROW()=2,1,IF(A446&lt;&gt;Block[[#This Row],[No]],1,B446+1))</f>
        <v>1</v>
      </c>
      <c r="C447" t="s">
        <v>108</v>
      </c>
      <c r="D447" t="s">
        <v>45</v>
      </c>
      <c r="E447" t="s">
        <v>24</v>
      </c>
      <c r="F447" t="s">
        <v>25</v>
      </c>
      <c r="G447" t="s">
        <v>27</v>
      </c>
      <c r="H447" t="s">
        <v>71</v>
      </c>
      <c r="I447">
        <v>1</v>
      </c>
      <c r="J447" t="s">
        <v>246</v>
      </c>
      <c r="K447" t="s">
        <v>174</v>
      </c>
      <c r="L447" t="s">
        <v>162</v>
      </c>
      <c r="M447">
        <v>27</v>
      </c>
      <c r="N447">
        <v>0</v>
      </c>
      <c r="O447">
        <v>0</v>
      </c>
      <c r="P447">
        <v>0</v>
      </c>
      <c r="X447" t="str">
        <f>Block[[#This Row],[服装]]&amp;Block[[#This Row],[名前]]&amp;Block[[#This Row],[レアリティ]]</f>
        <v>ユニフォーム山本猛虎ICONIC</v>
      </c>
    </row>
    <row r="448" spans="1:24" x14ac:dyDescent="0.25">
      <c r="A448">
        <f>VLOOKUP(Block[[#This Row],[No用]],SetNo[[No.用]:[vlookup 用]],2,FALSE)</f>
        <v>117</v>
      </c>
      <c r="B448">
        <f>IF(ROW()=2,1,IF(A447&lt;&gt;Block[[#This Row],[No]],1,B447+1))</f>
        <v>2</v>
      </c>
      <c r="C448" t="s">
        <v>108</v>
      </c>
      <c r="D448" t="s">
        <v>45</v>
      </c>
      <c r="E448" t="s">
        <v>24</v>
      </c>
      <c r="F448" t="s">
        <v>25</v>
      </c>
      <c r="G448" t="s">
        <v>27</v>
      </c>
      <c r="H448" t="s">
        <v>71</v>
      </c>
      <c r="I448">
        <v>1</v>
      </c>
      <c r="J448" t="s">
        <v>246</v>
      </c>
      <c r="K448" t="s">
        <v>175</v>
      </c>
      <c r="L448" t="s">
        <v>162</v>
      </c>
      <c r="M448">
        <v>27</v>
      </c>
      <c r="N448">
        <v>0</v>
      </c>
      <c r="O448">
        <v>0</v>
      </c>
      <c r="P448">
        <v>0</v>
      </c>
      <c r="X448" t="str">
        <f>Block[[#This Row],[服装]]&amp;Block[[#This Row],[名前]]&amp;Block[[#This Row],[レアリティ]]</f>
        <v>ユニフォーム山本猛虎ICONIC</v>
      </c>
    </row>
    <row r="449" spans="1:24" x14ac:dyDescent="0.25">
      <c r="A449">
        <f>VLOOKUP(Block[[#This Row],[No用]],SetNo[[No.用]:[vlookup 用]],2,FALSE)</f>
        <v>117</v>
      </c>
      <c r="B449">
        <f>IF(ROW()=2,1,IF(A448&lt;&gt;Block[[#This Row],[No]],1,B448+1))</f>
        <v>3</v>
      </c>
      <c r="C449" t="s">
        <v>108</v>
      </c>
      <c r="D449" t="s">
        <v>45</v>
      </c>
      <c r="E449" t="s">
        <v>24</v>
      </c>
      <c r="F449" t="s">
        <v>25</v>
      </c>
      <c r="G449" t="s">
        <v>27</v>
      </c>
      <c r="H449" t="s">
        <v>71</v>
      </c>
      <c r="I449">
        <v>1</v>
      </c>
      <c r="J449" t="s">
        <v>246</v>
      </c>
      <c r="K449" t="s">
        <v>177</v>
      </c>
      <c r="L449" t="s">
        <v>162</v>
      </c>
      <c r="M449">
        <v>27</v>
      </c>
      <c r="N449">
        <v>0</v>
      </c>
      <c r="O449">
        <v>0</v>
      </c>
      <c r="P449">
        <v>0</v>
      </c>
      <c r="X449" t="str">
        <f>Block[[#This Row],[服装]]&amp;Block[[#This Row],[名前]]&amp;Block[[#This Row],[レアリティ]]</f>
        <v>ユニフォーム山本猛虎ICONIC</v>
      </c>
    </row>
    <row r="450" spans="1:24" x14ac:dyDescent="0.25">
      <c r="A450">
        <f>VLOOKUP(Block[[#This Row],[No用]],SetNo[[No.用]:[vlookup 用]],2,FALSE)</f>
        <v>117</v>
      </c>
      <c r="B450">
        <f>IF(ROW()=2,1,IF(A449&lt;&gt;Block[[#This Row],[No]],1,B449+1))</f>
        <v>4</v>
      </c>
      <c r="C450" t="s">
        <v>108</v>
      </c>
      <c r="D450" t="s">
        <v>45</v>
      </c>
      <c r="E450" t="s">
        <v>24</v>
      </c>
      <c r="F450" t="s">
        <v>25</v>
      </c>
      <c r="G450" t="s">
        <v>27</v>
      </c>
      <c r="H450" t="s">
        <v>71</v>
      </c>
      <c r="I450">
        <v>1</v>
      </c>
      <c r="J450" t="s">
        <v>246</v>
      </c>
      <c r="K450" s="1" t="s">
        <v>247</v>
      </c>
      <c r="L450" t="s">
        <v>162</v>
      </c>
      <c r="M450">
        <v>27</v>
      </c>
      <c r="N450">
        <v>0</v>
      </c>
      <c r="O450">
        <v>0</v>
      </c>
      <c r="P450">
        <v>0</v>
      </c>
      <c r="X450" t="str">
        <f>Block[[#This Row],[服装]]&amp;Block[[#This Row],[名前]]&amp;Block[[#This Row],[レアリティ]]</f>
        <v>ユニフォーム山本猛虎ICONIC</v>
      </c>
    </row>
    <row r="451" spans="1:24" x14ac:dyDescent="0.25">
      <c r="A451">
        <f>VLOOKUP(Block[[#This Row],[No用]],SetNo[[No.用]:[vlookup 用]],2,FALSE)</f>
        <v>118</v>
      </c>
      <c r="B451">
        <f>IF(ROW()=2,1,IF(A450&lt;&gt;Block[[#This Row],[No]],1,B450+1))</f>
        <v>1</v>
      </c>
      <c r="C451" t="s">
        <v>588</v>
      </c>
      <c r="D451" t="s">
        <v>45</v>
      </c>
      <c r="E451" t="s">
        <v>28</v>
      </c>
      <c r="F451" t="s">
        <v>25</v>
      </c>
      <c r="G451" t="s">
        <v>27</v>
      </c>
      <c r="H451" t="s">
        <v>71</v>
      </c>
      <c r="I451">
        <v>1</v>
      </c>
      <c r="J451" t="s">
        <v>246</v>
      </c>
      <c r="K451" t="s">
        <v>174</v>
      </c>
      <c r="L451" t="s">
        <v>162</v>
      </c>
      <c r="M451">
        <v>27</v>
      </c>
      <c r="N451">
        <v>0</v>
      </c>
      <c r="O451">
        <v>0</v>
      </c>
      <c r="P451">
        <v>0</v>
      </c>
      <c r="X451" t="str">
        <f>Block[[#This Row],[服装]]&amp;Block[[#This Row],[名前]]&amp;Block[[#This Row],[レアリティ]]</f>
        <v>新年山本猛虎ICONIC</v>
      </c>
    </row>
    <row r="452" spans="1:24" x14ac:dyDescent="0.25">
      <c r="A452">
        <f>VLOOKUP(Block[[#This Row],[No用]],SetNo[[No.用]:[vlookup 用]],2,FALSE)</f>
        <v>118</v>
      </c>
      <c r="B452">
        <f>IF(ROW()=2,1,IF(A451&lt;&gt;Block[[#This Row],[No]],1,B451+1))</f>
        <v>2</v>
      </c>
      <c r="C452" t="s">
        <v>588</v>
      </c>
      <c r="D452" t="s">
        <v>45</v>
      </c>
      <c r="E452" t="s">
        <v>28</v>
      </c>
      <c r="F452" t="s">
        <v>25</v>
      </c>
      <c r="G452" t="s">
        <v>27</v>
      </c>
      <c r="H452" t="s">
        <v>71</v>
      </c>
      <c r="I452">
        <v>1</v>
      </c>
      <c r="J452" t="s">
        <v>246</v>
      </c>
      <c r="K452" t="s">
        <v>175</v>
      </c>
      <c r="L452" t="s">
        <v>162</v>
      </c>
      <c r="M452">
        <v>27</v>
      </c>
      <c r="N452">
        <v>0</v>
      </c>
      <c r="O452">
        <v>0</v>
      </c>
      <c r="P452">
        <v>0</v>
      </c>
      <c r="X452" t="str">
        <f>Block[[#This Row],[服装]]&amp;Block[[#This Row],[名前]]&amp;Block[[#This Row],[レアリティ]]</f>
        <v>新年山本猛虎ICONIC</v>
      </c>
    </row>
    <row r="453" spans="1:24" x14ac:dyDescent="0.25">
      <c r="A453">
        <f>VLOOKUP(Block[[#This Row],[No用]],SetNo[[No.用]:[vlookup 用]],2,FALSE)</f>
        <v>118</v>
      </c>
      <c r="B453">
        <f>IF(ROW()=2,1,IF(A452&lt;&gt;Block[[#This Row],[No]],1,B452+1))</f>
        <v>3</v>
      </c>
      <c r="C453" t="s">
        <v>588</v>
      </c>
      <c r="D453" t="s">
        <v>45</v>
      </c>
      <c r="E453" t="s">
        <v>28</v>
      </c>
      <c r="F453" t="s">
        <v>25</v>
      </c>
      <c r="G453" t="s">
        <v>27</v>
      </c>
      <c r="H453" t="s">
        <v>71</v>
      </c>
      <c r="I453">
        <v>1</v>
      </c>
      <c r="J453" t="s">
        <v>246</v>
      </c>
      <c r="K453" t="s">
        <v>177</v>
      </c>
      <c r="L453" t="s">
        <v>162</v>
      </c>
      <c r="M453">
        <v>27</v>
      </c>
      <c r="N453">
        <v>0</v>
      </c>
      <c r="O453">
        <v>0</v>
      </c>
      <c r="P453">
        <v>0</v>
      </c>
      <c r="X453" t="str">
        <f>Block[[#This Row],[服装]]&amp;Block[[#This Row],[名前]]&amp;Block[[#This Row],[レアリティ]]</f>
        <v>新年山本猛虎ICONIC</v>
      </c>
    </row>
    <row r="454" spans="1:24" x14ac:dyDescent="0.25">
      <c r="A454">
        <f>VLOOKUP(Block[[#This Row],[No用]],SetNo[[No.用]:[vlookup 用]],2,FALSE)</f>
        <v>118</v>
      </c>
      <c r="B454">
        <f>IF(ROW()=2,1,IF(A453&lt;&gt;Block[[#This Row],[No]],1,B453+1))</f>
        <v>4</v>
      </c>
      <c r="C454" t="s">
        <v>588</v>
      </c>
      <c r="D454" t="s">
        <v>45</v>
      </c>
      <c r="E454" t="s">
        <v>28</v>
      </c>
      <c r="F454" t="s">
        <v>25</v>
      </c>
      <c r="G454" t="s">
        <v>27</v>
      </c>
      <c r="H454" t="s">
        <v>71</v>
      </c>
      <c r="I454">
        <v>1</v>
      </c>
      <c r="J454" t="s">
        <v>246</v>
      </c>
      <c r="K454" s="1" t="s">
        <v>247</v>
      </c>
      <c r="L454" t="s">
        <v>162</v>
      </c>
      <c r="M454">
        <v>27</v>
      </c>
      <c r="N454">
        <v>0</v>
      </c>
      <c r="O454">
        <v>0</v>
      </c>
      <c r="P454">
        <v>0</v>
      </c>
      <c r="X454" t="str">
        <f>Block[[#This Row],[服装]]&amp;Block[[#This Row],[名前]]&amp;Block[[#This Row],[レアリティ]]</f>
        <v>新年山本猛虎ICONIC</v>
      </c>
    </row>
    <row r="455" spans="1:24" x14ac:dyDescent="0.25">
      <c r="A455">
        <f>VLOOKUP(Block[[#This Row],[No用]],SetNo[[No.用]:[vlookup 用]],2,FALSE)</f>
        <v>119</v>
      </c>
      <c r="B455">
        <f>IF(ROW()=2,1,IF(A454&lt;&gt;Block[[#This Row],[No]],1,B454+1))</f>
        <v>1</v>
      </c>
      <c r="C455" s="1" t="s">
        <v>1446</v>
      </c>
      <c r="D455" s="1" t="s">
        <v>45</v>
      </c>
      <c r="E455" s="1" t="s">
        <v>73</v>
      </c>
      <c r="F455" s="1" t="s">
        <v>25</v>
      </c>
      <c r="G455" s="1" t="s">
        <v>27</v>
      </c>
      <c r="H455" s="1" t="s">
        <v>71</v>
      </c>
      <c r="I455">
        <v>1</v>
      </c>
      <c r="J455" t="s">
        <v>246</v>
      </c>
      <c r="K455" s="1" t="s">
        <v>174</v>
      </c>
      <c r="L455" s="1" t="s">
        <v>162</v>
      </c>
      <c r="M455">
        <v>27</v>
      </c>
      <c r="N455">
        <v>0</v>
      </c>
      <c r="O455">
        <v>0</v>
      </c>
      <c r="P455">
        <v>0</v>
      </c>
      <c r="X455" t="str">
        <f>Block[[#This Row],[服装]]&amp;Block[[#This Row],[名前]]&amp;Block[[#This Row],[レアリティ]]</f>
        <v>和装体験山本猛虎ICONIC</v>
      </c>
    </row>
    <row r="456" spans="1:24" x14ac:dyDescent="0.25">
      <c r="A456">
        <f>VLOOKUP(Block[[#This Row],[No用]],SetNo[[No.用]:[vlookup 用]],2,FALSE)</f>
        <v>119</v>
      </c>
      <c r="B456">
        <f>IF(ROW()=2,1,IF(A455&lt;&gt;Block[[#This Row],[No]],1,B455+1))</f>
        <v>2</v>
      </c>
      <c r="C456" s="1" t="s">
        <v>1446</v>
      </c>
      <c r="D456" s="1" t="s">
        <v>45</v>
      </c>
      <c r="E456" s="1" t="s">
        <v>73</v>
      </c>
      <c r="F456" s="1" t="s">
        <v>25</v>
      </c>
      <c r="G456" s="1" t="s">
        <v>27</v>
      </c>
      <c r="H456" s="1" t="s">
        <v>71</v>
      </c>
      <c r="I456">
        <v>1</v>
      </c>
      <c r="J456" t="s">
        <v>246</v>
      </c>
      <c r="K456" s="1" t="s">
        <v>175</v>
      </c>
      <c r="L456" s="1" t="s">
        <v>162</v>
      </c>
      <c r="M456">
        <v>27</v>
      </c>
      <c r="N456">
        <v>0</v>
      </c>
      <c r="O456">
        <v>0</v>
      </c>
      <c r="P456">
        <v>0</v>
      </c>
      <c r="X456" t="str">
        <f>Block[[#This Row],[服装]]&amp;Block[[#This Row],[名前]]&amp;Block[[#This Row],[レアリティ]]</f>
        <v>和装体験山本猛虎ICONIC</v>
      </c>
    </row>
    <row r="457" spans="1:24" x14ac:dyDescent="0.25">
      <c r="A457">
        <f>VLOOKUP(Block[[#This Row],[No用]],SetNo[[No.用]:[vlookup 用]],2,FALSE)</f>
        <v>119</v>
      </c>
      <c r="B457">
        <f>IF(ROW()=2,1,IF(A456&lt;&gt;Block[[#This Row],[No]],1,B456+1))</f>
        <v>3</v>
      </c>
      <c r="C457" s="1" t="s">
        <v>1446</v>
      </c>
      <c r="D457" s="1" t="s">
        <v>45</v>
      </c>
      <c r="E457" s="1" t="s">
        <v>73</v>
      </c>
      <c r="F457" s="1" t="s">
        <v>25</v>
      </c>
      <c r="G457" s="1" t="s">
        <v>27</v>
      </c>
      <c r="H457" s="1" t="s">
        <v>71</v>
      </c>
      <c r="I457">
        <v>1</v>
      </c>
      <c r="J457" t="s">
        <v>246</v>
      </c>
      <c r="K457" s="1" t="s">
        <v>177</v>
      </c>
      <c r="L457" s="1" t="s">
        <v>162</v>
      </c>
      <c r="M457">
        <v>27</v>
      </c>
      <c r="N457">
        <v>0</v>
      </c>
      <c r="O457">
        <v>0</v>
      </c>
      <c r="P457">
        <v>0</v>
      </c>
      <c r="X457" t="str">
        <f>Block[[#This Row],[服装]]&amp;Block[[#This Row],[名前]]&amp;Block[[#This Row],[レアリティ]]</f>
        <v>和装体験山本猛虎ICONIC</v>
      </c>
    </row>
    <row r="458" spans="1:24" x14ac:dyDescent="0.25">
      <c r="A458">
        <f>VLOOKUP(Block[[#This Row],[No用]],SetNo[[No.用]:[vlookup 用]],2,FALSE)</f>
        <v>119</v>
      </c>
      <c r="B458">
        <f>IF(ROW()=2,1,IF(A457&lt;&gt;Block[[#This Row],[No]],1,B457+1))</f>
        <v>4</v>
      </c>
      <c r="C458" s="1" t="s">
        <v>1446</v>
      </c>
      <c r="D458" s="1" t="s">
        <v>45</v>
      </c>
      <c r="E458" s="1" t="s">
        <v>73</v>
      </c>
      <c r="F458" s="1" t="s">
        <v>25</v>
      </c>
      <c r="G458" s="1" t="s">
        <v>27</v>
      </c>
      <c r="H458" s="1" t="s">
        <v>71</v>
      </c>
      <c r="I458">
        <v>1</v>
      </c>
      <c r="J458" t="s">
        <v>246</v>
      </c>
      <c r="K458" s="1" t="s">
        <v>247</v>
      </c>
      <c r="L458" s="1" t="s">
        <v>162</v>
      </c>
      <c r="M458">
        <v>27</v>
      </c>
      <c r="N458">
        <v>0</v>
      </c>
      <c r="O458">
        <v>0</v>
      </c>
      <c r="P458">
        <v>0</v>
      </c>
      <c r="X458" t="str">
        <f>Block[[#This Row],[服装]]&amp;Block[[#This Row],[名前]]&amp;Block[[#This Row],[レアリティ]]</f>
        <v>和装体験山本猛虎ICONIC</v>
      </c>
    </row>
    <row r="459" spans="1:24" x14ac:dyDescent="0.25">
      <c r="A459">
        <f>VLOOKUP(Block[[#This Row],[No用]],SetNo[[No.用]:[vlookup 用]],2,FALSE)</f>
        <v>119</v>
      </c>
      <c r="B459">
        <f>IF(ROW()=2,1,IF(A458&lt;&gt;Block[[#This Row],[No]],1,B458+1))</f>
        <v>5</v>
      </c>
      <c r="C459" s="1" t="s">
        <v>1446</v>
      </c>
      <c r="D459" s="1" t="s">
        <v>45</v>
      </c>
      <c r="E459" s="1" t="s">
        <v>73</v>
      </c>
      <c r="F459" s="1" t="s">
        <v>25</v>
      </c>
      <c r="G459" s="1" t="s">
        <v>27</v>
      </c>
      <c r="H459" s="1" t="s">
        <v>71</v>
      </c>
      <c r="I459">
        <v>1</v>
      </c>
      <c r="J459" t="s">
        <v>246</v>
      </c>
      <c r="K459" s="1" t="s">
        <v>792</v>
      </c>
      <c r="L459" s="1" t="s">
        <v>224</v>
      </c>
      <c r="M459">
        <v>45</v>
      </c>
      <c r="N459">
        <v>0</v>
      </c>
      <c r="O459">
        <v>55</v>
      </c>
      <c r="P459">
        <v>0</v>
      </c>
      <c r="R459" s="1" t="s">
        <v>923</v>
      </c>
      <c r="S459" s="1">
        <v>15</v>
      </c>
      <c r="T459" s="1">
        <v>30.19</v>
      </c>
      <c r="U459" s="1">
        <v>18</v>
      </c>
      <c r="V459" s="1">
        <v>35.15</v>
      </c>
      <c r="W459" s="1" t="s">
        <v>1466</v>
      </c>
      <c r="X459" t="str">
        <f>Block[[#This Row],[服装]]&amp;Block[[#This Row],[名前]]&amp;Block[[#This Row],[レアリティ]]</f>
        <v>和装体験山本猛虎ICONIC</v>
      </c>
    </row>
    <row r="460" spans="1:24" x14ac:dyDescent="0.25">
      <c r="A460">
        <f>VLOOKUP(Block[[#This Row],[No用]],SetNo[[No.用]:[vlookup 用]],2,FALSE)</f>
        <v>120</v>
      </c>
      <c r="B460">
        <f>IF(ROW()=2,1,IF(A454&lt;&gt;Block[[#This Row],[No]],1,B454+1))</f>
        <v>1</v>
      </c>
      <c r="C460" t="s">
        <v>108</v>
      </c>
      <c r="D460" t="s">
        <v>46</v>
      </c>
      <c r="E460" t="s">
        <v>24</v>
      </c>
      <c r="F460" t="s">
        <v>21</v>
      </c>
      <c r="G460" t="s">
        <v>27</v>
      </c>
      <c r="H460" t="s">
        <v>71</v>
      </c>
      <c r="I460">
        <v>0</v>
      </c>
      <c r="J460" t="s">
        <v>246</v>
      </c>
      <c r="M460">
        <v>0</v>
      </c>
      <c r="N460">
        <v>0</v>
      </c>
      <c r="O460">
        <v>0</v>
      </c>
      <c r="P460">
        <v>0</v>
      </c>
      <c r="X460" t="str">
        <f>Block[[#This Row],[服装]]&amp;Block[[#This Row],[名前]]&amp;Block[[#This Row],[レアリティ]]</f>
        <v>ユニフォーム芝山優生ICONIC</v>
      </c>
    </row>
    <row r="461" spans="1:24" x14ac:dyDescent="0.25">
      <c r="A461">
        <f>VLOOKUP(Block[[#This Row],[No用]],SetNo[[No.用]:[vlookup 用]],2,FALSE)</f>
        <v>121</v>
      </c>
      <c r="B461">
        <f>IF(ROW()=2,1,IF(A460&lt;&gt;Block[[#This Row],[No]],1,B460+1))</f>
        <v>1</v>
      </c>
      <c r="C461" s="1" t="s">
        <v>1016</v>
      </c>
      <c r="D461" s="1" t="s">
        <v>46</v>
      </c>
      <c r="E461" s="1" t="s">
        <v>77</v>
      </c>
      <c r="F461" s="1" t="s">
        <v>21</v>
      </c>
      <c r="G461" s="1" t="s">
        <v>27</v>
      </c>
      <c r="H461" s="1" t="s">
        <v>71</v>
      </c>
      <c r="I461">
        <v>0</v>
      </c>
      <c r="J461" t="s">
        <v>246</v>
      </c>
      <c r="M461">
        <v>0</v>
      </c>
      <c r="N461">
        <v>0</v>
      </c>
      <c r="O461">
        <v>0</v>
      </c>
      <c r="P461">
        <v>0</v>
      </c>
      <c r="X461" t="str">
        <f>Block[[#This Row],[服装]]&amp;Block[[#This Row],[名前]]&amp;Block[[#This Row],[レアリティ]]</f>
        <v>焼き芋芝山優生ICONIC</v>
      </c>
    </row>
    <row r="462" spans="1:24" x14ac:dyDescent="0.25">
      <c r="A462">
        <f>VLOOKUP(Block[[#This Row],[No用]],SetNo[[No.用]:[vlookup 用]],2,FALSE)</f>
        <v>122</v>
      </c>
      <c r="B462">
        <f>IF(ROW()=2,1,IF(A461&lt;&gt;Block[[#This Row],[No]],1,B461+1))</f>
        <v>1</v>
      </c>
      <c r="C462" t="s">
        <v>108</v>
      </c>
      <c r="D462" t="s">
        <v>47</v>
      </c>
      <c r="E462" t="s">
        <v>24</v>
      </c>
      <c r="F462" t="s">
        <v>25</v>
      </c>
      <c r="G462" t="s">
        <v>27</v>
      </c>
      <c r="H462" t="s">
        <v>71</v>
      </c>
      <c r="I462">
        <v>1</v>
      </c>
      <c r="J462" t="s">
        <v>246</v>
      </c>
      <c r="K462" t="s">
        <v>174</v>
      </c>
      <c r="L462" t="s">
        <v>162</v>
      </c>
      <c r="M462">
        <v>27</v>
      </c>
      <c r="N462">
        <v>0</v>
      </c>
      <c r="O462">
        <v>0</v>
      </c>
      <c r="P462">
        <v>0</v>
      </c>
      <c r="X462" t="str">
        <f>Block[[#This Row],[服装]]&amp;Block[[#This Row],[名前]]&amp;Block[[#This Row],[レアリティ]]</f>
        <v>ユニフォーム海信之ICONIC</v>
      </c>
    </row>
    <row r="463" spans="1:24" x14ac:dyDescent="0.25">
      <c r="A463">
        <f>VLOOKUP(Block[[#This Row],[No用]],SetNo[[No.用]:[vlookup 用]],2,FALSE)</f>
        <v>122</v>
      </c>
      <c r="B463">
        <f>IF(ROW()=2,1,IF(A462&lt;&gt;Block[[#This Row],[No]],1,B462+1))</f>
        <v>2</v>
      </c>
      <c r="C463" t="s">
        <v>108</v>
      </c>
      <c r="D463" t="s">
        <v>47</v>
      </c>
      <c r="E463" t="s">
        <v>24</v>
      </c>
      <c r="F463" t="s">
        <v>25</v>
      </c>
      <c r="G463" t="s">
        <v>27</v>
      </c>
      <c r="H463" t="s">
        <v>71</v>
      </c>
      <c r="I463">
        <v>1</v>
      </c>
      <c r="J463" t="s">
        <v>246</v>
      </c>
      <c r="K463" t="s">
        <v>175</v>
      </c>
      <c r="L463" t="s">
        <v>162</v>
      </c>
      <c r="M463">
        <v>27</v>
      </c>
      <c r="N463">
        <v>0</v>
      </c>
      <c r="O463">
        <v>0</v>
      </c>
      <c r="P463">
        <v>0</v>
      </c>
      <c r="X463" t="str">
        <f>Block[[#This Row],[服装]]&amp;Block[[#This Row],[名前]]&amp;Block[[#This Row],[レアリティ]]</f>
        <v>ユニフォーム海信之ICONIC</v>
      </c>
    </row>
    <row r="464" spans="1:24" x14ac:dyDescent="0.25">
      <c r="A464">
        <f>VLOOKUP(Block[[#This Row],[No用]],SetNo[[No.用]:[vlookup 用]],2,FALSE)</f>
        <v>123</v>
      </c>
      <c r="B464">
        <f>IF(ROW()=2,1,IF(A463&lt;&gt;Block[[#This Row],[No]],1,B463+1))</f>
        <v>1</v>
      </c>
      <c r="C464" s="1" t="s">
        <v>893</v>
      </c>
      <c r="D464" s="1" t="s">
        <v>47</v>
      </c>
      <c r="E464" s="1" t="s">
        <v>77</v>
      </c>
      <c r="F464" s="1" t="s">
        <v>25</v>
      </c>
      <c r="G464" s="1" t="s">
        <v>27</v>
      </c>
      <c r="H464" s="1" t="s">
        <v>71</v>
      </c>
      <c r="I464">
        <v>1</v>
      </c>
      <c r="J464" t="s">
        <v>246</v>
      </c>
      <c r="K464" t="s">
        <v>174</v>
      </c>
      <c r="L464" t="s">
        <v>162</v>
      </c>
      <c r="M464">
        <v>27</v>
      </c>
      <c r="N464">
        <v>0</v>
      </c>
      <c r="O464">
        <v>0</v>
      </c>
      <c r="P464">
        <v>0</v>
      </c>
      <c r="X464" t="str">
        <f>Block[[#This Row],[服装]]&amp;Block[[#This Row],[名前]]&amp;Block[[#This Row],[レアリティ]]</f>
        <v>遊園地海信之ICONIC</v>
      </c>
    </row>
    <row r="465" spans="1:24" x14ac:dyDescent="0.25">
      <c r="A465">
        <f>VLOOKUP(Block[[#This Row],[No用]],SetNo[[No.用]:[vlookup 用]],2,FALSE)</f>
        <v>123</v>
      </c>
      <c r="B465">
        <f>IF(ROW()=2,1,IF(A464&lt;&gt;Block[[#This Row],[No]],1,B464+1))</f>
        <v>2</v>
      </c>
      <c r="C465" s="1" t="s">
        <v>893</v>
      </c>
      <c r="D465" s="1" t="s">
        <v>47</v>
      </c>
      <c r="E465" s="1" t="s">
        <v>77</v>
      </c>
      <c r="F465" s="1" t="s">
        <v>25</v>
      </c>
      <c r="G465" s="1" t="s">
        <v>27</v>
      </c>
      <c r="H465" s="1" t="s">
        <v>71</v>
      </c>
      <c r="I465">
        <v>1</v>
      </c>
      <c r="J465" t="s">
        <v>246</v>
      </c>
      <c r="K465" t="s">
        <v>175</v>
      </c>
      <c r="L465" t="s">
        <v>162</v>
      </c>
      <c r="M465">
        <v>27</v>
      </c>
      <c r="N465">
        <v>0</v>
      </c>
      <c r="O465">
        <v>0</v>
      </c>
      <c r="P465">
        <v>0</v>
      </c>
      <c r="X465" t="str">
        <f>Block[[#This Row],[服装]]&amp;Block[[#This Row],[名前]]&amp;Block[[#This Row],[レアリティ]]</f>
        <v>遊園地海信之ICONIC</v>
      </c>
    </row>
    <row r="466" spans="1:24" x14ac:dyDescent="0.25">
      <c r="A466">
        <f>VLOOKUP(Block[[#This Row],[No用]],SetNo[[No.用]:[vlookup 用]],2,FALSE)</f>
        <v>124</v>
      </c>
      <c r="B466">
        <f>IF(ROW()=2,1,IF(A465&lt;&gt;Block[[#This Row],[No]],1,B465+1))</f>
        <v>1</v>
      </c>
      <c r="C466" t="s">
        <v>108</v>
      </c>
      <c r="D466" t="s">
        <v>47</v>
      </c>
      <c r="E466" t="s">
        <v>90</v>
      </c>
      <c r="F466" t="s">
        <v>78</v>
      </c>
      <c r="G466" t="s">
        <v>27</v>
      </c>
      <c r="H466" t="s">
        <v>151</v>
      </c>
      <c r="I466">
        <v>1</v>
      </c>
      <c r="J466" t="s">
        <v>246</v>
      </c>
      <c r="K466" t="s">
        <v>174</v>
      </c>
      <c r="L466" t="s">
        <v>173</v>
      </c>
      <c r="M466">
        <v>33</v>
      </c>
      <c r="N466">
        <v>0</v>
      </c>
      <c r="O466">
        <v>0</v>
      </c>
      <c r="P466">
        <v>0</v>
      </c>
      <c r="X466" t="str">
        <f>Block[[#This Row],[服装]]&amp;Block[[#This Row],[名前]]&amp;Block[[#This Row],[レアリティ]]</f>
        <v>ユニフォーム海信之YELL</v>
      </c>
    </row>
    <row r="467" spans="1:24" x14ac:dyDescent="0.25">
      <c r="A467">
        <f>VLOOKUP(Block[[#This Row],[No用]],SetNo[[No.用]:[vlookup 用]],2,FALSE)</f>
        <v>124</v>
      </c>
      <c r="B467">
        <f>IF(ROW()=2,1,IF(A466&lt;&gt;Block[[#This Row],[No]],1,B466+1))</f>
        <v>2</v>
      </c>
      <c r="C467" t="s">
        <v>108</v>
      </c>
      <c r="D467" t="s">
        <v>47</v>
      </c>
      <c r="E467" t="s">
        <v>90</v>
      </c>
      <c r="F467" t="s">
        <v>78</v>
      </c>
      <c r="G467" t="s">
        <v>27</v>
      </c>
      <c r="H467" t="s">
        <v>151</v>
      </c>
      <c r="I467">
        <v>1</v>
      </c>
      <c r="J467" t="s">
        <v>246</v>
      </c>
      <c r="K467" t="s">
        <v>175</v>
      </c>
      <c r="L467" t="s">
        <v>173</v>
      </c>
      <c r="M467">
        <v>33</v>
      </c>
      <c r="N467">
        <v>0</v>
      </c>
      <c r="O467">
        <v>0</v>
      </c>
      <c r="P467">
        <v>0</v>
      </c>
      <c r="X467" t="str">
        <f>Block[[#This Row],[服装]]&amp;Block[[#This Row],[名前]]&amp;Block[[#This Row],[レアリティ]]</f>
        <v>ユニフォーム海信之YELL</v>
      </c>
    </row>
    <row r="468" spans="1:24" x14ac:dyDescent="0.25">
      <c r="A468">
        <f>VLOOKUP(Block[[#This Row],[No用]],SetNo[[No.用]:[vlookup 用]],2,FALSE)</f>
        <v>125</v>
      </c>
      <c r="B468">
        <f>IF(ROW()=2,1,IF(A467&lt;&gt;Block[[#This Row],[No]],1,B467+1))</f>
        <v>1</v>
      </c>
      <c r="C468" s="1" t="s">
        <v>108</v>
      </c>
      <c r="D468" s="1" t="s">
        <v>681</v>
      </c>
      <c r="E468" s="1" t="s">
        <v>90</v>
      </c>
      <c r="F468" s="1" t="s">
        <v>74</v>
      </c>
      <c r="G468" s="1" t="s">
        <v>27</v>
      </c>
      <c r="H468" s="1" t="s">
        <v>543</v>
      </c>
      <c r="I468">
        <v>1</v>
      </c>
      <c r="J468" t="s">
        <v>246</v>
      </c>
      <c r="K468" s="1" t="s">
        <v>174</v>
      </c>
      <c r="L468" s="1" t="s">
        <v>162</v>
      </c>
      <c r="M468">
        <v>25</v>
      </c>
      <c r="N468">
        <v>0</v>
      </c>
      <c r="O468">
        <v>0</v>
      </c>
      <c r="P468">
        <v>0</v>
      </c>
      <c r="X468" t="str">
        <f>Block[[#This Row],[服装]]&amp;Block[[#This Row],[名前]]&amp;Block[[#This Row],[レアリティ]]</f>
        <v>ユニフォーム手白球彦ICONIC</v>
      </c>
    </row>
    <row r="469" spans="1:24" x14ac:dyDescent="0.25">
      <c r="A469">
        <f>VLOOKUP(Block[[#This Row],[No用]],SetNo[[No.用]:[vlookup 用]],2,FALSE)</f>
        <v>125</v>
      </c>
      <c r="B469">
        <f>IF(ROW()=2,1,IF(A468&lt;&gt;Block[[#This Row],[No]],1,B468+1))</f>
        <v>2</v>
      </c>
      <c r="C469" s="1" t="s">
        <v>108</v>
      </c>
      <c r="D469" s="1" t="s">
        <v>681</v>
      </c>
      <c r="E469" s="1" t="s">
        <v>90</v>
      </c>
      <c r="F469" s="1" t="s">
        <v>74</v>
      </c>
      <c r="G469" s="1" t="s">
        <v>27</v>
      </c>
      <c r="H469" s="1" t="s">
        <v>543</v>
      </c>
      <c r="I469">
        <v>1</v>
      </c>
      <c r="J469" t="s">
        <v>246</v>
      </c>
      <c r="K469" s="1" t="s">
        <v>175</v>
      </c>
      <c r="L469" s="1" t="s">
        <v>162</v>
      </c>
      <c r="M469">
        <v>25</v>
      </c>
      <c r="N469">
        <v>0</v>
      </c>
      <c r="O469">
        <v>0</v>
      </c>
      <c r="P469">
        <v>0</v>
      </c>
      <c r="X469" t="str">
        <f>Block[[#This Row],[服装]]&amp;Block[[#This Row],[名前]]&amp;Block[[#This Row],[レアリティ]]</f>
        <v>ユニフォーム手白球彦ICONIC</v>
      </c>
    </row>
    <row r="470" spans="1:24" x14ac:dyDescent="0.25">
      <c r="A470">
        <f>VLOOKUP(Block[[#This Row],[No用]],SetNo[[No.用]:[vlookup 用]],2,FALSE)</f>
        <v>125</v>
      </c>
      <c r="B470">
        <f>IF(ROW()=2,1,IF(A469&lt;&gt;Block[[#This Row],[No]],1,B469+1))</f>
        <v>3</v>
      </c>
      <c r="C470" s="1" t="s">
        <v>108</v>
      </c>
      <c r="D470" s="1" t="s">
        <v>681</v>
      </c>
      <c r="E470" s="1" t="s">
        <v>90</v>
      </c>
      <c r="F470" s="1" t="s">
        <v>74</v>
      </c>
      <c r="G470" s="1" t="s">
        <v>27</v>
      </c>
      <c r="H470" s="1" t="s">
        <v>543</v>
      </c>
      <c r="I470">
        <v>1</v>
      </c>
      <c r="J470" t="s">
        <v>246</v>
      </c>
      <c r="K470" s="1" t="s">
        <v>247</v>
      </c>
      <c r="L470" s="1" t="s">
        <v>162</v>
      </c>
      <c r="M470">
        <v>25</v>
      </c>
      <c r="N470">
        <v>0</v>
      </c>
      <c r="O470">
        <v>0</v>
      </c>
      <c r="P470">
        <v>0</v>
      </c>
      <c r="X470" t="str">
        <f>Block[[#This Row],[服装]]&amp;Block[[#This Row],[名前]]&amp;Block[[#This Row],[レアリティ]]</f>
        <v>ユニフォーム手白球彦ICONIC</v>
      </c>
    </row>
    <row r="471" spans="1:24" x14ac:dyDescent="0.25">
      <c r="A471">
        <f>VLOOKUP(Block[[#This Row],[No用]],SetNo[[No.用]:[vlookup 用]],2,FALSE)</f>
        <v>126</v>
      </c>
      <c r="B471">
        <f>IF(ROW()=2,1,IF(A470&lt;&gt;Block[[#This Row],[No]],1,B470+1))</f>
        <v>1</v>
      </c>
      <c r="C471" t="s">
        <v>205</v>
      </c>
      <c r="D471" t="s">
        <v>48</v>
      </c>
      <c r="E471" t="s">
        <v>23</v>
      </c>
      <c r="F471" t="s">
        <v>26</v>
      </c>
      <c r="G471" t="s">
        <v>49</v>
      </c>
      <c r="H471" t="s">
        <v>71</v>
      </c>
      <c r="I471">
        <v>1</v>
      </c>
      <c r="J471" t="s">
        <v>246</v>
      </c>
      <c r="K471" t="s">
        <v>174</v>
      </c>
      <c r="L471" t="s">
        <v>173</v>
      </c>
      <c r="M471">
        <v>41</v>
      </c>
      <c r="N471">
        <v>0</v>
      </c>
      <c r="O471">
        <v>0</v>
      </c>
      <c r="P471">
        <v>0</v>
      </c>
      <c r="X471" t="str">
        <f>Block[[#This Row],[服装]]&amp;Block[[#This Row],[名前]]&amp;Block[[#This Row],[レアリティ]]</f>
        <v>ユニフォーム青根高伸ICONIC</v>
      </c>
    </row>
    <row r="472" spans="1:24" x14ac:dyDescent="0.25">
      <c r="A472">
        <f>VLOOKUP(Block[[#This Row],[No用]],SetNo[[No.用]:[vlookup 用]],2,FALSE)</f>
        <v>126</v>
      </c>
      <c r="B472">
        <f>IF(ROW()=2,1,IF(A471&lt;&gt;Block[[#This Row],[No]],1,B471+1))</f>
        <v>2</v>
      </c>
      <c r="C472" t="s">
        <v>205</v>
      </c>
      <c r="D472" t="s">
        <v>48</v>
      </c>
      <c r="E472" t="s">
        <v>23</v>
      </c>
      <c r="F472" t="s">
        <v>26</v>
      </c>
      <c r="G472" t="s">
        <v>49</v>
      </c>
      <c r="H472" t="s">
        <v>71</v>
      </c>
      <c r="I472">
        <v>1</v>
      </c>
      <c r="J472" t="s">
        <v>246</v>
      </c>
      <c r="K472" t="s">
        <v>175</v>
      </c>
      <c r="L472" t="s">
        <v>173</v>
      </c>
      <c r="M472">
        <v>41</v>
      </c>
      <c r="N472">
        <v>0</v>
      </c>
      <c r="O472">
        <v>0</v>
      </c>
      <c r="P472">
        <v>0</v>
      </c>
      <c r="X472" t="str">
        <f>Block[[#This Row],[服装]]&amp;Block[[#This Row],[名前]]&amp;Block[[#This Row],[レアリティ]]</f>
        <v>ユニフォーム青根高伸ICONIC</v>
      </c>
    </row>
    <row r="473" spans="1:24" x14ac:dyDescent="0.25">
      <c r="A473">
        <f>VLOOKUP(Block[[#This Row],[No用]],SetNo[[No.用]:[vlookup 用]],2,FALSE)</f>
        <v>126</v>
      </c>
      <c r="B473">
        <f>IF(ROW()=2,1,IF(A472&lt;&gt;Block[[#This Row],[No]],1,B472+1))</f>
        <v>3</v>
      </c>
      <c r="C473" t="s">
        <v>205</v>
      </c>
      <c r="D473" t="s">
        <v>48</v>
      </c>
      <c r="E473" t="s">
        <v>23</v>
      </c>
      <c r="F473" t="s">
        <v>26</v>
      </c>
      <c r="G473" t="s">
        <v>49</v>
      </c>
      <c r="H473" t="s">
        <v>71</v>
      </c>
      <c r="I473">
        <v>1</v>
      </c>
      <c r="J473" t="s">
        <v>246</v>
      </c>
      <c r="K473" t="s">
        <v>192</v>
      </c>
      <c r="L473" t="s">
        <v>173</v>
      </c>
      <c r="M473">
        <v>47</v>
      </c>
      <c r="N473">
        <v>0</v>
      </c>
      <c r="O473">
        <v>0</v>
      </c>
      <c r="P473">
        <v>0</v>
      </c>
      <c r="X473" t="str">
        <f>Block[[#This Row],[服装]]&amp;Block[[#This Row],[名前]]&amp;Block[[#This Row],[レアリティ]]</f>
        <v>ユニフォーム青根高伸ICONIC</v>
      </c>
    </row>
    <row r="474" spans="1:24" x14ac:dyDescent="0.25">
      <c r="A474">
        <f>VLOOKUP(Block[[#This Row],[No用]],SetNo[[No.用]:[vlookup 用]],2,FALSE)</f>
        <v>126</v>
      </c>
      <c r="B474">
        <f>IF(ROW()=2,1,IF(A473&lt;&gt;Block[[#This Row],[No]],1,B473+1))</f>
        <v>4</v>
      </c>
      <c r="C474" t="s">
        <v>205</v>
      </c>
      <c r="D474" t="s">
        <v>48</v>
      </c>
      <c r="E474" t="s">
        <v>23</v>
      </c>
      <c r="F474" t="s">
        <v>26</v>
      </c>
      <c r="G474" t="s">
        <v>49</v>
      </c>
      <c r="H474" t="s">
        <v>71</v>
      </c>
      <c r="I474">
        <v>1</v>
      </c>
      <c r="J474" t="s">
        <v>246</v>
      </c>
      <c r="K474" t="s">
        <v>177</v>
      </c>
      <c r="L474" t="s">
        <v>162</v>
      </c>
      <c r="M474">
        <v>34</v>
      </c>
      <c r="N474">
        <v>0</v>
      </c>
      <c r="O474">
        <v>0</v>
      </c>
      <c r="P474">
        <v>0</v>
      </c>
      <c r="X474" t="str">
        <f>Block[[#This Row],[服装]]&amp;Block[[#This Row],[名前]]&amp;Block[[#This Row],[レアリティ]]</f>
        <v>ユニフォーム青根高伸ICONIC</v>
      </c>
    </row>
    <row r="475" spans="1:24" x14ac:dyDescent="0.25">
      <c r="A475">
        <f>VLOOKUP(Block[[#This Row],[No用]],SetNo[[No.用]:[vlookup 用]],2,FALSE)</f>
        <v>126</v>
      </c>
      <c r="B475">
        <f>IF(ROW()=2,1,IF(A474&lt;&gt;Block[[#This Row],[No]],1,B474+1))</f>
        <v>5</v>
      </c>
      <c r="C475" t="s">
        <v>205</v>
      </c>
      <c r="D475" t="s">
        <v>48</v>
      </c>
      <c r="E475" t="s">
        <v>23</v>
      </c>
      <c r="F475" t="s">
        <v>26</v>
      </c>
      <c r="G475" t="s">
        <v>49</v>
      </c>
      <c r="H475" t="s">
        <v>71</v>
      </c>
      <c r="I475">
        <v>1</v>
      </c>
      <c r="J475" t="s">
        <v>246</v>
      </c>
      <c r="K475" s="1" t="s">
        <v>247</v>
      </c>
      <c r="L475" t="s">
        <v>162</v>
      </c>
      <c r="M475">
        <v>37</v>
      </c>
      <c r="N475">
        <v>0</v>
      </c>
      <c r="O475">
        <v>0</v>
      </c>
      <c r="P475">
        <v>0</v>
      </c>
      <c r="X475" t="str">
        <f>Block[[#This Row],[服装]]&amp;Block[[#This Row],[名前]]&amp;Block[[#This Row],[レアリティ]]</f>
        <v>ユニフォーム青根高伸ICONIC</v>
      </c>
    </row>
    <row r="476" spans="1:24" x14ac:dyDescent="0.25">
      <c r="A476">
        <f>VLOOKUP(Block[[#This Row],[No用]],SetNo[[No.用]:[vlookup 用]],2,FALSE)</f>
        <v>126</v>
      </c>
      <c r="B476">
        <f>IF(ROW()=2,1,IF(A475&lt;&gt;Block[[#This Row],[No]],1,B475+1))</f>
        <v>6</v>
      </c>
      <c r="C476" t="s">
        <v>205</v>
      </c>
      <c r="D476" t="s">
        <v>48</v>
      </c>
      <c r="E476" t="s">
        <v>23</v>
      </c>
      <c r="F476" t="s">
        <v>26</v>
      </c>
      <c r="G476" t="s">
        <v>49</v>
      </c>
      <c r="H476" t="s">
        <v>71</v>
      </c>
      <c r="I476">
        <v>1</v>
      </c>
      <c r="J476" t="s">
        <v>246</v>
      </c>
      <c r="K476" t="s">
        <v>192</v>
      </c>
      <c r="L476" t="s">
        <v>224</v>
      </c>
      <c r="M476">
        <v>51</v>
      </c>
      <c r="N476">
        <v>5</v>
      </c>
      <c r="O476">
        <v>61</v>
      </c>
      <c r="P476">
        <v>7</v>
      </c>
      <c r="W476" s="1" t="s">
        <v>1250</v>
      </c>
      <c r="X476" t="str">
        <f>Block[[#This Row],[服装]]&amp;Block[[#This Row],[名前]]&amp;Block[[#This Row],[レアリティ]]</f>
        <v>ユニフォーム青根高伸ICONIC</v>
      </c>
    </row>
    <row r="477" spans="1:24" x14ac:dyDescent="0.25">
      <c r="A477">
        <f>VLOOKUP(Block[[#This Row],[No用]],SetNo[[No.用]:[vlookup 用]],2,FALSE)</f>
        <v>127</v>
      </c>
      <c r="B477">
        <f>IF(ROW()=2,1,IF(A476&lt;&gt;Block[[#This Row],[No]],1,B476+1))</f>
        <v>1</v>
      </c>
      <c r="C477" t="s">
        <v>149</v>
      </c>
      <c r="D477" t="s">
        <v>48</v>
      </c>
      <c r="E477" t="s">
        <v>23</v>
      </c>
      <c r="F477" t="s">
        <v>26</v>
      </c>
      <c r="G477" t="s">
        <v>49</v>
      </c>
      <c r="H477" t="s">
        <v>71</v>
      </c>
      <c r="I477">
        <v>1</v>
      </c>
      <c r="J477" t="s">
        <v>246</v>
      </c>
      <c r="K477" t="s">
        <v>174</v>
      </c>
      <c r="L477" t="s">
        <v>173</v>
      </c>
      <c r="M477">
        <v>41</v>
      </c>
      <c r="N477">
        <v>0</v>
      </c>
      <c r="O477">
        <v>0</v>
      </c>
      <c r="P477">
        <v>0</v>
      </c>
      <c r="X477" t="str">
        <f>Block[[#This Row],[服装]]&amp;Block[[#This Row],[名前]]&amp;Block[[#This Row],[レアリティ]]</f>
        <v>制服青根高伸ICONIC</v>
      </c>
    </row>
    <row r="478" spans="1:24" x14ac:dyDescent="0.25">
      <c r="A478">
        <f>VLOOKUP(Block[[#This Row],[No用]],SetNo[[No.用]:[vlookup 用]],2,FALSE)</f>
        <v>127</v>
      </c>
      <c r="B478">
        <f>IF(ROW()=2,1,IF(A477&lt;&gt;Block[[#This Row],[No]],1,B477+1))</f>
        <v>2</v>
      </c>
      <c r="C478" t="s">
        <v>149</v>
      </c>
      <c r="D478" t="s">
        <v>48</v>
      </c>
      <c r="E478" t="s">
        <v>23</v>
      </c>
      <c r="F478" t="s">
        <v>26</v>
      </c>
      <c r="G478" t="s">
        <v>49</v>
      </c>
      <c r="H478" t="s">
        <v>71</v>
      </c>
      <c r="I478">
        <v>1</v>
      </c>
      <c r="J478" t="s">
        <v>246</v>
      </c>
      <c r="K478" t="s">
        <v>175</v>
      </c>
      <c r="L478" t="s">
        <v>173</v>
      </c>
      <c r="M478">
        <v>41</v>
      </c>
      <c r="N478">
        <v>0</v>
      </c>
      <c r="O478">
        <v>0</v>
      </c>
      <c r="P478">
        <v>0</v>
      </c>
      <c r="X478" t="str">
        <f>Block[[#This Row],[服装]]&amp;Block[[#This Row],[名前]]&amp;Block[[#This Row],[レアリティ]]</f>
        <v>制服青根高伸ICONIC</v>
      </c>
    </row>
    <row r="479" spans="1:24" x14ac:dyDescent="0.25">
      <c r="A479">
        <f>VLOOKUP(Block[[#This Row],[No用]],SetNo[[No.用]:[vlookup 用]],2,FALSE)</f>
        <v>127</v>
      </c>
      <c r="B479">
        <f>IF(ROW()=2,1,IF(A478&lt;&gt;Block[[#This Row],[No]],1,B478+1))</f>
        <v>3</v>
      </c>
      <c r="C479" t="s">
        <v>149</v>
      </c>
      <c r="D479" t="s">
        <v>48</v>
      </c>
      <c r="E479" t="s">
        <v>23</v>
      </c>
      <c r="F479" t="s">
        <v>26</v>
      </c>
      <c r="G479" t="s">
        <v>49</v>
      </c>
      <c r="H479" t="s">
        <v>71</v>
      </c>
      <c r="I479">
        <v>1</v>
      </c>
      <c r="J479" t="s">
        <v>246</v>
      </c>
      <c r="K479" t="s">
        <v>192</v>
      </c>
      <c r="L479" t="s">
        <v>173</v>
      </c>
      <c r="M479">
        <v>47</v>
      </c>
      <c r="N479">
        <v>0</v>
      </c>
      <c r="O479">
        <v>0</v>
      </c>
      <c r="P479">
        <v>0</v>
      </c>
      <c r="X479" t="str">
        <f>Block[[#This Row],[服装]]&amp;Block[[#This Row],[名前]]&amp;Block[[#This Row],[レアリティ]]</f>
        <v>制服青根高伸ICONIC</v>
      </c>
    </row>
    <row r="480" spans="1:24" x14ac:dyDescent="0.25">
      <c r="A480">
        <f>VLOOKUP(Block[[#This Row],[No用]],SetNo[[No.用]:[vlookup 用]],2,FALSE)</f>
        <v>127</v>
      </c>
      <c r="B480">
        <f>IF(ROW()=2,1,IF(A479&lt;&gt;Block[[#This Row],[No]],1,B479+1))</f>
        <v>4</v>
      </c>
      <c r="C480" t="s">
        <v>149</v>
      </c>
      <c r="D480" t="s">
        <v>48</v>
      </c>
      <c r="E480" t="s">
        <v>23</v>
      </c>
      <c r="F480" t="s">
        <v>26</v>
      </c>
      <c r="G480" t="s">
        <v>49</v>
      </c>
      <c r="H480" t="s">
        <v>71</v>
      </c>
      <c r="I480">
        <v>1</v>
      </c>
      <c r="J480" t="s">
        <v>246</v>
      </c>
      <c r="K480" t="s">
        <v>177</v>
      </c>
      <c r="L480" t="s">
        <v>162</v>
      </c>
      <c r="M480">
        <v>34</v>
      </c>
      <c r="N480">
        <v>0</v>
      </c>
      <c r="O480">
        <v>0</v>
      </c>
      <c r="P480">
        <v>0</v>
      </c>
      <c r="X480" t="str">
        <f>Block[[#This Row],[服装]]&amp;Block[[#This Row],[名前]]&amp;Block[[#This Row],[レアリティ]]</f>
        <v>制服青根高伸ICONIC</v>
      </c>
    </row>
    <row r="481" spans="1:24" x14ac:dyDescent="0.25">
      <c r="A481">
        <f>VLOOKUP(Block[[#This Row],[No用]],SetNo[[No.用]:[vlookup 用]],2,FALSE)</f>
        <v>127</v>
      </c>
      <c r="B481">
        <f>IF(ROW()=2,1,IF(A480&lt;&gt;Block[[#This Row],[No]],1,B480+1))</f>
        <v>5</v>
      </c>
      <c r="C481" t="s">
        <v>149</v>
      </c>
      <c r="D481" t="s">
        <v>48</v>
      </c>
      <c r="E481" t="s">
        <v>23</v>
      </c>
      <c r="F481" t="s">
        <v>26</v>
      </c>
      <c r="G481" t="s">
        <v>49</v>
      </c>
      <c r="H481" t="s">
        <v>71</v>
      </c>
      <c r="I481">
        <v>1</v>
      </c>
      <c r="J481" t="s">
        <v>246</v>
      </c>
      <c r="K481" s="1" t="s">
        <v>247</v>
      </c>
      <c r="L481" t="s">
        <v>178</v>
      </c>
      <c r="M481">
        <v>39</v>
      </c>
      <c r="N481">
        <v>0</v>
      </c>
      <c r="O481">
        <v>0</v>
      </c>
      <c r="P481">
        <v>0</v>
      </c>
      <c r="X481" t="str">
        <f>Block[[#This Row],[服装]]&amp;Block[[#This Row],[名前]]&amp;Block[[#This Row],[レアリティ]]</f>
        <v>制服青根高伸ICONIC</v>
      </c>
    </row>
    <row r="482" spans="1:24" x14ac:dyDescent="0.25">
      <c r="A482">
        <f>VLOOKUP(Block[[#This Row],[No用]],SetNo[[No.用]:[vlookup 用]],2,FALSE)</f>
        <v>127</v>
      </c>
      <c r="B482">
        <f>IF(ROW()=2,1,IF(A481&lt;&gt;Block[[#This Row],[No]],1,B481+1))</f>
        <v>6</v>
      </c>
      <c r="C482" t="s">
        <v>149</v>
      </c>
      <c r="D482" t="s">
        <v>48</v>
      </c>
      <c r="E482" t="s">
        <v>23</v>
      </c>
      <c r="F482" t="s">
        <v>26</v>
      </c>
      <c r="G482" t="s">
        <v>49</v>
      </c>
      <c r="H482" t="s">
        <v>71</v>
      </c>
      <c r="I482">
        <v>1</v>
      </c>
      <c r="J482" t="s">
        <v>246</v>
      </c>
      <c r="K482" t="s">
        <v>192</v>
      </c>
      <c r="L482" t="s">
        <v>224</v>
      </c>
      <c r="M482">
        <v>51</v>
      </c>
      <c r="N482">
        <v>5</v>
      </c>
      <c r="O482">
        <v>61</v>
      </c>
      <c r="P482">
        <v>7</v>
      </c>
      <c r="W482" s="1" t="s">
        <v>1250</v>
      </c>
      <c r="X482" t="str">
        <f>Block[[#This Row],[服装]]&amp;Block[[#This Row],[名前]]&amp;Block[[#This Row],[レアリティ]]</f>
        <v>制服青根高伸ICONIC</v>
      </c>
    </row>
    <row r="483" spans="1:24" x14ac:dyDescent="0.25">
      <c r="A483">
        <f>VLOOKUP(Block[[#This Row],[No用]],SetNo[[No.用]:[vlookup 用]],2,FALSE)</f>
        <v>128</v>
      </c>
      <c r="B483">
        <f>IF(ROW()=2,1,IF(A482&lt;&gt;Block[[#This Row],[No]],1,B482+1))</f>
        <v>1</v>
      </c>
      <c r="C483" t="s">
        <v>117</v>
      </c>
      <c r="D483" t="s">
        <v>48</v>
      </c>
      <c r="E483" t="s">
        <v>24</v>
      </c>
      <c r="F483" t="s">
        <v>26</v>
      </c>
      <c r="G483" t="s">
        <v>49</v>
      </c>
      <c r="H483" t="s">
        <v>71</v>
      </c>
      <c r="I483">
        <v>1</v>
      </c>
      <c r="J483" t="s">
        <v>246</v>
      </c>
      <c r="K483" t="s">
        <v>174</v>
      </c>
      <c r="L483" t="s">
        <v>173</v>
      </c>
      <c r="M483">
        <v>41</v>
      </c>
      <c r="N483">
        <v>0</v>
      </c>
      <c r="O483">
        <v>0</v>
      </c>
      <c r="P483">
        <v>0</v>
      </c>
      <c r="X483" t="str">
        <f>Block[[#This Row],[服装]]&amp;Block[[#This Row],[名前]]&amp;Block[[#This Row],[レアリティ]]</f>
        <v>プール掃除青根高伸ICONIC</v>
      </c>
    </row>
    <row r="484" spans="1:24" x14ac:dyDescent="0.25">
      <c r="A484">
        <f>VLOOKUP(Block[[#This Row],[No用]],SetNo[[No.用]:[vlookup 用]],2,FALSE)</f>
        <v>128</v>
      </c>
      <c r="B484">
        <f>IF(ROW()=2,1,IF(A483&lt;&gt;Block[[#This Row],[No]],1,B483+1))</f>
        <v>2</v>
      </c>
      <c r="C484" t="s">
        <v>117</v>
      </c>
      <c r="D484" t="s">
        <v>48</v>
      </c>
      <c r="E484" t="s">
        <v>24</v>
      </c>
      <c r="F484" t="s">
        <v>26</v>
      </c>
      <c r="G484" t="s">
        <v>49</v>
      </c>
      <c r="H484" t="s">
        <v>71</v>
      </c>
      <c r="I484">
        <v>1</v>
      </c>
      <c r="J484" t="s">
        <v>246</v>
      </c>
      <c r="K484" t="s">
        <v>175</v>
      </c>
      <c r="L484" t="s">
        <v>173</v>
      </c>
      <c r="M484">
        <v>41</v>
      </c>
      <c r="N484">
        <v>0</v>
      </c>
      <c r="O484">
        <v>0</v>
      </c>
      <c r="P484">
        <v>0</v>
      </c>
      <c r="X484" t="str">
        <f>Block[[#This Row],[服装]]&amp;Block[[#This Row],[名前]]&amp;Block[[#This Row],[レアリティ]]</f>
        <v>プール掃除青根高伸ICONIC</v>
      </c>
    </row>
    <row r="485" spans="1:24" x14ac:dyDescent="0.25">
      <c r="A485">
        <f>VLOOKUP(Block[[#This Row],[No用]],SetNo[[No.用]:[vlookup 用]],2,FALSE)</f>
        <v>128</v>
      </c>
      <c r="B485">
        <f>IF(ROW()=2,1,IF(A484&lt;&gt;Block[[#This Row],[No]],1,B484+1))</f>
        <v>3</v>
      </c>
      <c r="C485" t="s">
        <v>117</v>
      </c>
      <c r="D485" t="s">
        <v>48</v>
      </c>
      <c r="E485" t="s">
        <v>24</v>
      </c>
      <c r="F485" t="s">
        <v>26</v>
      </c>
      <c r="G485" t="s">
        <v>49</v>
      </c>
      <c r="H485" t="s">
        <v>71</v>
      </c>
      <c r="I485">
        <v>1</v>
      </c>
      <c r="J485" t="s">
        <v>246</v>
      </c>
      <c r="K485" t="s">
        <v>192</v>
      </c>
      <c r="L485" t="s">
        <v>178</v>
      </c>
      <c r="M485">
        <v>42</v>
      </c>
      <c r="N485">
        <v>0</v>
      </c>
      <c r="O485">
        <v>0</v>
      </c>
      <c r="P485">
        <v>0</v>
      </c>
      <c r="X485" t="str">
        <f>Block[[#This Row],[服装]]&amp;Block[[#This Row],[名前]]&amp;Block[[#This Row],[レアリティ]]</f>
        <v>プール掃除青根高伸ICONIC</v>
      </c>
    </row>
    <row r="486" spans="1:24" x14ac:dyDescent="0.25">
      <c r="A486">
        <f>VLOOKUP(Block[[#This Row],[No用]],SetNo[[No.用]:[vlookup 用]],2,FALSE)</f>
        <v>128</v>
      </c>
      <c r="B486">
        <f>IF(ROW()=2,1,IF(A485&lt;&gt;Block[[#This Row],[No]],1,B485+1))</f>
        <v>4</v>
      </c>
      <c r="C486" t="s">
        <v>117</v>
      </c>
      <c r="D486" t="s">
        <v>48</v>
      </c>
      <c r="E486" t="s">
        <v>24</v>
      </c>
      <c r="F486" t="s">
        <v>26</v>
      </c>
      <c r="G486" t="s">
        <v>49</v>
      </c>
      <c r="H486" t="s">
        <v>71</v>
      </c>
      <c r="I486">
        <v>1</v>
      </c>
      <c r="J486" t="s">
        <v>246</v>
      </c>
      <c r="K486" t="s">
        <v>177</v>
      </c>
      <c r="L486" t="s">
        <v>162</v>
      </c>
      <c r="M486">
        <v>34</v>
      </c>
      <c r="N486">
        <v>0</v>
      </c>
      <c r="O486">
        <v>0</v>
      </c>
      <c r="P486">
        <v>0</v>
      </c>
      <c r="X486" t="str">
        <f>Block[[#This Row],[服装]]&amp;Block[[#This Row],[名前]]&amp;Block[[#This Row],[レアリティ]]</f>
        <v>プール掃除青根高伸ICONIC</v>
      </c>
    </row>
    <row r="487" spans="1:24" x14ac:dyDescent="0.25">
      <c r="A487">
        <f>VLOOKUP(Block[[#This Row],[No用]],SetNo[[No.用]:[vlookup 用]],2,FALSE)</f>
        <v>128</v>
      </c>
      <c r="B487">
        <f>IF(ROW()=2,1,IF(A486&lt;&gt;Block[[#This Row],[No]],1,B486+1))</f>
        <v>5</v>
      </c>
      <c r="C487" t="s">
        <v>117</v>
      </c>
      <c r="D487" t="s">
        <v>48</v>
      </c>
      <c r="E487" t="s">
        <v>24</v>
      </c>
      <c r="F487" t="s">
        <v>26</v>
      </c>
      <c r="G487" t="s">
        <v>49</v>
      </c>
      <c r="H487" t="s">
        <v>71</v>
      </c>
      <c r="I487">
        <v>1</v>
      </c>
      <c r="J487" t="s">
        <v>246</v>
      </c>
      <c r="K487" s="1" t="s">
        <v>247</v>
      </c>
      <c r="L487" t="s">
        <v>162</v>
      </c>
      <c r="M487">
        <v>36</v>
      </c>
      <c r="N487">
        <v>0</v>
      </c>
      <c r="O487">
        <v>0</v>
      </c>
      <c r="P487">
        <v>0</v>
      </c>
      <c r="X487" t="str">
        <f>Block[[#This Row],[服装]]&amp;Block[[#This Row],[名前]]&amp;Block[[#This Row],[レアリティ]]</f>
        <v>プール掃除青根高伸ICONIC</v>
      </c>
    </row>
    <row r="488" spans="1:24" x14ac:dyDescent="0.25">
      <c r="A488">
        <f>VLOOKUP(Block[[#This Row],[No用]],SetNo[[No.用]:[vlookup 用]],2,FALSE)</f>
        <v>129</v>
      </c>
      <c r="B488">
        <f>IF(ROW()=2,1,IF(A487&lt;&gt;Block[[#This Row],[No]],1,B487+1))</f>
        <v>1</v>
      </c>
      <c r="C488" s="1" t="s">
        <v>677</v>
      </c>
      <c r="D488" s="1" t="s">
        <v>48</v>
      </c>
      <c r="E488" s="1" t="s">
        <v>77</v>
      </c>
      <c r="F488" s="1" t="s">
        <v>26</v>
      </c>
      <c r="G488" s="1" t="s">
        <v>49</v>
      </c>
      <c r="H488" s="1" t="s">
        <v>71</v>
      </c>
      <c r="I488">
        <v>1</v>
      </c>
      <c r="J488" t="s">
        <v>246</v>
      </c>
      <c r="K488" s="1" t="s">
        <v>174</v>
      </c>
      <c r="L488" s="1" t="s">
        <v>173</v>
      </c>
      <c r="M488">
        <v>42</v>
      </c>
      <c r="N488">
        <v>0</v>
      </c>
      <c r="O488">
        <v>0</v>
      </c>
      <c r="P488">
        <v>0</v>
      </c>
      <c r="X488" t="str">
        <f>Block[[#This Row],[服装]]&amp;Block[[#This Row],[名前]]&amp;Block[[#This Row],[レアリティ]]</f>
        <v>キャンプ青根高伸ICONIC</v>
      </c>
    </row>
    <row r="489" spans="1:24" x14ac:dyDescent="0.25">
      <c r="A489">
        <f>VLOOKUP(Block[[#This Row],[No用]],SetNo[[No.用]:[vlookup 用]],2,FALSE)</f>
        <v>129</v>
      </c>
      <c r="B489">
        <f>IF(ROW()=2,1,IF(A488&lt;&gt;Block[[#This Row],[No]],1,B488+1))</f>
        <v>2</v>
      </c>
      <c r="C489" s="1" t="s">
        <v>677</v>
      </c>
      <c r="D489" s="1" t="s">
        <v>48</v>
      </c>
      <c r="E489" s="1" t="s">
        <v>77</v>
      </c>
      <c r="F489" s="1" t="s">
        <v>26</v>
      </c>
      <c r="G489" s="1" t="s">
        <v>49</v>
      </c>
      <c r="H489" s="1" t="s">
        <v>71</v>
      </c>
      <c r="I489">
        <v>1</v>
      </c>
      <c r="J489" t="s">
        <v>246</v>
      </c>
      <c r="K489" s="1" t="s">
        <v>175</v>
      </c>
      <c r="L489" s="1" t="s">
        <v>173</v>
      </c>
      <c r="M489">
        <v>42</v>
      </c>
      <c r="N489">
        <v>0</v>
      </c>
      <c r="O489">
        <v>0</v>
      </c>
      <c r="P489">
        <v>0</v>
      </c>
      <c r="X489" t="str">
        <f>Block[[#This Row],[服装]]&amp;Block[[#This Row],[名前]]&amp;Block[[#This Row],[レアリティ]]</f>
        <v>キャンプ青根高伸ICONIC</v>
      </c>
    </row>
    <row r="490" spans="1:24" x14ac:dyDescent="0.25">
      <c r="A490">
        <f>VLOOKUP(Block[[#This Row],[No用]],SetNo[[No.用]:[vlookup 用]],2,FALSE)</f>
        <v>129</v>
      </c>
      <c r="B490">
        <f>IF(ROW()=2,1,IF(A489&lt;&gt;Block[[#This Row],[No]],1,B489+1))</f>
        <v>3</v>
      </c>
      <c r="C490" s="1" t="s">
        <v>677</v>
      </c>
      <c r="D490" s="1" t="s">
        <v>48</v>
      </c>
      <c r="E490" s="1" t="s">
        <v>77</v>
      </c>
      <c r="F490" s="1" t="s">
        <v>26</v>
      </c>
      <c r="G490" s="1" t="s">
        <v>49</v>
      </c>
      <c r="H490" s="1" t="s">
        <v>71</v>
      </c>
      <c r="I490">
        <v>1</v>
      </c>
      <c r="J490" t="s">
        <v>246</v>
      </c>
      <c r="K490" s="1" t="s">
        <v>179</v>
      </c>
      <c r="L490" s="1" t="s">
        <v>178</v>
      </c>
      <c r="M490">
        <v>45</v>
      </c>
      <c r="N490">
        <v>0</v>
      </c>
      <c r="O490">
        <v>0</v>
      </c>
      <c r="P490">
        <v>0</v>
      </c>
      <c r="X490" t="str">
        <f>Block[[#This Row],[服装]]&amp;Block[[#This Row],[名前]]&amp;Block[[#This Row],[レアリティ]]</f>
        <v>キャンプ青根高伸ICONIC</v>
      </c>
    </row>
    <row r="491" spans="1:24" x14ac:dyDescent="0.25">
      <c r="A491">
        <f>VLOOKUP(Block[[#This Row],[No用]],SetNo[[No.用]:[vlookup 用]],2,FALSE)</f>
        <v>129</v>
      </c>
      <c r="B491">
        <f>IF(ROW()=2,1,IF(A490&lt;&gt;Block[[#This Row],[No]],1,B490+1))</f>
        <v>4</v>
      </c>
      <c r="C491" s="1" t="s">
        <v>677</v>
      </c>
      <c r="D491" s="1" t="s">
        <v>48</v>
      </c>
      <c r="E491" s="1" t="s">
        <v>77</v>
      </c>
      <c r="F491" s="1" t="s">
        <v>26</v>
      </c>
      <c r="G491" s="1" t="s">
        <v>49</v>
      </c>
      <c r="H491" s="1" t="s">
        <v>71</v>
      </c>
      <c r="I491">
        <v>1</v>
      </c>
      <c r="J491" t="s">
        <v>246</v>
      </c>
      <c r="K491" s="1" t="s">
        <v>192</v>
      </c>
      <c r="L491" s="1" t="s">
        <v>173</v>
      </c>
      <c r="M491">
        <v>47</v>
      </c>
      <c r="N491">
        <v>0</v>
      </c>
      <c r="O491">
        <v>0</v>
      </c>
      <c r="P491">
        <v>0</v>
      </c>
      <c r="X491" t="str">
        <f>Block[[#This Row],[服装]]&amp;Block[[#This Row],[名前]]&amp;Block[[#This Row],[レアリティ]]</f>
        <v>キャンプ青根高伸ICONIC</v>
      </c>
    </row>
    <row r="492" spans="1:24" x14ac:dyDescent="0.25">
      <c r="A492">
        <f>VLOOKUP(Block[[#This Row],[No用]],SetNo[[No.用]:[vlookup 用]],2,FALSE)</f>
        <v>129</v>
      </c>
      <c r="B492">
        <f>IF(ROW()=2,1,IF(A491&lt;&gt;Block[[#This Row],[No]],1,B491+1))</f>
        <v>5</v>
      </c>
      <c r="C492" s="1" t="s">
        <v>677</v>
      </c>
      <c r="D492" s="1" t="s">
        <v>48</v>
      </c>
      <c r="E492" s="1" t="s">
        <v>77</v>
      </c>
      <c r="F492" s="1" t="s">
        <v>26</v>
      </c>
      <c r="G492" s="1" t="s">
        <v>49</v>
      </c>
      <c r="H492" s="1" t="s">
        <v>71</v>
      </c>
      <c r="I492">
        <v>1</v>
      </c>
      <c r="J492" t="s">
        <v>246</v>
      </c>
      <c r="K492" s="1" t="s">
        <v>247</v>
      </c>
      <c r="L492" s="1" t="s">
        <v>178</v>
      </c>
      <c r="M492">
        <v>40</v>
      </c>
      <c r="N492">
        <v>0</v>
      </c>
      <c r="O492">
        <v>0</v>
      </c>
      <c r="P492">
        <v>0</v>
      </c>
      <c r="X492" t="str">
        <f>Block[[#This Row],[服装]]&amp;Block[[#This Row],[名前]]&amp;Block[[#This Row],[レアリティ]]</f>
        <v>キャンプ青根高伸ICONIC</v>
      </c>
    </row>
    <row r="493" spans="1:24" x14ac:dyDescent="0.25">
      <c r="A493">
        <f>VLOOKUP(Block[[#This Row],[No用]],SetNo[[No.用]:[vlookup 用]],2,FALSE)</f>
        <v>129</v>
      </c>
      <c r="B493">
        <f>IF(ROW()=2,1,IF(A492&lt;&gt;Block[[#This Row],[No]],1,B492+1))</f>
        <v>6</v>
      </c>
      <c r="C493" s="1" t="s">
        <v>677</v>
      </c>
      <c r="D493" s="1" t="s">
        <v>48</v>
      </c>
      <c r="E493" s="1" t="s">
        <v>77</v>
      </c>
      <c r="F493" s="1" t="s">
        <v>26</v>
      </c>
      <c r="G493" s="1" t="s">
        <v>49</v>
      </c>
      <c r="H493" s="1" t="s">
        <v>71</v>
      </c>
      <c r="I493">
        <v>1</v>
      </c>
      <c r="J493" t="s">
        <v>246</v>
      </c>
      <c r="K493" s="1" t="s">
        <v>192</v>
      </c>
      <c r="L493" s="1" t="s">
        <v>224</v>
      </c>
      <c r="M493">
        <v>51</v>
      </c>
      <c r="N493">
        <v>5</v>
      </c>
      <c r="O493">
        <v>61</v>
      </c>
      <c r="P493">
        <v>7</v>
      </c>
      <c r="W493" s="1" t="s">
        <v>1250</v>
      </c>
      <c r="X493" t="str">
        <f>Block[[#This Row],[服装]]&amp;Block[[#This Row],[名前]]&amp;Block[[#This Row],[レアリティ]]</f>
        <v>キャンプ青根高伸ICONIC</v>
      </c>
    </row>
    <row r="494" spans="1:24" x14ac:dyDescent="0.25">
      <c r="A494">
        <f>VLOOKUP(Block[[#This Row],[No用]],SetNo[[No.用]:[vlookup 用]],2,FALSE)</f>
        <v>129</v>
      </c>
      <c r="B494">
        <f>IF(ROW()=2,1,IF(A493&lt;&gt;Block[[#This Row],[No]],1,B493+1))</f>
        <v>7</v>
      </c>
      <c r="C494" s="1" t="s">
        <v>677</v>
      </c>
      <c r="D494" s="1" t="s">
        <v>48</v>
      </c>
      <c r="E494" s="1" t="s">
        <v>77</v>
      </c>
      <c r="F494" s="1" t="s">
        <v>26</v>
      </c>
      <c r="G494" s="1" t="s">
        <v>49</v>
      </c>
      <c r="H494" s="1" t="s">
        <v>71</v>
      </c>
      <c r="I494">
        <v>1</v>
      </c>
      <c r="J494" t="s">
        <v>246</v>
      </c>
      <c r="K494" s="1" t="s">
        <v>583</v>
      </c>
      <c r="L494" s="1" t="s">
        <v>224</v>
      </c>
      <c r="M494">
        <v>51</v>
      </c>
      <c r="N494">
        <v>5</v>
      </c>
      <c r="O494">
        <v>61</v>
      </c>
      <c r="P494">
        <v>7</v>
      </c>
      <c r="W494" s="1" t="s">
        <v>1257</v>
      </c>
      <c r="X494" t="str">
        <f>Block[[#This Row],[服装]]&amp;Block[[#This Row],[名前]]&amp;Block[[#This Row],[レアリティ]]</f>
        <v>キャンプ青根高伸ICONIC</v>
      </c>
    </row>
    <row r="495" spans="1:24" x14ac:dyDescent="0.25">
      <c r="A495">
        <f>VLOOKUP(Block[[#This Row],[No用]],SetNo[[No.用]:[vlookup 用]],2,FALSE)</f>
        <v>130</v>
      </c>
      <c r="B495">
        <f>IF(ROW()=2,1,IF(A494&lt;&gt;Block[[#This Row],[No]],1,B494+1))</f>
        <v>1</v>
      </c>
      <c r="C495" s="1" t="s">
        <v>755</v>
      </c>
      <c r="D495" s="1" t="s">
        <v>48</v>
      </c>
      <c r="E495" s="1" t="s">
        <v>90</v>
      </c>
      <c r="F495" s="1" t="s">
        <v>26</v>
      </c>
      <c r="G495" s="1" t="s">
        <v>49</v>
      </c>
      <c r="H495" s="1" t="s">
        <v>71</v>
      </c>
      <c r="I495">
        <v>1</v>
      </c>
      <c r="J495" t="s">
        <v>246</v>
      </c>
      <c r="K495" s="1" t="s">
        <v>174</v>
      </c>
      <c r="L495" s="1" t="s">
        <v>178</v>
      </c>
      <c r="M495">
        <v>38</v>
      </c>
      <c r="N495">
        <v>0</v>
      </c>
      <c r="O495">
        <v>0</v>
      </c>
      <c r="P495">
        <v>0</v>
      </c>
      <c r="X495" t="str">
        <f>Block[[#This Row],[服装]]&amp;Block[[#This Row],[名前]]&amp;Block[[#This Row],[レアリティ]]</f>
        <v>甲冑青根高伸ICONIC</v>
      </c>
    </row>
    <row r="496" spans="1:24" x14ac:dyDescent="0.25">
      <c r="A496">
        <f>VLOOKUP(Block[[#This Row],[No用]],SetNo[[No.用]:[vlookup 用]],2,FALSE)</f>
        <v>130</v>
      </c>
      <c r="B496">
        <f>IF(ROW()=2,1,IF(A495&lt;&gt;Block[[#This Row],[No]],1,B495+1))</f>
        <v>2</v>
      </c>
      <c r="C496" s="1" t="s">
        <v>752</v>
      </c>
      <c r="D496" s="1" t="s">
        <v>48</v>
      </c>
      <c r="E496" s="1" t="s">
        <v>90</v>
      </c>
      <c r="F496" s="1" t="s">
        <v>26</v>
      </c>
      <c r="G496" s="1" t="s">
        <v>49</v>
      </c>
      <c r="H496" s="1" t="s">
        <v>71</v>
      </c>
      <c r="I496">
        <v>1</v>
      </c>
      <c r="J496" t="s">
        <v>246</v>
      </c>
      <c r="K496" s="1" t="s">
        <v>175</v>
      </c>
      <c r="L496" s="1" t="s">
        <v>173</v>
      </c>
      <c r="M496">
        <v>41</v>
      </c>
      <c r="N496">
        <v>0</v>
      </c>
      <c r="O496">
        <v>0</v>
      </c>
      <c r="P496">
        <v>0</v>
      </c>
      <c r="X496" t="str">
        <f>Block[[#This Row],[服装]]&amp;Block[[#This Row],[名前]]&amp;Block[[#This Row],[レアリティ]]</f>
        <v>甲冑青根高伸ICONIC</v>
      </c>
    </row>
    <row r="497" spans="1:24" x14ac:dyDescent="0.25">
      <c r="A497">
        <f>VLOOKUP(Block[[#This Row],[No用]],SetNo[[No.用]:[vlookup 用]],2,FALSE)</f>
        <v>130</v>
      </c>
      <c r="B497">
        <f>IF(ROW()=2,1,IF(A496&lt;&gt;Block[[#This Row],[No]],1,B496+1))</f>
        <v>3</v>
      </c>
      <c r="C497" s="1" t="s">
        <v>752</v>
      </c>
      <c r="D497" s="1" t="s">
        <v>48</v>
      </c>
      <c r="E497" s="1" t="s">
        <v>90</v>
      </c>
      <c r="F497" s="1" t="s">
        <v>26</v>
      </c>
      <c r="G497" s="1" t="s">
        <v>49</v>
      </c>
      <c r="H497" s="1" t="s">
        <v>71</v>
      </c>
      <c r="I497">
        <v>1</v>
      </c>
      <c r="J497" t="s">
        <v>246</v>
      </c>
      <c r="K497" s="1" t="s">
        <v>192</v>
      </c>
      <c r="L497" s="1" t="s">
        <v>173</v>
      </c>
      <c r="M497">
        <v>47</v>
      </c>
      <c r="N497">
        <v>0</v>
      </c>
      <c r="O497">
        <v>0</v>
      </c>
      <c r="P497">
        <v>0</v>
      </c>
      <c r="X497" t="str">
        <f>Block[[#This Row],[服装]]&amp;Block[[#This Row],[名前]]&amp;Block[[#This Row],[レアリティ]]</f>
        <v>甲冑青根高伸ICONIC</v>
      </c>
    </row>
    <row r="498" spans="1:24" x14ac:dyDescent="0.25">
      <c r="A498">
        <f>VLOOKUP(Block[[#This Row],[No用]],SetNo[[No.用]:[vlookup 用]],2,FALSE)</f>
        <v>130</v>
      </c>
      <c r="B498">
        <f>IF(ROW()=2,1,IF(A497&lt;&gt;Block[[#This Row],[No]],1,B497+1))</f>
        <v>4</v>
      </c>
      <c r="C498" s="1" t="s">
        <v>752</v>
      </c>
      <c r="D498" s="1" t="s">
        <v>48</v>
      </c>
      <c r="E498" s="1" t="s">
        <v>90</v>
      </c>
      <c r="F498" s="1" t="s">
        <v>26</v>
      </c>
      <c r="G498" s="1" t="s">
        <v>49</v>
      </c>
      <c r="H498" s="1" t="s">
        <v>71</v>
      </c>
      <c r="I498">
        <v>1</v>
      </c>
      <c r="J498" t="s">
        <v>246</v>
      </c>
      <c r="K498" s="1" t="s">
        <v>177</v>
      </c>
      <c r="L498" s="1" t="s">
        <v>162</v>
      </c>
      <c r="M498">
        <v>34</v>
      </c>
      <c r="N498">
        <v>0</v>
      </c>
      <c r="O498">
        <v>0</v>
      </c>
      <c r="P498">
        <v>0</v>
      </c>
      <c r="X498" t="str">
        <f>Block[[#This Row],[服装]]&amp;Block[[#This Row],[名前]]&amp;Block[[#This Row],[レアリティ]]</f>
        <v>甲冑青根高伸ICONIC</v>
      </c>
    </row>
    <row r="499" spans="1:24" x14ac:dyDescent="0.25">
      <c r="A499">
        <f>VLOOKUP(Block[[#This Row],[No用]],SetNo[[No.用]:[vlookup 用]],2,FALSE)</f>
        <v>130</v>
      </c>
      <c r="B499">
        <f>IF(ROW()=2,1,IF(A498&lt;&gt;Block[[#This Row],[No]],1,B498+1))</f>
        <v>5</v>
      </c>
      <c r="C499" s="1" t="s">
        <v>752</v>
      </c>
      <c r="D499" s="1" t="s">
        <v>48</v>
      </c>
      <c r="E499" s="1" t="s">
        <v>90</v>
      </c>
      <c r="F499" s="1" t="s">
        <v>26</v>
      </c>
      <c r="G499" s="1" t="s">
        <v>49</v>
      </c>
      <c r="H499" s="1" t="s">
        <v>71</v>
      </c>
      <c r="I499">
        <v>1</v>
      </c>
      <c r="J499" t="s">
        <v>246</v>
      </c>
      <c r="K499" s="1" t="s">
        <v>247</v>
      </c>
      <c r="L499" s="1" t="s">
        <v>178</v>
      </c>
      <c r="M499">
        <v>39</v>
      </c>
      <c r="N499">
        <v>0</v>
      </c>
      <c r="O499">
        <v>0</v>
      </c>
      <c r="P499">
        <v>0</v>
      </c>
      <c r="X499" t="str">
        <f>Block[[#This Row],[服装]]&amp;Block[[#This Row],[名前]]&amp;Block[[#This Row],[レアリティ]]</f>
        <v>甲冑青根高伸ICONIC</v>
      </c>
    </row>
    <row r="500" spans="1:24" x14ac:dyDescent="0.25">
      <c r="A500">
        <f>VLOOKUP(Block[[#This Row],[No用]],SetNo[[No.用]:[vlookup 用]],2,FALSE)</f>
        <v>130</v>
      </c>
      <c r="B500">
        <f>IF(ROW()=2,1,IF(A499&lt;&gt;Block[[#This Row],[No]],1,B499+1))</f>
        <v>6</v>
      </c>
      <c r="C500" s="1" t="s">
        <v>752</v>
      </c>
      <c r="D500" s="1" t="s">
        <v>48</v>
      </c>
      <c r="E500" s="1" t="s">
        <v>90</v>
      </c>
      <c r="F500" s="1" t="s">
        <v>26</v>
      </c>
      <c r="G500" s="1" t="s">
        <v>49</v>
      </c>
      <c r="H500" s="1" t="s">
        <v>71</v>
      </c>
      <c r="I500">
        <v>1</v>
      </c>
      <c r="J500" t="s">
        <v>246</v>
      </c>
      <c r="K500" s="1" t="s">
        <v>192</v>
      </c>
      <c r="L500" s="1" t="s">
        <v>224</v>
      </c>
      <c r="M500">
        <v>43</v>
      </c>
      <c r="N500">
        <v>5</v>
      </c>
      <c r="O500">
        <v>53</v>
      </c>
      <c r="P500">
        <v>7</v>
      </c>
      <c r="W500" s="1" t="s">
        <v>1250</v>
      </c>
      <c r="X500" t="str">
        <f>Block[[#This Row],[服装]]&amp;Block[[#This Row],[名前]]&amp;Block[[#This Row],[レアリティ]]</f>
        <v>甲冑青根高伸ICONIC</v>
      </c>
    </row>
    <row r="501" spans="1:24" x14ac:dyDescent="0.25">
      <c r="A501">
        <f>VLOOKUP(Block[[#This Row],[No用]],SetNo[[No.用]:[vlookup 用]],2,FALSE)</f>
        <v>131</v>
      </c>
      <c r="B501">
        <f>IF(ROW()=2,1,IF(A500&lt;&gt;Block[[#This Row],[No]],1,B500+1))</f>
        <v>1</v>
      </c>
      <c r="C501" s="1" t="s">
        <v>1183</v>
      </c>
      <c r="D501" s="1" t="s">
        <v>48</v>
      </c>
      <c r="E501" s="1" t="s">
        <v>73</v>
      </c>
      <c r="F501" s="1" t="s">
        <v>82</v>
      </c>
      <c r="G501" s="1" t="s">
        <v>49</v>
      </c>
      <c r="H501" s="1" t="s">
        <v>71</v>
      </c>
      <c r="I501">
        <v>1</v>
      </c>
      <c r="J501" t="s">
        <v>246</v>
      </c>
      <c r="K501" s="1" t="s">
        <v>174</v>
      </c>
      <c r="L501" s="1" t="s">
        <v>173</v>
      </c>
      <c r="M501">
        <v>43</v>
      </c>
      <c r="N501">
        <v>0</v>
      </c>
      <c r="O501">
        <v>0</v>
      </c>
      <c r="P501">
        <v>0</v>
      </c>
      <c r="X501" t="str">
        <f>Block[[#This Row],[服装]]&amp;Block[[#This Row],[名前]]&amp;Block[[#This Row],[レアリティ]]</f>
        <v>Xmas3青根高伸ICONIC</v>
      </c>
    </row>
    <row r="502" spans="1:24" x14ac:dyDescent="0.25">
      <c r="A502">
        <f>VLOOKUP(Block[[#This Row],[No用]],SetNo[[No.用]:[vlookup 用]],2,FALSE)</f>
        <v>131</v>
      </c>
      <c r="B502">
        <f>IF(ROW()=2,1,IF(A501&lt;&gt;Block[[#This Row],[No]],1,B501+1))</f>
        <v>2</v>
      </c>
      <c r="C502" s="1" t="s">
        <v>1183</v>
      </c>
      <c r="D502" s="1" t="s">
        <v>48</v>
      </c>
      <c r="E502" s="1" t="s">
        <v>73</v>
      </c>
      <c r="F502" s="1" t="s">
        <v>82</v>
      </c>
      <c r="G502" s="1" t="s">
        <v>49</v>
      </c>
      <c r="H502" s="1" t="s">
        <v>71</v>
      </c>
      <c r="I502">
        <v>1</v>
      </c>
      <c r="J502" t="s">
        <v>246</v>
      </c>
      <c r="K502" s="1" t="s">
        <v>175</v>
      </c>
      <c r="L502" s="1" t="s">
        <v>173</v>
      </c>
      <c r="M502">
        <v>43</v>
      </c>
      <c r="N502">
        <v>0</v>
      </c>
      <c r="O502">
        <v>0</v>
      </c>
      <c r="P502">
        <v>0</v>
      </c>
      <c r="X502" t="str">
        <f>Block[[#This Row],[服装]]&amp;Block[[#This Row],[名前]]&amp;Block[[#This Row],[レアリティ]]</f>
        <v>Xmas3青根高伸ICONIC</v>
      </c>
    </row>
    <row r="503" spans="1:24" x14ac:dyDescent="0.25">
      <c r="A503">
        <f>VLOOKUP(Block[[#This Row],[No用]],SetNo[[No.用]:[vlookup 用]],2,FALSE)</f>
        <v>131</v>
      </c>
      <c r="B503">
        <f>IF(ROW()=2,1,IF(A502&lt;&gt;Block[[#This Row],[No]],1,B502+1))</f>
        <v>3</v>
      </c>
      <c r="C503" s="1" t="s">
        <v>1183</v>
      </c>
      <c r="D503" s="1" t="s">
        <v>48</v>
      </c>
      <c r="E503" s="1" t="s">
        <v>73</v>
      </c>
      <c r="F503" s="1" t="s">
        <v>82</v>
      </c>
      <c r="G503" s="1" t="s">
        <v>49</v>
      </c>
      <c r="H503" s="1" t="s">
        <v>71</v>
      </c>
      <c r="I503">
        <v>1</v>
      </c>
      <c r="J503" t="s">
        <v>246</v>
      </c>
      <c r="K503" s="1" t="s">
        <v>179</v>
      </c>
      <c r="L503" s="1" t="s">
        <v>178</v>
      </c>
      <c r="M503">
        <v>46</v>
      </c>
      <c r="N503">
        <v>0</v>
      </c>
      <c r="O503">
        <v>0</v>
      </c>
      <c r="P503">
        <v>0</v>
      </c>
      <c r="X503" t="str">
        <f>Block[[#This Row],[服装]]&amp;Block[[#This Row],[名前]]&amp;Block[[#This Row],[レアリティ]]</f>
        <v>Xmas3青根高伸ICONIC</v>
      </c>
    </row>
    <row r="504" spans="1:24" x14ac:dyDescent="0.25">
      <c r="A504">
        <f>VLOOKUP(Block[[#This Row],[No用]],SetNo[[No.用]:[vlookup 用]],2,FALSE)</f>
        <v>131</v>
      </c>
      <c r="B504">
        <f>IF(ROW()=2,1,IF(A503&lt;&gt;Block[[#This Row],[No]],1,B503+1))</f>
        <v>4</v>
      </c>
      <c r="C504" s="1" t="s">
        <v>1183</v>
      </c>
      <c r="D504" s="1" t="s">
        <v>48</v>
      </c>
      <c r="E504" s="1" t="s">
        <v>73</v>
      </c>
      <c r="F504" s="1" t="s">
        <v>82</v>
      </c>
      <c r="G504" s="1" t="s">
        <v>49</v>
      </c>
      <c r="H504" s="1" t="s">
        <v>71</v>
      </c>
      <c r="I504">
        <v>1</v>
      </c>
      <c r="J504" t="s">
        <v>246</v>
      </c>
      <c r="K504" s="1" t="s">
        <v>192</v>
      </c>
      <c r="L504" s="1" t="s">
        <v>173</v>
      </c>
      <c r="M504">
        <v>48</v>
      </c>
      <c r="N504">
        <v>0</v>
      </c>
      <c r="O504">
        <v>0</v>
      </c>
      <c r="P504">
        <v>0</v>
      </c>
      <c r="X504" t="str">
        <f>Block[[#This Row],[服装]]&amp;Block[[#This Row],[名前]]&amp;Block[[#This Row],[レアリティ]]</f>
        <v>Xmas3青根高伸ICONIC</v>
      </c>
    </row>
    <row r="505" spans="1:24" x14ac:dyDescent="0.25">
      <c r="A505">
        <f>VLOOKUP(Block[[#This Row],[No用]],SetNo[[No.用]:[vlookup 用]],2,FALSE)</f>
        <v>131</v>
      </c>
      <c r="B505">
        <f>IF(ROW()=2,1,IF(A504&lt;&gt;Block[[#This Row],[No]],1,B504+1))</f>
        <v>5</v>
      </c>
      <c r="C505" s="1" t="s">
        <v>1183</v>
      </c>
      <c r="D505" s="1" t="s">
        <v>48</v>
      </c>
      <c r="E505" s="1" t="s">
        <v>73</v>
      </c>
      <c r="F505" s="1" t="s">
        <v>82</v>
      </c>
      <c r="G505" s="1" t="s">
        <v>49</v>
      </c>
      <c r="H505" s="1" t="s">
        <v>71</v>
      </c>
      <c r="I505">
        <v>1</v>
      </c>
      <c r="J505" t="s">
        <v>246</v>
      </c>
      <c r="K505" s="1" t="s">
        <v>247</v>
      </c>
      <c r="L505" s="1" t="s">
        <v>178</v>
      </c>
      <c r="M505">
        <v>41</v>
      </c>
      <c r="N505">
        <v>0</v>
      </c>
      <c r="O505">
        <v>0</v>
      </c>
      <c r="P505">
        <v>0</v>
      </c>
      <c r="X505" t="str">
        <f>Block[[#This Row],[服装]]&amp;Block[[#This Row],[名前]]&amp;Block[[#This Row],[レアリティ]]</f>
        <v>Xmas3青根高伸ICONIC</v>
      </c>
    </row>
    <row r="506" spans="1:24" x14ac:dyDescent="0.25">
      <c r="A506">
        <f>VLOOKUP(Block[[#This Row],[No用]],SetNo[[No.用]:[vlookup 用]],2,FALSE)</f>
        <v>131</v>
      </c>
      <c r="B506">
        <f>IF(ROW()=2,1,IF(A505&lt;&gt;Block[[#This Row],[No]],1,B505+1))</f>
        <v>6</v>
      </c>
      <c r="C506" s="1" t="s">
        <v>1183</v>
      </c>
      <c r="D506" s="1" t="s">
        <v>48</v>
      </c>
      <c r="E506" s="1" t="s">
        <v>73</v>
      </c>
      <c r="F506" s="1" t="s">
        <v>82</v>
      </c>
      <c r="G506" s="1" t="s">
        <v>49</v>
      </c>
      <c r="H506" s="1" t="s">
        <v>71</v>
      </c>
      <c r="I506">
        <v>1</v>
      </c>
      <c r="J506" t="s">
        <v>246</v>
      </c>
      <c r="K506" s="1" t="s">
        <v>192</v>
      </c>
      <c r="L506" s="1" t="s">
        <v>224</v>
      </c>
      <c r="M506">
        <v>52</v>
      </c>
      <c r="N506">
        <v>5</v>
      </c>
      <c r="O506">
        <v>62</v>
      </c>
      <c r="P506">
        <v>7</v>
      </c>
      <c r="W506" s="1" t="s">
        <v>1250</v>
      </c>
      <c r="X506" t="str">
        <f>Block[[#This Row],[服装]]&amp;Block[[#This Row],[名前]]&amp;Block[[#This Row],[レアリティ]]</f>
        <v>Xmas3青根高伸ICONIC</v>
      </c>
    </row>
    <row r="507" spans="1:24" x14ac:dyDescent="0.25">
      <c r="A507">
        <f>VLOOKUP(Block[[#This Row],[No用]],SetNo[[No.用]:[vlookup 用]],2,FALSE)</f>
        <v>131</v>
      </c>
      <c r="B507">
        <f>IF(ROW()=2,1,IF(A506&lt;&gt;Block[[#This Row],[No]],1,B506+1))</f>
        <v>7</v>
      </c>
      <c r="C507" s="1" t="s">
        <v>1183</v>
      </c>
      <c r="D507" s="1" t="s">
        <v>48</v>
      </c>
      <c r="E507" s="1" t="s">
        <v>73</v>
      </c>
      <c r="F507" s="1" t="s">
        <v>82</v>
      </c>
      <c r="G507" s="1" t="s">
        <v>49</v>
      </c>
      <c r="H507" s="1" t="s">
        <v>71</v>
      </c>
      <c r="I507">
        <v>1</v>
      </c>
      <c r="J507" t="s">
        <v>246</v>
      </c>
      <c r="K507" s="1" t="s">
        <v>792</v>
      </c>
      <c r="L507" s="1" t="s">
        <v>224</v>
      </c>
      <c r="M507">
        <v>52</v>
      </c>
      <c r="N507">
        <v>5</v>
      </c>
      <c r="O507">
        <v>62</v>
      </c>
      <c r="P507">
        <v>7</v>
      </c>
      <c r="R507" s="1" t="s">
        <v>923</v>
      </c>
      <c r="S507" s="1">
        <v>15</v>
      </c>
      <c r="T507" s="1">
        <v>30.19</v>
      </c>
      <c r="U507" s="1">
        <v>18</v>
      </c>
      <c r="V507" s="1">
        <v>35.15</v>
      </c>
      <c r="W507" s="1" t="s">
        <v>1251</v>
      </c>
      <c r="X507" t="str">
        <f>Block[[#This Row],[服装]]&amp;Block[[#This Row],[名前]]&amp;Block[[#This Row],[レアリティ]]</f>
        <v>Xmas3青根高伸ICONIC</v>
      </c>
    </row>
    <row r="508" spans="1:24" x14ac:dyDescent="0.25">
      <c r="A508">
        <f>VLOOKUP(Block[[#This Row],[No用]],SetNo[[No.用]:[vlookup 用]],2,FALSE)</f>
        <v>132</v>
      </c>
      <c r="B508">
        <f>IF(ROW()=2,1,IF(A500&lt;&gt;Block[[#This Row],[No]],1,B500+1))</f>
        <v>1</v>
      </c>
      <c r="C508" t="s">
        <v>205</v>
      </c>
      <c r="D508" t="s">
        <v>50</v>
      </c>
      <c r="E508" t="s">
        <v>28</v>
      </c>
      <c r="F508" t="s">
        <v>25</v>
      </c>
      <c r="G508" t="s">
        <v>49</v>
      </c>
      <c r="H508" t="s">
        <v>71</v>
      </c>
      <c r="I508">
        <v>1</v>
      </c>
      <c r="J508" t="s">
        <v>246</v>
      </c>
      <c r="K508" t="s">
        <v>174</v>
      </c>
      <c r="L508" t="s">
        <v>162</v>
      </c>
      <c r="M508">
        <v>30</v>
      </c>
      <c r="N508">
        <v>0</v>
      </c>
      <c r="O508">
        <v>0</v>
      </c>
      <c r="P508">
        <v>0</v>
      </c>
      <c r="X508" t="str">
        <f>Block[[#This Row],[服装]]&amp;Block[[#This Row],[名前]]&amp;Block[[#This Row],[レアリティ]]</f>
        <v>ユニフォーム二口堅治ICONIC</v>
      </c>
    </row>
    <row r="509" spans="1:24" x14ac:dyDescent="0.25">
      <c r="A509">
        <f>VLOOKUP(Block[[#This Row],[No用]],SetNo[[No.用]:[vlookup 用]],2,FALSE)</f>
        <v>132</v>
      </c>
      <c r="B509">
        <f>IF(ROW()=2,1,IF(A508&lt;&gt;Block[[#This Row],[No]],1,B508+1))</f>
        <v>2</v>
      </c>
      <c r="C509" t="s">
        <v>205</v>
      </c>
      <c r="D509" t="s">
        <v>50</v>
      </c>
      <c r="E509" t="s">
        <v>28</v>
      </c>
      <c r="F509" t="s">
        <v>25</v>
      </c>
      <c r="G509" t="s">
        <v>49</v>
      </c>
      <c r="H509" t="s">
        <v>71</v>
      </c>
      <c r="I509">
        <v>1</v>
      </c>
      <c r="J509" t="s">
        <v>246</v>
      </c>
      <c r="K509" t="s">
        <v>175</v>
      </c>
      <c r="L509" t="s">
        <v>162</v>
      </c>
      <c r="M509">
        <v>30</v>
      </c>
      <c r="N509">
        <v>0</v>
      </c>
      <c r="O509">
        <v>0</v>
      </c>
      <c r="P509">
        <v>0</v>
      </c>
      <c r="X509" t="str">
        <f>Block[[#This Row],[服装]]&amp;Block[[#This Row],[名前]]&amp;Block[[#This Row],[レアリティ]]</f>
        <v>ユニフォーム二口堅治ICONIC</v>
      </c>
    </row>
    <row r="510" spans="1:24" x14ac:dyDescent="0.25">
      <c r="A510">
        <f>VLOOKUP(Block[[#This Row],[No用]],SetNo[[No.用]:[vlookup 用]],2,FALSE)</f>
        <v>132</v>
      </c>
      <c r="B510">
        <f>IF(ROW()=2,1,IF(A509&lt;&gt;Block[[#This Row],[No]],1,B509+1))</f>
        <v>3</v>
      </c>
      <c r="C510" t="s">
        <v>205</v>
      </c>
      <c r="D510" t="s">
        <v>50</v>
      </c>
      <c r="E510" t="s">
        <v>28</v>
      </c>
      <c r="F510" t="s">
        <v>25</v>
      </c>
      <c r="G510" t="s">
        <v>49</v>
      </c>
      <c r="H510" t="s">
        <v>71</v>
      </c>
      <c r="I510">
        <v>1</v>
      </c>
      <c r="J510" t="s">
        <v>246</v>
      </c>
      <c r="K510" t="s">
        <v>177</v>
      </c>
      <c r="L510" t="s">
        <v>162</v>
      </c>
      <c r="M510">
        <v>26</v>
      </c>
      <c r="N510">
        <v>0</v>
      </c>
      <c r="O510">
        <v>0</v>
      </c>
      <c r="P510">
        <v>0</v>
      </c>
      <c r="X510" t="str">
        <f>Block[[#This Row],[服装]]&amp;Block[[#This Row],[名前]]&amp;Block[[#This Row],[レアリティ]]</f>
        <v>ユニフォーム二口堅治ICONIC</v>
      </c>
    </row>
    <row r="511" spans="1:24" x14ac:dyDescent="0.25">
      <c r="A511">
        <f>VLOOKUP(Block[[#This Row],[No用]],SetNo[[No.用]:[vlookup 用]],2,FALSE)</f>
        <v>133</v>
      </c>
      <c r="B511">
        <f>IF(ROW()=2,1,IF(A510&lt;&gt;Block[[#This Row],[No]],1,B510+1))</f>
        <v>1</v>
      </c>
      <c r="C511" t="s">
        <v>149</v>
      </c>
      <c r="D511" t="s">
        <v>50</v>
      </c>
      <c r="E511" t="s">
        <v>28</v>
      </c>
      <c r="F511" t="s">
        <v>25</v>
      </c>
      <c r="G511" t="s">
        <v>49</v>
      </c>
      <c r="H511" t="s">
        <v>71</v>
      </c>
      <c r="I511">
        <v>1</v>
      </c>
      <c r="J511" t="s">
        <v>246</v>
      </c>
      <c r="K511" t="s">
        <v>174</v>
      </c>
      <c r="L511" t="s">
        <v>162</v>
      </c>
      <c r="M511">
        <v>30</v>
      </c>
      <c r="N511">
        <v>0</v>
      </c>
      <c r="O511">
        <v>0</v>
      </c>
      <c r="P511">
        <v>0</v>
      </c>
      <c r="X511" t="str">
        <f>Block[[#This Row],[服装]]&amp;Block[[#This Row],[名前]]&amp;Block[[#This Row],[レアリティ]]</f>
        <v>制服二口堅治ICONIC</v>
      </c>
    </row>
    <row r="512" spans="1:24" x14ac:dyDescent="0.25">
      <c r="A512">
        <f>VLOOKUP(Block[[#This Row],[No用]],SetNo[[No.用]:[vlookup 用]],2,FALSE)</f>
        <v>133</v>
      </c>
      <c r="B512">
        <f>IF(ROW()=2,1,IF(A511&lt;&gt;Block[[#This Row],[No]],1,B511+1))</f>
        <v>2</v>
      </c>
      <c r="C512" t="s">
        <v>149</v>
      </c>
      <c r="D512" t="s">
        <v>50</v>
      </c>
      <c r="E512" t="s">
        <v>28</v>
      </c>
      <c r="F512" t="s">
        <v>25</v>
      </c>
      <c r="G512" t="s">
        <v>49</v>
      </c>
      <c r="H512" t="s">
        <v>71</v>
      </c>
      <c r="I512">
        <v>1</v>
      </c>
      <c r="J512" t="s">
        <v>246</v>
      </c>
      <c r="K512" t="s">
        <v>175</v>
      </c>
      <c r="L512" t="s">
        <v>178</v>
      </c>
      <c r="M512">
        <v>31</v>
      </c>
      <c r="N512">
        <v>0</v>
      </c>
      <c r="O512">
        <v>0</v>
      </c>
      <c r="P512">
        <v>0</v>
      </c>
      <c r="X512" t="str">
        <f>Block[[#This Row],[服装]]&amp;Block[[#This Row],[名前]]&amp;Block[[#This Row],[レアリティ]]</f>
        <v>制服二口堅治ICONIC</v>
      </c>
    </row>
    <row r="513" spans="1:24" x14ac:dyDescent="0.25">
      <c r="A513">
        <f>VLOOKUP(Block[[#This Row],[No用]],SetNo[[No.用]:[vlookup 用]],2,FALSE)</f>
        <v>133</v>
      </c>
      <c r="B513">
        <f>IF(ROW()=2,1,IF(A512&lt;&gt;Block[[#This Row],[No]],1,B512+1))</f>
        <v>3</v>
      </c>
      <c r="C513" t="s">
        <v>149</v>
      </c>
      <c r="D513" t="s">
        <v>50</v>
      </c>
      <c r="E513" t="s">
        <v>28</v>
      </c>
      <c r="F513" t="s">
        <v>25</v>
      </c>
      <c r="G513" t="s">
        <v>49</v>
      </c>
      <c r="H513" t="s">
        <v>71</v>
      </c>
      <c r="I513">
        <v>1</v>
      </c>
      <c r="J513" t="s">
        <v>246</v>
      </c>
      <c r="K513" t="s">
        <v>177</v>
      </c>
      <c r="L513" t="s">
        <v>178</v>
      </c>
      <c r="M513">
        <v>29</v>
      </c>
      <c r="N513">
        <v>0</v>
      </c>
      <c r="O513">
        <v>0</v>
      </c>
      <c r="P513">
        <v>0</v>
      </c>
      <c r="X513" t="str">
        <f>Block[[#This Row],[服装]]&amp;Block[[#This Row],[名前]]&amp;Block[[#This Row],[レアリティ]]</f>
        <v>制服二口堅治ICONIC</v>
      </c>
    </row>
    <row r="514" spans="1:24" x14ac:dyDescent="0.25">
      <c r="A514">
        <f>VLOOKUP(Block[[#This Row],[No用]],SetNo[[No.用]:[vlookup 用]],2,FALSE)</f>
        <v>133</v>
      </c>
      <c r="B514">
        <f>IF(ROW()=2,1,IF(A513&lt;&gt;Block[[#This Row],[No]],1,B513+1))</f>
        <v>4</v>
      </c>
      <c r="C514" t="s">
        <v>149</v>
      </c>
      <c r="D514" t="s">
        <v>50</v>
      </c>
      <c r="E514" t="s">
        <v>28</v>
      </c>
      <c r="F514" t="s">
        <v>25</v>
      </c>
      <c r="G514" t="s">
        <v>49</v>
      </c>
      <c r="H514" t="s">
        <v>71</v>
      </c>
      <c r="I514">
        <v>1</v>
      </c>
      <c r="J514" t="s">
        <v>246</v>
      </c>
      <c r="K514" t="s">
        <v>183</v>
      </c>
      <c r="L514" t="s">
        <v>224</v>
      </c>
      <c r="M514">
        <v>42</v>
      </c>
      <c r="N514">
        <v>0</v>
      </c>
      <c r="O514">
        <v>52</v>
      </c>
      <c r="P514">
        <v>0</v>
      </c>
      <c r="W514" s="1" t="s">
        <v>1317</v>
      </c>
      <c r="X514" t="str">
        <f>Block[[#This Row],[服装]]&amp;Block[[#This Row],[名前]]&amp;Block[[#This Row],[レアリティ]]</f>
        <v>制服二口堅治ICONIC</v>
      </c>
    </row>
    <row r="515" spans="1:24" x14ac:dyDescent="0.25">
      <c r="A515">
        <f>VLOOKUP(Block[[#This Row],[No用]],SetNo[[No.用]:[vlookup 用]],2,FALSE)</f>
        <v>134</v>
      </c>
      <c r="B515">
        <f>IF(ROW()=2,1,IF(A514&lt;&gt;Block[[#This Row],[No]],1,B514+1))</f>
        <v>1</v>
      </c>
      <c r="C515" t="s">
        <v>117</v>
      </c>
      <c r="D515" t="s">
        <v>50</v>
      </c>
      <c r="E515" t="s">
        <v>23</v>
      </c>
      <c r="F515" t="s">
        <v>25</v>
      </c>
      <c r="G515" t="s">
        <v>49</v>
      </c>
      <c r="H515" t="s">
        <v>71</v>
      </c>
      <c r="I515">
        <v>1</v>
      </c>
      <c r="J515" t="s">
        <v>246</v>
      </c>
      <c r="K515" t="s">
        <v>174</v>
      </c>
      <c r="L515" t="s">
        <v>178</v>
      </c>
      <c r="M515">
        <v>33</v>
      </c>
      <c r="N515">
        <v>0</v>
      </c>
      <c r="O515">
        <v>0</v>
      </c>
      <c r="P515">
        <v>0</v>
      </c>
      <c r="X515" t="str">
        <f>Block[[#This Row],[服装]]&amp;Block[[#This Row],[名前]]&amp;Block[[#This Row],[レアリティ]]</f>
        <v>プール掃除二口堅治ICONIC</v>
      </c>
    </row>
    <row r="516" spans="1:24" x14ac:dyDescent="0.25">
      <c r="A516">
        <f>VLOOKUP(Block[[#This Row],[No用]],SetNo[[No.用]:[vlookup 用]],2,FALSE)</f>
        <v>134</v>
      </c>
      <c r="B516">
        <f>IF(ROW()=2,1,IF(A515&lt;&gt;Block[[#This Row],[No]],1,B515+1))</f>
        <v>2</v>
      </c>
      <c r="C516" t="s">
        <v>117</v>
      </c>
      <c r="D516" t="s">
        <v>50</v>
      </c>
      <c r="E516" t="s">
        <v>23</v>
      </c>
      <c r="F516" t="s">
        <v>25</v>
      </c>
      <c r="G516" t="s">
        <v>49</v>
      </c>
      <c r="H516" t="s">
        <v>71</v>
      </c>
      <c r="I516">
        <v>1</v>
      </c>
      <c r="J516" t="s">
        <v>246</v>
      </c>
      <c r="K516" t="s">
        <v>175</v>
      </c>
      <c r="L516" t="s">
        <v>178</v>
      </c>
      <c r="M516">
        <v>33</v>
      </c>
      <c r="N516">
        <v>0</v>
      </c>
      <c r="O516">
        <v>0</v>
      </c>
      <c r="P516">
        <v>0</v>
      </c>
      <c r="X516" t="str">
        <f>Block[[#This Row],[服装]]&amp;Block[[#This Row],[名前]]&amp;Block[[#This Row],[レアリティ]]</f>
        <v>プール掃除二口堅治ICONIC</v>
      </c>
    </row>
    <row r="517" spans="1:24" x14ac:dyDescent="0.25">
      <c r="A517">
        <f>VLOOKUP(Block[[#This Row],[No用]],SetNo[[No.用]:[vlookup 用]],2,FALSE)</f>
        <v>134</v>
      </c>
      <c r="B517">
        <f>IF(ROW()=2,1,IF(A516&lt;&gt;Block[[#This Row],[No]],1,B516+1))</f>
        <v>3</v>
      </c>
      <c r="C517" t="s">
        <v>117</v>
      </c>
      <c r="D517" t="s">
        <v>50</v>
      </c>
      <c r="E517" t="s">
        <v>23</v>
      </c>
      <c r="F517" t="s">
        <v>25</v>
      </c>
      <c r="G517" t="s">
        <v>49</v>
      </c>
      <c r="H517" t="s">
        <v>71</v>
      </c>
      <c r="I517">
        <v>1</v>
      </c>
      <c r="J517" t="s">
        <v>246</v>
      </c>
      <c r="K517" t="s">
        <v>177</v>
      </c>
      <c r="L517" t="s">
        <v>162</v>
      </c>
      <c r="M517">
        <v>27</v>
      </c>
      <c r="N517">
        <v>0</v>
      </c>
      <c r="O517">
        <v>0</v>
      </c>
      <c r="P517">
        <v>0</v>
      </c>
      <c r="X517" t="str">
        <f>Block[[#This Row],[服装]]&amp;Block[[#This Row],[名前]]&amp;Block[[#This Row],[レアリティ]]</f>
        <v>プール掃除二口堅治ICONIC</v>
      </c>
    </row>
    <row r="518" spans="1:24" x14ac:dyDescent="0.25">
      <c r="A518">
        <f>VLOOKUP(Block[[#This Row],[No用]],SetNo[[No.用]:[vlookup 用]],2,FALSE)</f>
        <v>134</v>
      </c>
      <c r="B518">
        <f>IF(ROW()=2,1,IF(A517&lt;&gt;Block[[#This Row],[No]],1,B517+1))</f>
        <v>4</v>
      </c>
      <c r="C518" t="s">
        <v>117</v>
      </c>
      <c r="D518" t="s">
        <v>50</v>
      </c>
      <c r="E518" t="s">
        <v>23</v>
      </c>
      <c r="F518" t="s">
        <v>25</v>
      </c>
      <c r="G518" t="s">
        <v>49</v>
      </c>
      <c r="H518" t="s">
        <v>71</v>
      </c>
      <c r="I518">
        <v>1</v>
      </c>
      <c r="J518" t="s">
        <v>246</v>
      </c>
      <c r="K518" t="s">
        <v>183</v>
      </c>
      <c r="L518" t="s">
        <v>224</v>
      </c>
      <c r="M518">
        <v>42</v>
      </c>
      <c r="N518">
        <v>0</v>
      </c>
      <c r="O518">
        <v>52</v>
      </c>
      <c r="P518">
        <v>0</v>
      </c>
      <c r="W518" s="1" t="s">
        <v>1317</v>
      </c>
      <c r="X518" t="str">
        <f>Block[[#This Row],[服装]]&amp;Block[[#This Row],[名前]]&amp;Block[[#This Row],[レアリティ]]</f>
        <v>プール掃除二口堅治ICONIC</v>
      </c>
    </row>
    <row r="519" spans="1:24" x14ac:dyDescent="0.25">
      <c r="A519">
        <f>VLOOKUP(Block[[#This Row],[No用]],SetNo[[No.用]:[vlookup 用]],2,FALSE)</f>
        <v>135</v>
      </c>
      <c r="B519">
        <f>IF(ROW()=2,1,IF(A518&lt;&gt;Block[[#This Row],[No]],1,B518+1))</f>
        <v>1</v>
      </c>
      <c r="C519" s="1" t="s">
        <v>646</v>
      </c>
      <c r="D519" s="1" t="s">
        <v>50</v>
      </c>
      <c r="E519" s="1" t="s">
        <v>90</v>
      </c>
      <c r="F519" s="1" t="s">
        <v>25</v>
      </c>
      <c r="G519" s="1" t="s">
        <v>49</v>
      </c>
      <c r="H519" s="1" t="s">
        <v>71</v>
      </c>
      <c r="I519">
        <v>1</v>
      </c>
      <c r="J519" t="s">
        <v>246</v>
      </c>
      <c r="K519" s="1" t="s">
        <v>174</v>
      </c>
      <c r="L519" s="1" t="s">
        <v>178</v>
      </c>
      <c r="M519">
        <v>33</v>
      </c>
      <c r="N519">
        <v>0</v>
      </c>
      <c r="O519">
        <v>0</v>
      </c>
      <c r="P519">
        <v>0</v>
      </c>
      <c r="X519" t="str">
        <f>Block[[#This Row],[服装]]&amp;Block[[#This Row],[名前]]&amp;Block[[#This Row],[レアリティ]]</f>
        <v>路地裏二口堅治ICONIC</v>
      </c>
    </row>
    <row r="520" spans="1:24" x14ac:dyDescent="0.25">
      <c r="A520">
        <f>VLOOKUP(Block[[#This Row],[No用]],SetNo[[No.用]:[vlookup 用]],2,FALSE)</f>
        <v>135</v>
      </c>
      <c r="B520">
        <f>IF(ROW()=2,1,IF(A519&lt;&gt;Block[[#This Row],[No]],1,B519+1))</f>
        <v>2</v>
      </c>
      <c r="C520" s="1" t="s">
        <v>646</v>
      </c>
      <c r="D520" s="1" t="s">
        <v>50</v>
      </c>
      <c r="E520" s="1" t="s">
        <v>90</v>
      </c>
      <c r="F520" s="1" t="s">
        <v>25</v>
      </c>
      <c r="G520" s="1" t="s">
        <v>49</v>
      </c>
      <c r="H520" s="1" t="s">
        <v>71</v>
      </c>
      <c r="I520">
        <v>1</v>
      </c>
      <c r="J520" t="s">
        <v>246</v>
      </c>
      <c r="K520" s="1" t="s">
        <v>175</v>
      </c>
      <c r="L520" s="1" t="s">
        <v>178</v>
      </c>
      <c r="M520">
        <v>33</v>
      </c>
      <c r="N520">
        <v>0</v>
      </c>
      <c r="O520">
        <v>0</v>
      </c>
      <c r="P520">
        <v>0</v>
      </c>
      <c r="X520" t="str">
        <f>Block[[#This Row],[服装]]&amp;Block[[#This Row],[名前]]&amp;Block[[#This Row],[レアリティ]]</f>
        <v>路地裏二口堅治ICONIC</v>
      </c>
    </row>
    <row r="521" spans="1:24" x14ac:dyDescent="0.25">
      <c r="A521">
        <f>VLOOKUP(Block[[#This Row],[No用]],SetNo[[No.用]:[vlookup 用]],2,FALSE)</f>
        <v>135</v>
      </c>
      <c r="B521">
        <f>IF(ROW()=2,1,IF(A520&lt;&gt;Block[[#This Row],[No]],1,B520+1))</f>
        <v>3</v>
      </c>
      <c r="C521" s="1" t="s">
        <v>646</v>
      </c>
      <c r="D521" s="1" t="s">
        <v>50</v>
      </c>
      <c r="E521" s="1" t="s">
        <v>90</v>
      </c>
      <c r="F521" s="1" t="s">
        <v>25</v>
      </c>
      <c r="G521" s="1" t="s">
        <v>49</v>
      </c>
      <c r="H521" s="1" t="s">
        <v>71</v>
      </c>
      <c r="I521">
        <v>1</v>
      </c>
      <c r="J521" t="s">
        <v>246</v>
      </c>
      <c r="K521" s="1" t="s">
        <v>177</v>
      </c>
      <c r="L521" s="1" t="s">
        <v>162</v>
      </c>
      <c r="M521">
        <v>26</v>
      </c>
      <c r="N521">
        <v>0</v>
      </c>
      <c r="O521">
        <v>0</v>
      </c>
      <c r="P521">
        <v>0</v>
      </c>
      <c r="X521" t="str">
        <f>Block[[#This Row],[服装]]&amp;Block[[#This Row],[名前]]&amp;Block[[#This Row],[レアリティ]]</f>
        <v>路地裏二口堅治ICONIC</v>
      </c>
    </row>
    <row r="522" spans="1:24" x14ac:dyDescent="0.25">
      <c r="A522">
        <f>VLOOKUP(Block[[#This Row],[No用]],SetNo[[No.用]:[vlookup 用]],2,FALSE)</f>
        <v>136</v>
      </c>
      <c r="B522">
        <f>IF(ROW()=2,1,IF(A521&lt;&gt;Block[[#This Row],[No]],1,B521+1))</f>
        <v>1</v>
      </c>
      <c r="C522" s="1" t="s">
        <v>752</v>
      </c>
      <c r="D522" s="1" t="s">
        <v>50</v>
      </c>
      <c r="E522" s="1" t="s">
        <v>77</v>
      </c>
      <c r="F522" s="1" t="s">
        <v>25</v>
      </c>
      <c r="G522" s="1" t="s">
        <v>49</v>
      </c>
      <c r="H522" s="1" t="s">
        <v>71</v>
      </c>
      <c r="I522">
        <v>1</v>
      </c>
      <c r="J522" t="s">
        <v>246</v>
      </c>
      <c r="K522" s="1" t="s">
        <v>174</v>
      </c>
      <c r="L522" s="1" t="s">
        <v>178</v>
      </c>
      <c r="M522">
        <v>32</v>
      </c>
      <c r="N522">
        <v>0</v>
      </c>
      <c r="O522">
        <v>0</v>
      </c>
      <c r="P522">
        <v>0</v>
      </c>
      <c r="X522" t="str">
        <f>Block[[#This Row],[服装]]&amp;Block[[#This Row],[名前]]&amp;Block[[#This Row],[レアリティ]]</f>
        <v>甲冑二口堅治ICONIC</v>
      </c>
    </row>
    <row r="523" spans="1:24" x14ac:dyDescent="0.25">
      <c r="A523">
        <f>VLOOKUP(Block[[#This Row],[No用]],SetNo[[No.用]:[vlookup 用]],2,FALSE)</f>
        <v>136</v>
      </c>
      <c r="B523">
        <f>IF(ROW()=2,1,IF(A522&lt;&gt;Block[[#This Row],[No]],1,B522+1))</f>
        <v>2</v>
      </c>
      <c r="C523" s="1" t="s">
        <v>752</v>
      </c>
      <c r="D523" s="1" t="s">
        <v>50</v>
      </c>
      <c r="E523" s="1" t="s">
        <v>77</v>
      </c>
      <c r="F523" s="1" t="s">
        <v>25</v>
      </c>
      <c r="G523" s="1" t="s">
        <v>49</v>
      </c>
      <c r="H523" s="1" t="s">
        <v>71</v>
      </c>
      <c r="I523">
        <v>1</v>
      </c>
      <c r="J523" t="s">
        <v>246</v>
      </c>
      <c r="K523" s="1" t="s">
        <v>175</v>
      </c>
      <c r="L523" s="1" t="s">
        <v>178</v>
      </c>
      <c r="M523">
        <v>32</v>
      </c>
      <c r="N523">
        <v>0</v>
      </c>
      <c r="O523">
        <v>0</v>
      </c>
      <c r="P523">
        <v>0</v>
      </c>
      <c r="X523" t="str">
        <f>Block[[#This Row],[服装]]&amp;Block[[#This Row],[名前]]&amp;Block[[#This Row],[レアリティ]]</f>
        <v>甲冑二口堅治ICONIC</v>
      </c>
    </row>
    <row r="524" spans="1:24" x14ac:dyDescent="0.25">
      <c r="A524">
        <f>VLOOKUP(Block[[#This Row],[No用]],SetNo[[No.用]:[vlookup 用]],2,FALSE)</f>
        <v>136</v>
      </c>
      <c r="B524">
        <f>IF(ROW()=2,1,IF(A523&lt;&gt;Block[[#This Row],[No]],1,B523+1))</f>
        <v>3</v>
      </c>
      <c r="C524" s="1" t="s">
        <v>752</v>
      </c>
      <c r="D524" s="1" t="s">
        <v>50</v>
      </c>
      <c r="E524" s="1" t="s">
        <v>77</v>
      </c>
      <c r="F524" s="1" t="s">
        <v>25</v>
      </c>
      <c r="G524" s="1" t="s">
        <v>49</v>
      </c>
      <c r="H524" s="1" t="s">
        <v>71</v>
      </c>
      <c r="I524">
        <v>1</v>
      </c>
      <c r="J524" t="s">
        <v>246</v>
      </c>
      <c r="K524" s="1" t="s">
        <v>177</v>
      </c>
      <c r="L524" s="1" t="s">
        <v>178</v>
      </c>
      <c r="M524">
        <v>29</v>
      </c>
      <c r="N524">
        <v>0</v>
      </c>
      <c r="O524">
        <v>0</v>
      </c>
      <c r="P524">
        <v>0</v>
      </c>
      <c r="X524" t="str">
        <f>Block[[#This Row],[服装]]&amp;Block[[#This Row],[名前]]&amp;Block[[#This Row],[レアリティ]]</f>
        <v>甲冑二口堅治ICONIC</v>
      </c>
    </row>
    <row r="525" spans="1:24" x14ac:dyDescent="0.25">
      <c r="A525">
        <f>VLOOKUP(Block[[#This Row],[No用]],SetNo[[No.用]:[vlookup 用]],2,FALSE)</f>
        <v>137</v>
      </c>
      <c r="B525">
        <f>IF(ROW()=2,1,IF(A524&lt;&gt;Block[[#This Row],[No]],1,B524+1))</f>
        <v>1</v>
      </c>
      <c r="C525" s="1" t="s">
        <v>871</v>
      </c>
      <c r="D525" s="1" t="s">
        <v>50</v>
      </c>
      <c r="E525" s="1" t="s">
        <v>73</v>
      </c>
      <c r="F525" s="1" t="s">
        <v>25</v>
      </c>
      <c r="G525" s="1" t="s">
        <v>49</v>
      </c>
      <c r="H525" s="1" t="s">
        <v>71</v>
      </c>
      <c r="I525">
        <v>1</v>
      </c>
      <c r="J525" t="s">
        <v>246</v>
      </c>
      <c r="K525" s="1" t="s">
        <v>174</v>
      </c>
      <c r="L525" s="1" t="s">
        <v>173</v>
      </c>
      <c r="M525">
        <v>37</v>
      </c>
      <c r="N525">
        <v>0</v>
      </c>
      <c r="O525">
        <v>0</v>
      </c>
      <c r="P525">
        <v>0</v>
      </c>
      <c r="X525" t="str">
        <f>Block[[#This Row],[服装]]&amp;Block[[#This Row],[名前]]&amp;Block[[#This Row],[レアリティ]]</f>
        <v>2周年二口堅治ICONIC</v>
      </c>
    </row>
    <row r="526" spans="1:24" x14ac:dyDescent="0.25">
      <c r="A526">
        <f>VLOOKUP(Block[[#This Row],[No用]],SetNo[[No.用]:[vlookup 用]],2,FALSE)</f>
        <v>137</v>
      </c>
      <c r="B526">
        <f>IF(ROW()=2,1,IF(A525&lt;&gt;Block[[#This Row],[No]],1,B525+1))</f>
        <v>2</v>
      </c>
      <c r="C526" s="1" t="s">
        <v>871</v>
      </c>
      <c r="D526" s="1" t="s">
        <v>50</v>
      </c>
      <c r="E526" s="1" t="s">
        <v>73</v>
      </c>
      <c r="F526" s="1" t="s">
        <v>25</v>
      </c>
      <c r="G526" s="1" t="s">
        <v>49</v>
      </c>
      <c r="H526" s="1" t="s">
        <v>71</v>
      </c>
      <c r="I526">
        <v>1</v>
      </c>
      <c r="J526" t="s">
        <v>246</v>
      </c>
      <c r="K526" s="1" t="s">
        <v>175</v>
      </c>
      <c r="L526" s="1" t="s">
        <v>173</v>
      </c>
      <c r="M526">
        <v>37</v>
      </c>
      <c r="N526">
        <v>0</v>
      </c>
      <c r="O526">
        <v>0</v>
      </c>
      <c r="P526">
        <v>0</v>
      </c>
      <c r="X526" t="str">
        <f>Block[[#This Row],[服装]]&amp;Block[[#This Row],[名前]]&amp;Block[[#This Row],[レアリティ]]</f>
        <v>2周年二口堅治ICONIC</v>
      </c>
    </row>
    <row r="527" spans="1:24" x14ac:dyDescent="0.25">
      <c r="A527">
        <f>VLOOKUP(Block[[#This Row],[No用]],SetNo[[No.用]:[vlookup 用]],2,FALSE)</f>
        <v>137</v>
      </c>
      <c r="B527">
        <f>IF(ROW()=2,1,IF(A526&lt;&gt;Block[[#This Row],[No]],1,B526+1))</f>
        <v>3</v>
      </c>
      <c r="C527" s="1" t="s">
        <v>871</v>
      </c>
      <c r="D527" s="1" t="s">
        <v>50</v>
      </c>
      <c r="E527" s="1" t="s">
        <v>73</v>
      </c>
      <c r="F527" s="1" t="s">
        <v>25</v>
      </c>
      <c r="G527" s="1" t="s">
        <v>49</v>
      </c>
      <c r="H527" s="1" t="s">
        <v>71</v>
      </c>
      <c r="I527">
        <v>1</v>
      </c>
      <c r="J527" t="s">
        <v>246</v>
      </c>
      <c r="K527" s="1" t="s">
        <v>177</v>
      </c>
      <c r="L527" s="1" t="s">
        <v>173</v>
      </c>
      <c r="M527">
        <v>33</v>
      </c>
      <c r="N527">
        <v>0</v>
      </c>
      <c r="O527">
        <v>0</v>
      </c>
      <c r="P527">
        <v>0</v>
      </c>
      <c r="X527" t="str">
        <f>Block[[#This Row],[服装]]&amp;Block[[#This Row],[名前]]&amp;Block[[#This Row],[レアリティ]]</f>
        <v>2周年二口堅治ICONIC</v>
      </c>
    </row>
    <row r="528" spans="1:24" x14ac:dyDescent="0.25">
      <c r="A528">
        <f>VLOOKUP(Block[[#This Row],[No用]],SetNo[[No.用]:[vlookup 用]],2,FALSE)</f>
        <v>137</v>
      </c>
      <c r="B528">
        <f>IF(ROW()=2,1,IF(A527&lt;&gt;Block[[#This Row],[No]],1,B527+1))</f>
        <v>4</v>
      </c>
      <c r="C528" s="1" t="s">
        <v>871</v>
      </c>
      <c r="D528" s="1" t="s">
        <v>50</v>
      </c>
      <c r="E528" s="1" t="s">
        <v>73</v>
      </c>
      <c r="F528" s="1" t="s">
        <v>25</v>
      </c>
      <c r="G528" s="1" t="s">
        <v>49</v>
      </c>
      <c r="H528" s="1" t="s">
        <v>71</v>
      </c>
      <c r="I528">
        <v>1</v>
      </c>
      <c r="J528" t="s">
        <v>246</v>
      </c>
      <c r="K528" s="1" t="s">
        <v>792</v>
      </c>
      <c r="L528" s="1" t="s">
        <v>224</v>
      </c>
      <c r="M528">
        <v>43</v>
      </c>
      <c r="N528">
        <v>0</v>
      </c>
      <c r="O528">
        <v>53</v>
      </c>
      <c r="P528">
        <v>0</v>
      </c>
      <c r="R528" s="1" t="s">
        <v>923</v>
      </c>
      <c r="S528" s="1">
        <v>10</v>
      </c>
      <c r="T528" s="1">
        <v>20.29</v>
      </c>
      <c r="U528" s="1">
        <v>13</v>
      </c>
      <c r="V528" s="1">
        <v>25.25</v>
      </c>
      <c r="W528" s="1" t="s">
        <v>1312</v>
      </c>
      <c r="X528" t="str">
        <f>Block[[#This Row],[服装]]&amp;Block[[#This Row],[名前]]&amp;Block[[#This Row],[レアリティ]]</f>
        <v>2周年二口堅治ICONIC</v>
      </c>
    </row>
    <row r="529" spans="1:24" x14ac:dyDescent="0.25">
      <c r="A529">
        <f>VLOOKUP(Block[[#This Row],[No用]],SetNo[[No.用]:[vlookup 用]],2,FALSE)</f>
        <v>137</v>
      </c>
      <c r="B529">
        <f>IF(ROW()=2,1,IF(A528&lt;&gt;Block[[#This Row],[No]],1,B528+1))</f>
        <v>5</v>
      </c>
      <c r="C529" s="1" t="s">
        <v>871</v>
      </c>
      <c r="D529" s="1" t="s">
        <v>50</v>
      </c>
      <c r="E529" s="1" t="s">
        <v>73</v>
      </c>
      <c r="F529" s="1" t="s">
        <v>25</v>
      </c>
      <c r="G529" s="1" t="s">
        <v>49</v>
      </c>
      <c r="H529" s="1" t="s">
        <v>71</v>
      </c>
      <c r="I529">
        <v>1</v>
      </c>
      <c r="J529" t="s">
        <v>246</v>
      </c>
      <c r="K529" s="1" t="s">
        <v>183</v>
      </c>
      <c r="L529" s="1" t="s">
        <v>224</v>
      </c>
      <c r="M529">
        <v>43</v>
      </c>
      <c r="N529">
        <v>0</v>
      </c>
      <c r="O529">
        <v>53</v>
      </c>
      <c r="P529">
        <v>0</v>
      </c>
      <c r="W529" s="1" t="s">
        <v>1317</v>
      </c>
      <c r="X529" t="str">
        <f>Block[[#This Row],[服装]]&amp;Block[[#This Row],[名前]]&amp;Block[[#This Row],[レアリティ]]</f>
        <v>2周年二口堅治ICONIC</v>
      </c>
    </row>
    <row r="530" spans="1:24" x14ac:dyDescent="0.25">
      <c r="A530">
        <f>VLOOKUP(Block[[#This Row],[No用]],SetNo[[No.用]:[vlookup 用]],2,FALSE)</f>
        <v>138</v>
      </c>
      <c r="B530">
        <f>IF(ROW()=2,1,IF(A529&lt;&gt;Block[[#This Row],[No]],1,B529+1))</f>
        <v>1</v>
      </c>
      <c r="C530" s="1" t="s">
        <v>944</v>
      </c>
      <c r="D530" s="1" t="s">
        <v>50</v>
      </c>
      <c r="E530" s="1" t="s">
        <v>90</v>
      </c>
      <c r="F530" s="1" t="s">
        <v>25</v>
      </c>
      <c r="G530" s="1" t="s">
        <v>49</v>
      </c>
      <c r="H530" s="1" t="s">
        <v>71</v>
      </c>
      <c r="I530">
        <v>1</v>
      </c>
      <c r="J530" t="s">
        <v>246</v>
      </c>
      <c r="K530" s="1" t="s">
        <v>174</v>
      </c>
      <c r="L530" s="1" t="s">
        <v>178</v>
      </c>
      <c r="M530">
        <v>33</v>
      </c>
      <c r="N530">
        <v>0</v>
      </c>
      <c r="O530">
        <v>0</v>
      </c>
      <c r="P530">
        <v>0</v>
      </c>
      <c r="X530" t="str">
        <f>Block[[#This Row],[服装]]&amp;Block[[#This Row],[名前]]&amp;Block[[#This Row],[レアリティ]]</f>
        <v>アート2二口堅治ICONIC</v>
      </c>
    </row>
    <row r="531" spans="1:24" x14ac:dyDescent="0.25">
      <c r="A531">
        <f>VLOOKUP(Block[[#This Row],[No用]],SetNo[[No.用]:[vlookup 用]],2,FALSE)</f>
        <v>138</v>
      </c>
      <c r="B531">
        <f>IF(ROW()=2,1,IF(A530&lt;&gt;Block[[#This Row],[No]],1,B530+1))</f>
        <v>2</v>
      </c>
      <c r="C531" s="1" t="s">
        <v>944</v>
      </c>
      <c r="D531" s="1" t="s">
        <v>50</v>
      </c>
      <c r="E531" s="1" t="s">
        <v>90</v>
      </c>
      <c r="F531" s="1" t="s">
        <v>25</v>
      </c>
      <c r="G531" s="1" t="s">
        <v>49</v>
      </c>
      <c r="H531" s="1" t="s">
        <v>71</v>
      </c>
      <c r="I531">
        <v>1</v>
      </c>
      <c r="J531" t="s">
        <v>246</v>
      </c>
      <c r="K531" s="1" t="s">
        <v>175</v>
      </c>
      <c r="L531" s="1" t="s">
        <v>173</v>
      </c>
      <c r="M531">
        <v>36</v>
      </c>
      <c r="N531">
        <v>0</v>
      </c>
      <c r="O531">
        <v>0</v>
      </c>
      <c r="P531">
        <v>0</v>
      </c>
      <c r="X531" t="str">
        <f>Block[[#This Row],[服装]]&amp;Block[[#This Row],[名前]]&amp;Block[[#This Row],[レアリティ]]</f>
        <v>アート2二口堅治ICONIC</v>
      </c>
    </row>
    <row r="532" spans="1:24" x14ac:dyDescent="0.25">
      <c r="A532">
        <f>VLOOKUP(Block[[#This Row],[No用]],SetNo[[No.用]:[vlookup 用]],2,FALSE)</f>
        <v>138</v>
      </c>
      <c r="B532">
        <f>IF(ROW()=2,1,IF(A531&lt;&gt;Block[[#This Row],[No]],1,B531+1))</f>
        <v>3</v>
      </c>
      <c r="C532" s="1" t="s">
        <v>944</v>
      </c>
      <c r="D532" s="1" t="s">
        <v>50</v>
      </c>
      <c r="E532" s="1" t="s">
        <v>90</v>
      </c>
      <c r="F532" s="1" t="s">
        <v>25</v>
      </c>
      <c r="G532" s="1" t="s">
        <v>49</v>
      </c>
      <c r="H532" s="1" t="s">
        <v>71</v>
      </c>
      <c r="I532">
        <v>1</v>
      </c>
      <c r="J532" t="s">
        <v>246</v>
      </c>
      <c r="K532" s="1" t="s">
        <v>177</v>
      </c>
      <c r="L532" s="1" t="s">
        <v>178</v>
      </c>
      <c r="M532">
        <v>29</v>
      </c>
      <c r="N532">
        <v>0</v>
      </c>
      <c r="O532">
        <v>0</v>
      </c>
      <c r="P532">
        <v>0</v>
      </c>
      <c r="X532" t="str">
        <f>Block[[#This Row],[服装]]&amp;Block[[#This Row],[名前]]&amp;Block[[#This Row],[レアリティ]]</f>
        <v>アート2二口堅治ICONIC</v>
      </c>
    </row>
    <row r="533" spans="1:24" x14ac:dyDescent="0.25">
      <c r="A533">
        <f>VLOOKUP(Block[[#This Row],[No用]],SetNo[[No.用]:[vlookup 用]],2,FALSE)</f>
        <v>138</v>
      </c>
      <c r="B533">
        <f>IF(ROW()=2,1,IF(A532&lt;&gt;Block[[#This Row],[No]],1,B532+1))</f>
        <v>4</v>
      </c>
      <c r="C533" s="1" t="s">
        <v>944</v>
      </c>
      <c r="D533" s="1" t="s">
        <v>50</v>
      </c>
      <c r="E533" s="1" t="s">
        <v>90</v>
      </c>
      <c r="F533" s="1" t="s">
        <v>25</v>
      </c>
      <c r="G533" s="1" t="s">
        <v>49</v>
      </c>
      <c r="H533" s="1" t="s">
        <v>71</v>
      </c>
      <c r="I533">
        <v>1</v>
      </c>
      <c r="J533" t="s">
        <v>246</v>
      </c>
      <c r="K533" s="1" t="s">
        <v>183</v>
      </c>
      <c r="L533" s="1" t="s">
        <v>224</v>
      </c>
      <c r="M533">
        <v>42</v>
      </c>
      <c r="N533">
        <v>0</v>
      </c>
      <c r="O533">
        <v>52</v>
      </c>
      <c r="P533">
        <v>0</v>
      </c>
      <c r="W533" s="1" t="s">
        <v>1317</v>
      </c>
      <c r="X533" t="str">
        <f>Block[[#This Row],[服装]]&amp;Block[[#This Row],[名前]]&amp;Block[[#This Row],[レアリティ]]</f>
        <v>アート2二口堅治ICONIC</v>
      </c>
    </row>
    <row r="534" spans="1:24" x14ac:dyDescent="0.25">
      <c r="A534">
        <f>VLOOKUP(Block[[#This Row],[No用]],SetNo[[No.用]:[vlookup 用]],2,FALSE)</f>
        <v>139</v>
      </c>
      <c r="B534">
        <f>IF(ROW()=2,1,IF(A533&lt;&gt;Block[[#This Row],[No]],1,B533+1))</f>
        <v>1</v>
      </c>
      <c r="C534" s="1" t="s">
        <v>1183</v>
      </c>
      <c r="D534" s="1" t="s">
        <v>50</v>
      </c>
      <c r="E534" s="1" t="s">
        <v>77</v>
      </c>
      <c r="F534" s="1" t="s">
        <v>25</v>
      </c>
      <c r="G534" s="1" t="s">
        <v>49</v>
      </c>
      <c r="H534" s="1" t="s">
        <v>71</v>
      </c>
      <c r="I534">
        <v>1</v>
      </c>
      <c r="J534" t="s">
        <v>246</v>
      </c>
      <c r="K534" s="1" t="s">
        <v>174</v>
      </c>
      <c r="L534" s="1" t="s">
        <v>178</v>
      </c>
      <c r="M534">
        <v>32</v>
      </c>
      <c r="N534">
        <v>0</v>
      </c>
      <c r="O534">
        <v>0</v>
      </c>
      <c r="P534">
        <v>0</v>
      </c>
      <c r="X534" t="str">
        <f>Block[[#This Row],[服装]]&amp;Block[[#This Row],[名前]]&amp;Block[[#This Row],[レアリティ]]</f>
        <v>Xmas3二口堅治ICONIC</v>
      </c>
    </row>
    <row r="535" spans="1:24" x14ac:dyDescent="0.25">
      <c r="A535">
        <f>VLOOKUP(Block[[#This Row],[No用]],SetNo[[No.用]:[vlookup 用]],2,FALSE)</f>
        <v>139</v>
      </c>
      <c r="B535">
        <f>IF(ROW()=2,1,IF(A534&lt;&gt;Block[[#This Row],[No]],1,B534+1))</f>
        <v>2</v>
      </c>
      <c r="C535" s="1" t="s">
        <v>1183</v>
      </c>
      <c r="D535" s="1" t="s">
        <v>50</v>
      </c>
      <c r="E535" s="1" t="s">
        <v>77</v>
      </c>
      <c r="F535" s="1" t="s">
        <v>25</v>
      </c>
      <c r="G535" s="1" t="s">
        <v>49</v>
      </c>
      <c r="H535" s="1" t="s">
        <v>71</v>
      </c>
      <c r="I535">
        <v>1</v>
      </c>
      <c r="J535" t="s">
        <v>246</v>
      </c>
      <c r="K535" s="1" t="s">
        <v>175</v>
      </c>
      <c r="L535" s="1" t="s">
        <v>178</v>
      </c>
      <c r="M535">
        <v>32</v>
      </c>
      <c r="N535">
        <v>0</v>
      </c>
      <c r="O535">
        <v>0</v>
      </c>
      <c r="P535">
        <v>0</v>
      </c>
      <c r="X535" t="str">
        <f>Block[[#This Row],[服装]]&amp;Block[[#This Row],[名前]]&amp;Block[[#This Row],[レアリティ]]</f>
        <v>Xmas3二口堅治ICONIC</v>
      </c>
    </row>
    <row r="536" spans="1:24" x14ac:dyDescent="0.25">
      <c r="A536">
        <f>VLOOKUP(Block[[#This Row],[No用]],SetNo[[No.用]:[vlookup 用]],2,FALSE)</f>
        <v>139</v>
      </c>
      <c r="B536">
        <f>IF(ROW()=2,1,IF(A535&lt;&gt;Block[[#This Row],[No]],1,B535+1))</f>
        <v>3</v>
      </c>
      <c r="C536" s="1" t="s">
        <v>1183</v>
      </c>
      <c r="D536" s="1" t="s">
        <v>50</v>
      </c>
      <c r="E536" s="1" t="s">
        <v>77</v>
      </c>
      <c r="F536" s="1" t="s">
        <v>25</v>
      </c>
      <c r="G536" s="1" t="s">
        <v>49</v>
      </c>
      <c r="H536" s="1" t="s">
        <v>71</v>
      </c>
      <c r="I536">
        <v>1</v>
      </c>
      <c r="J536" t="s">
        <v>246</v>
      </c>
      <c r="K536" s="1" t="s">
        <v>177</v>
      </c>
      <c r="L536" s="1" t="s">
        <v>178</v>
      </c>
      <c r="M536">
        <v>29</v>
      </c>
      <c r="N536">
        <v>0</v>
      </c>
      <c r="O536">
        <v>0</v>
      </c>
      <c r="P536">
        <v>0</v>
      </c>
      <c r="X536" t="str">
        <f>Block[[#This Row],[服装]]&amp;Block[[#This Row],[名前]]&amp;Block[[#This Row],[レアリティ]]</f>
        <v>Xmas3二口堅治ICONIC</v>
      </c>
    </row>
    <row r="537" spans="1:24" x14ac:dyDescent="0.25">
      <c r="A537">
        <f>VLOOKUP(Block[[#This Row],[No用]],SetNo[[No.用]:[vlookup 用]],2,FALSE)</f>
        <v>139</v>
      </c>
      <c r="B537">
        <f>IF(ROW()=2,1,IF(A536&lt;&gt;Block[[#This Row],[No]],1,B536+1))</f>
        <v>4</v>
      </c>
      <c r="C537" s="1" t="s">
        <v>1183</v>
      </c>
      <c r="D537" s="1" t="s">
        <v>50</v>
      </c>
      <c r="E537" s="1" t="s">
        <v>77</v>
      </c>
      <c r="F537" s="1" t="s">
        <v>25</v>
      </c>
      <c r="G537" s="1" t="s">
        <v>49</v>
      </c>
      <c r="H537" s="1" t="s">
        <v>71</v>
      </c>
      <c r="I537">
        <v>1</v>
      </c>
      <c r="J537" t="s">
        <v>246</v>
      </c>
      <c r="K537" s="1" t="s">
        <v>247</v>
      </c>
      <c r="L537" s="1" t="s">
        <v>178</v>
      </c>
      <c r="M537">
        <v>29</v>
      </c>
      <c r="N537">
        <v>0</v>
      </c>
      <c r="O537">
        <v>0</v>
      </c>
      <c r="P537">
        <v>0</v>
      </c>
      <c r="X537" t="str">
        <f>Block[[#This Row],[服装]]&amp;Block[[#This Row],[名前]]&amp;Block[[#This Row],[レアリティ]]</f>
        <v>Xmas3二口堅治ICONIC</v>
      </c>
    </row>
    <row r="538" spans="1:24" x14ac:dyDescent="0.25">
      <c r="A538">
        <f>VLOOKUP(Block[[#This Row],[No用]],SetNo[[No.用]:[vlookup 用]],2,FALSE)</f>
        <v>139</v>
      </c>
      <c r="B538">
        <f>IF(ROW()=2,1,IF(A537&lt;&gt;Block[[#This Row],[No]],1,B537+1))</f>
        <v>5</v>
      </c>
      <c r="C538" s="1" t="s">
        <v>1183</v>
      </c>
      <c r="D538" s="1" t="s">
        <v>50</v>
      </c>
      <c r="E538" s="1" t="s">
        <v>77</v>
      </c>
      <c r="F538" s="1" t="s">
        <v>25</v>
      </c>
      <c r="G538" s="1" t="s">
        <v>49</v>
      </c>
      <c r="H538" s="1" t="s">
        <v>71</v>
      </c>
      <c r="I538">
        <v>1</v>
      </c>
      <c r="J538" t="s">
        <v>246</v>
      </c>
      <c r="K538" s="1" t="s">
        <v>792</v>
      </c>
      <c r="L538" s="1" t="s">
        <v>224</v>
      </c>
      <c r="M538">
        <v>42</v>
      </c>
      <c r="N538">
        <v>0</v>
      </c>
      <c r="O538">
        <v>52</v>
      </c>
      <c r="P538">
        <v>0</v>
      </c>
      <c r="R538" s="1" t="s">
        <v>923</v>
      </c>
      <c r="S538" s="1">
        <v>10</v>
      </c>
      <c r="T538" s="1">
        <v>20.29</v>
      </c>
      <c r="U538" s="1">
        <v>13</v>
      </c>
      <c r="V538" s="1">
        <v>25.25</v>
      </c>
      <c r="W538" s="1" t="s">
        <v>1312</v>
      </c>
      <c r="X538" t="str">
        <f>Block[[#This Row],[服装]]&amp;Block[[#This Row],[名前]]&amp;Block[[#This Row],[レアリティ]]</f>
        <v>Xmas3二口堅治ICONIC</v>
      </c>
    </row>
    <row r="539" spans="1:24" x14ac:dyDescent="0.25">
      <c r="A539">
        <f>VLOOKUP(Block[[#This Row],[No用]],SetNo[[No.用]:[vlookup 用]],2,FALSE)</f>
        <v>140</v>
      </c>
      <c r="B539">
        <f>IF(ROW()=2,1,IF(A533&lt;&gt;Block[[#This Row],[No]],1,B533+1))</f>
        <v>1</v>
      </c>
      <c r="C539" t="s">
        <v>205</v>
      </c>
      <c r="D539" t="s">
        <v>361</v>
      </c>
      <c r="E539" t="s">
        <v>23</v>
      </c>
      <c r="F539" t="s">
        <v>31</v>
      </c>
      <c r="G539" t="s">
        <v>49</v>
      </c>
      <c r="H539" t="s">
        <v>71</v>
      </c>
      <c r="I539">
        <v>1</v>
      </c>
      <c r="J539" t="s">
        <v>246</v>
      </c>
      <c r="K539" s="1" t="s">
        <v>174</v>
      </c>
      <c r="L539" s="1" t="s">
        <v>162</v>
      </c>
      <c r="M539">
        <v>28</v>
      </c>
      <c r="N539">
        <v>0</v>
      </c>
      <c r="O539">
        <v>0</v>
      </c>
      <c r="P539">
        <v>0</v>
      </c>
      <c r="X539" t="str">
        <f>Block[[#This Row],[服装]]&amp;Block[[#This Row],[名前]]&amp;Block[[#This Row],[レアリティ]]</f>
        <v>ユニフォーム黄金川貫至ICONIC</v>
      </c>
    </row>
    <row r="540" spans="1:24" x14ac:dyDescent="0.25">
      <c r="A540">
        <f>VLOOKUP(Block[[#This Row],[No用]],SetNo[[No.用]:[vlookup 用]],2,FALSE)</f>
        <v>140</v>
      </c>
      <c r="B540">
        <f>IF(ROW()=2,1,IF(A539&lt;&gt;Block[[#This Row],[No]],1,B539+1))</f>
        <v>2</v>
      </c>
      <c r="C540" t="s">
        <v>205</v>
      </c>
      <c r="D540" t="s">
        <v>361</v>
      </c>
      <c r="E540" t="s">
        <v>23</v>
      </c>
      <c r="F540" t="s">
        <v>31</v>
      </c>
      <c r="G540" t="s">
        <v>49</v>
      </c>
      <c r="H540" t="s">
        <v>71</v>
      </c>
      <c r="I540">
        <v>1</v>
      </c>
      <c r="J540" t="s">
        <v>246</v>
      </c>
      <c r="K540" s="1" t="s">
        <v>175</v>
      </c>
      <c r="L540" s="1" t="s">
        <v>162</v>
      </c>
      <c r="M540">
        <v>28</v>
      </c>
      <c r="N540">
        <v>0</v>
      </c>
      <c r="O540">
        <v>0</v>
      </c>
      <c r="P540">
        <v>0</v>
      </c>
      <c r="X540" t="str">
        <f>Block[[#This Row],[服装]]&amp;Block[[#This Row],[名前]]&amp;Block[[#This Row],[レアリティ]]</f>
        <v>ユニフォーム黄金川貫至ICONIC</v>
      </c>
    </row>
    <row r="541" spans="1:24" x14ac:dyDescent="0.25">
      <c r="A541">
        <f>VLOOKUP(Block[[#This Row],[No用]],SetNo[[No.用]:[vlookup 用]],2,FALSE)</f>
        <v>140</v>
      </c>
      <c r="B541">
        <f>IF(ROW()=2,1,IF(A540&lt;&gt;Block[[#This Row],[No]],1,B540+1))</f>
        <v>3</v>
      </c>
      <c r="C541" t="s">
        <v>205</v>
      </c>
      <c r="D541" t="s">
        <v>361</v>
      </c>
      <c r="E541" t="s">
        <v>23</v>
      </c>
      <c r="F541" t="s">
        <v>31</v>
      </c>
      <c r="G541" t="s">
        <v>49</v>
      </c>
      <c r="H541" t="s">
        <v>71</v>
      </c>
      <c r="I541">
        <v>1</v>
      </c>
      <c r="J541" t="s">
        <v>246</v>
      </c>
      <c r="K541" s="1" t="s">
        <v>177</v>
      </c>
      <c r="L541" s="1" t="s">
        <v>162</v>
      </c>
      <c r="M541">
        <v>28</v>
      </c>
      <c r="N541">
        <v>0</v>
      </c>
      <c r="O541">
        <v>0</v>
      </c>
      <c r="P541">
        <v>0</v>
      </c>
      <c r="X541" t="str">
        <f>Block[[#This Row],[服装]]&amp;Block[[#This Row],[名前]]&amp;Block[[#This Row],[レアリティ]]</f>
        <v>ユニフォーム黄金川貫至ICONIC</v>
      </c>
    </row>
    <row r="542" spans="1:24" x14ac:dyDescent="0.25">
      <c r="A542">
        <f>VLOOKUP(Block[[#This Row],[No用]],SetNo[[No.用]:[vlookup 用]],2,FALSE)</f>
        <v>140</v>
      </c>
      <c r="B542">
        <f>IF(ROW()=2,1,IF(A541&lt;&gt;Block[[#This Row],[No]],1,B541+1))</f>
        <v>4</v>
      </c>
      <c r="C542" t="s">
        <v>205</v>
      </c>
      <c r="D542" t="s">
        <v>361</v>
      </c>
      <c r="E542" t="s">
        <v>23</v>
      </c>
      <c r="F542" t="s">
        <v>31</v>
      </c>
      <c r="G542" t="s">
        <v>49</v>
      </c>
      <c r="H542" t="s">
        <v>71</v>
      </c>
      <c r="I542">
        <v>1</v>
      </c>
      <c r="J542" t="s">
        <v>246</v>
      </c>
      <c r="K542" s="1" t="s">
        <v>247</v>
      </c>
      <c r="L542" s="1" t="s">
        <v>162</v>
      </c>
      <c r="M542">
        <v>28</v>
      </c>
      <c r="N542">
        <v>0</v>
      </c>
      <c r="O542">
        <v>0</v>
      </c>
      <c r="P542">
        <v>0</v>
      </c>
      <c r="X542" t="str">
        <f>Block[[#This Row],[服装]]&amp;Block[[#This Row],[名前]]&amp;Block[[#This Row],[レアリティ]]</f>
        <v>ユニフォーム黄金川貫至ICONIC</v>
      </c>
    </row>
    <row r="543" spans="1:24" x14ac:dyDescent="0.25">
      <c r="A543">
        <f>VLOOKUP(Block[[#This Row],[No用]],SetNo[[No.用]:[vlookup 用]],2,FALSE)</f>
        <v>140</v>
      </c>
      <c r="B543">
        <f>IF(ROW()=2,1,IF(A542&lt;&gt;Block[[#This Row],[No]],1,B542+1))</f>
        <v>5</v>
      </c>
      <c r="C543" t="s">
        <v>205</v>
      </c>
      <c r="D543" t="s">
        <v>361</v>
      </c>
      <c r="E543" t="s">
        <v>23</v>
      </c>
      <c r="F543" t="s">
        <v>31</v>
      </c>
      <c r="G543" t="s">
        <v>49</v>
      </c>
      <c r="H543" t="s">
        <v>71</v>
      </c>
      <c r="I543">
        <v>1</v>
      </c>
      <c r="J543" t="s">
        <v>246</v>
      </c>
      <c r="K543" s="1" t="s">
        <v>183</v>
      </c>
      <c r="L543" s="1" t="s">
        <v>224</v>
      </c>
      <c r="M543">
        <v>45</v>
      </c>
      <c r="N543">
        <v>0</v>
      </c>
      <c r="O543">
        <v>55</v>
      </c>
      <c r="P543">
        <v>0</v>
      </c>
      <c r="X543" t="str">
        <f>Block[[#This Row],[服装]]&amp;Block[[#This Row],[名前]]&amp;Block[[#This Row],[レアリティ]]</f>
        <v>ユニフォーム黄金川貫至ICONIC</v>
      </c>
    </row>
    <row r="544" spans="1:24" x14ac:dyDescent="0.25">
      <c r="A544">
        <f>VLOOKUP(Block[[#This Row],[No用]],SetNo[[No.用]:[vlookup 用]],2,FALSE)</f>
        <v>141</v>
      </c>
      <c r="B544">
        <f>IF(ROW()=2,1,IF(A543&lt;&gt;Block[[#This Row],[No]],1,B543+1))</f>
        <v>1</v>
      </c>
      <c r="C544" t="s">
        <v>149</v>
      </c>
      <c r="D544" t="s">
        <v>361</v>
      </c>
      <c r="E544" t="s">
        <v>23</v>
      </c>
      <c r="F544" t="s">
        <v>31</v>
      </c>
      <c r="G544" t="s">
        <v>49</v>
      </c>
      <c r="H544" t="s">
        <v>71</v>
      </c>
      <c r="I544">
        <v>1</v>
      </c>
      <c r="J544" t="s">
        <v>246</v>
      </c>
      <c r="K544" s="1" t="s">
        <v>174</v>
      </c>
      <c r="L544" s="1" t="s">
        <v>162</v>
      </c>
      <c r="M544">
        <v>28</v>
      </c>
      <c r="N544">
        <v>0</v>
      </c>
      <c r="O544">
        <v>0</v>
      </c>
      <c r="P544">
        <v>0</v>
      </c>
      <c r="X544" t="str">
        <f>Block[[#This Row],[服装]]&amp;Block[[#This Row],[名前]]&amp;Block[[#This Row],[レアリティ]]</f>
        <v>制服黄金川貫至ICONIC</v>
      </c>
    </row>
    <row r="545" spans="1:24" x14ac:dyDescent="0.25">
      <c r="A545">
        <f>VLOOKUP(Block[[#This Row],[No用]],SetNo[[No.用]:[vlookup 用]],2,FALSE)</f>
        <v>141</v>
      </c>
      <c r="B545">
        <f>IF(ROW()=2,1,IF(A544&lt;&gt;Block[[#This Row],[No]],1,B544+1))</f>
        <v>2</v>
      </c>
      <c r="C545" t="s">
        <v>149</v>
      </c>
      <c r="D545" t="s">
        <v>361</v>
      </c>
      <c r="E545" t="s">
        <v>23</v>
      </c>
      <c r="F545" t="s">
        <v>31</v>
      </c>
      <c r="G545" t="s">
        <v>49</v>
      </c>
      <c r="H545" t="s">
        <v>71</v>
      </c>
      <c r="I545">
        <v>1</v>
      </c>
      <c r="J545" t="s">
        <v>246</v>
      </c>
      <c r="K545" s="1" t="s">
        <v>175</v>
      </c>
      <c r="L545" s="1" t="s">
        <v>178</v>
      </c>
      <c r="M545">
        <v>30</v>
      </c>
      <c r="N545">
        <v>0</v>
      </c>
      <c r="O545">
        <v>0</v>
      </c>
      <c r="P545">
        <v>0</v>
      </c>
      <c r="X545" t="str">
        <f>Block[[#This Row],[服装]]&amp;Block[[#This Row],[名前]]&amp;Block[[#This Row],[レアリティ]]</f>
        <v>制服黄金川貫至ICONIC</v>
      </c>
    </row>
    <row r="546" spans="1:24" x14ac:dyDescent="0.25">
      <c r="A546">
        <f>VLOOKUP(Block[[#This Row],[No用]],SetNo[[No.用]:[vlookup 用]],2,FALSE)</f>
        <v>141</v>
      </c>
      <c r="B546">
        <f>IF(ROW()=2,1,IF(A545&lt;&gt;Block[[#This Row],[No]],1,B545+1))</f>
        <v>3</v>
      </c>
      <c r="C546" t="s">
        <v>149</v>
      </c>
      <c r="D546" t="s">
        <v>361</v>
      </c>
      <c r="E546" t="s">
        <v>23</v>
      </c>
      <c r="F546" t="s">
        <v>31</v>
      </c>
      <c r="G546" t="s">
        <v>49</v>
      </c>
      <c r="H546" t="s">
        <v>71</v>
      </c>
      <c r="I546">
        <v>1</v>
      </c>
      <c r="J546" t="s">
        <v>246</v>
      </c>
      <c r="K546" s="1" t="s">
        <v>177</v>
      </c>
      <c r="L546" s="1" t="s">
        <v>162</v>
      </c>
      <c r="M546">
        <v>28</v>
      </c>
      <c r="N546">
        <v>0</v>
      </c>
      <c r="O546">
        <v>0</v>
      </c>
      <c r="P546">
        <v>0</v>
      </c>
      <c r="X546" t="str">
        <f>Block[[#This Row],[服装]]&amp;Block[[#This Row],[名前]]&amp;Block[[#This Row],[レアリティ]]</f>
        <v>制服黄金川貫至ICONIC</v>
      </c>
    </row>
    <row r="547" spans="1:24" x14ac:dyDescent="0.25">
      <c r="A547">
        <f>VLOOKUP(Block[[#This Row],[No用]],SetNo[[No.用]:[vlookup 用]],2,FALSE)</f>
        <v>141</v>
      </c>
      <c r="B547">
        <f>IF(ROW()=2,1,IF(A546&lt;&gt;Block[[#This Row],[No]],1,B546+1))</f>
        <v>4</v>
      </c>
      <c r="C547" t="s">
        <v>149</v>
      </c>
      <c r="D547" t="s">
        <v>361</v>
      </c>
      <c r="E547" t="s">
        <v>23</v>
      </c>
      <c r="F547" t="s">
        <v>31</v>
      </c>
      <c r="G547" t="s">
        <v>49</v>
      </c>
      <c r="H547" t="s">
        <v>71</v>
      </c>
      <c r="I547">
        <v>1</v>
      </c>
      <c r="J547" t="s">
        <v>246</v>
      </c>
      <c r="K547" s="1" t="s">
        <v>247</v>
      </c>
      <c r="L547" s="1" t="s">
        <v>178</v>
      </c>
      <c r="M547">
        <v>30</v>
      </c>
      <c r="N547">
        <v>0</v>
      </c>
      <c r="O547">
        <v>0</v>
      </c>
      <c r="P547">
        <v>0</v>
      </c>
      <c r="X547" t="str">
        <f>Block[[#This Row],[服装]]&amp;Block[[#This Row],[名前]]&amp;Block[[#This Row],[レアリティ]]</f>
        <v>制服黄金川貫至ICONIC</v>
      </c>
    </row>
    <row r="548" spans="1:24" x14ac:dyDescent="0.25">
      <c r="A548">
        <f>VLOOKUP(Block[[#This Row],[No用]],SetNo[[No.用]:[vlookup 用]],2,FALSE)</f>
        <v>141</v>
      </c>
      <c r="B548">
        <f>IF(ROW()=2,1,IF(A547&lt;&gt;Block[[#This Row],[No]],1,B547+1))</f>
        <v>5</v>
      </c>
      <c r="C548" t="s">
        <v>149</v>
      </c>
      <c r="D548" t="s">
        <v>361</v>
      </c>
      <c r="E548" t="s">
        <v>23</v>
      </c>
      <c r="F548" t="s">
        <v>31</v>
      </c>
      <c r="G548" t="s">
        <v>49</v>
      </c>
      <c r="H548" t="s">
        <v>71</v>
      </c>
      <c r="I548">
        <v>1</v>
      </c>
      <c r="J548" t="s">
        <v>246</v>
      </c>
      <c r="K548" s="1" t="s">
        <v>183</v>
      </c>
      <c r="L548" s="1" t="s">
        <v>224</v>
      </c>
      <c r="M548">
        <v>45</v>
      </c>
      <c r="N548">
        <v>0</v>
      </c>
      <c r="O548">
        <v>55</v>
      </c>
      <c r="P548">
        <v>0</v>
      </c>
      <c r="X548" t="str">
        <f>Block[[#This Row],[服装]]&amp;Block[[#This Row],[名前]]&amp;Block[[#This Row],[レアリティ]]</f>
        <v>制服黄金川貫至ICONIC</v>
      </c>
    </row>
    <row r="549" spans="1:24" x14ac:dyDescent="0.25">
      <c r="A549">
        <f>VLOOKUP(Block[[#This Row],[No用]],SetNo[[No.用]:[vlookup 用]],2,FALSE)</f>
        <v>142</v>
      </c>
      <c r="B549">
        <f>IF(ROW()=2,1,IF(A548&lt;&gt;Block[[#This Row],[No]],1,B548+1))</f>
        <v>1</v>
      </c>
      <c r="C549" s="1" t="s">
        <v>552</v>
      </c>
      <c r="D549" t="s">
        <v>361</v>
      </c>
      <c r="E549" s="1" t="s">
        <v>90</v>
      </c>
      <c r="F549" t="s">
        <v>31</v>
      </c>
      <c r="G549" t="s">
        <v>49</v>
      </c>
      <c r="H549" t="s">
        <v>71</v>
      </c>
      <c r="I549">
        <v>1</v>
      </c>
      <c r="J549" t="s">
        <v>246</v>
      </c>
      <c r="K549" s="1" t="s">
        <v>174</v>
      </c>
      <c r="L549" s="1" t="s">
        <v>162</v>
      </c>
      <c r="M549">
        <v>28</v>
      </c>
      <c r="N549">
        <v>0</v>
      </c>
      <c r="O549">
        <v>0</v>
      </c>
      <c r="P549">
        <v>0</v>
      </c>
      <c r="X549" t="str">
        <f>Block[[#This Row],[服装]]&amp;Block[[#This Row],[名前]]&amp;Block[[#This Row],[レアリティ]]</f>
        <v>職業体験黄金川貫至ICONIC</v>
      </c>
    </row>
    <row r="550" spans="1:24" x14ac:dyDescent="0.25">
      <c r="A550">
        <f>VLOOKUP(Block[[#This Row],[No用]],SetNo[[No.用]:[vlookup 用]],2,FALSE)</f>
        <v>142</v>
      </c>
      <c r="B550">
        <f>IF(ROW()=2,1,IF(A549&lt;&gt;Block[[#This Row],[No]],1,B549+1))</f>
        <v>2</v>
      </c>
      <c r="C550" s="1" t="s">
        <v>552</v>
      </c>
      <c r="D550" t="s">
        <v>361</v>
      </c>
      <c r="E550" s="1" t="s">
        <v>90</v>
      </c>
      <c r="F550" t="s">
        <v>31</v>
      </c>
      <c r="G550" t="s">
        <v>49</v>
      </c>
      <c r="H550" t="s">
        <v>71</v>
      </c>
      <c r="I550">
        <v>1</v>
      </c>
      <c r="J550" t="s">
        <v>246</v>
      </c>
      <c r="K550" s="1" t="s">
        <v>175</v>
      </c>
      <c r="L550" s="1" t="s">
        <v>162</v>
      </c>
      <c r="M550">
        <v>28</v>
      </c>
      <c r="N550">
        <v>0</v>
      </c>
      <c r="O550">
        <v>0</v>
      </c>
      <c r="P550">
        <v>0</v>
      </c>
      <c r="X550" t="str">
        <f>Block[[#This Row],[服装]]&amp;Block[[#This Row],[名前]]&amp;Block[[#This Row],[レアリティ]]</f>
        <v>職業体験黄金川貫至ICONIC</v>
      </c>
    </row>
    <row r="551" spans="1:24" x14ac:dyDescent="0.25">
      <c r="A551">
        <f>VLOOKUP(Block[[#This Row],[No用]],SetNo[[No.用]:[vlookup 用]],2,FALSE)</f>
        <v>142</v>
      </c>
      <c r="B551">
        <f>IF(ROW()=2,1,IF(A550&lt;&gt;Block[[#This Row],[No]],1,B550+1))</f>
        <v>3</v>
      </c>
      <c r="C551" s="1" t="s">
        <v>552</v>
      </c>
      <c r="D551" t="s">
        <v>361</v>
      </c>
      <c r="E551" s="1" t="s">
        <v>90</v>
      </c>
      <c r="F551" t="s">
        <v>31</v>
      </c>
      <c r="G551" t="s">
        <v>49</v>
      </c>
      <c r="H551" t="s">
        <v>71</v>
      </c>
      <c r="I551">
        <v>1</v>
      </c>
      <c r="J551" t="s">
        <v>246</v>
      </c>
      <c r="K551" s="1" t="s">
        <v>177</v>
      </c>
      <c r="L551" s="1" t="s">
        <v>162</v>
      </c>
      <c r="M551">
        <v>28</v>
      </c>
      <c r="N551">
        <v>0</v>
      </c>
      <c r="O551">
        <v>0</v>
      </c>
      <c r="P551">
        <v>0</v>
      </c>
      <c r="X551" t="str">
        <f>Block[[#This Row],[服装]]&amp;Block[[#This Row],[名前]]&amp;Block[[#This Row],[レアリティ]]</f>
        <v>職業体験黄金川貫至ICONIC</v>
      </c>
    </row>
    <row r="552" spans="1:24" x14ac:dyDescent="0.25">
      <c r="A552">
        <f>VLOOKUP(Block[[#This Row],[No用]],SetNo[[No.用]:[vlookup 用]],2,FALSE)</f>
        <v>142</v>
      </c>
      <c r="B552">
        <f>IF(ROW()=2,1,IF(A551&lt;&gt;Block[[#This Row],[No]],1,B551+1))</f>
        <v>4</v>
      </c>
      <c r="C552" s="1" t="s">
        <v>552</v>
      </c>
      <c r="D552" t="s">
        <v>361</v>
      </c>
      <c r="E552" s="1" t="s">
        <v>90</v>
      </c>
      <c r="F552" t="s">
        <v>31</v>
      </c>
      <c r="G552" t="s">
        <v>49</v>
      </c>
      <c r="H552" t="s">
        <v>71</v>
      </c>
      <c r="I552">
        <v>1</v>
      </c>
      <c r="J552" t="s">
        <v>246</v>
      </c>
      <c r="K552" s="1" t="s">
        <v>247</v>
      </c>
      <c r="L552" s="1" t="s">
        <v>162</v>
      </c>
      <c r="M552">
        <v>28</v>
      </c>
      <c r="N552">
        <v>0</v>
      </c>
      <c r="O552">
        <v>0</v>
      </c>
      <c r="P552">
        <v>0</v>
      </c>
      <c r="X552" t="str">
        <f>Block[[#This Row],[服装]]&amp;Block[[#This Row],[名前]]&amp;Block[[#This Row],[レアリティ]]</f>
        <v>職業体験黄金川貫至ICONIC</v>
      </c>
    </row>
    <row r="553" spans="1:24" x14ac:dyDescent="0.25">
      <c r="A553">
        <f>VLOOKUP(Block[[#This Row],[No用]],SetNo[[No.用]:[vlookup 用]],2,FALSE)</f>
        <v>143</v>
      </c>
      <c r="B553">
        <f>IF(ROW()=2,1,IF(A552&lt;&gt;Block[[#This Row],[No]],1,B552+1))</f>
        <v>1</v>
      </c>
      <c r="C553" s="1" t="s">
        <v>727</v>
      </c>
      <c r="D553" s="1" t="s">
        <v>361</v>
      </c>
      <c r="E553" s="1" t="s">
        <v>77</v>
      </c>
      <c r="F553" s="1" t="s">
        <v>31</v>
      </c>
      <c r="G553" s="1" t="s">
        <v>49</v>
      </c>
      <c r="H553" s="1" t="s">
        <v>71</v>
      </c>
      <c r="I553">
        <v>1</v>
      </c>
      <c r="J553" t="s">
        <v>246</v>
      </c>
      <c r="K553" s="1" t="s">
        <v>174</v>
      </c>
      <c r="L553" s="1" t="s">
        <v>173</v>
      </c>
      <c r="M553">
        <v>34</v>
      </c>
      <c r="N553">
        <v>0</v>
      </c>
      <c r="O553">
        <v>0</v>
      </c>
      <c r="P553">
        <v>0</v>
      </c>
      <c r="X553" t="str">
        <f>Block[[#This Row],[服装]]&amp;Block[[#This Row],[名前]]&amp;Block[[#This Row],[レアリティ]]</f>
        <v>スパイ黄金川貫至ICONIC</v>
      </c>
    </row>
    <row r="554" spans="1:24" x14ac:dyDescent="0.25">
      <c r="A554">
        <f>VLOOKUP(Block[[#This Row],[No用]],SetNo[[No.用]:[vlookup 用]],2,FALSE)</f>
        <v>143</v>
      </c>
      <c r="B554">
        <f>IF(ROW()=2,1,IF(A553&lt;&gt;Block[[#This Row],[No]],1,B553+1))</f>
        <v>2</v>
      </c>
      <c r="C554" s="1" t="s">
        <v>727</v>
      </c>
      <c r="D554" s="1" t="s">
        <v>361</v>
      </c>
      <c r="E554" s="1" t="s">
        <v>77</v>
      </c>
      <c r="F554" s="1" t="s">
        <v>31</v>
      </c>
      <c r="G554" s="1" t="s">
        <v>49</v>
      </c>
      <c r="H554" s="1" t="s">
        <v>71</v>
      </c>
      <c r="I554">
        <v>1</v>
      </c>
      <c r="J554" t="s">
        <v>246</v>
      </c>
      <c r="K554" s="1" t="s">
        <v>175</v>
      </c>
      <c r="L554" s="1" t="s">
        <v>173</v>
      </c>
      <c r="M554">
        <v>34</v>
      </c>
      <c r="N554">
        <v>0</v>
      </c>
      <c r="O554">
        <v>0</v>
      </c>
      <c r="P554">
        <v>0</v>
      </c>
      <c r="X554" t="str">
        <f>Block[[#This Row],[服装]]&amp;Block[[#This Row],[名前]]&amp;Block[[#This Row],[レアリティ]]</f>
        <v>スパイ黄金川貫至ICONIC</v>
      </c>
    </row>
    <row r="555" spans="1:24" x14ac:dyDescent="0.25">
      <c r="A555">
        <f>VLOOKUP(Block[[#This Row],[No用]],SetNo[[No.用]:[vlookup 用]],2,FALSE)</f>
        <v>143</v>
      </c>
      <c r="B555">
        <f>IF(ROW()=2,1,IF(A554&lt;&gt;Block[[#This Row],[No]],1,B554+1))</f>
        <v>3</v>
      </c>
      <c r="C555" s="1" t="s">
        <v>727</v>
      </c>
      <c r="D555" s="1" t="s">
        <v>361</v>
      </c>
      <c r="E555" s="1" t="s">
        <v>77</v>
      </c>
      <c r="F555" s="1" t="s">
        <v>31</v>
      </c>
      <c r="G555" s="1" t="s">
        <v>49</v>
      </c>
      <c r="H555" s="1" t="s">
        <v>71</v>
      </c>
      <c r="I555">
        <v>1</v>
      </c>
      <c r="J555" t="s">
        <v>246</v>
      </c>
      <c r="K555" s="1" t="s">
        <v>179</v>
      </c>
      <c r="L555" s="1" t="s">
        <v>178</v>
      </c>
      <c r="M555">
        <v>31</v>
      </c>
      <c r="N555">
        <v>0</v>
      </c>
      <c r="O555">
        <v>0</v>
      </c>
      <c r="P555">
        <v>0</v>
      </c>
      <c r="X555" t="str">
        <f>Block[[#This Row],[服装]]&amp;Block[[#This Row],[名前]]&amp;Block[[#This Row],[レアリティ]]</f>
        <v>スパイ黄金川貫至ICONIC</v>
      </c>
    </row>
    <row r="556" spans="1:24" x14ac:dyDescent="0.25">
      <c r="A556">
        <f>VLOOKUP(Block[[#This Row],[No用]],SetNo[[No.用]:[vlookup 用]],2,FALSE)</f>
        <v>143</v>
      </c>
      <c r="B556">
        <f>IF(ROW()=2,1,IF(A555&lt;&gt;Block[[#This Row],[No]],1,B555+1))</f>
        <v>4</v>
      </c>
      <c r="C556" s="1" t="s">
        <v>727</v>
      </c>
      <c r="D556" s="1" t="s">
        <v>361</v>
      </c>
      <c r="E556" s="1" t="s">
        <v>77</v>
      </c>
      <c r="F556" s="1" t="s">
        <v>31</v>
      </c>
      <c r="G556" s="1" t="s">
        <v>49</v>
      </c>
      <c r="H556" s="1" t="s">
        <v>71</v>
      </c>
      <c r="I556">
        <v>1</v>
      </c>
      <c r="J556" t="s">
        <v>246</v>
      </c>
      <c r="K556" s="1" t="s">
        <v>247</v>
      </c>
      <c r="L556" s="1" t="s">
        <v>178</v>
      </c>
      <c r="M556">
        <v>31</v>
      </c>
      <c r="N556">
        <v>0</v>
      </c>
      <c r="O556">
        <v>0</v>
      </c>
      <c r="P556">
        <v>0</v>
      </c>
      <c r="X556" t="str">
        <f>Block[[#This Row],[服装]]&amp;Block[[#This Row],[名前]]&amp;Block[[#This Row],[レアリティ]]</f>
        <v>スパイ黄金川貫至ICONIC</v>
      </c>
    </row>
    <row r="557" spans="1:24" x14ac:dyDescent="0.25">
      <c r="A557">
        <f>VLOOKUP(Block[[#This Row],[No用]],SetNo[[No.用]:[vlookup 用]],2,FALSE)</f>
        <v>143</v>
      </c>
      <c r="B557">
        <f>IF(ROW()=2,1,IF(A556&lt;&gt;Block[[#This Row],[No]],1,B556+1))</f>
        <v>5</v>
      </c>
      <c r="C557" s="1" t="s">
        <v>727</v>
      </c>
      <c r="D557" s="1" t="s">
        <v>361</v>
      </c>
      <c r="E557" s="1" t="s">
        <v>77</v>
      </c>
      <c r="F557" s="1" t="s">
        <v>31</v>
      </c>
      <c r="G557" s="1" t="s">
        <v>49</v>
      </c>
      <c r="H557" s="1" t="s">
        <v>71</v>
      </c>
      <c r="I557">
        <v>1</v>
      </c>
      <c r="J557" t="s">
        <v>246</v>
      </c>
      <c r="K557" s="1" t="s">
        <v>183</v>
      </c>
      <c r="L557" s="1" t="s">
        <v>224</v>
      </c>
      <c r="M557">
        <v>45</v>
      </c>
      <c r="N557">
        <v>0</v>
      </c>
      <c r="O557">
        <v>55</v>
      </c>
      <c r="P557">
        <v>0</v>
      </c>
      <c r="X557" t="str">
        <f>Block[[#This Row],[服装]]&amp;Block[[#This Row],[名前]]&amp;Block[[#This Row],[レアリティ]]</f>
        <v>スパイ黄金川貫至ICONIC</v>
      </c>
    </row>
    <row r="558" spans="1:24" x14ac:dyDescent="0.25">
      <c r="A558">
        <f>VLOOKUP(Block[[#This Row],[No用]],SetNo[[No.用]:[vlookup 用]],2,FALSE)</f>
        <v>144</v>
      </c>
      <c r="B558">
        <f>IF(ROW()=2,1,IF(A557&lt;&gt;Block[[#This Row],[No]],1,B557+1))</f>
        <v>1</v>
      </c>
      <c r="C558" s="1" t="s">
        <v>1016</v>
      </c>
      <c r="D558" s="1" t="s">
        <v>361</v>
      </c>
      <c r="E558" s="1" t="s">
        <v>73</v>
      </c>
      <c r="F558" s="1" t="s">
        <v>31</v>
      </c>
      <c r="G558" s="1" t="s">
        <v>49</v>
      </c>
      <c r="H558" s="1" t="s">
        <v>71</v>
      </c>
      <c r="I558">
        <v>1</v>
      </c>
      <c r="J558" t="s">
        <v>246</v>
      </c>
      <c r="K558" s="1" t="s">
        <v>174</v>
      </c>
      <c r="L558" s="1" t="s">
        <v>162</v>
      </c>
      <c r="M558">
        <v>28</v>
      </c>
      <c r="N558">
        <v>0</v>
      </c>
      <c r="O558">
        <v>0</v>
      </c>
      <c r="P558">
        <v>0</v>
      </c>
      <c r="X558" t="str">
        <f>Block[[#This Row],[服装]]&amp;Block[[#This Row],[名前]]&amp;Block[[#This Row],[レアリティ]]</f>
        <v>焼き芋黄金川貫至ICONIC</v>
      </c>
    </row>
    <row r="559" spans="1:24" x14ac:dyDescent="0.25">
      <c r="A559">
        <f>VLOOKUP(Block[[#This Row],[No用]],SetNo[[No.用]:[vlookup 用]],2,FALSE)</f>
        <v>144</v>
      </c>
      <c r="B559">
        <f>IF(ROW()=2,1,IF(A558&lt;&gt;Block[[#This Row],[No]],1,B558+1))</f>
        <v>2</v>
      </c>
      <c r="C559" s="1" t="s">
        <v>1016</v>
      </c>
      <c r="D559" s="1" t="s">
        <v>361</v>
      </c>
      <c r="E559" s="1" t="s">
        <v>73</v>
      </c>
      <c r="F559" s="1" t="s">
        <v>31</v>
      </c>
      <c r="G559" s="1" t="s">
        <v>49</v>
      </c>
      <c r="H559" s="1" t="s">
        <v>71</v>
      </c>
      <c r="I559">
        <v>1</v>
      </c>
      <c r="J559" t="s">
        <v>246</v>
      </c>
      <c r="K559" s="1" t="s">
        <v>175</v>
      </c>
      <c r="L559" s="1" t="s">
        <v>178</v>
      </c>
      <c r="M559">
        <v>30</v>
      </c>
      <c r="N559">
        <v>0</v>
      </c>
      <c r="O559">
        <v>0</v>
      </c>
      <c r="P559">
        <v>0</v>
      </c>
      <c r="X559" t="str">
        <f>Block[[#This Row],[服装]]&amp;Block[[#This Row],[名前]]&amp;Block[[#This Row],[レアリティ]]</f>
        <v>焼き芋黄金川貫至ICONIC</v>
      </c>
    </row>
    <row r="560" spans="1:24" x14ac:dyDescent="0.25">
      <c r="A560">
        <f>VLOOKUP(Block[[#This Row],[No用]],SetNo[[No.用]:[vlookup 用]],2,FALSE)</f>
        <v>144</v>
      </c>
      <c r="B560">
        <f>IF(ROW()=2,1,IF(A559&lt;&gt;Block[[#This Row],[No]],1,B559+1))</f>
        <v>3</v>
      </c>
      <c r="C560" s="1" t="s">
        <v>1016</v>
      </c>
      <c r="D560" s="1" t="s">
        <v>361</v>
      </c>
      <c r="E560" s="1" t="s">
        <v>73</v>
      </c>
      <c r="F560" s="1" t="s">
        <v>31</v>
      </c>
      <c r="G560" s="1" t="s">
        <v>49</v>
      </c>
      <c r="H560" s="1" t="s">
        <v>71</v>
      </c>
      <c r="I560">
        <v>1</v>
      </c>
      <c r="J560" t="s">
        <v>246</v>
      </c>
      <c r="K560" s="1" t="s">
        <v>177</v>
      </c>
      <c r="L560" s="1" t="s">
        <v>162</v>
      </c>
      <c r="M560">
        <v>28</v>
      </c>
      <c r="N560">
        <v>0</v>
      </c>
      <c r="O560">
        <v>0</v>
      </c>
      <c r="P560">
        <v>0</v>
      </c>
      <c r="X560" t="str">
        <f>Block[[#This Row],[服装]]&amp;Block[[#This Row],[名前]]&amp;Block[[#This Row],[レアリティ]]</f>
        <v>焼き芋黄金川貫至ICONIC</v>
      </c>
    </row>
    <row r="561" spans="1:24" x14ac:dyDescent="0.25">
      <c r="A561">
        <f>VLOOKUP(Block[[#This Row],[No用]],SetNo[[No.用]:[vlookup 用]],2,FALSE)</f>
        <v>144</v>
      </c>
      <c r="B561">
        <f>IF(ROW()=2,1,IF(A560&lt;&gt;Block[[#This Row],[No]],1,B560+1))</f>
        <v>4</v>
      </c>
      <c r="C561" s="1" t="s">
        <v>1016</v>
      </c>
      <c r="D561" s="1" t="s">
        <v>361</v>
      </c>
      <c r="E561" s="1" t="s">
        <v>73</v>
      </c>
      <c r="F561" s="1" t="s">
        <v>31</v>
      </c>
      <c r="G561" s="1" t="s">
        <v>49</v>
      </c>
      <c r="H561" s="1" t="s">
        <v>71</v>
      </c>
      <c r="I561">
        <v>1</v>
      </c>
      <c r="J561" t="s">
        <v>246</v>
      </c>
      <c r="K561" s="1" t="s">
        <v>247</v>
      </c>
      <c r="L561" s="1" t="s">
        <v>178</v>
      </c>
      <c r="M561">
        <v>30</v>
      </c>
      <c r="N561">
        <v>0</v>
      </c>
      <c r="O561">
        <v>0</v>
      </c>
      <c r="P561">
        <v>0</v>
      </c>
      <c r="X561" t="str">
        <f>Block[[#This Row],[服装]]&amp;Block[[#This Row],[名前]]&amp;Block[[#This Row],[レアリティ]]</f>
        <v>焼き芋黄金川貫至ICONIC</v>
      </c>
    </row>
    <row r="562" spans="1:24" x14ac:dyDescent="0.25">
      <c r="A562">
        <f>VLOOKUP(Block[[#This Row],[No用]],SetNo[[No.用]:[vlookup 用]],2,FALSE)</f>
        <v>145</v>
      </c>
      <c r="B562">
        <f>IF(ROW()=2,1,IF(A561&lt;&gt;Block[[#This Row],[No]],1,B561+1))</f>
        <v>1</v>
      </c>
      <c r="C562" s="1" t="s">
        <v>1559</v>
      </c>
      <c r="D562" s="1" t="s">
        <v>361</v>
      </c>
      <c r="E562" s="1" t="s">
        <v>90</v>
      </c>
      <c r="F562" s="1" t="s">
        <v>31</v>
      </c>
      <c r="G562" s="1" t="s">
        <v>49</v>
      </c>
      <c r="H562" s="1" t="s">
        <v>71</v>
      </c>
      <c r="I562">
        <v>1</v>
      </c>
      <c r="J562" t="s">
        <v>246</v>
      </c>
      <c r="K562" s="1" t="s">
        <v>174</v>
      </c>
      <c r="L562" s="1" t="s">
        <v>173</v>
      </c>
      <c r="M562">
        <v>35</v>
      </c>
      <c r="N562">
        <v>0</v>
      </c>
      <c r="O562">
        <v>0</v>
      </c>
      <c r="P562">
        <v>0</v>
      </c>
      <c r="X562" t="str">
        <f>Block[[#This Row],[服装]]&amp;Block[[#This Row],[名前]]&amp;Block[[#This Row],[レアリティ]]</f>
        <v>格ゲー黄金川貫至ICONIC</v>
      </c>
    </row>
    <row r="563" spans="1:24" x14ac:dyDescent="0.25">
      <c r="A563">
        <f>VLOOKUP(Block[[#This Row],[No用]],SetNo[[No.用]:[vlookup 用]],2,FALSE)</f>
        <v>145</v>
      </c>
      <c r="B563">
        <f>IF(ROW()=2,1,IF(A562&lt;&gt;Block[[#This Row],[No]],1,B562+1))</f>
        <v>2</v>
      </c>
      <c r="C563" s="1" t="s">
        <v>1559</v>
      </c>
      <c r="D563" s="1" t="s">
        <v>361</v>
      </c>
      <c r="E563" s="1" t="s">
        <v>90</v>
      </c>
      <c r="F563" s="1" t="s">
        <v>31</v>
      </c>
      <c r="G563" s="1" t="s">
        <v>49</v>
      </c>
      <c r="H563" s="1" t="s">
        <v>71</v>
      </c>
      <c r="I563">
        <v>1</v>
      </c>
      <c r="J563" t="s">
        <v>246</v>
      </c>
      <c r="K563" s="1" t="s">
        <v>175</v>
      </c>
      <c r="L563" s="1" t="s">
        <v>173</v>
      </c>
      <c r="M563">
        <v>35</v>
      </c>
      <c r="N563">
        <v>0</v>
      </c>
      <c r="O563">
        <v>0</v>
      </c>
      <c r="P563">
        <v>0</v>
      </c>
      <c r="X563" t="str">
        <f>Block[[#This Row],[服装]]&amp;Block[[#This Row],[名前]]&amp;Block[[#This Row],[レアリティ]]</f>
        <v>格ゲー黄金川貫至ICONIC</v>
      </c>
    </row>
    <row r="564" spans="1:24" x14ac:dyDescent="0.25">
      <c r="A564">
        <f>VLOOKUP(Block[[#This Row],[No用]],SetNo[[No.用]:[vlookup 用]],2,FALSE)</f>
        <v>145</v>
      </c>
      <c r="B564">
        <f>IF(ROW()=2,1,IF(A563&lt;&gt;Block[[#This Row],[No]],1,B563+1))</f>
        <v>3</v>
      </c>
      <c r="C564" s="1" t="s">
        <v>1559</v>
      </c>
      <c r="D564" s="1" t="s">
        <v>361</v>
      </c>
      <c r="E564" s="1" t="s">
        <v>90</v>
      </c>
      <c r="F564" s="1" t="s">
        <v>31</v>
      </c>
      <c r="G564" s="1" t="s">
        <v>49</v>
      </c>
      <c r="H564" s="1" t="s">
        <v>71</v>
      </c>
      <c r="I564">
        <v>1</v>
      </c>
      <c r="J564" t="s">
        <v>246</v>
      </c>
      <c r="K564" s="1" t="s">
        <v>179</v>
      </c>
      <c r="L564" s="1" t="s">
        <v>173</v>
      </c>
      <c r="M564">
        <v>35</v>
      </c>
      <c r="N564">
        <v>0</v>
      </c>
      <c r="O564">
        <v>0</v>
      </c>
      <c r="P564">
        <v>0</v>
      </c>
      <c r="X564" t="str">
        <f>Block[[#This Row],[服装]]&amp;Block[[#This Row],[名前]]&amp;Block[[#This Row],[レアリティ]]</f>
        <v>格ゲー黄金川貫至ICONIC</v>
      </c>
    </row>
    <row r="565" spans="1:24" x14ac:dyDescent="0.25">
      <c r="A565">
        <f>VLOOKUP(Block[[#This Row],[No用]],SetNo[[No.用]:[vlookup 用]],2,FALSE)</f>
        <v>145</v>
      </c>
      <c r="B565">
        <f>IF(ROW()=2,1,IF(A564&lt;&gt;Block[[#This Row],[No]],1,B564+1))</f>
        <v>4</v>
      </c>
      <c r="C565" s="1" t="s">
        <v>1559</v>
      </c>
      <c r="D565" s="1" t="s">
        <v>361</v>
      </c>
      <c r="E565" s="1" t="s">
        <v>90</v>
      </c>
      <c r="F565" s="1" t="s">
        <v>31</v>
      </c>
      <c r="G565" s="1" t="s">
        <v>49</v>
      </c>
      <c r="H565" s="1" t="s">
        <v>71</v>
      </c>
      <c r="I565">
        <v>1</v>
      </c>
      <c r="J565" t="s">
        <v>246</v>
      </c>
      <c r="K565" s="1" t="s">
        <v>247</v>
      </c>
      <c r="L565" s="1" t="s">
        <v>178</v>
      </c>
      <c r="M565">
        <v>32</v>
      </c>
      <c r="N565">
        <v>0</v>
      </c>
      <c r="O565">
        <v>0</v>
      </c>
      <c r="P565">
        <v>0</v>
      </c>
      <c r="X565" t="str">
        <f>Block[[#This Row],[服装]]&amp;Block[[#This Row],[名前]]&amp;Block[[#This Row],[レアリティ]]</f>
        <v>格ゲー黄金川貫至ICONIC</v>
      </c>
    </row>
    <row r="566" spans="1:24" x14ac:dyDescent="0.25">
      <c r="A566">
        <f>VLOOKUP(Block[[#This Row],[No用]],SetNo[[No.用]:[vlookup 用]],2,FALSE)</f>
        <v>145</v>
      </c>
      <c r="B566">
        <f>IF(ROW()=2,1,IF(A565&lt;&gt;Block[[#This Row],[No]],1,B565+1))</f>
        <v>5</v>
      </c>
      <c r="C566" s="1" t="s">
        <v>1559</v>
      </c>
      <c r="D566" s="1" t="s">
        <v>361</v>
      </c>
      <c r="E566" s="1" t="s">
        <v>90</v>
      </c>
      <c r="F566" s="1" t="s">
        <v>31</v>
      </c>
      <c r="G566" s="1" t="s">
        <v>49</v>
      </c>
      <c r="H566" s="1" t="s">
        <v>71</v>
      </c>
      <c r="I566">
        <v>1</v>
      </c>
      <c r="J566" t="s">
        <v>246</v>
      </c>
      <c r="K566" s="1" t="s">
        <v>183</v>
      </c>
      <c r="L566" s="1" t="s">
        <v>224</v>
      </c>
      <c r="M566">
        <v>47</v>
      </c>
      <c r="N566">
        <v>0</v>
      </c>
      <c r="O566">
        <v>57</v>
      </c>
      <c r="P566">
        <v>0</v>
      </c>
      <c r="W566" s="1" t="s">
        <v>1644</v>
      </c>
      <c r="X566" t="str">
        <f>Block[[#This Row],[服装]]&amp;Block[[#This Row],[名前]]&amp;Block[[#This Row],[レアリティ]]</f>
        <v>格ゲー黄金川貫至ICONIC</v>
      </c>
    </row>
    <row r="567" spans="1:24" x14ac:dyDescent="0.25">
      <c r="A567">
        <f>VLOOKUP(Block[[#This Row],[No用]],SetNo[[No.用]:[vlookup 用]],2,FALSE)</f>
        <v>145</v>
      </c>
      <c r="B567">
        <f>IF(ROW()=2,1,IF(A566&lt;&gt;Block[[#This Row],[No]],1,B566+1))</f>
        <v>6</v>
      </c>
      <c r="C567" s="1" t="s">
        <v>1559</v>
      </c>
      <c r="D567" s="1" t="s">
        <v>361</v>
      </c>
      <c r="E567" s="1" t="s">
        <v>90</v>
      </c>
      <c r="F567" s="1" t="s">
        <v>31</v>
      </c>
      <c r="G567" s="1" t="s">
        <v>49</v>
      </c>
      <c r="H567" s="1" t="s">
        <v>71</v>
      </c>
      <c r="I567">
        <v>1</v>
      </c>
      <c r="J567" t="s">
        <v>246</v>
      </c>
      <c r="K567" s="1" t="s">
        <v>792</v>
      </c>
      <c r="L567" s="1" t="s">
        <v>224</v>
      </c>
      <c r="M567">
        <v>47</v>
      </c>
      <c r="N567">
        <v>0</v>
      </c>
      <c r="O567">
        <v>57</v>
      </c>
      <c r="P567">
        <v>0</v>
      </c>
      <c r="R567" s="1" t="s">
        <v>923</v>
      </c>
      <c r="S567">
        <v>15</v>
      </c>
      <c r="T567">
        <v>30.19</v>
      </c>
      <c r="U567">
        <v>18</v>
      </c>
      <c r="V567">
        <v>35.15</v>
      </c>
      <c r="W567" s="1" t="s">
        <v>1645</v>
      </c>
      <c r="X567" t="str">
        <f>Block[[#This Row],[服装]]&amp;Block[[#This Row],[名前]]&amp;Block[[#This Row],[レアリティ]]</f>
        <v>格ゲー黄金川貫至ICONIC</v>
      </c>
    </row>
    <row r="568" spans="1:24" x14ac:dyDescent="0.25">
      <c r="A568">
        <f>VLOOKUP(Block[[#This Row],[No用]],SetNo[[No.用]:[vlookup 用]],2,FALSE)</f>
        <v>146</v>
      </c>
      <c r="B568">
        <f>IF(ROW()=2,1,IF(A561&lt;&gt;Block[[#This Row],[No]],1,B561+1))</f>
        <v>1</v>
      </c>
      <c r="C568" t="s">
        <v>205</v>
      </c>
      <c r="D568" t="s">
        <v>51</v>
      </c>
      <c r="E568" t="s">
        <v>23</v>
      </c>
      <c r="F568" t="s">
        <v>25</v>
      </c>
      <c r="G568" t="s">
        <v>49</v>
      </c>
      <c r="H568" t="s">
        <v>71</v>
      </c>
      <c r="I568">
        <v>1</v>
      </c>
      <c r="J568" t="s">
        <v>246</v>
      </c>
      <c r="K568" s="1" t="s">
        <v>174</v>
      </c>
      <c r="L568" s="1" t="s">
        <v>162</v>
      </c>
      <c r="M568">
        <v>27</v>
      </c>
      <c r="N568">
        <v>0</v>
      </c>
      <c r="O568">
        <v>0</v>
      </c>
      <c r="P568">
        <v>0</v>
      </c>
      <c r="X568" t="str">
        <f>Block[[#This Row],[服装]]&amp;Block[[#This Row],[名前]]&amp;Block[[#This Row],[レアリティ]]</f>
        <v>ユニフォーム小原豊ICONIC</v>
      </c>
    </row>
    <row r="569" spans="1:24" x14ac:dyDescent="0.25">
      <c r="A569">
        <f>VLOOKUP(Block[[#This Row],[No用]],SetNo[[No.用]:[vlookup 用]],2,FALSE)</f>
        <v>146</v>
      </c>
      <c r="B569">
        <f>IF(ROW()=2,1,IF(A568&lt;&gt;Block[[#This Row],[No]],1,B568+1))</f>
        <v>2</v>
      </c>
      <c r="C569" t="s">
        <v>205</v>
      </c>
      <c r="D569" t="s">
        <v>51</v>
      </c>
      <c r="E569" t="s">
        <v>23</v>
      </c>
      <c r="F569" t="s">
        <v>25</v>
      </c>
      <c r="G569" t="s">
        <v>49</v>
      </c>
      <c r="H569" t="s">
        <v>71</v>
      </c>
      <c r="I569">
        <v>1</v>
      </c>
      <c r="J569" t="s">
        <v>246</v>
      </c>
      <c r="K569" s="1" t="s">
        <v>175</v>
      </c>
      <c r="L569" s="1" t="s">
        <v>162</v>
      </c>
      <c r="M569">
        <v>27</v>
      </c>
      <c r="N569">
        <v>0</v>
      </c>
      <c r="O569">
        <v>0</v>
      </c>
      <c r="P569">
        <v>0</v>
      </c>
      <c r="X569" t="str">
        <f>Block[[#This Row],[服装]]&amp;Block[[#This Row],[名前]]&amp;Block[[#This Row],[レアリティ]]</f>
        <v>ユニフォーム小原豊ICONIC</v>
      </c>
    </row>
    <row r="570" spans="1:24" x14ac:dyDescent="0.25">
      <c r="A570">
        <f>VLOOKUP(Block[[#This Row],[No用]],SetNo[[No.用]:[vlookup 用]],2,FALSE)</f>
        <v>146</v>
      </c>
      <c r="B570">
        <f>IF(ROW()=2,1,IF(A569&lt;&gt;Block[[#This Row],[No]],1,B569+1))</f>
        <v>3</v>
      </c>
      <c r="C570" t="s">
        <v>205</v>
      </c>
      <c r="D570" t="s">
        <v>51</v>
      </c>
      <c r="E570" t="s">
        <v>23</v>
      </c>
      <c r="F570" t="s">
        <v>25</v>
      </c>
      <c r="G570" t="s">
        <v>49</v>
      </c>
      <c r="H570" t="s">
        <v>71</v>
      </c>
      <c r="I570">
        <v>1</v>
      </c>
      <c r="J570" t="s">
        <v>246</v>
      </c>
      <c r="K570" s="1" t="s">
        <v>177</v>
      </c>
      <c r="L570" s="1" t="s">
        <v>162</v>
      </c>
      <c r="M570">
        <v>27</v>
      </c>
      <c r="N570">
        <v>0</v>
      </c>
      <c r="O570">
        <v>0</v>
      </c>
      <c r="P570">
        <v>0</v>
      </c>
      <c r="X570" t="str">
        <f>Block[[#This Row],[服装]]&amp;Block[[#This Row],[名前]]&amp;Block[[#This Row],[レアリティ]]</f>
        <v>ユニフォーム小原豊ICONIC</v>
      </c>
    </row>
    <row r="571" spans="1:24" x14ac:dyDescent="0.25">
      <c r="A571">
        <f>VLOOKUP(Block[[#This Row],[No用]],SetNo[[No.用]:[vlookup 用]],2,FALSE)</f>
        <v>146</v>
      </c>
      <c r="B571">
        <f>IF(ROW()=2,1,IF(A570&lt;&gt;Block[[#This Row],[No]],1,B570+1))</f>
        <v>4</v>
      </c>
      <c r="C571" t="s">
        <v>205</v>
      </c>
      <c r="D571" t="s">
        <v>51</v>
      </c>
      <c r="E571" t="s">
        <v>23</v>
      </c>
      <c r="F571" t="s">
        <v>25</v>
      </c>
      <c r="G571" t="s">
        <v>49</v>
      </c>
      <c r="H571" t="s">
        <v>71</v>
      </c>
      <c r="I571">
        <v>1</v>
      </c>
      <c r="J571" t="s">
        <v>246</v>
      </c>
      <c r="K571" s="1" t="s">
        <v>247</v>
      </c>
      <c r="L571" s="1" t="s">
        <v>162</v>
      </c>
      <c r="M571">
        <v>27</v>
      </c>
      <c r="N571">
        <v>0</v>
      </c>
      <c r="O571">
        <v>0</v>
      </c>
      <c r="P571">
        <v>0</v>
      </c>
      <c r="X571" t="str">
        <f>Block[[#This Row],[服装]]&amp;Block[[#This Row],[名前]]&amp;Block[[#This Row],[レアリティ]]</f>
        <v>ユニフォーム小原豊ICONIC</v>
      </c>
    </row>
    <row r="572" spans="1:24" x14ac:dyDescent="0.25">
      <c r="A572">
        <f>VLOOKUP(Block[[#This Row],[No用]],SetNo[[No.用]:[vlookup 用]],2,FALSE)</f>
        <v>147</v>
      </c>
      <c r="B572">
        <f>IF(ROW()=2,1,IF(A571&lt;&gt;Block[[#This Row],[No]],1,B571+1))</f>
        <v>1</v>
      </c>
      <c r="C572" t="s">
        <v>205</v>
      </c>
      <c r="D572" t="s">
        <v>52</v>
      </c>
      <c r="E572" t="s">
        <v>23</v>
      </c>
      <c r="F572" t="s">
        <v>25</v>
      </c>
      <c r="G572" t="s">
        <v>49</v>
      </c>
      <c r="H572" t="s">
        <v>71</v>
      </c>
      <c r="I572">
        <v>1</v>
      </c>
      <c r="J572" t="s">
        <v>246</v>
      </c>
      <c r="K572" s="1" t="s">
        <v>174</v>
      </c>
      <c r="L572" s="1" t="s">
        <v>162</v>
      </c>
      <c r="M572">
        <v>26</v>
      </c>
      <c r="N572">
        <v>0</v>
      </c>
      <c r="O572">
        <v>0</v>
      </c>
      <c r="P572">
        <v>0</v>
      </c>
      <c r="X572" t="str">
        <f>Block[[#This Row],[服装]]&amp;Block[[#This Row],[名前]]&amp;Block[[#This Row],[レアリティ]]</f>
        <v>ユニフォーム女川太郎ICONIC</v>
      </c>
    </row>
    <row r="573" spans="1:24" x14ac:dyDescent="0.25">
      <c r="A573">
        <f>VLOOKUP(Block[[#This Row],[No用]],SetNo[[No.用]:[vlookup 用]],2,FALSE)</f>
        <v>147</v>
      </c>
      <c r="B573">
        <f>IF(ROW()=2,1,IF(A572&lt;&gt;Block[[#This Row],[No]],1,B572+1))</f>
        <v>2</v>
      </c>
      <c r="C573" t="s">
        <v>205</v>
      </c>
      <c r="D573" t="s">
        <v>52</v>
      </c>
      <c r="E573" t="s">
        <v>23</v>
      </c>
      <c r="F573" t="s">
        <v>25</v>
      </c>
      <c r="G573" t="s">
        <v>49</v>
      </c>
      <c r="H573" t="s">
        <v>71</v>
      </c>
      <c r="I573">
        <v>1</v>
      </c>
      <c r="J573" t="s">
        <v>246</v>
      </c>
      <c r="K573" s="1" t="s">
        <v>175</v>
      </c>
      <c r="L573" s="1" t="s">
        <v>162</v>
      </c>
      <c r="M573">
        <v>26</v>
      </c>
      <c r="N573">
        <v>0</v>
      </c>
      <c r="O573">
        <v>0</v>
      </c>
      <c r="P573">
        <v>0</v>
      </c>
      <c r="X573" t="str">
        <f>Block[[#This Row],[服装]]&amp;Block[[#This Row],[名前]]&amp;Block[[#This Row],[レアリティ]]</f>
        <v>ユニフォーム女川太郎ICONIC</v>
      </c>
    </row>
    <row r="574" spans="1:24" x14ac:dyDescent="0.25">
      <c r="A574">
        <f>VLOOKUP(Block[[#This Row],[No用]],SetNo[[No.用]:[vlookup 用]],2,FALSE)</f>
        <v>147</v>
      </c>
      <c r="B574">
        <f>IF(ROW()=2,1,IF(A573&lt;&gt;Block[[#This Row],[No]],1,B573+1))</f>
        <v>3</v>
      </c>
      <c r="C574" t="s">
        <v>205</v>
      </c>
      <c r="D574" t="s">
        <v>52</v>
      </c>
      <c r="E574" t="s">
        <v>23</v>
      </c>
      <c r="F574" t="s">
        <v>25</v>
      </c>
      <c r="G574" t="s">
        <v>49</v>
      </c>
      <c r="H574" t="s">
        <v>71</v>
      </c>
      <c r="I574">
        <v>1</v>
      </c>
      <c r="J574" t="s">
        <v>246</v>
      </c>
      <c r="K574" s="1" t="s">
        <v>183</v>
      </c>
      <c r="L574" s="1" t="s">
        <v>224</v>
      </c>
      <c r="M574">
        <v>43</v>
      </c>
      <c r="N574">
        <v>0</v>
      </c>
      <c r="O574">
        <v>53</v>
      </c>
      <c r="P574">
        <v>0</v>
      </c>
      <c r="X574" t="str">
        <f>Block[[#This Row],[服装]]&amp;Block[[#This Row],[名前]]&amp;Block[[#This Row],[レアリティ]]</f>
        <v>ユニフォーム女川太郎ICONIC</v>
      </c>
    </row>
    <row r="575" spans="1:24" x14ac:dyDescent="0.25">
      <c r="A575">
        <f>VLOOKUP(Block[[#This Row],[No用]],SetNo[[No.用]:[vlookup 用]],2,FALSE)</f>
        <v>148</v>
      </c>
      <c r="B575">
        <f>IF(ROW()=2,1,IF(A574&lt;&gt;Block[[#This Row],[No]],1,B574+1))</f>
        <v>1</v>
      </c>
      <c r="C575" s="1" t="s">
        <v>953</v>
      </c>
      <c r="D575" s="1" t="s">
        <v>52</v>
      </c>
      <c r="E575" s="1" t="s">
        <v>90</v>
      </c>
      <c r="F575" s="1" t="s">
        <v>25</v>
      </c>
      <c r="G575" s="1" t="s">
        <v>49</v>
      </c>
      <c r="H575" s="1" t="s">
        <v>71</v>
      </c>
      <c r="I575">
        <v>1</v>
      </c>
      <c r="J575" t="s">
        <v>246</v>
      </c>
      <c r="K575" s="1" t="s">
        <v>174</v>
      </c>
      <c r="L575" s="1" t="s">
        <v>162</v>
      </c>
      <c r="M575">
        <v>26</v>
      </c>
      <c r="N575">
        <v>0</v>
      </c>
      <c r="O575">
        <v>0</v>
      </c>
      <c r="P575">
        <v>0</v>
      </c>
      <c r="X575" t="str">
        <f>Block[[#This Row],[服装]]&amp;Block[[#This Row],[名前]]&amp;Block[[#This Row],[レアリティ]]</f>
        <v>水着2女川太郎ICONIC</v>
      </c>
    </row>
    <row r="576" spans="1:24" x14ac:dyDescent="0.25">
      <c r="A576">
        <f>VLOOKUP(Block[[#This Row],[No用]],SetNo[[No.用]:[vlookup 用]],2,FALSE)</f>
        <v>148</v>
      </c>
      <c r="B576">
        <f>IF(ROW()=2,1,IF(A575&lt;&gt;Block[[#This Row],[No]],1,B575+1))</f>
        <v>2</v>
      </c>
      <c r="C576" s="1" t="s">
        <v>953</v>
      </c>
      <c r="D576" s="1" t="s">
        <v>52</v>
      </c>
      <c r="E576" s="1" t="s">
        <v>90</v>
      </c>
      <c r="F576" s="1" t="s">
        <v>25</v>
      </c>
      <c r="G576" s="1" t="s">
        <v>49</v>
      </c>
      <c r="H576" s="1" t="s">
        <v>71</v>
      </c>
      <c r="I576">
        <v>1</v>
      </c>
      <c r="J576" t="s">
        <v>246</v>
      </c>
      <c r="K576" s="1" t="s">
        <v>175</v>
      </c>
      <c r="L576" s="1" t="s">
        <v>178</v>
      </c>
      <c r="M576">
        <v>29</v>
      </c>
      <c r="N576">
        <v>0</v>
      </c>
      <c r="O576">
        <v>0</v>
      </c>
      <c r="P576">
        <v>0</v>
      </c>
      <c r="X576" t="str">
        <f>Block[[#This Row],[服装]]&amp;Block[[#This Row],[名前]]&amp;Block[[#This Row],[レアリティ]]</f>
        <v>水着2女川太郎ICONIC</v>
      </c>
    </row>
    <row r="577" spans="1:24" x14ac:dyDescent="0.25">
      <c r="A577">
        <f>VLOOKUP(Block[[#This Row],[No用]],SetNo[[No.用]:[vlookup 用]],2,FALSE)</f>
        <v>148</v>
      </c>
      <c r="B577">
        <f>IF(ROW()=2,1,IF(A576&lt;&gt;Block[[#This Row],[No]],1,B576+1))</f>
        <v>3</v>
      </c>
      <c r="C577" s="1" t="s">
        <v>953</v>
      </c>
      <c r="D577" s="1" t="s">
        <v>52</v>
      </c>
      <c r="E577" s="1" t="s">
        <v>90</v>
      </c>
      <c r="F577" s="1" t="s">
        <v>25</v>
      </c>
      <c r="G577" s="1" t="s">
        <v>49</v>
      </c>
      <c r="H577" s="1" t="s">
        <v>71</v>
      </c>
      <c r="I577">
        <v>1</v>
      </c>
      <c r="J577" t="s">
        <v>246</v>
      </c>
      <c r="K577" s="1" t="s">
        <v>183</v>
      </c>
      <c r="L577" s="1" t="s">
        <v>224</v>
      </c>
      <c r="M577">
        <v>43</v>
      </c>
      <c r="N577">
        <v>0</v>
      </c>
      <c r="O577">
        <v>53</v>
      </c>
      <c r="P577">
        <v>0</v>
      </c>
      <c r="X577" t="str">
        <f>Block[[#This Row],[服装]]&amp;Block[[#This Row],[名前]]&amp;Block[[#This Row],[レアリティ]]</f>
        <v>水着2女川太郎ICONIC</v>
      </c>
    </row>
    <row r="578" spans="1:24" x14ac:dyDescent="0.25">
      <c r="A578">
        <f>VLOOKUP(Block[[#This Row],[No用]],SetNo[[No.用]:[vlookup 用]],2,FALSE)</f>
        <v>149</v>
      </c>
      <c r="B578">
        <f>IF(ROW()=2,1,IF(A577&lt;&gt;Block[[#This Row],[No]],1,B577+1))</f>
        <v>1</v>
      </c>
      <c r="C578" t="s">
        <v>205</v>
      </c>
      <c r="D578" t="s">
        <v>53</v>
      </c>
      <c r="E578" t="s">
        <v>23</v>
      </c>
      <c r="F578" t="s">
        <v>21</v>
      </c>
      <c r="G578" t="s">
        <v>49</v>
      </c>
      <c r="H578" t="s">
        <v>71</v>
      </c>
      <c r="I578">
        <v>0</v>
      </c>
      <c r="J578" t="s">
        <v>246</v>
      </c>
      <c r="M578">
        <v>0</v>
      </c>
      <c r="N578">
        <v>0</v>
      </c>
      <c r="O578">
        <v>0</v>
      </c>
      <c r="P578">
        <v>0</v>
      </c>
      <c r="X578" t="str">
        <f>Block[[#This Row],[服装]]&amp;Block[[#This Row],[名前]]&amp;Block[[#This Row],[レアリティ]]</f>
        <v>ユニフォーム作並浩輔ICONIC</v>
      </c>
    </row>
    <row r="579" spans="1:24" x14ac:dyDescent="0.25">
      <c r="A579">
        <f>VLOOKUP(Block[[#This Row],[No用]],SetNo[[No.用]:[vlookup 用]],2,FALSE)</f>
        <v>150</v>
      </c>
      <c r="B579">
        <f>IF(ROW()=2,1,IF(A578&lt;&gt;Block[[#This Row],[No]],1,B578+1))</f>
        <v>1</v>
      </c>
      <c r="C579" s="1" t="s">
        <v>928</v>
      </c>
      <c r="D579" s="1" t="s">
        <v>53</v>
      </c>
      <c r="E579" s="1" t="s">
        <v>90</v>
      </c>
      <c r="F579" s="1" t="s">
        <v>21</v>
      </c>
      <c r="G579" s="1" t="s">
        <v>49</v>
      </c>
      <c r="H579" s="1" t="s">
        <v>71</v>
      </c>
      <c r="I579">
        <v>0</v>
      </c>
      <c r="J579" t="s">
        <v>246</v>
      </c>
      <c r="M579">
        <v>0</v>
      </c>
      <c r="N579">
        <v>0</v>
      </c>
      <c r="O579">
        <v>0</v>
      </c>
      <c r="P579">
        <v>0</v>
      </c>
      <c r="X579" t="str">
        <f>Block[[#This Row],[服装]]&amp;Block[[#This Row],[名前]]&amp;Block[[#This Row],[レアリティ]]</f>
        <v>職業体験2作並浩輔ICONIC</v>
      </c>
    </row>
    <row r="580" spans="1:24" x14ac:dyDescent="0.25">
      <c r="A580">
        <f>VLOOKUP(Block[[#This Row],[No用]],SetNo[[No.用]:[vlookup 用]],2,FALSE)</f>
        <v>151</v>
      </c>
      <c r="B580">
        <f>IF(ROW()=2,1,IF(A579&lt;&gt;Block[[#This Row],[No]],1,B579+1))</f>
        <v>1</v>
      </c>
      <c r="C580" t="s">
        <v>205</v>
      </c>
      <c r="D580" t="s">
        <v>54</v>
      </c>
      <c r="E580" t="s">
        <v>23</v>
      </c>
      <c r="F580" t="s">
        <v>26</v>
      </c>
      <c r="G580" t="s">
        <v>49</v>
      </c>
      <c r="H580" t="s">
        <v>71</v>
      </c>
      <c r="I580">
        <v>1</v>
      </c>
      <c r="J580" t="s">
        <v>246</v>
      </c>
      <c r="K580" s="1" t="s">
        <v>174</v>
      </c>
      <c r="L580" s="1" t="s">
        <v>173</v>
      </c>
      <c r="M580">
        <v>36</v>
      </c>
      <c r="N580">
        <v>0</v>
      </c>
      <c r="O580">
        <v>0</v>
      </c>
      <c r="P580">
        <v>0</v>
      </c>
      <c r="X580" t="str">
        <f>Block[[#This Row],[服装]]&amp;Block[[#This Row],[名前]]&amp;Block[[#This Row],[レアリティ]]</f>
        <v>ユニフォーム吹上仁悟ICONIC</v>
      </c>
    </row>
    <row r="581" spans="1:24" x14ac:dyDescent="0.25">
      <c r="A581">
        <f>VLOOKUP(Block[[#This Row],[No用]],SetNo[[No.用]:[vlookup 用]],2,FALSE)</f>
        <v>151</v>
      </c>
      <c r="B581">
        <f>IF(ROW()=2,1,IF(A580&lt;&gt;Block[[#This Row],[No]],1,B580+1))</f>
        <v>2</v>
      </c>
      <c r="C581" t="s">
        <v>205</v>
      </c>
      <c r="D581" t="s">
        <v>54</v>
      </c>
      <c r="E581" t="s">
        <v>23</v>
      </c>
      <c r="F581" t="s">
        <v>26</v>
      </c>
      <c r="G581" t="s">
        <v>49</v>
      </c>
      <c r="H581" t="s">
        <v>71</v>
      </c>
      <c r="I581">
        <v>1</v>
      </c>
      <c r="J581" t="s">
        <v>246</v>
      </c>
      <c r="K581" s="1" t="s">
        <v>175</v>
      </c>
      <c r="L581" s="1" t="s">
        <v>173</v>
      </c>
      <c r="M581">
        <v>36</v>
      </c>
      <c r="N581">
        <v>0</v>
      </c>
      <c r="O581">
        <v>0</v>
      </c>
      <c r="P581">
        <v>0</v>
      </c>
      <c r="X581" t="str">
        <f>Block[[#This Row],[服装]]&amp;Block[[#This Row],[名前]]&amp;Block[[#This Row],[レアリティ]]</f>
        <v>ユニフォーム吹上仁悟ICONIC</v>
      </c>
    </row>
    <row r="582" spans="1:24" x14ac:dyDescent="0.25">
      <c r="A582">
        <f>VLOOKUP(Block[[#This Row],[No用]],SetNo[[No.用]:[vlookup 用]],2,FALSE)</f>
        <v>151</v>
      </c>
      <c r="B582">
        <f>IF(ROW()=2,1,IF(A581&lt;&gt;Block[[#This Row],[No]],1,B581+1))</f>
        <v>3</v>
      </c>
      <c r="C582" t="s">
        <v>205</v>
      </c>
      <c r="D582" t="s">
        <v>54</v>
      </c>
      <c r="E582" t="s">
        <v>23</v>
      </c>
      <c r="F582" t="s">
        <v>26</v>
      </c>
      <c r="G582" t="s">
        <v>49</v>
      </c>
      <c r="H582" t="s">
        <v>71</v>
      </c>
      <c r="I582">
        <v>1</v>
      </c>
      <c r="J582" t="s">
        <v>246</v>
      </c>
      <c r="K582" s="1" t="s">
        <v>192</v>
      </c>
      <c r="L582" s="1" t="s">
        <v>173</v>
      </c>
      <c r="M582">
        <v>36</v>
      </c>
      <c r="N582">
        <v>0</v>
      </c>
      <c r="O582">
        <v>0</v>
      </c>
      <c r="P582">
        <v>0</v>
      </c>
      <c r="X582" t="str">
        <f>Block[[#This Row],[服装]]&amp;Block[[#This Row],[名前]]&amp;Block[[#This Row],[レアリティ]]</f>
        <v>ユニフォーム吹上仁悟ICONIC</v>
      </c>
    </row>
    <row r="583" spans="1:24" x14ac:dyDescent="0.25">
      <c r="A583">
        <f>VLOOKUP(Block[[#This Row],[No用]],SetNo[[No.用]:[vlookup 用]],2,FALSE)</f>
        <v>151</v>
      </c>
      <c r="B583">
        <f>IF(ROW()=2,1,IF(A582&lt;&gt;Block[[#This Row],[No]],1,B582+1))</f>
        <v>4</v>
      </c>
      <c r="C583" t="s">
        <v>205</v>
      </c>
      <c r="D583" t="s">
        <v>54</v>
      </c>
      <c r="E583" t="s">
        <v>23</v>
      </c>
      <c r="F583" t="s">
        <v>26</v>
      </c>
      <c r="G583" t="s">
        <v>49</v>
      </c>
      <c r="H583" t="s">
        <v>71</v>
      </c>
      <c r="I583">
        <v>1</v>
      </c>
      <c r="J583" t="s">
        <v>246</v>
      </c>
      <c r="K583" s="1" t="s">
        <v>177</v>
      </c>
      <c r="L583" s="1" t="s">
        <v>162</v>
      </c>
      <c r="M583">
        <v>33</v>
      </c>
      <c r="N583">
        <v>0</v>
      </c>
      <c r="O583">
        <v>0</v>
      </c>
      <c r="P583">
        <v>0</v>
      </c>
      <c r="X583" t="str">
        <f>Block[[#This Row],[服装]]&amp;Block[[#This Row],[名前]]&amp;Block[[#This Row],[レアリティ]]</f>
        <v>ユニフォーム吹上仁悟ICONIC</v>
      </c>
    </row>
    <row r="584" spans="1:24" x14ac:dyDescent="0.25">
      <c r="A584">
        <f>VLOOKUP(Block[[#This Row],[No用]],SetNo[[No.用]:[vlookup 用]],2,FALSE)</f>
        <v>151</v>
      </c>
      <c r="B584">
        <f>IF(ROW()=2,1,IF(A583&lt;&gt;Block[[#This Row],[No]],1,B583+1))</f>
        <v>5</v>
      </c>
      <c r="C584" t="s">
        <v>205</v>
      </c>
      <c r="D584" t="s">
        <v>54</v>
      </c>
      <c r="E584" t="s">
        <v>23</v>
      </c>
      <c r="F584" t="s">
        <v>26</v>
      </c>
      <c r="G584" t="s">
        <v>49</v>
      </c>
      <c r="H584" t="s">
        <v>71</v>
      </c>
      <c r="I584">
        <v>1</v>
      </c>
      <c r="J584" t="s">
        <v>246</v>
      </c>
      <c r="K584" s="1" t="s">
        <v>247</v>
      </c>
      <c r="L584" s="1" t="s">
        <v>162</v>
      </c>
      <c r="M584">
        <v>33</v>
      </c>
      <c r="N584">
        <v>0</v>
      </c>
      <c r="O584">
        <v>0</v>
      </c>
      <c r="P584">
        <v>0</v>
      </c>
      <c r="X584" t="str">
        <f>Block[[#This Row],[服装]]&amp;Block[[#This Row],[名前]]&amp;Block[[#This Row],[レアリティ]]</f>
        <v>ユニフォーム吹上仁悟ICONIC</v>
      </c>
    </row>
    <row r="585" spans="1:24" x14ac:dyDescent="0.25">
      <c r="A585">
        <f>VLOOKUP(Block[[#This Row],[No用]],SetNo[[No.用]:[vlookup 用]],2,FALSE)</f>
        <v>151</v>
      </c>
      <c r="B585">
        <f>IF(ROW()=2,1,IF(A584&lt;&gt;Block[[#This Row],[No]],1,B584+1))</f>
        <v>6</v>
      </c>
      <c r="C585" t="s">
        <v>205</v>
      </c>
      <c r="D585" t="s">
        <v>54</v>
      </c>
      <c r="E585" t="s">
        <v>23</v>
      </c>
      <c r="F585" t="s">
        <v>26</v>
      </c>
      <c r="G585" t="s">
        <v>49</v>
      </c>
      <c r="H585" t="s">
        <v>71</v>
      </c>
      <c r="I585">
        <v>1</v>
      </c>
      <c r="J585" t="s">
        <v>246</v>
      </c>
      <c r="K585" s="1" t="s">
        <v>183</v>
      </c>
      <c r="L585" s="1" t="s">
        <v>224</v>
      </c>
      <c r="M585">
        <v>44</v>
      </c>
      <c r="N585">
        <v>0</v>
      </c>
      <c r="O585">
        <v>54</v>
      </c>
      <c r="P585">
        <v>0</v>
      </c>
      <c r="X585" t="str">
        <f>Block[[#This Row],[服装]]&amp;Block[[#This Row],[名前]]&amp;Block[[#This Row],[レアリティ]]</f>
        <v>ユニフォーム吹上仁悟ICONIC</v>
      </c>
    </row>
    <row r="586" spans="1:24" x14ac:dyDescent="0.25">
      <c r="A586">
        <f>VLOOKUP(Block[[#This Row],[No用]],SetNo[[No.用]:[vlookup 用]],2,FALSE)</f>
        <v>152</v>
      </c>
      <c r="B586">
        <f>IF(ROW()=2,1,IF(A585&lt;&gt;Block[[#This Row],[No]],1,B585+1))</f>
        <v>1</v>
      </c>
      <c r="C586" s="1" t="s">
        <v>108</v>
      </c>
      <c r="D586" s="1" t="s">
        <v>610</v>
      </c>
      <c r="E586" s="1" t="s">
        <v>23</v>
      </c>
      <c r="F586" s="1" t="s">
        <v>74</v>
      </c>
      <c r="G586" s="1" t="s">
        <v>49</v>
      </c>
      <c r="H586" s="1" t="s">
        <v>71</v>
      </c>
      <c r="I586">
        <v>1</v>
      </c>
      <c r="J586" t="s">
        <v>246</v>
      </c>
      <c r="K586" s="1" t="s">
        <v>174</v>
      </c>
      <c r="L586" s="1" t="s">
        <v>162</v>
      </c>
      <c r="M586">
        <v>29</v>
      </c>
      <c r="N586">
        <v>0</v>
      </c>
      <c r="O586">
        <v>0</v>
      </c>
      <c r="P586">
        <v>0</v>
      </c>
      <c r="X586" t="str">
        <f>Block[[#This Row],[服装]]&amp;Block[[#This Row],[名前]]&amp;Block[[#This Row],[レアリティ]]</f>
        <v>ユニフォーム茂庭要ICONIC</v>
      </c>
    </row>
    <row r="587" spans="1:24" x14ac:dyDescent="0.25">
      <c r="A587">
        <f>VLOOKUP(Block[[#This Row],[No用]],SetNo[[No.用]:[vlookup 用]],2,FALSE)</f>
        <v>152</v>
      </c>
      <c r="B587">
        <f>IF(ROW()=2,1,IF(A586&lt;&gt;Block[[#This Row],[No]],1,B586+1))</f>
        <v>2</v>
      </c>
      <c r="C587" s="1" t="s">
        <v>108</v>
      </c>
      <c r="D587" s="1" t="s">
        <v>610</v>
      </c>
      <c r="E587" s="1" t="s">
        <v>23</v>
      </c>
      <c r="F587" s="1" t="s">
        <v>74</v>
      </c>
      <c r="G587" s="1" t="s">
        <v>49</v>
      </c>
      <c r="H587" s="1" t="s">
        <v>71</v>
      </c>
      <c r="I587">
        <v>1</v>
      </c>
      <c r="J587" t="s">
        <v>246</v>
      </c>
      <c r="K587" s="1" t="s">
        <v>175</v>
      </c>
      <c r="L587" s="1" t="s">
        <v>162</v>
      </c>
      <c r="M587">
        <v>29</v>
      </c>
      <c r="N587">
        <v>0</v>
      </c>
      <c r="O587">
        <v>0</v>
      </c>
      <c r="P587">
        <v>0</v>
      </c>
      <c r="X587" t="str">
        <f>Block[[#This Row],[服装]]&amp;Block[[#This Row],[名前]]&amp;Block[[#This Row],[レアリティ]]</f>
        <v>ユニフォーム茂庭要ICONIC</v>
      </c>
    </row>
    <row r="588" spans="1:24" x14ac:dyDescent="0.25">
      <c r="A588">
        <f>VLOOKUP(Block[[#This Row],[No用]],SetNo[[No.用]:[vlookup 用]],2,FALSE)</f>
        <v>152</v>
      </c>
      <c r="B588">
        <f>IF(ROW()=2,1,IF(A587&lt;&gt;Block[[#This Row],[No]],1,B587+1))</f>
        <v>3</v>
      </c>
      <c r="C588" s="1" t="s">
        <v>108</v>
      </c>
      <c r="D588" s="1" t="s">
        <v>610</v>
      </c>
      <c r="E588" s="1" t="s">
        <v>23</v>
      </c>
      <c r="F588" s="1" t="s">
        <v>74</v>
      </c>
      <c r="G588" s="1" t="s">
        <v>49</v>
      </c>
      <c r="H588" s="1" t="s">
        <v>71</v>
      </c>
      <c r="I588">
        <v>1</v>
      </c>
      <c r="J588" t="s">
        <v>246</v>
      </c>
      <c r="K588" s="1" t="s">
        <v>247</v>
      </c>
      <c r="L588" s="1" t="s">
        <v>162</v>
      </c>
      <c r="M588">
        <v>29</v>
      </c>
      <c r="N588">
        <v>0</v>
      </c>
      <c r="O588">
        <v>0</v>
      </c>
      <c r="P588">
        <v>0</v>
      </c>
      <c r="X588" t="str">
        <f>Block[[#This Row],[服装]]&amp;Block[[#This Row],[名前]]&amp;Block[[#This Row],[レアリティ]]</f>
        <v>ユニフォーム茂庭要ICONIC</v>
      </c>
    </row>
    <row r="589" spans="1:24" x14ac:dyDescent="0.25">
      <c r="A589">
        <f>VLOOKUP(Block[[#This Row],[No用]],SetNo[[No.用]:[vlookup 用]],2,FALSE)</f>
        <v>153</v>
      </c>
      <c r="B589">
        <f>IF(ROW()=2,1,IF(A588&lt;&gt;Block[[#This Row],[No]],1,B588+1))</f>
        <v>1</v>
      </c>
      <c r="C589" s="1" t="s">
        <v>1364</v>
      </c>
      <c r="D589" s="1" t="s">
        <v>610</v>
      </c>
      <c r="E589" s="1" t="s">
        <v>90</v>
      </c>
      <c r="F589" s="1" t="s">
        <v>74</v>
      </c>
      <c r="G589" s="1" t="s">
        <v>49</v>
      </c>
      <c r="H589" s="1" t="s">
        <v>71</v>
      </c>
      <c r="I589">
        <v>1</v>
      </c>
      <c r="J589" t="s">
        <v>246</v>
      </c>
      <c r="K589" s="1" t="s">
        <v>174</v>
      </c>
      <c r="L589" s="1" t="s">
        <v>162</v>
      </c>
      <c r="M589">
        <v>29</v>
      </c>
      <c r="N589">
        <v>0</v>
      </c>
      <c r="O589">
        <v>0</v>
      </c>
      <c r="P589">
        <v>0</v>
      </c>
      <c r="X589" t="str">
        <f>Block[[#This Row],[服装]]&amp;Block[[#This Row],[名前]]&amp;Block[[#This Row],[レアリティ]]</f>
        <v>寝正月茂庭要ICONIC</v>
      </c>
    </row>
    <row r="590" spans="1:24" x14ac:dyDescent="0.25">
      <c r="A590">
        <f>VLOOKUP(Block[[#This Row],[No用]],SetNo[[No.用]:[vlookup 用]],2,FALSE)</f>
        <v>153</v>
      </c>
      <c r="B590">
        <f>IF(ROW()=2,1,IF(A589&lt;&gt;Block[[#This Row],[No]],1,B589+1))</f>
        <v>2</v>
      </c>
      <c r="C590" s="1" t="s">
        <v>1364</v>
      </c>
      <c r="D590" s="1" t="s">
        <v>610</v>
      </c>
      <c r="E590" s="1" t="s">
        <v>90</v>
      </c>
      <c r="F590" s="1" t="s">
        <v>74</v>
      </c>
      <c r="G590" s="1" t="s">
        <v>49</v>
      </c>
      <c r="H590" s="1" t="s">
        <v>71</v>
      </c>
      <c r="I590">
        <v>1</v>
      </c>
      <c r="J590" t="s">
        <v>246</v>
      </c>
      <c r="K590" s="1" t="s">
        <v>175</v>
      </c>
      <c r="L590" s="1" t="s">
        <v>162</v>
      </c>
      <c r="M590">
        <v>29</v>
      </c>
      <c r="N590">
        <v>0</v>
      </c>
      <c r="O590">
        <v>0</v>
      </c>
      <c r="P590">
        <v>0</v>
      </c>
      <c r="X590" t="str">
        <f>Block[[#This Row],[服装]]&amp;Block[[#This Row],[名前]]&amp;Block[[#This Row],[レアリティ]]</f>
        <v>寝正月茂庭要ICONIC</v>
      </c>
    </row>
    <row r="591" spans="1:24" x14ac:dyDescent="0.25">
      <c r="A591">
        <f>VLOOKUP(Block[[#This Row],[No用]],SetNo[[No.用]:[vlookup 用]],2,FALSE)</f>
        <v>153</v>
      </c>
      <c r="B591">
        <f>IF(ROW()=2,1,IF(A590&lt;&gt;Block[[#This Row],[No]],1,B590+1))</f>
        <v>3</v>
      </c>
      <c r="C591" s="1" t="s">
        <v>1364</v>
      </c>
      <c r="D591" s="1" t="s">
        <v>610</v>
      </c>
      <c r="E591" s="1" t="s">
        <v>90</v>
      </c>
      <c r="F591" s="1" t="s">
        <v>74</v>
      </c>
      <c r="G591" s="1" t="s">
        <v>49</v>
      </c>
      <c r="H591" s="1" t="s">
        <v>71</v>
      </c>
      <c r="I591">
        <v>1</v>
      </c>
      <c r="J591" t="s">
        <v>246</v>
      </c>
      <c r="K591" s="1" t="s">
        <v>247</v>
      </c>
      <c r="L591" s="1" t="s">
        <v>162</v>
      </c>
      <c r="M591">
        <v>29</v>
      </c>
      <c r="N591">
        <v>0</v>
      </c>
      <c r="O591">
        <v>0</v>
      </c>
      <c r="P591">
        <v>0</v>
      </c>
      <c r="X591" t="str">
        <f>Block[[#This Row],[服装]]&amp;Block[[#This Row],[名前]]&amp;Block[[#This Row],[レアリティ]]</f>
        <v>寝正月茂庭要ICONIC</v>
      </c>
    </row>
    <row r="592" spans="1:24" x14ac:dyDescent="0.25">
      <c r="A592">
        <f>VLOOKUP(Block[[#This Row],[No用]],SetNo[[No.用]:[vlookup 用]],2,FALSE)</f>
        <v>154</v>
      </c>
      <c r="B592">
        <f>IF(ROW()=2,1,IF(A588&lt;&gt;Block[[#This Row],[No]],1,B588+1))</f>
        <v>1</v>
      </c>
      <c r="C592" s="1" t="s">
        <v>108</v>
      </c>
      <c r="D592" s="1" t="s">
        <v>612</v>
      </c>
      <c r="E592" s="1" t="s">
        <v>23</v>
      </c>
      <c r="F592" s="1" t="s">
        <v>82</v>
      </c>
      <c r="G592" s="1" t="s">
        <v>49</v>
      </c>
      <c r="H592" s="1" t="s">
        <v>71</v>
      </c>
      <c r="I592">
        <v>1</v>
      </c>
      <c r="J592" t="s">
        <v>246</v>
      </c>
      <c r="K592" s="1" t="s">
        <v>174</v>
      </c>
      <c r="L592" s="1" t="s">
        <v>173</v>
      </c>
      <c r="M592">
        <v>31</v>
      </c>
      <c r="N592">
        <v>0</v>
      </c>
      <c r="O592">
        <v>0</v>
      </c>
      <c r="P592">
        <v>0</v>
      </c>
      <c r="X592" t="str">
        <f>Block[[#This Row],[服装]]&amp;Block[[#This Row],[名前]]&amp;Block[[#This Row],[レアリティ]]</f>
        <v>ユニフォーム鎌先靖志ICONIC</v>
      </c>
    </row>
    <row r="593" spans="1:24" x14ac:dyDescent="0.25">
      <c r="A593">
        <f>VLOOKUP(Block[[#This Row],[No用]],SetNo[[No.用]:[vlookup 用]],2,FALSE)</f>
        <v>154</v>
      </c>
      <c r="B593">
        <f>IF(ROW()=2,1,IF(A592&lt;&gt;Block[[#This Row],[No]],1,B592+1))</f>
        <v>2</v>
      </c>
      <c r="C593" s="1" t="s">
        <v>108</v>
      </c>
      <c r="D593" s="1" t="s">
        <v>612</v>
      </c>
      <c r="E593" s="1" t="s">
        <v>23</v>
      </c>
      <c r="F593" s="1" t="s">
        <v>82</v>
      </c>
      <c r="G593" s="1" t="s">
        <v>49</v>
      </c>
      <c r="H593" s="1" t="s">
        <v>71</v>
      </c>
      <c r="I593">
        <v>1</v>
      </c>
      <c r="J593" t="s">
        <v>246</v>
      </c>
      <c r="K593" s="1" t="s">
        <v>175</v>
      </c>
      <c r="L593" s="1" t="s">
        <v>173</v>
      </c>
      <c r="M593">
        <v>31</v>
      </c>
      <c r="N593">
        <v>0</v>
      </c>
      <c r="O593">
        <v>0</v>
      </c>
      <c r="P593">
        <v>0</v>
      </c>
      <c r="X593" t="str">
        <f>Block[[#This Row],[服装]]&amp;Block[[#This Row],[名前]]&amp;Block[[#This Row],[レアリティ]]</f>
        <v>ユニフォーム鎌先靖志ICONIC</v>
      </c>
    </row>
    <row r="594" spans="1:24" x14ac:dyDescent="0.25">
      <c r="A594">
        <f>VLOOKUP(Block[[#This Row],[No用]],SetNo[[No.用]:[vlookup 用]],2,FALSE)</f>
        <v>154</v>
      </c>
      <c r="B594">
        <f>IF(ROW()=2,1,IF(A593&lt;&gt;Block[[#This Row],[No]],1,B593+1))</f>
        <v>3</v>
      </c>
      <c r="C594" s="1" t="s">
        <v>108</v>
      </c>
      <c r="D594" s="1" t="s">
        <v>612</v>
      </c>
      <c r="E594" s="1" t="s">
        <v>23</v>
      </c>
      <c r="F594" s="1" t="s">
        <v>82</v>
      </c>
      <c r="G594" s="1" t="s">
        <v>49</v>
      </c>
      <c r="H594" s="1" t="s">
        <v>71</v>
      </c>
      <c r="I594">
        <v>1</v>
      </c>
      <c r="J594" t="s">
        <v>246</v>
      </c>
      <c r="K594" s="1" t="s">
        <v>179</v>
      </c>
      <c r="L594" s="1" t="s">
        <v>173</v>
      </c>
      <c r="M594">
        <v>34</v>
      </c>
      <c r="N594">
        <v>0</v>
      </c>
      <c r="O594">
        <v>0</v>
      </c>
      <c r="P594">
        <v>0</v>
      </c>
      <c r="X594" t="str">
        <f>Block[[#This Row],[服装]]&amp;Block[[#This Row],[名前]]&amp;Block[[#This Row],[レアリティ]]</f>
        <v>ユニフォーム鎌先靖志ICONIC</v>
      </c>
    </row>
    <row r="595" spans="1:24" x14ac:dyDescent="0.25">
      <c r="A595">
        <f>VLOOKUP(Block[[#This Row],[No用]],SetNo[[No.用]:[vlookup 用]],2,FALSE)</f>
        <v>154</v>
      </c>
      <c r="B595">
        <f>IF(ROW()=2,1,IF(A594&lt;&gt;Block[[#This Row],[No]],1,B594+1))</f>
        <v>4</v>
      </c>
      <c r="C595" s="1" t="s">
        <v>108</v>
      </c>
      <c r="D595" s="1" t="s">
        <v>612</v>
      </c>
      <c r="E595" s="1" t="s">
        <v>23</v>
      </c>
      <c r="F595" s="1" t="s">
        <v>82</v>
      </c>
      <c r="G595" s="1" t="s">
        <v>49</v>
      </c>
      <c r="H595" s="1" t="s">
        <v>71</v>
      </c>
      <c r="I595">
        <v>1</v>
      </c>
      <c r="J595" t="s">
        <v>246</v>
      </c>
      <c r="K595" s="1" t="s">
        <v>247</v>
      </c>
      <c r="L595" s="1" t="s">
        <v>162</v>
      </c>
      <c r="M595">
        <v>31</v>
      </c>
      <c r="N595">
        <v>0</v>
      </c>
      <c r="O595">
        <v>0</v>
      </c>
      <c r="P595">
        <v>0</v>
      </c>
      <c r="X595" t="str">
        <f>Block[[#This Row],[服装]]&amp;Block[[#This Row],[名前]]&amp;Block[[#This Row],[レアリティ]]</f>
        <v>ユニフォーム鎌先靖志ICONIC</v>
      </c>
    </row>
    <row r="596" spans="1:24" x14ac:dyDescent="0.25">
      <c r="A596">
        <f>VLOOKUP(Block[[#This Row],[No用]],SetNo[[No.用]:[vlookup 用]],2,FALSE)</f>
        <v>154</v>
      </c>
      <c r="B596">
        <f>IF(ROW()=2,1,IF(A595&lt;&gt;Block[[#This Row],[No]],1,B595+1))</f>
        <v>5</v>
      </c>
      <c r="C596" s="1" t="s">
        <v>108</v>
      </c>
      <c r="D596" s="1" t="s">
        <v>612</v>
      </c>
      <c r="E596" s="1" t="s">
        <v>23</v>
      </c>
      <c r="F596" s="1" t="s">
        <v>82</v>
      </c>
      <c r="G596" s="1" t="s">
        <v>49</v>
      </c>
      <c r="H596" s="1" t="s">
        <v>71</v>
      </c>
      <c r="I596">
        <v>1</v>
      </c>
      <c r="J596" t="s">
        <v>246</v>
      </c>
      <c r="K596" s="1" t="s">
        <v>183</v>
      </c>
      <c r="L596" s="1" t="s">
        <v>224</v>
      </c>
      <c r="M596">
        <v>46</v>
      </c>
      <c r="N596">
        <v>0</v>
      </c>
      <c r="O596">
        <v>56</v>
      </c>
      <c r="P596">
        <v>0</v>
      </c>
      <c r="X596" t="str">
        <f>Block[[#This Row],[服装]]&amp;Block[[#This Row],[名前]]&amp;Block[[#This Row],[レアリティ]]</f>
        <v>ユニフォーム鎌先靖志ICONIC</v>
      </c>
    </row>
    <row r="597" spans="1:24" x14ac:dyDescent="0.25">
      <c r="A597">
        <f>VLOOKUP(Block[[#This Row],[No用]],SetNo[[No.用]:[vlookup 用]],2,FALSE)</f>
        <v>155</v>
      </c>
      <c r="B597">
        <f>IF(ROW()=2,1,IF(A596&lt;&gt;Block[[#This Row],[No]],1,B596+1))</f>
        <v>1</v>
      </c>
      <c r="C597" s="1" t="s">
        <v>752</v>
      </c>
      <c r="D597" s="1" t="s">
        <v>612</v>
      </c>
      <c r="E597" s="1" t="s">
        <v>90</v>
      </c>
      <c r="F597" s="1" t="s">
        <v>82</v>
      </c>
      <c r="G597" s="1" t="s">
        <v>49</v>
      </c>
      <c r="H597" s="1" t="s">
        <v>71</v>
      </c>
      <c r="I597">
        <v>1</v>
      </c>
      <c r="J597" t="s">
        <v>246</v>
      </c>
      <c r="K597" s="1" t="s">
        <v>174</v>
      </c>
      <c r="L597" s="1" t="s">
        <v>173</v>
      </c>
      <c r="M597">
        <v>31</v>
      </c>
      <c r="N597">
        <v>0</v>
      </c>
      <c r="O597">
        <v>0</v>
      </c>
      <c r="P597">
        <v>0</v>
      </c>
      <c r="X597" t="str">
        <f>Block[[#This Row],[服装]]&amp;Block[[#This Row],[名前]]&amp;Block[[#This Row],[レアリティ]]</f>
        <v>甲冑鎌先靖志ICONIC</v>
      </c>
    </row>
    <row r="598" spans="1:24" x14ac:dyDescent="0.25">
      <c r="A598">
        <f>VLOOKUP(Block[[#This Row],[No用]],SetNo[[No.用]:[vlookup 用]],2,FALSE)</f>
        <v>155</v>
      </c>
      <c r="B598">
        <f>IF(ROW()=2,1,IF(A597&lt;&gt;Block[[#This Row],[No]],1,B597+1))</f>
        <v>2</v>
      </c>
      <c r="C598" s="1" t="s">
        <v>752</v>
      </c>
      <c r="D598" s="1" t="s">
        <v>612</v>
      </c>
      <c r="E598" s="1" t="s">
        <v>90</v>
      </c>
      <c r="F598" s="1" t="s">
        <v>82</v>
      </c>
      <c r="G598" s="1" t="s">
        <v>49</v>
      </c>
      <c r="H598" s="1" t="s">
        <v>71</v>
      </c>
      <c r="I598">
        <v>1</v>
      </c>
      <c r="J598" t="s">
        <v>246</v>
      </c>
      <c r="K598" s="1" t="s">
        <v>175</v>
      </c>
      <c r="L598" s="1" t="s">
        <v>173</v>
      </c>
      <c r="M598">
        <v>31</v>
      </c>
      <c r="N598">
        <v>0</v>
      </c>
      <c r="O598">
        <v>0</v>
      </c>
      <c r="P598">
        <v>0</v>
      </c>
      <c r="X598" t="str">
        <f>Block[[#This Row],[服装]]&amp;Block[[#This Row],[名前]]&amp;Block[[#This Row],[レアリティ]]</f>
        <v>甲冑鎌先靖志ICONIC</v>
      </c>
    </row>
    <row r="599" spans="1:24" x14ac:dyDescent="0.25">
      <c r="A599">
        <f>VLOOKUP(Block[[#This Row],[No用]],SetNo[[No.用]:[vlookup 用]],2,FALSE)</f>
        <v>155</v>
      </c>
      <c r="B599">
        <f>IF(ROW()=2,1,IF(A598&lt;&gt;Block[[#This Row],[No]],1,B598+1))</f>
        <v>3</v>
      </c>
      <c r="C599" s="1" t="s">
        <v>752</v>
      </c>
      <c r="D599" s="1" t="s">
        <v>612</v>
      </c>
      <c r="E599" s="1" t="s">
        <v>90</v>
      </c>
      <c r="F599" s="1" t="s">
        <v>82</v>
      </c>
      <c r="G599" s="1" t="s">
        <v>49</v>
      </c>
      <c r="H599" s="1" t="s">
        <v>71</v>
      </c>
      <c r="I599">
        <v>1</v>
      </c>
      <c r="J599" t="s">
        <v>246</v>
      </c>
      <c r="K599" s="1" t="s">
        <v>179</v>
      </c>
      <c r="L599" s="1" t="s">
        <v>173</v>
      </c>
      <c r="M599">
        <v>34</v>
      </c>
      <c r="N599">
        <v>0</v>
      </c>
      <c r="O599">
        <v>0</v>
      </c>
      <c r="P599">
        <v>0</v>
      </c>
      <c r="X599" t="str">
        <f>Block[[#This Row],[服装]]&amp;Block[[#This Row],[名前]]&amp;Block[[#This Row],[レアリティ]]</f>
        <v>甲冑鎌先靖志ICONIC</v>
      </c>
    </row>
    <row r="600" spans="1:24" x14ac:dyDescent="0.25">
      <c r="A600">
        <f>VLOOKUP(Block[[#This Row],[No用]],SetNo[[No.用]:[vlookup 用]],2,FALSE)</f>
        <v>155</v>
      </c>
      <c r="B600">
        <f>IF(ROW()=2,1,IF(A599&lt;&gt;Block[[#This Row],[No]],1,B599+1))</f>
        <v>4</v>
      </c>
      <c r="C600" s="1" t="s">
        <v>752</v>
      </c>
      <c r="D600" s="1" t="s">
        <v>612</v>
      </c>
      <c r="E600" s="1" t="s">
        <v>90</v>
      </c>
      <c r="F600" s="1" t="s">
        <v>82</v>
      </c>
      <c r="G600" s="1" t="s">
        <v>49</v>
      </c>
      <c r="H600" s="1" t="s">
        <v>71</v>
      </c>
      <c r="I600">
        <v>1</v>
      </c>
      <c r="J600" t="s">
        <v>246</v>
      </c>
      <c r="K600" s="1" t="s">
        <v>247</v>
      </c>
      <c r="L600" s="1" t="s">
        <v>162</v>
      </c>
      <c r="M600">
        <v>31</v>
      </c>
      <c r="N600">
        <v>0</v>
      </c>
      <c r="O600">
        <v>0</v>
      </c>
      <c r="P600">
        <v>0</v>
      </c>
      <c r="X600" t="str">
        <f>Block[[#This Row],[服装]]&amp;Block[[#This Row],[名前]]&amp;Block[[#This Row],[レアリティ]]</f>
        <v>甲冑鎌先靖志ICONIC</v>
      </c>
    </row>
    <row r="601" spans="1:24" x14ac:dyDescent="0.25">
      <c r="A601">
        <f>VLOOKUP(Block[[#This Row],[No用]],SetNo[[No.用]:[vlookup 用]],2,FALSE)</f>
        <v>155</v>
      </c>
      <c r="B601">
        <f>IF(ROW()=2,1,IF(A600&lt;&gt;Block[[#This Row],[No]],1,B600+1))</f>
        <v>5</v>
      </c>
      <c r="C601" s="1" t="s">
        <v>752</v>
      </c>
      <c r="D601" s="1" t="s">
        <v>612</v>
      </c>
      <c r="E601" s="1" t="s">
        <v>90</v>
      </c>
      <c r="F601" s="1" t="s">
        <v>82</v>
      </c>
      <c r="G601" s="1" t="s">
        <v>49</v>
      </c>
      <c r="H601" s="1" t="s">
        <v>71</v>
      </c>
      <c r="I601">
        <v>1</v>
      </c>
      <c r="J601" t="s">
        <v>246</v>
      </c>
      <c r="K601" s="1" t="s">
        <v>183</v>
      </c>
      <c r="L601" s="1" t="s">
        <v>224</v>
      </c>
      <c r="M601">
        <v>46</v>
      </c>
      <c r="N601">
        <v>0</v>
      </c>
      <c r="O601">
        <v>56</v>
      </c>
      <c r="P601">
        <v>0</v>
      </c>
      <c r="X601" t="str">
        <f>Block[[#This Row],[服装]]&amp;Block[[#This Row],[名前]]&amp;Block[[#This Row],[レアリティ]]</f>
        <v>甲冑鎌先靖志ICONIC</v>
      </c>
    </row>
    <row r="602" spans="1:24" x14ac:dyDescent="0.25">
      <c r="A602">
        <f>VLOOKUP(Block[[#This Row],[No用]],SetNo[[No.用]:[vlookup 用]],2,FALSE)</f>
        <v>156</v>
      </c>
      <c r="B602">
        <f>IF(ROW()=2,1,IF(A601&lt;&gt;Block[[#This Row],[No]],1,B601+1))</f>
        <v>1</v>
      </c>
      <c r="C602" s="1" t="s">
        <v>108</v>
      </c>
      <c r="D602" s="1" t="s">
        <v>614</v>
      </c>
      <c r="E602" s="1" t="s">
        <v>23</v>
      </c>
      <c r="F602" s="1" t="s">
        <v>78</v>
      </c>
      <c r="G602" s="1" t="s">
        <v>49</v>
      </c>
      <c r="H602" s="1" t="s">
        <v>71</v>
      </c>
      <c r="I602">
        <v>1</v>
      </c>
      <c r="J602" t="s">
        <v>246</v>
      </c>
      <c r="K602" s="1" t="s">
        <v>174</v>
      </c>
      <c r="L602" s="1" t="s">
        <v>162</v>
      </c>
      <c r="M602">
        <v>30</v>
      </c>
      <c r="N602">
        <v>0</v>
      </c>
      <c r="O602">
        <v>0</v>
      </c>
      <c r="P602">
        <v>0</v>
      </c>
      <c r="X602" t="str">
        <f>Block[[#This Row],[服装]]&amp;Block[[#This Row],[名前]]&amp;Block[[#This Row],[レアリティ]]</f>
        <v>ユニフォーム笹谷武仁ICONIC</v>
      </c>
    </row>
    <row r="603" spans="1:24" x14ac:dyDescent="0.25">
      <c r="A603">
        <f>VLOOKUP(Block[[#This Row],[No用]],SetNo[[No.用]:[vlookup 用]],2,FALSE)</f>
        <v>156</v>
      </c>
      <c r="B603">
        <f>IF(ROW()=2,1,IF(A602&lt;&gt;Block[[#This Row],[No]],1,B602+1))</f>
        <v>2</v>
      </c>
      <c r="C603" s="1" t="s">
        <v>108</v>
      </c>
      <c r="D603" s="1" t="s">
        <v>614</v>
      </c>
      <c r="E603" s="1" t="s">
        <v>23</v>
      </c>
      <c r="F603" s="1" t="s">
        <v>78</v>
      </c>
      <c r="G603" s="1" t="s">
        <v>49</v>
      </c>
      <c r="H603" s="1" t="s">
        <v>71</v>
      </c>
      <c r="I603">
        <v>1</v>
      </c>
      <c r="J603" t="s">
        <v>246</v>
      </c>
      <c r="K603" s="1" t="s">
        <v>175</v>
      </c>
      <c r="L603" s="1" t="s">
        <v>178</v>
      </c>
      <c r="M603">
        <v>33</v>
      </c>
      <c r="N603">
        <v>0</v>
      </c>
      <c r="O603">
        <v>0</v>
      </c>
      <c r="P603">
        <v>0</v>
      </c>
      <c r="X603" t="str">
        <f>Block[[#This Row],[服装]]&amp;Block[[#This Row],[名前]]&amp;Block[[#This Row],[レアリティ]]</f>
        <v>ユニフォーム笹谷武仁ICONIC</v>
      </c>
    </row>
    <row r="604" spans="1:24" x14ac:dyDescent="0.25">
      <c r="A604">
        <f>VLOOKUP(Block[[#This Row],[No用]],SetNo[[No.用]:[vlookup 用]],2,FALSE)</f>
        <v>156</v>
      </c>
      <c r="B604">
        <f>IF(ROW()=2,1,IF(A603&lt;&gt;Block[[#This Row],[No]],1,B603+1))</f>
        <v>3</v>
      </c>
      <c r="C604" s="1" t="s">
        <v>108</v>
      </c>
      <c r="D604" s="1" t="s">
        <v>614</v>
      </c>
      <c r="E604" s="1" t="s">
        <v>23</v>
      </c>
      <c r="F604" s="1" t="s">
        <v>78</v>
      </c>
      <c r="G604" s="1" t="s">
        <v>49</v>
      </c>
      <c r="H604" s="1" t="s">
        <v>71</v>
      </c>
      <c r="I604">
        <v>1</v>
      </c>
      <c r="J604" t="s">
        <v>246</v>
      </c>
      <c r="K604" s="1" t="s">
        <v>247</v>
      </c>
      <c r="L604" s="1" t="s">
        <v>162</v>
      </c>
      <c r="M604">
        <v>30</v>
      </c>
      <c r="N604">
        <v>0</v>
      </c>
      <c r="O604">
        <v>0</v>
      </c>
      <c r="P604">
        <v>0</v>
      </c>
      <c r="X604" t="str">
        <f>Block[[#This Row],[服装]]&amp;Block[[#This Row],[名前]]&amp;Block[[#This Row],[レアリティ]]</f>
        <v>ユニフォーム笹谷武仁ICONIC</v>
      </c>
    </row>
    <row r="605" spans="1:24" x14ac:dyDescent="0.25">
      <c r="A605">
        <f>VLOOKUP(Block[[#This Row],[No用]],SetNo[[No.用]:[vlookup 用]],2,FALSE)</f>
        <v>157</v>
      </c>
      <c r="B605">
        <f>IF(ROW()=2,1,IF(A604&lt;&gt;Block[[#This Row],[No]],1,B604+1))</f>
        <v>1</v>
      </c>
      <c r="C605" t="s">
        <v>205</v>
      </c>
      <c r="D605" t="s">
        <v>30</v>
      </c>
      <c r="E605" t="s">
        <v>23</v>
      </c>
      <c r="F605" t="s">
        <v>31</v>
      </c>
      <c r="G605" t="s">
        <v>20</v>
      </c>
      <c r="H605" t="s">
        <v>71</v>
      </c>
      <c r="I605">
        <v>1</v>
      </c>
      <c r="J605" t="s">
        <v>246</v>
      </c>
      <c r="K605" s="1" t="s">
        <v>174</v>
      </c>
      <c r="L605" s="1" t="s">
        <v>162</v>
      </c>
      <c r="M605">
        <v>28</v>
      </c>
      <c r="N605">
        <v>0</v>
      </c>
      <c r="O605">
        <v>0</v>
      </c>
      <c r="P605">
        <v>0</v>
      </c>
      <c r="X605" t="str">
        <f>Block[[#This Row],[服装]]&amp;Block[[#This Row],[名前]]&amp;Block[[#This Row],[レアリティ]]</f>
        <v>ユニフォーム及川徹ICONIC</v>
      </c>
    </row>
    <row r="606" spans="1:24" x14ac:dyDescent="0.25">
      <c r="A606">
        <f>VLOOKUP(Block[[#This Row],[No用]],SetNo[[No.用]:[vlookup 用]],2,FALSE)</f>
        <v>157</v>
      </c>
      <c r="B606">
        <f>IF(ROW()=2,1,IF(A605&lt;&gt;Block[[#This Row],[No]],1,B605+1))</f>
        <v>2</v>
      </c>
      <c r="C606" t="s">
        <v>205</v>
      </c>
      <c r="D606" t="s">
        <v>30</v>
      </c>
      <c r="E606" t="s">
        <v>23</v>
      </c>
      <c r="F606" t="s">
        <v>31</v>
      </c>
      <c r="G606" t="s">
        <v>20</v>
      </c>
      <c r="H606" t="s">
        <v>71</v>
      </c>
      <c r="I606">
        <v>1</v>
      </c>
      <c r="J606" t="s">
        <v>246</v>
      </c>
      <c r="K606" s="1" t="s">
        <v>175</v>
      </c>
      <c r="L606" s="1" t="s">
        <v>162</v>
      </c>
      <c r="M606">
        <v>28</v>
      </c>
      <c r="N606">
        <v>0</v>
      </c>
      <c r="O606">
        <v>0</v>
      </c>
      <c r="P606">
        <v>0</v>
      </c>
      <c r="X606" t="str">
        <f>Block[[#This Row],[服装]]&amp;Block[[#This Row],[名前]]&amp;Block[[#This Row],[レアリティ]]</f>
        <v>ユニフォーム及川徹ICONIC</v>
      </c>
    </row>
    <row r="607" spans="1:24" x14ac:dyDescent="0.25">
      <c r="A607">
        <f>VLOOKUP(Block[[#This Row],[No用]],SetNo[[No.用]:[vlookup 用]],2,FALSE)</f>
        <v>157</v>
      </c>
      <c r="B607">
        <f>IF(ROW()=2,1,IF(A606&lt;&gt;Block[[#This Row],[No]],1,B606+1))</f>
        <v>3</v>
      </c>
      <c r="C607" t="s">
        <v>205</v>
      </c>
      <c r="D607" t="s">
        <v>30</v>
      </c>
      <c r="E607" t="s">
        <v>23</v>
      </c>
      <c r="F607" t="s">
        <v>31</v>
      </c>
      <c r="G607" t="s">
        <v>20</v>
      </c>
      <c r="H607" t="s">
        <v>71</v>
      </c>
      <c r="I607">
        <v>1</v>
      </c>
      <c r="J607" t="s">
        <v>246</v>
      </c>
      <c r="K607" s="1" t="s">
        <v>247</v>
      </c>
      <c r="L607" s="1" t="s">
        <v>162</v>
      </c>
      <c r="M607">
        <v>27</v>
      </c>
      <c r="N607">
        <v>0</v>
      </c>
      <c r="O607">
        <v>0</v>
      </c>
      <c r="P607">
        <v>0</v>
      </c>
      <c r="X607" t="str">
        <f>Block[[#This Row],[服装]]&amp;Block[[#This Row],[名前]]&amp;Block[[#This Row],[レアリティ]]</f>
        <v>ユニフォーム及川徹ICONIC</v>
      </c>
    </row>
    <row r="608" spans="1:24" x14ac:dyDescent="0.25">
      <c r="A608">
        <f>VLOOKUP(Block[[#This Row],[No用]],SetNo[[No.用]:[vlookup 用]],2,FALSE)</f>
        <v>158</v>
      </c>
      <c r="B608">
        <f>IF(ROW()=2,1,IF(A607&lt;&gt;Block[[#This Row],[No]],1,B607+1))</f>
        <v>1</v>
      </c>
      <c r="C608" t="s">
        <v>117</v>
      </c>
      <c r="D608" t="s">
        <v>30</v>
      </c>
      <c r="E608" t="s">
        <v>24</v>
      </c>
      <c r="F608" t="s">
        <v>31</v>
      </c>
      <c r="G608" t="s">
        <v>20</v>
      </c>
      <c r="H608" t="s">
        <v>71</v>
      </c>
      <c r="I608">
        <v>1</v>
      </c>
      <c r="J608" t="s">
        <v>246</v>
      </c>
      <c r="K608" s="1" t="s">
        <v>174</v>
      </c>
      <c r="L608" s="1" t="s">
        <v>162</v>
      </c>
      <c r="M608">
        <v>28</v>
      </c>
      <c r="N608">
        <v>0</v>
      </c>
      <c r="O608">
        <v>0</v>
      </c>
      <c r="P608">
        <v>0</v>
      </c>
      <c r="X608" t="str">
        <f>Block[[#This Row],[服装]]&amp;Block[[#This Row],[名前]]&amp;Block[[#This Row],[レアリティ]]</f>
        <v>プール掃除及川徹ICONIC</v>
      </c>
    </row>
    <row r="609" spans="1:24" x14ac:dyDescent="0.25">
      <c r="A609">
        <f>VLOOKUP(Block[[#This Row],[No用]],SetNo[[No.用]:[vlookup 用]],2,FALSE)</f>
        <v>158</v>
      </c>
      <c r="B609">
        <f>IF(ROW()=2,1,IF(A608&lt;&gt;Block[[#This Row],[No]],1,B608+1))</f>
        <v>2</v>
      </c>
      <c r="C609" t="s">
        <v>117</v>
      </c>
      <c r="D609" t="s">
        <v>30</v>
      </c>
      <c r="E609" t="s">
        <v>24</v>
      </c>
      <c r="F609" t="s">
        <v>31</v>
      </c>
      <c r="G609" t="s">
        <v>20</v>
      </c>
      <c r="H609" t="s">
        <v>71</v>
      </c>
      <c r="I609">
        <v>1</v>
      </c>
      <c r="J609" t="s">
        <v>246</v>
      </c>
      <c r="K609" s="1" t="s">
        <v>175</v>
      </c>
      <c r="L609" s="1" t="s">
        <v>162</v>
      </c>
      <c r="M609">
        <v>28</v>
      </c>
      <c r="N609">
        <v>0</v>
      </c>
      <c r="O609">
        <v>0</v>
      </c>
      <c r="P609">
        <v>0</v>
      </c>
      <c r="X609" t="str">
        <f>Block[[#This Row],[服装]]&amp;Block[[#This Row],[名前]]&amp;Block[[#This Row],[レアリティ]]</f>
        <v>プール掃除及川徹ICONIC</v>
      </c>
    </row>
    <row r="610" spans="1:24" x14ac:dyDescent="0.25">
      <c r="A610">
        <f>VLOOKUP(Block[[#This Row],[No用]],SetNo[[No.用]:[vlookup 用]],2,FALSE)</f>
        <v>158</v>
      </c>
      <c r="B610">
        <f>IF(ROW()=2,1,IF(A609&lt;&gt;Block[[#This Row],[No]],1,B609+1))</f>
        <v>3</v>
      </c>
      <c r="C610" t="s">
        <v>117</v>
      </c>
      <c r="D610" t="s">
        <v>30</v>
      </c>
      <c r="E610" t="s">
        <v>24</v>
      </c>
      <c r="F610" t="s">
        <v>31</v>
      </c>
      <c r="G610" t="s">
        <v>20</v>
      </c>
      <c r="H610" t="s">
        <v>71</v>
      </c>
      <c r="I610">
        <v>1</v>
      </c>
      <c r="J610" t="s">
        <v>246</v>
      </c>
      <c r="K610" s="1" t="s">
        <v>247</v>
      </c>
      <c r="L610" s="1" t="s">
        <v>162</v>
      </c>
      <c r="M610">
        <v>27</v>
      </c>
      <c r="N610">
        <v>0</v>
      </c>
      <c r="O610">
        <v>0</v>
      </c>
      <c r="P610">
        <v>0</v>
      </c>
      <c r="X610" t="str">
        <f>Block[[#This Row],[服装]]&amp;Block[[#This Row],[名前]]&amp;Block[[#This Row],[レアリティ]]</f>
        <v>プール掃除及川徹ICONIC</v>
      </c>
    </row>
    <row r="611" spans="1:24" x14ac:dyDescent="0.25">
      <c r="A611">
        <f>VLOOKUP(Block[[#This Row],[No用]],SetNo[[No.用]:[vlookup 用]],2,FALSE)</f>
        <v>159</v>
      </c>
      <c r="B611">
        <f>IF(ROW()=2,1,IF(A610&lt;&gt;Block[[#This Row],[No]],1,B610+1))</f>
        <v>1</v>
      </c>
      <c r="C611" s="1" t="s">
        <v>585</v>
      </c>
      <c r="D611" t="s">
        <v>30</v>
      </c>
      <c r="E611" s="1" t="s">
        <v>77</v>
      </c>
      <c r="F611" t="s">
        <v>31</v>
      </c>
      <c r="G611" t="s">
        <v>20</v>
      </c>
      <c r="H611" t="s">
        <v>71</v>
      </c>
      <c r="I611">
        <v>1</v>
      </c>
      <c r="J611" t="s">
        <v>246</v>
      </c>
      <c r="K611" s="1" t="s">
        <v>174</v>
      </c>
      <c r="L611" s="1" t="s">
        <v>178</v>
      </c>
      <c r="M611">
        <v>31</v>
      </c>
      <c r="N611">
        <v>0</v>
      </c>
      <c r="O611">
        <v>0</v>
      </c>
      <c r="P611">
        <v>0</v>
      </c>
      <c r="X611" t="str">
        <f>Block[[#This Row],[服装]]&amp;Block[[#This Row],[名前]]&amp;Block[[#This Row],[レアリティ]]</f>
        <v>Xmas及川徹ICONIC</v>
      </c>
    </row>
    <row r="612" spans="1:24" x14ac:dyDescent="0.25">
      <c r="A612">
        <f>VLOOKUP(Block[[#This Row],[No用]],SetNo[[No.用]:[vlookup 用]],2,FALSE)</f>
        <v>159</v>
      </c>
      <c r="B612">
        <f>IF(ROW()=2,1,IF(A611&lt;&gt;Block[[#This Row],[No]],1,B611+1))</f>
        <v>2</v>
      </c>
      <c r="C612" s="1" t="s">
        <v>585</v>
      </c>
      <c r="D612" t="s">
        <v>30</v>
      </c>
      <c r="E612" s="1" t="s">
        <v>77</v>
      </c>
      <c r="F612" t="s">
        <v>31</v>
      </c>
      <c r="G612" t="s">
        <v>20</v>
      </c>
      <c r="H612" t="s">
        <v>71</v>
      </c>
      <c r="I612">
        <v>1</v>
      </c>
      <c r="J612" t="s">
        <v>246</v>
      </c>
      <c r="K612" s="1" t="s">
        <v>175</v>
      </c>
      <c r="L612" s="1" t="s">
        <v>178</v>
      </c>
      <c r="M612">
        <v>31</v>
      </c>
      <c r="N612">
        <v>0</v>
      </c>
      <c r="O612">
        <v>0</v>
      </c>
      <c r="P612">
        <v>0</v>
      </c>
      <c r="X612" t="str">
        <f>Block[[#This Row],[服装]]&amp;Block[[#This Row],[名前]]&amp;Block[[#This Row],[レアリティ]]</f>
        <v>Xmas及川徹ICONIC</v>
      </c>
    </row>
    <row r="613" spans="1:24" x14ac:dyDescent="0.25">
      <c r="A613">
        <f>VLOOKUP(Block[[#This Row],[No用]],SetNo[[No.用]:[vlookup 用]],2,FALSE)</f>
        <v>159</v>
      </c>
      <c r="B613">
        <f>IF(ROW()=2,1,IF(A612&lt;&gt;Block[[#This Row],[No]],1,B612+1))</f>
        <v>3</v>
      </c>
      <c r="C613" s="1" t="s">
        <v>585</v>
      </c>
      <c r="D613" t="s">
        <v>30</v>
      </c>
      <c r="E613" s="1" t="s">
        <v>77</v>
      </c>
      <c r="F613" t="s">
        <v>31</v>
      </c>
      <c r="G613" t="s">
        <v>20</v>
      </c>
      <c r="H613" t="s">
        <v>71</v>
      </c>
      <c r="I613">
        <v>1</v>
      </c>
      <c r="J613" t="s">
        <v>246</v>
      </c>
      <c r="K613" s="1" t="s">
        <v>247</v>
      </c>
      <c r="L613" s="1" t="s">
        <v>162</v>
      </c>
      <c r="M613">
        <v>27</v>
      </c>
      <c r="N613">
        <v>0</v>
      </c>
      <c r="O613">
        <v>0</v>
      </c>
      <c r="P613">
        <v>0</v>
      </c>
      <c r="X613" t="str">
        <f>Block[[#This Row],[服装]]&amp;Block[[#This Row],[名前]]&amp;Block[[#This Row],[レアリティ]]</f>
        <v>Xmas及川徹ICONIC</v>
      </c>
    </row>
    <row r="614" spans="1:24" x14ac:dyDescent="0.25">
      <c r="A614">
        <f>VLOOKUP(Block[[#This Row],[No用]],SetNo[[No.用]:[vlookup 用]],2,FALSE)</f>
        <v>160</v>
      </c>
      <c r="B614">
        <f>IF(ROW()=2,1,IF(A613&lt;&gt;Block[[#This Row],[No]],1,B613+1))</f>
        <v>1</v>
      </c>
      <c r="C614" s="1" t="s">
        <v>149</v>
      </c>
      <c r="D614" t="s">
        <v>30</v>
      </c>
      <c r="E614" s="1" t="s">
        <v>73</v>
      </c>
      <c r="F614" t="s">
        <v>31</v>
      </c>
      <c r="G614" t="s">
        <v>20</v>
      </c>
      <c r="H614" t="s">
        <v>71</v>
      </c>
      <c r="I614">
        <v>1</v>
      </c>
      <c r="J614" t="s">
        <v>246</v>
      </c>
      <c r="K614" s="1" t="s">
        <v>174</v>
      </c>
      <c r="L614" s="1" t="s">
        <v>162</v>
      </c>
      <c r="M614">
        <v>28</v>
      </c>
      <c r="N614">
        <v>0</v>
      </c>
      <c r="O614">
        <v>0</v>
      </c>
      <c r="P614">
        <v>0</v>
      </c>
      <c r="X614" t="str">
        <f>Block[[#This Row],[服装]]&amp;Block[[#This Row],[名前]]&amp;Block[[#This Row],[レアリティ]]</f>
        <v>制服及川徹ICONIC</v>
      </c>
    </row>
    <row r="615" spans="1:24" x14ac:dyDescent="0.25">
      <c r="A615">
        <f>VLOOKUP(Block[[#This Row],[No用]],SetNo[[No.用]:[vlookup 用]],2,FALSE)</f>
        <v>160</v>
      </c>
      <c r="B615">
        <f>IF(ROW()=2,1,IF(A614&lt;&gt;Block[[#This Row],[No]],1,B614+1))</f>
        <v>2</v>
      </c>
      <c r="C615" s="1" t="s">
        <v>149</v>
      </c>
      <c r="D615" t="s">
        <v>30</v>
      </c>
      <c r="E615" s="1" t="s">
        <v>73</v>
      </c>
      <c r="F615" t="s">
        <v>31</v>
      </c>
      <c r="G615" t="s">
        <v>20</v>
      </c>
      <c r="H615" t="s">
        <v>71</v>
      </c>
      <c r="I615">
        <v>1</v>
      </c>
      <c r="J615" t="s">
        <v>246</v>
      </c>
      <c r="K615" s="1" t="s">
        <v>175</v>
      </c>
      <c r="L615" s="1" t="s">
        <v>162</v>
      </c>
      <c r="M615">
        <v>28</v>
      </c>
      <c r="N615">
        <v>0</v>
      </c>
      <c r="O615">
        <v>0</v>
      </c>
      <c r="P615">
        <v>0</v>
      </c>
      <c r="X615" t="str">
        <f>Block[[#This Row],[服装]]&amp;Block[[#This Row],[名前]]&amp;Block[[#This Row],[レアリティ]]</f>
        <v>制服及川徹ICONIC</v>
      </c>
    </row>
    <row r="616" spans="1:24" x14ac:dyDescent="0.25">
      <c r="A616">
        <f>VLOOKUP(Block[[#This Row],[No用]],SetNo[[No.用]:[vlookup 用]],2,FALSE)</f>
        <v>160</v>
      </c>
      <c r="B616">
        <f>IF(ROW()=2,1,IF(A615&lt;&gt;Block[[#This Row],[No]],1,B615+1))</f>
        <v>3</v>
      </c>
      <c r="C616" s="1" t="s">
        <v>149</v>
      </c>
      <c r="D616" t="s">
        <v>30</v>
      </c>
      <c r="E616" s="1" t="s">
        <v>73</v>
      </c>
      <c r="F616" t="s">
        <v>31</v>
      </c>
      <c r="G616" t="s">
        <v>20</v>
      </c>
      <c r="H616" t="s">
        <v>71</v>
      </c>
      <c r="I616">
        <v>1</v>
      </c>
      <c r="J616" t="s">
        <v>246</v>
      </c>
      <c r="K616" s="1" t="s">
        <v>247</v>
      </c>
      <c r="L616" s="1" t="s">
        <v>162</v>
      </c>
      <c r="M616">
        <v>27</v>
      </c>
      <c r="N616">
        <v>0</v>
      </c>
      <c r="O616">
        <v>0</v>
      </c>
      <c r="P616">
        <v>0</v>
      </c>
      <c r="X616" t="str">
        <f>Block[[#This Row],[服装]]&amp;Block[[#This Row],[名前]]&amp;Block[[#This Row],[レアリティ]]</f>
        <v>制服及川徹ICONIC</v>
      </c>
    </row>
    <row r="617" spans="1:24" x14ac:dyDescent="0.25">
      <c r="A617">
        <f>VLOOKUP(Block[[#This Row],[No用]],SetNo[[No.用]:[vlookup 用]],2,FALSE)</f>
        <v>161</v>
      </c>
      <c r="B617">
        <f>IF(ROW()=2,1,IF(A616&lt;&gt;Block[[#This Row],[No]],1,B616+1))</f>
        <v>1</v>
      </c>
      <c r="C617" s="1" t="s">
        <v>646</v>
      </c>
      <c r="D617" s="1" t="s">
        <v>30</v>
      </c>
      <c r="E617" s="1" t="s">
        <v>90</v>
      </c>
      <c r="F617" s="1" t="s">
        <v>31</v>
      </c>
      <c r="G617" s="1" t="s">
        <v>20</v>
      </c>
      <c r="H617" s="1" t="s">
        <v>71</v>
      </c>
      <c r="I617">
        <v>1</v>
      </c>
      <c r="J617" t="s">
        <v>246</v>
      </c>
      <c r="K617" s="1" t="s">
        <v>174</v>
      </c>
      <c r="L617" s="1" t="s">
        <v>162</v>
      </c>
      <c r="M617">
        <v>28</v>
      </c>
      <c r="N617">
        <v>0</v>
      </c>
      <c r="O617">
        <v>0</v>
      </c>
      <c r="P617">
        <v>0</v>
      </c>
      <c r="X617" t="str">
        <f>Block[[#This Row],[服装]]&amp;Block[[#This Row],[名前]]&amp;Block[[#This Row],[レアリティ]]</f>
        <v>路地裏及川徹ICONIC</v>
      </c>
    </row>
    <row r="618" spans="1:24" x14ac:dyDescent="0.25">
      <c r="A618">
        <f>VLOOKUP(Block[[#This Row],[No用]],SetNo[[No.用]:[vlookup 用]],2,FALSE)</f>
        <v>161</v>
      </c>
      <c r="B618">
        <f>IF(ROW()=2,1,IF(A617&lt;&gt;Block[[#This Row],[No]],1,B617+1))</f>
        <v>2</v>
      </c>
      <c r="C618" s="1" t="s">
        <v>646</v>
      </c>
      <c r="D618" s="1" t="s">
        <v>30</v>
      </c>
      <c r="E618" s="1" t="s">
        <v>90</v>
      </c>
      <c r="F618" s="1" t="s">
        <v>31</v>
      </c>
      <c r="G618" s="1" t="s">
        <v>20</v>
      </c>
      <c r="H618" s="1" t="s">
        <v>71</v>
      </c>
      <c r="I618">
        <v>1</v>
      </c>
      <c r="J618" t="s">
        <v>246</v>
      </c>
      <c r="K618" s="1" t="s">
        <v>175</v>
      </c>
      <c r="L618" s="1" t="s">
        <v>162</v>
      </c>
      <c r="M618">
        <v>28</v>
      </c>
      <c r="N618">
        <v>0</v>
      </c>
      <c r="O618">
        <v>0</v>
      </c>
      <c r="P618">
        <v>0</v>
      </c>
      <c r="X618" t="str">
        <f>Block[[#This Row],[服装]]&amp;Block[[#This Row],[名前]]&amp;Block[[#This Row],[レアリティ]]</f>
        <v>路地裏及川徹ICONIC</v>
      </c>
    </row>
    <row r="619" spans="1:24" x14ac:dyDescent="0.25">
      <c r="A619">
        <f>VLOOKUP(Block[[#This Row],[No用]],SetNo[[No.用]:[vlookup 用]],2,FALSE)</f>
        <v>161</v>
      </c>
      <c r="B619">
        <f>IF(ROW()=2,1,IF(A618&lt;&gt;Block[[#This Row],[No]],1,B618+1))</f>
        <v>3</v>
      </c>
      <c r="C619" s="1" t="s">
        <v>646</v>
      </c>
      <c r="D619" s="1" t="s">
        <v>30</v>
      </c>
      <c r="E619" s="1" t="s">
        <v>90</v>
      </c>
      <c r="F619" s="1" t="s">
        <v>31</v>
      </c>
      <c r="G619" s="1" t="s">
        <v>20</v>
      </c>
      <c r="H619" s="1" t="s">
        <v>71</v>
      </c>
      <c r="I619">
        <v>1</v>
      </c>
      <c r="J619" t="s">
        <v>246</v>
      </c>
      <c r="K619" s="1" t="s">
        <v>247</v>
      </c>
      <c r="L619" s="1" t="s">
        <v>162</v>
      </c>
      <c r="M619">
        <v>27</v>
      </c>
      <c r="N619">
        <v>0</v>
      </c>
      <c r="O619">
        <v>0</v>
      </c>
      <c r="P619">
        <v>0</v>
      </c>
      <c r="X619" t="str">
        <f>Block[[#This Row],[服装]]&amp;Block[[#This Row],[名前]]&amp;Block[[#This Row],[レアリティ]]</f>
        <v>路地裏及川徹ICONIC</v>
      </c>
    </row>
    <row r="620" spans="1:24" x14ac:dyDescent="0.25">
      <c r="A620">
        <f>VLOOKUP(Block[[#This Row],[No用]],SetNo[[No.用]:[vlookup 用]],2,FALSE)</f>
        <v>162</v>
      </c>
      <c r="B620">
        <f>IF(ROW()=2,1,IF(A619&lt;&gt;Block[[#This Row],[No]],1,B619+1))</f>
        <v>1</v>
      </c>
      <c r="C620" s="1" t="s">
        <v>705</v>
      </c>
      <c r="D620" s="1" t="s">
        <v>30</v>
      </c>
      <c r="E620" s="1" t="s">
        <v>77</v>
      </c>
      <c r="F620" s="1" t="s">
        <v>31</v>
      </c>
      <c r="G620" s="1" t="s">
        <v>20</v>
      </c>
      <c r="H620" s="1" t="s">
        <v>71</v>
      </c>
      <c r="I620">
        <v>1</v>
      </c>
      <c r="J620" t="s">
        <v>246</v>
      </c>
      <c r="K620" s="1" t="s">
        <v>174</v>
      </c>
      <c r="L620" s="1" t="s">
        <v>178</v>
      </c>
      <c r="M620">
        <v>32</v>
      </c>
      <c r="N620">
        <v>0</v>
      </c>
      <c r="O620">
        <v>0</v>
      </c>
      <c r="P620">
        <v>0</v>
      </c>
      <c r="X620" t="str">
        <f>Block[[#This Row],[服装]]&amp;Block[[#This Row],[名前]]&amp;Block[[#This Row],[レアリティ]]</f>
        <v>バカンス及川徹ICONIC</v>
      </c>
    </row>
    <row r="621" spans="1:24" x14ac:dyDescent="0.25">
      <c r="A621">
        <f>VLOOKUP(Block[[#This Row],[No用]],SetNo[[No.用]:[vlookup 用]],2,FALSE)</f>
        <v>162</v>
      </c>
      <c r="B621">
        <f>IF(ROW()=2,1,IF(A620&lt;&gt;Block[[#This Row],[No]],1,B620+1))</f>
        <v>2</v>
      </c>
      <c r="C621" s="1" t="s">
        <v>705</v>
      </c>
      <c r="D621" s="1" t="s">
        <v>30</v>
      </c>
      <c r="E621" s="1" t="s">
        <v>77</v>
      </c>
      <c r="F621" s="1" t="s">
        <v>31</v>
      </c>
      <c r="G621" s="1" t="s">
        <v>20</v>
      </c>
      <c r="H621" s="1" t="s">
        <v>71</v>
      </c>
      <c r="I621">
        <v>1</v>
      </c>
      <c r="J621" t="s">
        <v>246</v>
      </c>
      <c r="K621" s="1" t="s">
        <v>175</v>
      </c>
      <c r="L621" s="1" t="s">
        <v>178</v>
      </c>
      <c r="M621">
        <v>32</v>
      </c>
      <c r="N621">
        <v>0</v>
      </c>
      <c r="O621">
        <v>0</v>
      </c>
      <c r="P621">
        <v>0</v>
      </c>
      <c r="X621" t="str">
        <f>Block[[#This Row],[服装]]&amp;Block[[#This Row],[名前]]&amp;Block[[#This Row],[レアリティ]]</f>
        <v>バカンス及川徹ICONIC</v>
      </c>
    </row>
    <row r="622" spans="1:24" x14ac:dyDescent="0.25">
      <c r="A622">
        <f>VLOOKUP(Block[[#This Row],[No用]],SetNo[[No.用]:[vlookup 用]],2,FALSE)</f>
        <v>162</v>
      </c>
      <c r="B622">
        <f>IF(ROW()=2,1,IF(A621&lt;&gt;Block[[#This Row],[No]],1,B621+1))</f>
        <v>3</v>
      </c>
      <c r="C622" s="1" t="s">
        <v>705</v>
      </c>
      <c r="D622" s="1" t="s">
        <v>30</v>
      </c>
      <c r="E622" s="1" t="s">
        <v>77</v>
      </c>
      <c r="F622" s="1" t="s">
        <v>31</v>
      </c>
      <c r="G622" s="1" t="s">
        <v>20</v>
      </c>
      <c r="H622" s="1" t="s">
        <v>71</v>
      </c>
      <c r="I622">
        <v>1</v>
      </c>
      <c r="J622" t="s">
        <v>246</v>
      </c>
      <c r="K622" s="1" t="s">
        <v>247</v>
      </c>
      <c r="L622" s="1" t="s">
        <v>162</v>
      </c>
      <c r="M622">
        <v>27</v>
      </c>
      <c r="N622">
        <v>0</v>
      </c>
      <c r="O622">
        <v>0</v>
      </c>
      <c r="P622">
        <v>0</v>
      </c>
      <c r="X622" t="str">
        <f>Block[[#This Row],[服装]]&amp;Block[[#This Row],[名前]]&amp;Block[[#This Row],[レアリティ]]</f>
        <v>バカンス及川徹ICONIC</v>
      </c>
    </row>
    <row r="623" spans="1:24" x14ac:dyDescent="0.25">
      <c r="A623">
        <f>VLOOKUP(Block[[#This Row],[No用]],SetNo[[No.用]:[vlookup 用]],2,FALSE)</f>
        <v>163</v>
      </c>
      <c r="B623">
        <f>IF(ROW()=2,1,IF(A622&lt;&gt;Block[[#This Row],[No]],1,B622+1))</f>
        <v>1</v>
      </c>
      <c r="C623" s="1" t="s">
        <v>871</v>
      </c>
      <c r="D623" s="1" t="s">
        <v>30</v>
      </c>
      <c r="E623" s="1" t="s">
        <v>73</v>
      </c>
      <c r="F623" s="1" t="s">
        <v>31</v>
      </c>
      <c r="G623" s="1" t="s">
        <v>20</v>
      </c>
      <c r="H623" s="1" t="s">
        <v>71</v>
      </c>
      <c r="I623">
        <v>1</v>
      </c>
      <c r="J623" t="s">
        <v>246</v>
      </c>
      <c r="K623" s="1" t="s">
        <v>174</v>
      </c>
      <c r="L623" s="1" t="s">
        <v>162</v>
      </c>
      <c r="M623">
        <v>28</v>
      </c>
      <c r="N623">
        <v>0</v>
      </c>
      <c r="O623">
        <v>0</v>
      </c>
      <c r="P623">
        <v>0</v>
      </c>
      <c r="X623" t="str">
        <f>Block[[#This Row],[服装]]&amp;Block[[#This Row],[名前]]&amp;Block[[#This Row],[レアリティ]]</f>
        <v>2周年及川徹ICONIC</v>
      </c>
    </row>
    <row r="624" spans="1:24" x14ac:dyDescent="0.25">
      <c r="A624">
        <f>VLOOKUP(Block[[#This Row],[No用]],SetNo[[No.用]:[vlookup 用]],2,FALSE)</f>
        <v>163</v>
      </c>
      <c r="B624">
        <f>IF(ROW()=2,1,IF(A623&lt;&gt;Block[[#This Row],[No]],1,B623+1))</f>
        <v>2</v>
      </c>
      <c r="C624" s="1" t="s">
        <v>871</v>
      </c>
      <c r="D624" s="1" t="s">
        <v>30</v>
      </c>
      <c r="E624" s="1" t="s">
        <v>73</v>
      </c>
      <c r="F624" s="1" t="s">
        <v>31</v>
      </c>
      <c r="G624" s="1" t="s">
        <v>20</v>
      </c>
      <c r="H624" s="1" t="s">
        <v>71</v>
      </c>
      <c r="I624">
        <v>1</v>
      </c>
      <c r="J624" t="s">
        <v>246</v>
      </c>
      <c r="K624" s="1" t="s">
        <v>175</v>
      </c>
      <c r="L624" s="1" t="s">
        <v>162</v>
      </c>
      <c r="M624">
        <v>28</v>
      </c>
      <c r="N624">
        <v>0</v>
      </c>
      <c r="O624">
        <v>0</v>
      </c>
      <c r="P624">
        <v>0</v>
      </c>
      <c r="X624" t="str">
        <f>Block[[#This Row],[服装]]&amp;Block[[#This Row],[名前]]&amp;Block[[#This Row],[レアリティ]]</f>
        <v>2周年及川徹ICONIC</v>
      </c>
    </row>
    <row r="625" spans="1:24" x14ac:dyDescent="0.25">
      <c r="A625">
        <f>VLOOKUP(Block[[#This Row],[No用]],SetNo[[No.用]:[vlookup 用]],2,FALSE)</f>
        <v>163</v>
      </c>
      <c r="B625">
        <f>IF(ROW()=2,1,IF(A624&lt;&gt;Block[[#This Row],[No]],1,B624+1))</f>
        <v>3</v>
      </c>
      <c r="C625" s="1" t="s">
        <v>871</v>
      </c>
      <c r="D625" s="1" t="s">
        <v>30</v>
      </c>
      <c r="E625" s="1" t="s">
        <v>73</v>
      </c>
      <c r="F625" s="1" t="s">
        <v>31</v>
      </c>
      <c r="G625" s="1" t="s">
        <v>20</v>
      </c>
      <c r="H625" s="1" t="s">
        <v>71</v>
      </c>
      <c r="I625">
        <v>1</v>
      </c>
      <c r="J625" t="s">
        <v>246</v>
      </c>
      <c r="K625" s="1" t="s">
        <v>247</v>
      </c>
      <c r="L625" s="1" t="s">
        <v>162</v>
      </c>
      <c r="M625">
        <v>27</v>
      </c>
      <c r="N625">
        <v>0</v>
      </c>
      <c r="O625">
        <v>0</v>
      </c>
      <c r="P625">
        <v>0</v>
      </c>
      <c r="X625" t="str">
        <f>Block[[#This Row],[服装]]&amp;Block[[#This Row],[名前]]&amp;Block[[#This Row],[レアリティ]]</f>
        <v>2周年及川徹ICONIC</v>
      </c>
    </row>
    <row r="626" spans="1:24" x14ac:dyDescent="0.25">
      <c r="A626">
        <f>VLOOKUP(Block[[#This Row],[No用]],SetNo[[No.用]:[vlookup 用]],2,FALSE)</f>
        <v>164</v>
      </c>
      <c r="B626">
        <f>IF(ROW()=2,1,IF(A625&lt;&gt;Block[[#This Row],[No]],1,B625+1))</f>
        <v>1</v>
      </c>
      <c r="C626" s="1" t="s">
        <v>992</v>
      </c>
      <c r="D626" s="1" t="s">
        <v>30</v>
      </c>
      <c r="E626" s="1" t="s">
        <v>90</v>
      </c>
      <c r="F626" s="1" t="s">
        <v>31</v>
      </c>
      <c r="G626" s="1" t="s">
        <v>20</v>
      </c>
      <c r="H626" s="1" t="s">
        <v>71</v>
      </c>
      <c r="I626">
        <v>1</v>
      </c>
      <c r="J626" t="s">
        <v>246</v>
      </c>
      <c r="K626" s="1" t="s">
        <v>174</v>
      </c>
      <c r="L626" s="1" t="s">
        <v>162</v>
      </c>
      <c r="M626">
        <v>29</v>
      </c>
      <c r="N626">
        <v>0</v>
      </c>
      <c r="O626">
        <v>0</v>
      </c>
      <c r="P626">
        <v>0</v>
      </c>
      <c r="X626" t="str">
        <f>Block[[#This Row],[服装]]&amp;Block[[#This Row],[名前]]&amp;Block[[#This Row],[レアリティ]]</f>
        <v>夏祭り2及川徹ICONIC</v>
      </c>
    </row>
    <row r="627" spans="1:24" x14ac:dyDescent="0.25">
      <c r="A627">
        <f>VLOOKUP(Block[[#This Row],[No用]],SetNo[[No.用]:[vlookup 用]],2,FALSE)</f>
        <v>164</v>
      </c>
      <c r="B627">
        <f>IF(ROW()=2,1,IF(A626&lt;&gt;Block[[#This Row],[No]],1,B626+1))</f>
        <v>2</v>
      </c>
      <c r="C627" s="1" t="s">
        <v>992</v>
      </c>
      <c r="D627" s="1" t="s">
        <v>30</v>
      </c>
      <c r="E627" s="1" t="s">
        <v>90</v>
      </c>
      <c r="F627" s="1" t="s">
        <v>31</v>
      </c>
      <c r="G627" s="1" t="s">
        <v>20</v>
      </c>
      <c r="H627" s="1" t="s">
        <v>71</v>
      </c>
      <c r="I627">
        <v>1</v>
      </c>
      <c r="J627" t="s">
        <v>246</v>
      </c>
      <c r="K627" s="1" t="s">
        <v>175</v>
      </c>
      <c r="L627" s="1" t="s">
        <v>162</v>
      </c>
      <c r="M627">
        <v>29</v>
      </c>
      <c r="N627">
        <v>0</v>
      </c>
      <c r="O627">
        <v>0</v>
      </c>
      <c r="P627">
        <v>0</v>
      </c>
      <c r="X627" t="str">
        <f>Block[[#This Row],[服装]]&amp;Block[[#This Row],[名前]]&amp;Block[[#This Row],[レアリティ]]</f>
        <v>夏祭り2及川徹ICONIC</v>
      </c>
    </row>
    <row r="628" spans="1:24" x14ac:dyDescent="0.25">
      <c r="A628">
        <f>VLOOKUP(Block[[#This Row],[No用]],SetNo[[No.用]:[vlookup 用]],2,FALSE)</f>
        <v>164</v>
      </c>
      <c r="B628">
        <f>IF(ROW()=2,1,IF(A627&lt;&gt;Block[[#This Row],[No]],1,B627+1))</f>
        <v>3</v>
      </c>
      <c r="C628" s="1" t="s">
        <v>992</v>
      </c>
      <c r="D628" s="1" t="s">
        <v>30</v>
      </c>
      <c r="E628" s="1" t="s">
        <v>90</v>
      </c>
      <c r="F628" s="1" t="s">
        <v>31</v>
      </c>
      <c r="G628" s="1" t="s">
        <v>20</v>
      </c>
      <c r="H628" s="1" t="s">
        <v>71</v>
      </c>
      <c r="I628">
        <v>1</v>
      </c>
      <c r="J628" t="s">
        <v>246</v>
      </c>
      <c r="K628" s="1" t="s">
        <v>247</v>
      </c>
      <c r="L628" s="1" t="s">
        <v>162</v>
      </c>
      <c r="M628">
        <v>27</v>
      </c>
      <c r="N628">
        <v>0</v>
      </c>
      <c r="O628">
        <v>0</v>
      </c>
      <c r="P628">
        <v>0</v>
      </c>
      <c r="X628" t="str">
        <f>Block[[#This Row],[服装]]&amp;Block[[#This Row],[名前]]&amp;Block[[#This Row],[レアリティ]]</f>
        <v>夏祭り2及川徹ICONIC</v>
      </c>
    </row>
    <row r="629" spans="1:24" x14ac:dyDescent="0.25">
      <c r="A629">
        <f>VLOOKUP(Block[[#This Row],[No用]],SetNo[[No.用]:[vlookup 用]],2,FALSE)</f>
        <v>165</v>
      </c>
      <c r="B629">
        <f>IF(ROW()=2,1,IF(A628&lt;&gt;Block[[#This Row],[No]],1,B628+1))</f>
        <v>1</v>
      </c>
      <c r="C629" s="1" t="s">
        <v>1446</v>
      </c>
      <c r="D629" s="1" t="s">
        <v>30</v>
      </c>
      <c r="E629" s="1" t="s">
        <v>77</v>
      </c>
      <c r="F629" s="1" t="s">
        <v>31</v>
      </c>
      <c r="G629" s="1" t="s">
        <v>20</v>
      </c>
      <c r="H629" s="1" t="s">
        <v>71</v>
      </c>
      <c r="I629">
        <v>1</v>
      </c>
      <c r="J629" t="s">
        <v>246</v>
      </c>
      <c r="K629" s="1" t="s">
        <v>174</v>
      </c>
      <c r="L629" s="1" t="s">
        <v>162</v>
      </c>
      <c r="M629">
        <v>28</v>
      </c>
      <c r="N629">
        <v>0</v>
      </c>
      <c r="O629">
        <v>0</v>
      </c>
      <c r="P629">
        <v>0</v>
      </c>
      <c r="X629" t="str">
        <f>Block[[#This Row],[服装]]&amp;Block[[#This Row],[名前]]&amp;Block[[#This Row],[レアリティ]]</f>
        <v>和装体験及川徹ICONIC</v>
      </c>
    </row>
    <row r="630" spans="1:24" x14ac:dyDescent="0.25">
      <c r="A630">
        <f>VLOOKUP(Block[[#This Row],[No用]],SetNo[[No.用]:[vlookup 用]],2,FALSE)</f>
        <v>165</v>
      </c>
      <c r="B630">
        <f>IF(ROW()=2,1,IF(A629&lt;&gt;Block[[#This Row],[No]],1,B629+1))</f>
        <v>2</v>
      </c>
      <c r="C630" s="1" t="s">
        <v>1446</v>
      </c>
      <c r="D630" s="1" t="s">
        <v>30</v>
      </c>
      <c r="E630" s="1" t="s">
        <v>77</v>
      </c>
      <c r="F630" s="1" t="s">
        <v>31</v>
      </c>
      <c r="G630" s="1" t="s">
        <v>20</v>
      </c>
      <c r="H630" s="1" t="s">
        <v>71</v>
      </c>
      <c r="I630">
        <v>1</v>
      </c>
      <c r="J630" t="s">
        <v>246</v>
      </c>
      <c r="K630" s="1" t="s">
        <v>175</v>
      </c>
      <c r="L630" s="1" t="s">
        <v>162</v>
      </c>
      <c r="M630">
        <v>28</v>
      </c>
      <c r="N630">
        <v>0</v>
      </c>
      <c r="O630">
        <v>0</v>
      </c>
      <c r="P630">
        <v>0</v>
      </c>
      <c r="X630" t="str">
        <f>Block[[#This Row],[服装]]&amp;Block[[#This Row],[名前]]&amp;Block[[#This Row],[レアリティ]]</f>
        <v>和装体験及川徹ICONIC</v>
      </c>
    </row>
    <row r="631" spans="1:24" x14ac:dyDescent="0.25">
      <c r="A631">
        <f>VLOOKUP(Block[[#This Row],[No用]],SetNo[[No.用]:[vlookup 用]],2,FALSE)</f>
        <v>165</v>
      </c>
      <c r="B631">
        <f>IF(ROW()=2,1,IF(A630&lt;&gt;Block[[#This Row],[No]],1,B630+1))</f>
        <v>3</v>
      </c>
      <c r="C631" s="1" t="s">
        <v>1446</v>
      </c>
      <c r="D631" s="1" t="s">
        <v>30</v>
      </c>
      <c r="E631" s="1" t="s">
        <v>77</v>
      </c>
      <c r="F631" s="1" t="s">
        <v>31</v>
      </c>
      <c r="G631" s="1" t="s">
        <v>20</v>
      </c>
      <c r="H631" s="1" t="s">
        <v>71</v>
      </c>
      <c r="I631">
        <v>1</v>
      </c>
      <c r="J631" t="s">
        <v>246</v>
      </c>
      <c r="K631" s="1" t="s">
        <v>247</v>
      </c>
      <c r="L631" s="1" t="s">
        <v>162</v>
      </c>
      <c r="M631">
        <v>27</v>
      </c>
      <c r="N631">
        <v>0</v>
      </c>
      <c r="O631">
        <v>0</v>
      </c>
      <c r="P631">
        <v>0</v>
      </c>
      <c r="X631" t="str">
        <f>Block[[#This Row],[服装]]&amp;Block[[#This Row],[名前]]&amp;Block[[#This Row],[レアリティ]]</f>
        <v>和装体験及川徹ICONIC</v>
      </c>
    </row>
    <row r="632" spans="1:24" x14ac:dyDescent="0.25">
      <c r="A632">
        <f>VLOOKUP(Block[[#This Row],[No用]],SetNo[[No.用]:[vlookup 用]],2,FALSE)</f>
        <v>166</v>
      </c>
      <c r="B632">
        <f>IF(ROW()=2,1,IF(A631&lt;&gt;Block[[#This Row],[No]],1,B631+1))</f>
        <v>1</v>
      </c>
      <c r="C632" s="1" t="s">
        <v>1559</v>
      </c>
      <c r="D632" s="1" t="s">
        <v>30</v>
      </c>
      <c r="E632" s="1" t="s">
        <v>73</v>
      </c>
      <c r="F632" s="1" t="s">
        <v>31</v>
      </c>
      <c r="G632" s="1" t="s">
        <v>20</v>
      </c>
      <c r="H632" s="1" t="s">
        <v>71</v>
      </c>
      <c r="I632">
        <v>1</v>
      </c>
      <c r="J632" t="s">
        <v>246</v>
      </c>
      <c r="K632" s="1" t="s">
        <v>174</v>
      </c>
      <c r="L632" s="1" t="s">
        <v>162</v>
      </c>
      <c r="M632">
        <v>30</v>
      </c>
      <c r="N632">
        <v>0</v>
      </c>
      <c r="O632">
        <v>0</v>
      </c>
      <c r="P632">
        <v>0</v>
      </c>
      <c r="X632" t="str">
        <f>Block[[#This Row],[服装]]&amp;Block[[#This Row],[名前]]&amp;Block[[#This Row],[レアリティ]]</f>
        <v>格ゲー及川徹ICONIC</v>
      </c>
    </row>
    <row r="633" spans="1:24" x14ac:dyDescent="0.25">
      <c r="A633">
        <f>VLOOKUP(Block[[#This Row],[No用]],SetNo[[No.用]:[vlookup 用]],2,FALSE)</f>
        <v>166</v>
      </c>
      <c r="B633">
        <f>IF(ROW()=2,1,IF(A632&lt;&gt;Block[[#This Row],[No]],1,B632+1))</f>
        <v>2</v>
      </c>
      <c r="C633" s="1" t="s">
        <v>1559</v>
      </c>
      <c r="D633" s="1" t="s">
        <v>30</v>
      </c>
      <c r="E633" s="1" t="s">
        <v>73</v>
      </c>
      <c r="F633" s="1" t="s">
        <v>31</v>
      </c>
      <c r="G633" s="1" t="s">
        <v>20</v>
      </c>
      <c r="H633" s="1" t="s">
        <v>71</v>
      </c>
      <c r="I633">
        <v>1</v>
      </c>
      <c r="J633" t="s">
        <v>246</v>
      </c>
      <c r="K633" s="1" t="s">
        <v>175</v>
      </c>
      <c r="L633" s="1" t="s">
        <v>162</v>
      </c>
      <c r="M633">
        <v>30</v>
      </c>
      <c r="N633">
        <v>0</v>
      </c>
      <c r="O633">
        <v>0</v>
      </c>
      <c r="P633">
        <v>0</v>
      </c>
      <c r="X633" t="str">
        <f>Block[[#This Row],[服装]]&amp;Block[[#This Row],[名前]]&amp;Block[[#This Row],[レアリティ]]</f>
        <v>格ゲー及川徹ICONIC</v>
      </c>
    </row>
    <row r="634" spans="1:24" x14ac:dyDescent="0.25">
      <c r="A634">
        <f>VLOOKUP(Block[[#This Row],[No用]],SetNo[[No.用]:[vlookup 用]],2,FALSE)</f>
        <v>166</v>
      </c>
      <c r="B634">
        <f>IF(ROW()=2,1,IF(A633&lt;&gt;Block[[#This Row],[No]],1,B633+1))</f>
        <v>3</v>
      </c>
      <c r="C634" s="1" t="s">
        <v>1559</v>
      </c>
      <c r="D634" s="1" t="s">
        <v>30</v>
      </c>
      <c r="E634" s="1" t="s">
        <v>73</v>
      </c>
      <c r="F634" s="1" t="s">
        <v>31</v>
      </c>
      <c r="G634" s="1" t="s">
        <v>20</v>
      </c>
      <c r="H634" s="1" t="s">
        <v>71</v>
      </c>
      <c r="I634">
        <v>1</v>
      </c>
      <c r="J634" t="s">
        <v>246</v>
      </c>
      <c r="K634" s="1" t="s">
        <v>247</v>
      </c>
      <c r="L634" s="1" t="s">
        <v>162</v>
      </c>
      <c r="M634">
        <v>28</v>
      </c>
      <c r="N634">
        <v>0</v>
      </c>
      <c r="O634">
        <v>0</v>
      </c>
      <c r="P634">
        <v>0</v>
      </c>
      <c r="X634" t="str">
        <f>Block[[#This Row],[服装]]&amp;Block[[#This Row],[名前]]&amp;Block[[#This Row],[レアリティ]]</f>
        <v>格ゲー及川徹ICONIC</v>
      </c>
    </row>
    <row r="635" spans="1:24" x14ac:dyDescent="0.25">
      <c r="A635">
        <f>VLOOKUP(Block[[#This Row],[No用]],SetNo[[No.用]:[vlookup 用]],2,FALSE)</f>
        <v>167</v>
      </c>
      <c r="B635">
        <f>IF(ROW()=2,1,IF(A628&lt;&gt;Block[[#This Row],[No]],1,B628+1))</f>
        <v>1</v>
      </c>
      <c r="C635" t="s">
        <v>205</v>
      </c>
      <c r="D635" t="s">
        <v>32</v>
      </c>
      <c r="E635" t="s">
        <v>28</v>
      </c>
      <c r="F635" t="s">
        <v>25</v>
      </c>
      <c r="G635" t="s">
        <v>20</v>
      </c>
      <c r="H635" t="s">
        <v>71</v>
      </c>
      <c r="I635">
        <v>1</v>
      </c>
      <c r="J635" t="s">
        <v>246</v>
      </c>
      <c r="K635" s="1" t="s">
        <v>174</v>
      </c>
      <c r="L635" s="1" t="s">
        <v>162</v>
      </c>
      <c r="M635">
        <v>26</v>
      </c>
      <c r="N635">
        <v>0</v>
      </c>
      <c r="O635">
        <v>0</v>
      </c>
      <c r="P635">
        <v>0</v>
      </c>
      <c r="X635" t="str">
        <f>Block[[#This Row],[服装]]&amp;Block[[#This Row],[名前]]&amp;Block[[#This Row],[レアリティ]]</f>
        <v>ユニフォーム岩泉一ICONIC</v>
      </c>
    </row>
    <row r="636" spans="1:24" x14ac:dyDescent="0.25">
      <c r="A636">
        <f>VLOOKUP(Block[[#This Row],[No用]],SetNo[[No.用]:[vlookup 用]],2,FALSE)</f>
        <v>167</v>
      </c>
      <c r="B636">
        <f>IF(ROW()=2,1,IF(A635&lt;&gt;Block[[#This Row],[No]],1,B635+1))</f>
        <v>2</v>
      </c>
      <c r="C636" t="s">
        <v>205</v>
      </c>
      <c r="D636" t="s">
        <v>32</v>
      </c>
      <c r="E636" t="s">
        <v>28</v>
      </c>
      <c r="F636" t="s">
        <v>25</v>
      </c>
      <c r="G636" t="s">
        <v>20</v>
      </c>
      <c r="H636" t="s">
        <v>71</v>
      </c>
      <c r="I636">
        <v>1</v>
      </c>
      <c r="J636" t="s">
        <v>246</v>
      </c>
      <c r="K636" s="1" t="s">
        <v>175</v>
      </c>
      <c r="L636" s="1" t="s">
        <v>162</v>
      </c>
      <c r="M636">
        <v>26</v>
      </c>
      <c r="N636">
        <v>0</v>
      </c>
      <c r="O636">
        <v>0</v>
      </c>
      <c r="P636">
        <v>0</v>
      </c>
      <c r="X636" t="str">
        <f>Block[[#This Row],[服装]]&amp;Block[[#This Row],[名前]]&amp;Block[[#This Row],[レアリティ]]</f>
        <v>ユニフォーム岩泉一ICONIC</v>
      </c>
    </row>
    <row r="637" spans="1:24" x14ac:dyDescent="0.25">
      <c r="A637">
        <f>VLOOKUP(Block[[#This Row],[No用]],SetNo[[No.用]:[vlookup 用]],2,FALSE)</f>
        <v>167</v>
      </c>
      <c r="B637">
        <f>IF(ROW()=2,1,IF(A636&lt;&gt;Block[[#This Row],[No]],1,B636+1))</f>
        <v>3</v>
      </c>
      <c r="C637" t="s">
        <v>205</v>
      </c>
      <c r="D637" t="s">
        <v>32</v>
      </c>
      <c r="E637" t="s">
        <v>28</v>
      </c>
      <c r="F637" t="s">
        <v>25</v>
      </c>
      <c r="G637" t="s">
        <v>20</v>
      </c>
      <c r="H637" t="s">
        <v>71</v>
      </c>
      <c r="I637">
        <v>1</v>
      </c>
      <c r="J637" t="s">
        <v>246</v>
      </c>
      <c r="K637" s="1" t="s">
        <v>177</v>
      </c>
      <c r="L637" s="1" t="s">
        <v>162</v>
      </c>
      <c r="M637">
        <v>26</v>
      </c>
      <c r="N637">
        <v>0</v>
      </c>
      <c r="O637">
        <v>0</v>
      </c>
      <c r="P637">
        <v>0</v>
      </c>
      <c r="X637" t="str">
        <f>Block[[#This Row],[服装]]&amp;Block[[#This Row],[名前]]&amp;Block[[#This Row],[レアリティ]]</f>
        <v>ユニフォーム岩泉一ICONIC</v>
      </c>
    </row>
    <row r="638" spans="1:24" x14ac:dyDescent="0.25">
      <c r="A638">
        <f>VLOOKUP(Block[[#This Row],[No用]],SetNo[[No.用]:[vlookup 用]],2,FALSE)</f>
        <v>167</v>
      </c>
      <c r="B638">
        <f>IF(ROW()=2,1,IF(A637&lt;&gt;Block[[#This Row],[No]],1,B637+1))</f>
        <v>4</v>
      </c>
      <c r="C638" t="s">
        <v>205</v>
      </c>
      <c r="D638" t="s">
        <v>32</v>
      </c>
      <c r="E638" t="s">
        <v>28</v>
      </c>
      <c r="F638" t="s">
        <v>25</v>
      </c>
      <c r="G638" t="s">
        <v>20</v>
      </c>
      <c r="H638" t="s">
        <v>71</v>
      </c>
      <c r="I638">
        <v>1</v>
      </c>
      <c r="J638" t="s">
        <v>246</v>
      </c>
      <c r="K638" s="1" t="s">
        <v>247</v>
      </c>
      <c r="L638" s="1" t="s">
        <v>162</v>
      </c>
      <c r="M638">
        <v>26</v>
      </c>
      <c r="N638">
        <v>0</v>
      </c>
      <c r="O638">
        <v>0</v>
      </c>
      <c r="P638">
        <v>0</v>
      </c>
      <c r="X638" t="str">
        <f>Block[[#This Row],[服装]]&amp;Block[[#This Row],[名前]]&amp;Block[[#This Row],[レアリティ]]</f>
        <v>ユニフォーム岩泉一ICONIC</v>
      </c>
    </row>
    <row r="639" spans="1:24" x14ac:dyDescent="0.25">
      <c r="A639">
        <f>VLOOKUP(Block[[#This Row],[No用]],SetNo[[No.用]:[vlookup 用]],2,FALSE)</f>
        <v>168</v>
      </c>
      <c r="B639">
        <f>IF(ROW()=2,1,IF(A638&lt;&gt;Block[[#This Row],[No]],1,B638+1))</f>
        <v>1</v>
      </c>
      <c r="C639" t="s">
        <v>117</v>
      </c>
      <c r="D639" t="s">
        <v>32</v>
      </c>
      <c r="E639" t="s">
        <v>23</v>
      </c>
      <c r="F639" t="s">
        <v>25</v>
      </c>
      <c r="G639" t="s">
        <v>20</v>
      </c>
      <c r="H639" t="s">
        <v>71</v>
      </c>
      <c r="I639">
        <v>1</v>
      </c>
      <c r="J639" t="s">
        <v>246</v>
      </c>
      <c r="K639" s="1" t="s">
        <v>174</v>
      </c>
      <c r="L639" s="1" t="s">
        <v>162</v>
      </c>
      <c r="M639">
        <v>26</v>
      </c>
      <c r="N639">
        <v>0</v>
      </c>
      <c r="O639">
        <v>0</v>
      </c>
      <c r="P639">
        <v>0</v>
      </c>
      <c r="X639" t="str">
        <f>Block[[#This Row],[服装]]&amp;Block[[#This Row],[名前]]&amp;Block[[#This Row],[レアリティ]]</f>
        <v>プール掃除岩泉一ICONIC</v>
      </c>
    </row>
    <row r="640" spans="1:24" x14ac:dyDescent="0.25">
      <c r="A640">
        <f>VLOOKUP(Block[[#This Row],[No用]],SetNo[[No.用]:[vlookup 用]],2,FALSE)</f>
        <v>168</v>
      </c>
      <c r="B640">
        <f>IF(ROW()=2,1,IF(A639&lt;&gt;Block[[#This Row],[No]],1,B639+1))</f>
        <v>2</v>
      </c>
      <c r="C640" t="s">
        <v>117</v>
      </c>
      <c r="D640" t="s">
        <v>32</v>
      </c>
      <c r="E640" t="s">
        <v>23</v>
      </c>
      <c r="F640" t="s">
        <v>25</v>
      </c>
      <c r="G640" t="s">
        <v>20</v>
      </c>
      <c r="H640" t="s">
        <v>71</v>
      </c>
      <c r="I640">
        <v>1</v>
      </c>
      <c r="J640" t="s">
        <v>246</v>
      </c>
      <c r="K640" s="1" t="s">
        <v>175</v>
      </c>
      <c r="L640" s="1" t="s">
        <v>162</v>
      </c>
      <c r="M640">
        <v>26</v>
      </c>
      <c r="N640">
        <v>0</v>
      </c>
      <c r="O640">
        <v>0</v>
      </c>
      <c r="P640">
        <v>0</v>
      </c>
      <c r="X640" t="str">
        <f>Block[[#This Row],[服装]]&amp;Block[[#This Row],[名前]]&amp;Block[[#This Row],[レアリティ]]</f>
        <v>プール掃除岩泉一ICONIC</v>
      </c>
    </row>
    <row r="641" spans="1:24" x14ac:dyDescent="0.25">
      <c r="A641">
        <f>VLOOKUP(Block[[#This Row],[No用]],SetNo[[No.用]:[vlookup 用]],2,FALSE)</f>
        <v>168</v>
      </c>
      <c r="B641">
        <f>IF(ROW()=2,1,IF(A640&lt;&gt;Block[[#This Row],[No]],1,B640+1))</f>
        <v>3</v>
      </c>
      <c r="C641" t="s">
        <v>117</v>
      </c>
      <c r="D641" t="s">
        <v>32</v>
      </c>
      <c r="E641" t="s">
        <v>23</v>
      </c>
      <c r="F641" t="s">
        <v>25</v>
      </c>
      <c r="G641" t="s">
        <v>20</v>
      </c>
      <c r="H641" t="s">
        <v>71</v>
      </c>
      <c r="I641">
        <v>1</v>
      </c>
      <c r="J641" t="s">
        <v>246</v>
      </c>
      <c r="K641" s="1" t="s">
        <v>177</v>
      </c>
      <c r="L641" s="1" t="s">
        <v>162</v>
      </c>
      <c r="M641">
        <v>26</v>
      </c>
      <c r="N641">
        <v>0</v>
      </c>
      <c r="O641">
        <v>0</v>
      </c>
      <c r="P641">
        <v>0</v>
      </c>
      <c r="X641" t="str">
        <f>Block[[#This Row],[服装]]&amp;Block[[#This Row],[名前]]&amp;Block[[#This Row],[レアリティ]]</f>
        <v>プール掃除岩泉一ICONIC</v>
      </c>
    </row>
    <row r="642" spans="1:24" x14ac:dyDescent="0.25">
      <c r="A642">
        <f>VLOOKUP(Block[[#This Row],[No用]],SetNo[[No.用]:[vlookup 用]],2,FALSE)</f>
        <v>168</v>
      </c>
      <c r="B642">
        <f>IF(ROW()=2,1,IF(A641&lt;&gt;Block[[#This Row],[No]],1,B641+1))</f>
        <v>4</v>
      </c>
      <c r="C642" t="s">
        <v>117</v>
      </c>
      <c r="D642" t="s">
        <v>32</v>
      </c>
      <c r="E642" t="s">
        <v>23</v>
      </c>
      <c r="F642" t="s">
        <v>25</v>
      </c>
      <c r="G642" t="s">
        <v>20</v>
      </c>
      <c r="H642" t="s">
        <v>71</v>
      </c>
      <c r="I642">
        <v>1</v>
      </c>
      <c r="J642" t="s">
        <v>246</v>
      </c>
      <c r="K642" s="1" t="s">
        <v>247</v>
      </c>
      <c r="L642" s="1" t="s">
        <v>178</v>
      </c>
      <c r="M642">
        <v>29</v>
      </c>
      <c r="N642">
        <v>0</v>
      </c>
      <c r="O642">
        <v>0</v>
      </c>
      <c r="P642">
        <v>0</v>
      </c>
      <c r="X642" t="str">
        <f>Block[[#This Row],[服装]]&amp;Block[[#This Row],[名前]]&amp;Block[[#This Row],[レアリティ]]</f>
        <v>プール掃除岩泉一ICONIC</v>
      </c>
    </row>
    <row r="643" spans="1:24" x14ac:dyDescent="0.25">
      <c r="A643">
        <f>VLOOKUP(Block[[#This Row],[No用]],SetNo[[No.用]:[vlookup 用]],2,FALSE)</f>
        <v>169</v>
      </c>
      <c r="B643">
        <f>IF(ROW()=2,1,IF(A642&lt;&gt;Block[[#This Row],[No]],1,B642+1))</f>
        <v>1</v>
      </c>
      <c r="C643" s="1" t="s">
        <v>149</v>
      </c>
      <c r="D643" t="s">
        <v>32</v>
      </c>
      <c r="E643" s="1" t="s">
        <v>90</v>
      </c>
      <c r="F643" t="s">
        <v>25</v>
      </c>
      <c r="G643" t="s">
        <v>20</v>
      </c>
      <c r="H643" t="s">
        <v>71</v>
      </c>
      <c r="I643">
        <v>1</v>
      </c>
      <c r="J643" t="s">
        <v>246</v>
      </c>
      <c r="K643" s="1" t="s">
        <v>174</v>
      </c>
      <c r="L643" s="1" t="s">
        <v>162</v>
      </c>
      <c r="M643">
        <v>26</v>
      </c>
      <c r="N643">
        <v>0</v>
      </c>
      <c r="O643">
        <v>0</v>
      </c>
      <c r="P643">
        <v>0</v>
      </c>
      <c r="X643" t="str">
        <f>Block[[#This Row],[服装]]&amp;Block[[#This Row],[名前]]&amp;Block[[#This Row],[レアリティ]]</f>
        <v>制服岩泉一ICONIC</v>
      </c>
    </row>
    <row r="644" spans="1:24" x14ac:dyDescent="0.25">
      <c r="A644">
        <f>VLOOKUP(Block[[#This Row],[No用]],SetNo[[No.用]:[vlookup 用]],2,FALSE)</f>
        <v>169</v>
      </c>
      <c r="B644">
        <f>IF(ROW()=2,1,IF(A643&lt;&gt;Block[[#This Row],[No]],1,B643+1))</f>
        <v>2</v>
      </c>
      <c r="C644" s="1" t="s">
        <v>149</v>
      </c>
      <c r="D644" t="s">
        <v>32</v>
      </c>
      <c r="E644" s="1" t="s">
        <v>90</v>
      </c>
      <c r="F644" t="s">
        <v>25</v>
      </c>
      <c r="G644" t="s">
        <v>20</v>
      </c>
      <c r="H644" t="s">
        <v>71</v>
      </c>
      <c r="I644">
        <v>1</v>
      </c>
      <c r="J644" t="s">
        <v>246</v>
      </c>
      <c r="K644" s="1" t="s">
        <v>175</v>
      </c>
      <c r="L644" s="1" t="s">
        <v>162</v>
      </c>
      <c r="M644">
        <v>26</v>
      </c>
      <c r="N644">
        <v>0</v>
      </c>
      <c r="O644">
        <v>0</v>
      </c>
      <c r="P644">
        <v>0</v>
      </c>
      <c r="X644" t="str">
        <f>Block[[#This Row],[服装]]&amp;Block[[#This Row],[名前]]&amp;Block[[#This Row],[レアリティ]]</f>
        <v>制服岩泉一ICONIC</v>
      </c>
    </row>
    <row r="645" spans="1:24" x14ac:dyDescent="0.25">
      <c r="A645">
        <f>VLOOKUP(Block[[#This Row],[No用]],SetNo[[No.用]:[vlookup 用]],2,FALSE)</f>
        <v>169</v>
      </c>
      <c r="B645">
        <f>IF(ROW()=2,1,IF(A644&lt;&gt;Block[[#This Row],[No]],1,B644+1))</f>
        <v>3</v>
      </c>
      <c r="C645" s="1" t="s">
        <v>149</v>
      </c>
      <c r="D645" t="s">
        <v>32</v>
      </c>
      <c r="E645" s="1" t="s">
        <v>90</v>
      </c>
      <c r="F645" t="s">
        <v>25</v>
      </c>
      <c r="G645" t="s">
        <v>20</v>
      </c>
      <c r="H645" t="s">
        <v>71</v>
      </c>
      <c r="I645">
        <v>1</v>
      </c>
      <c r="J645" t="s">
        <v>246</v>
      </c>
      <c r="K645" s="1" t="s">
        <v>177</v>
      </c>
      <c r="L645" s="1" t="s">
        <v>162</v>
      </c>
      <c r="M645">
        <v>26</v>
      </c>
      <c r="N645">
        <v>0</v>
      </c>
      <c r="O645">
        <v>0</v>
      </c>
      <c r="P645">
        <v>0</v>
      </c>
      <c r="X645" t="str">
        <f>Block[[#This Row],[服装]]&amp;Block[[#This Row],[名前]]&amp;Block[[#This Row],[レアリティ]]</f>
        <v>制服岩泉一ICONIC</v>
      </c>
    </row>
    <row r="646" spans="1:24" x14ac:dyDescent="0.25">
      <c r="A646">
        <f>VLOOKUP(Block[[#This Row],[No用]],SetNo[[No.用]:[vlookup 用]],2,FALSE)</f>
        <v>169</v>
      </c>
      <c r="B646">
        <f>IF(ROW()=2,1,IF(A645&lt;&gt;Block[[#This Row],[No]],1,B645+1))</f>
        <v>4</v>
      </c>
      <c r="C646" s="1" t="s">
        <v>149</v>
      </c>
      <c r="D646" t="s">
        <v>32</v>
      </c>
      <c r="E646" s="1" t="s">
        <v>90</v>
      </c>
      <c r="F646" t="s">
        <v>25</v>
      </c>
      <c r="G646" t="s">
        <v>20</v>
      </c>
      <c r="H646" t="s">
        <v>71</v>
      </c>
      <c r="I646">
        <v>1</v>
      </c>
      <c r="J646" t="s">
        <v>246</v>
      </c>
      <c r="K646" s="1" t="s">
        <v>247</v>
      </c>
      <c r="L646" s="1" t="s">
        <v>162</v>
      </c>
      <c r="M646">
        <v>26</v>
      </c>
      <c r="N646">
        <v>0</v>
      </c>
      <c r="O646">
        <v>0</v>
      </c>
      <c r="P646">
        <v>0</v>
      </c>
      <c r="X646" t="str">
        <f>Block[[#This Row],[服装]]&amp;Block[[#This Row],[名前]]&amp;Block[[#This Row],[レアリティ]]</f>
        <v>制服岩泉一ICONIC</v>
      </c>
    </row>
    <row r="647" spans="1:24" x14ac:dyDescent="0.25">
      <c r="A647">
        <f>VLOOKUP(Block[[#This Row],[No用]],SetNo[[No.用]:[vlookup 用]],2,FALSE)</f>
        <v>170</v>
      </c>
      <c r="B647">
        <f>IF(ROW()=2,1,IF(A646&lt;&gt;Block[[#This Row],[No]],1,B646+1))</f>
        <v>1</v>
      </c>
      <c r="C647" s="1" t="s">
        <v>627</v>
      </c>
      <c r="D647" s="1" t="s">
        <v>32</v>
      </c>
      <c r="E647" s="1" t="s">
        <v>77</v>
      </c>
      <c r="F647" s="1" t="s">
        <v>25</v>
      </c>
      <c r="G647" s="1" t="s">
        <v>20</v>
      </c>
      <c r="H647" s="1" t="s">
        <v>71</v>
      </c>
      <c r="I647">
        <v>1</v>
      </c>
      <c r="J647" t="s">
        <v>246</v>
      </c>
      <c r="K647" s="1" t="s">
        <v>174</v>
      </c>
      <c r="L647" s="1" t="s">
        <v>173</v>
      </c>
      <c r="M647">
        <v>32</v>
      </c>
      <c r="N647">
        <v>0</v>
      </c>
      <c r="O647">
        <v>0</v>
      </c>
      <c r="P647">
        <v>0</v>
      </c>
      <c r="X647" t="str">
        <f>Block[[#This Row],[服装]]&amp;Block[[#This Row],[名前]]&amp;Block[[#This Row],[レアリティ]]</f>
        <v>サバゲ岩泉一ICONIC</v>
      </c>
    </row>
    <row r="648" spans="1:24" x14ac:dyDescent="0.25">
      <c r="A648">
        <f>VLOOKUP(Block[[#This Row],[No用]],SetNo[[No.用]:[vlookup 用]],2,FALSE)</f>
        <v>170</v>
      </c>
      <c r="B648">
        <f>IF(ROW()=2,1,IF(A647&lt;&gt;Block[[#This Row],[No]],1,B647+1))</f>
        <v>2</v>
      </c>
      <c r="C648" s="1" t="s">
        <v>627</v>
      </c>
      <c r="D648" s="1" t="s">
        <v>32</v>
      </c>
      <c r="E648" s="1" t="s">
        <v>77</v>
      </c>
      <c r="F648" s="1" t="s">
        <v>25</v>
      </c>
      <c r="G648" s="1" t="s">
        <v>20</v>
      </c>
      <c r="H648" s="1" t="s">
        <v>71</v>
      </c>
      <c r="I648">
        <v>1</v>
      </c>
      <c r="J648" t="s">
        <v>246</v>
      </c>
      <c r="K648" s="1" t="s">
        <v>175</v>
      </c>
      <c r="L648" s="1" t="s">
        <v>173</v>
      </c>
      <c r="M648">
        <v>32</v>
      </c>
      <c r="N648">
        <v>0</v>
      </c>
      <c r="O648">
        <v>0</v>
      </c>
      <c r="P648">
        <v>0</v>
      </c>
      <c r="X648" t="str">
        <f>Block[[#This Row],[服装]]&amp;Block[[#This Row],[名前]]&amp;Block[[#This Row],[レアリティ]]</f>
        <v>サバゲ岩泉一ICONIC</v>
      </c>
    </row>
    <row r="649" spans="1:24" x14ac:dyDescent="0.25">
      <c r="A649">
        <f>VLOOKUP(Block[[#This Row],[No用]],SetNo[[No.用]:[vlookup 用]],2,FALSE)</f>
        <v>170</v>
      </c>
      <c r="B649">
        <f>IF(ROW()=2,1,IF(A648&lt;&gt;Block[[#This Row],[No]],1,B648+1))</f>
        <v>3</v>
      </c>
      <c r="C649" s="1" t="s">
        <v>627</v>
      </c>
      <c r="D649" s="1" t="s">
        <v>32</v>
      </c>
      <c r="E649" s="1" t="s">
        <v>77</v>
      </c>
      <c r="F649" s="1" t="s">
        <v>25</v>
      </c>
      <c r="G649" s="1" t="s">
        <v>20</v>
      </c>
      <c r="H649" s="1" t="s">
        <v>71</v>
      </c>
      <c r="I649">
        <v>1</v>
      </c>
      <c r="J649" t="s">
        <v>246</v>
      </c>
      <c r="K649" s="1" t="s">
        <v>177</v>
      </c>
      <c r="L649" s="1" t="s">
        <v>162</v>
      </c>
      <c r="M649">
        <v>26</v>
      </c>
      <c r="N649">
        <v>0</v>
      </c>
      <c r="O649">
        <v>0</v>
      </c>
      <c r="P649">
        <v>0</v>
      </c>
      <c r="X649" t="str">
        <f>Block[[#This Row],[服装]]&amp;Block[[#This Row],[名前]]&amp;Block[[#This Row],[レアリティ]]</f>
        <v>サバゲ岩泉一ICONIC</v>
      </c>
    </row>
    <row r="650" spans="1:24" x14ac:dyDescent="0.25">
      <c r="A650">
        <f>VLOOKUP(Block[[#This Row],[No用]],SetNo[[No.用]:[vlookup 用]],2,FALSE)</f>
        <v>170</v>
      </c>
      <c r="B650">
        <f>IF(ROW()=2,1,IF(A649&lt;&gt;Block[[#This Row],[No]],1,B649+1))</f>
        <v>4</v>
      </c>
      <c r="C650" s="1" t="s">
        <v>627</v>
      </c>
      <c r="D650" s="1" t="s">
        <v>32</v>
      </c>
      <c r="E650" s="1" t="s">
        <v>77</v>
      </c>
      <c r="F650" s="1" t="s">
        <v>25</v>
      </c>
      <c r="G650" s="1" t="s">
        <v>20</v>
      </c>
      <c r="H650" s="1" t="s">
        <v>71</v>
      </c>
      <c r="I650">
        <v>1</v>
      </c>
      <c r="J650" t="s">
        <v>246</v>
      </c>
      <c r="K650" s="1" t="s">
        <v>247</v>
      </c>
      <c r="L650" s="1" t="s">
        <v>162</v>
      </c>
      <c r="M650">
        <v>26</v>
      </c>
      <c r="N650">
        <v>0</v>
      </c>
      <c r="O650">
        <v>0</v>
      </c>
      <c r="P650">
        <v>0</v>
      </c>
      <c r="X650" t="str">
        <f>Block[[#This Row],[服装]]&amp;Block[[#This Row],[名前]]&amp;Block[[#This Row],[レアリティ]]</f>
        <v>サバゲ岩泉一ICONIC</v>
      </c>
    </row>
    <row r="651" spans="1:24" x14ac:dyDescent="0.25">
      <c r="A651">
        <f>VLOOKUP(Block[[#This Row],[No用]],SetNo[[No.用]:[vlookup 用]],2,FALSE)</f>
        <v>170</v>
      </c>
      <c r="B651">
        <f>IF(ROW()=2,1,IF(A650&lt;&gt;Block[[#This Row],[No]],1,B650+1))</f>
        <v>5</v>
      </c>
      <c r="C651" s="1" t="s">
        <v>627</v>
      </c>
      <c r="D651" s="1" t="s">
        <v>32</v>
      </c>
      <c r="E651" s="1" t="s">
        <v>77</v>
      </c>
      <c r="F651" s="1" t="s">
        <v>25</v>
      </c>
      <c r="G651" s="1" t="s">
        <v>20</v>
      </c>
      <c r="H651" s="1" t="s">
        <v>71</v>
      </c>
      <c r="I651">
        <v>1</v>
      </c>
      <c r="J651" t="s">
        <v>246</v>
      </c>
      <c r="K651" s="1" t="s">
        <v>183</v>
      </c>
      <c r="L651" s="1" t="s">
        <v>224</v>
      </c>
      <c r="M651">
        <v>47</v>
      </c>
      <c r="N651">
        <v>0</v>
      </c>
      <c r="O651">
        <v>57</v>
      </c>
      <c r="P651">
        <v>0</v>
      </c>
      <c r="W651" s="1" t="s">
        <v>1276</v>
      </c>
      <c r="X651" t="str">
        <f>Block[[#This Row],[服装]]&amp;Block[[#This Row],[名前]]&amp;Block[[#This Row],[レアリティ]]</f>
        <v>サバゲ岩泉一ICONIC</v>
      </c>
    </row>
    <row r="652" spans="1:24" x14ac:dyDescent="0.25">
      <c r="A652">
        <f>VLOOKUP(Block[[#This Row],[No用]],SetNo[[No.用]:[vlookup 用]],2,FALSE)</f>
        <v>171</v>
      </c>
      <c r="B652">
        <f>IF(ROW()=2,1,IF(A651&lt;&gt;Block[[#This Row],[No]],1,B651+1))</f>
        <v>1</v>
      </c>
      <c r="C652" s="1" t="s">
        <v>705</v>
      </c>
      <c r="D652" s="1" t="s">
        <v>32</v>
      </c>
      <c r="E652" s="1" t="s">
        <v>73</v>
      </c>
      <c r="F652" s="1" t="s">
        <v>25</v>
      </c>
      <c r="G652" s="1" t="s">
        <v>20</v>
      </c>
      <c r="H652" s="1" t="s">
        <v>71</v>
      </c>
      <c r="I652">
        <v>1</v>
      </c>
      <c r="J652" t="s">
        <v>246</v>
      </c>
      <c r="K652" s="1" t="s">
        <v>174</v>
      </c>
      <c r="L652" s="1" t="s">
        <v>178</v>
      </c>
      <c r="M652">
        <v>29</v>
      </c>
      <c r="N652">
        <v>0</v>
      </c>
      <c r="O652">
        <v>0</v>
      </c>
      <c r="P652">
        <v>0</v>
      </c>
      <c r="X652" t="str">
        <f>Block[[#This Row],[服装]]&amp;Block[[#This Row],[名前]]&amp;Block[[#This Row],[レアリティ]]</f>
        <v>バカンス岩泉一ICONIC</v>
      </c>
    </row>
    <row r="653" spans="1:24" x14ac:dyDescent="0.25">
      <c r="A653">
        <f>VLOOKUP(Block[[#This Row],[No用]],SetNo[[No.用]:[vlookup 用]],2,FALSE)</f>
        <v>171</v>
      </c>
      <c r="B653">
        <f>IF(ROW()=2,1,IF(A652&lt;&gt;Block[[#This Row],[No]],1,B652+1))</f>
        <v>2</v>
      </c>
      <c r="C653" s="1" t="s">
        <v>705</v>
      </c>
      <c r="D653" s="1" t="s">
        <v>32</v>
      </c>
      <c r="E653" s="1" t="s">
        <v>73</v>
      </c>
      <c r="F653" s="1" t="s">
        <v>25</v>
      </c>
      <c r="G653" s="1" t="s">
        <v>20</v>
      </c>
      <c r="H653" s="1" t="s">
        <v>71</v>
      </c>
      <c r="I653">
        <v>1</v>
      </c>
      <c r="J653" t="s">
        <v>246</v>
      </c>
      <c r="K653" s="1" t="s">
        <v>175</v>
      </c>
      <c r="L653" s="1" t="s">
        <v>178</v>
      </c>
      <c r="M653">
        <v>29</v>
      </c>
      <c r="N653">
        <v>0</v>
      </c>
      <c r="O653">
        <v>0</v>
      </c>
      <c r="P653">
        <v>0</v>
      </c>
      <c r="X653" t="str">
        <f>Block[[#This Row],[服装]]&amp;Block[[#This Row],[名前]]&amp;Block[[#This Row],[レアリティ]]</f>
        <v>バカンス岩泉一ICONIC</v>
      </c>
    </row>
    <row r="654" spans="1:24" x14ac:dyDescent="0.25">
      <c r="A654">
        <f>VLOOKUP(Block[[#This Row],[No用]],SetNo[[No.用]:[vlookup 用]],2,FALSE)</f>
        <v>171</v>
      </c>
      <c r="B654">
        <f>IF(ROW()=2,1,IF(A653&lt;&gt;Block[[#This Row],[No]],1,B653+1))</f>
        <v>3</v>
      </c>
      <c r="C654" s="1" t="s">
        <v>705</v>
      </c>
      <c r="D654" s="1" t="s">
        <v>32</v>
      </c>
      <c r="E654" s="1" t="s">
        <v>73</v>
      </c>
      <c r="F654" s="1" t="s">
        <v>25</v>
      </c>
      <c r="G654" s="1" t="s">
        <v>20</v>
      </c>
      <c r="H654" s="1" t="s">
        <v>71</v>
      </c>
      <c r="I654">
        <v>1</v>
      </c>
      <c r="J654" t="s">
        <v>246</v>
      </c>
      <c r="K654" s="1" t="s">
        <v>177</v>
      </c>
      <c r="L654" s="1" t="s">
        <v>162</v>
      </c>
      <c r="M654">
        <v>26</v>
      </c>
      <c r="N654">
        <v>0</v>
      </c>
      <c r="O654">
        <v>0</v>
      </c>
      <c r="P654">
        <v>0</v>
      </c>
      <c r="X654" t="str">
        <f>Block[[#This Row],[服装]]&amp;Block[[#This Row],[名前]]&amp;Block[[#This Row],[レアリティ]]</f>
        <v>バカンス岩泉一ICONIC</v>
      </c>
    </row>
    <row r="655" spans="1:24" x14ac:dyDescent="0.25">
      <c r="A655">
        <f>VLOOKUP(Block[[#This Row],[No用]],SetNo[[No.用]:[vlookup 用]],2,FALSE)</f>
        <v>171</v>
      </c>
      <c r="B655">
        <f>IF(ROW()=2,1,IF(A654&lt;&gt;Block[[#This Row],[No]],1,B654+1))</f>
        <v>4</v>
      </c>
      <c r="C655" s="1" t="s">
        <v>705</v>
      </c>
      <c r="D655" s="1" t="s">
        <v>32</v>
      </c>
      <c r="E655" s="1" t="s">
        <v>73</v>
      </c>
      <c r="F655" s="1" t="s">
        <v>25</v>
      </c>
      <c r="G655" s="1" t="s">
        <v>20</v>
      </c>
      <c r="H655" s="1" t="s">
        <v>71</v>
      </c>
      <c r="I655">
        <v>1</v>
      </c>
      <c r="J655" t="s">
        <v>246</v>
      </c>
      <c r="K655" s="1" t="s">
        <v>247</v>
      </c>
      <c r="L655" s="1" t="s">
        <v>162</v>
      </c>
      <c r="M655">
        <v>26</v>
      </c>
      <c r="N655">
        <v>0</v>
      </c>
      <c r="O655">
        <v>0</v>
      </c>
      <c r="P655">
        <v>0</v>
      </c>
      <c r="X655" t="str">
        <f>Block[[#This Row],[服装]]&amp;Block[[#This Row],[名前]]&amp;Block[[#This Row],[レアリティ]]</f>
        <v>バカンス岩泉一ICONIC</v>
      </c>
    </row>
    <row r="656" spans="1:24" x14ac:dyDescent="0.25">
      <c r="A656">
        <f>VLOOKUP(Block[[#This Row],[No用]],SetNo[[No.用]:[vlookup 用]],2,FALSE)</f>
        <v>172</v>
      </c>
      <c r="B656">
        <f>IF(ROW()=2,1,IF(A655&lt;&gt;Block[[#This Row],[No]],1,B655+1))</f>
        <v>1</v>
      </c>
      <c r="C656" s="1" t="s">
        <v>821</v>
      </c>
      <c r="D656" s="1" t="s">
        <v>32</v>
      </c>
      <c r="E656" s="1" t="s">
        <v>24</v>
      </c>
      <c r="F656" s="1" t="s">
        <v>25</v>
      </c>
      <c r="G656" s="1" t="s">
        <v>20</v>
      </c>
      <c r="H656" s="1" t="s">
        <v>71</v>
      </c>
      <c r="I656">
        <v>1</v>
      </c>
      <c r="J656" t="s">
        <v>246</v>
      </c>
      <c r="K656" s="1" t="s">
        <v>174</v>
      </c>
      <c r="L656" s="1" t="s">
        <v>178</v>
      </c>
      <c r="M656">
        <v>30</v>
      </c>
      <c r="N656">
        <v>0</v>
      </c>
      <c r="O656">
        <v>0</v>
      </c>
      <c r="P656">
        <v>0</v>
      </c>
      <c r="X656" t="str">
        <f>Block[[#This Row],[服装]]&amp;Block[[#This Row],[名前]]&amp;Block[[#This Row],[レアリティ]]</f>
        <v>路地裏2岩泉一ICONIC</v>
      </c>
    </row>
    <row r="657" spans="1:24" x14ac:dyDescent="0.25">
      <c r="A657">
        <f>VLOOKUP(Block[[#This Row],[No用]],SetNo[[No.用]:[vlookup 用]],2,FALSE)</f>
        <v>172</v>
      </c>
      <c r="B657">
        <f>IF(ROW()=2,1,IF(A656&lt;&gt;Block[[#This Row],[No]],1,B656+1))</f>
        <v>2</v>
      </c>
      <c r="C657" s="1" t="s">
        <v>821</v>
      </c>
      <c r="D657" s="1" t="s">
        <v>32</v>
      </c>
      <c r="E657" s="1" t="s">
        <v>24</v>
      </c>
      <c r="F657" s="1" t="s">
        <v>25</v>
      </c>
      <c r="G657" s="1" t="s">
        <v>20</v>
      </c>
      <c r="H657" s="1" t="s">
        <v>71</v>
      </c>
      <c r="I657">
        <v>1</v>
      </c>
      <c r="J657" t="s">
        <v>246</v>
      </c>
      <c r="K657" s="1" t="s">
        <v>175</v>
      </c>
      <c r="L657" s="1" t="s">
        <v>178</v>
      </c>
      <c r="M657">
        <v>30</v>
      </c>
      <c r="N657">
        <v>0</v>
      </c>
      <c r="O657">
        <v>0</v>
      </c>
      <c r="P657">
        <v>0</v>
      </c>
      <c r="X657" t="str">
        <f>Block[[#This Row],[服装]]&amp;Block[[#This Row],[名前]]&amp;Block[[#This Row],[レアリティ]]</f>
        <v>路地裏2岩泉一ICONIC</v>
      </c>
    </row>
    <row r="658" spans="1:24" x14ac:dyDescent="0.25">
      <c r="A658">
        <f>VLOOKUP(Block[[#This Row],[No用]],SetNo[[No.用]:[vlookup 用]],2,FALSE)</f>
        <v>172</v>
      </c>
      <c r="B658">
        <f>IF(ROW()=2,1,IF(A657&lt;&gt;Block[[#This Row],[No]],1,B657+1))</f>
        <v>3</v>
      </c>
      <c r="C658" s="1" t="s">
        <v>821</v>
      </c>
      <c r="D658" s="1" t="s">
        <v>32</v>
      </c>
      <c r="E658" s="1" t="s">
        <v>24</v>
      </c>
      <c r="F658" s="1" t="s">
        <v>25</v>
      </c>
      <c r="G658" s="1" t="s">
        <v>20</v>
      </c>
      <c r="H658" s="1" t="s">
        <v>71</v>
      </c>
      <c r="I658">
        <v>1</v>
      </c>
      <c r="J658" t="s">
        <v>246</v>
      </c>
      <c r="K658" s="1" t="s">
        <v>177</v>
      </c>
      <c r="L658" s="1" t="s">
        <v>162</v>
      </c>
      <c r="M658">
        <v>26</v>
      </c>
      <c r="N658">
        <v>0</v>
      </c>
      <c r="O658">
        <v>0</v>
      </c>
      <c r="P658">
        <v>0</v>
      </c>
      <c r="X658" t="str">
        <f>Block[[#This Row],[服装]]&amp;Block[[#This Row],[名前]]&amp;Block[[#This Row],[レアリティ]]</f>
        <v>路地裏2岩泉一ICONIC</v>
      </c>
    </row>
    <row r="659" spans="1:24" x14ac:dyDescent="0.25">
      <c r="A659">
        <f>VLOOKUP(Block[[#This Row],[No用]],SetNo[[No.用]:[vlookup 用]],2,FALSE)</f>
        <v>172</v>
      </c>
      <c r="B659">
        <f>IF(ROW()=2,1,IF(A658&lt;&gt;Block[[#This Row],[No]],1,B658+1))</f>
        <v>4</v>
      </c>
      <c r="C659" s="1" t="s">
        <v>821</v>
      </c>
      <c r="D659" s="1" t="s">
        <v>32</v>
      </c>
      <c r="E659" s="1" t="s">
        <v>24</v>
      </c>
      <c r="F659" s="1" t="s">
        <v>25</v>
      </c>
      <c r="G659" s="1" t="s">
        <v>20</v>
      </c>
      <c r="H659" s="1" t="s">
        <v>71</v>
      </c>
      <c r="I659">
        <v>1</v>
      </c>
      <c r="J659" t="s">
        <v>246</v>
      </c>
      <c r="K659" s="1" t="s">
        <v>247</v>
      </c>
      <c r="L659" s="1" t="s">
        <v>162</v>
      </c>
      <c r="M659">
        <v>26</v>
      </c>
      <c r="N659">
        <v>0</v>
      </c>
      <c r="O659">
        <v>0</v>
      </c>
      <c r="P659">
        <v>0</v>
      </c>
      <c r="X659" t="str">
        <f>Block[[#This Row],[服装]]&amp;Block[[#This Row],[名前]]&amp;Block[[#This Row],[レアリティ]]</f>
        <v>路地裏2岩泉一ICONIC</v>
      </c>
    </row>
    <row r="660" spans="1:24" x14ac:dyDescent="0.25">
      <c r="A660">
        <f>VLOOKUP(Block[[#This Row],[No用]],SetNo[[No.用]:[vlookup 用]],2,FALSE)</f>
        <v>173</v>
      </c>
      <c r="B660">
        <f>IF(ROW()=2,1,IF(A659&lt;&gt;Block[[#This Row],[No]],1,B659+1))</f>
        <v>1</v>
      </c>
      <c r="C660" s="1" t="s">
        <v>992</v>
      </c>
      <c r="D660" s="1" t="s">
        <v>32</v>
      </c>
      <c r="E660" s="1" t="s">
        <v>77</v>
      </c>
      <c r="F660" s="1" t="s">
        <v>25</v>
      </c>
      <c r="G660" s="1" t="s">
        <v>20</v>
      </c>
      <c r="H660" s="1" t="s">
        <v>71</v>
      </c>
      <c r="I660">
        <v>1</v>
      </c>
      <c r="J660" t="s">
        <v>246</v>
      </c>
      <c r="K660" s="1" t="s">
        <v>174</v>
      </c>
      <c r="L660" s="1" t="s">
        <v>173</v>
      </c>
      <c r="M660">
        <v>33</v>
      </c>
      <c r="N660">
        <v>0</v>
      </c>
      <c r="O660">
        <v>0</v>
      </c>
      <c r="P660">
        <v>0</v>
      </c>
      <c r="X660" t="str">
        <f>Block[[#This Row],[服装]]&amp;Block[[#This Row],[名前]]&amp;Block[[#This Row],[レアリティ]]</f>
        <v>夏祭り2岩泉一ICONIC</v>
      </c>
    </row>
    <row r="661" spans="1:24" x14ac:dyDescent="0.25">
      <c r="A661">
        <f>VLOOKUP(Block[[#This Row],[No用]],SetNo[[No.用]:[vlookup 用]],2,FALSE)</f>
        <v>173</v>
      </c>
      <c r="B661">
        <f>IF(ROW()=2,1,IF(A660&lt;&gt;Block[[#This Row],[No]],1,B660+1))</f>
        <v>2</v>
      </c>
      <c r="C661" s="1" t="s">
        <v>992</v>
      </c>
      <c r="D661" s="1" t="s">
        <v>32</v>
      </c>
      <c r="E661" s="1" t="s">
        <v>77</v>
      </c>
      <c r="F661" s="1" t="s">
        <v>25</v>
      </c>
      <c r="G661" s="1" t="s">
        <v>20</v>
      </c>
      <c r="H661" s="1" t="s">
        <v>71</v>
      </c>
      <c r="I661">
        <v>1</v>
      </c>
      <c r="J661" t="s">
        <v>246</v>
      </c>
      <c r="K661" s="1" t="s">
        <v>175</v>
      </c>
      <c r="L661" s="1" t="s">
        <v>173</v>
      </c>
      <c r="M661">
        <v>33</v>
      </c>
      <c r="N661">
        <v>0</v>
      </c>
      <c r="O661">
        <v>0</v>
      </c>
      <c r="P661">
        <v>0</v>
      </c>
      <c r="X661" t="str">
        <f>Block[[#This Row],[服装]]&amp;Block[[#This Row],[名前]]&amp;Block[[#This Row],[レアリティ]]</f>
        <v>夏祭り2岩泉一ICONIC</v>
      </c>
    </row>
    <row r="662" spans="1:24" x14ac:dyDescent="0.25">
      <c r="A662">
        <f>VLOOKUP(Block[[#This Row],[No用]],SetNo[[No.用]:[vlookup 用]],2,FALSE)</f>
        <v>173</v>
      </c>
      <c r="B662">
        <f>IF(ROW()=2,1,IF(A661&lt;&gt;Block[[#This Row],[No]],1,B661+1))</f>
        <v>3</v>
      </c>
      <c r="C662" s="1" t="s">
        <v>992</v>
      </c>
      <c r="D662" s="1" t="s">
        <v>32</v>
      </c>
      <c r="E662" s="1" t="s">
        <v>77</v>
      </c>
      <c r="F662" s="1" t="s">
        <v>25</v>
      </c>
      <c r="G662" s="1" t="s">
        <v>20</v>
      </c>
      <c r="H662" s="1" t="s">
        <v>71</v>
      </c>
      <c r="I662">
        <v>1</v>
      </c>
      <c r="J662" t="s">
        <v>246</v>
      </c>
      <c r="K662" s="1" t="s">
        <v>177</v>
      </c>
      <c r="L662" s="1" t="s">
        <v>162</v>
      </c>
      <c r="M662">
        <v>27</v>
      </c>
      <c r="N662">
        <v>0</v>
      </c>
      <c r="O662">
        <v>0</v>
      </c>
      <c r="P662">
        <v>0</v>
      </c>
      <c r="X662" t="str">
        <f>Block[[#This Row],[服装]]&amp;Block[[#This Row],[名前]]&amp;Block[[#This Row],[レアリティ]]</f>
        <v>夏祭り2岩泉一ICONIC</v>
      </c>
    </row>
    <row r="663" spans="1:24" x14ac:dyDescent="0.25">
      <c r="A663">
        <f>VLOOKUP(Block[[#This Row],[No用]],SetNo[[No.用]:[vlookup 用]],2,FALSE)</f>
        <v>173</v>
      </c>
      <c r="B663">
        <f>IF(ROW()=2,1,IF(A662&lt;&gt;Block[[#This Row],[No]],1,B662+1))</f>
        <v>4</v>
      </c>
      <c r="C663" s="1" t="s">
        <v>992</v>
      </c>
      <c r="D663" s="1" t="s">
        <v>32</v>
      </c>
      <c r="E663" s="1" t="s">
        <v>77</v>
      </c>
      <c r="F663" s="1" t="s">
        <v>25</v>
      </c>
      <c r="G663" s="1" t="s">
        <v>20</v>
      </c>
      <c r="H663" s="1" t="s">
        <v>71</v>
      </c>
      <c r="I663">
        <v>1</v>
      </c>
      <c r="J663" t="s">
        <v>246</v>
      </c>
      <c r="K663" s="1" t="s">
        <v>247</v>
      </c>
      <c r="L663" s="1" t="s">
        <v>162</v>
      </c>
      <c r="M663">
        <v>27</v>
      </c>
      <c r="N663">
        <v>0</v>
      </c>
      <c r="O663">
        <v>0</v>
      </c>
      <c r="P663">
        <v>0</v>
      </c>
      <c r="X663" t="str">
        <f>Block[[#This Row],[服装]]&amp;Block[[#This Row],[名前]]&amp;Block[[#This Row],[レアリティ]]</f>
        <v>夏祭り2岩泉一ICONIC</v>
      </c>
    </row>
    <row r="664" spans="1:24" x14ac:dyDescent="0.25">
      <c r="A664">
        <f>VLOOKUP(Block[[#This Row],[No用]],SetNo[[No.用]:[vlookup 用]],2,FALSE)</f>
        <v>173</v>
      </c>
      <c r="B664">
        <f>IF(ROW()=2,1,IF(A663&lt;&gt;Block[[#This Row],[No]],1,B663+1))</f>
        <v>5</v>
      </c>
      <c r="C664" s="1" t="s">
        <v>992</v>
      </c>
      <c r="D664" s="1" t="s">
        <v>32</v>
      </c>
      <c r="E664" s="1" t="s">
        <v>77</v>
      </c>
      <c r="F664" s="1" t="s">
        <v>25</v>
      </c>
      <c r="G664" s="1" t="s">
        <v>20</v>
      </c>
      <c r="H664" s="1" t="s">
        <v>71</v>
      </c>
      <c r="I664">
        <v>1</v>
      </c>
      <c r="J664" t="s">
        <v>246</v>
      </c>
      <c r="K664" s="1" t="s">
        <v>183</v>
      </c>
      <c r="L664" s="1" t="s">
        <v>224</v>
      </c>
      <c r="M664">
        <v>48</v>
      </c>
      <c r="N664">
        <v>0</v>
      </c>
      <c r="O664">
        <v>58</v>
      </c>
      <c r="P664">
        <v>0</v>
      </c>
      <c r="W664" s="1" t="s">
        <v>1276</v>
      </c>
      <c r="X664" t="str">
        <f>Block[[#This Row],[服装]]&amp;Block[[#This Row],[名前]]&amp;Block[[#This Row],[レアリティ]]</f>
        <v>夏祭り2岩泉一ICONIC</v>
      </c>
    </row>
    <row r="665" spans="1:24" x14ac:dyDescent="0.25">
      <c r="A665">
        <f>VLOOKUP(Block[[#This Row],[No用]],SetNo[[No.用]:[vlookup 用]],2,FALSE)</f>
        <v>174</v>
      </c>
      <c r="B665">
        <f>IF(ROW()=2,1,IF(A664&lt;&gt;Block[[#This Row],[No]],1,B664+1))</f>
        <v>1</v>
      </c>
      <c r="C665" s="1" t="s">
        <v>1183</v>
      </c>
      <c r="D665" s="1" t="s">
        <v>32</v>
      </c>
      <c r="E665" s="1" t="s">
        <v>73</v>
      </c>
      <c r="F665" s="1" t="s">
        <v>25</v>
      </c>
      <c r="G665" s="1" t="s">
        <v>20</v>
      </c>
      <c r="H665" s="1" t="s">
        <v>71</v>
      </c>
      <c r="I665">
        <v>1</v>
      </c>
      <c r="J665" t="s">
        <v>246</v>
      </c>
      <c r="K665" s="1" t="s">
        <v>174</v>
      </c>
      <c r="L665" s="1" t="s">
        <v>178</v>
      </c>
      <c r="M665">
        <v>30</v>
      </c>
      <c r="N665">
        <v>0</v>
      </c>
      <c r="O665">
        <v>0</v>
      </c>
      <c r="P665">
        <v>0</v>
      </c>
      <c r="X665" t="str">
        <f>Block[[#This Row],[服装]]&amp;Block[[#This Row],[名前]]&amp;Block[[#This Row],[レアリティ]]</f>
        <v>Xmas3岩泉一ICONIC</v>
      </c>
    </row>
    <row r="666" spans="1:24" x14ac:dyDescent="0.25">
      <c r="A666">
        <f>VLOOKUP(Block[[#This Row],[No用]],SetNo[[No.用]:[vlookup 用]],2,FALSE)</f>
        <v>174</v>
      </c>
      <c r="B666">
        <f>IF(ROW()=2,1,IF(A665&lt;&gt;Block[[#This Row],[No]],1,B665+1))</f>
        <v>2</v>
      </c>
      <c r="C666" s="1" t="s">
        <v>1183</v>
      </c>
      <c r="D666" s="1" t="s">
        <v>32</v>
      </c>
      <c r="E666" s="1" t="s">
        <v>73</v>
      </c>
      <c r="F666" s="1" t="s">
        <v>25</v>
      </c>
      <c r="G666" s="1" t="s">
        <v>20</v>
      </c>
      <c r="H666" s="1" t="s">
        <v>71</v>
      </c>
      <c r="I666">
        <v>1</v>
      </c>
      <c r="J666" t="s">
        <v>246</v>
      </c>
      <c r="K666" s="1" t="s">
        <v>175</v>
      </c>
      <c r="L666" s="1" t="s">
        <v>178</v>
      </c>
      <c r="M666">
        <v>30</v>
      </c>
      <c r="N666">
        <v>0</v>
      </c>
      <c r="O666">
        <v>0</v>
      </c>
      <c r="P666">
        <v>0</v>
      </c>
      <c r="X666" t="str">
        <f>Block[[#This Row],[服装]]&amp;Block[[#This Row],[名前]]&amp;Block[[#This Row],[レアリティ]]</f>
        <v>Xmas3岩泉一ICONIC</v>
      </c>
    </row>
    <row r="667" spans="1:24" x14ac:dyDescent="0.25">
      <c r="A667">
        <f>VLOOKUP(Block[[#This Row],[No用]],SetNo[[No.用]:[vlookup 用]],2,FALSE)</f>
        <v>174</v>
      </c>
      <c r="B667">
        <f>IF(ROW()=2,1,IF(A666&lt;&gt;Block[[#This Row],[No]],1,B666+1))</f>
        <v>3</v>
      </c>
      <c r="C667" s="1" t="s">
        <v>1183</v>
      </c>
      <c r="D667" s="1" t="s">
        <v>32</v>
      </c>
      <c r="E667" s="1" t="s">
        <v>73</v>
      </c>
      <c r="F667" s="1" t="s">
        <v>25</v>
      </c>
      <c r="G667" s="1" t="s">
        <v>20</v>
      </c>
      <c r="H667" s="1" t="s">
        <v>71</v>
      </c>
      <c r="I667">
        <v>1</v>
      </c>
      <c r="J667" t="s">
        <v>246</v>
      </c>
      <c r="K667" s="1" t="s">
        <v>177</v>
      </c>
      <c r="L667" s="1" t="s">
        <v>178</v>
      </c>
      <c r="M667">
        <v>29</v>
      </c>
      <c r="N667">
        <v>0</v>
      </c>
      <c r="O667">
        <v>0</v>
      </c>
      <c r="P667">
        <v>0</v>
      </c>
      <c r="X667" t="str">
        <f>Block[[#This Row],[服装]]&amp;Block[[#This Row],[名前]]&amp;Block[[#This Row],[レアリティ]]</f>
        <v>Xmas3岩泉一ICONIC</v>
      </c>
    </row>
    <row r="668" spans="1:24" x14ac:dyDescent="0.25">
      <c r="A668">
        <f>VLOOKUP(Block[[#This Row],[No用]],SetNo[[No.用]:[vlookup 用]],2,FALSE)</f>
        <v>174</v>
      </c>
      <c r="B668">
        <f>IF(ROW()=2,1,IF(A667&lt;&gt;Block[[#This Row],[No]],1,B667+1))</f>
        <v>4</v>
      </c>
      <c r="C668" s="1" t="s">
        <v>1183</v>
      </c>
      <c r="D668" s="1" t="s">
        <v>32</v>
      </c>
      <c r="E668" s="1" t="s">
        <v>73</v>
      </c>
      <c r="F668" s="1" t="s">
        <v>25</v>
      </c>
      <c r="G668" s="1" t="s">
        <v>20</v>
      </c>
      <c r="H668" s="1" t="s">
        <v>71</v>
      </c>
      <c r="I668">
        <v>1</v>
      </c>
      <c r="J668" t="s">
        <v>246</v>
      </c>
      <c r="K668" s="1" t="s">
        <v>247</v>
      </c>
      <c r="L668" s="1" t="s">
        <v>162</v>
      </c>
      <c r="M668">
        <v>26</v>
      </c>
      <c r="N668">
        <v>0</v>
      </c>
      <c r="O668">
        <v>0</v>
      </c>
      <c r="P668">
        <v>0</v>
      </c>
      <c r="X668" t="str">
        <f>Block[[#This Row],[服装]]&amp;Block[[#This Row],[名前]]&amp;Block[[#This Row],[レアリティ]]</f>
        <v>Xmas3岩泉一ICONIC</v>
      </c>
    </row>
    <row r="669" spans="1:24" x14ac:dyDescent="0.25">
      <c r="A669">
        <f>VLOOKUP(Block[[#This Row],[No用]],SetNo[[No.用]:[vlookup 用]],2,FALSE)</f>
        <v>174</v>
      </c>
      <c r="B669">
        <f>IF(ROW()=2,1,IF(A668&lt;&gt;Block[[#This Row],[No]],1,B668+1))</f>
        <v>5</v>
      </c>
      <c r="C669" s="1" t="s">
        <v>1183</v>
      </c>
      <c r="D669" s="1" t="s">
        <v>32</v>
      </c>
      <c r="E669" s="1" t="s">
        <v>73</v>
      </c>
      <c r="F669" s="1" t="s">
        <v>25</v>
      </c>
      <c r="G669" s="1" t="s">
        <v>20</v>
      </c>
      <c r="H669" s="1" t="s">
        <v>71</v>
      </c>
      <c r="I669">
        <v>1</v>
      </c>
      <c r="J669" t="s">
        <v>246</v>
      </c>
      <c r="K669" s="1" t="s">
        <v>175</v>
      </c>
      <c r="L669" s="1" t="s">
        <v>224</v>
      </c>
      <c r="M669">
        <v>48</v>
      </c>
      <c r="N669">
        <v>0</v>
      </c>
      <c r="O669">
        <v>58</v>
      </c>
      <c r="P669">
        <v>0</v>
      </c>
      <c r="W669" s="1" t="s">
        <v>1266</v>
      </c>
      <c r="X669" t="str">
        <f>Block[[#This Row],[服装]]&amp;Block[[#This Row],[名前]]&amp;Block[[#This Row],[レアリティ]]</f>
        <v>Xmas3岩泉一ICONIC</v>
      </c>
    </row>
    <row r="670" spans="1:24" x14ac:dyDescent="0.25">
      <c r="A670">
        <f>VLOOKUP(Block[[#This Row],[No用]],SetNo[[No.用]:[vlookup 用]],2,FALSE)</f>
        <v>175</v>
      </c>
      <c r="B670">
        <f>IF(ROW()=2,1,IF(A664&lt;&gt;Block[[#This Row],[No]],1,B664+1))</f>
        <v>1</v>
      </c>
      <c r="C670" t="s">
        <v>205</v>
      </c>
      <c r="D670" t="s">
        <v>33</v>
      </c>
      <c r="E670" t="s">
        <v>24</v>
      </c>
      <c r="F670" t="s">
        <v>26</v>
      </c>
      <c r="G670" t="s">
        <v>20</v>
      </c>
      <c r="H670" t="s">
        <v>71</v>
      </c>
      <c r="I670">
        <v>1</v>
      </c>
      <c r="J670" t="s">
        <v>246</v>
      </c>
      <c r="K670" s="1" t="s">
        <v>174</v>
      </c>
      <c r="L670" s="1" t="s">
        <v>173</v>
      </c>
      <c r="M670">
        <v>30</v>
      </c>
      <c r="N670">
        <v>0</v>
      </c>
      <c r="O670">
        <v>0</v>
      </c>
      <c r="P670">
        <v>0</v>
      </c>
      <c r="X670" t="str">
        <f>Block[[#This Row],[服装]]&amp;Block[[#This Row],[名前]]&amp;Block[[#This Row],[レアリティ]]</f>
        <v>ユニフォーム金田一勇太郎ICONIC</v>
      </c>
    </row>
    <row r="671" spans="1:24" x14ac:dyDescent="0.25">
      <c r="A671">
        <f>VLOOKUP(Block[[#This Row],[No用]],SetNo[[No.用]:[vlookup 用]],2,FALSE)</f>
        <v>175</v>
      </c>
      <c r="B671">
        <f>IF(ROW()=2,1,IF(A670&lt;&gt;Block[[#This Row],[No]],1,B670+1))</f>
        <v>2</v>
      </c>
      <c r="C671" t="s">
        <v>205</v>
      </c>
      <c r="D671" t="s">
        <v>33</v>
      </c>
      <c r="E671" t="s">
        <v>24</v>
      </c>
      <c r="F671" t="s">
        <v>26</v>
      </c>
      <c r="G671" t="s">
        <v>20</v>
      </c>
      <c r="H671" t="s">
        <v>71</v>
      </c>
      <c r="I671">
        <v>1</v>
      </c>
      <c r="J671" t="s">
        <v>246</v>
      </c>
      <c r="K671" s="1" t="s">
        <v>175</v>
      </c>
      <c r="L671" s="1" t="s">
        <v>173</v>
      </c>
      <c r="M671">
        <v>30</v>
      </c>
      <c r="N671">
        <v>0</v>
      </c>
      <c r="O671">
        <v>0</v>
      </c>
      <c r="P671">
        <v>0</v>
      </c>
      <c r="X671" t="str">
        <f>Block[[#This Row],[服装]]&amp;Block[[#This Row],[名前]]&amp;Block[[#This Row],[レアリティ]]</f>
        <v>ユニフォーム金田一勇太郎ICONIC</v>
      </c>
    </row>
    <row r="672" spans="1:24" x14ac:dyDescent="0.25">
      <c r="A672">
        <f>VLOOKUP(Block[[#This Row],[No用]],SetNo[[No.用]:[vlookup 用]],2,FALSE)</f>
        <v>175</v>
      </c>
      <c r="B672">
        <f>IF(ROW()=2,1,IF(A671&lt;&gt;Block[[#This Row],[No]],1,B671+1))</f>
        <v>3</v>
      </c>
      <c r="C672" t="s">
        <v>205</v>
      </c>
      <c r="D672" t="s">
        <v>33</v>
      </c>
      <c r="E672" t="s">
        <v>24</v>
      </c>
      <c r="F672" t="s">
        <v>26</v>
      </c>
      <c r="G672" t="s">
        <v>20</v>
      </c>
      <c r="H672" t="s">
        <v>71</v>
      </c>
      <c r="I672">
        <v>1</v>
      </c>
      <c r="J672" t="s">
        <v>246</v>
      </c>
      <c r="K672" s="1" t="s">
        <v>179</v>
      </c>
      <c r="L672" s="1" t="s">
        <v>173</v>
      </c>
      <c r="M672">
        <v>33</v>
      </c>
      <c r="N672">
        <v>0</v>
      </c>
      <c r="O672">
        <v>0</v>
      </c>
      <c r="P672">
        <v>0</v>
      </c>
      <c r="X672" t="str">
        <f>Block[[#This Row],[服装]]&amp;Block[[#This Row],[名前]]&amp;Block[[#This Row],[レアリティ]]</f>
        <v>ユニフォーム金田一勇太郎ICONIC</v>
      </c>
    </row>
    <row r="673" spans="1:24" x14ac:dyDescent="0.25">
      <c r="A673">
        <f>VLOOKUP(Block[[#This Row],[No用]],SetNo[[No.用]:[vlookup 用]],2,FALSE)</f>
        <v>175</v>
      </c>
      <c r="B673">
        <f>IF(ROW()=2,1,IF(A672&lt;&gt;Block[[#This Row],[No]],1,B672+1))</f>
        <v>4</v>
      </c>
      <c r="C673" t="s">
        <v>205</v>
      </c>
      <c r="D673" t="s">
        <v>33</v>
      </c>
      <c r="E673" t="s">
        <v>24</v>
      </c>
      <c r="F673" t="s">
        <v>26</v>
      </c>
      <c r="G673" t="s">
        <v>20</v>
      </c>
      <c r="H673" t="s">
        <v>71</v>
      </c>
      <c r="I673">
        <v>1</v>
      </c>
      <c r="J673" t="s">
        <v>246</v>
      </c>
      <c r="K673" s="1" t="s">
        <v>177</v>
      </c>
      <c r="L673" s="1" t="s">
        <v>162</v>
      </c>
      <c r="M673">
        <v>30</v>
      </c>
      <c r="N673">
        <v>0</v>
      </c>
      <c r="O673">
        <v>0</v>
      </c>
      <c r="P673">
        <v>0</v>
      </c>
      <c r="X673" t="str">
        <f>Block[[#This Row],[服装]]&amp;Block[[#This Row],[名前]]&amp;Block[[#This Row],[レアリティ]]</f>
        <v>ユニフォーム金田一勇太郎ICONIC</v>
      </c>
    </row>
    <row r="674" spans="1:24" x14ac:dyDescent="0.25">
      <c r="A674">
        <f>VLOOKUP(Block[[#This Row],[No用]],SetNo[[No.用]:[vlookup 用]],2,FALSE)</f>
        <v>175</v>
      </c>
      <c r="B674">
        <f>IF(ROW()=2,1,IF(A673&lt;&gt;Block[[#This Row],[No]],1,B673+1))</f>
        <v>5</v>
      </c>
      <c r="C674" t="s">
        <v>205</v>
      </c>
      <c r="D674" t="s">
        <v>33</v>
      </c>
      <c r="E674" t="s">
        <v>24</v>
      </c>
      <c r="F674" t="s">
        <v>26</v>
      </c>
      <c r="G674" t="s">
        <v>20</v>
      </c>
      <c r="H674" t="s">
        <v>71</v>
      </c>
      <c r="I674">
        <v>1</v>
      </c>
      <c r="J674" t="s">
        <v>246</v>
      </c>
      <c r="K674" s="1" t="s">
        <v>247</v>
      </c>
      <c r="L674" s="1" t="s">
        <v>162</v>
      </c>
      <c r="M674">
        <v>30</v>
      </c>
      <c r="N674">
        <v>0</v>
      </c>
      <c r="O674">
        <v>0</v>
      </c>
      <c r="P674">
        <v>0</v>
      </c>
      <c r="X674" t="str">
        <f>Block[[#This Row],[服装]]&amp;Block[[#This Row],[名前]]&amp;Block[[#This Row],[レアリティ]]</f>
        <v>ユニフォーム金田一勇太郎ICONIC</v>
      </c>
    </row>
    <row r="675" spans="1:24" x14ac:dyDescent="0.25">
      <c r="A675">
        <f>VLOOKUP(Block[[#This Row],[No用]],SetNo[[No.用]:[vlookup 用]],2,FALSE)</f>
        <v>176</v>
      </c>
      <c r="B675">
        <f>IF(ROW()=2,1,IF(A674&lt;&gt;Block[[#This Row],[No]],1,B674+1))</f>
        <v>1</v>
      </c>
      <c r="C675" s="1" t="s">
        <v>595</v>
      </c>
      <c r="D675" t="s">
        <v>33</v>
      </c>
      <c r="E675" s="1" t="s">
        <v>77</v>
      </c>
      <c r="F675" t="s">
        <v>26</v>
      </c>
      <c r="G675" t="s">
        <v>20</v>
      </c>
      <c r="H675" t="s">
        <v>71</v>
      </c>
      <c r="I675">
        <v>1</v>
      </c>
      <c r="J675" t="s">
        <v>246</v>
      </c>
      <c r="K675" s="1" t="s">
        <v>174</v>
      </c>
      <c r="L675" s="1" t="s">
        <v>173</v>
      </c>
      <c r="M675">
        <v>30</v>
      </c>
      <c r="N675">
        <v>0</v>
      </c>
      <c r="O675">
        <v>0</v>
      </c>
      <c r="P675">
        <v>0</v>
      </c>
      <c r="X675" t="str">
        <f>Block[[#This Row],[服装]]&amp;Block[[#This Row],[名前]]&amp;Block[[#This Row],[レアリティ]]</f>
        <v>雪遊び金田一勇太郎ICONIC</v>
      </c>
    </row>
    <row r="676" spans="1:24" x14ac:dyDescent="0.25">
      <c r="A676">
        <f>VLOOKUP(Block[[#This Row],[No用]],SetNo[[No.用]:[vlookup 用]],2,FALSE)</f>
        <v>176</v>
      </c>
      <c r="B676">
        <f>IF(ROW()=2,1,IF(A675&lt;&gt;Block[[#This Row],[No]],1,B675+1))</f>
        <v>2</v>
      </c>
      <c r="C676" s="1" t="s">
        <v>595</v>
      </c>
      <c r="D676" t="s">
        <v>33</v>
      </c>
      <c r="E676" s="1" t="s">
        <v>77</v>
      </c>
      <c r="F676" t="s">
        <v>26</v>
      </c>
      <c r="G676" t="s">
        <v>20</v>
      </c>
      <c r="H676" t="s">
        <v>71</v>
      </c>
      <c r="I676">
        <v>1</v>
      </c>
      <c r="J676" t="s">
        <v>246</v>
      </c>
      <c r="K676" s="1" t="s">
        <v>175</v>
      </c>
      <c r="L676" s="1" t="s">
        <v>173</v>
      </c>
      <c r="M676">
        <v>30</v>
      </c>
      <c r="N676">
        <v>0</v>
      </c>
      <c r="O676">
        <v>0</v>
      </c>
      <c r="P676">
        <v>0</v>
      </c>
      <c r="X676" t="str">
        <f>Block[[#This Row],[服装]]&amp;Block[[#This Row],[名前]]&amp;Block[[#This Row],[レアリティ]]</f>
        <v>雪遊び金田一勇太郎ICONIC</v>
      </c>
    </row>
    <row r="677" spans="1:24" x14ac:dyDescent="0.25">
      <c r="A677">
        <f>VLOOKUP(Block[[#This Row],[No用]],SetNo[[No.用]:[vlookup 用]],2,FALSE)</f>
        <v>176</v>
      </c>
      <c r="B677">
        <f>IF(ROW()=2,1,IF(A676&lt;&gt;Block[[#This Row],[No]],1,B676+1))</f>
        <v>3</v>
      </c>
      <c r="C677" s="1" t="s">
        <v>595</v>
      </c>
      <c r="D677" t="s">
        <v>33</v>
      </c>
      <c r="E677" s="1" t="s">
        <v>77</v>
      </c>
      <c r="F677" t="s">
        <v>26</v>
      </c>
      <c r="G677" t="s">
        <v>20</v>
      </c>
      <c r="H677" t="s">
        <v>71</v>
      </c>
      <c r="I677">
        <v>1</v>
      </c>
      <c r="J677" t="s">
        <v>246</v>
      </c>
      <c r="K677" s="1" t="s">
        <v>179</v>
      </c>
      <c r="L677" s="1" t="s">
        <v>173</v>
      </c>
      <c r="M677">
        <v>33</v>
      </c>
      <c r="N677">
        <v>0</v>
      </c>
      <c r="O677">
        <v>0</v>
      </c>
      <c r="P677">
        <v>0</v>
      </c>
      <c r="X677" t="str">
        <f>Block[[#This Row],[服装]]&amp;Block[[#This Row],[名前]]&amp;Block[[#This Row],[レアリティ]]</f>
        <v>雪遊び金田一勇太郎ICONIC</v>
      </c>
    </row>
    <row r="678" spans="1:24" x14ac:dyDescent="0.25">
      <c r="A678">
        <f>VLOOKUP(Block[[#This Row],[No用]],SetNo[[No.用]:[vlookup 用]],2,FALSE)</f>
        <v>176</v>
      </c>
      <c r="B678">
        <f>IF(ROW()=2,1,IF(A677&lt;&gt;Block[[#This Row],[No]],1,B677+1))</f>
        <v>4</v>
      </c>
      <c r="C678" s="1" t="s">
        <v>595</v>
      </c>
      <c r="D678" t="s">
        <v>33</v>
      </c>
      <c r="E678" s="1" t="s">
        <v>77</v>
      </c>
      <c r="F678" t="s">
        <v>26</v>
      </c>
      <c r="G678" t="s">
        <v>20</v>
      </c>
      <c r="H678" t="s">
        <v>71</v>
      </c>
      <c r="I678">
        <v>1</v>
      </c>
      <c r="J678" t="s">
        <v>246</v>
      </c>
      <c r="K678" s="1" t="s">
        <v>177</v>
      </c>
      <c r="L678" s="1" t="s">
        <v>162</v>
      </c>
      <c r="M678">
        <v>30</v>
      </c>
      <c r="N678">
        <v>0</v>
      </c>
      <c r="O678">
        <v>0</v>
      </c>
      <c r="P678">
        <v>0</v>
      </c>
      <c r="X678" t="str">
        <f>Block[[#This Row],[服装]]&amp;Block[[#This Row],[名前]]&amp;Block[[#This Row],[レアリティ]]</f>
        <v>雪遊び金田一勇太郎ICONIC</v>
      </c>
    </row>
    <row r="679" spans="1:24" x14ac:dyDescent="0.25">
      <c r="A679">
        <f>VLOOKUP(Block[[#This Row],[No用]],SetNo[[No.用]:[vlookup 用]],2,FALSE)</f>
        <v>176</v>
      </c>
      <c r="B679">
        <f>IF(ROW()=2,1,IF(A678&lt;&gt;Block[[#This Row],[No]],1,B678+1))</f>
        <v>5</v>
      </c>
      <c r="C679" s="1" t="s">
        <v>595</v>
      </c>
      <c r="D679" t="s">
        <v>33</v>
      </c>
      <c r="E679" s="1" t="s">
        <v>77</v>
      </c>
      <c r="F679" t="s">
        <v>26</v>
      </c>
      <c r="G679" t="s">
        <v>20</v>
      </c>
      <c r="H679" t="s">
        <v>71</v>
      </c>
      <c r="I679">
        <v>1</v>
      </c>
      <c r="J679" t="s">
        <v>246</v>
      </c>
      <c r="K679" s="1" t="s">
        <v>247</v>
      </c>
      <c r="L679" s="1" t="s">
        <v>162</v>
      </c>
      <c r="M679">
        <v>30</v>
      </c>
      <c r="N679">
        <v>0</v>
      </c>
      <c r="O679">
        <v>0</v>
      </c>
      <c r="P679">
        <v>0</v>
      </c>
      <c r="X679" t="str">
        <f>Block[[#This Row],[服装]]&amp;Block[[#This Row],[名前]]&amp;Block[[#This Row],[レアリティ]]</f>
        <v>雪遊び金田一勇太郎ICONIC</v>
      </c>
    </row>
    <row r="680" spans="1:24" x14ac:dyDescent="0.25">
      <c r="A680">
        <f>VLOOKUP(Block[[#This Row],[No用]],SetNo[[No.用]:[vlookup 用]],2,FALSE)</f>
        <v>176</v>
      </c>
      <c r="B680">
        <f>IF(ROW()=2,1,IF(A679&lt;&gt;Block[[#This Row],[No]],1,B679+1))</f>
        <v>6</v>
      </c>
      <c r="C680" s="1" t="s">
        <v>595</v>
      </c>
      <c r="D680" t="s">
        <v>33</v>
      </c>
      <c r="E680" s="1" t="s">
        <v>77</v>
      </c>
      <c r="F680" t="s">
        <v>26</v>
      </c>
      <c r="G680" t="s">
        <v>20</v>
      </c>
      <c r="H680" t="s">
        <v>71</v>
      </c>
      <c r="I680">
        <v>1</v>
      </c>
      <c r="J680" t="s">
        <v>246</v>
      </c>
      <c r="K680" s="1" t="s">
        <v>183</v>
      </c>
      <c r="L680" s="1" t="s">
        <v>224</v>
      </c>
      <c r="M680">
        <v>43</v>
      </c>
      <c r="N680">
        <v>0</v>
      </c>
      <c r="O680">
        <v>53</v>
      </c>
      <c r="P680">
        <v>0</v>
      </c>
      <c r="X680" t="str">
        <f>Block[[#This Row],[服装]]&amp;Block[[#This Row],[名前]]&amp;Block[[#This Row],[レアリティ]]</f>
        <v>雪遊び金田一勇太郎ICONIC</v>
      </c>
    </row>
    <row r="681" spans="1:24" x14ac:dyDescent="0.25">
      <c r="A681">
        <f>VLOOKUP(Block[[#This Row],[No用]],SetNo[[No.用]:[vlookup 用]],2,FALSE)</f>
        <v>177</v>
      </c>
      <c r="B681">
        <f>IF(ROW()=2,1,IF(A680&lt;&gt;Block[[#This Row],[No]],1,B680+1))</f>
        <v>1</v>
      </c>
      <c r="C681" s="1" t="s">
        <v>729</v>
      </c>
      <c r="D681" s="1" t="s">
        <v>33</v>
      </c>
      <c r="E681" s="1" t="s">
        <v>77</v>
      </c>
      <c r="F681" s="1" t="s">
        <v>26</v>
      </c>
      <c r="G681" s="1" t="s">
        <v>20</v>
      </c>
      <c r="H681" s="1" t="s">
        <v>71</v>
      </c>
      <c r="I681">
        <v>1</v>
      </c>
      <c r="J681" t="s">
        <v>246</v>
      </c>
      <c r="K681" s="1" t="s">
        <v>174</v>
      </c>
      <c r="L681" s="1" t="s">
        <v>178</v>
      </c>
      <c r="M681">
        <v>27</v>
      </c>
      <c r="N681">
        <v>0</v>
      </c>
      <c r="O681">
        <v>0</v>
      </c>
      <c r="P681">
        <v>0</v>
      </c>
      <c r="X681" t="str">
        <f>Block[[#This Row],[服装]]&amp;Block[[#This Row],[名前]]&amp;Block[[#This Row],[レアリティ]]</f>
        <v>カンフー金田一勇太郎ICONIC</v>
      </c>
    </row>
    <row r="682" spans="1:24" x14ac:dyDescent="0.25">
      <c r="A682">
        <f>VLOOKUP(Block[[#This Row],[No用]],SetNo[[No.用]:[vlookup 用]],2,FALSE)</f>
        <v>177</v>
      </c>
      <c r="B682">
        <f>IF(ROW()=2,1,IF(A681&lt;&gt;Block[[#This Row],[No]],1,B681+1))</f>
        <v>2</v>
      </c>
      <c r="C682" s="1" t="s">
        <v>729</v>
      </c>
      <c r="D682" s="1" t="s">
        <v>33</v>
      </c>
      <c r="E682" s="1" t="s">
        <v>77</v>
      </c>
      <c r="F682" s="1" t="s">
        <v>26</v>
      </c>
      <c r="G682" s="1" t="s">
        <v>20</v>
      </c>
      <c r="H682" s="1" t="s">
        <v>71</v>
      </c>
      <c r="I682">
        <v>1</v>
      </c>
      <c r="J682" t="s">
        <v>246</v>
      </c>
      <c r="K682" s="1" t="s">
        <v>175</v>
      </c>
      <c r="L682" s="1" t="s">
        <v>178</v>
      </c>
      <c r="M682">
        <v>27</v>
      </c>
      <c r="N682">
        <v>0</v>
      </c>
      <c r="O682">
        <v>0</v>
      </c>
      <c r="P682">
        <v>0</v>
      </c>
      <c r="X682" t="str">
        <f>Block[[#This Row],[服装]]&amp;Block[[#This Row],[名前]]&amp;Block[[#This Row],[レアリティ]]</f>
        <v>カンフー金田一勇太郎ICONIC</v>
      </c>
    </row>
    <row r="683" spans="1:24" x14ac:dyDescent="0.25">
      <c r="A683">
        <f>VLOOKUP(Block[[#This Row],[No用]],SetNo[[No.用]:[vlookup 用]],2,FALSE)</f>
        <v>177</v>
      </c>
      <c r="B683">
        <f>IF(ROW()=2,1,IF(A682&lt;&gt;Block[[#This Row],[No]],1,B682+1))</f>
        <v>3</v>
      </c>
      <c r="C683" s="1" t="s">
        <v>729</v>
      </c>
      <c r="D683" s="1" t="s">
        <v>33</v>
      </c>
      <c r="E683" s="1" t="s">
        <v>77</v>
      </c>
      <c r="F683" s="1" t="s">
        <v>26</v>
      </c>
      <c r="G683" s="1" t="s">
        <v>20</v>
      </c>
      <c r="H683" s="1" t="s">
        <v>71</v>
      </c>
      <c r="I683">
        <v>1</v>
      </c>
      <c r="J683" t="s">
        <v>246</v>
      </c>
      <c r="K683" s="1" t="s">
        <v>179</v>
      </c>
      <c r="L683" s="1" t="s">
        <v>178</v>
      </c>
      <c r="M683">
        <v>30</v>
      </c>
      <c r="N683">
        <v>0</v>
      </c>
      <c r="O683">
        <v>0</v>
      </c>
      <c r="P683">
        <v>0</v>
      </c>
      <c r="X683" t="str">
        <f>Block[[#This Row],[服装]]&amp;Block[[#This Row],[名前]]&amp;Block[[#This Row],[レアリティ]]</f>
        <v>カンフー金田一勇太郎ICONIC</v>
      </c>
    </row>
    <row r="684" spans="1:24" x14ac:dyDescent="0.25">
      <c r="A684">
        <f>VLOOKUP(Block[[#This Row],[No用]],SetNo[[No.用]:[vlookup 用]],2,FALSE)</f>
        <v>177</v>
      </c>
      <c r="B684">
        <f>IF(ROW()=2,1,IF(A683&lt;&gt;Block[[#This Row],[No]],1,B683+1))</f>
        <v>4</v>
      </c>
      <c r="C684" s="1" t="s">
        <v>729</v>
      </c>
      <c r="D684" s="1" t="s">
        <v>33</v>
      </c>
      <c r="E684" s="1" t="s">
        <v>77</v>
      </c>
      <c r="F684" s="1" t="s">
        <v>26</v>
      </c>
      <c r="G684" s="1" t="s">
        <v>20</v>
      </c>
      <c r="H684" s="1" t="s">
        <v>71</v>
      </c>
      <c r="I684">
        <v>1</v>
      </c>
      <c r="J684" t="s">
        <v>246</v>
      </c>
      <c r="K684" s="1" t="s">
        <v>177</v>
      </c>
      <c r="L684" s="1" t="s">
        <v>162</v>
      </c>
      <c r="M684">
        <v>30</v>
      </c>
      <c r="N684">
        <v>0</v>
      </c>
      <c r="O684">
        <v>0</v>
      </c>
      <c r="P684">
        <v>0</v>
      </c>
      <c r="X684" t="str">
        <f>Block[[#This Row],[服装]]&amp;Block[[#This Row],[名前]]&amp;Block[[#This Row],[レアリティ]]</f>
        <v>カンフー金田一勇太郎ICONIC</v>
      </c>
    </row>
    <row r="685" spans="1:24" x14ac:dyDescent="0.25">
      <c r="A685">
        <f>VLOOKUP(Block[[#This Row],[No用]],SetNo[[No.用]:[vlookup 用]],2,FALSE)</f>
        <v>177</v>
      </c>
      <c r="B685">
        <f>IF(ROW()=2,1,IF(A684&lt;&gt;Block[[#This Row],[No]],1,B684+1))</f>
        <v>5</v>
      </c>
      <c r="C685" s="1" t="s">
        <v>729</v>
      </c>
      <c r="D685" s="1" t="s">
        <v>33</v>
      </c>
      <c r="E685" s="1" t="s">
        <v>77</v>
      </c>
      <c r="F685" s="1" t="s">
        <v>26</v>
      </c>
      <c r="G685" s="1" t="s">
        <v>20</v>
      </c>
      <c r="H685" s="1" t="s">
        <v>71</v>
      </c>
      <c r="I685">
        <v>1</v>
      </c>
      <c r="J685" t="s">
        <v>246</v>
      </c>
      <c r="K685" s="1" t="s">
        <v>247</v>
      </c>
      <c r="L685" s="1" t="s">
        <v>162</v>
      </c>
      <c r="M685">
        <v>30</v>
      </c>
      <c r="N685">
        <v>0</v>
      </c>
      <c r="O685">
        <v>0</v>
      </c>
      <c r="P685">
        <v>0</v>
      </c>
      <c r="X685" t="str">
        <f>Block[[#This Row],[服装]]&amp;Block[[#This Row],[名前]]&amp;Block[[#This Row],[レアリティ]]</f>
        <v>カンフー金田一勇太郎ICONIC</v>
      </c>
    </row>
    <row r="686" spans="1:24" x14ac:dyDescent="0.25">
      <c r="A686">
        <f>VLOOKUP(Block[[#This Row],[No用]],SetNo[[No.用]:[vlookup 用]],2,FALSE)</f>
        <v>178</v>
      </c>
      <c r="B686">
        <f>IF(ROW()=2,1,IF(A685&lt;&gt;Block[[#This Row],[No]],1,B685+1))</f>
        <v>1</v>
      </c>
      <c r="C686" s="1" t="s">
        <v>911</v>
      </c>
      <c r="D686" s="1" t="s">
        <v>33</v>
      </c>
      <c r="E686" s="1" t="s">
        <v>90</v>
      </c>
      <c r="F686" s="1" t="s">
        <v>26</v>
      </c>
      <c r="G686" s="1" t="s">
        <v>20</v>
      </c>
      <c r="H686" s="1" t="s">
        <v>71</v>
      </c>
      <c r="I686">
        <v>1</v>
      </c>
      <c r="J686" t="s">
        <v>246</v>
      </c>
      <c r="K686" s="1" t="s">
        <v>174</v>
      </c>
      <c r="L686" s="1" t="s">
        <v>173</v>
      </c>
      <c r="M686">
        <v>31</v>
      </c>
      <c r="N686">
        <v>0</v>
      </c>
      <c r="O686">
        <v>0</v>
      </c>
      <c r="P686">
        <v>0</v>
      </c>
      <c r="X686" t="str">
        <f>Block[[#This Row],[服装]]&amp;Block[[#This Row],[名前]]&amp;Block[[#This Row],[レアリティ]]</f>
        <v>中学生金田一勇太郎ICONIC</v>
      </c>
    </row>
    <row r="687" spans="1:24" x14ac:dyDescent="0.25">
      <c r="A687">
        <f>VLOOKUP(Block[[#This Row],[No用]],SetNo[[No.用]:[vlookup 用]],2,FALSE)</f>
        <v>178</v>
      </c>
      <c r="B687">
        <f>IF(ROW()=2,1,IF(A686&lt;&gt;Block[[#This Row],[No]],1,B686+1))</f>
        <v>2</v>
      </c>
      <c r="C687" s="1" t="s">
        <v>911</v>
      </c>
      <c r="D687" s="1" t="s">
        <v>33</v>
      </c>
      <c r="E687" s="1" t="s">
        <v>90</v>
      </c>
      <c r="F687" s="1" t="s">
        <v>26</v>
      </c>
      <c r="G687" s="1" t="s">
        <v>20</v>
      </c>
      <c r="H687" s="1" t="s">
        <v>71</v>
      </c>
      <c r="I687">
        <v>1</v>
      </c>
      <c r="J687" t="s">
        <v>246</v>
      </c>
      <c r="K687" s="1" t="s">
        <v>175</v>
      </c>
      <c r="L687" s="1" t="s">
        <v>173</v>
      </c>
      <c r="M687">
        <v>31</v>
      </c>
      <c r="N687">
        <v>0</v>
      </c>
      <c r="O687">
        <v>0</v>
      </c>
      <c r="P687">
        <v>0</v>
      </c>
      <c r="X687" t="str">
        <f>Block[[#This Row],[服装]]&amp;Block[[#This Row],[名前]]&amp;Block[[#This Row],[レアリティ]]</f>
        <v>中学生金田一勇太郎ICONIC</v>
      </c>
    </row>
    <row r="688" spans="1:24" x14ac:dyDescent="0.25">
      <c r="A688">
        <f>VLOOKUP(Block[[#This Row],[No用]],SetNo[[No.用]:[vlookup 用]],2,FALSE)</f>
        <v>178</v>
      </c>
      <c r="B688">
        <f>IF(ROW()=2,1,IF(A687&lt;&gt;Block[[#This Row],[No]],1,B687+1))</f>
        <v>3</v>
      </c>
      <c r="C688" s="1" t="s">
        <v>911</v>
      </c>
      <c r="D688" s="1" t="s">
        <v>33</v>
      </c>
      <c r="E688" s="1" t="s">
        <v>90</v>
      </c>
      <c r="F688" s="1" t="s">
        <v>26</v>
      </c>
      <c r="G688" s="1" t="s">
        <v>20</v>
      </c>
      <c r="H688" s="1" t="s">
        <v>71</v>
      </c>
      <c r="I688">
        <v>1</v>
      </c>
      <c r="J688" t="s">
        <v>246</v>
      </c>
      <c r="K688" s="1" t="s">
        <v>179</v>
      </c>
      <c r="L688" s="1" t="s">
        <v>173</v>
      </c>
      <c r="M688">
        <v>34</v>
      </c>
      <c r="N688">
        <v>0</v>
      </c>
      <c r="O688">
        <v>0</v>
      </c>
      <c r="P688">
        <v>0</v>
      </c>
      <c r="X688" t="str">
        <f>Block[[#This Row],[服装]]&amp;Block[[#This Row],[名前]]&amp;Block[[#This Row],[レアリティ]]</f>
        <v>中学生金田一勇太郎ICONIC</v>
      </c>
    </row>
    <row r="689" spans="1:24" x14ac:dyDescent="0.25">
      <c r="A689">
        <f>VLOOKUP(Block[[#This Row],[No用]],SetNo[[No.用]:[vlookup 用]],2,FALSE)</f>
        <v>178</v>
      </c>
      <c r="B689">
        <f>IF(ROW()=2,1,IF(A688&lt;&gt;Block[[#This Row],[No]],1,B688+1))</f>
        <v>4</v>
      </c>
      <c r="C689" s="1" t="s">
        <v>911</v>
      </c>
      <c r="D689" s="1" t="s">
        <v>33</v>
      </c>
      <c r="E689" s="1" t="s">
        <v>90</v>
      </c>
      <c r="F689" s="1" t="s">
        <v>26</v>
      </c>
      <c r="G689" s="1" t="s">
        <v>20</v>
      </c>
      <c r="H689" s="1" t="s">
        <v>71</v>
      </c>
      <c r="I689">
        <v>1</v>
      </c>
      <c r="J689" t="s">
        <v>246</v>
      </c>
      <c r="K689" s="1" t="s">
        <v>192</v>
      </c>
      <c r="L689" s="1" t="s">
        <v>173</v>
      </c>
      <c r="M689">
        <v>34</v>
      </c>
      <c r="N689">
        <v>0</v>
      </c>
      <c r="O689">
        <v>0</v>
      </c>
      <c r="P689">
        <v>0</v>
      </c>
      <c r="X689" t="str">
        <f>Block[[#This Row],[服装]]&amp;Block[[#This Row],[名前]]&amp;Block[[#This Row],[レアリティ]]</f>
        <v>中学生金田一勇太郎ICONIC</v>
      </c>
    </row>
    <row r="690" spans="1:24" x14ac:dyDescent="0.25">
      <c r="A690">
        <f>VLOOKUP(Block[[#This Row],[No用]],SetNo[[No.用]:[vlookup 用]],2,FALSE)</f>
        <v>178</v>
      </c>
      <c r="B690">
        <f>IF(ROW()=2,1,IF(A689&lt;&gt;Block[[#This Row],[No]],1,B689+1))</f>
        <v>5</v>
      </c>
      <c r="C690" s="1" t="s">
        <v>911</v>
      </c>
      <c r="D690" s="1" t="s">
        <v>33</v>
      </c>
      <c r="E690" s="1" t="s">
        <v>90</v>
      </c>
      <c r="F690" s="1" t="s">
        <v>26</v>
      </c>
      <c r="G690" s="1" t="s">
        <v>20</v>
      </c>
      <c r="H690" s="1" t="s">
        <v>71</v>
      </c>
      <c r="I690">
        <v>1</v>
      </c>
      <c r="J690" t="s">
        <v>246</v>
      </c>
      <c r="K690" s="1" t="s">
        <v>177</v>
      </c>
      <c r="L690" s="1" t="s">
        <v>162</v>
      </c>
      <c r="M690">
        <v>31</v>
      </c>
      <c r="N690">
        <v>0</v>
      </c>
      <c r="O690">
        <v>0</v>
      </c>
      <c r="P690">
        <v>0</v>
      </c>
      <c r="X690" t="str">
        <f>Block[[#This Row],[服装]]&amp;Block[[#This Row],[名前]]&amp;Block[[#This Row],[レアリティ]]</f>
        <v>中学生金田一勇太郎ICONIC</v>
      </c>
    </row>
    <row r="691" spans="1:24" x14ac:dyDescent="0.25">
      <c r="A691">
        <f>VLOOKUP(Block[[#This Row],[No用]],SetNo[[No.用]:[vlookup 用]],2,FALSE)</f>
        <v>178</v>
      </c>
      <c r="B691">
        <f>IF(ROW()=2,1,IF(A690&lt;&gt;Block[[#This Row],[No]],1,B690+1))</f>
        <v>6</v>
      </c>
      <c r="C691" s="1" t="s">
        <v>911</v>
      </c>
      <c r="D691" s="1" t="s">
        <v>33</v>
      </c>
      <c r="E691" s="1" t="s">
        <v>90</v>
      </c>
      <c r="F691" s="1" t="s">
        <v>26</v>
      </c>
      <c r="G691" s="1" t="s">
        <v>20</v>
      </c>
      <c r="H691" s="1" t="s">
        <v>71</v>
      </c>
      <c r="I691">
        <v>1</v>
      </c>
      <c r="J691" t="s">
        <v>246</v>
      </c>
      <c r="K691" s="1" t="s">
        <v>247</v>
      </c>
      <c r="L691" s="1" t="s">
        <v>178</v>
      </c>
      <c r="M691">
        <v>34</v>
      </c>
      <c r="N691">
        <v>0</v>
      </c>
      <c r="O691">
        <v>0</v>
      </c>
      <c r="P691">
        <v>0</v>
      </c>
      <c r="X691" t="str">
        <f>Block[[#This Row],[服装]]&amp;Block[[#This Row],[名前]]&amp;Block[[#This Row],[レアリティ]]</f>
        <v>中学生金田一勇太郎ICONIC</v>
      </c>
    </row>
    <row r="692" spans="1:24" x14ac:dyDescent="0.25">
      <c r="A692">
        <f>VLOOKUP(Block[[#This Row],[No用]],SetNo[[No.用]:[vlookup 用]],2,FALSE)</f>
        <v>178</v>
      </c>
      <c r="B692">
        <f>IF(ROW()=2,1,IF(A691&lt;&gt;Block[[#This Row],[No]],1,B691+1))</f>
        <v>7</v>
      </c>
      <c r="C692" s="1" t="s">
        <v>911</v>
      </c>
      <c r="D692" s="1" t="s">
        <v>33</v>
      </c>
      <c r="E692" s="1" t="s">
        <v>90</v>
      </c>
      <c r="F692" s="1" t="s">
        <v>26</v>
      </c>
      <c r="G692" s="1" t="s">
        <v>20</v>
      </c>
      <c r="H692" s="1" t="s">
        <v>71</v>
      </c>
      <c r="I692">
        <v>1</v>
      </c>
      <c r="J692" t="s">
        <v>246</v>
      </c>
      <c r="K692" s="1" t="s">
        <v>792</v>
      </c>
      <c r="L692" s="1" t="s">
        <v>224</v>
      </c>
      <c r="M692">
        <v>43</v>
      </c>
      <c r="N692">
        <v>0</v>
      </c>
      <c r="O692">
        <v>53</v>
      </c>
      <c r="P692">
        <v>0</v>
      </c>
      <c r="R692" s="1" t="s">
        <v>923</v>
      </c>
      <c r="S692" s="1">
        <v>10</v>
      </c>
      <c r="T692" s="1">
        <v>20.29</v>
      </c>
      <c r="U692" s="1">
        <v>13</v>
      </c>
      <c r="V692" s="1">
        <v>25.25</v>
      </c>
      <c r="W692" s="1"/>
      <c r="X692" t="str">
        <f>Block[[#This Row],[服装]]&amp;Block[[#This Row],[名前]]&amp;Block[[#This Row],[レアリティ]]</f>
        <v>中学生金田一勇太郎ICONIC</v>
      </c>
    </row>
    <row r="693" spans="1:24" x14ac:dyDescent="0.25">
      <c r="A693">
        <f>VLOOKUP(Block[[#This Row],[No用]],SetNo[[No.用]:[vlookup 用]],2,FALSE)</f>
        <v>179</v>
      </c>
      <c r="B693">
        <f>IF(ROW()=2,1,IF(A692&lt;&gt;Block[[#This Row],[No]],1,B692+1))</f>
        <v>1</v>
      </c>
      <c r="C693" t="s">
        <v>205</v>
      </c>
      <c r="D693" t="s">
        <v>34</v>
      </c>
      <c r="E693" t="s">
        <v>28</v>
      </c>
      <c r="F693" t="s">
        <v>25</v>
      </c>
      <c r="G693" t="s">
        <v>20</v>
      </c>
      <c r="H693" t="s">
        <v>71</v>
      </c>
      <c r="I693">
        <v>1</v>
      </c>
      <c r="J693" t="s">
        <v>246</v>
      </c>
      <c r="K693" s="1" t="s">
        <v>174</v>
      </c>
      <c r="L693" s="1" t="s">
        <v>162</v>
      </c>
      <c r="M693">
        <v>27</v>
      </c>
      <c r="N693">
        <v>0</v>
      </c>
      <c r="O693">
        <v>0</v>
      </c>
      <c r="P693">
        <v>0</v>
      </c>
      <c r="X693" t="str">
        <f>Block[[#This Row],[服装]]&amp;Block[[#This Row],[名前]]&amp;Block[[#This Row],[レアリティ]]</f>
        <v>ユニフォーム京谷賢太郎ICONIC</v>
      </c>
    </row>
    <row r="694" spans="1:24" x14ac:dyDescent="0.25">
      <c r="A694">
        <f>VLOOKUP(Block[[#This Row],[No用]],SetNo[[No.用]:[vlookup 用]],2,FALSE)</f>
        <v>179</v>
      </c>
      <c r="B694">
        <f>IF(ROW()=2,1,IF(A693&lt;&gt;Block[[#This Row],[No]],1,B693+1))</f>
        <v>2</v>
      </c>
      <c r="C694" t="s">
        <v>205</v>
      </c>
      <c r="D694" t="s">
        <v>34</v>
      </c>
      <c r="E694" t="s">
        <v>28</v>
      </c>
      <c r="F694" t="s">
        <v>25</v>
      </c>
      <c r="G694" t="s">
        <v>20</v>
      </c>
      <c r="H694" t="s">
        <v>71</v>
      </c>
      <c r="I694">
        <v>1</v>
      </c>
      <c r="J694" t="s">
        <v>246</v>
      </c>
      <c r="K694" s="1" t="s">
        <v>175</v>
      </c>
      <c r="L694" s="1" t="s">
        <v>162</v>
      </c>
      <c r="M694">
        <v>27</v>
      </c>
      <c r="N694">
        <v>0</v>
      </c>
      <c r="O694">
        <v>0</v>
      </c>
      <c r="P694">
        <v>0</v>
      </c>
      <c r="X694" t="str">
        <f>Block[[#This Row],[服装]]&amp;Block[[#This Row],[名前]]&amp;Block[[#This Row],[レアリティ]]</f>
        <v>ユニフォーム京谷賢太郎ICONIC</v>
      </c>
    </row>
    <row r="695" spans="1:24" x14ac:dyDescent="0.25">
      <c r="A695">
        <f>VLOOKUP(Block[[#This Row],[No用]],SetNo[[No.用]:[vlookup 用]],2,FALSE)</f>
        <v>179</v>
      </c>
      <c r="B695">
        <f>IF(ROW()=2,1,IF(A694&lt;&gt;Block[[#This Row],[No]],1,B694+1))</f>
        <v>3</v>
      </c>
      <c r="C695" t="s">
        <v>205</v>
      </c>
      <c r="D695" t="s">
        <v>34</v>
      </c>
      <c r="E695" t="s">
        <v>28</v>
      </c>
      <c r="F695" t="s">
        <v>25</v>
      </c>
      <c r="G695" t="s">
        <v>20</v>
      </c>
      <c r="H695" t="s">
        <v>71</v>
      </c>
      <c r="I695">
        <v>1</v>
      </c>
      <c r="J695" t="s">
        <v>246</v>
      </c>
      <c r="K695" s="1" t="s">
        <v>247</v>
      </c>
      <c r="L695" s="1" t="s">
        <v>162</v>
      </c>
      <c r="M695">
        <v>27</v>
      </c>
      <c r="N695">
        <v>0</v>
      </c>
      <c r="O695">
        <v>0</v>
      </c>
      <c r="P695">
        <v>0</v>
      </c>
      <c r="X695" t="str">
        <f>Block[[#This Row],[服装]]&amp;Block[[#This Row],[名前]]&amp;Block[[#This Row],[レアリティ]]</f>
        <v>ユニフォーム京谷賢太郎ICONIC</v>
      </c>
    </row>
    <row r="696" spans="1:24" x14ac:dyDescent="0.25">
      <c r="A696">
        <f>VLOOKUP(Block[[#This Row],[No用]],SetNo[[No.用]:[vlookup 用]],2,FALSE)</f>
        <v>180</v>
      </c>
      <c r="B696">
        <f>IF(ROW()=2,1,IF(A695&lt;&gt;Block[[#This Row],[No]],1,B695+1))</f>
        <v>1</v>
      </c>
      <c r="C696" s="1" t="s">
        <v>675</v>
      </c>
      <c r="D696" s="1" t="s">
        <v>34</v>
      </c>
      <c r="E696" s="1" t="s">
        <v>73</v>
      </c>
      <c r="F696" s="1" t="s">
        <v>25</v>
      </c>
      <c r="G696" s="1" t="s">
        <v>20</v>
      </c>
      <c r="H696" s="1" t="s">
        <v>71</v>
      </c>
      <c r="I696">
        <v>1</v>
      </c>
      <c r="J696" t="s">
        <v>246</v>
      </c>
      <c r="K696" s="1" t="s">
        <v>174</v>
      </c>
      <c r="L696" s="1" t="s">
        <v>162</v>
      </c>
      <c r="M696">
        <v>27</v>
      </c>
      <c r="N696">
        <v>0</v>
      </c>
      <c r="O696">
        <v>0</v>
      </c>
      <c r="P696">
        <v>0</v>
      </c>
      <c r="X696" t="str">
        <f>Block[[#This Row],[服装]]&amp;Block[[#This Row],[名前]]&amp;Block[[#This Row],[レアリティ]]</f>
        <v>梅雨京谷賢太郎ICONIC</v>
      </c>
    </row>
    <row r="697" spans="1:24" x14ac:dyDescent="0.25">
      <c r="A697">
        <f>VLOOKUP(Block[[#This Row],[No用]],SetNo[[No.用]:[vlookup 用]],2,FALSE)</f>
        <v>180</v>
      </c>
      <c r="B697">
        <f>IF(ROW()=2,1,IF(A696&lt;&gt;Block[[#This Row],[No]],1,B696+1))</f>
        <v>2</v>
      </c>
      <c r="C697" s="1" t="s">
        <v>675</v>
      </c>
      <c r="D697" s="1" t="s">
        <v>34</v>
      </c>
      <c r="E697" s="1" t="s">
        <v>73</v>
      </c>
      <c r="F697" s="1" t="s">
        <v>25</v>
      </c>
      <c r="G697" s="1" t="s">
        <v>20</v>
      </c>
      <c r="H697" s="1" t="s">
        <v>71</v>
      </c>
      <c r="I697">
        <v>1</v>
      </c>
      <c r="J697" t="s">
        <v>246</v>
      </c>
      <c r="K697" s="1" t="s">
        <v>175</v>
      </c>
      <c r="L697" s="1" t="s">
        <v>162</v>
      </c>
      <c r="M697">
        <v>27</v>
      </c>
      <c r="N697">
        <v>0</v>
      </c>
      <c r="O697">
        <v>0</v>
      </c>
      <c r="P697">
        <v>0</v>
      </c>
      <c r="X697" t="str">
        <f>Block[[#This Row],[服装]]&amp;Block[[#This Row],[名前]]&amp;Block[[#This Row],[レアリティ]]</f>
        <v>梅雨京谷賢太郎ICONIC</v>
      </c>
    </row>
    <row r="698" spans="1:24" x14ac:dyDescent="0.25">
      <c r="A698">
        <f>VLOOKUP(Block[[#This Row],[No用]],SetNo[[No.用]:[vlookup 用]],2,FALSE)</f>
        <v>180</v>
      </c>
      <c r="B698">
        <f>IF(ROW()=2,1,IF(A697&lt;&gt;Block[[#This Row],[No]],1,B697+1))</f>
        <v>3</v>
      </c>
      <c r="C698" s="1" t="s">
        <v>675</v>
      </c>
      <c r="D698" s="1" t="s">
        <v>34</v>
      </c>
      <c r="E698" s="1" t="s">
        <v>73</v>
      </c>
      <c r="F698" s="1" t="s">
        <v>25</v>
      </c>
      <c r="G698" s="1" t="s">
        <v>20</v>
      </c>
      <c r="H698" s="1" t="s">
        <v>71</v>
      </c>
      <c r="I698">
        <v>1</v>
      </c>
      <c r="J698" t="s">
        <v>246</v>
      </c>
      <c r="K698" s="1" t="s">
        <v>247</v>
      </c>
      <c r="L698" s="1" t="s">
        <v>162</v>
      </c>
      <c r="M698">
        <v>27</v>
      </c>
      <c r="N698">
        <v>0</v>
      </c>
      <c r="O698">
        <v>0</v>
      </c>
      <c r="P698">
        <v>0</v>
      </c>
      <c r="X698" t="str">
        <f>Block[[#This Row],[服装]]&amp;Block[[#This Row],[名前]]&amp;Block[[#This Row],[レアリティ]]</f>
        <v>梅雨京谷賢太郎ICONIC</v>
      </c>
    </row>
    <row r="699" spans="1:24" x14ac:dyDescent="0.25">
      <c r="A699">
        <f>VLOOKUP(Block[[#This Row],[No用]],SetNo[[No.用]:[vlookup 用]],2,FALSE)</f>
        <v>181</v>
      </c>
      <c r="B699">
        <f>IF(ROW()=2,1,IF(A698&lt;&gt;Block[[#This Row],[No]],1,B698+1))</f>
        <v>1</v>
      </c>
      <c r="C699" s="1" t="s">
        <v>953</v>
      </c>
      <c r="D699" s="1" t="s">
        <v>34</v>
      </c>
      <c r="E699" s="1" t="s">
        <v>90</v>
      </c>
      <c r="F699" s="1" t="s">
        <v>25</v>
      </c>
      <c r="G699" s="1" t="s">
        <v>20</v>
      </c>
      <c r="H699" s="1" t="s">
        <v>71</v>
      </c>
      <c r="I699">
        <v>1</v>
      </c>
      <c r="J699" t="s">
        <v>246</v>
      </c>
      <c r="K699" s="1" t="s">
        <v>174</v>
      </c>
      <c r="L699" s="1" t="s">
        <v>178</v>
      </c>
      <c r="M699">
        <v>30</v>
      </c>
      <c r="N699">
        <v>0</v>
      </c>
      <c r="O699">
        <v>0</v>
      </c>
      <c r="P699">
        <v>0</v>
      </c>
      <c r="X699" t="str">
        <f>Block[[#This Row],[服装]]&amp;Block[[#This Row],[名前]]&amp;Block[[#This Row],[レアリティ]]</f>
        <v>水着2京谷賢太郎ICONIC</v>
      </c>
    </row>
    <row r="700" spans="1:24" x14ac:dyDescent="0.25">
      <c r="A700">
        <f>VLOOKUP(Block[[#This Row],[No用]],SetNo[[No.用]:[vlookup 用]],2,FALSE)</f>
        <v>181</v>
      </c>
      <c r="B700">
        <f>IF(ROW()=2,1,IF(A699&lt;&gt;Block[[#This Row],[No]],1,B699+1))</f>
        <v>2</v>
      </c>
      <c r="C700" s="1" t="s">
        <v>953</v>
      </c>
      <c r="D700" s="1" t="s">
        <v>34</v>
      </c>
      <c r="E700" s="1" t="s">
        <v>90</v>
      </c>
      <c r="F700" s="1" t="s">
        <v>25</v>
      </c>
      <c r="G700" s="1" t="s">
        <v>20</v>
      </c>
      <c r="H700" s="1" t="s">
        <v>71</v>
      </c>
      <c r="I700">
        <v>1</v>
      </c>
      <c r="J700" t="s">
        <v>246</v>
      </c>
      <c r="K700" s="1" t="s">
        <v>175</v>
      </c>
      <c r="L700" s="1" t="s">
        <v>173</v>
      </c>
      <c r="M700">
        <v>33</v>
      </c>
      <c r="N700">
        <v>0</v>
      </c>
      <c r="O700">
        <v>0</v>
      </c>
      <c r="P700">
        <v>0</v>
      </c>
      <c r="X700" t="str">
        <f>Block[[#This Row],[服装]]&amp;Block[[#This Row],[名前]]&amp;Block[[#This Row],[レアリティ]]</f>
        <v>水着2京谷賢太郎ICONIC</v>
      </c>
    </row>
    <row r="701" spans="1:24" x14ac:dyDescent="0.25">
      <c r="A701">
        <f>VLOOKUP(Block[[#This Row],[No用]],SetNo[[No.用]:[vlookup 用]],2,FALSE)</f>
        <v>181</v>
      </c>
      <c r="B701">
        <f>IF(ROW()=2,1,IF(A700&lt;&gt;Block[[#This Row],[No]],1,B700+1))</f>
        <v>3</v>
      </c>
      <c r="C701" s="1" t="s">
        <v>953</v>
      </c>
      <c r="D701" s="1" t="s">
        <v>34</v>
      </c>
      <c r="E701" s="1" t="s">
        <v>90</v>
      </c>
      <c r="F701" s="1" t="s">
        <v>25</v>
      </c>
      <c r="G701" s="1" t="s">
        <v>20</v>
      </c>
      <c r="H701" s="1" t="s">
        <v>71</v>
      </c>
      <c r="I701">
        <v>1</v>
      </c>
      <c r="J701" t="s">
        <v>246</v>
      </c>
      <c r="K701" s="1" t="s">
        <v>247</v>
      </c>
      <c r="L701" s="1" t="s">
        <v>162</v>
      </c>
      <c r="M701">
        <v>27</v>
      </c>
      <c r="N701">
        <v>0</v>
      </c>
      <c r="O701">
        <v>0</v>
      </c>
      <c r="P701">
        <v>0</v>
      </c>
      <c r="X701" t="str">
        <f>Block[[#This Row],[服装]]&amp;Block[[#This Row],[名前]]&amp;Block[[#This Row],[レアリティ]]</f>
        <v>水着2京谷賢太郎ICONIC</v>
      </c>
    </row>
    <row r="702" spans="1:24" x14ac:dyDescent="0.25">
      <c r="A702">
        <f>VLOOKUP(Block[[#This Row],[No用]],SetNo[[No.用]:[vlookup 用]],2,FALSE)</f>
        <v>181</v>
      </c>
      <c r="B702">
        <f>IF(ROW()=2,1,IF(A701&lt;&gt;Block[[#This Row],[No]],1,B701+1))</f>
        <v>4</v>
      </c>
      <c r="C702" s="1" t="s">
        <v>953</v>
      </c>
      <c r="D702" s="1" t="s">
        <v>34</v>
      </c>
      <c r="E702" s="1" t="s">
        <v>90</v>
      </c>
      <c r="F702" s="1" t="s">
        <v>25</v>
      </c>
      <c r="G702" s="1" t="s">
        <v>20</v>
      </c>
      <c r="H702" s="1" t="s">
        <v>71</v>
      </c>
      <c r="I702">
        <v>1</v>
      </c>
      <c r="J702" t="s">
        <v>246</v>
      </c>
      <c r="K702" s="1" t="s">
        <v>183</v>
      </c>
      <c r="L702" s="1" t="s">
        <v>224</v>
      </c>
      <c r="M702">
        <v>49</v>
      </c>
      <c r="N702">
        <v>0</v>
      </c>
      <c r="O702">
        <v>59</v>
      </c>
      <c r="P702">
        <v>0</v>
      </c>
      <c r="X702" t="str">
        <f>Block[[#This Row],[服装]]&amp;Block[[#This Row],[名前]]&amp;Block[[#This Row],[レアリティ]]</f>
        <v>水着2京谷賢太郎ICONIC</v>
      </c>
    </row>
    <row r="703" spans="1:24" x14ac:dyDescent="0.25">
      <c r="A703">
        <f>VLOOKUP(Block[[#This Row],[No用]],SetNo[[No.用]:[vlookup 用]],2,FALSE)</f>
        <v>182</v>
      </c>
      <c r="B703">
        <f>IF(ROW()=2,1,IF(A702&lt;&gt;Block[[#This Row],[No]],1,B702+1))</f>
        <v>1</v>
      </c>
      <c r="C703" t="s">
        <v>205</v>
      </c>
      <c r="D703" t="s">
        <v>35</v>
      </c>
      <c r="E703" t="s">
        <v>23</v>
      </c>
      <c r="F703" t="s">
        <v>25</v>
      </c>
      <c r="G703" t="s">
        <v>20</v>
      </c>
      <c r="H703" t="s">
        <v>71</v>
      </c>
      <c r="I703">
        <v>1</v>
      </c>
      <c r="J703" t="s">
        <v>246</v>
      </c>
      <c r="K703" s="1" t="s">
        <v>174</v>
      </c>
      <c r="L703" s="1" t="s">
        <v>162</v>
      </c>
      <c r="M703">
        <v>26</v>
      </c>
      <c r="N703">
        <v>0</v>
      </c>
      <c r="O703">
        <v>0</v>
      </c>
      <c r="P703">
        <v>0</v>
      </c>
      <c r="X703" t="str">
        <f>Block[[#This Row],[服装]]&amp;Block[[#This Row],[名前]]&amp;Block[[#This Row],[レアリティ]]</f>
        <v>ユニフォーム国見英ICONIC</v>
      </c>
    </row>
    <row r="704" spans="1:24" x14ac:dyDescent="0.25">
      <c r="A704">
        <f>VLOOKUP(Block[[#This Row],[No用]],SetNo[[No.用]:[vlookup 用]],2,FALSE)</f>
        <v>182</v>
      </c>
      <c r="B704">
        <f>IF(ROW()=2,1,IF(A703&lt;&gt;Block[[#This Row],[No]],1,B703+1))</f>
        <v>2</v>
      </c>
      <c r="C704" t="s">
        <v>205</v>
      </c>
      <c r="D704" t="s">
        <v>35</v>
      </c>
      <c r="E704" t="s">
        <v>23</v>
      </c>
      <c r="F704" t="s">
        <v>25</v>
      </c>
      <c r="G704" t="s">
        <v>20</v>
      </c>
      <c r="H704" t="s">
        <v>71</v>
      </c>
      <c r="I704">
        <v>1</v>
      </c>
      <c r="J704" t="s">
        <v>246</v>
      </c>
      <c r="K704" s="1" t="s">
        <v>175</v>
      </c>
      <c r="L704" s="1" t="s">
        <v>162</v>
      </c>
      <c r="M704">
        <v>26</v>
      </c>
      <c r="N704">
        <v>0</v>
      </c>
      <c r="O704">
        <v>0</v>
      </c>
      <c r="P704">
        <v>0</v>
      </c>
      <c r="X704" t="str">
        <f>Block[[#This Row],[服装]]&amp;Block[[#This Row],[名前]]&amp;Block[[#This Row],[レアリティ]]</f>
        <v>ユニフォーム国見英ICONIC</v>
      </c>
    </row>
    <row r="705" spans="1:24" x14ac:dyDescent="0.25">
      <c r="A705">
        <f>VLOOKUP(Block[[#This Row],[No用]],SetNo[[No.用]:[vlookup 用]],2,FALSE)</f>
        <v>182</v>
      </c>
      <c r="B705">
        <f>IF(ROW()=2,1,IF(A704&lt;&gt;Block[[#This Row],[No]],1,B704+1))</f>
        <v>3</v>
      </c>
      <c r="C705" t="s">
        <v>205</v>
      </c>
      <c r="D705" t="s">
        <v>35</v>
      </c>
      <c r="E705" t="s">
        <v>23</v>
      </c>
      <c r="F705" t="s">
        <v>25</v>
      </c>
      <c r="G705" t="s">
        <v>20</v>
      </c>
      <c r="H705" t="s">
        <v>71</v>
      </c>
      <c r="I705">
        <v>1</v>
      </c>
      <c r="J705" t="s">
        <v>246</v>
      </c>
      <c r="K705" s="1" t="s">
        <v>177</v>
      </c>
      <c r="L705" s="1" t="s">
        <v>162</v>
      </c>
      <c r="M705">
        <v>26</v>
      </c>
      <c r="N705">
        <v>0</v>
      </c>
      <c r="O705">
        <v>0</v>
      </c>
      <c r="P705">
        <v>0</v>
      </c>
      <c r="X705" t="str">
        <f>Block[[#This Row],[服装]]&amp;Block[[#This Row],[名前]]&amp;Block[[#This Row],[レアリティ]]</f>
        <v>ユニフォーム国見英ICONIC</v>
      </c>
    </row>
    <row r="706" spans="1:24" x14ac:dyDescent="0.25">
      <c r="A706">
        <f>VLOOKUP(Block[[#This Row],[No用]],SetNo[[No.用]:[vlookup 用]],2,FALSE)</f>
        <v>183</v>
      </c>
      <c r="B706">
        <f>IF(ROW()=2,1,IF(A705&lt;&gt;Block[[#This Row],[No]],1,B705+1))</f>
        <v>1</v>
      </c>
      <c r="C706" s="1" t="s">
        <v>552</v>
      </c>
      <c r="D706" t="s">
        <v>35</v>
      </c>
      <c r="E706" s="1" t="s">
        <v>90</v>
      </c>
      <c r="F706" t="s">
        <v>25</v>
      </c>
      <c r="G706" t="s">
        <v>20</v>
      </c>
      <c r="H706" t="s">
        <v>71</v>
      </c>
      <c r="I706">
        <v>1</v>
      </c>
      <c r="J706" t="s">
        <v>246</v>
      </c>
      <c r="K706" s="1" t="s">
        <v>174</v>
      </c>
      <c r="L706" s="1" t="s">
        <v>162</v>
      </c>
      <c r="M706">
        <v>26</v>
      </c>
      <c r="N706">
        <v>0</v>
      </c>
      <c r="O706">
        <v>0</v>
      </c>
      <c r="P706">
        <v>0</v>
      </c>
      <c r="X706" t="str">
        <f>Block[[#This Row],[服装]]&amp;Block[[#This Row],[名前]]&amp;Block[[#This Row],[レアリティ]]</f>
        <v>職業体験国見英ICONIC</v>
      </c>
    </row>
    <row r="707" spans="1:24" x14ac:dyDescent="0.25">
      <c r="A707">
        <f>VLOOKUP(Block[[#This Row],[No用]],SetNo[[No.用]:[vlookup 用]],2,FALSE)</f>
        <v>183</v>
      </c>
      <c r="B707">
        <f>IF(ROW()=2,1,IF(A706&lt;&gt;Block[[#This Row],[No]],1,B706+1))</f>
        <v>2</v>
      </c>
      <c r="C707" s="1" t="s">
        <v>552</v>
      </c>
      <c r="D707" t="s">
        <v>35</v>
      </c>
      <c r="E707" s="1" t="s">
        <v>90</v>
      </c>
      <c r="F707" t="s">
        <v>25</v>
      </c>
      <c r="G707" t="s">
        <v>20</v>
      </c>
      <c r="H707" t="s">
        <v>71</v>
      </c>
      <c r="I707">
        <v>1</v>
      </c>
      <c r="J707" t="s">
        <v>246</v>
      </c>
      <c r="K707" s="1" t="s">
        <v>175</v>
      </c>
      <c r="L707" s="1" t="s">
        <v>162</v>
      </c>
      <c r="M707">
        <v>26</v>
      </c>
      <c r="N707">
        <v>0</v>
      </c>
      <c r="O707">
        <v>0</v>
      </c>
      <c r="P707">
        <v>0</v>
      </c>
      <c r="X707" t="str">
        <f>Block[[#This Row],[服装]]&amp;Block[[#This Row],[名前]]&amp;Block[[#This Row],[レアリティ]]</f>
        <v>職業体験国見英ICONIC</v>
      </c>
    </row>
    <row r="708" spans="1:24" x14ac:dyDescent="0.25">
      <c r="A708">
        <f>VLOOKUP(Block[[#This Row],[No用]],SetNo[[No.用]:[vlookup 用]],2,FALSE)</f>
        <v>183</v>
      </c>
      <c r="B708">
        <f>IF(ROW()=2,1,IF(A707&lt;&gt;Block[[#This Row],[No]],1,B707+1))</f>
        <v>3</v>
      </c>
      <c r="C708" s="1" t="s">
        <v>552</v>
      </c>
      <c r="D708" t="s">
        <v>35</v>
      </c>
      <c r="E708" s="1" t="s">
        <v>90</v>
      </c>
      <c r="F708" t="s">
        <v>25</v>
      </c>
      <c r="G708" t="s">
        <v>20</v>
      </c>
      <c r="H708" t="s">
        <v>71</v>
      </c>
      <c r="I708">
        <v>1</v>
      </c>
      <c r="J708" t="s">
        <v>246</v>
      </c>
      <c r="K708" s="1" t="s">
        <v>177</v>
      </c>
      <c r="L708" s="1" t="s">
        <v>162</v>
      </c>
      <c r="M708">
        <v>26</v>
      </c>
      <c r="N708">
        <v>0</v>
      </c>
      <c r="O708">
        <v>0</v>
      </c>
      <c r="P708">
        <v>0</v>
      </c>
      <c r="X708" t="str">
        <f>Block[[#This Row],[服装]]&amp;Block[[#This Row],[名前]]&amp;Block[[#This Row],[レアリティ]]</f>
        <v>職業体験国見英ICONIC</v>
      </c>
    </row>
    <row r="709" spans="1:24" x14ac:dyDescent="0.25">
      <c r="A709">
        <f>VLOOKUP(Block[[#This Row],[No用]],SetNo[[No.用]:[vlookup 用]],2,FALSE)</f>
        <v>184</v>
      </c>
      <c r="B709">
        <f>IF(ROW()=2,1,IF(A708&lt;&gt;Block[[#This Row],[No]],1,B708+1))</f>
        <v>1</v>
      </c>
      <c r="C709" s="1" t="s">
        <v>646</v>
      </c>
      <c r="D709" s="1" t="s">
        <v>35</v>
      </c>
      <c r="E709" s="1" t="s">
        <v>77</v>
      </c>
      <c r="F709" s="1" t="s">
        <v>25</v>
      </c>
      <c r="G709" s="1" t="s">
        <v>20</v>
      </c>
      <c r="H709" s="1" t="s">
        <v>71</v>
      </c>
      <c r="I709">
        <v>1</v>
      </c>
      <c r="J709" t="s">
        <v>246</v>
      </c>
      <c r="K709" s="1" t="s">
        <v>174</v>
      </c>
      <c r="L709" s="1" t="s">
        <v>178</v>
      </c>
      <c r="M709">
        <v>29</v>
      </c>
      <c r="N709">
        <v>0</v>
      </c>
      <c r="O709">
        <v>0</v>
      </c>
      <c r="P709">
        <v>0</v>
      </c>
      <c r="X709" t="str">
        <f>Block[[#This Row],[服装]]&amp;Block[[#This Row],[名前]]&amp;Block[[#This Row],[レアリティ]]</f>
        <v>路地裏国見英ICONIC</v>
      </c>
    </row>
    <row r="710" spans="1:24" x14ac:dyDescent="0.25">
      <c r="A710">
        <f>VLOOKUP(Block[[#This Row],[No用]],SetNo[[No.用]:[vlookup 用]],2,FALSE)</f>
        <v>184</v>
      </c>
      <c r="B710">
        <f>IF(ROW()=2,1,IF(A709&lt;&gt;Block[[#This Row],[No]],1,B709+1))</f>
        <v>2</v>
      </c>
      <c r="C710" s="1" t="s">
        <v>646</v>
      </c>
      <c r="D710" s="1" t="s">
        <v>35</v>
      </c>
      <c r="E710" s="1" t="s">
        <v>77</v>
      </c>
      <c r="F710" s="1" t="s">
        <v>25</v>
      </c>
      <c r="G710" s="1" t="s">
        <v>20</v>
      </c>
      <c r="H710" s="1" t="s">
        <v>71</v>
      </c>
      <c r="I710">
        <v>1</v>
      </c>
      <c r="J710" t="s">
        <v>246</v>
      </c>
      <c r="K710" s="1" t="s">
        <v>175</v>
      </c>
      <c r="L710" s="1" t="s">
        <v>178</v>
      </c>
      <c r="M710">
        <v>29</v>
      </c>
      <c r="N710">
        <v>0</v>
      </c>
      <c r="O710">
        <v>0</v>
      </c>
      <c r="P710">
        <v>0</v>
      </c>
      <c r="X710" t="str">
        <f>Block[[#This Row],[服装]]&amp;Block[[#This Row],[名前]]&amp;Block[[#This Row],[レアリティ]]</f>
        <v>路地裏国見英ICONIC</v>
      </c>
    </row>
    <row r="711" spans="1:24" x14ac:dyDescent="0.25">
      <c r="A711">
        <f>VLOOKUP(Block[[#This Row],[No用]],SetNo[[No.用]:[vlookup 用]],2,FALSE)</f>
        <v>184</v>
      </c>
      <c r="B711">
        <f>IF(ROW()=2,1,IF(A710&lt;&gt;Block[[#This Row],[No]],1,B710+1))</f>
        <v>3</v>
      </c>
      <c r="C711" s="1" t="s">
        <v>646</v>
      </c>
      <c r="D711" s="1" t="s">
        <v>35</v>
      </c>
      <c r="E711" s="1" t="s">
        <v>77</v>
      </c>
      <c r="F711" s="1" t="s">
        <v>25</v>
      </c>
      <c r="G711" s="1" t="s">
        <v>20</v>
      </c>
      <c r="H711" s="1" t="s">
        <v>71</v>
      </c>
      <c r="I711">
        <v>1</v>
      </c>
      <c r="J711" t="s">
        <v>246</v>
      </c>
      <c r="K711" s="1" t="s">
        <v>179</v>
      </c>
      <c r="L711" s="1" t="s">
        <v>178</v>
      </c>
      <c r="M711">
        <v>31</v>
      </c>
      <c r="N711">
        <v>0</v>
      </c>
      <c r="O711">
        <v>0</v>
      </c>
      <c r="P711">
        <v>0</v>
      </c>
      <c r="X711" t="str">
        <f>Block[[#This Row],[服装]]&amp;Block[[#This Row],[名前]]&amp;Block[[#This Row],[レアリティ]]</f>
        <v>路地裏国見英ICONIC</v>
      </c>
    </row>
    <row r="712" spans="1:24" x14ac:dyDescent="0.25">
      <c r="A712">
        <f>VLOOKUP(Block[[#This Row],[No用]],SetNo[[No.用]:[vlookup 用]],2,FALSE)</f>
        <v>184</v>
      </c>
      <c r="B712">
        <f>IF(ROW()=2,1,IF(A711&lt;&gt;Block[[#This Row],[No]],1,B711+1))</f>
        <v>4</v>
      </c>
      <c r="C712" s="1" t="s">
        <v>646</v>
      </c>
      <c r="D712" s="1" t="s">
        <v>35</v>
      </c>
      <c r="E712" s="1" t="s">
        <v>77</v>
      </c>
      <c r="F712" s="1" t="s">
        <v>25</v>
      </c>
      <c r="G712" s="1" t="s">
        <v>20</v>
      </c>
      <c r="H712" s="1" t="s">
        <v>71</v>
      </c>
      <c r="I712">
        <v>1</v>
      </c>
      <c r="J712" t="s">
        <v>246</v>
      </c>
      <c r="K712" s="1" t="s">
        <v>177</v>
      </c>
      <c r="L712" s="1" t="s">
        <v>162</v>
      </c>
      <c r="M712">
        <v>26</v>
      </c>
      <c r="N712">
        <v>0</v>
      </c>
      <c r="O712">
        <v>0</v>
      </c>
      <c r="P712">
        <v>0</v>
      </c>
      <c r="X712" t="str">
        <f>Block[[#This Row],[服装]]&amp;Block[[#This Row],[名前]]&amp;Block[[#This Row],[レアリティ]]</f>
        <v>路地裏国見英ICONIC</v>
      </c>
    </row>
    <row r="713" spans="1:24" x14ac:dyDescent="0.25">
      <c r="A713">
        <f>VLOOKUP(Block[[#This Row],[No用]],SetNo[[No.用]:[vlookup 用]],2,FALSE)</f>
        <v>184</v>
      </c>
      <c r="B713">
        <f>IF(ROW()=2,1,IF(A712&lt;&gt;Block[[#This Row],[No]],1,B712+1))</f>
        <v>5</v>
      </c>
      <c r="C713" s="1" t="s">
        <v>646</v>
      </c>
      <c r="D713" s="1" t="s">
        <v>35</v>
      </c>
      <c r="E713" s="1" t="s">
        <v>77</v>
      </c>
      <c r="F713" s="1" t="s">
        <v>25</v>
      </c>
      <c r="G713" s="1" t="s">
        <v>20</v>
      </c>
      <c r="H713" s="1" t="s">
        <v>71</v>
      </c>
      <c r="I713">
        <v>1</v>
      </c>
      <c r="J713" t="s">
        <v>246</v>
      </c>
      <c r="K713" s="1" t="s">
        <v>183</v>
      </c>
      <c r="L713" s="1" t="s">
        <v>224</v>
      </c>
      <c r="M713">
        <v>44</v>
      </c>
      <c r="N713">
        <v>0</v>
      </c>
      <c r="O713">
        <v>54</v>
      </c>
      <c r="P713">
        <v>0</v>
      </c>
      <c r="W713" s="1" t="s">
        <v>1401</v>
      </c>
      <c r="X713" t="str">
        <f>Block[[#This Row],[服装]]&amp;Block[[#This Row],[名前]]&amp;Block[[#This Row],[レアリティ]]</f>
        <v>路地裏国見英ICONIC</v>
      </c>
    </row>
    <row r="714" spans="1:24" x14ac:dyDescent="0.25">
      <c r="A714">
        <f>VLOOKUP(Block[[#This Row],[No用]],SetNo[[No.用]:[vlookup 用]],2,FALSE)</f>
        <v>185</v>
      </c>
      <c r="B714">
        <f>IF(ROW()=2,1,IF(A713&lt;&gt;Block[[#This Row],[No]],1,B713+1))</f>
        <v>1</v>
      </c>
      <c r="C714" s="1" t="s">
        <v>729</v>
      </c>
      <c r="D714" s="1" t="s">
        <v>35</v>
      </c>
      <c r="E714" s="1" t="s">
        <v>73</v>
      </c>
      <c r="F714" s="1" t="s">
        <v>25</v>
      </c>
      <c r="G714" s="1" t="s">
        <v>20</v>
      </c>
      <c r="H714" s="1" t="s">
        <v>71</v>
      </c>
      <c r="I714">
        <v>1</v>
      </c>
      <c r="J714" t="s">
        <v>246</v>
      </c>
      <c r="K714" s="1" t="s">
        <v>174</v>
      </c>
      <c r="L714" s="1" t="s">
        <v>178</v>
      </c>
      <c r="M714">
        <v>29</v>
      </c>
      <c r="N714">
        <v>0</v>
      </c>
      <c r="O714">
        <v>0</v>
      </c>
      <c r="P714">
        <v>0</v>
      </c>
      <c r="X714" t="str">
        <f>Block[[#This Row],[服装]]&amp;Block[[#This Row],[名前]]&amp;Block[[#This Row],[レアリティ]]</f>
        <v>カンフー国見英ICONIC</v>
      </c>
    </row>
    <row r="715" spans="1:24" x14ac:dyDescent="0.25">
      <c r="A715">
        <f>VLOOKUP(Block[[#This Row],[No用]],SetNo[[No.用]:[vlookup 用]],2,FALSE)</f>
        <v>185</v>
      </c>
      <c r="B715">
        <f>IF(ROW()=2,1,IF(A714&lt;&gt;Block[[#This Row],[No]],1,B714+1))</f>
        <v>2</v>
      </c>
      <c r="C715" s="1" t="s">
        <v>729</v>
      </c>
      <c r="D715" s="1" t="s">
        <v>35</v>
      </c>
      <c r="E715" s="1" t="s">
        <v>73</v>
      </c>
      <c r="F715" s="1" t="s">
        <v>25</v>
      </c>
      <c r="G715" s="1" t="s">
        <v>20</v>
      </c>
      <c r="H715" s="1" t="s">
        <v>71</v>
      </c>
      <c r="I715">
        <v>1</v>
      </c>
      <c r="J715" t="s">
        <v>246</v>
      </c>
      <c r="K715" s="1" t="s">
        <v>175</v>
      </c>
      <c r="L715" s="1" t="s">
        <v>173</v>
      </c>
      <c r="M715">
        <v>33</v>
      </c>
      <c r="N715">
        <v>0</v>
      </c>
      <c r="O715">
        <v>0</v>
      </c>
      <c r="P715">
        <v>0</v>
      </c>
      <c r="X715" t="str">
        <f>Block[[#This Row],[服装]]&amp;Block[[#This Row],[名前]]&amp;Block[[#This Row],[レアリティ]]</f>
        <v>カンフー国見英ICONIC</v>
      </c>
    </row>
    <row r="716" spans="1:24" x14ac:dyDescent="0.25">
      <c r="A716">
        <f>VLOOKUP(Block[[#This Row],[No用]],SetNo[[No.用]:[vlookup 用]],2,FALSE)</f>
        <v>185</v>
      </c>
      <c r="B716">
        <f>IF(ROW()=2,1,IF(A715&lt;&gt;Block[[#This Row],[No]],1,B715+1))</f>
        <v>3</v>
      </c>
      <c r="C716" s="1" t="s">
        <v>729</v>
      </c>
      <c r="D716" s="1" t="s">
        <v>35</v>
      </c>
      <c r="E716" s="1" t="s">
        <v>73</v>
      </c>
      <c r="F716" s="1" t="s">
        <v>25</v>
      </c>
      <c r="G716" s="1" t="s">
        <v>20</v>
      </c>
      <c r="H716" s="1" t="s">
        <v>71</v>
      </c>
      <c r="I716">
        <v>1</v>
      </c>
      <c r="J716" t="s">
        <v>246</v>
      </c>
      <c r="K716" s="1" t="s">
        <v>177</v>
      </c>
      <c r="L716" s="1" t="s">
        <v>162</v>
      </c>
      <c r="M716">
        <v>26</v>
      </c>
      <c r="N716">
        <v>0</v>
      </c>
      <c r="O716">
        <v>0</v>
      </c>
      <c r="P716">
        <v>0</v>
      </c>
      <c r="X716" t="str">
        <f>Block[[#This Row],[服装]]&amp;Block[[#This Row],[名前]]&amp;Block[[#This Row],[レアリティ]]</f>
        <v>カンフー国見英ICONIC</v>
      </c>
    </row>
    <row r="717" spans="1:24" x14ac:dyDescent="0.25">
      <c r="A717">
        <f>VLOOKUP(Block[[#This Row],[No用]],SetNo[[No.用]:[vlookup 用]],2,FALSE)</f>
        <v>186</v>
      </c>
      <c r="B717">
        <f>IF(ROW()=2,1,IF(A716&lt;&gt;Block[[#This Row],[No]],1,B716+1))</f>
        <v>1</v>
      </c>
      <c r="C717" s="1" t="s">
        <v>911</v>
      </c>
      <c r="D717" s="1" t="s">
        <v>35</v>
      </c>
      <c r="E717" s="1" t="s">
        <v>90</v>
      </c>
      <c r="F717" s="1" t="s">
        <v>25</v>
      </c>
      <c r="G717" s="1" t="s">
        <v>20</v>
      </c>
      <c r="H717" s="1" t="s">
        <v>71</v>
      </c>
      <c r="I717">
        <v>1</v>
      </c>
      <c r="J717" t="s">
        <v>246</v>
      </c>
      <c r="K717" s="1" t="s">
        <v>174</v>
      </c>
      <c r="L717" s="1" t="s">
        <v>178</v>
      </c>
      <c r="M717">
        <v>30</v>
      </c>
      <c r="N717">
        <v>0</v>
      </c>
      <c r="O717">
        <v>0</v>
      </c>
      <c r="P717">
        <v>0</v>
      </c>
      <c r="X717" t="str">
        <f>Block[[#This Row],[服装]]&amp;Block[[#This Row],[名前]]&amp;Block[[#This Row],[レアリティ]]</f>
        <v>中学生国見英ICONIC</v>
      </c>
    </row>
    <row r="718" spans="1:24" x14ac:dyDescent="0.25">
      <c r="A718">
        <f>VLOOKUP(Block[[#This Row],[No用]],SetNo[[No.用]:[vlookup 用]],2,FALSE)</f>
        <v>186</v>
      </c>
      <c r="B718">
        <f>IF(ROW()=2,1,IF(A717&lt;&gt;Block[[#This Row],[No]],1,B717+1))</f>
        <v>2</v>
      </c>
      <c r="C718" s="1" t="s">
        <v>911</v>
      </c>
      <c r="D718" s="1" t="s">
        <v>35</v>
      </c>
      <c r="E718" s="1" t="s">
        <v>90</v>
      </c>
      <c r="F718" s="1" t="s">
        <v>25</v>
      </c>
      <c r="G718" s="1" t="s">
        <v>20</v>
      </c>
      <c r="H718" s="1" t="s">
        <v>71</v>
      </c>
      <c r="I718">
        <v>1</v>
      </c>
      <c r="J718" t="s">
        <v>246</v>
      </c>
      <c r="K718" s="1" t="s">
        <v>175</v>
      </c>
      <c r="L718" s="1" t="s">
        <v>173</v>
      </c>
      <c r="M718">
        <v>33</v>
      </c>
      <c r="N718">
        <v>0</v>
      </c>
      <c r="O718">
        <v>0</v>
      </c>
      <c r="P718">
        <v>0</v>
      </c>
      <c r="X718" t="str">
        <f>Block[[#This Row],[服装]]&amp;Block[[#This Row],[名前]]&amp;Block[[#This Row],[レアリティ]]</f>
        <v>中学生国見英ICONIC</v>
      </c>
    </row>
    <row r="719" spans="1:24" x14ac:dyDescent="0.25">
      <c r="A719">
        <f>VLOOKUP(Block[[#This Row],[No用]],SetNo[[No.用]:[vlookup 用]],2,FALSE)</f>
        <v>186</v>
      </c>
      <c r="B719">
        <f>IF(ROW()=2,1,IF(A718&lt;&gt;Block[[#This Row],[No]],1,B718+1))</f>
        <v>3</v>
      </c>
      <c r="C719" s="1" t="s">
        <v>911</v>
      </c>
      <c r="D719" s="1" t="s">
        <v>35</v>
      </c>
      <c r="E719" s="1" t="s">
        <v>90</v>
      </c>
      <c r="F719" s="1" t="s">
        <v>25</v>
      </c>
      <c r="G719" s="1" t="s">
        <v>20</v>
      </c>
      <c r="H719" s="1" t="s">
        <v>71</v>
      </c>
      <c r="I719">
        <v>1</v>
      </c>
      <c r="J719" t="s">
        <v>246</v>
      </c>
      <c r="K719" s="1" t="s">
        <v>177</v>
      </c>
      <c r="L719" s="1" t="s">
        <v>162</v>
      </c>
      <c r="M719">
        <v>27</v>
      </c>
      <c r="N719">
        <v>0</v>
      </c>
      <c r="O719">
        <v>0</v>
      </c>
      <c r="P719">
        <v>0</v>
      </c>
      <c r="X719" t="str">
        <f>Block[[#This Row],[服装]]&amp;Block[[#This Row],[名前]]&amp;Block[[#This Row],[レアリティ]]</f>
        <v>中学生国見英ICONIC</v>
      </c>
    </row>
    <row r="720" spans="1:24" x14ac:dyDescent="0.25">
      <c r="A720">
        <f>VLOOKUP(Block[[#This Row],[No用]],SetNo[[No.用]:[vlookup 用]],2,FALSE)</f>
        <v>186</v>
      </c>
      <c r="B720">
        <f>IF(ROW()=2,1,IF(A719&lt;&gt;Block[[#This Row],[No]],1,B719+1))</f>
        <v>4</v>
      </c>
      <c r="C720" s="1" t="s">
        <v>911</v>
      </c>
      <c r="D720" s="1" t="s">
        <v>35</v>
      </c>
      <c r="E720" s="1" t="s">
        <v>90</v>
      </c>
      <c r="F720" s="1" t="s">
        <v>25</v>
      </c>
      <c r="G720" s="1" t="s">
        <v>20</v>
      </c>
      <c r="H720" s="1" t="s">
        <v>71</v>
      </c>
      <c r="I720">
        <v>1</v>
      </c>
      <c r="J720" t="s">
        <v>246</v>
      </c>
      <c r="K720" s="1" t="s">
        <v>183</v>
      </c>
      <c r="L720" s="1" t="s">
        <v>224</v>
      </c>
      <c r="M720">
        <v>45</v>
      </c>
      <c r="N720">
        <v>0</v>
      </c>
      <c r="O720">
        <v>55</v>
      </c>
      <c r="P720">
        <v>0</v>
      </c>
      <c r="W720" s="1" t="s">
        <v>1401</v>
      </c>
      <c r="X720" t="str">
        <f>Block[[#This Row],[服装]]&amp;Block[[#This Row],[名前]]&amp;Block[[#This Row],[レアリティ]]</f>
        <v>中学生国見英ICONIC</v>
      </c>
    </row>
    <row r="721" spans="1:24" x14ac:dyDescent="0.25">
      <c r="A721">
        <f>VLOOKUP(Block[[#This Row],[No用]],SetNo[[No.用]:[vlookup 用]],2,FALSE)</f>
        <v>187</v>
      </c>
      <c r="B721">
        <f>IF(ROW()=2,1,IF(A720&lt;&gt;Block[[#This Row],[No]],1,B720+1))</f>
        <v>1</v>
      </c>
      <c r="C721" s="1" t="s">
        <v>1364</v>
      </c>
      <c r="D721" s="1" t="s">
        <v>35</v>
      </c>
      <c r="E721" s="1" t="s">
        <v>77</v>
      </c>
      <c r="F721" s="1" t="s">
        <v>25</v>
      </c>
      <c r="G721" s="1" t="s">
        <v>20</v>
      </c>
      <c r="H721" s="1" t="s">
        <v>71</v>
      </c>
      <c r="I721">
        <v>1</v>
      </c>
      <c r="J721" t="s">
        <v>246</v>
      </c>
      <c r="K721" s="1" t="s">
        <v>174</v>
      </c>
      <c r="L721" s="1" t="s">
        <v>178</v>
      </c>
      <c r="M721">
        <v>29</v>
      </c>
      <c r="N721">
        <v>0</v>
      </c>
      <c r="O721">
        <v>0</v>
      </c>
      <c r="P721">
        <v>0</v>
      </c>
      <c r="X721" t="str">
        <f>Block[[#This Row],[服装]]&amp;Block[[#This Row],[名前]]&amp;Block[[#This Row],[レアリティ]]</f>
        <v>寝正月国見英ICONIC</v>
      </c>
    </row>
    <row r="722" spans="1:24" x14ac:dyDescent="0.25">
      <c r="A722">
        <f>VLOOKUP(Block[[#This Row],[No用]],SetNo[[No.用]:[vlookup 用]],2,FALSE)</f>
        <v>187</v>
      </c>
      <c r="B722">
        <f>IF(ROW()=2,1,IF(A721&lt;&gt;Block[[#This Row],[No]],1,B721+1))</f>
        <v>2</v>
      </c>
      <c r="C722" s="1" t="s">
        <v>1364</v>
      </c>
      <c r="D722" s="1" t="s">
        <v>35</v>
      </c>
      <c r="E722" s="1" t="s">
        <v>77</v>
      </c>
      <c r="F722" s="1" t="s">
        <v>25</v>
      </c>
      <c r="G722" s="1" t="s">
        <v>20</v>
      </c>
      <c r="H722" s="1" t="s">
        <v>71</v>
      </c>
      <c r="I722">
        <v>1</v>
      </c>
      <c r="J722" t="s">
        <v>246</v>
      </c>
      <c r="K722" s="1" t="s">
        <v>175</v>
      </c>
      <c r="L722" s="1" t="s">
        <v>173</v>
      </c>
      <c r="M722">
        <v>33</v>
      </c>
      <c r="N722">
        <v>0</v>
      </c>
      <c r="O722">
        <v>0</v>
      </c>
      <c r="P722">
        <v>0</v>
      </c>
      <c r="X722" t="str">
        <f>Block[[#This Row],[服装]]&amp;Block[[#This Row],[名前]]&amp;Block[[#This Row],[レアリティ]]</f>
        <v>寝正月国見英ICONIC</v>
      </c>
    </row>
    <row r="723" spans="1:24" x14ac:dyDescent="0.25">
      <c r="A723">
        <f>VLOOKUP(Block[[#This Row],[No用]],SetNo[[No.用]:[vlookup 用]],2,FALSE)</f>
        <v>187</v>
      </c>
      <c r="B723">
        <f>IF(ROW()=2,1,IF(A722&lt;&gt;Block[[#This Row],[No]],1,B722+1))</f>
        <v>3</v>
      </c>
      <c r="C723" s="1" t="s">
        <v>1364</v>
      </c>
      <c r="D723" s="1" t="s">
        <v>35</v>
      </c>
      <c r="E723" s="1" t="s">
        <v>77</v>
      </c>
      <c r="F723" s="1" t="s">
        <v>25</v>
      </c>
      <c r="G723" s="1" t="s">
        <v>20</v>
      </c>
      <c r="H723" s="1" t="s">
        <v>71</v>
      </c>
      <c r="I723">
        <v>1</v>
      </c>
      <c r="J723" t="s">
        <v>246</v>
      </c>
      <c r="K723" s="1" t="s">
        <v>177</v>
      </c>
      <c r="L723" s="1" t="s">
        <v>162</v>
      </c>
      <c r="M723">
        <v>26</v>
      </c>
      <c r="N723">
        <v>0</v>
      </c>
      <c r="O723">
        <v>0</v>
      </c>
      <c r="P723">
        <v>0</v>
      </c>
      <c r="X723" t="str">
        <f>Block[[#This Row],[服装]]&amp;Block[[#This Row],[名前]]&amp;Block[[#This Row],[レアリティ]]</f>
        <v>寝正月国見英ICONIC</v>
      </c>
    </row>
    <row r="724" spans="1:24" x14ac:dyDescent="0.25">
      <c r="A724">
        <f>VLOOKUP(Block[[#This Row],[No用]],SetNo[[No.用]:[vlookup 用]],2,FALSE)</f>
        <v>188</v>
      </c>
      <c r="B724">
        <f>IF(ROW()=2,1,IF(A720&lt;&gt;Block[[#This Row],[No]],1,B720+1))</f>
        <v>1</v>
      </c>
      <c r="C724" t="s">
        <v>205</v>
      </c>
      <c r="D724" t="s">
        <v>36</v>
      </c>
      <c r="E724" t="s">
        <v>23</v>
      </c>
      <c r="F724" t="s">
        <v>21</v>
      </c>
      <c r="G724" t="s">
        <v>20</v>
      </c>
      <c r="H724" t="s">
        <v>71</v>
      </c>
      <c r="I724">
        <v>0</v>
      </c>
      <c r="J724" t="s">
        <v>246</v>
      </c>
      <c r="M724">
        <v>0</v>
      </c>
      <c r="N724">
        <v>0</v>
      </c>
      <c r="O724">
        <v>0</v>
      </c>
      <c r="P724">
        <v>0</v>
      </c>
      <c r="X724" t="str">
        <f>Block[[#This Row],[服装]]&amp;Block[[#This Row],[名前]]&amp;Block[[#This Row],[レアリティ]]</f>
        <v>ユニフォーム渡親治ICONIC</v>
      </c>
    </row>
    <row r="725" spans="1:24" x14ac:dyDescent="0.25">
      <c r="A725">
        <f>VLOOKUP(Block[[#This Row],[No用]],SetNo[[No.用]:[vlookup 用]],2,FALSE)</f>
        <v>189</v>
      </c>
      <c r="B725">
        <f>IF(ROW()=2,1,IF(A724&lt;&gt;Block[[#This Row],[No]],1,B724+1))</f>
        <v>1</v>
      </c>
      <c r="C725" t="s">
        <v>205</v>
      </c>
      <c r="D725" t="s">
        <v>37</v>
      </c>
      <c r="E725" t="s">
        <v>23</v>
      </c>
      <c r="F725" t="s">
        <v>26</v>
      </c>
      <c r="G725" t="s">
        <v>20</v>
      </c>
      <c r="H725" t="s">
        <v>71</v>
      </c>
      <c r="I725">
        <v>1</v>
      </c>
      <c r="J725" t="s">
        <v>246</v>
      </c>
      <c r="K725" s="1" t="s">
        <v>174</v>
      </c>
      <c r="L725" s="1" t="s">
        <v>173</v>
      </c>
      <c r="M725">
        <v>38</v>
      </c>
      <c r="N725">
        <v>0</v>
      </c>
      <c r="O725">
        <v>0</v>
      </c>
      <c r="P725">
        <v>0</v>
      </c>
      <c r="X725" t="str">
        <f>Block[[#This Row],[服装]]&amp;Block[[#This Row],[名前]]&amp;Block[[#This Row],[レアリティ]]</f>
        <v>ユニフォーム松川一静ICONIC</v>
      </c>
    </row>
    <row r="726" spans="1:24" x14ac:dyDescent="0.25">
      <c r="A726">
        <f>VLOOKUP(Block[[#This Row],[No用]],SetNo[[No.用]:[vlookup 用]],2,FALSE)</f>
        <v>189</v>
      </c>
      <c r="B726">
        <f>IF(ROW()=2,1,IF(A725&lt;&gt;Block[[#This Row],[No]],1,B725+1))</f>
        <v>2</v>
      </c>
      <c r="C726" t="s">
        <v>205</v>
      </c>
      <c r="D726" t="s">
        <v>37</v>
      </c>
      <c r="E726" t="s">
        <v>23</v>
      </c>
      <c r="F726" t="s">
        <v>26</v>
      </c>
      <c r="G726" t="s">
        <v>20</v>
      </c>
      <c r="H726" t="s">
        <v>71</v>
      </c>
      <c r="I726">
        <v>1</v>
      </c>
      <c r="J726" t="s">
        <v>246</v>
      </c>
      <c r="K726" s="1" t="s">
        <v>175</v>
      </c>
      <c r="L726" s="1" t="s">
        <v>173</v>
      </c>
      <c r="M726">
        <v>38</v>
      </c>
      <c r="N726">
        <v>0</v>
      </c>
      <c r="O726">
        <v>0</v>
      </c>
      <c r="P726">
        <v>0</v>
      </c>
      <c r="X726" t="str">
        <f>Block[[#This Row],[服装]]&amp;Block[[#This Row],[名前]]&amp;Block[[#This Row],[レアリティ]]</f>
        <v>ユニフォーム松川一静ICONIC</v>
      </c>
    </row>
    <row r="727" spans="1:24" x14ac:dyDescent="0.25">
      <c r="A727">
        <f>VLOOKUP(Block[[#This Row],[No用]],SetNo[[No.用]:[vlookup 用]],2,FALSE)</f>
        <v>189</v>
      </c>
      <c r="B727">
        <f>IF(ROW()=2,1,IF(A726&lt;&gt;Block[[#This Row],[No]],1,B726+1))</f>
        <v>3</v>
      </c>
      <c r="C727" t="s">
        <v>205</v>
      </c>
      <c r="D727" t="s">
        <v>37</v>
      </c>
      <c r="E727" t="s">
        <v>23</v>
      </c>
      <c r="F727" t="s">
        <v>26</v>
      </c>
      <c r="G727" t="s">
        <v>20</v>
      </c>
      <c r="H727" t="s">
        <v>71</v>
      </c>
      <c r="I727">
        <v>1</v>
      </c>
      <c r="J727" t="s">
        <v>246</v>
      </c>
      <c r="K727" s="1" t="s">
        <v>176</v>
      </c>
      <c r="L727" s="1" t="s">
        <v>173</v>
      </c>
      <c r="M727">
        <v>43</v>
      </c>
      <c r="N727">
        <v>0</v>
      </c>
      <c r="O727">
        <v>0</v>
      </c>
      <c r="P727">
        <v>0</v>
      </c>
      <c r="X727" t="str">
        <f>Block[[#This Row],[服装]]&amp;Block[[#This Row],[名前]]&amp;Block[[#This Row],[レアリティ]]</f>
        <v>ユニフォーム松川一静ICONIC</v>
      </c>
    </row>
    <row r="728" spans="1:24" x14ac:dyDescent="0.25">
      <c r="A728">
        <f>VLOOKUP(Block[[#This Row],[No用]],SetNo[[No.用]:[vlookup 用]],2,FALSE)</f>
        <v>189</v>
      </c>
      <c r="B728">
        <f>IF(ROW()=2,1,IF(A727&lt;&gt;Block[[#This Row],[No]],1,B727+1))</f>
        <v>4</v>
      </c>
      <c r="C728" t="s">
        <v>205</v>
      </c>
      <c r="D728" t="s">
        <v>37</v>
      </c>
      <c r="E728" t="s">
        <v>23</v>
      </c>
      <c r="F728" t="s">
        <v>26</v>
      </c>
      <c r="G728" t="s">
        <v>20</v>
      </c>
      <c r="H728" t="s">
        <v>71</v>
      </c>
      <c r="I728">
        <v>1</v>
      </c>
      <c r="J728" t="s">
        <v>246</v>
      </c>
      <c r="K728" s="1" t="s">
        <v>192</v>
      </c>
      <c r="L728" s="1" t="s">
        <v>162</v>
      </c>
      <c r="M728">
        <v>38</v>
      </c>
      <c r="N728">
        <v>0</v>
      </c>
      <c r="O728">
        <v>0</v>
      </c>
      <c r="P728">
        <v>0</v>
      </c>
      <c r="X728" t="str">
        <f>Block[[#This Row],[服装]]&amp;Block[[#This Row],[名前]]&amp;Block[[#This Row],[レアリティ]]</f>
        <v>ユニフォーム松川一静ICONIC</v>
      </c>
    </row>
    <row r="729" spans="1:24" x14ac:dyDescent="0.25">
      <c r="A729">
        <f>VLOOKUP(Block[[#This Row],[No用]],SetNo[[No.用]:[vlookup 用]],2,FALSE)</f>
        <v>189</v>
      </c>
      <c r="B729">
        <f>IF(ROW()=2,1,IF(A728&lt;&gt;Block[[#This Row],[No]],1,B728+1))</f>
        <v>5</v>
      </c>
      <c r="C729" t="s">
        <v>205</v>
      </c>
      <c r="D729" t="s">
        <v>37</v>
      </c>
      <c r="E729" t="s">
        <v>23</v>
      </c>
      <c r="F729" t="s">
        <v>26</v>
      </c>
      <c r="G729" t="s">
        <v>20</v>
      </c>
      <c r="H729" t="s">
        <v>71</v>
      </c>
      <c r="I729">
        <v>1</v>
      </c>
      <c r="J729" t="s">
        <v>246</v>
      </c>
      <c r="K729" s="1" t="s">
        <v>177</v>
      </c>
      <c r="L729" s="1" t="s">
        <v>162</v>
      </c>
      <c r="M729">
        <v>33</v>
      </c>
      <c r="N729">
        <v>0</v>
      </c>
      <c r="O729">
        <v>0</v>
      </c>
      <c r="P729">
        <v>0</v>
      </c>
      <c r="X729" t="str">
        <f>Block[[#This Row],[服装]]&amp;Block[[#This Row],[名前]]&amp;Block[[#This Row],[レアリティ]]</f>
        <v>ユニフォーム松川一静ICONIC</v>
      </c>
    </row>
    <row r="730" spans="1:24" x14ac:dyDescent="0.25">
      <c r="A730">
        <f>VLOOKUP(Block[[#This Row],[No用]],SetNo[[No.用]:[vlookup 用]],2,FALSE)</f>
        <v>189</v>
      </c>
      <c r="B730">
        <f>IF(ROW()=2,1,IF(A729&lt;&gt;Block[[#This Row],[No]],1,B729+1))</f>
        <v>6</v>
      </c>
      <c r="C730" t="s">
        <v>205</v>
      </c>
      <c r="D730" t="s">
        <v>37</v>
      </c>
      <c r="E730" t="s">
        <v>23</v>
      </c>
      <c r="F730" t="s">
        <v>26</v>
      </c>
      <c r="G730" t="s">
        <v>20</v>
      </c>
      <c r="H730" t="s">
        <v>71</v>
      </c>
      <c r="I730">
        <v>1</v>
      </c>
      <c r="J730" t="s">
        <v>246</v>
      </c>
      <c r="K730" s="1" t="s">
        <v>247</v>
      </c>
      <c r="L730" s="1" t="s">
        <v>162</v>
      </c>
      <c r="M730">
        <v>33</v>
      </c>
      <c r="N730">
        <v>0</v>
      </c>
      <c r="O730">
        <v>0</v>
      </c>
      <c r="P730">
        <v>0</v>
      </c>
      <c r="X730" t="str">
        <f>Block[[#This Row],[服装]]&amp;Block[[#This Row],[名前]]&amp;Block[[#This Row],[レアリティ]]</f>
        <v>ユニフォーム松川一静ICONIC</v>
      </c>
    </row>
    <row r="731" spans="1:24" x14ac:dyDescent="0.25">
      <c r="A731">
        <f>VLOOKUP(Block[[#This Row],[No用]],SetNo[[No.用]:[vlookup 用]],2,FALSE)</f>
        <v>190</v>
      </c>
      <c r="B731">
        <f>IF(ROW()=2,1,IF(A730&lt;&gt;Block[[#This Row],[No]],1,B730+1))</f>
        <v>1</v>
      </c>
      <c r="C731" s="1" t="s">
        <v>582</v>
      </c>
      <c r="D731" t="s">
        <v>37</v>
      </c>
      <c r="E731" s="1" t="s">
        <v>90</v>
      </c>
      <c r="F731" t="s">
        <v>82</v>
      </c>
      <c r="G731" t="s">
        <v>20</v>
      </c>
      <c r="H731" t="s">
        <v>71</v>
      </c>
      <c r="I731">
        <v>1</v>
      </c>
      <c r="J731" t="s">
        <v>246</v>
      </c>
      <c r="K731" s="1" t="s">
        <v>174</v>
      </c>
      <c r="L731" s="1" t="s">
        <v>173</v>
      </c>
      <c r="M731">
        <v>38</v>
      </c>
      <c r="N731">
        <v>0</v>
      </c>
      <c r="O731">
        <v>0</v>
      </c>
      <c r="P731">
        <v>0</v>
      </c>
      <c r="X731" t="str">
        <f>Block[[#This Row],[服装]]&amp;Block[[#This Row],[名前]]&amp;Block[[#This Row],[レアリティ]]</f>
        <v>アート松川一静ICONIC</v>
      </c>
    </row>
    <row r="732" spans="1:24" x14ac:dyDescent="0.25">
      <c r="A732">
        <f>VLOOKUP(Block[[#This Row],[No用]],SetNo[[No.用]:[vlookup 用]],2,FALSE)</f>
        <v>190</v>
      </c>
      <c r="B732">
        <f>IF(ROW()=2,1,IF(A731&lt;&gt;Block[[#This Row],[No]],1,B731+1))</f>
        <v>2</v>
      </c>
      <c r="C732" s="1" t="s">
        <v>582</v>
      </c>
      <c r="D732" t="s">
        <v>37</v>
      </c>
      <c r="E732" s="1" t="s">
        <v>90</v>
      </c>
      <c r="F732" t="s">
        <v>82</v>
      </c>
      <c r="G732" t="s">
        <v>20</v>
      </c>
      <c r="H732" t="s">
        <v>71</v>
      </c>
      <c r="I732">
        <v>1</v>
      </c>
      <c r="J732" t="s">
        <v>246</v>
      </c>
      <c r="K732" s="1" t="s">
        <v>175</v>
      </c>
      <c r="L732" s="1" t="s">
        <v>173</v>
      </c>
      <c r="M732">
        <v>38</v>
      </c>
      <c r="N732">
        <v>0</v>
      </c>
      <c r="O732">
        <v>0</v>
      </c>
      <c r="P732">
        <v>0</v>
      </c>
      <c r="X732" t="str">
        <f>Block[[#This Row],[服装]]&amp;Block[[#This Row],[名前]]&amp;Block[[#This Row],[レアリティ]]</f>
        <v>アート松川一静ICONIC</v>
      </c>
    </row>
    <row r="733" spans="1:24" x14ac:dyDescent="0.25">
      <c r="A733">
        <f>VLOOKUP(Block[[#This Row],[No用]],SetNo[[No.用]:[vlookup 用]],2,FALSE)</f>
        <v>190</v>
      </c>
      <c r="B733">
        <f>IF(ROW()=2,1,IF(A732&lt;&gt;Block[[#This Row],[No]],1,B732+1))</f>
        <v>3</v>
      </c>
      <c r="C733" s="1" t="s">
        <v>582</v>
      </c>
      <c r="D733" t="s">
        <v>37</v>
      </c>
      <c r="E733" s="1" t="s">
        <v>90</v>
      </c>
      <c r="F733" t="s">
        <v>82</v>
      </c>
      <c r="G733" t="s">
        <v>20</v>
      </c>
      <c r="H733" t="s">
        <v>71</v>
      </c>
      <c r="I733">
        <v>1</v>
      </c>
      <c r="J733" t="s">
        <v>246</v>
      </c>
      <c r="K733" s="1" t="s">
        <v>176</v>
      </c>
      <c r="L733" s="1" t="s">
        <v>173</v>
      </c>
      <c r="M733">
        <v>43</v>
      </c>
      <c r="N733">
        <v>0</v>
      </c>
      <c r="O733">
        <v>0</v>
      </c>
      <c r="P733">
        <v>0</v>
      </c>
      <c r="X733" t="str">
        <f>Block[[#This Row],[服装]]&amp;Block[[#This Row],[名前]]&amp;Block[[#This Row],[レアリティ]]</f>
        <v>アート松川一静ICONIC</v>
      </c>
    </row>
    <row r="734" spans="1:24" x14ac:dyDescent="0.25">
      <c r="A734">
        <f>VLOOKUP(Block[[#This Row],[No用]],SetNo[[No.用]:[vlookup 用]],2,FALSE)</f>
        <v>190</v>
      </c>
      <c r="B734">
        <f>IF(ROW()=2,1,IF(A733&lt;&gt;Block[[#This Row],[No]],1,B733+1))</f>
        <v>4</v>
      </c>
      <c r="C734" s="1" t="s">
        <v>582</v>
      </c>
      <c r="D734" t="s">
        <v>37</v>
      </c>
      <c r="E734" s="1" t="s">
        <v>90</v>
      </c>
      <c r="F734" t="s">
        <v>82</v>
      </c>
      <c r="G734" t="s">
        <v>20</v>
      </c>
      <c r="H734" t="s">
        <v>71</v>
      </c>
      <c r="I734">
        <v>1</v>
      </c>
      <c r="J734" t="s">
        <v>246</v>
      </c>
      <c r="K734" s="1" t="s">
        <v>192</v>
      </c>
      <c r="L734" s="1" t="s">
        <v>178</v>
      </c>
      <c r="M734">
        <v>41</v>
      </c>
      <c r="N734">
        <v>0</v>
      </c>
      <c r="O734">
        <v>0</v>
      </c>
      <c r="P734">
        <v>0</v>
      </c>
      <c r="X734" t="str">
        <f>Block[[#This Row],[服装]]&amp;Block[[#This Row],[名前]]&amp;Block[[#This Row],[レアリティ]]</f>
        <v>アート松川一静ICONIC</v>
      </c>
    </row>
    <row r="735" spans="1:24" x14ac:dyDescent="0.25">
      <c r="A735">
        <f>VLOOKUP(Block[[#This Row],[No用]],SetNo[[No.用]:[vlookup 用]],2,FALSE)</f>
        <v>190</v>
      </c>
      <c r="B735">
        <f>IF(ROW()=2,1,IF(A734&lt;&gt;Block[[#This Row],[No]],1,B734+1))</f>
        <v>5</v>
      </c>
      <c r="C735" s="1" t="s">
        <v>582</v>
      </c>
      <c r="D735" t="s">
        <v>37</v>
      </c>
      <c r="E735" s="1" t="s">
        <v>90</v>
      </c>
      <c r="F735" t="s">
        <v>82</v>
      </c>
      <c r="G735" t="s">
        <v>20</v>
      </c>
      <c r="H735" t="s">
        <v>71</v>
      </c>
      <c r="I735">
        <v>1</v>
      </c>
      <c r="J735" t="s">
        <v>246</v>
      </c>
      <c r="K735" s="1" t="s">
        <v>177</v>
      </c>
      <c r="L735" s="1" t="s">
        <v>162</v>
      </c>
      <c r="M735">
        <v>33</v>
      </c>
      <c r="N735">
        <v>0</v>
      </c>
      <c r="O735">
        <v>0</v>
      </c>
      <c r="P735">
        <v>0</v>
      </c>
      <c r="X735" t="str">
        <f>Block[[#This Row],[服装]]&amp;Block[[#This Row],[名前]]&amp;Block[[#This Row],[レアリティ]]</f>
        <v>アート松川一静ICONIC</v>
      </c>
    </row>
    <row r="736" spans="1:24" x14ac:dyDescent="0.25">
      <c r="A736">
        <f>VLOOKUP(Block[[#This Row],[No用]],SetNo[[No.用]:[vlookup 用]],2,FALSE)</f>
        <v>190</v>
      </c>
      <c r="B736">
        <f>IF(ROW()=2,1,IF(A735&lt;&gt;Block[[#This Row],[No]],1,B735+1))</f>
        <v>6</v>
      </c>
      <c r="C736" s="1" t="s">
        <v>582</v>
      </c>
      <c r="D736" t="s">
        <v>37</v>
      </c>
      <c r="E736" s="1" t="s">
        <v>90</v>
      </c>
      <c r="F736" t="s">
        <v>82</v>
      </c>
      <c r="G736" t="s">
        <v>20</v>
      </c>
      <c r="H736" t="s">
        <v>71</v>
      </c>
      <c r="I736">
        <v>1</v>
      </c>
      <c r="J736" t="s">
        <v>246</v>
      </c>
      <c r="K736" s="1" t="s">
        <v>247</v>
      </c>
      <c r="L736" s="1" t="s">
        <v>178</v>
      </c>
      <c r="M736">
        <v>36</v>
      </c>
      <c r="N736">
        <v>0</v>
      </c>
      <c r="O736">
        <v>0</v>
      </c>
      <c r="P736">
        <v>0</v>
      </c>
      <c r="X736" t="str">
        <f>Block[[#This Row],[服装]]&amp;Block[[#This Row],[名前]]&amp;Block[[#This Row],[レアリティ]]</f>
        <v>アート松川一静ICONIC</v>
      </c>
    </row>
    <row r="737" spans="1:24" x14ac:dyDescent="0.25">
      <c r="A737">
        <f>VLOOKUP(Block[[#This Row],[No用]],SetNo[[No.用]:[vlookup 用]],2,FALSE)</f>
        <v>190</v>
      </c>
      <c r="B737">
        <f>IF(ROW()=2,1,IF(A736&lt;&gt;Block[[#This Row],[No]],1,B736+1))</f>
        <v>7</v>
      </c>
      <c r="C737" s="1" t="s">
        <v>582</v>
      </c>
      <c r="D737" t="s">
        <v>37</v>
      </c>
      <c r="E737" s="1" t="s">
        <v>90</v>
      </c>
      <c r="F737" t="s">
        <v>82</v>
      </c>
      <c r="G737" t="s">
        <v>20</v>
      </c>
      <c r="H737" t="s">
        <v>71</v>
      </c>
      <c r="I737">
        <v>1</v>
      </c>
      <c r="J737" t="s">
        <v>246</v>
      </c>
      <c r="K737" s="1" t="s">
        <v>583</v>
      </c>
      <c r="L737" s="1" t="s">
        <v>224</v>
      </c>
      <c r="M737">
        <v>49</v>
      </c>
      <c r="N737">
        <v>0</v>
      </c>
      <c r="O737">
        <v>59</v>
      </c>
      <c r="P737">
        <v>0</v>
      </c>
      <c r="X737" t="str">
        <f>Block[[#This Row],[服装]]&amp;Block[[#This Row],[名前]]&amp;Block[[#This Row],[レアリティ]]</f>
        <v>アート松川一静ICONIC</v>
      </c>
    </row>
    <row r="738" spans="1:24" x14ac:dyDescent="0.25">
      <c r="A738">
        <f>VLOOKUP(Block[[#This Row],[No用]],SetNo[[No.用]:[vlookup 用]],2,FALSE)</f>
        <v>191</v>
      </c>
      <c r="B738">
        <f>IF(ROW()=2,1,IF(A737&lt;&gt;Block[[#This Row],[No]],1,B737+1))</f>
        <v>1</v>
      </c>
      <c r="C738" s="1" t="s">
        <v>705</v>
      </c>
      <c r="D738" s="1" t="s">
        <v>37</v>
      </c>
      <c r="E738" s="1" t="s">
        <v>77</v>
      </c>
      <c r="F738" s="1" t="s">
        <v>82</v>
      </c>
      <c r="G738" s="1" t="s">
        <v>20</v>
      </c>
      <c r="H738" s="1" t="s">
        <v>71</v>
      </c>
      <c r="I738">
        <v>1</v>
      </c>
      <c r="J738" t="s">
        <v>246</v>
      </c>
      <c r="K738" s="1" t="s">
        <v>174</v>
      </c>
      <c r="L738" s="1" t="s">
        <v>173</v>
      </c>
      <c r="M738">
        <v>39</v>
      </c>
      <c r="N738">
        <v>0</v>
      </c>
      <c r="O738">
        <v>0</v>
      </c>
      <c r="P738">
        <v>0</v>
      </c>
      <c r="X738" t="str">
        <f>Block[[#This Row],[服装]]&amp;Block[[#This Row],[名前]]&amp;Block[[#This Row],[レアリティ]]</f>
        <v>バカンス松川一静ICONIC</v>
      </c>
    </row>
    <row r="739" spans="1:24" x14ac:dyDescent="0.25">
      <c r="A739">
        <f>VLOOKUP(Block[[#This Row],[No用]],SetNo[[No.用]:[vlookup 用]],2,FALSE)</f>
        <v>191</v>
      </c>
      <c r="B739">
        <f>IF(ROW()=2,1,IF(A738&lt;&gt;Block[[#This Row],[No]],1,B738+1))</f>
        <v>2</v>
      </c>
      <c r="C739" s="1" t="s">
        <v>705</v>
      </c>
      <c r="D739" s="1" t="s">
        <v>37</v>
      </c>
      <c r="E739" s="1" t="s">
        <v>77</v>
      </c>
      <c r="F739" s="1" t="s">
        <v>82</v>
      </c>
      <c r="G739" s="1" t="s">
        <v>20</v>
      </c>
      <c r="H739" s="1" t="s">
        <v>71</v>
      </c>
      <c r="I739">
        <v>1</v>
      </c>
      <c r="J739" t="s">
        <v>246</v>
      </c>
      <c r="K739" s="1" t="s">
        <v>175</v>
      </c>
      <c r="L739" s="1" t="s">
        <v>173</v>
      </c>
      <c r="M739">
        <v>39</v>
      </c>
      <c r="N739">
        <v>0</v>
      </c>
      <c r="O739">
        <v>0</v>
      </c>
      <c r="P739">
        <v>0</v>
      </c>
      <c r="X739" t="str">
        <f>Block[[#This Row],[服装]]&amp;Block[[#This Row],[名前]]&amp;Block[[#This Row],[レアリティ]]</f>
        <v>バカンス松川一静ICONIC</v>
      </c>
    </row>
    <row r="740" spans="1:24" x14ac:dyDescent="0.25">
      <c r="A740">
        <f>VLOOKUP(Block[[#This Row],[No用]],SetNo[[No.用]:[vlookup 用]],2,FALSE)</f>
        <v>191</v>
      </c>
      <c r="B740">
        <f>IF(ROW()=2,1,IF(A739&lt;&gt;Block[[#This Row],[No]],1,B739+1))</f>
        <v>3</v>
      </c>
      <c r="C740" s="1" t="s">
        <v>705</v>
      </c>
      <c r="D740" s="1" t="s">
        <v>37</v>
      </c>
      <c r="E740" s="1" t="s">
        <v>77</v>
      </c>
      <c r="F740" s="1" t="s">
        <v>82</v>
      </c>
      <c r="G740" s="1" t="s">
        <v>20</v>
      </c>
      <c r="H740" s="1" t="s">
        <v>71</v>
      </c>
      <c r="I740">
        <v>1</v>
      </c>
      <c r="J740" t="s">
        <v>246</v>
      </c>
      <c r="K740" s="1" t="s">
        <v>176</v>
      </c>
      <c r="L740" s="1" t="s">
        <v>178</v>
      </c>
      <c r="M740">
        <v>40</v>
      </c>
      <c r="N740">
        <v>0</v>
      </c>
      <c r="O740">
        <v>0</v>
      </c>
      <c r="P740">
        <v>0</v>
      </c>
      <c r="X740" t="str">
        <f>Block[[#This Row],[服装]]&amp;Block[[#This Row],[名前]]&amp;Block[[#This Row],[レアリティ]]</f>
        <v>バカンス松川一静ICONIC</v>
      </c>
    </row>
    <row r="741" spans="1:24" x14ac:dyDescent="0.25">
      <c r="A741">
        <f>VLOOKUP(Block[[#This Row],[No用]],SetNo[[No.用]:[vlookup 用]],2,FALSE)</f>
        <v>191</v>
      </c>
      <c r="B741">
        <f>IF(ROW()=2,1,IF(A740&lt;&gt;Block[[#This Row],[No]],1,B740+1))</f>
        <v>4</v>
      </c>
      <c r="C741" s="1" t="s">
        <v>705</v>
      </c>
      <c r="D741" s="1" t="s">
        <v>37</v>
      </c>
      <c r="E741" s="1" t="s">
        <v>77</v>
      </c>
      <c r="F741" s="1" t="s">
        <v>82</v>
      </c>
      <c r="G741" s="1" t="s">
        <v>20</v>
      </c>
      <c r="H741" s="1" t="s">
        <v>71</v>
      </c>
      <c r="I741">
        <v>1</v>
      </c>
      <c r="J741" t="s">
        <v>246</v>
      </c>
      <c r="K741" s="1" t="s">
        <v>192</v>
      </c>
      <c r="L741" s="1" t="s">
        <v>178</v>
      </c>
      <c r="M741">
        <v>41</v>
      </c>
      <c r="N741">
        <v>0</v>
      </c>
      <c r="O741">
        <v>0</v>
      </c>
      <c r="P741">
        <v>0</v>
      </c>
      <c r="X741" t="str">
        <f>Block[[#This Row],[服装]]&amp;Block[[#This Row],[名前]]&amp;Block[[#This Row],[レアリティ]]</f>
        <v>バカンス松川一静ICONIC</v>
      </c>
    </row>
    <row r="742" spans="1:24" x14ac:dyDescent="0.25">
      <c r="A742">
        <f>VLOOKUP(Block[[#This Row],[No用]],SetNo[[No.用]:[vlookup 用]],2,FALSE)</f>
        <v>191</v>
      </c>
      <c r="B742">
        <f>IF(ROW()=2,1,IF(A741&lt;&gt;Block[[#This Row],[No]],1,B741+1))</f>
        <v>5</v>
      </c>
      <c r="C742" s="1" t="s">
        <v>705</v>
      </c>
      <c r="D742" s="1" t="s">
        <v>37</v>
      </c>
      <c r="E742" s="1" t="s">
        <v>77</v>
      </c>
      <c r="F742" s="1" t="s">
        <v>82</v>
      </c>
      <c r="G742" s="1" t="s">
        <v>20</v>
      </c>
      <c r="H742" s="1" t="s">
        <v>71</v>
      </c>
      <c r="I742">
        <v>1</v>
      </c>
      <c r="J742" t="s">
        <v>246</v>
      </c>
      <c r="K742" s="1" t="s">
        <v>177</v>
      </c>
      <c r="L742" s="1" t="s">
        <v>162</v>
      </c>
      <c r="M742">
        <v>33</v>
      </c>
      <c r="N742">
        <v>0</v>
      </c>
      <c r="O742">
        <v>0</v>
      </c>
      <c r="P742">
        <v>0</v>
      </c>
      <c r="X742" t="str">
        <f>Block[[#This Row],[服装]]&amp;Block[[#This Row],[名前]]&amp;Block[[#This Row],[レアリティ]]</f>
        <v>バカンス松川一静ICONIC</v>
      </c>
    </row>
    <row r="743" spans="1:24" x14ac:dyDescent="0.25">
      <c r="A743">
        <f>VLOOKUP(Block[[#This Row],[No用]],SetNo[[No.用]:[vlookup 用]],2,FALSE)</f>
        <v>191</v>
      </c>
      <c r="B743">
        <f>IF(ROW()=2,1,IF(A742&lt;&gt;Block[[#This Row],[No]],1,B742+1))</f>
        <v>6</v>
      </c>
      <c r="C743" s="1" t="s">
        <v>705</v>
      </c>
      <c r="D743" s="1" t="s">
        <v>37</v>
      </c>
      <c r="E743" s="1" t="s">
        <v>77</v>
      </c>
      <c r="F743" s="1" t="s">
        <v>82</v>
      </c>
      <c r="G743" s="1" t="s">
        <v>20</v>
      </c>
      <c r="H743" s="1" t="s">
        <v>71</v>
      </c>
      <c r="I743">
        <v>1</v>
      </c>
      <c r="J743" t="s">
        <v>246</v>
      </c>
      <c r="K743" s="1" t="s">
        <v>247</v>
      </c>
      <c r="L743" s="1" t="s">
        <v>178</v>
      </c>
      <c r="M743">
        <v>36</v>
      </c>
      <c r="N743">
        <v>0</v>
      </c>
      <c r="O743">
        <v>0</v>
      </c>
      <c r="P743">
        <v>0</v>
      </c>
      <c r="X743" t="str">
        <f>Block[[#This Row],[服装]]&amp;Block[[#This Row],[名前]]&amp;Block[[#This Row],[レアリティ]]</f>
        <v>バカンス松川一静ICONIC</v>
      </c>
    </row>
    <row r="744" spans="1:24" x14ac:dyDescent="0.25">
      <c r="A744">
        <f>VLOOKUP(Block[[#This Row],[No用]],SetNo[[No.用]:[vlookup 用]],2,FALSE)</f>
        <v>191</v>
      </c>
      <c r="B744">
        <f>IF(ROW()=2,1,IF(A743&lt;&gt;Block[[#This Row],[No]],1,B743+1))</f>
        <v>7</v>
      </c>
      <c r="C744" s="1" t="s">
        <v>705</v>
      </c>
      <c r="D744" s="1" t="s">
        <v>37</v>
      </c>
      <c r="E744" s="1" t="s">
        <v>77</v>
      </c>
      <c r="F744" s="1" t="s">
        <v>82</v>
      </c>
      <c r="G744" s="1" t="s">
        <v>20</v>
      </c>
      <c r="H744" s="1" t="s">
        <v>71</v>
      </c>
      <c r="I744">
        <v>1</v>
      </c>
      <c r="J744" t="s">
        <v>246</v>
      </c>
      <c r="K744" s="1" t="s">
        <v>583</v>
      </c>
      <c r="L744" s="1" t="s">
        <v>224</v>
      </c>
      <c r="M744">
        <v>49</v>
      </c>
      <c r="N744">
        <v>0</v>
      </c>
      <c r="O744">
        <v>59</v>
      </c>
      <c r="P744">
        <v>0</v>
      </c>
      <c r="R744" s="1" t="s">
        <v>1020</v>
      </c>
      <c r="S744" s="1">
        <v>3.35</v>
      </c>
      <c r="T744" s="1">
        <v>20.010000000000002</v>
      </c>
      <c r="U744" s="1">
        <v>5</v>
      </c>
      <c r="V744" s="1">
        <v>30.48</v>
      </c>
      <c r="W744" s="1" t="s">
        <v>1594</v>
      </c>
      <c r="X744" t="str">
        <f>Block[[#This Row],[服装]]&amp;Block[[#This Row],[名前]]&amp;Block[[#This Row],[レアリティ]]</f>
        <v>バカンス松川一静ICONIC</v>
      </c>
    </row>
    <row r="745" spans="1:24" x14ac:dyDescent="0.25">
      <c r="A745">
        <f>VLOOKUP(Block[[#This Row],[No用]],SetNo[[No.用]:[vlookup 用]],2,FALSE)</f>
        <v>192</v>
      </c>
      <c r="B745">
        <f>IF(ROW()=2,1,IF(A744&lt;&gt;Block[[#This Row],[No]],1,B744+1))</f>
        <v>1</v>
      </c>
      <c r="C745" s="1" t="s">
        <v>1016</v>
      </c>
      <c r="D745" s="1" t="s">
        <v>37</v>
      </c>
      <c r="E745" s="1" t="s">
        <v>73</v>
      </c>
      <c r="F745" s="1" t="s">
        <v>82</v>
      </c>
      <c r="G745" s="1" t="s">
        <v>20</v>
      </c>
      <c r="H745" s="1" t="s">
        <v>71</v>
      </c>
      <c r="I745">
        <v>1</v>
      </c>
      <c r="J745" t="s">
        <v>246</v>
      </c>
      <c r="K745" s="1" t="s">
        <v>174</v>
      </c>
      <c r="L745" s="1" t="s">
        <v>173</v>
      </c>
      <c r="M745">
        <v>40</v>
      </c>
      <c r="N745">
        <v>0</v>
      </c>
      <c r="O745">
        <v>0</v>
      </c>
      <c r="P745">
        <v>0</v>
      </c>
      <c r="R745" s="1"/>
      <c r="S745" s="1"/>
      <c r="T745" s="1"/>
      <c r="U745" s="1"/>
      <c r="V745" s="1"/>
      <c r="W745" s="1"/>
      <c r="X745" t="str">
        <f>Block[[#This Row],[服装]]&amp;Block[[#This Row],[名前]]&amp;Block[[#This Row],[レアリティ]]</f>
        <v>焼き芋松川一静ICONIC</v>
      </c>
    </row>
    <row r="746" spans="1:24" x14ac:dyDescent="0.25">
      <c r="A746">
        <f>VLOOKUP(Block[[#This Row],[No用]],SetNo[[No.用]:[vlookup 用]],2,FALSE)</f>
        <v>192</v>
      </c>
      <c r="B746">
        <f>IF(ROW()=2,1,IF(A745&lt;&gt;Block[[#This Row],[No]],1,B745+1))</f>
        <v>2</v>
      </c>
      <c r="C746" s="1" t="s">
        <v>1016</v>
      </c>
      <c r="D746" s="1" t="s">
        <v>37</v>
      </c>
      <c r="E746" s="1" t="s">
        <v>73</v>
      </c>
      <c r="F746" s="1" t="s">
        <v>82</v>
      </c>
      <c r="G746" s="1" t="s">
        <v>20</v>
      </c>
      <c r="H746" s="1" t="s">
        <v>71</v>
      </c>
      <c r="I746">
        <v>1</v>
      </c>
      <c r="J746" t="s">
        <v>246</v>
      </c>
      <c r="K746" s="1" t="s">
        <v>175</v>
      </c>
      <c r="L746" s="1" t="s">
        <v>173</v>
      </c>
      <c r="M746">
        <v>40</v>
      </c>
      <c r="N746">
        <v>0</v>
      </c>
      <c r="O746">
        <v>0</v>
      </c>
      <c r="P746">
        <v>0</v>
      </c>
      <c r="R746" s="1"/>
      <c r="S746" s="1"/>
      <c r="T746" s="1"/>
      <c r="U746" s="1"/>
      <c r="V746" s="1"/>
      <c r="W746" s="1"/>
      <c r="X746" t="str">
        <f>Block[[#This Row],[服装]]&amp;Block[[#This Row],[名前]]&amp;Block[[#This Row],[レアリティ]]</f>
        <v>焼き芋松川一静ICONIC</v>
      </c>
    </row>
    <row r="747" spans="1:24" x14ac:dyDescent="0.25">
      <c r="A747">
        <f>VLOOKUP(Block[[#This Row],[No用]],SetNo[[No.用]:[vlookup 用]],2,FALSE)</f>
        <v>192</v>
      </c>
      <c r="B747">
        <f>IF(ROW()=2,1,IF(A746&lt;&gt;Block[[#This Row],[No]],1,B746+1))</f>
        <v>3</v>
      </c>
      <c r="C747" s="1" t="s">
        <v>1016</v>
      </c>
      <c r="D747" s="1" t="s">
        <v>37</v>
      </c>
      <c r="E747" s="1" t="s">
        <v>73</v>
      </c>
      <c r="F747" s="1" t="s">
        <v>82</v>
      </c>
      <c r="G747" s="1" t="s">
        <v>20</v>
      </c>
      <c r="H747" s="1" t="s">
        <v>71</v>
      </c>
      <c r="I747">
        <v>1</v>
      </c>
      <c r="J747" t="s">
        <v>246</v>
      </c>
      <c r="K747" s="1" t="s">
        <v>176</v>
      </c>
      <c r="L747" s="1" t="s">
        <v>173</v>
      </c>
      <c r="M747">
        <v>44</v>
      </c>
      <c r="N747">
        <v>0</v>
      </c>
      <c r="O747">
        <v>0</v>
      </c>
      <c r="P747">
        <v>0</v>
      </c>
      <c r="R747" s="1"/>
      <c r="S747" s="1"/>
      <c r="T747" s="1"/>
      <c r="U747" s="1"/>
      <c r="V747" s="1"/>
      <c r="W747" s="1"/>
      <c r="X747" t="str">
        <f>Block[[#This Row],[服装]]&amp;Block[[#This Row],[名前]]&amp;Block[[#This Row],[レアリティ]]</f>
        <v>焼き芋松川一静ICONIC</v>
      </c>
    </row>
    <row r="748" spans="1:24" x14ac:dyDescent="0.25">
      <c r="A748">
        <f>VLOOKUP(Block[[#This Row],[No用]],SetNo[[No.用]:[vlookup 用]],2,FALSE)</f>
        <v>192</v>
      </c>
      <c r="B748">
        <f>IF(ROW()=2,1,IF(A747&lt;&gt;Block[[#This Row],[No]],1,B747+1))</f>
        <v>4</v>
      </c>
      <c r="C748" s="1" t="s">
        <v>1016</v>
      </c>
      <c r="D748" s="1" t="s">
        <v>37</v>
      </c>
      <c r="E748" s="1" t="s">
        <v>73</v>
      </c>
      <c r="F748" s="1" t="s">
        <v>82</v>
      </c>
      <c r="G748" s="1" t="s">
        <v>20</v>
      </c>
      <c r="H748" s="1" t="s">
        <v>71</v>
      </c>
      <c r="I748">
        <v>1</v>
      </c>
      <c r="J748" t="s">
        <v>246</v>
      </c>
      <c r="K748" s="1" t="s">
        <v>192</v>
      </c>
      <c r="L748" s="1" t="s">
        <v>178</v>
      </c>
      <c r="M748">
        <v>42</v>
      </c>
      <c r="N748">
        <v>0</v>
      </c>
      <c r="O748">
        <v>0</v>
      </c>
      <c r="P748">
        <v>0</v>
      </c>
      <c r="R748" s="1"/>
      <c r="S748" s="1"/>
      <c r="T748" s="1"/>
      <c r="U748" s="1"/>
      <c r="V748" s="1"/>
      <c r="W748" s="1"/>
      <c r="X748" t="str">
        <f>Block[[#This Row],[服装]]&amp;Block[[#This Row],[名前]]&amp;Block[[#This Row],[レアリティ]]</f>
        <v>焼き芋松川一静ICONIC</v>
      </c>
    </row>
    <row r="749" spans="1:24" x14ac:dyDescent="0.25">
      <c r="A749">
        <f>VLOOKUP(Block[[#This Row],[No用]],SetNo[[No.用]:[vlookup 用]],2,FALSE)</f>
        <v>192</v>
      </c>
      <c r="B749">
        <f>IF(ROW()=2,1,IF(A748&lt;&gt;Block[[#This Row],[No]],1,B748+1))</f>
        <v>5</v>
      </c>
      <c r="C749" s="1" t="s">
        <v>1016</v>
      </c>
      <c r="D749" s="1" t="s">
        <v>37</v>
      </c>
      <c r="E749" s="1" t="s">
        <v>73</v>
      </c>
      <c r="F749" s="1" t="s">
        <v>82</v>
      </c>
      <c r="G749" s="1" t="s">
        <v>20</v>
      </c>
      <c r="H749" s="1" t="s">
        <v>71</v>
      </c>
      <c r="I749">
        <v>1</v>
      </c>
      <c r="J749" t="s">
        <v>246</v>
      </c>
      <c r="K749" s="1" t="s">
        <v>177</v>
      </c>
      <c r="L749" s="1" t="s">
        <v>162</v>
      </c>
      <c r="M749">
        <v>34</v>
      </c>
      <c r="N749">
        <v>0</v>
      </c>
      <c r="O749">
        <v>0</v>
      </c>
      <c r="P749">
        <v>0</v>
      </c>
      <c r="R749" s="1"/>
      <c r="S749" s="1"/>
      <c r="T749" s="1"/>
      <c r="U749" s="1"/>
      <c r="V749" s="1"/>
      <c r="W749" s="1"/>
      <c r="X749" t="str">
        <f>Block[[#This Row],[服装]]&amp;Block[[#This Row],[名前]]&amp;Block[[#This Row],[レアリティ]]</f>
        <v>焼き芋松川一静ICONIC</v>
      </c>
    </row>
    <row r="750" spans="1:24" x14ac:dyDescent="0.25">
      <c r="A750">
        <f>VLOOKUP(Block[[#This Row],[No用]],SetNo[[No.用]:[vlookup 用]],2,FALSE)</f>
        <v>192</v>
      </c>
      <c r="B750">
        <f>IF(ROW()=2,1,IF(A749&lt;&gt;Block[[#This Row],[No]],1,B749+1))</f>
        <v>6</v>
      </c>
      <c r="C750" s="1" t="s">
        <v>1016</v>
      </c>
      <c r="D750" s="1" t="s">
        <v>37</v>
      </c>
      <c r="E750" s="1" t="s">
        <v>73</v>
      </c>
      <c r="F750" s="1" t="s">
        <v>82</v>
      </c>
      <c r="G750" s="1" t="s">
        <v>20</v>
      </c>
      <c r="H750" s="1" t="s">
        <v>71</v>
      </c>
      <c r="I750">
        <v>1</v>
      </c>
      <c r="J750" t="s">
        <v>246</v>
      </c>
      <c r="K750" s="1" t="s">
        <v>247</v>
      </c>
      <c r="L750" s="1" t="s">
        <v>178</v>
      </c>
      <c r="M750">
        <v>37</v>
      </c>
      <c r="N750">
        <v>0</v>
      </c>
      <c r="O750">
        <v>0</v>
      </c>
      <c r="P750">
        <v>0</v>
      </c>
      <c r="R750" s="1"/>
      <c r="S750" s="1"/>
      <c r="T750" s="1"/>
      <c r="U750" s="1"/>
      <c r="V750" s="1"/>
      <c r="W750" s="1"/>
      <c r="X750" t="str">
        <f>Block[[#This Row],[服装]]&amp;Block[[#This Row],[名前]]&amp;Block[[#This Row],[レアリティ]]</f>
        <v>焼き芋松川一静ICONIC</v>
      </c>
    </row>
    <row r="751" spans="1:24" x14ac:dyDescent="0.25">
      <c r="A751">
        <f>VLOOKUP(Block[[#This Row],[No用]],SetNo[[No.用]:[vlookup 用]],2,FALSE)</f>
        <v>192</v>
      </c>
      <c r="B751">
        <f>IF(ROW()=2,1,IF(A750&lt;&gt;Block[[#This Row],[No]],1,B750+1))</f>
        <v>7</v>
      </c>
      <c r="C751" s="1" t="s">
        <v>1016</v>
      </c>
      <c r="D751" s="1" t="s">
        <v>37</v>
      </c>
      <c r="E751" s="1" t="s">
        <v>73</v>
      </c>
      <c r="F751" s="1" t="s">
        <v>82</v>
      </c>
      <c r="G751" s="1" t="s">
        <v>20</v>
      </c>
      <c r="H751" s="1" t="s">
        <v>71</v>
      </c>
      <c r="I751">
        <v>1</v>
      </c>
      <c r="J751" t="s">
        <v>246</v>
      </c>
      <c r="K751" s="1" t="s">
        <v>583</v>
      </c>
      <c r="L751" s="1" t="s">
        <v>224</v>
      </c>
      <c r="M751">
        <v>50</v>
      </c>
      <c r="N751">
        <v>0</v>
      </c>
      <c r="O751">
        <v>60</v>
      </c>
      <c r="P751">
        <v>0</v>
      </c>
      <c r="R751" s="1" t="s">
        <v>1020</v>
      </c>
      <c r="S751" s="1">
        <v>3.35</v>
      </c>
      <c r="T751" s="1">
        <v>20.010000000000002</v>
      </c>
      <c r="U751" s="1">
        <v>5</v>
      </c>
      <c r="V751" s="1">
        <v>30.48</v>
      </c>
      <c r="W751" s="1" t="s">
        <v>1594</v>
      </c>
      <c r="X751" t="str">
        <f>Block[[#This Row],[服装]]&amp;Block[[#This Row],[名前]]&amp;Block[[#This Row],[レアリティ]]</f>
        <v>焼き芋松川一静ICONIC</v>
      </c>
    </row>
    <row r="752" spans="1:24" x14ac:dyDescent="0.25">
      <c r="A752">
        <f>VLOOKUP(Block[[#This Row],[No用]],SetNo[[No.用]:[vlookup 用]],2,FALSE)</f>
        <v>192</v>
      </c>
      <c r="B752">
        <f>IF(ROW()=2,1,IF(A751&lt;&gt;Block[[#This Row],[No]],1,B751+1))</f>
        <v>8</v>
      </c>
      <c r="C752" s="1" t="s">
        <v>1016</v>
      </c>
      <c r="D752" s="1" t="s">
        <v>37</v>
      </c>
      <c r="E752" s="1" t="s">
        <v>73</v>
      </c>
      <c r="F752" s="1" t="s">
        <v>82</v>
      </c>
      <c r="G752" s="1" t="s">
        <v>20</v>
      </c>
      <c r="H752" s="1" t="s">
        <v>71</v>
      </c>
      <c r="I752">
        <v>1</v>
      </c>
      <c r="J752" t="s">
        <v>246</v>
      </c>
      <c r="K752" s="1" t="s">
        <v>792</v>
      </c>
      <c r="L752" s="1" t="s">
        <v>224</v>
      </c>
      <c r="M752">
        <v>50</v>
      </c>
      <c r="N752">
        <v>0</v>
      </c>
      <c r="O752">
        <v>60</v>
      </c>
      <c r="P752">
        <v>0</v>
      </c>
      <c r="R752" s="1" t="s">
        <v>923</v>
      </c>
      <c r="S752" s="1">
        <v>15</v>
      </c>
      <c r="T752" s="1">
        <v>30.19</v>
      </c>
      <c r="U752" s="1">
        <v>18</v>
      </c>
      <c r="V752" s="1">
        <v>35.15</v>
      </c>
      <c r="W752" s="1" t="s">
        <v>1592</v>
      </c>
      <c r="X752" t="str">
        <f>Block[[#This Row],[服装]]&amp;Block[[#This Row],[名前]]&amp;Block[[#This Row],[レアリティ]]</f>
        <v>焼き芋松川一静ICONIC</v>
      </c>
    </row>
    <row r="753" spans="1:24" x14ac:dyDescent="0.25">
      <c r="A753">
        <f>VLOOKUP(Block[[#This Row],[No用]],SetNo[[No.用]:[vlookup 用]],2,FALSE)</f>
        <v>193</v>
      </c>
      <c r="B753">
        <f>IF(ROW()=2,1,IF(A752&lt;&gt;Block[[#This Row],[No]],1,B752+1))</f>
        <v>1</v>
      </c>
      <c r="C753" t="s">
        <v>205</v>
      </c>
      <c r="D753" t="s">
        <v>38</v>
      </c>
      <c r="E753" t="s">
        <v>23</v>
      </c>
      <c r="F753" t="s">
        <v>25</v>
      </c>
      <c r="G753" t="s">
        <v>20</v>
      </c>
      <c r="H753" t="s">
        <v>71</v>
      </c>
      <c r="I753">
        <v>1</v>
      </c>
      <c r="J753" t="s">
        <v>246</v>
      </c>
      <c r="K753" s="1" t="s">
        <v>174</v>
      </c>
      <c r="L753" s="1" t="s">
        <v>162</v>
      </c>
      <c r="M753">
        <v>26</v>
      </c>
      <c r="N753">
        <v>0</v>
      </c>
      <c r="O753">
        <v>0</v>
      </c>
      <c r="P753">
        <v>0</v>
      </c>
      <c r="X753" t="str">
        <f>Block[[#This Row],[服装]]&amp;Block[[#This Row],[名前]]&amp;Block[[#This Row],[レアリティ]]</f>
        <v>ユニフォーム花巻貴大ICONIC</v>
      </c>
    </row>
    <row r="754" spans="1:24" x14ac:dyDescent="0.25">
      <c r="A754">
        <f>VLOOKUP(Block[[#This Row],[No用]],SetNo[[No.用]:[vlookup 用]],2,FALSE)</f>
        <v>193</v>
      </c>
      <c r="B754">
        <f>IF(ROW()=2,1,IF(A753&lt;&gt;Block[[#This Row],[No]],1,B753+1))</f>
        <v>2</v>
      </c>
      <c r="C754" t="s">
        <v>205</v>
      </c>
      <c r="D754" t="s">
        <v>38</v>
      </c>
      <c r="E754" t="s">
        <v>23</v>
      </c>
      <c r="F754" t="s">
        <v>25</v>
      </c>
      <c r="G754" t="s">
        <v>20</v>
      </c>
      <c r="H754" t="s">
        <v>71</v>
      </c>
      <c r="I754">
        <v>1</v>
      </c>
      <c r="J754" t="s">
        <v>246</v>
      </c>
      <c r="K754" s="1" t="s">
        <v>175</v>
      </c>
      <c r="L754" s="1" t="s">
        <v>162</v>
      </c>
      <c r="M754">
        <v>26</v>
      </c>
      <c r="N754">
        <v>0</v>
      </c>
      <c r="O754">
        <v>0</v>
      </c>
      <c r="P754">
        <v>0</v>
      </c>
      <c r="X754" t="str">
        <f>Block[[#This Row],[服装]]&amp;Block[[#This Row],[名前]]&amp;Block[[#This Row],[レアリティ]]</f>
        <v>ユニフォーム花巻貴大ICONIC</v>
      </c>
    </row>
    <row r="755" spans="1:24" x14ac:dyDescent="0.25">
      <c r="A755">
        <f>VLOOKUP(Block[[#This Row],[No用]],SetNo[[No.用]:[vlookup 用]],2,FALSE)</f>
        <v>193</v>
      </c>
      <c r="B755">
        <f>IF(ROW()=2,1,IF(A754&lt;&gt;Block[[#This Row],[No]],1,B754+1))</f>
        <v>3</v>
      </c>
      <c r="C755" t="s">
        <v>205</v>
      </c>
      <c r="D755" t="s">
        <v>38</v>
      </c>
      <c r="E755" t="s">
        <v>23</v>
      </c>
      <c r="F755" t="s">
        <v>25</v>
      </c>
      <c r="G755" t="s">
        <v>20</v>
      </c>
      <c r="H755" t="s">
        <v>71</v>
      </c>
      <c r="I755">
        <v>1</v>
      </c>
      <c r="J755" t="s">
        <v>246</v>
      </c>
      <c r="K755" s="1" t="s">
        <v>177</v>
      </c>
      <c r="L755" s="1" t="s">
        <v>162</v>
      </c>
      <c r="M755">
        <v>26</v>
      </c>
      <c r="N755">
        <v>0</v>
      </c>
      <c r="O755">
        <v>0</v>
      </c>
      <c r="P755">
        <v>0</v>
      </c>
      <c r="X755" t="str">
        <f>Block[[#This Row],[服装]]&amp;Block[[#This Row],[名前]]&amp;Block[[#This Row],[レアリティ]]</f>
        <v>ユニフォーム花巻貴大ICONIC</v>
      </c>
    </row>
    <row r="756" spans="1:24" x14ac:dyDescent="0.25">
      <c r="A756">
        <f>VLOOKUP(Block[[#This Row],[No用]],SetNo[[No.用]:[vlookup 用]],2,FALSE)</f>
        <v>194</v>
      </c>
      <c r="B756">
        <f>IF(ROW()=2,1,IF(A755&lt;&gt;Block[[#This Row],[No]],1,B755+1))</f>
        <v>1</v>
      </c>
      <c r="C756" s="1" t="s">
        <v>582</v>
      </c>
      <c r="D756" t="s">
        <v>38</v>
      </c>
      <c r="E756" s="1" t="s">
        <v>90</v>
      </c>
      <c r="F756" t="s">
        <v>25</v>
      </c>
      <c r="G756" t="s">
        <v>20</v>
      </c>
      <c r="H756" t="s">
        <v>71</v>
      </c>
      <c r="I756">
        <v>1</v>
      </c>
      <c r="J756" t="s">
        <v>246</v>
      </c>
      <c r="K756" s="1" t="s">
        <v>174</v>
      </c>
      <c r="L756" s="1" t="s">
        <v>162</v>
      </c>
      <c r="M756">
        <v>26</v>
      </c>
      <c r="N756">
        <v>0</v>
      </c>
      <c r="O756">
        <v>0</v>
      </c>
      <c r="P756">
        <v>0</v>
      </c>
      <c r="X756" t="str">
        <f>Block[[#This Row],[服装]]&amp;Block[[#This Row],[名前]]&amp;Block[[#This Row],[レアリティ]]</f>
        <v>アート花巻貴大ICONIC</v>
      </c>
    </row>
    <row r="757" spans="1:24" x14ac:dyDescent="0.25">
      <c r="A757">
        <f>VLOOKUP(Block[[#This Row],[No用]],SetNo[[No.用]:[vlookup 用]],2,FALSE)</f>
        <v>194</v>
      </c>
      <c r="B757">
        <f>IF(ROW()=2,1,IF(A756&lt;&gt;Block[[#This Row],[No]],1,B756+1))</f>
        <v>2</v>
      </c>
      <c r="C757" s="1" t="s">
        <v>582</v>
      </c>
      <c r="D757" t="s">
        <v>38</v>
      </c>
      <c r="E757" s="1" t="s">
        <v>90</v>
      </c>
      <c r="F757" t="s">
        <v>25</v>
      </c>
      <c r="G757" t="s">
        <v>20</v>
      </c>
      <c r="H757" t="s">
        <v>71</v>
      </c>
      <c r="I757">
        <v>1</v>
      </c>
      <c r="J757" t="s">
        <v>246</v>
      </c>
      <c r="K757" s="1" t="s">
        <v>175</v>
      </c>
      <c r="L757" s="1" t="s">
        <v>162</v>
      </c>
      <c r="M757">
        <v>26</v>
      </c>
      <c r="N757">
        <v>0</v>
      </c>
      <c r="O757">
        <v>0</v>
      </c>
      <c r="P757">
        <v>0</v>
      </c>
      <c r="X757" t="str">
        <f>Block[[#This Row],[服装]]&amp;Block[[#This Row],[名前]]&amp;Block[[#This Row],[レアリティ]]</f>
        <v>アート花巻貴大ICONIC</v>
      </c>
    </row>
    <row r="758" spans="1:24" x14ac:dyDescent="0.25">
      <c r="A758">
        <f>VLOOKUP(Block[[#This Row],[No用]],SetNo[[No.用]:[vlookup 用]],2,FALSE)</f>
        <v>194</v>
      </c>
      <c r="B758">
        <f>IF(ROW()=2,1,IF(A757&lt;&gt;Block[[#This Row],[No]],1,B757+1))</f>
        <v>3</v>
      </c>
      <c r="C758" s="1" t="s">
        <v>582</v>
      </c>
      <c r="D758" t="s">
        <v>38</v>
      </c>
      <c r="E758" s="1" t="s">
        <v>90</v>
      </c>
      <c r="F758" t="s">
        <v>25</v>
      </c>
      <c r="G758" t="s">
        <v>20</v>
      </c>
      <c r="H758" t="s">
        <v>71</v>
      </c>
      <c r="I758">
        <v>1</v>
      </c>
      <c r="J758" t="s">
        <v>246</v>
      </c>
      <c r="K758" s="1" t="s">
        <v>177</v>
      </c>
      <c r="L758" s="1" t="s">
        <v>162</v>
      </c>
      <c r="M758">
        <v>26</v>
      </c>
      <c r="N758">
        <v>0</v>
      </c>
      <c r="O758">
        <v>0</v>
      </c>
      <c r="P758">
        <v>0</v>
      </c>
      <c r="X758" t="str">
        <f>Block[[#This Row],[服装]]&amp;Block[[#This Row],[名前]]&amp;Block[[#This Row],[レアリティ]]</f>
        <v>アート花巻貴大ICONIC</v>
      </c>
    </row>
    <row r="759" spans="1:24" x14ac:dyDescent="0.25">
      <c r="A759">
        <f>VLOOKUP(Block[[#This Row],[No用]],SetNo[[No.用]:[vlookup 用]],2,FALSE)</f>
        <v>195</v>
      </c>
      <c r="B759">
        <f>IF(ROW()=2,1,IF(A758&lt;&gt;Block[[#This Row],[No]],1,B758+1))</f>
        <v>1</v>
      </c>
      <c r="C759" s="1" t="s">
        <v>669</v>
      </c>
      <c r="D759" s="1" t="s">
        <v>38</v>
      </c>
      <c r="E759" s="1" t="s">
        <v>77</v>
      </c>
      <c r="F759" s="1" t="s">
        <v>25</v>
      </c>
      <c r="G759" s="1" t="s">
        <v>20</v>
      </c>
      <c r="H759" s="1" t="s">
        <v>71</v>
      </c>
      <c r="I759">
        <v>1</v>
      </c>
      <c r="J759" t="s">
        <v>246</v>
      </c>
      <c r="K759" s="1" t="s">
        <v>174</v>
      </c>
      <c r="L759" s="1" t="s">
        <v>162</v>
      </c>
      <c r="M759">
        <v>26</v>
      </c>
      <c r="N759">
        <v>0</v>
      </c>
      <c r="O759">
        <v>0</v>
      </c>
      <c r="P759">
        <v>0</v>
      </c>
      <c r="X759" t="str">
        <f>Block[[#This Row],[服装]]&amp;Block[[#This Row],[名前]]&amp;Block[[#This Row],[レアリティ]]</f>
        <v>バーガー花巻貴大ICONIC</v>
      </c>
    </row>
    <row r="760" spans="1:24" x14ac:dyDescent="0.25">
      <c r="A760">
        <f>VLOOKUP(Block[[#This Row],[No用]],SetNo[[No.用]:[vlookup 用]],2,FALSE)</f>
        <v>195</v>
      </c>
      <c r="B760">
        <f>IF(ROW()=2,1,IF(A759&lt;&gt;Block[[#This Row],[No]],1,B759+1))</f>
        <v>2</v>
      </c>
      <c r="C760" s="1" t="s">
        <v>669</v>
      </c>
      <c r="D760" s="1" t="s">
        <v>38</v>
      </c>
      <c r="E760" s="1" t="s">
        <v>77</v>
      </c>
      <c r="F760" s="1" t="s">
        <v>25</v>
      </c>
      <c r="G760" s="1" t="s">
        <v>20</v>
      </c>
      <c r="H760" s="1" t="s">
        <v>71</v>
      </c>
      <c r="I760">
        <v>1</v>
      </c>
      <c r="J760" t="s">
        <v>246</v>
      </c>
      <c r="K760" s="1" t="s">
        <v>175</v>
      </c>
      <c r="L760" s="1" t="s">
        <v>162</v>
      </c>
      <c r="M760">
        <v>26</v>
      </c>
      <c r="N760">
        <v>0</v>
      </c>
      <c r="O760">
        <v>0</v>
      </c>
      <c r="P760">
        <v>0</v>
      </c>
      <c r="X760" t="str">
        <f>Block[[#This Row],[服装]]&amp;Block[[#This Row],[名前]]&amp;Block[[#This Row],[レアリティ]]</f>
        <v>バーガー花巻貴大ICONIC</v>
      </c>
    </row>
    <row r="761" spans="1:24" x14ac:dyDescent="0.25">
      <c r="A761">
        <f>VLOOKUP(Block[[#This Row],[No用]],SetNo[[No.用]:[vlookup 用]],2,FALSE)</f>
        <v>195</v>
      </c>
      <c r="B761">
        <f>IF(ROW()=2,1,IF(A760&lt;&gt;Block[[#This Row],[No]],1,B760+1))</f>
        <v>3</v>
      </c>
      <c r="C761" s="1" t="s">
        <v>669</v>
      </c>
      <c r="D761" s="1" t="s">
        <v>38</v>
      </c>
      <c r="E761" s="1" t="s">
        <v>77</v>
      </c>
      <c r="F761" s="1" t="s">
        <v>25</v>
      </c>
      <c r="G761" s="1" t="s">
        <v>20</v>
      </c>
      <c r="H761" s="1" t="s">
        <v>71</v>
      </c>
      <c r="I761">
        <v>1</v>
      </c>
      <c r="J761" t="s">
        <v>246</v>
      </c>
      <c r="K761" s="1" t="s">
        <v>177</v>
      </c>
      <c r="L761" s="1" t="s">
        <v>162</v>
      </c>
      <c r="M761">
        <v>26</v>
      </c>
      <c r="N761">
        <v>0</v>
      </c>
      <c r="O761">
        <v>0</v>
      </c>
      <c r="P761">
        <v>0</v>
      </c>
      <c r="X761" t="str">
        <f>Block[[#This Row],[服装]]&amp;Block[[#This Row],[名前]]&amp;Block[[#This Row],[レアリティ]]</f>
        <v>バーガー花巻貴大ICONIC</v>
      </c>
    </row>
    <row r="762" spans="1:24" x14ac:dyDescent="0.25">
      <c r="A762">
        <f>VLOOKUP(Block[[#This Row],[No用]],SetNo[[No.用]:[vlookup 用]],2,FALSE)</f>
        <v>196</v>
      </c>
      <c r="B762">
        <f>IF(ROW()=2,1,IF(A761&lt;&gt;Block[[#This Row],[No]],1,B761+1))</f>
        <v>1</v>
      </c>
      <c r="C762" s="1" t="s">
        <v>902</v>
      </c>
      <c r="D762" s="1" t="s">
        <v>38</v>
      </c>
      <c r="E762" s="1" t="s">
        <v>73</v>
      </c>
      <c r="F762" s="1" t="s">
        <v>25</v>
      </c>
      <c r="G762" s="1" t="s">
        <v>20</v>
      </c>
      <c r="H762" s="1" t="s">
        <v>71</v>
      </c>
      <c r="I762">
        <v>1</v>
      </c>
      <c r="J762" t="s">
        <v>246</v>
      </c>
      <c r="K762" s="1" t="s">
        <v>174</v>
      </c>
      <c r="L762" s="1" t="s">
        <v>162</v>
      </c>
      <c r="M762">
        <v>26</v>
      </c>
      <c r="N762">
        <v>0</v>
      </c>
      <c r="O762">
        <v>0</v>
      </c>
      <c r="P762">
        <v>0</v>
      </c>
      <c r="X762" t="str">
        <f>Block[[#This Row],[服装]]&amp;Block[[#This Row],[名前]]&amp;Block[[#This Row],[レアリティ]]</f>
        <v>妖花巻貴大ICONIC</v>
      </c>
    </row>
    <row r="763" spans="1:24" x14ac:dyDescent="0.25">
      <c r="A763">
        <f>VLOOKUP(Block[[#This Row],[No用]],SetNo[[No.用]:[vlookup 用]],2,FALSE)</f>
        <v>196</v>
      </c>
      <c r="B763">
        <f>IF(ROW()=2,1,IF(A762&lt;&gt;Block[[#This Row],[No]],1,B762+1))</f>
        <v>2</v>
      </c>
      <c r="C763" s="1" t="s">
        <v>902</v>
      </c>
      <c r="D763" s="1" t="s">
        <v>38</v>
      </c>
      <c r="E763" s="1" t="s">
        <v>73</v>
      </c>
      <c r="F763" s="1" t="s">
        <v>25</v>
      </c>
      <c r="G763" s="1" t="s">
        <v>20</v>
      </c>
      <c r="H763" s="1" t="s">
        <v>71</v>
      </c>
      <c r="I763">
        <v>1</v>
      </c>
      <c r="J763" t="s">
        <v>246</v>
      </c>
      <c r="K763" s="1" t="s">
        <v>175</v>
      </c>
      <c r="L763" s="1" t="s">
        <v>162</v>
      </c>
      <c r="M763">
        <v>26</v>
      </c>
      <c r="N763">
        <v>0</v>
      </c>
      <c r="O763">
        <v>0</v>
      </c>
      <c r="P763">
        <v>0</v>
      </c>
      <c r="X763" t="str">
        <f>Block[[#This Row],[服装]]&amp;Block[[#This Row],[名前]]&amp;Block[[#This Row],[レアリティ]]</f>
        <v>妖花巻貴大ICONIC</v>
      </c>
    </row>
    <row r="764" spans="1:24" x14ac:dyDescent="0.25">
      <c r="A764">
        <f>VLOOKUP(Block[[#This Row],[No用]],SetNo[[No.用]:[vlookup 用]],2,FALSE)</f>
        <v>196</v>
      </c>
      <c r="B764">
        <f>IF(ROW()=2,1,IF(A763&lt;&gt;Block[[#This Row],[No]],1,B763+1))</f>
        <v>3</v>
      </c>
      <c r="C764" s="1" t="s">
        <v>902</v>
      </c>
      <c r="D764" s="1" t="s">
        <v>38</v>
      </c>
      <c r="E764" s="1" t="s">
        <v>73</v>
      </c>
      <c r="F764" s="1" t="s">
        <v>25</v>
      </c>
      <c r="G764" s="1" t="s">
        <v>20</v>
      </c>
      <c r="H764" s="1" t="s">
        <v>71</v>
      </c>
      <c r="I764">
        <v>1</v>
      </c>
      <c r="J764" t="s">
        <v>246</v>
      </c>
      <c r="K764" s="1" t="s">
        <v>177</v>
      </c>
      <c r="L764" s="1" t="s">
        <v>162</v>
      </c>
      <c r="M764">
        <v>26</v>
      </c>
      <c r="N764">
        <v>0</v>
      </c>
      <c r="O764">
        <v>0</v>
      </c>
      <c r="P764">
        <v>0</v>
      </c>
      <c r="X764" t="str">
        <f>Block[[#This Row],[服装]]&amp;Block[[#This Row],[名前]]&amp;Block[[#This Row],[レアリティ]]</f>
        <v>妖花巻貴大ICONIC</v>
      </c>
    </row>
    <row r="765" spans="1:24" x14ac:dyDescent="0.25">
      <c r="A765">
        <f>VLOOKUP(Block[[#This Row],[No用]],SetNo[[No.用]:[vlookup 用]],2,FALSE)</f>
        <v>197</v>
      </c>
      <c r="B765">
        <f>IF(ROW()=2,1,IF(A764&lt;&gt;Block[[#This Row],[No]],1,B764+1))</f>
        <v>1</v>
      </c>
      <c r="C765" s="1" t="s">
        <v>1016</v>
      </c>
      <c r="D765" s="1" t="s">
        <v>38</v>
      </c>
      <c r="E765" s="1" t="s">
        <v>90</v>
      </c>
      <c r="F765" s="1" t="s">
        <v>25</v>
      </c>
      <c r="G765" s="1" t="s">
        <v>20</v>
      </c>
      <c r="H765" s="1" t="s">
        <v>71</v>
      </c>
      <c r="I765">
        <v>1</v>
      </c>
      <c r="J765" t="s">
        <v>246</v>
      </c>
      <c r="K765" s="1" t="s">
        <v>174</v>
      </c>
      <c r="L765" s="1" t="s">
        <v>178</v>
      </c>
      <c r="M765">
        <v>29</v>
      </c>
      <c r="N765">
        <v>0</v>
      </c>
      <c r="O765">
        <v>0</v>
      </c>
      <c r="P765">
        <v>0</v>
      </c>
      <c r="X765" t="str">
        <f>Block[[#This Row],[服装]]&amp;Block[[#This Row],[名前]]&amp;Block[[#This Row],[レアリティ]]</f>
        <v>焼き芋花巻貴大ICONIC</v>
      </c>
    </row>
    <row r="766" spans="1:24" x14ac:dyDescent="0.25">
      <c r="A766">
        <f>VLOOKUP(Block[[#This Row],[No用]],SetNo[[No.用]:[vlookup 用]],2,FALSE)</f>
        <v>197</v>
      </c>
      <c r="B766">
        <f>IF(ROW()=2,1,IF(A765&lt;&gt;Block[[#This Row],[No]],1,B765+1))</f>
        <v>2</v>
      </c>
      <c r="C766" s="1" t="s">
        <v>1016</v>
      </c>
      <c r="D766" s="1" t="s">
        <v>38</v>
      </c>
      <c r="E766" s="1" t="s">
        <v>90</v>
      </c>
      <c r="F766" s="1" t="s">
        <v>25</v>
      </c>
      <c r="G766" s="1" t="s">
        <v>20</v>
      </c>
      <c r="H766" s="1" t="s">
        <v>71</v>
      </c>
      <c r="I766">
        <v>1</v>
      </c>
      <c r="J766" t="s">
        <v>246</v>
      </c>
      <c r="K766" s="1" t="s">
        <v>175</v>
      </c>
      <c r="L766" s="1" t="s">
        <v>178</v>
      </c>
      <c r="M766">
        <v>29</v>
      </c>
      <c r="N766">
        <v>0</v>
      </c>
      <c r="O766">
        <v>0</v>
      </c>
      <c r="P766">
        <v>0</v>
      </c>
      <c r="X766" t="str">
        <f>Block[[#This Row],[服装]]&amp;Block[[#This Row],[名前]]&amp;Block[[#This Row],[レアリティ]]</f>
        <v>焼き芋花巻貴大ICONIC</v>
      </c>
    </row>
    <row r="767" spans="1:24" x14ac:dyDescent="0.25">
      <c r="A767">
        <f>VLOOKUP(Block[[#This Row],[No用]],SetNo[[No.用]:[vlookup 用]],2,FALSE)</f>
        <v>197</v>
      </c>
      <c r="B767">
        <f>IF(ROW()=2,1,IF(A766&lt;&gt;Block[[#This Row],[No]],1,B766+1))</f>
        <v>3</v>
      </c>
      <c r="C767" s="1" t="s">
        <v>1016</v>
      </c>
      <c r="D767" s="1" t="s">
        <v>38</v>
      </c>
      <c r="E767" s="1" t="s">
        <v>90</v>
      </c>
      <c r="F767" s="1" t="s">
        <v>25</v>
      </c>
      <c r="G767" s="1" t="s">
        <v>20</v>
      </c>
      <c r="H767" s="1" t="s">
        <v>71</v>
      </c>
      <c r="I767">
        <v>1</v>
      </c>
      <c r="J767" t="s">
        <v>246</v>
      </c>
      <c r="K767" s="1" t="s">
        <v>177</v>
      </c>
      <c r="L767" s="1" t="s">
        <v>162</v>
      </c>
      <c r="M767">
        <v>26</v>
      </c>
      <c r="N767">
        <v>0</v>
      </c>
      <c r="O767">
        <v>0</v>
      </c>
      <c r="P767">
        <v>0</v>
      </c>
      <c r="X767" t="str">
        <f>Block[[#This Row],[服装]]&amp;Block[[#This Row],[名前]]&amp;Block[[#This Row],[レアリティ]]</f>
        <v>焼き芋花巻貴大ICONIC</v>
      </c>
    </row>
    <row r="768" spans="1:24" x14ac:dyDescent="0.25">
      <c r="A768">
        <f>VLOOKUP(Block[[#This Row],[No用]],SetNo[[No.用]:[vlookup 用]],2,FALSE)</f>
        <v>197</v>
      </c>
      <c r="B768">
        <f>IF(ROW()=2,1,IF(A767&lt;&gt;Block[[#This Row],[No]],1,B767+1))</f>
        <v>4</v>
      </c>
      <c r="C768" s="1" t="s">
        <v>1016</v>
      </c>
      <c r="D768" s="1" t="s">
        <v>38</v>
      </c>
      <c r="E768" s="1" t="s">
        <v>90</v>
      </c>
      <c r="F768" s="1" t="s">
        <v>25</v>
      </c>
      <c r="G768" s="1" t="s">
        <v>20</v>
      </c>
      <c r="H768" s="1" t="s">
        <v>71</v>
      </c>
      <c r="I768">
        <v>1</v>
      </c>
      <c r="J768" t="s">
        <v>246</v>
      </c>
      <c r="K768" s="1" t="s">
        <v>247</v>
      </c>
      <c r="L768" s="1" t="s">
        <v>178</v>
      </c>
      <c r="M768">
        <v>29</v>
      </c>
      <c r="N768">
        <v>0</v>
      </c>
      <c r="O768">
        <v>0</v>
      </c>
      <c r="P768">
        <v>0</v>
      </c>
      <c r="X768" t="str">
        <f>Block[[#This Row],[服装]]&amp;Block[[#This Row],[名前]]&amp;Block[[#This Row],[レアリティ]]</f>
        <v>焼き芋花巻貴大ICONIC</v>
      </c>
    </row>
    <row r="769" spans="1:24" x14ac:dyDescent="0.25">
      <c r="A769">
        <f>VLOOKUP(Block[[#This Row],[No用]],SetNo[[No.用]:[vlookup 用]],2,FALSE)</f>
        <v>198</v>
      </c>
      <c r="B769">
        <f>IF(ROW()=2,1,IF(A768&lt;&gt;Block[[#This Row],[No]],1,B768+1))</f>
        <v>1</v>
      </c>
      <c r="C769" s="1" t="s">
        <v>108</v>
      </c>
      <c r="D769" s="1" t="s">
        <v>623</v>
      </c>
      <c r="E769" s="1" t="s">
        <v>73</v>
      </c>
      <c r="F769" s="1" t="s">
        <v>74</v>
      </c>
      <c r="G769" s="1" t="s">
        <v>20</v>
      </c>
      <c r="H769" s="1" t="s">
        <v>71</v>
      </c>
      <c r="I769">
        <v>1</v>
      </c>
      <c r="J769" t="s">
        <v>246</v>
      </c>
      <c r="K769" s="1" t="s">
        <v>174</v>
      </c>
      <c r="L769" s="1" t="s">
        <v>162</v>
      </c>
      <c r="M769">
        <v>27</v>
      </c>
      <c r="N769">
        <v>0</v>
      </c>
      <c r="O769">
        <v>0</v>
      </c>
      <c r="P769">
        <v>0</v>
      </c>
      <c r="X769" t="str">
        <f>Block[[#This Row],[服装]]&amp;Block[[#This Row],[名前]]&amp;Block[[#This Row],[レアリティ]]</f>
        <v>ユニフォーム矢巾秀ICONIC</v>
      </c>
    </row>
    <row r="770" spans="1:24" x14ac:dyDescent="0.25">
      <c r="A770">
        <f>VLOOKUP(Block[[#This Row],[No用]],SetNo[[No.用]:[vlookup 用]],2,FALSE)</f>
        <v>198</v>
      </c>
      <c r="B770">
        <f>IF(ROW()=2,1,IF(A769&lt;&gt;Block[[#This Row],[No]],1,B769+1))</f>
        <v>2</v>
      </c>
      <c r="C770" s="1" t="s">
        <v>108</v>
      </c>
      <c r="D770" s="1" t="s">
        <v>623</v>
      </c>
      <c r="E770" s="1" t="s">
        <v>73</v>
      </c>
      <c r="F770" s="1" t="s">
        <v>74</v>
      </c>
      <c r="G770" s="1" t="s">
        <v>20</v>
      </c>
      <c r="H770" s="1" t="s">
        <v>71</v>
      </c>
      <c r="I770">
        <v>1</v>
      </c>
      <c r="J770" t="s">
        <v>246</v>
      </c>
      <c r="K770" s="1" t="s">
        <v>175</v>
      </c>
      <c r="L770" s="1" t="s">
        <v>162</v>
      </c>
      <c r="M770">
        <v>27</v>
      </c>
      <c r="N770">
        <v>0</v>
      </c>
      <c r="O770">
        <v>0</v>
      </c>
      <c r="P770">
        <v>0</v>
      </c>
      <c r="X770" t="str">
        <f>Block[[#This Row],[服装]]&amp;Block[[#This Row],[名前]]&amp;Block[[#This Row],[レアリティ]]</f>
        <v>ユニフォーム矢巾秀ICONIC</v>
      </c>
    </row>
    <row r="771" spans="1:24" x14ac:dyDescent="0.25">
      <c r="A771">
        <f>VLOOKUP(Block[[#This Row],[No用]],SetNo[[No.用]:[vlookup 用]],2,FALSE)</f>
        <v>198</v>
      </c>
      <c r="B771">
        <f>IF(ROW()=2,1,IF(A770&lt;&gt;Block[[#This Row],[No]],1,B770+1))</f>
        <v>3</v>
      </c>
      <c r="C771" s="1" t="s">
        <v>108</v>
      </c>
      <c r="D771" s="1" t="s">
        <v>623</v>
      </c>
      <c r="E771" s="1" t="s">
        <v>73</v>
      </c>
      <c r="F771" s="1" t="s">
        <v>74</v>
      </c>
      <c r="G771" s="1" t="s">
        <v>20</v>
      </c>
      <c r="H771" s="1" t="s">
        <v>71</v>
      </c>
      <c r="I771">
        <v>1</v>
      </c>
      <c r="J771" t="s">
        <v>246</v>
      </c>
      <c r="K771" s="1" t="s">
        <v>247</v>
      </c>
      <c r="L771" s="1" t="s">
        <v>162</v>
      </c>
      <c r="M771">
        <v>27</v>
      </c>
      <c r="N771">
        <v>0</v>
      </c>
      <c r="O771">
        <v>0</v>
      </c>
      <c r="P771">
        <v>0</v>
      </c>
      <c r="X771" t="str">
        <f>Block[[#This Row],[服装]]&amp;Block[[#This Row],[名前]]&amp;Block[[#This Row],[レアリティ]]</f>
        <v>ユニフォーム矢巾秀ICONIC</v>
      </c>
    </row>
    <row r="772" spans="1:24" x14ac:dyDescent="0.25">
      <c r="A772">
        <f>VLOOKUP(Block[[#This Row],[No用]],SetNo[[No.用]:[vlookup 用]],2,FALSE)</f>
        <v>199</v>
      </c>
      <c r="B772">
        <f>IF(ROW()=2,1,IF(A771&lt;&gt;Block[[#This Row],[No]],1,B771+1))</f>
        <v>1</v>
      </c>
      <c r="C772" s="1" t="s">
        <v>677</v>
      </c>
      <c r="D772" s="1" t="s">
        <v>623</v>
      </c>
      <c r="E772" s="1" t="s">
        <v>90</v>
      </c>
      <c r="F772" s="1" t="s">
        <v>74</v>
      </c>
      <c r="G772" s="1" t="s">
        <v>20</v>
      </c>
      <c r="H772" s="1" t="s">
        <v>71</v>
      </c>
      <c r="I772">
        <v>1</v>
      </c>
      <c r="J772" t="s">
        <v>246</v>
      </c>
      <c r="K772" s="1" t="s">
        <v>174</v>
      </c>
      <c r="L772" s="1" t="s">
        <v>162</v>
      </c>
      <c r="M772">
        <v>27</v>
      </c>
      <c r="N772">
        <v>0</v>
      </c>
      <c r="O772">
        <v>0</v>
      </c>
      <c r="P772">
        <v>0</v>
      </c>
      <c r="X772" t="str">
        <f>Block[[#This Row],[服装]]&amp;Block[[#This Row],[名前]]&amp;Block[[#This Row],[レアリティ]]</f>
        <v>キャンプ矢巾秀ICONIC</v>
      </c>
    </row>
    <row r="773" spans="1:24" x14ac:dyDescent="0.25">
      <c r="A773">
        <f>VLOOKUP(Block[[#This Row],[No用]],SetNo[[No.用]:[vlookup 用]],2,FALSE)</f>
        <v>199</v>
      </c>
      <c r="B773">
        <f>IF(ROW()=2,1,IF(A772&lt;&gt;Block[[#This Row],[No]],1,B772+1))</f>
        <v>2</v>
      </c>
      <c r="C773" s="1" t="s">
        <v>677</v>
      </c>
      <c r="D773" s="1" t="s">
        <v>623</v>
      </c>
      <c r="E773" s="1" t="s">
        <v>90</v>
      </c>
      <c r="F773" s="1" t="s">
        <v>74</v>
      </c>
      <c r="G773" s="1" t="s">
        <v>20</v>
      </c>
      <c r="H773" s="1" t="s">
        <v>71</v>
      </c>
      <c r="I773">
        <v>1</v>
      </c>
      <c r="J773" t="s">
        <v>246</v>
      </c>
      <c r="K773" s="1" t="s">
        <v>175</v>
      </c>
      <c r="L773" s="1" t="s">
        <v>162</v>
      </c>
      <c r="M773">
        <v>27</v>
      </c>
      <c r="N773">
        <v>0</v>
      </c>
      <c r="O773">
        <v>0</v>
      </c>
      <c r="P773">
        <v>0</v>
      </c>
      <c r="X773" t="str">
        <f>Block[[#This Row],[服装]]&amp;Block[[#This Row],[名前]]&amp;Block[[#This Row],[レアリティ]]</f>
        <v>キャンプ矢巾秀ICONIC</v>
      </c>
    </row>
    <row r="774" spans="1:24" x14ac:dyDescent="0.25">
      <c r="A774">
        <f>VLOOKUP(Block[[#This Row],[No用]],SetNo[[No.用]:[vlookup 用]],2,FALSE)</f>
        <v>199</v>
      </c>
      <c r="B774">
        <f>IF(ROW()=2,1,IF(A773&lt;&gt;Block[[#This Row],[No]],1,B773+1))</f>
        <v>3</v>
      </c>
      <c r="C774" s="1" t="s">
        <v>677</v>
      </c>
      <c r="D774" s="1" t="s">
        <v>623</v>
      </c>
      <c r="E774" s="1" t="s">
        <v>90</v>
      </c>
      <c r="F774" s="1" t="s">
        <v>74</v>
      </c>
      <c r="G774" s="1" t="s">
        <v>20</v>
      </c>
      <c r="H774" s="1" t="s">
        <v>71</v>
      </c>
      <c r="I774">
        <v>1</v>
      </c>
      <c r="J774" t="s">
        <v>246</v>
      </c>
      <c r="K774" s="1" t="s">
        <v>247</v>
      </c>
      <c r="L774" s="1" t="s">
        <v>162</v>
      </c>
      <c r="M774">
        <v>27</v>
      </c>
      <c r="N774">
        <v>0</v>
      </c>
      <c r="O774">
        <v>0</v>
      </c>
      <c r="P774">
        <v>0</v>
      </c>
      <c r="X774" t="str">
        <f>Block[[#This Row],[服装]]&amp;Block[[#This Row],[名前]]&amp;Block[[#This Row],[レアリティ]]</f>
        <v>キャンプ矢巾秀ICONIC</v>
      </c>
    </row>
    <row r="775" spans="1:24" x14ac:dyDescent="0.25">
      <c r="A775">
        <f>VLOOKUP(Block[[#This Row],[No用]],SetNo[[No.用]:[vlookup 用]],2,FALSE)</f>
        <v>200</v>
      </c>
      <c r="B775">
        <f>IF(ROW()=2,1,IF(A774&lt;&gt;Block[[#This Row],[No]],1,B774+1))</f>
        <v>1</v>
      </c>
      <c r="C775" t="s">
        <v>205</v>
      </c>
      <c r="D775" t="s">
        <v>55</v>
      </c>
      <c r="E775" t="s">
        <v>23</v>
      </c>
      <c r="F775" t="s">
        <v>25</v>
      </c>
      <c r="G775" t="s">
        <v>56</v>
      </c>
      <c r="H775" t="s">
        <v>71</v>
      </c>
      <c r="I775">
        <v>1</v>
      </c>
      <c r="J775" t="s">
        <v>246</v>
      </c>
      <c r="K775" s="1" t="s">
        <v>174</v>
      </c>
      <c r="L775" s="1" t="s">
        <v>162</v>
      </c>
      <c r="M775">
        <v>25</v>
      </c>
      <c r="N775">
        <v>0</v>
      </c>
      <c r="O775">
        <v>0</v>
      </c>
      <c r="P775">
        <v>0</v>
      </c>
      <c r="X775" t="str">
        <f>Block[[#This Row],[服装]]&amp;Block[[#This Row],[名前]]&amp;Block[[#This Row],[レアリティ]]</f>
        <v>ユニフォーム駒木輝ICONIC</v>
      </c>
    </row>
    <row r="776" spans="1:24" x14ac:dyDescent="0.25">
      <c r="A776">
        <f>VLOOKUP(Block[[#This Row],[No用]],SetNo[[No.用]:[vlookup 用]],2,FALSE)</f>
        <v>200</v>
      </c>
      <c r="B776">
        <f>IF(ROW()=2,1,IF(A775&lt;&gt;Block[[#This Row],[No]],1,B775+1))</f>
        <v>2</v>
      </c>
      <c r="C776" t="s">
        <v>205</v>
      </c>
      <c r="D776" t="s">
        <v>55</v>
      </c>
      <c r="E776" t="s">
        <v>23</v>
      </c>
      <c r="F776" t="s">
        <v>25</v>
      </c>
      <c r="G776" t="s">
        <v>56</v>
      </c>
      <c r="H776" t="s">
        <v>71</v>
      </c>
      <c r="I776">
        <v>1</v>
      </c>
      <c r="J776" t="s">
        <v>246</v>
      </c>
      <c r="K776" s="1" t="s">
        <v>175</v>
      </c>
      <c r="L776" s="1" t="s">
        <v>162</v>
      </c>
      <c r="M776">
        <v>25</v>
      </c>
      <c r="N776">
        <v>0</v>
      </c>
      <c r="O776">
        <v>0</v>
      </c>
      <c r="P776">
        <v>0</v>
      </c>
      <c r="X776" t="str">
        <f>Block[[#This Row],[服装]]&amp;Block[[#This Row],[名前]]&amp;Block[[#This Row],[レアリティ]]</f>
        <v>ユニフォーム駒木輝ICONIC</v>
      </c>
    </row>
    <row r="777" spans="1:24" x14ac:dyDescent="0.25">
      <c r="A777">
        <f>VLOOKUP(Block[[#This Row],[No用]],SetNo[[No.用]:[vlookup 用]],2,FALSE)</f>
        <v>200</v>
      </c>
      <c r="B777">
        <f>IF(ROW()=2,1,IF(A776&lt;&gt;Block[[#This Row],[No]],1,B776+1))</f>
        <v>3</v>
      </c>
      <c r="C777" t="s">
        <v>205</v>
      </c>
      <c r="D777" t="s">
        <v>55</v>
      </c>
      <c r="E777" t="s">
        <v>23</v>
      </c>
      <c r="F777" t="s">
        <v>25</v>
      </c>
      <c r="G777" t="s">
        <v>56</v>
      </c>
      <c r="H777" t="s">
        <v>71</v>
      </c>
      <c r="I777">
        <v>1</v>
      </c>
      <c r="J777" t="s">
        <v>246</v>
      </c>
      <c r="K777" s="1" t="s">
        <v>177</v>
      </c>
      <c r="L777" s="1" t="s">
        <v>162</v>
      </c>
      <c r="M777">
        <v>25</v>
      </c>
      <c r="N777">
        <v>0</v>
      </c>
      <c r="O777">
        <v>0</v>
      </c>
      <c r="P777">
        <v>0</v>
      </c>
      <c r="X777" t="str">
        <f>Block[[#This Row],[服装]]&amp;Block[[#This Row],[名前]]&amp;Block[[#This Row],[レアリティ]]</f>
        <v>ユニフォーム駒木輝ICONIC</v>
      </c>
    </row>
    <row r="778" spans="1:24" x14ac:dyDescent="0.25">
      <c r="A778">
        <f>VLOOKUP(Block[[#This Row],[No用]],SetNo[[No.用]:[vlookup 用]],2,FALSE)</f>
        <v>201</v>
      </c>
      <c r="B778">
        <f>IF(ROW()=2,1,IF(A777&lt;&gt;Block[[#This Row],[No]],1,B777+1))</f>
        <v>1</v>
      </c>
      <c r="C778" t="s">
        <v>205</v>
      </c>
      <c r="D778" t="s">
        <v>57</v>
      </c>
      <c r="E778" t="s">
        <v>24</v>
      </c>
      <c r="F778" t="s">
        <v>26</v>
      </c>
      <c r="G778" t="s">
        <v>56</v>
      </c>
      <c r="H778" t="s">
        <v>71</v>
      </c>
      <c r="I778">
        <v>1</v>
      </c>
      <c r="J778" t="s">
        <v>246</v>
      </c>
      <c r="K778" s="1" t="s">
        <v>174</v>
      </c>
      <c r="L778" s="1" t="s">
        <v>173</v>
      </c>
      <c r="M778">
        <v>33</v>
      </c>
      <c r="N778">
        <v>0</v>
      </c>
      <c r="O778">
        <v>0</v>
      </c>
      <c r="P778">
        <v>0</v>
      </c>
      <c r="X778" t="str">
        <f>Block[[#This Row],[服装]]&amp;Block[[#This Row],[名前]]&amp;Block[[#This Row],[レアリティ]]</f>
        <v>ユニフォーム茶屋和馬ICONIC</v>
      </c>
    </row>
    <row r="779" spans="1:24" x14ac:dyDescent="0.25">
      <c r="A779">
        <f>VLOOKUP(Block[[#This Row],[No用]],SetNo[[No.用]:[vlookup 用]],2,FALSE)</f>
        <v>201</v>
      </c>
      <c r="B779">
        <f>IF(ROW()=2,1,IF(A778&lt;&gt;Block[[#This Row],[No]],1,B778+1))</f>
        <v>2</v>
      </c>
      <c r="C779" t="s">
        <v>205</v>
      </c>
      <c r="D779" t="s">
        <v>57</v>
      </c>
      <c r="E779" t="s">
        <v>24</v>
      </c>
      <c r="F779" t="s">
        <v>26</v>
      </c>
      <c r="G779" t="s">
        <v>56</v>
      </c>
      <c r="H779" t="s">
        <v>71</v>
      </c>
      <c r="I779">
        <v>1</v>
      </c>
      <c r="J779" t="s">
        <v>246</v>
      </c>
      <c r="K779" s="1" t="s">
        <v>175</v>
      </c>
      <c r="L779" s="1" t="s">
        <v>173</v>
      </c>
      <c r="M779">
        <v>33</v>
      </c>
      <c r="N779">
        <v>0</v>
      </c>
      <c r="O779">
        <v>0</v>
      </c>
      <c r="P779">
        <v>0</v>
      </c>
      <c r="X779" t="str">
        <f>Block[[#This Row],[服装]]&amp;Block[[#This Row],[名前]]&amp;Block[[#This Row],[レアリティ]]</f>
        <v>ユニフォーム茶屋和馬ICONIC</v>
      </c>
    </row>
    <row r="780" spans="1:24" x14ac:dyDescent="0.25">
      <c r="A780">
        <f>VLOOKUP(Block[[#This Row],[No用]],SetNo[[No.用]:[vlookup 用]],2,FALSE)</f>
        <v>201</v>
      </c>
      <c r="B780">
        <f>IF(ROW()=2,1,IF(A779&lt;&gt;Block[[#This Row],[No]],1,B779+1))</f>
        <v>3</v>
      </c>
      <c r="C780" t="s">
        <v>205</v>
      </c>
      <c r="D780" t="s">
        <v>57</v>
      </c>
      <c r="E780" t="s">
        <v>24</v>
      </c>
      <c r="F780" t="s">
        <v>26</v>
      </c>
      <c r="G780" t="s">
        <v>56</v>
      </c>
      <c r="H780" t="s">
        <v>71</v>
      </c>
      <c r="I780">
        <v>1</v>
      </c>
      <c r="J780" t="s">
        <v>246</v>
      </c>
      <c r="K780" s="1" t="s">
        <v>233</v>
      </c>
      <c r="L780" s="1" t="s">
        <v>173</v>
      </c>
      <c r="M780">
        <v>36</v>
      </c>
      <c r="N780">
        <v>0</v>
      </c>
      <c r="O780">
        <v>0</v>
      </c>
      <c r="P780">
        <v>0</v>
      </c>
      <c r="X780" t="str">
        <f>Block[[#This Row],[服装]]&amp;Block[[#This Row],[名前]]&amp;Block[[#This Row],[レアリティ]]</f>
        <v>ユニフォーム茶屋和馬ICONIC</v>
      </c>
    </row>
    <row r="781" spans="1:24" x14ac:dyDescent="0.25">
      <c r="A781">
        <f>VLOOKUP(Block[[#This Row],[No用]],SetNo[[No.用]:[vlookup 用]],2,FALSE)</f>
        <v>201</v>
      </c>
      <c r="B781">
        <f>IF(ROW()=2,1,IF(A780&lt;&gt;Block[[#This Row],[No]],1,B780+1))</f>
        <v>4</v>
      </c>
      <c r="C781" t="s">
        <v>205</v>
      </c>
      <c r="D781" t="s">
        <v>57</v>
      </c>
      <c r="E781" t="s">
        <v>24</v>
      </c>
      <c r="F781" t="s">
        <v>26</v>
      </c>
      <c r="G781" t="s">
        <v>56</v>
      </c>
      <c r="H781" t="s">
        <v>71</v>
      </c>
      <c r="I781">
        <v>1</v>
      </c>
      <c r="J781" t="s">
        <v>246</v>
      </c>
      <c r="K781" s="1" t="s">
        <v>177</v>
      </c>
      <c r="L781" s="1" t="s">
        <v>162</v>
      </c>
      <c r="M781">
        <v>31</v>
      </c>
      <c r="N781">
        <v>0</v>
      </c>
      <c r="O781">
        <v>0</v>
      </c>
      <c r="P781">
        <v>0</v>
      </c>
      <c r="X781" t="str">
        <f>Block[[#This Row],[服装]]&amp;Block[[#This Row],[名前]]&amp;Block[[#This Row],[レアリティ]]</f>
        <v>ユニフォーム茶屋和馬ICONIC</v>
      </c>
    </row>
    <row r="782" spans="1:24" x14ac:dyDescent="0.25">
      <c r="A782">
        <f>VLOOKUP(Block[[#This Row],[No用]],SetNo[[No.用]:[vlookup 用]],2,FALSE)</f>
        <v>201</v>
      </c>
      <c r="B782">
        <f>IF(ROW()=2,1,IF(A781&lt;&gt;Block[[#This Row],[No]],1,B781+1))</f>
        <v>5</v>
      </c>
      <c r="C782" t="s">
        <v>205</v>
      </c>
      <c r="D782" t="s">
        <v>57</v>
      </c>
      <c r="E782" t="s">
        <v>24</v>
      </c>
      <c r="F782" t="s">
        <v>26</v>
      </c>
      <c r="G782" t="s">
        <v>56</v>
      </c>
      <c r="H782" t="s">
        <v>71</v>
      </c>
      <c r="I782">
        <v>1</v>
      </c>
      <c r="J782" t="s">
        <v>246</v>
      </c>
      <c r="K782" s="1" t="s">
        <v>247</v>
      </c>
      <c r="L782" s="1" t="s">
        <v>162</v>
      </c>
      <c r="M782">
        <v>31</v>
      </c>
      <c r="N782">
        <v>0</v>
      </c>
      <c r="O782">
        <v>0</v>
      </c>
      <c r="P782">
        <v>0</v>
      </c>
      <c r="X782" t="str">
        <f>Block[[#This Row],[服装]]&amp;Block[[#This Row],[名前]]&amp;Block[[#This Row],[レアリティ]]</f>
        <v>ユニフォーム茶屋和馬ICONIC</v>
      </c>
    </row>
    <row r="783" spans="1:24" x14ac:dyDescent="0.25">
      <c r="A783">
        <f>VLOOKUP(Block[[#This Row],[No用]],SetNo[[No.用]:[vlookup 用]],2,FALSE)</f>
        <v>201</v>
      </c>
      <c r="B783">
        <f>IF(ROW()=2,1,IF(A782&lt;&gt;Block[[#This Row],[No]],1,B782+1))</f>
        <v>6</v>
      </c>
      <c r="C783" t="s">
        <v>205</v>
      </c>
      <c r="D783" t="s">
        <v>57</v>
      </c>
      <c r="E783" t="s">
        <v>24</v>
      </c>
      <c r="F783" t="s">
        <v>26</v>
      </c>
      <c r="G783" t="s">
        <v>56</v>
      </c>
      <c r="H783" t="s">
        <v>71</v>
      </c>
      <c r="I783">
        <v>1</v>
      </c>
      <c r="J783" t="s">
        <v>246</v>
      </c>
      <c r="K783" s="1" t="s">
        <v>183</v>
      </c>
      <c r="L783" s="1" t="s">
        <v>224</v>
      </c>
      <c r="M783">
        <v>45</v>
      </c>
      <c r="N783">
        <v>0</v>
      </c>
      <c r="O783">
        <v>55</v>
      </c>
      <c r="P783">
        <v>0</v>
      </c>
      <c r="X783" t="str">
        <f>Block[[#This Row],[服装]]&amp;Block[[#This Row],[名前]]&amp;Block[[#This Row],[レアリティ]]</f>
        <v>ユニフォーム茶屋和馬ICONIC</v>
      </c>
    </row>
    <row r="784" spans="1:24" x14ac:dyDescent="0.25">
      <c r="A784">
        <f>VLOOKUP(Block[[#This Row],[No用]],SetNo[[No.用]:[vlookup 用]],2,FALSE)</f>
        <v>202</v>
      </c>
      <c r="B784">
        <f>IF(ROW()=2,1,IF(A783&lt;&gt;Block[[#This Row],[No]],1,B783+1))</f>
        <v>1</v>
      </c>
      <c r="C784" t="s">
        <v>205</v>
      </c>
      <c r="D784" t="s">
        <v>58</v>
      </c>
      <c r="E784" t="s">
        <v>24</v>
      </c>
      <c r="F784" t="s">
        <v>25</v>
      </c>
      <c r="G784" t="s">
        <v>56</v>
      </c>
      <c r="H784" t="s">
        <v>71</v>
      </c>
      <c r="I784">
        <v>1</v>
      </c>
      <c r="J784" t="s">
        <v>246</v>
      </c>
      <c r="K784" s="1" t="s">
        <v>174</v>
      </c>
      <c r="L784" s="1" t="s">
        <v>162</v>
      </c>
      <c r="M784">
        <v>25</v>
      </c>
      <c r="N784">
        <v>0</v>
      </c>
      <c r="O784">
        <v>0</v>
      </c>
      <c r="P784">
        <v>0</v>
      </c>
      <c r="X784" t="str">
        <f>Block[[#This Row],[服装]]&amp;Block[[#This Row],[名前]]&amp;Block[[#This Row],[レアリティ]]</f>
        <v>ユニフォーム玉川弘樹ICONIC</v>
      </c>
    </row>
    <row r="785" spans="1:24" x14ac:dyDescent="0.25">
      <c r="A785">
        <f>VLOOKUP(Block[[#This Row],[No用]],SetNo[[No.用]:[vlookup 用]],2,FALSE)</f>
        <v>202</v>
      </c>
      <c r="B785">
        <f>IF(ROW()=2,1,IF(A784&lt;&gt;Block[[#This Row],[No]],1,B784+1))</f>
        <v>2</v>
      </c>
      <c r="C785" t="s">
        <v>205</v>
      </c>
      <c r="D785" t="s">
        <v>58</v>
      </c>
      <c r="E785" t="s">
        <v>24</v>
      </c>
      <c r="F785" t="s">
        <v>25</v>
      </c>
      <c r="G785" t="s">
        <v>56</v>
      </c>
      <c r="H785" t="s">
        <v>71</v>
      </c>
      <c r="I785">
        <v>1</v>
      </c>
      <c r="J785" t="s">
        <v>246</v>
      </c>
      <c r="K785" s="1" t="s">
        <v>175</v>
      </c>
      <c r="L785" s="1" t="s">
        <v>162</v>
      </c>
      <c r="M785">
        <v>25</v>
      </c>
      <c r="N785">
        <v>0</v>
      </c>
      <c r="O785">
        <v>0</v>
      </c>
      <c r="P785">
        <v>0</v>
      </c>
      <c r="X785" t="str">
        <f>Block[[#This Row],[服装]]&amp;Block[[#This Row],[名前]]&amp;Block[[#This Row],[レアリティ]]</f>
        <v>ユニフォーム玉川弘樹ICONIC</v>
      </c>
    </row>
    <row r="786" spans="1:24" x14ac:dyDescent="0.25">
      <c r="A786">
        <f>VLOOKUP(Block[[#This Row],[No用]],SetNo[[No.用]:[vlookup 用]],2,FALSE)</f>
        <v>202</v>
      </c>
      <c r="B786">
        <f>IF(ROW()=2,1,IF(A785&lt;&gt;Block[[#This Row],[No]],1,B785+1))</f>
        <v>3</v>
      </c>
      <c r="C786" t="s">
        <v>205</v>
      </c>
      <c r="D786" t="s">
        <v>58</v>
      </c>
      <c r="E786" t="s">
        <v>24</v>
      </c>
      <c r="F786" t="s">
        <v>25</v>
      </c>
      <c r="G786" t="s">
        <v>56</v>
      </c>
      <c r="H786" t="s">
        <v>71</v>
      </c>
      <c r="I786">
        <v>1</v>
      </c>
      <c r="J786" t="s">
        <v>246</v>
      </c>
      <c r="K786" s="1" t="s">
        <v>177</v>
      </c>
      <c r="L786" s="1" t="s">
        <v>162</v>
      </c>
      <c r="M786">
        <v>25</v>
      </c>
      <c r="N786">
        <v>0</v>
      </c>
      <c r="O786">
        <v>0</v>
      </c>
      <c r="P786">
        <v>0</v>
      </c>
      <c r="X786" t="str">
        <f>Block[[#This Row],[服装]]&amp;Block[[#This Row],[名前]]&amp;Block[[#This Row],[レアリティ]]</f>
        <v>ユニフォーム玉川弘樹ICONIC</v>
      </c>
    </row>
    <row r="787" spans="1:24" x14ac:dyDescent="0.25">
      <c r="A787">
        <f>VLOOKUP(Block[[#This Row],[No用]],SetNo[[No.用]:[vlookup 用]],2,FALSE)</f>
        <v>202</v>
      </c>
      <c r="B787">
        <f>IF(ROW()=2,1,IF(A786&lt;&gt;Block[[#This Row],[No]],1,B786+1))</f>
        <v>4</v>
      </c>
      <c r="C787" t="s">
        <v>205</v>
      </c>
      <c r="D787" t="s">
        <v>58</v>
      </c>
      <c r="E787" t="s">
        <v>24</v>
      </c>
      <c r="F787" t="s">
        <v>25</v>
      </c>
      <c r="G787" t="s">
        <v>56</v>
      </c>
      <c r="H787" t="s">
        <v>71</v>
      </c>
      <c r="I787">
        <v>1</v>
      </c>
      <c r="J787" t="s">
        <v>246</v>
      </c>
      <c r="K787" s="1" t="s">
        <v>247</v>
      </c>
      <c r="L787" s="1" t="s">
        <v>162</v>
      </c>
      <c r="M787">
        <v>25</v>
      </c>
      <c r="N787">
        <v>0</v>
      </c>
      <c r="O787">
        <v>0</v>
      </c>
      <c r="P787">
        <v>0</v>
      </c>
      <c r="X787" t="str">
        <f>Block[[#This Row],[服装]]&amp;Block[[#This Row],[名前]]&amp;Block[[#This Row],[レアリティ]]</f>
        <v>ユニフォーム玉川弘樹ICONIC</v>
      </c>
    </row>
    <row r="788" spans="1:24" x14ac:dyDescent="0.25">
      <c r="A788">
        <f>VLOOKUP(Block[[#This Row],[No用]],SetNo[[No.用]:[vlookup 用]],2,FALSE)</f>
        <v>203</v>
      </c>
      <c r="B788">
        <f>IF(ROW()=2,1,IF(A787&lt;&gt;Block[[#This Row],[No]],1,B787+1))</f>
        <v>1</v>
      </c>
      <c r="C788" t="s">
        <v>205</v>
      </c>
      <c r="D788" t="s">
        <v>59</v>
      </c>
      <c r="E788" t="s">
        <v>24</v>
      </c>
      <c r="F788" t="s">
        <v>21</v>
      </c>
      <c r="G788" t="s">
        <v>56</v>
      </c>
      <c r="H788" t="s">
        <v>71</v>
      </c>
      <c r="I788">
        <v>0</v>
      </c>
      <c r="J788" t="s">
        <v>246</v>
      </c>
      <c r="M788">
        <v>0</v>
      </c>
      <c r="N788">
        <v>0</v>
      </c>
      <c r="O788">
        <v>0</v>
      </c>
      <c r="P788">
        <v>0</v>
      </c>
      <c r="X788" t="str">
        <f>Block[[#This Row],[服装]]&amp;Block[[#This Row],[名前]]&amp;Block[[#This Row],[レアリティ]]</f>
        <v>ユニフォーム桜井大河ICONIC</v>
      </c>
    </row>
    <row r="789" spans="1:24" x14ac:dyDescent="0.25">
      <c r="A789">
        <f>VLOOKUP(Block[[#This Row],[No用]],SetNo[[No.用]:[vlookup 用]],2,FALSE)</f>
        <v>204</v>
      </c>
      <c r="B789">
        <f>IF(ROW()=2,1,IF(A788&lt;&gt;Block[[#This Row],[No]],1,B788+1))</f>
        <v>1</v>
      </c>
      <c r="C789" t="s">
        <v>205</v>
      </c>
      <c r="D789" t="s">
        <v>60</v>
      </c>
      <c r="E789" t="s">
        <v>24</v>
      </c>
      <c r="F789" t="s">
        <v>31</v>
      </c>
      <c r="G789" t="s">
        <v>56</v>
      </c>
      <c r="H789" t="s">
        <v>71</v>
      </c>
      <c r="I789">
        <v>1</v>
      </c>
      <c r="J789" t="s">
        <v>246</v>
      </c>
      <c r="K789" s="1" t="s">
        <v>174</v>
      </c>
      <c r="L789" s="1" t="s">
        <v>162</v>
      </c>
      <c r="M789">
        <v>27</v>
      </c>
      <c r="N789">
        <v>0</v>
      </c>
      <c r="O789">
        <v>0</v>
      </c>
      <c r="P789">
        <v>0</v>
      </c>
      <c r="X789" t="str">
        <f>Block[[#This Row],[服装]]&amp;Block[[#This Row],[名前]]&amp;Block[[#This Row],[レアリティ]]</f>
        <v>ユニフォーム芳賀良治ICONIC</v>
      </c>
    </row>
    <row r="790" spans="1:24" x14ac:dyDescent="0.25">
      <c r="A790">
        <f>VLOOKUP(Block[[#This Row],[No用]],SetNo[[No.用]:[vlookup 用]],2,FALSE)</f>
        <v>204</v>
      </c>
      <c r="B790">
        <f>IF(ROW()=2,1,IF(A789&lt;&gt;Block[[#This Row],[No]],1,B789+1))</f>
        <v>2</v>
      </c>
      <c r="C790" t="s">
        <v>205</v>
      </c>
      <c r="D790" t="s">
        <v>60</v>
      </c>
      <c r="E790" t="s">
        <v>24</v>
      </c>
      <c r="F790" t="s">
        <v>31</v>
      </c>
      <c r="G790" t="s">
        <v>56</v>
      </c>
      <c r="H790" t="s">
        <v>71</v>
      </c>
      <c r="I790">
        <v>1</v>
      </c>
      <c r="J790" t="s">
        <v>246</v>
      </c>
      <c r="K790" s="1" t="s">
        <v>175</v>
      </c>
      <c r="L790" s="1" t="s">
        <v>162</v>
      </c>
      <c r="M790">
        <v>27</v>
      </c>
      <c r="N790">
        <v>0</v>
      </c>
      <c r="O790">
        <v>0</v>
      </c>
      <c r="P790">
        <v>0</v>
      </c>
      <c r="X790" t="str">
        <f>Block[[#This Row],[服装]]&amp;Block[[#This Row],[名前]]&amp;Block[[#This Row],[レアリティ]]</f>
        <v>ユニフォーム芳賀良治ICONIC</v>
      </c>
    </row>
    <row r="791" spans="1:24" x14ac:dyDescent="0.25">
      <c r="A791">
        <f>VLOOKUP(Block[[#This Row],[No用]],SetNo[[No.用]:[vlookup 用]],2,FALSE)</f>
        <v>204</v>
      </c>
      <c r="B791">
        <f>IF(ROW()=2,1,IF(A790&lt;&gt;Block[[#This Row],[No]],1,B790+1))</f>
        <v>3</v>
      </c>
      <c r="C791" t="s">
        <v>205</v>
      </c>
      <c r="D791" t="s">
        <v>60</v>
      </c>
      <c r="E791" t="s">
        <v>24</v>
      </c>
      <c r="F791" t="s">
        <v>31</v>
      </c>
      <c r="G791" t="s">
        <v>56</v>
      </c>
      <c r="H791" t="s">
        <v>71</v>
      </c>
      <c r="I791">
        <v>1</v>
      </c>
      <c r="J791" t="s">
        <v>246</v>
      </c>
      <c r="K791" s="1" t="s">
        <v>247</v>
      </c>
      <c r="L791" s="1" t="s">
        <v>162</v>
      </c>
      <c r="M791">
        <v>26</v>
      </c>
      <c r="N791">
        <v>0</v>
      </c>
      <c r="O791">
        <v>0</v>
      </c>
      <c r="P791">
        <v>0</v>
      </c>
      <c r="X791" t="str">
        <f>Block[[#This Row],[服装]]&amp;Block[[#This Row],[名前]]&amp;Block[[#This Row],[レアリティ]]</f>
        <v>ユニフォーム芳賀良治ICONIC</v>
      </c>
    </row>
    <row r="792" spans="1:24" x14ac:dyDescent="0.25">
      <c r="A792">
        <f>VLOOKUP(Block[[#This Row],[No用]],SetNo[[No.用]:[vlookup 用]],2,FALSE)</f>
        <v>205</v>
      </c>
      <c r="B792">
        <f>IF(ROW()=2,1,IF(A791&lt;&gt;Block[[#This Row],[No]],1,B791+1))</f>
        <v>1</v>
      </c>
      <c r="C792" t="s">
        <v>205</v>
      </c>
      <c r="D792" t="s">
        <v>61</v>
      </c>
      <c r="E792" t="s">
        <v>24</v>
      </c>
      <c r="F792" t="s">
        <v>26</v>
      </c>
      <c r="G792" t="s">
        <v>56</v>
      </c>
      <c r="H792" t="s">
        <v>71</v>
      </c>
      <c r="I792">
        <v>1</v>
      </c>
      <c r="J792" t="s">
        <v>246</v>
      </c>
      <c r="K792" s="1" t="s">
        <v>174</v>
      </c>
      <c r="L792" s="1" t="s">
        <v>173</v>
      </c>
      <c r="M792">
        <v>35</v>
      </c>
      <c r="N792">
        <v>0</v>
      </c>
      <c r="O792">
        <v>0</v>
      </c>
      <c r="P792">
        <v>0</v>
      </c>
      <c r="X792" t="str">
        <f>Block[[#This Row],[服装]]&amp;Block[[#This Row],[名前]]&amp;Block[[#This Row],[レアリティ]]</f>
        <v>ユニフォーム渋谷陸斗ICONIC</v>
      </c>
    </row>
    <row r="793" spans="1:24" x14ac:dyDescent="0.25">
      <c r="A793">
        <f>VLOOKUP(Block[[#This Row],[No用]],SetNo[[No.用]:[vlookup 用]],2,FALSE)</f>
        <v>205</v>
      </c>
      <c r="B793">
        <f>IF(ROW()=2,1,IF(A792&lt;&gt;Block[[#This Row],[No]],1,B792+1))</f>
        <v>2</v>
      </c>
      <c r="C793" t="s">
        <v>205</v>
      </c>
      <c r="D793" t="s">
        <v>61</v>
      </c>
      <c r="E793" t="s">
        <v>24</v>
      </c>
      <c r="F793" t="s">
        <v>26</v>
      </c>
      <c r="G793" t="s">
        <v>56</v>
      </c>
      <c r="H793" t="s">
        <v>71</v>
      </c>
      <c r="I793">
        <v>1</v>
      </c>
      <c r="J793" t="s">
        <v>246</v>
      </c>
      <c r="K793" s="1" t="s">
        <v>175</v>
      </c>
      <c r="L793" s="1" t="s">
        <v>173</v>
      </c>
      <c r="M793">
        <v>35</v>
      </c>
      <c r="N793">
        <v>0</v>
      </c>
      <c r="O793">
        <v>0</v>
      </c>
      <c r="P793">
        <v>0</v>
      </c>
      <c r="X793" t="str">
        <f>Block[[#This Row],[服装]]&amp;Block[[#This Row],[名前]]&amp;Block[[#This Row],[レアリティ]]</f>
        <v>ユニフォーム渋谷陸斗ICONIC</v>
      </c>
    </row>
    <row r="794" spans="1:24" x14ac:dyDescent="0.25">
      <c r="A794">
        <f>VLOOKUP(Block[[#This Row],[No用]],SetNo[[No.用]:[vlookup 用]],2,FALSE)</f>
        <v>205</v>
      </c>
      <c r="B794">
        <f>IF(ROW()=2,1,IF(A793&lt;&gt;Block[[#This Row],[No]],1,B793+1))</f>
        <v>3</v>
      </c>
      <c r="C794" t="s">
        <v>205</v>
      </c>
      <c r="D794" t="s">
        <v>61</v>
      </c>
      <c r="E794" t="s">
        <v>24</v>
      </c>
      <c r="F794" t="s">
        <v>26</v>
      </c>
      <c r="G794" t="s">
        <v>56</v>
      </c>
      <c r="H794" t="s">
        <v>71</v>
      </c>
      <c r="I794">
        <v>1</v>
      </c>
      <c r="J794" t="s">
        <v>246</v>
      </c>
      <c r="K794" s="1" t="s">
        <v>179</v>
      </c>
      <c r="L794" s="1" t="s">
        <v>173</v>
      </c>
      <c r="M794">
        <v>42</v>
      </c>
      <c r="N794">
        <v>0</v>
      </c>
      <c r="O794">
        <v>0</v>
      </c>
      <c r="P794">
        <v>0</v>
      </c>
      <c r="X794" t="str">
        <f>Block[[#This Row],[服装]]&amp;Block[[#This Row],[名前]]&amp;Block[[#This Row],[レアリティ]]</f>
        <v>ユニフォーム渋谷陸斗ICONIC</v>
      </c>
    </row>
    <row r="795" spans="1:24" x14ac:dyDescent="0.25">
      <c r="A795">
        <f>VLOOKUP(Block[[#This Row],[No用]],SetNo[[No.用]:[vlookup 用]],2,FALSE)</f>
        <v>205</v>
      </c>
      <c r="B795">
        <f>IF(ROW()=2,1,IF(A794&lt;&gt;Block[[#This Row],[No]],1,B794+1))</f>
        <v>4</v>
      </c>
      <c r="C795" t="s">
        <v>205</v>
      </c>
      <c r="D795" t="s">
        <v>61</v>
      </c>
      <c r="E795" t="s">
        <v>24</v>
      </c>
      <c r="F795" t="s">
        <v>26</v>
      </c>
      <c r="G795" t="s">
        <v>56</v>
      </c>
      <c r="H795" t="s">
        <v>71</v>
      </c>
      <c r="I795">
        <v>1</v>
      </c>
      <c r="J795" t="s">
        <v>246</v>
      </c>
      <c r="K795" s="1" t="s">
        <v>177</v>
      </c>
      <c r="L795" s="1" t="s">
        <v>162</v>
      </c>
      <c r="M795">
        <v>32</v>
      </c>
      <c r="N795">
        <v>0</v>
      </c>
      <c r="O795">
        <v>0</v>
      </c>
      <c r="P795">
        <v>0</v>
      </c>
      <c r="X795" t="str">
        <f>Block[[#This Row],[服装]]&amp;Block[[#This Row],[名前]]&amp;Block[[#This Row],[レアリティ]]</f>
        <v>ユニフォーム渋谷陸斗ICONIC</v>
      </c>
    </row>
    <row r="796" spans="1:24" x14ac:dyDescent="0.25">
      <c r="A796">
        <f>VLOOKUP(Block[[#This Row],[No用]],SetNo[[No.用]:[vlookup 用]],2,FALSE)</f>
        <v>205</v>
      </c>
      <c r="B796">
        <f>IF(ROW()=2,1,IF(A795&lt;&gt;Block[[#This Row],[No]],1,B795+1))</f>
        <v>5</v>
      </c>
      <c r="C796" t="s">
        <v>205</v>
      </c>
      <c r="D796" t="s">
        <v>61</v>
      </c>
      <c r="E796" t="s">
        <v>24</v>
      </c>
      <c r="F796" t="s">
        <v>26</v>
      </c>
      <c r="G796" t="s">
        <v>56</v>
      </c>
      <c r="H796" t="s">
        <v>71</v>
      </c>
      <c r="I796">
        <v>1</v>
      </c>
      <c r="J796" t="s">
        <v>246</v>
      </c>
      <c r="K796" s="1" t="s">
        <v>247</v>
      </c>
      <c r="L796" s="1" t="s">
        <v>162</v>
      </c>
      <c r="M796">
        <v>32</v>
      </c>
      <c r="N796">
        <v>0</v>
      </c>
      <c r="O796">
        <v>0</v>
      </c>
      <c r="P796">
        <v>0</v>
      </c>
      <c r="X796" t="str">
        <f>Block[[#This Row],[服装]]&amp;Block[[#This Row],[名前]]&amp;Block[[#This Row],[レアリティ]]</f>
        <v>ユニフォーム渋谷陸斗ICONIC</v>
      </c>
    </row>
    <row r="797" spans="1:24" x14ac:dyDescent="0.25">
      <c r="A797">
        <f>VLOOKUP(Block[[#This Row],[No用]],SetNo[[No.用]:[vlookup 用]],2,FALSE)</f>
        <v>205</v>
      </c>
      <c r="B797">
        <f>IF(ROW()=2,1,IF(A796&lt;&gt;Block[[#This Row],[No]],1,B796+1))</f>
        <v>6</v>
      </c>
      <c r="C797" t="s">
        <v>205</v>
      </c>
      <c r="D797" t="s">
        <v>61</v>
      </c>
      <c r="E797" t="s">
        <v>24</v>
      </c>
      <c r="F797" t="s">
        <v>26</v>
      </c>
      <c r="G797" t="s">
        <v>56</v>
      </c>
      <c r="H797" t="s">
        <v>71</v>
      </c>
      <c r="I797">
        <v>1</v>
      </c>
      <c r="J797" t="s">
        <v>246</v>
      </c>
      <c r="K797" s="1" t="s">
        <v>183</v>
      </c>
      <c r="L797" s="1" t="s">
        <v>224</v>
      </c>
      <c r="M797">
        <v>45</v>
      </c>
      <c r="N797">
        <v>0</v>
      </c>
      <c r="O797">
        <v>55</v>
      </c>
      <c r="P797">
        <v>0</v>
      </c>
      <c r="X797" t="str">
        <f>Block[[#This Row],[服装]]&amp;Block[[#This Row],[名前]]&amp;Block[[#This Row],[レアリティ]]</f>
        <v>ユニフォーム渋谷陸斗ICONIC</v>
      </c>
    </row>
    <row r="798" spans="1:24" x14ac:dyDescent="0.25">
      <c r="A798">
        <f>VLOOKUP(Block[[#This Row],[No用]],SetNo[[No.用]:[vlookup 用]],2,FALSE)</f>
        <v>206</v>
      </c>
      <c r="B798">
        <f>IF(ROW()=2,1,IF(A797&lt;&gt;Block[[#This Row],[No]],1,B797+1))</f>
        <v>1</v>
      </c>
      <c r="C798" t="s">
        <v>205</v>
      </c>
      <c r="D798" t="s">
        <v>62</v>
      </c>
      <c r="E798" t="s">
        <v>24</v>
      </c>
      <c r="F798" t="s">
        <v>25</v>
      </c>
      <c r="G798" t="s">
        <v>56</v>
      </c>
      <c r="H798" t="s">
        <v>71</v>
      </c>
      <c r="I798">
        <v>1</v>
      </c>
      <c r="J798" t="s">
        <v>246</v>
      </c>
      <c r="K798" s="1" t="s">
        <v>174</v>
      </c>
      <c r="L798" s="1" t="s">
        <v>162</v>
      </c>
      <c r="M798">
        <v>26</v>
      </c>
      <c r="N798">
        <v>0</v>
      </c>
      <c r="O798">
        <v>0</v>
      </c>
      <c r="P798">
        <v>0</v>
      </c>
      <c r="X798" t="str">
        <f>Block[[#This Row],[服装]]&amp;Block[[#This Row],[名前]]&amp;Block[[#This Row],[レアリティ]]</f>
        <v>ユニフォーム池尻隼人ICONIC</v>
      </c>
    </row>
    <row r="799" spans="1:24" x14ac:dyDescent="0.25">
      <c r="A799">
        <f>VLOOKUP(Block[[#This Row],[No用]],SetNo[[No.用]:[vlookup 用]],2,FALSE)</f>
        <v>206</v>
      </c>
      <c r="B799">
        <f>IF(ROW()=2,1,IF(A798&lt;&gt;Block[[#This Row],[No]],1,B798+1))</f>
        <v>2</v>
      </c>
      <c r="C799" t="s">
        <v>205</v>
      </c>
      <c r="D799" t="s">
        <v>62</v>
      </c>
      <c r="E799" t="s">
        <v>24</v>
      </c>
      <c r="F799" t="s">
        <v>25</v>
      </c>
      <c r="G799" t="s">
        <v>56</v>
      </c>
      <c r="H799" t="s">
        <v>71</v>
      </c>
      <c r="I799">
        <v>1</v>
      </c>
      <c r="J799" t="s">
        <v>246</v>
      </c>
      <c r="K799" s="1" t="s">
        <v>175</v>
      </c>
      <c r="L799" s="1" t="s">
        <v>162</v>
      </c>
      <c r="M799">
        <v>26</v>
      </c>
      <c r="N799">
        <v>0</v>
      </c>
      <c r="O799">
        <v>0</v>
      </c>
      <c r="P799">
        <v>0</v>
      </c>
      <c r="X799" t="str">
        <f>Block[[#This Row],[服装]]&amp;Block[[#This Row],[名前]]&amp;Block[[#This Row],[レアリティ]]</f>
        <v>ユニフォーム池尻隼人ICONIC</v>
      </c>
    </row>
    <row r="800" spans="1:24" x14ac:dyDescent="0.25">
      <c r="A800">
        <f>VLOOKUP(Block[[#This Row],[No用]],SetNo[[No.用]:[vlookup 用]],2,FALSE)</f>
        <v>206</v>
      </c>
      <c r="B800">
        <f>IF(ROW()=2,1,IF(A799&lt;&gt;Block[[#This Row],[No]],1,B799+1))</f>
        <v>3</v>
      </c>
      <c r="C800" t="s">
        <v>205</v>
      </c>
      <c r="D800" t="s">
        <v>62</v>
      </c>
      <c r="E800" t="s">
        <v>24</v>
      </c>
      <c r="F800" t="s">
        <v>25</v>
      </c>
      <c r="G800" t="s">
        <v>56</v>
      </c>
      <c r="H800" t="s">
        <v>71</v>
      </c>
      <c r="I800">
        <v>1</v>
      </c>
      <c r="J800" t="s">
        <v>246</v>
      </c>
      <c r="K800" s="1" t="s">
        <v>177</v>
      </c>
      <c r="L800" s="1" t="s">
        <v>162</v>
      </c>
      <c r="M800">
        <v>26</v>
      </c>
      <c r="N800">
        <v>0</v>
      </c>
      <c r="O800">
        <v>0</v>
      </c>
      <c r="P800">
        <v>0</v>
      </c>
      <c r="X800" t="str">
        <f>Block[[#This Row],[服装]]&amp;Block[[#This Row],[名前]]&amp;Block[[#This Row],[レアリティ]]</f>
        <v>ユニフォーム池尻隼人ICONIC</v>
      </c>
    </row>
    <row r="801" spans="1:24" x14ac:dyDescent="0.25">
      <c r="A801">
        <f>VLOOKUP(Block[[#This Row],[No用]],SetNo[[No.用]:[vlookup 用]],2,FALSE)</f>
        <v>206</v>
      </c>
      <c r="B801">
        <f>IF(ROW()=2,1,IF(A800&lt;&gt;Block[[#This Row],[No]],1,B800+1))</f>
        <v>4</v>
      </c>
      <c r="C801" t="s">
        <v>205</v>
      </c>
      <c r="D801" t="s">
        <v>62</v>
      </c>
      <c r="E801" t="s">
        <v>24</v>
      </c>
      <c r="F801" t="s">
        <v>25</v>
      </c>
      <c r="G801" t="s">
        <v>56</v>
      </c>
      <c r="H801" t="s">
        <v>71</v>
      </c>
      <c r="I801">
        <v>1</v>
      </c>
      <c r="J801" t="s">
        <v>246</v>
      </c>
      <c r="K801" s="1" t="s">
        <v>247</v>
      </c>
      <c r="L801" s="1" t="s">
        <v>162</v>
      </c>
      <c r="M801">
        <v>26</v>
      </c>
      <c r="N801">
        <v>0</v>
      </c>
      <c r="O801">
        <v>0</v>
      </c>
      <c r="P801">
        <v>0</v>
      </c>
      <c r="X801" t="str">
        <f>Block[[#This Row],[服装]]&amp;Block[[#This Row],[名前]]&amp;Block[[#This Row],[レアリティ]]</f>
        <v>ユニフォーム池尻隼人ICONIC</v>
      </c>
    </row>
    <row r="802" spans="1:24" x14ac:dyDescent="0.25">
      <c r="A802">
        <f>VLOOKUP(Block[[#This Row],[No用]],SetNo[[No.用]:[vlookup 用]],2,FALSE)</f>
        <v>207</v>
      </c>
      <c r="B802">
        <f>IF(ROW()=2,1,IF(A801&lt;&gt;Block[[#This Row],[No]],1,B801+1))</f>
        <v>1</v>
      </c>
      <c r="C802" s="1" t="s">
        <v>759</v>
      </c>
      <c r="D802" s="1" t="s">
        <v>62</v>
      </c>
      <c r="E802" s="1" t="s">
        <v>77</v>
      </c>
      <c r="F802" s="1" t="s">
        <v>25</v>
      </c>
      <c r="G802" s="1" t="s">
        <v>56</v>
      </c>
      <c r="H802" s="1" t="s">
        <v>71</v>
      </c>
      <c r="I802">
        <v>1</v>
      </c>
      <c r="J802" t="s">
        <v>246</v>
      </c>
      <c r="K802" s="1" t="s">
        <v>174</v>
      </c>
      <c r="L802" s="1" t="s">
        <v>162</v>
      </c>
      <c r="M802">
        <v>26</v>
      </c>
      <c r="N802">
        <v>0</v>
      </c>
      <c r="O802">
        <v>0</v>
      </c>
      <c r="P802">
        <v>0</v>
      </c>
      <c r="X802" t="str">
        <f>Block[[#This Row],[服装]]&amp;Block[[#This Row],[名前]]&amp;Block[[#This Row],[レアリティ]]</f>
        <v>文化祭2池尻隼人ICONIC</v>
      </c>
    </row>
    <row r="803" spans="1:24" x14ac:dyDescent="0.25">
      <c r="A803">
        <f>VLOOKUP(Block[[#This Row],[No用]],SetNo[[No.用]:[vlookup 用]],2,FALSE)</f>
        <v>207</v>
      </c>
      <c r="B803">
        <f>IF(ROW()=2,1,IF(A802&lt;&gt;Block[[#This Row],[No]],1,B802+1))</f>
        <v>2</v>
      </c>
      <c r="C803" s="1" t="s">
        <v>759</v>
      </c>
      <c r="D803" s="1" t="s">
        <v>62</v>
      </c>
      <c r="E803" s="1" t="s">
        <v>77</v>
      </c>
      <c r="F803" s="1" t="s">
        <v>25</v>
      </c>
      <c r="G803" s="1" t="s">
        <v>56</v>
      </c>
      <c r="H803" s="1" t="s">
        <v>71</v>
      </c>
      <c r="I803">
        <v>1</v>
      </c>
      <c r="J803" t="s">
        <v>246</v>
      </c>
      <c r="K803" s="1" t="s">
        <v>175</v>
      </c>
      <c r="L803" s="1" t="s">
        <v>162</v>
      </c>
      <c r="M803">
        <v>26</v>
      </c>
      <c r="N803">
        <v>0</v>
      </c>
      <c r="O803">
        <v>0</v>
      </c>
      <c r="P803">
        <v>0</v>
      </c>
      <c r="X803" t="str">
        <f>Block[[#This Row],[服装]]&amp;Block[[#This Row],[名前]]&amp;Block[[#This Row],[レアリティ]]</f>
        <v>文化祭2池尻隼人ICONIC</v>
      </c>
    </row>
    <row r="804" spans="1:24" x14ac:dyDescent="0.25">
      <c r="A804">
        <f>VLOOKUP(Block[[#This Row],[No用]],SetNo[[No.用]:[vlookup 用]],2,FALSE)</f>
        <v>207</v>
      </c>
      <c r="B804">
        <f>IF(ROW()=2,1,IF(A803&lt;&gt;Block[[#This Row],[No]],1,B803+1))</f>
        <v>3</v>
      </c>
      <c r="C804" s="1" t="s">
        <v>759</v>
      </c>
      <c r="D804" s="1" t="s">
        <v>62</v>
      </c>
      <c r="E804" s="1" t="s">
        <v>77</v>
      </c>
      <c r="F804" s="1" t="s">
        <v>25</v>
      </c>
      <c r="G804" s="1" t="s">
        <v>56</v>
      </c>
      <c r="H804" s="1" t="s">
        <v>71</v>
      </c>
      <c r="I804">
        <v>1</v>
      </c>
      <c r="J804" t="s">
        <v>246</v>
      </c>
      <c r="K804" s="1" t="s">
        <v>177</v>
      </c>
      <c r="L804" s="1" t="s">
        <v>162</v>
      </c>
      <c r="M804">
        <v>26</v>
      </c>
      <c r="N804">
        <v>0</v>
      </c>
      <c r="O804">
        <v>0</v>
      </c>
      <c r="P804">
        <v>0</v>
      </c>
      <c r="X804" t="str">
        <f>Block[[#This Row],[服装]]&amp;Block[[#This Row],[名前]]&amp;Block[[#This Row],[レアリティ]]</f>
        <v>文化祭2池尻隼人ICONIC</v>
      </c>
    </row>
    <row r="805" spans="1:24" x14ac:dyDescent="0.25">
      <c r="A805">
        <f>VLOOKUP(Block[[#This Row],[No用]],SetNo[[No.用]:[vlookup 用]],2,FALSE)</f>
        <v>207</v>
      </c>
      <c r="B805">
        <f>IF(ROW()=2,1,IF(A804&lt;&gt;Block[[#This Row],[No]],1,B804+1))</f>
        <v>4</v>
      </c>
      <c r="C805" s="1" t="s">
        <v>759</v>
      </c>
      <c r="D805" s="1" t="s">
        <v>62</v>
      </c>
      <c r="E805" s="1" t="s">
        <v>77</v>
      </c>
      <c r="F805" s="1" t="s">
        <v>25</v>
      </c>
      <c r="G805" s="1" t="s">
        <v>56</v>
      </c>
      <c r="H805" s="1" t="s">
        <v>71</v>
      </c>
      <c r="I805">
        <v>1</v>
      </c>
      <c r="J805" t="s">
        <v>246</v>
      </c>
      <c r="K805" s="1" t="s">
        <v>247</v>
      </c>
      <c r="L805" s="1" t="s">
        <v>162</v>
      </c>
      <c r="M805">
        <v>26</v>
      </c>
      <c r="N805">
        <v>0</v>
      </c>
      <c r="O805">
        <v>0</v>
      </c>
      <c r="P805">
        <v>0</v>
      </c>
      <c r="X805" t="str">
        <f>Block[[#This Row],[服装]]&amp;Block[[#This Row],[名前]]&amp;Block[[#This Row],[レアリティ]]</f>
        <v>文化祭2池尻隼人ICONIC</v>
      </c>
    </row>
    <row r="806" spans="1:24" x14ac:dyDescent="0.25">
      <c r="A806">
        <f>VLOOKUP(Block[[#This Row],[No用]],SetNo[[No.用]:[vlookup 用]],2,FALSE)</f>
        <v>208</v>
      </c>
      <c r="B806">
        <f>IF(ROW()=2,1,IF(A805&lt;&gt;Block[[#This Row],[No]],1,B805+1))</f>
        <v>1</v>
      </c>
      <c r="C806" s="1" t="s">
        <v>893</v>
      </c>
      <c r="D806" s="1" t="s">
        <v>62</v>
      </c>
      <c r="E806" s="1" t="s">
        <v>73</v>
      </c>
      <c r="F806" s="1" t="s">
        <v>25</v>
      </c>
      <c r="G806" s="1" t="s">
        <v>56</v>
      </c>
      <c r="H806" s="1" t="s">
        <v>71</v>
      </c>
      <c r="I806">
        <v>1</v>
      </c>
      <c r="J806" t="s">
        <v>246</v>
      </c>
      <c r="K806" s="1" t="s">
        <v>174</v>
      </c>
      <c r="L806" s="1" t="s">
        <v>162</v>
      </c>
      <c r="M806">
        <v>26</v>
      </c>
      <c r="N806">
        <v>0</v>
      </c>
      <c r="O806">
        <v>0</v>
      </c>
      <c r="P806">
        <v>0</v>
      </c>
      <c r="X806" t="str">
        <f>Block[[#This Row],[服装]]&amp;Block[[#This Row],[名前]]&amp;Block[[#This Row],[レアリティ]]</f>
        <v>遊園地池尻隼人ICONIC</v>
      </c>
    </row>
    <row r="807" spans="1:24" x14ac:dyDescent="0.25">
      <c r="A807">
        <f>VLOOKUP(Block[[#This Row],[No用]],SetNo[[No.用]:[vlookup 用]],2,FALSE)</f>
        <v>208</v>
      </c>
      <c r="B807">
        <f>IF(ROW()=2,1,IF(A806&lt;&gt;Block[[#This Row],[No]],1,B806+1))</f>
        <v>2</v>
      </c>
      <c r="C807" s="1" t="s">
        <v>893</v>
      </c>
      <c r="D807" s="1" t="s">
        <v>62</v>
      </c>
      <c r="E807" s="1" t="s">
        <v>73</v>
      </c>
      <c r="F807" s="1" t="s">
        <v>25</v>
      </c>
      <c r="G807" s="1" t="s">
        <v>56</v>
      </c>
      <c r="H807" s="1" t="s">
        <v>71</v>
      </c>
      <c r="I807">
        <v>1</v>
      </c>
      <c r="J807" t="s">
        <v>246</v>
      </c>
      <c r="K807" s="1" t="s">
        <v>175</v>
      </c>
      <c r="L807" s="1" t="s">
        <v>162</v>
      </c>
      <c r="M807">
        <v>26</v>
      </c>
      <c r="N807">
        <v>0</v>
      </c>
      <c r="O807">
        <v>0</v>
      </c>
      <c r="P807">
        <v>0</v>
      </c>
      <c r="X807" t="str">
        <f>Block[[#This Row],[服装]]&amp;Block[[#This Row],[名前]]&amp;Block[[#This Row],[レアリティ]]</f>
        <v>遊園地池尻隼人ICONIC</v>
      </c>
    </row>
    <row r="808" spans="1:24" x14ac:dyDescent="0.25">
      <c r="A808">
        <f>VLOOKUP(Block[[#This Row],[No用]],SetNo[[No.用]:[vlookup 用]],2,FALSE)</f>
        <v>208</v>
      </c>
      <c r="B808">
        <f>IF(ROW()=2,1,IF(A807&lt;&gt;Block[[#This Row],[No]],1,B807+1))</f>
        <v>3</v>
      </c>
      <c r="C808" s="1" t="s">
        <v>893</v>
      </c>
      <c r="D808" s="1" t="s">
        <v>62</v>
      </c>
      <c r="E808" s="1" t="s">
        <v>73</v>
      </c>
      <c r="F808" s="1" t="s">
        <v>25</v>
      </c>
      <c r="G808" s="1" t="s">
        <v>56</v>
      </c>
      <c r="H808" s="1" t="s">
        <v>71</v>
      </c>
      <c r="I808">
        <v>1</v>
      </c>
      <c r="J808" t="s">
        <v>246</v>
      </c>
      <c r="K808" s="1" t="s">
        <v>177</v>
      </c>
      <c r="L808" s="1" t="s">
        <v>162</v>
      </c>
      <c r="M808">
        <v>26</v>
      </c>
      <c r="N808">
        <v>0</v>
      </c>
      <c r="O808">
        <v>0</v>
      </c>
      <c r="P808">
        <v>0</v>
      </c>
      <c r="X808" t="str">
        <f>Block[[#This Row],[服装]]&amp;Block[[#This Row],[名前]]&amp;Block[[#This Row],[レアリティ]]</f>
        <v>遊園地池尻隼人ICONIC</v>
      </c>
    </row>
    <row r="809" spans="1:24" x14ac:dyDescent="0.25">
      <c r="A809">
        <f>VLOOKUP(Block[[#This Row],[No用]],SetNo[[No.用]:[vlookup 用]],2,FALSE)</f>
        <v>208</v>
      </c>
      <c r="B809">
        <f>IF(ROW()=2,1,IF(A808&lt;&gt;Block[[#This Row],[No]],1,B808+1))</f>
        <v>4</v>
      </c>
      <c r="C809" s="1" t="s">
        <v>893</v>
      </c>
      <c r="D809" s="1" t="s">
        <v>62</v>
      </c>
      <c r="E809" s="1" t="s">
        <v>73</v>
      </c>
      <c r="F809" s="1" t="s">
        <v>25</v>
      </c>
      <c r="G809" s="1" t="s">
        <v>56</v>
      </c>
      <c r="H809" s="1" t="s">
        <v>71</v>
      </c>
      <c r="I809">
        <v>1</v>
      </c>
      <c r="J809" t="s">
        <v>246</v>
      </c>
      <c r="K809" s="1" t="s">
        <v>247</v>
      </c>
      <c r="L809" s="1" t="s">
        <v>162</v>
      </c>
      <c r="M809">
        <v>26</v>
      </c>
      <c r="N809">
        <v>0</v>
      </c>
      <c r="O809">
        <v>0</v>
      </c>
      <c r="P809">
        <v>0</v>
      </c>
      <c r="X809" t="str">
        <f>Block[[#This Row],[服装]]&amp;Block[[#This Row],[名前]]&amp;Block[[#This Row],[レアリティ]]</f>
        <v>遊園地池尻隼人ICONIC</v>
      </c>
    </row>
    <row r="810" spans="1:24" x14ac:dyDescent="0.25">
      <c r="A810">
        <f>VLOOKUP(Block[[#This Row],[No用]],SetNo[[No.用]:[vlookup 用]],2,FALSE)</f>
        <v>209</v>
      </c>
      <c r="B810">
        <f>IF(ROW()=2,1,IF(A809&lt;&gt;Block[[#This Row],[No]],1,B809+1))</f>
        <v>1</v>
      </c>
      <c r="C810" t="s">
        <v>205</v>
      </c>
      <c r="D810" t="s">
        <v>63</v>
      </c>
      <c r="E810" t="s">
        <v>28</v>
      </c>
      <c r="F810" t="s">
        <v>25</v>
      </c>
      <c r="G810" t="s">
        <v>64</v>
      </c>
      <c r="H810" t="s">
        <v>71</v>
      </c>
      <c r="I810">
        <v>1</v>
      </c>
      <c r="J810" t="s">
        <v>246</v>
      </c>
      <c r="K810" s="1" t="s">
        <v>174</v>
      </c>
      <c r="L810" s="1" t="s">
        <v>162</v>
      </c>
      <c r="M810">
        <v>26</v>
      </c>
      <c r="N810">
        <v>0</v>
      </c>
      <c r="O810">
        <v>0</v>
      </c>
      <c r="P810">
        <v>0</v>
      </c>
      <c r="X810" t="str">
        <f>Block[[#This Row],[服装]]&amp;Block[[#This Row],[名前]]&amp;Block[[#This Row],[レアリティ]]</f>
        <v>ユニフォーム十和田良樹ICONIC</v>
      </c>
    </row>
    <row r="811" spans="1:24" x14ac:dyDescent="0.25">
      <c r="A811">
        <f>VLOOKUP(Block[[#This Row],[No用]],SetNo[[No.用]:[vlookup 用]],2,FALSE)</f>
        <v>209</v>
      </c>
      <c r="B811">
        <f>IF(ROW()=2,1,IF(A810&lt;&gt;Block[[#This Row],[No]],1,B810+1))</f>
        <v>2</v>
      </c>
      <c r="C811" t="s">
        <v>205</v>
      </c>
      <c r="D811" t="s">
        <v>63</v>
      </c>
      <c r="E811" t="s">
        <v>28</v>
      </c>
      <c r="F811" t="s">
        <v>25</v>
      </c>
      <c r="G811" t="s">
        <v>64</v>
      </c>
      <c r="H811" t="s">
        <v>71</v>
      </c>
      <c r="I811">
        <v>1</v>
      </c>
      <c r="J811" t="s">
        <v>246</v>
      </c>
      <c r="K811" s="1" t="s">
        <v>175</v>
      </c>
      <c r="L811" s="1" t="s">
        <v>162</v>
      </c>
      <c r="M811">
        <v>26</v>
      </c>
      <c r="N811">
        <v>0</v>
      </c>
      <c r="O811">
        <v>0</v>
      </c>
      <c r="P811">
        <v>0</v>
      </c>
      <c r="X811" t="str">
        <f>Block[[#This Row],[服装]]&amp;Block[[#This Row],[名前]]&amp;Block[[#This Row],[レアリティ]]</f>
        <v>ユニフォーム十和田良樹ICONIC</v>
      </c>
    </row>
    <row r="812" spans="1:24" x14ac:dyDescent="0.25">
      <c r="A812">
        <f>VLOOKUP(Block[[#This Row],[No用]],SetNo[[No.用]:[vlookup 用]],2,FALSE)</f>
        <v>209</v>
      </c>
      <c r="B812">
        <f>IF(ROW()=2,1,IF(A811&lt;&gt;Block[[#This Row],[No]],1,B811+1))</f>
        <v>3</v>
      </c>
      <c r="C812" t="s">
        <v>205</v>
      </c>
      <c r="D812" t="s">
        <v>63</v>
      </c>
      <c r="E812" t="s">
        <v>28</v>
      </c>
      <c r="F812" t="s">
        <v>25</v>
      </c>
      <c r="G812" t="s">
        <v>64</v>
      </c>
      <c r="H812" t="s">
        <v>71</v>
      </c>
      <c r="I812">
        <v>1</v>
      </c>
      <c r="J812" t="s">
        <v>246</v>
      </c>
      <c r="K812" s="1" t="s">
        <v>177</v>
      </c>
      <c r="L812" s="1" t="s">
        <v>162</v>
      </c>
      <c r="M812">
        <v>26</v>
      </c>
      <c r="N812">
        <v>0</v>
      </c>
      <c r="O812">
        <v>0</v>
      </c>
      <c r="P812">
        <v>0</v>
      </c>
      <c r="X812" t="str">
        <f>Block[[#This Row],[服装]]&amp;Block[[#This Row],[名前]]&amp;Block[[#This Row],[レアリティ]]</f>
        <v>ユニフォーム十和田良樹ICONIC</v>
      </c>
    </row>
    <row r="813" spans="1:24" x14ac:dyDescent="0.25">
      <c r="A813">
        <f>VLOOKUP(Block[[#This Row],[No用]],SetNo[[No.用]:[vlookup 用]],2,FALSE)</f>
        <v>209</v>
      </c>
      <c r="B813">
        <f>IF(ROW()=2,1,IF(A812&lt;&gt;Block[[#This Row],[No]],1,B812+1))</f>
        <v>4</v>
      </c>
      <c r="C813" t="s">
        <v>205</v>
      </c>
      <c r="D813" t="s">
        <v>63</v>
      </c>
      <c r="E813" t="s">
        <v>28</v>
      </c>
      <c r="F813" t="s">
        <v>25</v>
      </c>
      <c r="G813" t="s">
        <v>64</v>
      </c>
      <c r="H813" t="s">
        <v>71</v>
      </c>
      <c r="I813">
        <v>1</v>
      </c>
      <c r="J813" t="s">
        <v>246</v>
      </c>
      <c r="K813" s="1" t="s">
        <v>247</v>
      </c>
      <c r="L813" s="1" t="s">
        <v>162</v>
      </c>
      <c r="M813">
        <v>26</v>
      </c>
      <c r="N813">
        <v>0</v>
      </c>
      <c r="O813">
        <v>0</v>
      </c>
      <c r="P813">
        <v>0</v>
      </c>
      <c r="X813" t="str">
        <f>Block[[#This Row],[服装]]&amp;Block[[#This Row],[名前]]&amp;Block[[#This Row],[レアリティ]]</f>
        <v>ユニフォーム十和田良樹ICONIC</v>
      </c>
    </row>
    <row r="814" spans="1:24" x14ac:dyDescent="0.25">
      <c r="A814">
        <f>VLOOKUP(Block[[#This Row],[No用]],SetNo[[No.用]:[vlookup 用]],2,FALSE)</f>
        <v>210</v>
      </c>
      <c r="B814">
        <f>IF(ROW()=2,1,IF(A813&lt;&gt;Block[[#This Row],[No]],1,B813+1))</f>
        <v>1</v>
      </c>
      <c r="C814" t="s">
        <v>205</v>
      </c>
      <c r="D814" t="s">
        <v>65</v>
      </c>
      <c r="E814" t="s">
        <v>28</v>
      </c>
      <c r="F814" t="s">
        <v>26</v>
      </c>
      <c r="G814" t="s">
        <v>64</v>
      </c>
      <c r="H814" t="s">
        <v>71</v>
      </c>
      <c r="I814">
        <v>1</v>
      </c>
      <c r="J814" t="s">
        <v>246</v>
      </c>
      <c r="K814" s="1" t="s">
        <v>174</v>
      </c>
      <c r="L814" s="1" t="s">
        <v>173</v>
      </c>
      <c r="M814">
        <v>35</v>
      </c>
      <c r="N814">
        <v>0</v>
      </c>
      <c r="O814">
        <v>0</v>
      </c>
      <c r="P814">
        <v>0</v>
      </c>
      <c r="X814" t="str">
        <f>Block[[#This Row],[服装]]&amp;Block[[#This Row],[名前]]&amp;Block[[#This Row],[レアリティ]]</f>
        <v>ユニフォーム森岳歩ICONIC</v>
      </c>
    </row>
    <row r="815" spans="1:24" x14ac:dyDescent="0.25">
      <c r="A815">
        <f>VLOOKUP(Block[[#This Row],[No用]],SetNo[[No.用]:[vlookup 用]],2,FALSE)</f>
        <v>210</v>
      </c>
      <c r="B815">
        <f>IF(ROW()=2,1,IF(A814&lt;&gt;Block[[#This Row],[No]],1,B814+1))</f>
        <v>2</v>
      </c>
      <c r="C815" t="s">
        <v>205</v>
      </c>
      <c r="D815" t="s">
        <v>65</v>
      </c>
      <c r="E815" t="s">
        <v>28</v>
      </c>
      <c r="F815" t="s">
        <v>26</v>
      </c>
      <c r="G815" t="s">
        <v>64</v>
      </c>
      <c r="H815" t="s">
        <v>71</v>
      </c>
      <c r="I815">
        <v>1</v>
      </c>
      <c r="J815" t="s">
        <v>246</v>
      </c>
      <c r="K815" s="1" t="s">
        <v>175</v>
      </c>
      <c r="L815" s="1" t="s">
        <v>173</v>
      </c>
      <c r="M815">
        <v>35</v>
      </c>
      <c r="N815">
        <v>0</v>
      </c>
      <c r="O815">
        <v>0</v>
      </c>
      <c r="P815">
        <v>0</v>
      </c>
      <c r="X815" t="str">
        <f>Block[[#This Row],[服装]]&amp;Block[[#This Row],[名前]]&amp;Block[[#This Row],[レアリティ]]</f>
        <v>ユニフォーム森岳歩ICONIC</v>
      </c>
    </row>
    <row r="816" spans="1:24" x14ac:dyDescent="0.25">
      <c r="A816">
        <f>VLOOKUP(Block[[#This Row],[No用]],SetNo[[No.用]:[vlookup 用]],2,FALSE)</f>
        <v>210</v>
      </c>
      <c r="B816">
        <f>IF(ROW()=2,1,IF(A815&lt;&gt;Block[[#This Row],[No]],1,B815+1))</f>
        <v>3</v>
      </c>
      <c r="C816" t="s">
        <v>205</v>
      </c>
      <c r="D816" t="s">
        <v>65</v>
      </c>
      <c r="E816" t="s">
        <v>28</v>
      </c>
      <c r="F816" t="s">
        <v>26</v>
      </c>
      <c r="G816" t="s">
        <v>64</v>
      </c>
      <c r="H816" t="s">
        <v>71</v>
      </c>
      <c r="I816">
        <v>1</v>
      </c>
      <c r="J816" t="s">
        <v>246</v>
      </c>
      <c r="K816" s="1" t="s">
        <v>192</v>
      </c>
      <c r="L816" s="1" t="s">
        <v>173</v>
      </c>
      <c r="M816">
        <v>42</v>
      </c>
      <c r="N816">
        <v>0</v>
      </c>
      <c r="O816">
        <v>0</v>
      </c>
      <c r="P816">
        <v>0</v>
      </c>
      <c r="X816" t="str">
        <f>Block[[#This Row],[服装]]&amp;Block[[#This Row],[名前]]&amp;Block[[#This Row],[レアリティ]]</f>
        <v>ユニフォーム森岳歩ICONIC</v>
      </c>
    </row>
    <row r="817" spans="1:24" x14ac:dyDescent="0.25">
      <c r="A817">
        <f>VLOOKUP(Block[[#This Row],[No用]],SetNo[[No.用]:[vlookup 用]],2,FALSE)</f>
        <v>210</v>
      </c>
      <c r="B817">
        <f>IF(ROW()=2,1,IF(A816&lt;&gt;Block[[#This Row],[No]],1,B816+1))</f>
        <v>4</v>
      </c>
      <c r="C817" t="s">
        <v>205</v>
      </c>
      <c r="D817" t="s">
        <v>65</v>
      </c>
      <c r="E817" t="s">
        <v>28</v>
      </c>
      <c r="F817" t="s">
        <v>26</v>
      </c>
      <c r="G817" t="s">
        <v>64</v>
      </c>
      <c r="H817" t="s">
        <v>71</v>
      </c>
      <c r="I817">
        <v>1</v>
      </c>
      <c r="J817" t="s">
        <v>246</v>
      </c>
      <c r="K817" s="1" t="s">
        <v>177</v>
      </c>
      <c r="L817" s="1" t="s">
        <v>162</v>
      </c>
      <c r="M817">
        <v>32</v>
      </c>
      <c r="N817">
        <v>0</v>
      </c>
      <c r="O817">
        <v>0</v>
      </c>
      <c r="P817">
        <v>0</v>
      </c>
      <c r="X817" t="str">
        <f>Block[[#This Row],[服装]]&amp;Block[[#This Row],[名前]]&amp;Block[[#This Row],[レアリティ]]</f>
        <v>ユニフォーム森岳歩ICONIC</v>
      </c>
    </row>
    <row r="818" spans="1:24" x14ac:dyDescent="0.25">
      <c r="A818">
        <f>VLOOKUP(Block[[#This Row],[No用]],SetNo[[No.用]:[vlookup 用]],2,FALSE)</f>
        <v>210</v>
      </c>
      <c r="B818">
        <f>IF(ROW()=2,1,IF(A817&lt;&gt;Block[[#This Row],[No]],1,B817+1))</f>
        <v>5</v>
      </c>
      <c r="C818" t="s">
        <v>205</v>
      </c>
      <c r="D818" t="s">
        <v>65</v>
      </c>
      <c r="E818" t="s">
        <v>28</v>
      </c>
      <c r="F818" t="s">
        <v>26</v>
      </c>
      <c r="G818" t="s">
        <v>64</v>
      </c>
      <c r="H818" t="s">
        <v>71</v>
      </c>
      <c r="I818">
        <v>1</v>
      </c>
      <c r="J818" t="s">
        <v>246</v>
      </c>
      <c r="K818" s="1" t="s">
        <v>247</v>
      </c>
      <c r="L818" s="1" t="s">
        <v>162</v>
      </c>
      <c r="M818">
        <v>32</v>
      </c>
      <c r="N818">
        <v>0</v>
      </c>
      <c r="O818">
        <v>0</v>
      </c>
      <c r="P818">
        <v>0</v>
      </c>
      <c r="X818" t="str">
        <f>Block[[#This Row],[服装]]&amp;Block[[#This Row],[名前]]&amp;Block[[#This Row],[レアリティ]]</f>
        <v>ユニフォーム森岳歩ICONIC</v>
      </c>
    </row>
    <row r="819" spans="1:24" x14ac:dyDescent="0.25">
      <c r="A819">
        <f>VLOOKUP(Block[[#This Row],[No用]],SetNo[[No.用]:[vlookup 用]],2,FALSE)</f>
        <v>210</v>
      </c>
      <c r="B819">
        <f>IF(ROW()=2,1,IF(A818&lt;&gt;Block[[#This Row],[No]],1,B818+1))</f>
        <v>6</v>
      </c>
      <c r="C819" t="s">
        <v>205</v>
      </c>
      <c r="D819" t="s">
        <v>65</v>
      </c>
      <c r="E819" t="s">
        <v>28</v>
      </c>
      <c r="F819" t="s">
        <v>26</v>
      </c>
      <c r="G819" t="s">
        <v>64</v>
      </c>
      <c r="H819" t="s">
        <v>71</v>
      </c>
      <c r="I819">
        <v>1</v>
      </c>
      <c r="J819" t="s">
        <v>246</v>
      </c>
      <c r="K819" s="1" t="s">
        <v>183</v>
      </c>
      <c r="L819" s="1" t="s">
        <v>224</v>
      </c>
      <c r="M819">
        <v>44</v>
      </c>
      <c r="N819">
        <v>0</v>
      </c>
      <c r="O819">
        <v>54</v>
      </c>
      <c r="P819">
        <v>0</v>
      </c>
      <c r="X819" t="str">
        <f>Block[[#This Row],[服装]]&amp;Block[[#This Row],[名前]]&amp;Block[[#This Row],[レアリティ]]</f>
        <v>ユニフォーム森岳歩ICONIC</v>
      </c>
    </row>
    <row r="820" spans="1:24" x14ac:dyDescent="0.25">
      <c r="A820">
        <f>VLOOKUP(Block[[#This Row],[No用]],SetNo[[No.用]:[vlookup 用]],2,FALSE)</f>
        <v>211</v>
      </c>
      <c r="B820">
        <f>IF(ROW()=2,1,IF(A819&lt;&gt;Block[[#This Row],[No]],1,B819+1))</f>
        <v>1</v>
      </c>
      <c r="C820" t="s">
        <v>205</v>
      </c>
      <c r="D820" t="s">
        <v>66</v>
      </c>
      <c r="E820" t="s">
        <v>24</v>
      </c>
      <c r="F820" t="s">
        <v>25</v>
      </c>
      <c r="G820" t="s">
        <v>64</v>
      </c>
      <c r="H820" t="s">
        <v>71</v>
      </c>
      <c r="I820">
        <v>1</v>
      </c>
      <c r="J820" t="s">
        <v>246</v>
      </c>
      <c r="K820" s="1" t="s">
        <v>174</v>
      </c>
      <c r="L820" s="1" t="s">
        <v>162</v>
      </c>
      <c r="M820">
        <v>26</v>
      </c>
      <c r="N820">
        <v>0</v>
      </c>
      <c r="O820">
        <v>0</v>
      </c>
      <c r="P820">
        <v>0</v>
      </c>
      <c r="X820" t="str">
        <f>Block[[#This Row],[服装]]&amp;Block[[#This Row],[名前]]&amp;Block[[#This Row],[レアリティ]]</f>
        <v>ユニフォーム唐松拓巳ICONIC</v>
      </c>
    </row>
    <row r="821" spans="1:24" x14ac:dyDescent="0.25">
      <c r="A821">
        <f>VLOOKUP(Block[[#This Row],[No用]],SetNo[[No.用]:[vlookup 用]],2,FALSE)</f>
        <v>211</v>
      </c>
      <c r="B821">
        <f>IF(ROW()=2,1,IF(A820&lt;&gt;Block[[#This Row],[No]],1,B820+1))</f>
        <v>2</v>
      </c>
      <c r="C821" t="s">
        <v>205</v>
      </c>
      <c r="D821" t="s">
        <v>66</v>
      </c>
      <c r="E821" t="s">
        <v>24</v>
      </c>
      <c r="F821" t="s">
        <v>25</v>
      </c>
      <c r="G821" t="s">
        <v>64</v>
      </c>
      <c r="H821" t="s">
        <v>71</v>
      </c>
      <c r="I821">
        <v>1</v>
      </c>
      <c r="J821" t="s">
        <v>246</v>
      </c>
      <c r="K821" s="1" t="s">
        <v>175</v>
      </c>
      <c r="L821" s="1" t="s">
        <v>162</v>
      </c>
      <c r="M821">
        <v>26</v>
      </c>
      <c r="N821">
        <v>0</v>
      </c>
      <c r="O821">
        <v>0</v>
      </c>
      <c r="P821">
        <v>0</v>
      </c>
      <c r="X821" t="str">
        <f>Block[[#This Row],[服装]]&amp;Block[[#This Row],[名前]]&amp;Block[[#This Row],[レアリティ]]</f>
        <v>ユニフォーム唐松拓巳ICONIC</v>
      </c>
    </row>
    <row r="822" spans="1:24" x14ac:dyDescent="0.25">
      <c r="A822">
        <f>VLOOKUP(Block[[#This Row],[No用]],SetNo[[No.用]:[vlookup 用]],2,FALSE)</f>
        <v>211</v>
      </c>
      <c r="B822">
        <f>IF(ROW()=2,1,IF(A821&lt;&gt;Block[[#This Row],[No]],1,B821+1))</f>
        <v>3</v>
      </c>
      <c r="C822" t="s">
        <v>205</v>
      </c>
      <c r="D822" t="s">
        <v>66</v>
      </c>
      <c r="E822" t="s">
        <v>24</v>
      </c>
      <c r="F822" t="s">
        <v>25</v>
      </c>
      <c r="G822" t="s">
        <v>64</v>
      </c>
      <c r="H822" t="s">
        <v>71</v>
      </c>
      <c r="I822">
        <v>1</v>
      </c>
      <c r="J822" t="s">
        <v>246</v>
      </c>
      <c r="K822" s="1" t="s">
        <v>177</v>
      </c>
      <c r="L822" s="1" t="s">
        <v>162</v>
      </c>
      <c r="M822">
        <v>26</v>
      </c>
      <c r="N822">
        <v>0</v>
      </c>
      <c r="O822">
        <v>0</v>
      </c>
      <c r="P822">
        <v>0</v>
      </c>
      <c r="X822" t="str">
        <f>Block[[#This Row],[服装]]&amp;Block[[#This Row],[名前]]&amp;Block[[#This Row],[レアリティ]]</f>
        <v>ユニフォーム唐松拓巳ICONIC</v>
      </c>
    </row>
    <row r="823" spans="1:24" x14ac:dyDescent="0.25">
      <c r="A823">
        <f>VLOOKUP(Block[[#This Row],[No用]],SetNo[[No.用]:[vlookup 用]],2,FALSE)</f>
        <v>211</v>
      </c>
      <c r="B823">
        <f>IF(ROW()=2,1,IF(A822&lt;&gt;Block[[#This Row],[No]],1,B822+1))</f>
        <v>4</v>
      </c>
      <c r="C823" t="s">
        <v>205</v>
      </c>
      <c r="D823" t="s">
        <v>66</v>
      </c>
      <c r="E823" t="s">
        <v>24</v>
      </c>
      <c r="F823" t="s">
        <v>25</v>
      </c>
      <c r="G823" t="s">
        <v>64</v>
      </c>
      <c r="H823" t="s">
        <v>71</v>
      </c>
      <c r="I823">
        <v>1</v>
      </c>
      <c r="J823" t="s">
        <v>246</v>
      </c>
      <c r="K823" s="1" t="s">
        <v>247</v>
      </c>
      <c r="L823" s="1" t="s">
        <v>162</v>
      </c>
      <c r="M823">
        <v>26</v>
      </c>
      <c r="N823">
        <v>0</v>
      </c>
      <c r="O823">
        <v>0</v>
      </c>
      <c r="P823">
        <v>0</v>
      </c>
      <c r="X823" t="str">
        <f>Block[[#This Row],[服装]]&amp;Block[[#This Row],[名前]]&amp;Block[[#This Row],[レアリティ]]</f>
        <v>ユニフォーム唐松拓巳ICONIC</v>
      </c>
    </row>
    <row r="824" spans="1:24" x14ac:dyDescent="0.25">
      <c r="A824">
        <f>VLOOKUP(Block[[#This Row],[No用]],SetNo[[No.用]:[vlookup 用]],2,FALSE)</f>
        <v>212</v>
      </c>
      <c r="B824">
        <f>IF(ROW()=2,1,IF(A823&lt;&gt;Block[[#This Row],[No]],1,B823+1))</f>
        <v>1</v>
      </c>
      <c r="C824" t="s">
        <v>205</v>
      </c>
      <c r="D824" t="s">
        <v>67</v>
      </c>
      <c r="E824" t="s">
        <v>28</v>
      </c>
      <c r="F824" t="s">
        <v>25</v>
      </c>
      <c r="G824" t="s">
        <v>64</v>
      </c>
      <c r="H824" t="s">
        <v>71</v>
      </c>
      <c r="I824">
        <v>1</v>
      </c>
      <c r="J824" t="s">
        <v>246</v>
      </c>
      <c r="K824" s="1" t="s">
        <v>174</v>
      </c>
      <c r="L824" s="1" t="s">
        <v>162</v>
      </c>
      <c r="M824">
        <v>26</v>
      </c>
      <c r="N824">
        <v>0</v>
      </c>
      <c r="O824">
        <v>0</v>
      </c>
      <c r="P824">
        <v>0</v>
      </c>
      <c r="X824" t="str">
        <f>Block[[#This Row],[服装]]&amp;Block[[#This Row],[名前]]&amp;Block[[#This Row],[レアリティ]]</f>
        <v>ユニフォーム田沢裕樹ICONIC</v>
      </c>
    </row>
    <row r="825" spans="1:24" x14ac:dyDescent="0.25">
      <c r="A825">
        <f>VLOOKUP(Block[[#This Row],[No用]],SetNo[[No.用]:[vlookup 用]],2,FALSE)</f>
        <v>212</v>
      </c>
      <c r="B825">
        <f>IF(ROW()=2,1,IF(A824&lt;&gt;Block[[#This Row],[No]],1,B824+1))</f>
        <v>2</v>
      </c>
      <c r="C825" t="s">
        <v>205</v>
      </c>
      <c r="D825" t="s">
        <v>67</v>
      </c>
      <c r="E825" t="s">
        <v>28</v>
      </c>
      <c r="F825" t="s">
        <v>25</v>
      </c>
      <c r="G825" t="s">
        <v>64</v>
      </c>
      <c r="H825" t="s">
        <v>71</v>
      </c>
      <c r="I825">
        <v>1</v>
      </c>
      <c r="J825" t="s">
        <v>246</v>
      </c>
      <c r="K825" s="1" t="s">
        <v>175</v>
      </c>
      <c r="L825" s="1" t="s">
        <v>162</v>
      </c>
      <c r="M825">
        <v>26</v>
      </c>
      <c r="N825">
        <v>0</v>
      </c>
      <c r="O825">
        <v>0</v>
      </c>
      <c r="P825">
        <v>0</v>
      </c>
      <c r="X825" t="str">
        <f>Block[[#This Row],[服装]]&amp;Block[[#This Row],[名前]]&amp;Block[[#This Row],[レアリティ]]</f>
        <v>ユニフォーム田沢裕樹ICONIC</v>
      </c>
    </row>
    <row r="826" spans="1:24" x14ac:dyDescent="0.25">
      <c r="A826">
        <f>VLOOKUP(Block[[#This Row],[No用]],SetNo[[No.用]:[vlookup 用]],2,FALSE)</f>
        <v>212</v>
      </c>
      <c r="B826">
        <f>IF(ROW()=2,1,IF(A825&lt;&gt;Block[[#This Row],[No]],1,B825+1))</f>
        <v>3</v>
      </c>
      <c r="C826" t="s">
        <v>205</v>
      </c>
      <c r="D826" t="s">
        <v>67</v>
      </c>
      <c r="E826" t="s">
        <v>28</v>
      </c>
      <c r="F826" t="s">
        <v>25</v>
      </c>
      <c r="G826" t="s">
        <v>64</v>
      </c>
      <c r="H826" t="s">
        <v>71</v>
      </c>
      <c r="I826">
        <v>1</v>
      </c>
      <c r="J826" t="s">
        <v>246</v>
      </c>
      <c r="K826" s="1" t="s">
        <v>177</v>
      </c>
      <c r="L826" s="1" t="s">
        <v>162</v>
      </c>
      <c r="M826">
        <v>26</v>
      </c>
      <c r="N826">
        <v>0</v>
      </c>
      <c r="O826">
        <v>0</v>
      </c>
      <c r="P826">
        <v>0</v>
      </c>
      <c r="X826" t="str">
        <f>Block[[#This Row],[服装]]&amp;Block[[#This Row],[名前]]&amp;Block[[#This Row],[レアリティ]]</f>
        <v>ユニフォーム田沢裕樹ICONIC</v>
      </c>
    </row>
    <row r="827" spans="1:24" x14ac:dyDescent="0.25">
      <c r="A827">
        <f>VLOOKUP(Block[[#This Row],[No用]],SetNo[[No.用]:[vlookup 用]],2,FALSE)</f>
        <v>212</v>
      </c>
      <c r="B827">
        <f>IF(ROW()=2,1,IF(A826&lt;&gt;Block[[#This Row],[No]],1,B826+1))</f>
        <v>4</v>
      </c>
      <c r="C827" t="s">
        <v>205</v>
      </c>
      <c r="D827" t="s">
        <v>67</v>
      </c>
      <c r="E827" t="s">
        <v>28</v>
      </c>
      <c r="F827" t="s">
        <v>25</v>
      </c>
      <c r="G827" t="s">
        <v>64</v>
      </c>
      <c r="H827" t="s">
        <v>71</v>
      </c>
      <c r="I827">
        <v>1</v>
      </c>
      <c r="J827" t="s">
        <v>246</v>
      </c>
      <c r="K827" s="1" t="s">
        <v>247</v>
      </c>
      <c r="L827" s="1" t="s">
        <v>162</v>
      </c>
      <c r="M827">
        <v>26</v>
      </c>
      <c r="N827">
        <v>0</v>
      </c>
      <c r="O827">
        <v>0</v>
      </c>
      <c r="P827">
        <v>0</v>
      </c>
      <c r="X827" t="str">
        <f>Block[[#This Row],[服装]]&amp;Block[[#This Row],[名前]]&amp;Block[[#This Row],[レアリティ]]</f>
        <v>ユニフォーム田沢裕樹ICONIC</v>
      </c>
    </row>
    <row r="828" spans="1:24" x14ac:dyDescent="0.25">
      <c r="A828">
        <f>VLOOKUP(Block[[#This Row],[No用]],SetNo[[No.用]:[vlookup 用]],2,FALSE)</f>
        <v>213</v>
      </c>
      <c r="B828">
        <f>IF(ROW()=2,1,IF(A827&lt;&gt;Block[[#This Row],[No]],1,B827+1))</f>
        <v>1</v>
      </c>
      <c r="C828" t="s">
        <v>205</v>
      </c>
      <c r="D828" t="s">
        <v>68</v>
      </c>
      <c r="E828" t="s">
        <v>28</v>
      </c>
      <c r="F828" t="s">
        <v>26</v>
      </c>
      <c r="G828" t="s">
        <v>64</v>
      </c>
      <c r="H828" t="s">
        <v>71</v>
      </c>
      <c r="I828">
        <v>1</v>
      </c>
      <c r="J828" t="s">
        <v>246</v>
      </c>
      <c r="K828" s="1" t="s">
        <v>174</v>
      </c>
      <c r="L828" s="1" t="s">
        <v>173</v>
      </c>
      <c r="M828">
        <v>40</v>
      </c>
      <c r="N828">
        <v>0</v>
      </c>
      <c r="O828">
        <v>0</v>
      </c>
      <c r="P828">
        <v>0</v>
      </c>
      <c r="X828" t="str">
        <f>Block[[#This Row],[服装]]&amp;Block[[#This Row],[名前]]&amp;Block[[#This Row],[レアリティ]]</f>
        <v>ユニフォーム子安颯真ICONIC</v>
      </c>
    </row>
    <row r="829" spans="1:24" x14ac:dyDescent="0.25">
      <c r="A829">
        <f>VLOOKUP(Block[[#This Row],[No用]],SetNo[[No.用]:[vlookup 用]],2,FALSE)</f>
        <v>213</v>
      </c>
      <c r="B829">
        <f>IF(ROW()=2,1,IF(A828&lt;&gt;Block[[#This Row],[No]],1,B828+1))</f>
        <v>2</v>
      </c>
      <c r="C829" t="s">
        <v>205</v>
      </c>
      <c r="D829" t="s">
        <v>68</v>
      </c>
      <c r="E829" t="s">
        <v>28</v>
      </c>
      <c r="F829" t="s">
        <v>26</v>
      </c>
      <c r="G829" t="s">
        <v>64</v>
      </c>
      <c r="H829" t="s">
        <v>71</v>
      </c>
      <c r="I829">
        <v>1</v>
      </c>
      <c r="J829" t="s">
        <v>246</v>
      </c>
      <c r="K829" s="1" t="s">
        <v>175</v>
      </c>
      <c r="L829" s="1" t="s">
        <v>173</v>
      </c>
      <c r="M829">
        <v>40</v>
      </c>
      <c r="N829">
        <v>0</v>
      </c>
      <c r="O829">
        <v>0</v>
      </c>
      <c r="P829">
        <v>0</v>
      </c>
      <c r="X829" t="str">
        <f>Block[[#This Row],[服装]]&amp;Block[[#This Row],[名前]]&amp;Block[[#This Row],[レアリティ]]</f>
        <v>ユニフォーム子安颯真ICONIC</v>
      </c>
    </row>
    <row r="830" spans="1:24" x14ac:dyDescent="0.25">
      <c r="A830">
        <f>VLOOKUP(Block[[#This Row],[No用]],SetNo[[No.用]:[vlookup 用]],2,FALSE)</f>
        <v>213</v>
      </c>
      <c r="B830">
        <f>IF(ROW()=2,1,IF(A829&lt;&gt;Block[[#This Row],[No]],1,B829+1))</f>
        <v>3</v>
      </c>
      <c r="C830" t="s">
        <v>205</v>
      </c>
      <c r="D830" t="s">
        <v>68</v>
      </c>
      <c r="E830" t="s">
        <v>28</v>
      </c>
      <c r="F830" t="s">
        <v>26</v>
      </c>
      <c r="G830" t="s">
        <v>64</v>
      </c>
      <c r="H830" t="s">
        <v>71</v>
      </c>
      <c r="I830">
        <v>1</v>
      </c>
      <c r="J830" t="s">
        <v>246</v>
      </c>
      <c r="K830" s="1" t="s">
        <v>176</v>
      </c>
      <c r="L830" s="1" t="s">
        <v>173</v>
      </c>
      <c r="M830">
        <v>43</v>
      </c>
      <c r="N830">
        <v>0</v>
      </c>
      <c r="O830">
        <v>0</v>
      </c>
      <c r="P830">
        <v>0</v>
      </c>
      <c r="X830" t="str">
        <f>Block[[#This Row],[服装]]&amp;Block[[#This Row],[名前]]&amp;Block[[#This Row],[レアリティ]]</f>
        <v>ユニフォーム子安颯真ICONIC</v>
      </c>
    </row>
    <row r="831" spans="1:24" x14ac:dyDescent="0.25">
      <c r="A831">
        <f>VLOOKUP(Block[[#This Row],[No用]],SetNo[[No.用]:[vlookup 用]],2,FALSE)</f>
        <v>213</v>
      </c>
      <c r="B831">
        <f>IF(ROW()=2,1,IF(A830&lt;&gt;Block[[#This Row],[No]],1,B830+1))</f>
        <v>4</v>
      </c>
      <c r="C831" t="s">
        <v>205</v>
      </c>
      <c r="D831" t="s">
        <v>68</v>
      </c>
      <c r="E831" t="s">
        <v>28</v>
      </c>
      <c r="F831" t="s">
        <v>26</v>
      </c>
      <c r="G831" t="s">
        <v>64</v>
      </c>
      <c r="H831" t="s">
        <v>71</v>
      </c>
      <c r="I831">
        <v>1</v>
      </c>
      <c r="J831" t="s">
        <v>246</v>
      </c>
      <c r="K831" s="1" t="s">
        <v>177</v>
      </c>
      <c r="L831" s="1" t="s">
        <v>162</v>
      </c>
      <c r="M831">
        <v>33</v>
      </c>
      <c r="N831">
        <v>0</v>
      </c>
      <c r="O831">
        <v>0</v>
      </c>
      <c r="P831">
        <v>0</v>
      </c>
      <c r="X831" t="str">
        <f>Block[[#This Row],[服装]]&amp;Block[[#This Row],[名前]]&amp;Block[[#This Row],[レアリティ]]</f>
        <v>ユニフォーム子安颯真ICONIC</v>
      </c>
    </row>
    <row r="832" spans="1:24" x14ac:dyDescent="0.25">
      <c r="A832">
        <f>VLOOKUP(Block[[#This Row],[No用]],SetNo[[No.用]:[vlookup 用]],2,FALSE)</f>
        <v>213</v>
      </c>
      <c r="B832">
        <f>IF(ROW()=2,1,IF(A831&lt;&gt;Block[[#This Row],[No]],1,B831+1))</f>
        <v>5</v>
      </c>
      <c r="C832" t="s">
        <v>205</v>
      </c>
      <c r="D832" t="s">
        <v>68</v>
      </c>
      <c r="E832" t="s">
        <v>28</v>
      </c>
      <c r="F832" t="s">
        <v>26</v>
      </c>
      <c r="G832" t="s">
        <v>64</v>
      </c>
      <c r="H832" t="s">
        <v>71</v>
      </c>
      <c r="I832">
        <v>1</v>
      </c>
      <c r="J832" t="s">
        <v>246</v>
      </c>
      <c r="K832" s="1" t="s">
        <v>247</v>
      </c>
      <c r="L832" s="1" t="s">
        <v>162</v>
      </c>
      <c r="M832">
        <v>33</v>
      </c>
      <c r="N832">
        <v>0</v>
      </c>
      <c r="O832">
        <v>0</v>
      </c>
      <c r="P832">
        <v>0</v>
      </c>
      <c r="X832" t="str">
        <f>Block[[#This Row],[服装]]&amp;Block[[#This Row],[名前]]&amp;Block[[#This Row],[レアリティ]]</f>
        <v>ユニフォーム子安颯真ICONIC</v>
      </c>
    </row>
    <row r="833" spans="1:24" x14ac:dyDescent="0.25">
      <c r="A833">
        <f>VLOOKUP(Block[[#This Row],[No用]],SetNo[[No.用]:[vlookup 用]],2,FALSE)</f>
        <v>213</v>
      </c>
      <c r="B833">
        <f>IF(ROW()=2,1,IF(A832&lt;&gt;Block[[#This Row],[No]],1,B832+1))</f>
        <v>6</v>
      </c>
      <c r="C833" t="s">
        <v>205</v>
      </c>
      <c r="D833" t="s">
        <v>68</v>
      </c>
      <c r="E833" t="s">
        <v>28</v>
      </c>
      <c r="F833" t="s">
        <v>26</v>
      </c>
      <c r="G833" t="s">
        <v>64</v>
      </c>
      <c r="H833" t="s">
        <v>71</v>
      </c>
      <c r="I833">
        <v>1</v>
      </c>
      <c r="J833" t="s">
        <v>246</v>
      </c>
      <c r="K833" s="1" t="s">
        <v>183</v>
      </c>
      <c r="L833" s="1" t="s">
        <v>224</v>
      </c>
      <c r="M833">
        <v>45</v>
      </c>
      <c r="N833">
        <v>0</v>
      </c>
      <c r="O833">
        <v>55</v>
      </c>
      <c r="P833">
        <v>0</v>
      </c>
      <c r="X833" t="str">
        <f>Block[[#This Row],[服装]]&amp;Block[[#This Row],[名前]]&amp;Block[[#This Row],[レアリティ]]</f>
        <v>ユニフォーム子安颯真ICONIC</v>
      </c>
    </row>
    <row r="834" spans="1:24" x14ac:dyDescent="0.25">
      <c r="A834">
        <f>VLOOKUP(Block[[#This Row],[No用]],SetNo[[No.用]:[vlookup 用]],2,FALSE)</f>
        <v>214</v>
      </c>
      <c r="B834">
        <f>IF(ROW()=2,1,IF(A833&lt;&gt;Block[[#This Row],[No]],1,B833+1))</f>
        <v>1</v>
      </c>
      <c r="C834" s="1" t="s">
        <v>951</v>
      </c>
      <c r="D834" s="1" t="s">
        <v>68</v>
      </c>
      <c r="E834" s="1" t="s">
        <v>73</v>
      </c>
      <c r="F834" s="1" t="s">
        <v>26</v>
      </c>
      <c r="G834" s="1" t="s">
        <v>64</v>
      </c>
      <c r="H834" s="1" t="s">
        <v>71</v>
      </c>
      <c r="I834">
        <v>1</v>
      </c>
      <c r="J834" t="s">
        <v>246</v>
      </c>
      <c r="K834" s="1" t="s">
        <v>174</v>
      </c>
      <c r="L834" s="1" t="s">
        <v>173</v>
      </c>
      <c r="M834">
        <v>40</v>
      </c>
      <c r="N834">
        <v>0</v>
      </c>
      <c r="O834">
        <v>0</v>
      </c>
      <c r="P834">
        <v>0</v>
      </c>
      <c r="X834" t="str">
        <f>Block[[#This Row],[服装]]&amp;Block[[#This Row],[名前]]&amp;Block[[#This Row],[レアリティ]]</f>
        <v>サバゲ2子安颯真ICONIC</v>
      </c>
    </row>
    <row r="835" spans="1:24" x14ac:dyDescent="0.25">
      <c r="A835">
        <f>VLOOKUP(Block[[#This Row],[No用]],SetNo[[No.用]:[vlookup 用]],2,FALSE)</f>
        <v>214</v>
      </c>
      <c r="B835">
        <f>IF(ROW()=2,1,IF(A834&lt;&gt;Block[[#This Row],[No]],1,B834+1))</f>
        <v>2</v>
      </c>
      <c r="C835" s="1" t="s">
        <v>951</v>
      </c>
      <c r="D835" s="1" t="s">
        <v>68</v>
      </c>
      <c r="E835" s="1" t="s">
        <v>73</v>
      </c>
      <c r="F835" s="1" t="s">
        <v>26</v>
      </c>
      <c r="G835" s="1" t="s">
        <v>64</v>
      </c>
      <c r="H835" s="1" t="s">
        <v>71</v>
      </c>
      <c r="I835">
        <v>1</v>
      </c>
      <c r="J835" t="s">
        <v>246</v>
      </c>
      <c r="K835" s="1" t="s">
        <v>175</v>
      </c>
      <c r="L835" s="1" t="s">
        <v>173</v>
      </c>
      <c r="M835">
        <v>40</v>
      </c>
      <c r="N835">
        <v>0</v>
      </c>
      <c r="O835">
        <v>0</v>
      </c>
      <c r="P835">
        <v>0</v>
      </c>
      <c r="X835" t="str">
        <f>Block[[#This Row],[服装]]&amp;Block[[#This Row],[名前]]&amp;Block[[#This Row],[レアリティ]]</f>
        <v>サバゲ2子安颯真ICONIC</v>
      </c>
    </row>
    <row r="836" spans="1:24" x14ac:dyDescent="0.25">
      <c r="A836">
        <f>VLOOKUP(Block[[#This Row],[No用]],SetNo[[No.用]:[vlookup 用]],2,FALSE)</f>
        <v>214</v>
      </c>
      <c r="B836">
        <f>IF(ROW()=2,1,IF(A835&lt;&gt;Block[[#This Row],[No]],1,B835+1))</f>
        <v>3</v>
      </c>
      <c r="C836" s="1" t="s">
        <v>951</v>
      </c>
      <c r="D836" s="1" t="s">
        <v>68</v>
      </c>
      <c r="E836" s="1" t="s">
        <v>73</v>
      </c>
      <c r="F836" s="1" t="s">
        <v>26</v>
      </c>
      <c r="G836" s="1" t="s">
        <v>64</v>
      </c>
      <c r="H836" s="1" t="s">
        <v>71</v>
      </c>
      <c r="I836">
        <v>1</v>
      </c>
      <c r="J836" t="s">
        <v>246</v>
      </c>
      <c r="K836" s="1" t="s">
        <v>176</v>
      </c>
      <c r="L836" s="1" t="s">
        <v>173</v>
      </c>
      <c r="M836">
        <v>43</v>
      </c>
      <c r="N836">
        <v>0</v>
      </c>
      <c r="O836">
        <v>0</v>
      </c>
      <c r="P836">
        <v>0</v>
      </c>
      <c r="X836" t="str">
        <f>Block[[#This Row],[服装]]&amp;Block[[#This Row],[名前]]&amp;Block[[#This Row],[レアリティ]]</f>
        <v>サバゲ2子安颯真ICONIC</v>
      </c>
    </row>
    <row r="837" spans="1:24" x14ac:dyDescent="0.25">
      <c r="A837">
        <f>VLOOKUP(Block[[#This Row],[No用]],SetNo[[No.用]:[vlookup 用]],2,FALSE)</f>
        <v>214</v>
      </c>
      <c r="B837">
        <f>IF(ROW()=2,1,IF(A836&lt;&gt;Block[[#This Row],[No]],1,B836+1))</f>
        <v>4</v>
      </c>
      <c r="C837" s="1" t="s">
        <v>951</v>
      </c>
      <c r="D837" s="1" t="s">
        <v>68</v>
      </c>
      <c r="E837" s="1" t="s">
        <v>73</v>
      </c>
      <c r="F837" s="1" t="s">
        <v>26</v>
      </c>
      <c r="G837" s="1" t="s">
        <v>64</v>
      </c>
      <c r="H837" s="1" t="s">
        <v>71</v>
      </c>
      <c r="I837">
        <v>1</v>
      </c>
      <c r="J837" t="s">
        <v>246</v>
      </c>
      <c r="K837" s="1" t="s">
        <v>177</v>
      </c>
      <c r="L837" s="1" t="s">
        <v>162</v>
      </c>
      <c r="M837">
        <v>33</v>
      </c>
      <c r="N837">
        <v>0</v>
      </c>
      <c r="O837">
        <v>0</v>
      </c>
      <c r="P837">
        <v>0</v>
      </c>
      <c r="X837" t="str">
        <f>Block[[#This Row],[服装]]&amp;Block[[#This Row],[名前]]&amp;Block[[#This Row],[レアリティ]]</f>
        <v>サバゲ2子安颯真ICONIC</v>
      </c>
    </row>
    <row r="838" spans="1:24" x14ac:dyDescent="0.25">
      <c r="A838">
        <f>VLOOKUP(Block[[#This Row],[No用]],SetNo[[No.用]:[vlookup 用]],2,FALSE)</f>
        <v>214</v>
      </c>
      <c r="B838">
        <f>IF(ROW()=2,1,IF(A837&lt;&gt;Block[[#This Row],[No]],1,B837+1))</f>
        <v>5</v>
      </c>
      <c r="C838" s="1" t="s">
        <v>951</v>
      </c>
      <c r="D838" s="1" t="s">
        <v>68</v>
      </c>
      <c r="E838" s="1" t="s">
        <v>73</v>
      </c>
      <c r="F838" s="1" t="s">
        <v>26</v>
      </c>
      <c r="G838" s="1" t="s">
        <v>64</v>
      </c>
      <c r="H838" s="1" t="s">
        <v>71</v>
      </c>
      <c r="I838">
        <v>1</v>
      </c>
      <c r="J838" t="s">
        <v>246</v>
      </c>
      <c r="K838" s="1" t="s">
        <v>247</v>
      </c>
      <c r="L838" s="1" t="s">
        <v>178</v>
      </c>
      <c r="M838">
        <v>36</v>
      </c>
      <c r="N838">
        <v>0</v>
      </c>
      <c r="O838">
        <v>0</v>
      </c>
      <c r="P838">
        <v>0</v>
      </c>
      <c r="X838" t="str">
        <f>Block[[#This Row],[服装]]&amp;Block[[#This Row],[名前]]&amp;Block[[#This Row],[レアリティ]]</f>
        <v>サバゲ2子安颯真ICONIC</v>
      </c>
    </row>
    <row r="839" spans="1:24" x14ac:dyDescent="0.25">
      <c r="A839">
        <f>VLOOKUP(Block[[#This Row],[No用]],SetNo[[No.用]:[vlookup 用]],2,FALSE)</f>
        <v>214</v>
      </c>
      <c r="B839">
        <f>IF(ROW()=2,1,IF(A838&lt;&gt;Block[[#This Row],[No]],1,B838+1))</f>
        <v>6</v>
      </c>
      <c r="C839" s="1" t="s">
        <v>951</v>
      </c>
      <c r="D839" s="1" t="s">
        <v>68</v>
      </c>
      <c r="E839" s="1" t="s">
        <v>73</v>
      </c>
      <c r="F839" s="1" t="s">
        <v>26</v>
      </c>
      <c r="G839" s="1" t="s">
        <v>64</v>
      </c>
      <c r="H839" s="1" t="s">
        <v>71</v>
      </c>
      <c r="I839">
        <v>1</v>
      </c>
      <c r="J839" t="s">
        <v>246</v>
      </c>
      <c r="K839" s="1" t="s">
        <v>183</v>
      </c>
      <c r="L839" s="1" t="s">
        <v>224</v>
      </c>
      <c r="M839">
        <v>45</v>
      </c>
      <c r="N839">
        <v>0</v>
      </c>
      <c r="O839">
        <v>55</v>
      </c>
      <c r="P839">
        <v>0</v>
      </c>
      <c r="X839" t="str">
        <f>Block[[#This Row],[服装]]&amp;Block[[#This Row],[名前]]&amp;Block[[#This Row],[レアリティ]]</f>
        <v>サバゲ2子安颯真ICONIC</v>
      </c>
    </row>
    <row r="840" spans="1:24" x14ac:dyDescent="0.25">
      <c r="A840">
        <f>VLOOKUP(Block[[#This Row],[No用]],SetNo[[No.用]:[vlookup 用]],2,FALSE)</f>
        <v>214</v>
      </c>
      <c r="B840">
        <f>IF(ROW()=2,1,IF(A839&lt;&gt;Block[[#This Row],[No]],1,B839+1))</f>
        <v>7</v>
      </c>
      <c r="C840" s="1" t="s">
        <v>951</v>
      </c>
      <c r="D840" s="1" t="s">
        <v>68</v>
      </c>
      <c r="E840" s="1" t="s">
        <v>73</v>
      </c>
      <c r="F840" s="1" t="s">
        <v>26</v>
      </c>
      <c r="G840" s="1" t="s">
        <v>64</v>
      </c>
      <c r="H840" s="1" t="s">
        <v>71</v>
      </c>
      <c r="I840">
        <v>1</v>
      </c>
      <c r="J840" t="s">
        <v>246</v>
      </c>
      <c r="K840" s="1" t="s">
        <v>792</v>
      </c>
      <c r="L840" s="1" t="s">
        <v>224</v>
      </c>
      <c r="M840">
        <v>45</v>
      </c>
      <c r="N840">
        <v>0</v>
      </c>
      <c r="O840">
        <v>55</v>
      </c>
      <c r="P840">
        <v>0</v>
      </c>
      <c r="R840" s="1" t="s">
        <v>923</v>
      </c>
      <c r="S840" s="1">
        <v>15</v>
      </c>
      <c r="T840" s="1">
        <v>30.19</v>
      </c>
      <c r="U840" s="1">
        <v>18</v>
      </c>
      <c r="V840" s="1">
        <v>35.15</v>
      </c>
      <c r="W840" s="1" t="s">
        <v>1593</v>
      </c>
      <c r="X840" t="str">
        <f>Block[[#This Row],[服装]]&amp;Block[[#This Row],[名前]]&amp;Block[[#This Row],[レアリティ]]</f>
        <v>サバゲ2子安颯真ICONIC</v>
      </c>
    </row>
    <row r="841" spans="1:24" x14ac:dyDescent="0.25">
      <c r="A841">
        <f>VLOOKUP(Block[[#This Row],[No用]],SetNo[[No.用]:[vlookup 用]],2,FALSE)</f>
        <v>215</v>
      </c>
      <c r="B841">
        <f>IF(ROW()=2,1,IF(A840&lt;&gt;Block[[#This Row],[No]],1,B840+1))</f>
        <v>1</v>
      </c>
      <c r="C841" t="s">
        <v>205</v>
      </c>
      <c r="D841" t="s">
        <v>69</v>
      </c>
      <c r="E841" t="s">
        <v>28</v>
      </c>
      <c r="F841" t="s">
        <v>21</v>
      </c>
      <c r="G841" t="s">
        <v>64</v>
      </c>
      <c r="H841" t="s">
        <v>71</v>
      </c>
      <c r="I841">
        <v>0</v>
      </c>
      <c r="J841" t="s">
        <v>246</v>
      </c>
      <c r="K841" s="1"/>
      <c r="L841" s="1"/>
      <c r="M841">
        <v>0</v>
      </c>
      <c r="N841">
        <v>0</v>
      </c>
      <c r="O841">
        <v>0</v>
      </c>
      <c r="P841">
        <v>0</v>
      </c>
      <c r="X841" t="str">
        <f>Block[[#This Row],[服装]]&amp;Block[[#This Row],[名前]]&amp;Block[[#This Row],[レアリティ]]</f>
        <v>ユニフォーム横手駿ICONIC</v>
      </c>
    </row>
    <row r="842" spans="1:24" x14ac:dyDescent="0.25">
      <c r="A842">
        <f>VLOOKUP(Block[[#This Row],[No用]],SetNo[[No.用]:[vlookup 用]],2,FALSE)</f>
        <v>216</v>
      </c>
      <c r="B842">
        <f>IF(ROW()=2,1,IF(A841&lt;&gt;Block[[#This Row],[No]],1,B841+1))</f>
        <v>1</v>
      </c>
      <c r="C842" t="s">
        <v>205</v>
      </c>
      <c r="D842" t="s">
        <v>70</v>
      </c>
      <c r="E842" t="s">
        <v>28</v>
      </c>
      <c r="F842" t="s">
        <v>31</v>
      </c>
      <c r="G842" t="s">
        <v>64</v>
      </c>
      <c r="H842" t="s">
        <v>71</v>
      </c>
      <c r="I842">
        <v>1</v>
      </c>
      <c r="J842" t="s">
        <v>246</v>
      </c>
      <c r="K842" s="1" t="s">
        <v>174</v>
      </c>
      <c r="L842" s="1" t="s">
        <v>162</v>
      </c>
      <c r="M842">
        <v>28</v>
      </c>
      <c r="N842">
        <v>0</v>
      </c>
      <c r="O842">
        <v>0</v>
      </c>
      <c r="P842">
        <v>0</v>
      </c>
      <c r="X842" t="str">
        <f>Block[[#This Row],[服装]]&amp;Block[[#This Row],[名前]]&amp;Block[[#This Row],[レアリティ]]</f>
        <v>ユニフォーム夏瀬伊吹ICONIC</v>
      </c>
    </row>
    <row r="843" spans="1:24" x14ac:dyDescent="0.25">
      <c r="A843">
        <f>VLOOKUP(Block[[#This Row],[No用]],SetNo[[No.用]:[vlookup 用]],2,FALSE)</f>
        <v>216</v>
      </c>
      <c r="B843">
        <f>IF(ROW()=2,1,IF(A842&lt;&gt;Block[[#This Row],[No]],1,B842+1))</f>
        <v>2</v>
      </c>
      <c r="C843" t="s">
        <v>205</v>
      </c>
      <c r="D843" t="s">
        <v>70</v>
      </c>
      <c r="E843" t="s">
        <v>28</v>
      </c>
      <c r="F843" t="s">
        <v>31</v>
      </c>
      <c r="G843" t="s">
        <v>64</v>
      </c>
      <c r="H843" t="s">
        <v>71</v>
      </c>
      <c r="I843">
        <v>1</v>
      </c>
      <c r="J843" t="s">
        <v>246</v>
      </c>
      <c r="K843" s="1" t="s">
        <v>175</v>
      </c>
      <c r="L843" s="1" t="s">
        <v>162</v>
      </c>
      <c r="M843">
        <v>28</v>
      </c>
      <c r="N843">
        <v>0</v>
      </c>
      <c r="O843">
        <v>0</v>
      </c>
      <c r="P843">
        <v>0</v>
      </c>
      <c r="X843" t="str">
        <f>Block[[#This Row],[服装]]&amp;Block[[#This Row],[名前]]&amp;Block[[#This Row],[レアリティ]]</f>
        <v>ユニフォーム夏瀬伊吹ICONIC</v>
      </c>
    </row>
    <row r="844" spans="1:24" x14ac:dyDescent="0.25">
      <c r="A844">
        <f>VLOOKUP(Block[[#This Row],[No用]],SetNo[[No.用]:[vlookup 用]],2,FALSE)</f>
        <v>216</v>
      </c>
      <c r="B844">
        <f>IF(ROW()=2,1,IF(A843&lt;&gt;Block[[#This Row],[No]],1,B843+1))</f>
        <v>3</v>
      </c>
      <c r="C844" t="s">
        <v>205</v>
      </c>
      <c r="D844" t="s">
        <v>70</v>
      </c>
      <c r="E844" t="s">
        <v>28</v>
      </c>
      <c r="F844" t="s">
        <v>31</v>
      </c>
      <c r="G844" t="s">
        <v>64</v>
      </c>
      <c r="H844" t="s">
        <v>71</v>
      </c>
      <c r="I844">
        <v>1</v>
      </c>
      <c r="J844" t="s">
        <v>246</v>
      </c>
      <c r="K844" s="1" t="s">
        <v>247</v>
      </c>
      <c r="L844" s="1" t="s">
        <v>162</v>
      </c>
      <c r="M844">
        <v>27</v>
      </c>
      <c r="N844">
        <v>0</v>
      </c>
      <c r="O844">
        <v>0</v>
      </c>
      <c r="P844">
        <v>0</v>
      </c>
      <c r="X844" t="str">
        <f>Block[[#This Row],[服装]]&amp;Block[[#This Row],[名前]]&amp;Block[[#This Row],[レアリティ]]</f>
        <v>ユニフォーム夏瀬伊吹ICONIC</v>
      </c>
    </row>
    <row r="845" spans="1:24" x14ac:dyDescent="0.25">
      <c r="A845">
        <f>VLOOKUP(Block[[#This Row],[No用]],SetNo[[No.用]:[vlookup 用]],2,FALSE)</f>
        <v>217</v>
      </c>
      <c r="B845">
        <f>IF(ROW()=2,1,IF(A844&lt;&gt;Block[[#This Row],[No]],1,B844+1))</f>
        <v>1</v>
      </c>
      <c r="C845" s="1" t="s">
        <v>108</v>
      </c>
      <c r="D845" s="1" t="s">
        <v>665</v>
      </c>
      <c r="E845" s="1" t="s">
        <v>28</v>
      </c>
      <c r="F845" s="1" t="s">
        <v>31</v>
      </c>
      <c r="G845" s="1" t="s">
        <v>64</v>
      </c>
      <c r="H845" s="1" t="s">
        <v>71</v>
      </c>
      <c r="I845">
        <v>1</v>
      </c>
      <c r="J845" t="s">
        <v>246</v>
      </c>
      <c r="K845" s="1" t="s">
        <v>174</v>
      </c>
      <c r="L845" s="1" t="s">
        <v>162</v>
      </c>
      <c r="M845">
        <v>28</v>
      </c>
      <c r="N845">
        <v>0</v>
      </c>
      <c r="O845">
        <v>0</v>
      </c>
      <c r="P845">
        <v>0</v>
      </c>
      <c r="X845" t="str">
        <f>Block[[#This Row],[服装]]&amp;Block[[#This Row],[名前]]&amp;Block[[#This Row],[レアリティ]]</f>
        <v>ユニフォーム秋宮昇ICONIC</v>
      </c>
    </row>
    <row r="846" spans="1:24" x14ac:dyDescent="0.25">
      <c r="A846">
        <f>VLOOKUP(Block[[#This Row],[No用]],SetNo[[No.用]:[vlookup 用]],2,FALSE)</f>
        <v>217</v>
      </c>
      <c r="B846">
        <f>IF(ROW()=2,1,IF(A845&lt;&gt;Block[[#This Row],[No]],1,B845+1))</f>
        <v>2</v>
      </c>
      <c r="C846" s="1" t="s">
        <v>108</v>
      </c>
      <c r="D846" s="1" t="s">
        <v>665</v>
      </c>
      <c r="E846" s="1" t="s">
        <v>28</v>
      </c>
      <c r="F846" s="1" t="s">
        <v>31</v>
      </c>
      <c r="G846" s="1" t="s">
        <v>64</v>
      </c>
      <c r="H846" s="1" t="s">
        <v>71</v>
      </c>
      <c r="I846">
        <v>1</v>
      </c>
      <c r="J846" t="s">
        <v>246</v>
      </c>
      <c r="K846" s="1" t="s">
        <v>175</v>
      </c>
      <c r="L846" s="1" t="s">
        <v>162</v>
      </c>
      <c r="M846">
        <v>28</v>
      </c>
      <c r="N846">
        <v>0</v>
      </c>
      <c r="O846">
        <v>0</v>
      </c>
      <c r="P846">
        <v>0</v>
      </c>
      <c r="X846" t="str">
        <f>Block[[#This Row],[服装]]&amp;Block[[#This Row],[名前]]&amp;Block[[#This Row],[レアリティ]]</f>
        <v>ユニフォーム秋宮昇ICONIC</v>
      </c>
    </row>
    <row r="847" spans="1:24" x14ac:dyDescent="0.25">
      <c r="A847">
        <f>VLOOKUP(Block[[#This Row],[No用]],SetNo[[No.用]:[vlookup 用]],2,FALSE)</f>
        <v>217</v>
      </c>
      <c r="B847">
        <f>IF(ROW()=2,1,IF(A846&lt;&gt;Block[[#This Row],[No]],1,B846+1))</f>
        <v>3</v>
      </c>
      <c r="C847" s="1" t="s">
        <v>108</v>
      </c>
      <c r="D847" s="1" t="s">
        <v>665</v>
      </c>
      <c r="E847" s="1" t="s">
        <v>28</v>
      </c>
      <c r="F847" s="1" t="s">
        <v>31</v>
      </c>
      <c r="G847" s="1" t="s">
        <v>64</v>
      </c>
      <c r="H847" s="1" t="s">
        <v>71</v>
      </c>
      <c r="I847">
        <v>1</v>
      </c>
      <c r="J847" t="s">
        <v>246</v>
      </c>
      <c r="K847" s="1" t="s">
        <v>247</v>
      </c>
      <c r="L847" s="1" t="s">
        <v>162</v>
      </c>
      <c r="M847">
        <v>28</v>
      </c>
      <c r="N847">
        <v>0</v>
      </c>
      <c r="O847">
        <v>0</v>
      </c>
      <c r="P847">
        <v>0</v>
      </c>
      <c r="X847" t="str">
        <f>Block[[#This Row],[服装]]&amp;Block[[#This Row],[名前]]&amp;Block[[#This Row],[レアリティ]]</f>
        <v>ユニフォーム秋宮昇ICONIC</v>
      </c>
    </row>
    <row r="848" spans="1:24" x14ac:dyDescent="0.25">
      <c r="A848">
        <f>VLOOKUP(Block[[#This Row],[No用]],SetNo[[No.用]:[vlookup 用]],2,FALSE)</f>
        <v>218</v>
      </c>
      <c r="B848">
        <f>IF(ROW()=2,1,IF(A847&lt;&gt;Block[[#This Row],[No]],1,B847+1))</f>
        <v>1</v>
      </c>
      <c r="C848" t="s">
        <v>205</v>
      </c>
      <c r="D848" t="s">
        <v>72</v>
      </c>
      <c r="E848" t="s">
        <v>23</v>
      </c>
      <c r="F848" t="s">
        <v>31</v>
      </c>
      <c r="G848" t="s">
        <v>75</v>
      </c>
      <c r="H848" t="s">
        <v>71</v>
      </c>
      <c r="I848">
        <v>1</v>
      </c>
      <c r="J848" t="s">
        <v>246</v>
      </c>
      <c r="K848" s="1" t="s">
        <v>174</v>
      </c>
      <c r="L848" s="1" t="s">
        <v>162</v>
      </c>
      <c r="M848">
        <v>28</v>
      </c>
      <c r="N848">
        <v>0</v>
      </c>
      <c r="O848">
        <v>0</v>
      </c>
      <c r="P848">
        <v>0</v>
      </c>
      <c r="X848" t="str">
        <f>Block[[#This Row],[服装]]&amp;Block[[#This Row],[名前]]&amp;Block[[#This Row],[レアリティ]]</f>
        <v>ユニフォーム古牧譲ICONIC</v>
      </c>
    </row>
    <row r="849" spans="1:24" x14ac:dyDescent="0.25">
      <c r="A849">
        <f>VLOOKUP(Block[[#This Row],[No用]],SetNo[[No.用]:[vlookup 用]],2,FALSE)</f>
        <v>218</v>
      </c>
      <c r="B849">
        <f>IF(ROW()=2,1,IF(A848&lt;&gt;Block[[#This Row],[No]],1,B848+1))</f>
        <v>2</v>
      </c>
      <c r="C849" t="s">
        <v>205</v>
      </c>
      <c r="D849" t="s">
        <v>72</v>
      </c>
      <c r="E849" t="s">
        <v>23</v>
      </c>
      <c r="F849" t="s">
        <v>31</v>
      </c>
      <c r="G849" t="s">
        <v>75</v>
      </c>
      <c r="H849" t="s">
        <v>71</v>
      </c>
      <c r="I849">
        <v>1</v>
      </c>
      <c r="J849" t="s">
        <v>246</v>
      </c>
      <c r="K849" s="1" t="s">
        <v>175</v>
      </c>
      <c r="L849" s="1" t="s">
        <v>162</v>
      </c>
      <c r="M849">
        <v>28</v>
      </c>
      <c r="N849">
        <v>0</v>
      </c>
      <c r="O849">
        <v>0</v>
      </c>
      <c r="P849">
        <v>0</v>
      </c>
      <c r="X849" t="str">
        <f>Block[[#This Row],[服装]]&amp;Block[[#This Row],[名前]]&amp;Block[[#This Row],[レアリティ]]</f>
        <v>ユニフォーム古牧譲ICONIC</v>
      </c>
    </row>
    <row r="850" spans="1:24" x14ac:dyDescent="0.25">
      <c r="A850">
        <f>VLOOKUP(Block[[#This Row],[No用]],SetNo[[No.用]:[vlookup 用]],2,FALSE)</f>
        <v>218</v>
      </c>
      <c r="B850">
        <f>IF(ROW()=2,1,IF(A849&lt;&gt;Block[[#This Row],[No]],1,B849+1))</f>
        <v>3</v>
      </c>
      <c r="C850" t="s">
        <v>205</v>
      </c>
      <c r="D850" t="s">
        <v>72</v>
      </c>
      <c r="E850" t="s">
        <v>23</v>
      </c>
      <c r="F850" t="s">
        <v>31</v>
      </c>
      <c r="G850" t="s">
        <v>75</v>
      </c>
      <c r="H850" t="s">
        <v>71</v>
      </c>
      <c r="I850">
        <v>1</v>
      </c>
      <c r="J850" t="s">
        <v>246</v>
      </c>
      <c r="K850" s="1" t="s">
        <v>247</v>
      </c>
      <c r="L850" s="1" t="s">
        <v>162</v>
      </c>
      <c r="M850">
        <v>27</v>
      </c>
      <c r="N850">
        <v>0</v>
      </c>
      <c r="O850">
        <v>0</v>
      </c>
      <c r="P850">
        <v>0</v>
      </c>
      <c r="X850" t="str">
        <f>Block[[#This Row],[服装]]&amp;Block[[#This Row],[名前]]&amp;Block[[#This Row],[レアリティ]]</f>
        <v>ユニフォーム古牧譲ICONIC</v>
      </c>
    </row>
    <row r="851" spans="1:24" x14ac:dyDescent="0.25">
      <c r="A851">
        <f>VLOOKUP(Block[[#This Row],[No用]],SetNo[[No.用]:[vlookup 用]],2,FALSE)</f>
        <v>219</v>
      </c>
      <c r="B851">
        <f>IF(ROW()=2,1,IF(A850&lt;&gt;Block[[#This Row],[No]],1,B850+1))</f>
        <v>1</v>
      </c>
      <c r="C851" s="1" t="s">
        <v>595</v>
      </c>
      <c r="D851" t="s">
        <v>72</v>
      </c>
      <c r="E851" s="1" t="s">
        <v>90</v>
      </c>
      <c r="F851" t="s">
        <v>74</v>
      </c>
      <c r="G851" t="s">
        <v>75</v>
      </c>
      <c r="H851" t="s">
        <v>71</v>
      </c>
      <c r="I851">
        <v>1</v>
      </c>
      <c r="J851" t="s">
        <v>246</v>
      </c>
      <c r="K851" s="1" t="s">
        <v>174</v>
      </c>
      <c r="L851" s="1" t="s">
        <v>162</v>
      </c>
      <c r="M851">
        <v>28</v>
      </c>
      <c r="N851">
        <v>0</v>
      </c>
      <c r="O851">
        <v>0</v>
      </c>
      <c r="P851">
        <v>0</v>
      </c>
      <c r="X851" t="str">
        <f>Block[[#This Row],[服装]]&amp;Block[[#This Row],[名前]]&amp;Block[[#This Row],[レアリティ]]</f>
        <v>雪遊び古牧譲ICONIC</v>
      </c>
    </row>
    <row r="852" spans="1:24" x14ac:dyDescent="0.25">
      <c r="A852">
        <f>VLOOKUP(Block[[#This Row],[No用]],SetNo[[No.用]:[vlookup 用]],2,FALSE)</f>
        <v>219</v>
      </c>
      <c r="B852">
        <f>IF(ROW()=2,1,IF(A851&lt;&gt;Block[[#This Row],[No]],1,B851+1))</f>
        <v>2</v>
      </c>
      <c r="C852" s="1" t="s">
        <v>595</v>
      </c>
      <c r="D852" t="s">
        <v>72</v>
      </c>
      <c r="E852" s="1" t="s">
        <v>90</v>
      </c>
      <c r="F852" t="s">
        <v>74</v>
      </c>
      <c r="G852" t="s">
        <v>75</v>
      </c>
      <c r="H852" t="s">
        <v>71</v>
      </c>
      <c r="I852">
        <v>1</v>
      </c>
      <c r="J852" t="s">
        <v>246</v>
      </c>
      <c r="K852" s="1" t="s">
        <v>175</v>
      </c>
      <c r="L852" s="1" t="s">
        <v>162</v>
      </c>
      <c r="M852">
        <v>28</v>
      </c>
      <c r="N852">
        <v>0</v>
      </c>
      <c r="O852">
        <v>0</v>
      </c>
      <c r="P852">
        <v>0</v>
      </c>
      <c r="X852" t="str">
        <f>Block[[#This Row],[服装]]&amp;Block[[#This Row],[名前]]&amp;Block[[#This Row],[レアリティ]]</f>
        <v>雪遊び古牧譲ICONIC</v>
      </c>
    </row>
    <row r="853" spans="1:24" x14ac:dyDescent="0.25">
      <c r="A853">
        <f>VLOOKUP(Block[[#This Row],[No用]],SetNo[[No.用]:[vlookup 用]],2,FALSE)</f>
        <v>219</v>
      </c>
      <c r="B853">
        <f>IF(ROW()=2,1,IF(A852&lt;&gt;Block[[#This Row],[No]],1,B852+1))</f>
        <v>3</v>
      </c>
      <c r="C853" s="1" t="s">
        <v>595</v>
      </c>
      <c r="D853" t="s">
        <v>72</v>
      </c>
      <c r="E853" s="1" t="s">
        <v>90</v>
      </c>
      <c r="F853" t="s">
        <v>74</v>
      </c>
      <c r="G853" t="s">
        <v>75</v>
      </c>
      <c r="H853" t="s">
        <v>71</v>
      </c>
      <c r="I853">
        <v>1</v>
      </c>
      <c r="J853" t="s">
        <v>246</v>
      </c>
      <c r="K853" s="1" t="s">
        <v>247</v>
      </c>
      <c r="L853" s="1" t="s">
        <v>162</v>
      </c>
      <c r="M853">
        <v>27</v>
      </c>
      <c r="N853">
        <v>0</v>
      </c>
      <c r="O853">
        <v>0</v>
      </c>
      <c r="P853">
        <v>0</v>
      </c>
      <c r="X853" t="str">
        <f>Block[[#This Row],[服装]]&amp;Block[[#This Row],[名前]]&amp;Block[[#This Row],[レアリティ]]</f>
        <v>雪遊び古牧譲ICONIC</v>
      </c>
    </row>
    <row r="854" spans="1:24" x14ac:dyDescent="0.25">
      <c r="A854">
        <f>VLOOKUP(Block[[#This Row],[No用]],SetNo[[No.用]:[vlookup 用]],2,FALSE)</f>
        <v>220</v>
      </c>
      <c r="B854">
        <f>IF(ROW()=2,1,IF(A853&lt;&gt;Block[[#This Row],[No]],1,B853+1))</f>
        <v>1</v>
      </c>
      <c r="C854" t="s">
        <v>205</v>
      </c>
      <c r="D854" t="s">
        <v>76</v>
      </c>
      <c r="E854" t="s">
        <v>28</v>
      </c>
      <c r="F854" t="s">
        <v>25</v>
      </c>
      <c r="G854" t="s">
        <v>75</v>
      </c>
      <c r="H854" t="s">
        <v>71</v>
      </c>
      <c r="I854">
        <v>1</v>
      </c>
      <c r="J854" t="s">
        <v>246</v>
      </c>
      <c r="K854" s="1" t="s">
        <v>174</v>
      </c>
      <c r="L854" s="1" t="s">
        <v>162</v>
      </c>
      <c r="M854">
        <v>27</v>
      </c>
      <c r="N854">
        <v>0</v>
      </c>
      <c r="O854">
        <v>0</v>
      </c>
      <c r="P854">
        <v>0</v>
      </c>
      <c r="X854" t="str">
        <f>Block[[#This Row],[服装]]&amp;Block[[#This Row],[名前]]&amp;Block[[#This Row],[レアリティ]]</f>
        <v>ユニフォーム浅虫快人ICONIC</v>
      </c>
    </row>
    <row r="855" spans="1:24" x14ac:dyDescent="0.25">
      <c r="A855">
        <f>VLOOKUP(Block[[#This Row],[No用]],SetNo[[No.用]:[vlookup 用]],2,FALSE)</f>
        <v>220</v>
      </c>
      <c r="B855">
        <f>IF(ROW()=2,1,IF(A854&lt;&gt;Block[[#This Row],[No]],1,B854+1))</f>
        <v>2</v>
      </c>
      <c r="C855" t="s">
        <v>205</v>
      </c>
      <c r="D855" t="s">
        <v>76</v>
      </c>
      <c r="E855" t="s">
        <v>28</v>
      </c>
      <c r="F855" t="s">
        <v>25</v>
      </c>
      <c r="G855" t="s">
        <v>75</v>
      </c>
      <c r="H855" t="s">
        <v>71</v>
      </c>
      <c r="I855">
        <v>1</v>
      </c>
      <c r="J855" t="s">
        <v>246</v>
      </c>
      <c r="K855" s="1" t="s">
        <v>175</v>
      </c>
      <c r="L855" s="1" t="s">
        <v>162</v>
      </c>
      <c r="M855">
        <v>27</v>
      </c>
      <c r="N855">
        <v>0</v>
      </c>
      <c r="O855">
        <v>0</v>
      </c>
      <c r="P855">
        <v>0</v>
      </c>
      <c r="X855" t="str">
        <f>Block[[#This Row],[服装]]&amp;Block[[#This Row],[名前]]&amp;Block[[#This Row],[レアリティ]]</f>
        <v>ユニフォーム浅虫快人ICONIC</v>
      </c>
    </row>
    <row r="856" spans="1:24" x14ac:dyDescent="0.25">
      <c r="A856">
        <f>VLOOKUP(Block[[#This Row],[No用]],SetNo[[No.用]:[vlookup 用]],2,FALSE)</f>
        <v>220</v>
      </c>
      <c r="B856">
        <f>IF(ROW()=2,1,IF(A855&lt;&gt;Block[[#This Row],[No]],1,B855+1))</f>
        <v>3</v>
      </c>
      <c r="C856" t="s">
        <v>205</v>
      </c>
      <c r="D856" t="s">
        <v>76</v>
      </c>
      <c r="E856" t="s">
        <v>28</v>
      </c>
      <c r="F856" t="s">
        <v>25</v>
      </c>
      <c r="G856" t="s">
        <v>75</v>
      </c>
      <c r="H856" t="s">
        <v>71</v>
      </c>
      <c r="I856">
        <v>1</v>
      </c>
      <c r="J856" t="s">
        <v>246</v>
      </c>
      <c r="K856" s="1" t="s">
        <v>177</v>
      </c>
      <c r="L856" s="1" t="s">
        <v>162</v>
      </c>
      <c r="M856">
        <v>27</v>
      </c>
      <c r="N856">
        <v>0</v>
      </c>
      <c r="O856">
        <v>0</v>
      </c>
      <c r="P856">
        <v>0</v>
      </c>
      <c r="X856" t="str">
        <f>Block[[#This Row],[服装]]&amp;Block[[#This Row],[名前]]&amp;Block[[#This Row],[レアリティ]]</f>
        <v>ユニフォーム浅虫快人ICONIC</v>
      </c>
    </row>
    <row r="857" spans="1:24" x14ac:dyDescent="0.25">
      <c r="A857">
        <f>VLOOKUP(Block[[#This Row],[No用]],SetNo[[No.用]:[vlookup 用]],2,FALSE)</f>
        <v>220</v>
      </c>
      <c r="B857">
        <f>IF(ROW()=2,1,IF(A856&lt;&gt;Block[[#This Row],[No]],1,B856+1))</f>
        <v>4</v>
      </c>
      <c r="C857" t="s">
        <v>205</v>
      </c>
      <c r="D857" t="s">
        <v>76</v>
      </c>
      <c r="E857" t="s">
        <v>28</v>
      </c>
      <c r="F857" t="s">
        <v>25</v>
      </c>
      <c r="G857" t="s">
        <v>75</v>
      </c>
      <c r="H857" t="s">
        <v>71</v>
      </c>
      <c r="I857">
        <v>1</v>
      </c>
      <c r="J857" t="s">
        <v>246</v>
      </c>
      <c r="K857" s="1" t="s">
        <v>247</v>
      </c>
      <c r="L857" s="1" t="s">
        <v>162</v>
      </c>
      <c r="M857">
        <v>27</v>
      </c>
      <c r="N857">
        <v>0</v>
      </c>
      <c r="O857">
        <v>0</v>
      </c>
      <c r="P857">
        <v>0</v>
      </c>
      <c r="X857" t="str">
        <f>Block[[#This Row],[服装]]&amp;Block[[#This Row],[名前]]&amp;Block[[#This Row],[レアリティ]]</f>
        <v>ユニフォーム浅虫快人ICONIC</v>
      </c>
    </row>
    <row r="858" spans="1:24" x14ac:dyDescent="0.25">
      <c r="A858">
        <f>VLOOKUP(Block[[#This Row],[No用]],SetNo[[No.用]:[vlookup 用]],2,FALSE)</f>
        <v>221</v>
      </c>
      <c r="B858">
        <f>IF(ROW()=2,1,IF(A857&lt;&gt;Block[[#This Row],[No]],1,B857+1))</f>
        <v>1</v>
      </c>
      <c r="C858" t="s">
        <v>205</v>
      </c>
      <c r="D858" t="s">
        <v>79</v>
      </c>
      <c r="E858" t="s">
        <v>23</v>
      </c>
      <c r="F858" t="s">
        <v>21</v>
      </c>
      <c r="G858" t="s">
        <v>75</v>
      </c>
      <c r="H858" t="s">
        <v>71</v>
      </c>
      <c r="I858">
        <v>0</v>
      </c>
      <c r="J858" t="s">
        <v>246</v>
      </c>
      <c r="K858" s="1"/>
      <c r="L858" s="1"/>
      <c r="M858">
        <v>0</v>
      </c>
      <c r="N858">
        <v>0</v>
      </c>
      <c r="O858">
        <v>0</v>
      </c>
      <c r="P858">
        <v>0</v>
      </c>
      <c r="X858" t="str">
        <f>Block[[#This Row],[服装]]&amp;Block[[#This Row],[名前]]&amp;Block[[#This Row],[レアリティ]]</f>
        <v>ユニフォーム南田大志ICONIC</v>
      </c>
    </row>
    <row r="859" spans="1:24" x14ac:dyDescent="0.25">
      <c r="A859">
        <f>VLOOKUP(Block[[#This Row],[No用]],SetNo[[No.用]:[vlookup 用]],2,FALSE)</f>
        <v>222</v>
      </c>
      <c r="B859">
        <f>IF(ROW()=2,1,IF(A858&lt;&gt;Block[[#This Row],[No]],1,B858+1))</f>
        <v>1</v>
      </c>
      <c r="C859" t="s">
        <v>205</v>
      </c>
      <c r="D859" t="s">
        <v>81</v>
      </c>
      <c r="E859" t="s">
        <v>23</v>
      </c>
      <c r="F859" t="s">
        <v>26</v>
      </c>
      <c r="G859" t="s">
        <v>75</v>
      </c>
      <c r="H859" t="s">
        <v>71</v>
      </c>
      <c r="I859">
        <v>1</v>
      </c>
      <c r="J859" t="s">
        <v>246</v>
      </c>
      <c r="K859" s="1" t="s">
        <v>174</v>
      </c>
      <c r="L859" s="1" t="s">
        <v>173</v>
      </c>
      <c r="M859">
        <v>33</v>
      </c>
      <c r="N859">
        <v>0</v>
      </c>
      <c r="O859">
        <v>0</v>
      </c>
      <c r="P859">
        <v>0</v>
      </c>
      <c r="X859" t="str">
        <f>Block[[#This Row],[服装]]&amp;Block[[#This Row],[名前]]&amp;Block[[#This Row],[レアリティ]]</f>
        <v>ユニフォーム湯川良明ICONIC</v>
      </c>
    </row>
    <row r="860" spans="1:24" x14ac:dyDescent="0.25">
      <c r="A860">
        <f>VLOOKUP(Block[[#This Row],[No用]],SetNo[[No.用]:[vlookup 用]],2,FALSE)</f>
        <v>222</v>
      </c>
      <c r="B860">
        <f>IF(ROW()=2,1,IF(A859&lt;&gt;Block[[#This Row],[No]],1,B859+1))</f>
        <v>2</v>
      </c>
      <c r="C860" t="s">
        <v>205</v>
      </c>
      <c r="D860" t="s">
        <v>81</v>
      </c>
      <c r="E860" t="s">
        <v>23</v>
      </c>
      <c r="F860" t="s">
        <v>26</v>
      </c>
      <c r="G860" t="s">
        <v>75</v>
      </c>
      <c r="H860" t="s">
        <v>71</v>
      </c>
      <c r="I860">
        <v>1</v>
      </c>
      <c r="J860" t="s">
        <v>246</v>
      </c>
      <c r="K860" s="1" t="s">
        <v>175</v>
      </c>
      <c r="L860" s="1" t="s">
        <v>173</v>
      </c>
      <c r="M860">
        <v>33</v>
      </c>
      <c r="N860">
        <v>0</v>
      </c>
      <c r="O860">
        <v>0</v>
      </c>
      <c r="P860">
        <v>0</v>
      </c>
      <c r="X860" t="str">
        <f>Block[[#This Row],[服装]]&amp;Block[[#This Row],[名前]]&amp;Block[[#This Row],[レアリティ]]</f>
        <v>ユニフォーム湯川良明ICONIC</v>
      </c>
    </row>
    <row r="861" spans="1:24" x14ac:dyDescent="0.25">
      <c r="A861">
        <f>VLOOKUP(Block[[#This Row],[No用]],SetNo[[No.用]:[vlookup 用]],2,FALSE)</f>
        <v>222</v>
      </c>
      <c r="B861">
        <f>IF(ROW()=2,1,IF(A860&lt;&gt;Block[[#This Row],[No]],1,B860+1))</f>
        <v>3</v>
      </c>
      <c r="C861" t="s">
        <v>205</v>
      </c>
      <c r="D861" t="s">
        <v>81</v>
      </c>
      <c r="E861" t="s">
        <v>23</v>
      </c>
      <c r="F861" t="s">
        <v>26</v>
      </c>
      <c r="G861" t="s">
        <v>75</v>
      </c>
      <c r="H861" t="s">
        <v>71</v>
      </c>
      <c r="I861">
        <v>1</v>
      </c>
      <c r="J861" t="s">
        <v>246</v>
      </c>
      <c r="K861" s="1" t="s">
        <v>176</v>
      </c>
      <c r="L861" s="1" t="s">
        <v>173</v>
      </c>
      <c r="M861">
        <v>39</v>
      </c>
      <c r="N861">
        <v>0</v>
      </c>
      <c r="O861">
        <v>0</v>
      </c>
      <c r="P861">
        <v>0</v>
      </c>
      <c r="X861" t="str">
        <f>Block[[#This Row],[服装]]&amp;Block[[#This Row],[名前]]&amp;Block[[#This Row],[レアリティ]]</f>
        <v>ユニフォーム湯川良明ICONIC</v>
      </c>
    </row>
    <row r="862" spans="1:24" x14ac:dyDescent="0.25">
      <c r="A862">
        <f>VLOOKUP(Block[[#This Row],[No用]],SetNo[[No.用]:[vlookup 用]],2,FALSE)</f>
        <v>222</v>
      </c>
      <c r="B862">
        <f>IF(ROW()=2,1,IF(A861&lt;&gt;Block[[#This Row],[No]],1,B861+1))</f>
        <v>4</v>
      </c>
      <c r="C862" t="s">
        <v>205</v>
      </c>
      <c r="D862" t="s">
        <v>81</v>
      </c>
      <c r="E862" t="s">
        <v>23</v>
      </c>
      <c r="F862" t="s">
        <v>26</v>
      </c>
      <c r="G862" t="s">
        <v>75</v>
      </c>
      <c r="H862" t="s">
        <v>71</v>
      </c>
      <c r="I862">
        <v>1</v>
      </c>
      <c r="J862" t="s">
        <v>246</v>
      </c>
      <c r="K862" s="1" t="s">
        <v>177</v>
      </c>
      <c r="L862" s="1" t="s">
        <v>162</v>
      </c>
      <c r="M862">
        <v>33</v>
      </c>
      <c r="N862">
        <v>0</v>
      </c>
      <c r="O862">
        <v>0</v>
      </c>
      <c r="P862">
        <v>0</v>
      </c>
      <c r="X862" t="str">
        <f>Block[[#This Row],[服装]]&amp;Block[[#This Row],[名前]]&amp;Block[[#This Row],[レアリティ]]</f>
        <v>ユニフォーム湯川良明ICONIC</v>
      </c>
    </row>
    <row r="863" spans="1:24" x14ac:dyDescent="0.25">
      <c r="A863">
        <f>VLOOKUP(Block[[#This Row],[No用]],SetNo[[No.用]:[vlookup 用]],2,FALSE)</f>
        <v>222</v>
      </c>
      <c r="B863">
        <f>IF(ROW()=2,1,IF(A862&lt;&gt;Block[[#This Row],[No]],1,B862+1))</f>
        <v>5</v>
      </c>
      <c r="C863" t="s">
        <v>205</v>
      </c>
      <c r="D863" t="s">
        <v>81</v>
      </c>
      <c r="E863" t="s">
        <v>23</v>
      </c>
      <c r="F863" t="s">
        <v>26</v>
      </c>
      <c r="G863" t="s">
        <v>75</v>
      </c>
      <c r="H863" t="s">
        <v>71</v>
      </c>
      <c r="I863">
        <v>1</v>
      </c>
      <c r="J863" t="s">
        <v>246</v>
      </c>
      <c r="K863" s="1" t="s">
        <v>247</v>
      </c>
      <c r="L863" s="1" t="s">
        <v>162</v>
      </c>
      <c r="M863">
        <v>33</v>
      </c>
      <c r="N863">
        <v>0</v>
      </c>
      <c r="O863">
        <v>0</v>
      </c>
      <c r="P863">
        <v>0</v>
      </c>
      <c r="X863" t="str">
        <f>Block[[#This Row],[服装]]&amp;Block[[#This Row],[名前]]&amp;Block[[#This Row],[レアリティ]]</f>
        <v>ユニフォーム湯川良明ICONIC</v>
      </c>
    </row>
    <row r="864" spans="1:24" x14ac:dyDescent="0.25">
      <c r="A864">
        <f>VLOOKUP(Block[[#This Row],[No用]],SetNo[[No.用]:[vlookup 用]],2,FALSE)</f>
        <v>222</v>
      </c>
      <c r="B864">
        <f>IF(ROW()=2,1,IF(A863&lt;&gt;Block[[#This Row],[No]],1,B863+1))</f>
        <v>6</v>
      </c>
      <c r="C864" t="s">
        <v>205</v>
      </c>
      <c r="D864" t="s">
        <v>81</v>
      </c>
      <c r="E864" t="s">
        <v>23</v>
      </c>
      <c r="F864" t="s">
        <v>26</v>
      </c>
      <c r="G864" t="s">
        <v>75</v>
      </c>
      <c r="H864" t="s">
        <v>71</v>
      </c>
      <c r="I864">
        <v>1</v>
      </c>
      <c r="J864" t="s">
        <v>246</v>
      </c>
      <c r="K864" s="1" t="s">
        <v>176</v>
      </c>
      <c r="L864" s="1" t="s">
        <v>224</v>
      </c>
      <c r="M864">
        <v>44</v>
      </c>
      <c r="N864">
        <v>0</v>
      </c>
      <c r="O864">
        <v>54</v>
      </c>
      <c r="P864">
        <v>0</v>
      </c>
      <c r="X864" t="str">
        <f>Block[[#This Row],[服装]]&amp;Block[[#This Row],[名前]]&amp;Block[[#This Row],[レアリティ]]</f>
        <v>ユニフォーム湯川良明ICONIC</v>
      </c>
    </row>
    <row r="865" spans="1:24" x14ac:dyDescent="0.25">
      <c r="A865">
        <f>VLOOKUP(Block[[#This Row],[No用]],SetNo[[No.用]:[vlookup 用]],2,FALSE)</f>
        <v>223</v>
      </c>
      <c r="B865">
        <f>IF(ROW()=2,1,IF(A864&lt;&gt;Block[[#This Row],[No]],1,B864+1))</f>
        <v>1</v>
      </c>
      <c r="C865" t="s">
        <v>205</v>
      </c>
      <c r="D865" t="s">
        <v>83</v>
      </c>
      <c r="E865" t="s">
        <v>23</v>
      </c>
      <c r="F865" t="s">
        <v>25</v>
      </c>
      <c r="G865" t="s">
        <v>75</v>
      </c>
      <c r="H865" t="s">
        <v>71</v>
      </c>
      <c r="I865">
        <v>1</v>
      </c>
      <c r="J865" t="s">
        <v>246</v>
      </c>
      <c r="K865" s="1" t="s">
        <v>174</v>
      </c>
      <c r="L865" s="1" t="s">
        <v>162</v>
      </c>
      <c r="M865">
        <v>27</v>
      </c>
      <c r="N865">
        <v>0</v>
      </c>
      <c r="O865">
        <v>0</v>
      </c>
      <c r="P865">
        <v>0</v>
      </c>
      <c r="X865" t="str">
        <f>Block[[#This Row],[服装]]&amp;Block[[#This Row],[名前]]&amp;Block[[#This Row],[レアリティ]]</f>
        <v>ユニフォーム稲垣功ICONIC</v>
      </c>
    </row>
    <row r="866" spans="1:24" x14ac:dyDescent="0.25">
      <c r="A866">
        <f>VLOOKUP(Block[[#This Row],[No用]],SetNo[[No.用]:[vlookup 用]],2,FALSE)</f>
        <v>223</v>
      </c>
      <c r="B866">
        <f>IF(ROW()=2,1,IF(A865&lt;&gt;Block[[#This Row],[No]],1,B865+1))</f>
        <v>2</v>
      </c>
      <c r="C866" t="s">
        <v>205</v>
      </c>
      <c r="D866" t="s">
        <v>83</v>
      </c>
      <c r="E866" t="s">
        <v>23</v>
      </c>
      <c r="F866" t="s">
        <v>25</v>
      </c>
      <c r="G866" t="s">
        <v>75</v>
      </c>
      <c r="H866" t="s">
        <v>71</v>
      </c>
      <c r="I866">
        <v>1</v>
      </c>
      <c r="J866" t="s">
        <v>246</v>
      </c>
      <c r="K866" s="1" t="s">
        <v>175</v>
      </c>
      <c r="L866" s="1" t="s">
        <v>162</v>
      </c>
      <c r="M866">
        <v>27</v>
      </c>
      <c r="N866">
        <v>0</v>
      </c>
      <c r="O866">
        <v>0</v>
      </c>
      <c r="P866">
        <v>0</v>
      </c>
      <c r="X866" t="str">
        <f>Block[[#This Row],[服装]]&amp;Block[[#This Row],[名前]]&amp;Block[[#This Row],[レアリティ]]</f>
        <v>ユニフォーム稲垣功ICONIC</v>
      </c>
    </row>
    <row r="867" spans="1:24" x14ac:dyDescent="0.25">
      <c r="A867">
        <f>VLOOKUP(Block[[#This Row],[No用]],SetNo[[No.用]:[vlookup 用]],2,FALSE)</f>
        <v>223</v>
      </c>
      <c r="B867">
        <f>IF(ROW()=2,1,IF(A866&lt;&gt;Block[[#This Row],[No]],1,B866+1))</f>
        <v>3</v>
      </c>
      <c r="C867" t="s">
        <v>205</v>
      </c>
      <c r="D867" t="s">
        <v>83</v>
      </c>
      <c r="E867" t="s">
        <v>23</v>
      </c>
      <c r="F867" t="s">
        <v>25</v>
      </c>
      <c r="G867" t="s">
        <v>75</v>
      </c>
      <c r="H867" t="s">
        <v>71</v>
      </c>
      <c r="I867">
        <v>1</v>
      </c>
      <c r="J867" t="s">
        <v>246</v>
      </c>
      <c r="K867" s="1" t="s">
        <v>177</v>
      </c>
      <c r="L867" s="1" t="s">
        <v>162</v>
      </c>
      <c r="M867">
        <v>27</v>
      </c>
      <c r="N867">
        <v>0</v>
      </c>
      <c r="O867">
        <v>0</v>
      </c>
      <c r="P867">
        <v>0</v>
      </c>
      <c r="X867" t="str">
        <f>Block[[#This Row],[服装]]&amp;Block[[#This Row],[名前]]&amp;Block[[#This Row],[レアリティ]]</f>
        <v>ユニフォーム稲垣功ICONIC</v>
      </c>
    </row>
    <row r="868" spans="1:24" x14ac:dyDescent="0.25">
      <c r="A868">
        <f>VLOOKUP(Block[[#This Row],[No用]],SetNo[[No.用]:[vlookup 用]],2,FALSE)</f>
        <v>223</v>
      </c>
      <c r="B868">
        <f>IF(ROW()=2,1,IF(A867&lt;&gt;Block[[#This Row],[No]],1,B867+1))</f>
        <v>4</v>
      </c>
      <c r="C868" t="s">
        <v>205</v>
      </c>
      <c r="D868" t="s">
        <v>83</v>
      </c>
      <c r="E868" t="s">
        <v>23</v>
      </c>
      <c r="F868" t="s">
        <v>25</v>
      </c>
      <c r="G868" t="s">
        <v>75</v>
      </c>
      <c r="H868" t="s">
        <v>71</v>
      </c>
      <c r="I868">
        <v>1</v>
      </c>
      <c r="J868" t="s">
        <v>246</v>
      </c>
      <c r="K868" s="1" t="s">
        <v>247</v>
      </c>
      <c r="L868" s="1" t="s">
        <v>162</v>
      </c>
      <c r="M868">
        <v>27</v>
      </c>
      <c r="N868">
        <v>0</v>
      </c>
      <c r="O868">
        <v>0</v>
      </c>
      <c r="P868">
        <v>0</v>
      </c>
      <c r="X868" t="str">
        <f>Block[[#This Row],[服装]]&amp;Block[[#This Row],[名前]]&amp;Block[[#This Row],[レアリティ]]</f>
        <v>ユニフォーム稲垣功ICONIC</v>
      </c>
    </row>
    <row r="869" spans="1:24" x14ac:dyDescent="0.25">
      <c r="A869">
        <f>VLOOKUP(Block[[#This Row],[No用]],SetNo[[No.用]:[vlookup 用]],2,FALSE)</f>
        <v>224</v>
      </c>
      <c r="B869">
        <f>IF(ROW()=2,1,IF(A868&lt;&gt;Block[[#This Row],[No]],1,B868+1))</f>
        <v>1</v>
      </c>
      <c r="C869" t="s">
        <v>205</v>
      </c>
      <c r="D869" t="s">
        <v>86</v>
      </c>
      <c r="E869" t="s">
        <v>23</v>
      </c>
      <c r="F869" t="s">
        <v>26</v>
      </c>
      <c r="G869" t="s">
        <v>75</v>
      </c>
      <c r="H869" t="s">
        <v>71</v>
      </c>
      <c r="I869">
        <v>1</v>
      </c>
      <c r="J869" t="s">
        <v>246</v>
      </c>
      <c r="K869" s="1" t="s">
        <v>174</v>
      </c>
      <c r="L869" s="1" t="s">
        <v>173</v>
      </c>
      <c r="M869">
        <v>35</v>
      </c>
      <c r="N869">
        <v>0</v>
      </c>
      <c r="O869">
        <v>0</v>
      </c>
      <c r="P869">
        <v>0</v>
      </c>
      <c r="X869" t="str">
        <f>Block[[#This Row],[服装]]&amp;Block[[#This Row],[名前]]&amp;Block[[#This Row],[レアリティ]]</f>
        <v>ユニフォーム馬門英治ICONIC</v>
      </c>
    </row>
    <row r="870" spans="1:24" x14ac:dyDescent="0.25">
      <c r="A870">
        <f>VLOOKUP(Block[[#This Row],[No用]],SetNo[[No.用]:[vlookup 用]],2,FALSE)</f>
        <v>224</v>
      </c>
      <c r="B870">
        <f>IF(ROW()=2,1,IF(A869&lt;&gt;Block[[#This Row],[No]],1,B869+1))</f>
        <v>2</v>
      </c>
      <c r="C870" t="s">
        <v>205</v>
      </c>
      <c r="D870" t="s">
        <v>86</v>
      </c>
      <c r="E870" t="s">
        <v>23</v>
      </c>
      <c r="F870" t="s">
        <v>26</v>
      </c>
      <c r="G870" t="s">
        <v>75</v>
      </c>
      <c r="H870" t="s">
        <v>71</v>
      </c>
      <c r="I870">
        <v>1</v>
      </c>
      <c r="J870" t="s">
        <v>246</v>
      </c>
      <c r="K870" s="1" t="s">
        <v>175</v>
      </c>
      <c r="L870" s="1" t="s">
        <v>173</v>
      </c>
      <c r="M870">
        <v>35</v>
      </c>
      <c r="N870">
        <v>0</v>
      </c>
      <c r="O870">
        <v>0</v>
      </c>
      <c r="P870">
        <v>0</v>
      </c>
      <c r="X870" t="str">
        <f>Block[[#This Row],[服装]]&amp;Block[[#This Row],[名前]]&amp;Block[[#This Row],[レアリティ]]</f>
        <v>ユニフォーム馬門英治ICONIC</v>
      </c>
    </row>
    <row r="871" spans="1:24" x14ac:dyDescent="0.25">
      <c r="A871">
        <f>VLOOKUP(Block[[#This Row],[No用]],SetNo[[No.用]:[vlookup 用]],2,FALSE)</f>
        <v>224</v>
      </c>
      <c r="B871">
        <f>IF(ROW()=2,1,IF(A870&lt;&gt;Block[[#This Row],[No]],1,B870+1))</f>
        <v>3</v>
      </c>
      <c r="C871" t="s">
        <v>205</v>
      </c>
      <c r="D871" t="s">
        <v>86</v>
      </c>
      <c r="E871" t="s">
        <v>23</v>
      </c>
      <c r="F871" t="s">
        <v>26</v>
      </c>
      <c r="G871" t="s">
        <v>75</v>
      </c>
      <c r="H871" t="s">
        <v>71</v>
      </c>
      <c r="I871">
        <v>1</v>
      </c>
      <c r="J871" t="s">
        <v>246</v>
      </c>
      <c r="K871" s="1" t="s">
        <v>192</v>
      </c>
      <c r="L871" s="1" t="s">
        <v>173</v>
      </c>
      <c r="M871">
        <v>43</v>
      </c>
      <c r="N871">
        <v>0</v>
      </c>
      <c r="O871">
        <v>0</v>
      </c>
      <c r="P871">
        <v>0</v>
      </c>
      <c r="X871" t="str">
        <f>Block[[#This Row],[服装]]&amp;Block[[#This Row],[名前]]&amp;Block[[#This Row],[レアリティ]]</f>
        <v>ユニフォーム馬門英治ICONIC</v>
      </c>
    </row>
    <row r="872" spans="1:24" x14ac:dyDescent="0.25">
      <c r="A872">
        <f>VLOOKUP(Block[[#This Row],[No用]],SetNo[[No.用]:[vlookup 用]],2,FALSE)</f>
        <v>224</v>
      </c>
      <c r="B872">
        <f>IF(ROW()=2,1,IF(A871&lt;&gt;Block[[#This Row],[No]],1,B871+1))</f>
        <v>4</v>
      </c>
      <c r="C872" t="s">
        <v>205</v>
      </c>
      <c r="D872" t="s">
        <v>86</v>
      </c>
      <c r="E872" t="s">
        <v>23</v>
      </c>
      <c r="F872" t="s">
        <v>26</v>
      </c>
      <c r="G872" t="s">
        <v>75</v>
      </c>
      <c r="H872" t="s">
        <v>71</v>
      </c>
      <c r="I872">
        <v>1</v>
      </c>
      <c r="J872" t="s">
        <v>246</v>
      </c>
      <c r="K872" s="1" t="s">
        <v>177</v>
      </c>
      <c r="L872" s="1" t="s">
        <v>162</v>
      </c>
      <c r="M872">
        <v>33</v>
      </c>
      <c r="N872">
        <v>0</v>
      </c>
      <c r="O872">
        <v>0</v>
      </c>
      <c r="P872">
        <v>0</v>
      </c>
      <c r="X872" t="str">
        <f>Block[[#This Row],[服装]]&amp;Block[[#This Row],[名前]]&amp;Block[[#This Row],[レアリティ]]</f>
        <v>ユニフォーム馬門英治ICONIC</v>
      </c>
    </row>
    <row r="873" spans="1:24" x14ac:dyDescent="0.25">
      <c r="A873">
        <f>VLOOKUP(Block[[#This Row],[No用]],SetNo[[No.用]:[vlookup 用]],2,FALSE)</f>
        <v>224</v>
      </c>
      <c r="B873">
        <f>IF(ROW()=2,1,IF(A872&lt;&gt;Block[[#This Row],[No]],1,B872+1))</f>
        <v>5</v>
      </c>
      <c r="C873" t="s">
        <v>205</v>
      </c>
      <c r="D873" t="s">
        <v>86</v>
      </c>
      <c r="E873" t="s">
        <v>23</v>
      </c>
      <c r="F873" t="s">
        <v>26</v>
      </c>
      <c r="G873" t="s">
        <v>75</v>
      </c>
      <c r="H873" t="s">
        <v>71</v>
      </c>
      <c r="I873">
        <v>1</v>
      </c>
      <c r="J873" t="s">
        <v>246</v>
      </c>
      <c r="K873" s="1" t="s">
        <v>247</v>
      </c>
      <c r="L873" s="1" t="s">
        <v>162</v>
      </c>
      <c r="M873">
        <v>33</v>
      </c>
      <c r="N873">
        <v>0</v>
      </c>
      <c r="O873">
        <v>0</v>
      </c>
      <c r="P873">
        <v>0</v>
      </c>
      <c r="X873" t="str">
        <f>Block[[#This Row],[服装]]&amp;Block[[#This Row],[名前]]&amp;Block[[#This Row],[レアリティ]]</f>
        <v>ユニフォーム馬門英治ICONIC</v>
      </c>
    </row>
    <row r="874" spans="1:24" x14ac:dyDescent="0.25">
      <c r="A874">
        <f>VLOOKUP(Block[[#This Row],[No用]],SetNo[[No.用]:[vlookup 用]],2,FALSE)</f>
        <v>224</v>
      </c>
      <c r="B874">
        <f>IF(ROW()=2,1,IF(A873&lt;&gt;Block[[#This Row],[No]],1,B873+1))</f>
        <v>6</v>
      </c>
      <c r="C874" t="s">
        <v>205</v>
      </c>
      <c r="D874" t="s">
        <v>86</v>
      </c>
      <c r="E874" t="s">
        <v>23</v>
      </c>
      <c r="F874" t="s">
        <v>26</v>
      </c>
      <c r="G874" t="s">
        <v>75</v>
      </c>
      <c r="H874" t="s">
        <v>71</v>
      </c>
      <c r="I874">
        <v>1</v>
      </c>
      <c r="J874" t="s">
        <v>246</v>
      </c>
      <c r="K874" s="1" t="s">
        <v>176</v>
      </c>
      <c r="L874" s="1" t="s">
        <v>224</v>
      </c>
      <c r="M874">
        <v>45</v>
      </c>
      <c r="N874">
        <v>0</v>
      </c>
      <c r="O874">
        <v>56</v>
      </c>
      <c r="P874">
        <v>0</v>
      </c>
      <c r="X874" t="str">
        <f>Block[[#This Row],[服装]]&amp;Block[[#This Row],[名前]]&amp;Block[[#This Row],[レアリティ]]</f>
        <v>ユニフォーム馬門英治ICONIC</v>
      </c>
    </row>
    <row r="875" spans="1:24" x14ac:dyDescent="0.25">
      <c r="A875">
        <f>VLOOKUP(Block[[#This Row],[No用]],SetNo[[No.用]:[vlookup 用]],2,FALSE)</f>
        <v>225</v>
      </c>
      <c r="B875">
        <f>IF(ROW()=2,1,IF(A874&lt;&gt;Block[[#This Row],[No]],1,B874+1))</f>
        <v>1</v>
      </c>
      <c r="C875" t="s">
        <v>205</v>
      </c>
      <c r="D875" t="s">
        <v>88</v>
      </c>
      <c r="E875" t="s">
        <v>23</v>
      </c>
      <c r="F875" t="s">
        <v>25</v>
      </c>
      <c r="G875" t="s">
        <v>75</v>
      </c>
      <c r="H875" t="s">
        <v>71</v>
      </c>
      <c r="I875">
        <v>1</v>
      </c>
      <c r="J875" t="s">
        <v>246</v>
      </c>
      <c r="K875" s="1" t="s">
        <v>174</v>
      </c>
      <c r="L875" s="1" t="s">
        <v>162</v>
      </c>
      <c r="M875">
        <v>23</v>
      </c>
      <c r="N875">
        <v>0</v>
      </c>
      <c r="O875">
        <v>0</v>
      </c>
      <c r="P875">
        <v>0</v>
      </c>
      <c r="X875" t="str">
        <f>Block[[#This Row],[服装]]&amp;Block[[#This Row],[名前]]&amp;Block[[#This Row],[レアリティ]]</f>
        <v>ユニフォーム百沢雄大ICONIC</v>
      </c>
    </row>
    <row r="876" spans="1:24" x14ac:dyDescent="0.25">
      <c r="A876">
        <f>VLOOKUP(Block[[#This Row],[No用]],SetNo[[No.用]:[vlookup 用]],2,FALSE)</f>
        <v>225</v>
      </c>
      <c r="B876">
        <f>IF(ROW()=2,1,IF(A875&lt;&gt;Block[[#This Row],[No]],1,B875+1))</f>
        <v>2</v>
      </c>
      <c r="C876" t="s">
        <v>205</v>
      </c>
      <c r="D876" t="s">
        <v>88</v>
      </c>
      <c r="E876" t="s">
        <v>23</v>
      </c>
      <c r="F876" t="s">
        <v>25</v>
      </c>
      <c r="G876" t="s">
        <v>75</v>
      </c>
      <c r="H876" t="s">
        <v>71</v>
      </c>
      <c r="I876">
        <v>1</v>
      </c>
      <c r="J876" t="s">
        <v>246</v>
      </c>
      <c r="K876" s="1" t="s">
        <v>175</v>
      </c>
      <c r="L876" s="1" t="s">
        <v>173</v>
      </c>
      <c r="M876">
        <v>33</v>
      </c>
      <c r="N876">
        <v>0</v>
      </c>
      <c r="O876">
        <v>0</v>
      </c>
      <c r="P876">
        <v>0</v>
      </c>
      <c r="X876" t="str">
        <f>Block[[#This Row],[服装]]&amp;Block[[#This Row],[名前]]&amp;Block[[#This Row],[レアリティ]]</f>
        <v>ユニフォーム百沢雄大ICONIC</v>
      </c>
    </row>
    <row r="877" spans="1:24" x14ac:dyDescent="0.25">
      <c r="A877">
        <f>VLOOKUP(Block[[#This Row],[No用]],SetNo[[No.用]:[vlookup 用]],2,FALSE)</f>
        <v>225</v>
      </c>
      <c r="B877">
        <f>IF(ROW()=2,1,IF(A876&lt;&gt;Block[[#This Row],[No]],1,B876+1))</f>
        <v>3</v>
      </c>
      <c r="C877" t="s">
        <v>205</v>
      </c>
      <c r="D877" t="s">
        <v>88</v>
      </c>
      <c r="E877" t="s">
        <v>23</v>
      </c>
      <c r="F877" t="s">
        <v>25</v>
      </c>
      <c r="G877" t="s">
        <v>75</v>
      </c>
      <c r="H877" t="s">
        <v>71</v>
      </c>
      <c r="I877">
        <v>1</v>
      </c>
      <c r="J877" t="s">
        <v>246</v>
      </c>
      <c r="K877" s="1" t="s">
        <v>247</v>
      </c>
      <c r="L877" s="1" t="s">
        <v>162</v>
      </c>
      <c r="M877">
        <v>25</v>
      </c>
      <c r="N877">
        <v>0</v>
      </c>
      <c r="O877">
        <v>0</v>
      </c>
      <c r="P877">
        <v>0</v>
      </c>
      <c r="X877" t="str">
        <f>Block[[#This Row],[服装]]&amp;Block[[#This Row],[名前]]&amp;Block[[#This Row],[レアリティ]]</f>
        <v>ユニフォーム百沢雄大ICONIC</v>
      </c>
    </row>
    <row r="878" spans="1:24" x14ac:dyDescent="0.25">
      <c r="A878">
        <f>VLOOKUP(Block[[#This Row],[No用]],SetNo[[No.用]:[vlookup 用]],2,FALSE)</f>
        <v>226</v>
      </c>
      <c r="B878">
        <f>IF(ROW()=2,1,IF(A877&lt;&gt;Block[[#This Row],[No]],1,B877+1))</f>
        <v>1</v>
      </c>
      <c r="C878" s="1" t="s">
        <v>552</v>
      </c>
      <c r="D878" t="s">
        <v>88</v>
      </c>
      <c r="E878" s="1" t="s">
        <v>90</v>
      </c>
      <c r="F878" t="s">
        <v>78</v>
      </c>
      <c r="G878" t="s">
        <v>75</v>
      </c>
      <c r="H878" t="s">
        <v>71</v>
      </c>
      <c r="I878">
        <v>1</v>
      </c>
      <c r="J878" t="s">
        <v>246</v>
      </c>
      <c r="K878" s="1" t="s">
        <v>174</v>
      </c>
      <c r="L878" s="1" t="s">
        <v>178</v>
      </c>
      <c r="M878">
        <v>27</v>
      </c>
      <c r="N878">
        <v>0</v>
      </c>
      <c r="O878">
        <v>0</v>
      </c>
      <c r="P878">
        <v>0</v>
      </c>
      <c r="X878" t="str">
        <f>Block[[#This Row],[服装]]&amp;Block[[#This Row],[名前]]&amp;Block[[#This Row],[レアリティ]]</f>
        <v>職業体験百沢雄大ICONIC</v>
      </c>
    </row>
    <row r="879" spans="1:24" x14ac:dyDescent="0.25">
      <c r="A879">
        <f>VLOOKUP(Block[[#This Row],[No用]],SetNo[[No.用]:[vlookup 用]],2,FALSE)</f>
        <v>226</v>
      </c>
      <c r="B879">
        <f>IF(ROW()=2,1,IF(A878&lt;&gt;Block[[#This Row],[No]],1,B878+1))</f>
        <v>2</v>
      </c>
      <c r="C879" s="1" t="s">
        <v>552</v>
      </c>
      <c r="D879" t="s">
        <v>88</v>
      </c>
      <c r="E879" s="1" t="s">
        <v>90</v>
      </c>
      <c r="F879" t="s">
        <v>78</v>
      </c>
      <c r="G879" t="s">
        <v>75</v>
      </c>
      <c r="H879" t="s">
        <v>71</v>
      </c>
      <c r="I879">
        <v>1</v>
      </c>
      <c r="J879" t="s">
        <v>246</v>
      </c>
      <c r="K879" s="1" t="s">
        <v>175</v>
      </c>
      <c r="L879" s="1" t="s">
        <v>173</v>
      </c>
      <c r="M879">
        <v>33</v>
      </c>
      <c r="N879">
        <v>0</v>
      </c>
      <c r="O879">
        <v>0</v>
      </c>
      <c r="P879">
        <v>0</v>
      </c>
      <c r="X879" t="str">
        <f>Block[[#This Row],[服装]]&amp;Block[[#This Row],[名前]]&amp;Block[[#This Row],[レアリティ]]</f>
        <v>職業体験百沢雄大ICONIC</v>
      </c>
    </row>
    <row r="880" spans="1:24" x14ac:dyDescent="0.25">
      <c r="A880">
        <f>VLOOKUP(Block[[#This Row],[No用]],SetNo[[No.用]:[vlookup 用]],2,FALSE)</f>
        <v>226</v>
      </c>
      <c r="B880">
        <f>IF(ROW()=2,1,IF(A879&lt;&gt;Block[[#This Row],[No]],1,B879+1))</f>
        <v>3</v>
      </c>
      <c r="C880" s="1" t="s">
        <v>552</v>
      </c>
      <c r="D880" t="s">
        <v>88</v>
      </c>
      <c r="E880" s="1" t="s">
        <v>90</v>
      </c>
      <c r="F880" t="s">
        <v>78</v>
      </c>
      <c r="G880" t="s">
        <v>75</v>
      </c>
      <c r="H880" t="s">
        <v>71</v>
      </c>
      <c r="I880">
        <v>1</v>
      </c>
      <c r="J880" t="s">
        <v>246</v>
      </c>
      <c r="K880" s="1" t="s">
        <v>179</v>
      </c>
      <c r="L880" s="1" t="s">
        <v>178</v>
      </c>
      <c r="M880">
        <v>27</v>
      </c>
      <c r="N880">
        <v>0</v>
      </c>
      <c r="O880">
        <v>0</v>
      </c>
      <c r="P880">
        <v>0</v>
      </c>
      <c r="X880" t="str">
        <f>Block[[#This Row],[服装]]&amp;Block[[#This Row],[名前]]&amp;Block[[#This Row],[レアリティ]]</f>
        <v>職業体験百沢雄大ICONIC</v>
      </c>
    </row>
    <row r="881" spans="1:24" x14ac:dyDescent="0.25">
      <c r="A881">
        <f>VLOOKUP(Block[[#This Row],[No用]],SetNo[[No.用]:[vlookup 用]],2,FALSE)</f>
        <v>226</v>
      </c>
      <c r="B881">
        <f>IF(ROW()=2,1,IF(A880&lt;&gt;Block[[#This Row],[No]],1,B880+1))</f>
        <v>4</v>
      </c>
      <c r="C881" s="1" t="s">
        <v>552</v>
      </c>
      <c r="D881" t="s">
        <v>88</v>
      </c>
      <c r="E881" s="1" t="s">
        <v>90</v>
      </c>
      <c r="F881" t="s">
        <v>78</v>
      </c>
      <c r="G881" t="s">
        <v>75</v>
      </c>
      <c r="H881" t="s">
        <v>71</v>
      </c>
      <c r="I881">
        <v>1</v>
      </c>
      <c r="J881" t="s">
        <v>246</v>
      </c>
      <c r="K881" s="1" t="s">
        <v>247</v>
      </c>
      <c r="L881" s="1" t="s">
        <v>162</v>
      </c>
      <c r="M881">
        <v>25</v>
      </c>
      <c r="N881">
        <v>0</v>
      </c>
      <c r="O881">
        <v>0</v>
      </c>
      <c r="P881">
        <v>0</v>
      </c>
      <c r="X881" t="str">
        <f>Block[[#This Row],[服装]]&amp;Block[[#This Row],[名前]]&amp;Block[[#This Row],[レアリティ]]</f>
        <v>職業体験百沢雄大ICONIC</v>
      </c>
    </row>
    <row r="882" spans="1:24" x14ac:dyDescent="0.25">
      <c r="A882">
        <f>VLOOKUP(Block[[#This Row],[No用]],SetNo[[No.用]:[vlookup 用]],2,FALSE)</f>
        <v>226</v>
      </c>
      <c r="B882">
        <f>IF(ROW()=2,1,IF(A881&lt;&gt;Block[[#This Row],[No]],1,B881+1))</f>
        <v>5</v>
      </c>
      <c r="C882" s="1" t="s">
        <v>552</v>
      </c>
      <c r="D882" t="s">
        <v>88</v>
      </c>
      <c r="E882" s="1" t="s">
        <v>90</v>
      </c>
      <c r="F882" t="s">
        <v>78</v>
      </c>
      <c r="G882" t="s">
        <v>75</v>
      </c>
      <c r="H882" t="s">
        <v>71</v>
      </c>
      <c r="I882">
        <v>1</v>
      </c>
      <c r="J882" t="s">
        <v>246</v>
      </c>
      <c r="K882" s="1" t="s">
        <v>183</v>
      </c>
      <c r="L882" s="1" t="s">
        <v>224</v>
      </c>
      <c r="M882">
        <v>50</v>
      </c>
      <c r="N882">
        <v>5</v>
      </c>
      <c r="O882">
        <v>60</v>
      </c>
      <c r="P882">
        <v>8</v>
      </c>
      <c r="X882" t="str">
        <f>Block[[#This Row],[服装]]&amp;Block[[#This Row],[名前]]&amp;Block[[#This Row],[レアリティ]]</f>
        <v>職業体験百沢雄大ICONIC</v>
      </c>
    </row>
    <row r="883" spans="1:24" x14ac:dyDescent="0.25">
      <c r="A883">
        <f>VLOOKUP(Block[[#This Row],[No用]],SetNo[[No.用]:[vlookup 用]],2,FALSE)</f>
        <v>227</v>
      </c>
      <c r="B883">
        <f>IF(ROW()=2,1,IF(A882&lt;&gt;Block[[#This Row],[No]],1,B882+1))</f>
        <v>1</v>
      </c>
      <c r="C883" t="s">
        <v>108</v>
      </c>
      <c r="D883" t="s">
        <v>89</v>
      </c>
      <c r="E883" t="s">
        <v>90</v>
      </c>
      <c r="F883" t="s">
        <v>78</v>
      </c>
      <c r="G883" t="s">
        <v>91</v>
      </c>
      <c r="H883" t="s">
        <v>71</v>
      </c>
      <c r="I883">
        <v>1</v>
      </c>
      <c r="J883" t="s">
        <v>246</v>
      </c>
      <c r="K883" s="1" t="s">
        <v>174</v>
      </c>
      <c r="L883" s="1" t="s">
        <v>162</v>
      </c>
      <c r="M883">
        <v>29</v>
      </c>
      <c r="N883">
        <v>0</v>
      </c>
      <c r="O883">
        <v>0</v>
      </c>
      <c r="P883">
        <v>0</v>
      </c>
      <c r="X883" t="str">
        <f>Block[[#This Row],[服装]]&amp;Block[[#This Row],[名前]]&amp;Block[[#This Row],[レアリティ]]</f>
        <v>ユニフォーム照島游児ICONIC</v>
      </c>
    </row>
    <row r="884" spans="1:24" x14ac:dyDescent="0.25">
      <c r="A884">
        <f>VLOOKUP(Block[[#This Row],[No用]],SetNo[[No.用]:[vlookup 用]],2,FALSE)</f>
        <v>227</v>
      </c>
      <c r="B884">
        <f>IF(ROW()=2,1,IF(A883&lt;&gt;Block[[#This Row],[No]],1,B883+1))</f>
        <v>2</v>
      </c>
      <c r="C884" t="s">
        <v>108</v>
      </c>
      <c r="D884" t="s">
        <v>89</v>
      </c>
      <c r="E884" t="s">
        <v>90</v>
      </c>
      <c r="F884" t="s">
        <v>78</v>
      </c>
      <c r="G884" t="s">
        <v>91</v>
      </c>
      <c r="H884" t="s">
        <v>71</v>
      </c>
      <c r="I884">
        <v>1</v>
      </c>
      <c r="J884" t="s">
        <v>246</v>
      </c>
      <c r="K884" s="1" t="s">
        <v>175</v>
      </c>
      <c r="L884" s="1" t="s">
        <v>162</v>
      </c>
      <c r="M884">
        <v>29</v>
      </c>
      <c r="N884">
        <v>0</v>
      </c>
      <c r="O884">
        <v>0</v>
      </c>
      <c r="P884">
        <v>0</v>
      </c>
      <c r="X884" t="str">
        <f>Block[[#This Row],[服装]]&amp;Block[[#This Row],[名前]]&amp;Block[[#This Row],[レアリティ]]</f>
        <v>ユニフォーム照島游児ICONIC</v>
      </c>
    </row>
    <row r="885" spans="1:24" x14ac:dyDescent="0.25">
      <c r="A885">
        <f>VLOOKUP(Block[[#This Row],[No用]],SetNo[[No.用]:[vlookup 用]],2,FALSE)</f>
        <v>227</v>
      </c>
      <c r="B885">
        <f>IF(ROW()=2,1,IF(A884&lt;&gt;Block[[#This Row],[No]],1,B884+1))</f>
        <v>3</v>
      </c>
      <c r="C885" t="s">
        <v>108</v>
      </c>
      <c r="D885" t="s">
        <v>89</v>
      </c>
      <c r="E885" t="s">
        <v>90</v>
      </c>
      <c r="F885" t="s">
        <v>78</v>
      </c>
      <c r="G885" t="s">
        <v>91</v>
      </c>
      <c r="H885" t="s">
        <v>71</v>
      </c>
      <c r="I885">
        <v>1</v>
      </c>
      <c r="J885" t="s">
        <v>246</v>
      </c>
      <c r="K885" s="1" t="s">
        <v>247</v>
      </c>
      <c r="L885" s="1" t="s">
        <v>162</v>
      </c>
      <c r="M885">
        <v>29</v>
      </c>
      <c r="N885">
        <v>0</v>
      </c>
      <c r="O885">
        <v>0</v>
      </c>
      <c r="P885">
        <v>0</v>
      </c>
      <c r="X885" t="str">
        <f>Block[[#This Row],[服装]]&amp;Block[[#This Row],[名前]]&amp;Block[[#This Row],[レアリティ]]</f>
        <v>ユニフォーム照島游児ICONIC</v>
      </c>
    </row>
    <row r="886" spans="1:24" x14ac:dyDescent="0.25">
      <c r="A886">
        <f>VLOOKUP(Block[[#This Row],[No用]],SetNo[[No.用]:[vlookup 用]],2,FALSE)</f>
        <v>228</v>
      </c>
      <c r="B886">
        <f>IF(ROW()=2,1,IF(A885&lt;&gt;Block[[#This Row],[No]],1,B885+1))</f>
        <v>1</v>
      </c>
      <c r="C886" t="s">
        <v>149</v>
      </c>
      <c r="D886" t="s">
        <v>89</v>
      </c>
      <c r="E886" t="s">
        <v>77</v>
      </c>
      <c r="F886" t="s">
        <v>78</v>
      </c>
      <c r="G886" t="s">
        <v>91</v>
      </c>
      <c r="H886" t="s">
        <v>71</v>
      </c>
      <c r="I886">
        <v>1</v>
      </c>
      <c r="J886" t="s">
        <v>246</v>
      </c>
      <c r="K886" s="1" t="s">
        <v>174</v>
      </c>
      <c r="L886" s="1" t="s">
        <v>162</v>
      </c>
      <c r="M886">
        <v>29</v>
      </c>
      <c r="N886">
        <v>0</v>
      </c>
      <c r="O886">
        <v>0</v>
      </c>
      <c r="P886">
        <v>0</v>
      </c>
      <c r="X886" t="str">
        <f>Block[[#This Row],[服装]]&amp;Block[[#This Row],[名前]]&amp;Block[[#This Row],[レアリティ]]</f>
        <v>制服照島游児ICONIC</v>
      </c>
    </row>
    <row r="887" spans="1:24" x14ac:dyDescent="0.25">
      <c r="A887">
        <f>VLOOKUP(Block[[#This Row],[No用]],SetNo[[No.用]:[vlookup 用]],2,FALSE)</f>
        <v>228</v>
      </c>
      <c r="B887">
        <f>IF(ROW()=2,1,IF(A886&lt;&gt;Block[[#This Row],[No]],1,B886+1))</f>
        <v>2</v>
      </c>
      <c r="C887" t="s">
        <v>149</v>
      </c>
      <c r="D887" t="s">
        <v>89</v>
      </c>
      <c r="E887" t="s">
        <v>77</v>
      </c>
      <c r="F887" t="s">
        <v>78</v>
      </c>
      <c r="G887" t="s">
        <v>91</v>
      </c>
      <c r="H887" t="s">
        <v>71</v>
      </c>
      <c r="I887">
        <v>1</v>
      </c>
      <c r="J887" t="s">
        <v>246</v>
      </c>
      <c r="K887" s="1" t="s">
        <v>175</v>
      </c>
      <c r="L887" s="1" t="s">
        <v>162</v>
      </c>
      <c r="M887">
        <v>29</v>
      </c>
      <c r="N887">
        <v>0</v>
      </c>
      <c r="O887">
        <v>0</v>
      </c>
      <c r="P887">
        <v>0</v>
      </c>
      <c r="X887" t="str">
        <f>Block[[#This Row],[服装]]&amp;Block[[#This Row],[名前]]&amp;Block[[#This Row],[レアリティ]]</f>
        <v>制服照島游児ICONIC</v>
      </c>
    </row>
    <row r="888" spans="1:24" x14ac:dyDescent="0.25">
      <c r="A888">
        <f>VLOOKUP(Block[[#This Row],[No用]],SetNo[[No.用]:[vlookup 用]],2,FALSE)</f>
        <v>228</v>
      </c>
      <c r="B888">
        <f>IF(ROW()=2,1,IF(A887&lt;&gt;Block[[#This Row],[No]],1,B887+1))</f>
        <v>3</v>
      </c>
      <c r="C888" t="s">
        <v>149</v>
      </c>
      <c r="D888" t="s">
        <v>89</v>
      </c>
      <c r="E888" t="s">
        <v>77</v>
      </c>
      <c r="F888" t="s">
        <v>78</v>
      </c>
      <c r="G888" t="s">
        <v>91</v>
      </c>
      <c r="H888" t="s">
        <v>71</v>
      </c>
      <c r="I888">
        <v>1</v>
      </c>
      <c r="J888" t="s">
        <v>246</v>
      </c>
      <c r="K888" s="1" t="s">
        <v>247</v>
      </c>
      <c r="L888" s="1" t="s">
        <v>162</v>
      </c>
      <c r="M888">
        <v>29</v>
      </c>
      <c r="N888">
        <v>0</v>
      </c>
      <c r="O888">
        <v>0</v>
      </c>
      <c r="P888">
        <v>0</v>
      </c>
      <c r="X888" t="str">
        <f>Block[[#This Row],[服装]]&amp;Block[[#This Row],[名前]]&amp;Block[[#This Row],[レアリティ]]</f>
        <v>制服照島游児ICONIC</v>
      </c>
    </row>
    <row r="889" spans="1:24" x14ac:dyDescent="0.25">
      <c r="A889">
        <f>VLOOKUP(Block[[#This Row],[No用]],SetNo[[No.用]:[vlookup 用]],2,FALSE)</f>
        <v>229</v>
      </c>
      <c r="B889">
        <f>IF(ROW()=2,1,IF(A888&lt;&gt;Block[[#This Row],[No]],1,B888+1))</f>
        <v>1</v>
      </c>
      <c r="C889" s="1" t="s">
        <v>595</v>
      </c>
      <c r="D889" t="s">
        <v>89</v>
      </c>
      <c r="E889" s="1" t="s">
        <v>596</v>
      </c>
      <c r="F889" t="s">
        <v>78</v>
      </c>
      <c r="G889" t="s">
        <v>91</v>
      </c>
      <c r="H889" t="s">
        <v>71</v>
      </c>
      <c r="I889">
        <v>1</v>
      </c>
      <c r="J889" t="s">
        <v>246</v>
      </c>
      <c r="K889" s="1" t="s">
        <v>174</v>
      </c>
      <c r="L889" s="1" t="s">
        <v>162</v>
      </c>
      <c r="M889">
        <v>29</v>
      </c>
      <c r="N889">
        <v>0</v>
      </c>
      <c r="O889">
        <v>0</v>
      </c>
      <c r="P889">
        <v>0</v>
      </c>
      <c r="X889" t="str">
        <f>Block[[#This Row],[服装]]&amp;Block[[#This Row],[名前]]&amp;Block[[#This Row],[レアリティ]]</f>
        <v>雪遊び照島游児ICONIC</v>
      </c>
    </row>
    <row r="890" spans="1:24" x14ac:dyDescent="0.25">
      <c r="A890">
        <f>VLOOKUP(Block[[#This Row],[No用]],SetNo[[No.用]:[vlookup 用]],2,FALSE)</f>
        <v>229</v>
      </c>
      <c r="B890">
        <f>IF(ROW()=2,1,IF(A889&lt;&gt;Block[[#This Row],[No]],1,B889+1))</f>
        <v>2</v>
      </c>
      <c r="C890" s="1" t="s">
        <v>595</v>
      </c>
      <c r="D890" t="s">
        <v>89</v>
      </c>
      <c r="E890" s="1" t="s">
        <v>596</v>
      </c>
      <c r="F890" t="s">
        <v>78</v>
      </c>
      <c r="G890" t="s">
        <v>91</v>
      </c>
      <c r="H890" t="s">
        <v>71</v>
      </c>
      <c r="I890">
        <v>1</v>
      </c>
      <c r="J890" t="s">
        <v>246</v>
      </c>
      <c r="K890" s="1" t="s">
        <v>175</v>
      </c>
      <c r="L890" s="1" t="s">
        <v>178</v>
      </c>
      <c r="M890">
        <v>32</v>
      </c>
      <c r="N890">
        <v>0</v>
      </c>
      <c r="O890">
        <v>0</v>
      </c>
      <c r="P890">
        <v>0</v>
      </c>
      <c r="X890" t="str">
        <f>Block[[#This Row],[服装]]&amp;Block[[#This Row],[名前]]&amp;Block[[#This Row],[レアリティ]]</f>
        <v>雪遊び照島游児ICONIC</v>
      </c>
    </row>
    <row r="891" spans="1:24" x14ac:dyDescent="0.25">
      <c r="A891">
        <f>VLOOKUP(Block[[#This Row],[No用]],SetNo[[No.用]:[vlookup 用]],2,FALSE)</f>
        <v>229</v>
      </c>
      <c r="B891">
        <f>IF(ROW()=2,1,IF(A890&lt;&gt;Block[[#This Row],[No]],1,B890+1))</f>
        <v>3</v>
      </c>
      <c r="C891" s="1" t="s">
        <v>595</v>
      </c>
      <c r="D891" t="s">
        <v>89</v>
      </c>
      <c r="E891" s="1" t="s">
        <v>596</v>
      </c>
      <c r="F891" t="s">
        <v>78</v>
      </c>
      <c r="G891" t="s">
        <v>91</v>
      </c>
      <c r="H891" t="s">
        <v>71</v>
      </c>
      <c r="I891">
        <v>1</v>
      </c>
      <c r="J891" t="s">
        <v>246</v>
      </c>
      <c r="K891" s="1" t="s">
        <v>247</v>
      </c>
      <c r="L891" s="1" t="s">
        <v>162</v>
      </c>
      <c r="M891">
        <v>29</v>
      </c>
      <c r="N891">
        <v>0</v>
      </c>
      <c r="O891">
        <v>0</v>
      </c>
      <c r="P891">
        <v>0</v>
      </c>
      <c r="X891" t="str">
        <f>Block[[#This Row],[服装]]&amp;Block[[#This Row],[名前]]&amp;Block[[#This Row],[レアリティ]]</f>
        <v>雪遊び照島游児ICONIC</v>
      </c>
    </row>
    <row r="892" spans="1:24" x14ac:dyDescent="0.25">
      <c r="A892">
        <f>VLOOKUP(Block[[#This Row],[No用]],SetNo[[No.用]:[vlookup 用]],2,FALSE)</f>
        <v>230</v>
      </c>
      <c r="B892">
        <f>IF(ROW()=2,1,IF(A891&lt;&gt;Block[[#This Row],[No]],1,B891+1))</f>
        <v>1</v>
      </c>
      <c r="C892" s="1" t="s">
        <v>727</v>
      </c>
      <c r="D892" s="1" t="s">
        <v>89</v>
      </c>
      <c r="E892" s="1" t="s">
        <v>90</v>
      </c>
      <c r="F892" s="1" t="s">
        <v>78</v>
      </c>
      <c r="G892" s="1" t="s">
        <v>91</v>
      </c>
      <c r="H892" s="1" t="s">
        <v>71</v>
      </c>
      <c r="I892">
        <v>1</v>
      </c>
      <c r="J892" t="s">
        <v>246</v>
      </c>
      <c r="K892" s="1" t="s">
        <v>174</v>
      </c>
      <c r="L892" s="1" t="s">
        <v>162</v>
      </c>
      <c r="M892">
        <v>29</v>
      </c>
      <c r="N892">
        <v>0</v>
      </c>
      <c r="O892">
        <v>0</v>
      </c>
      <c r="P892">
        <v>0</v>
      </c>
      <c r="X892" t="str">
        <f>Block[[#This Row],[服装]]&amp;Block[[#This Row],[名前]]&amp;Block[[#This Row],[レアリティ]]</f>
        <v>スパイ照島游児ICONIC</v>
      </c>
    </row>
    <row r="893" spans="1:24" x14ac:dyDescent="0.25">
      <c r="A893">
        <f>VLOOKUP(Block[[#This Row],[No用]],SetNo[[No.用]:[vlookup 用]],2,FALSE)</f>
        <v>230</v>
      </c>
      <c r="B893">
        <f>IF(ROW()=2,1,IF(A892&lt;&gt;Block[[#This Row],[No]],1,B892+1))</f>
        <v>2</v>
      </c>
      <c r="C893" s="1" t="s">
        <v>727</v>
      </c>
      <c r="D893" s="1" t="s">
        <v>89</v>
      </c>
      <c r="E893" s="1" t="s">
        <v>90</v>
      </c>
      <c r="F893" s="1" t="s">
        <v>78</v>
      </c>
      <c r="G893" s="1" t="s">
        <v>91</v>
      </c>
      <c r="H893" s="1" t="s">
        <v>71</v>
      </c>
      <c r="I893">
        <v>1</v>
      </c>
      <c r="J893" t="s">
        <v>246</v>
      </c>
      <c r="K893" s="1" t="s">
        <v>175</v>
      </c>
      <c r="L893" s="1" t="s">
        <v>162</v>
      </c>
      <c r="M893">
        <v>29</v>
      </c>
      <c r="N893">
        <v>0</v>
      </c>
      <c r="O893">
        <v>0</v>
      </c>
      <c r="P893">
        <v>0</v>
      </c>
      <c r="X893" t="str">
        <f>Block[[#This Row],[服装]]&amp;Block[[#This Row],[名前]]&amp;Block[[#This Row],[レアリティ]]</f>
        <v>スパイ照島游児ICONIC</v>
      </c>
    </row>
    <row r="894" spans="1:24" x14ac:dyDescent="0.25">
      <c r="A894">
        <f>VLOOKUP(Block[[#This Row],[No用]],SetNo[[No.用]:[vlookup 用]],2,FALSE)</f>
        <v>230</v>
      </c>
      <c r="B894">
        <f>IF(ROW()=2,1,IF(A893&lt;&gt;Block[[#This Row],[No]],1,B893+1))</f>
        <v>3</v>
      </c>
      <c r="C894" s="1" t="s">
        <v>727</v>
      </c>
      <c r="D894" s="1" t="s">
        <v>89</v>
      </c>
      <c r="E894" s="1" t="s">
        <v>90</v>
      </c>
      <c r="F894" s="1" t="s">
        <v>78</v>
      </c>
      <c r="G894" s="1" t="s">
        <v>91</v>
      </c>
      <c r="H894" s="1" t="s">
        <v>71</v>
      </c>
      <c r="I894">
        <v>1</v>
      </c>
      <c r="J894" t="s">
        <v>246</v>
      </c>
      <c r="K894" s="1" t="s">
        <v>247</v>
      </c>
      <c r="L894" s="1" t="s">
        <v>162</v>
      </c>
      <c r="M894">
        <v>29</v>
      </c>
      <c r="N894">
        <v>0</v>
      </c>
      <c r="O894">
        <v>0</v>
      </c>
      <c r="P894">
        <v>0</v>
      </c>
      <c r="X894" t="str">
        <f>Block[[#This Row],[服装]]&amp;Block[[#This Row],[名前]]&amp;Block[[#This Row],[レアリティ]]</f>
        <v>スパイ照島游児ICONIC</v>
      </c>
    </row>
    <row r="895" spans="1:24" x14ac:dyDescent="0.25">
      <c r="A895">
        <f>VLOOKUP(Block[[#This Row],[No用]],SetNo[[No.用]:[vlookup 用]],2,FALSE)</f>
        <v>231</v>
      </c>
      <c r="B895">
        <f>IF(ROW()=2,1,IF(A894&lt;&gt;Block[[#This Row],[No]],1,B894+1))</f>
        <v>1</v>
      </c>
      <c r="C895" s="1" t="s">
        <v>902</v>
      </c>
      <c r="D895" s="1" t="s">
        <v>89</v>
      </c>
      <c r="E895" s="1" t="s">
        <v>77</v>
      </c>
      <c r="F895" s="1" t="s">
        <v>78</v>
      </c>
      <c r="G895" s="1" t="s">
        <v>91</v>
      </c>
      <c r="H895" s="1" t="s">
        <v>71</v>
      </c>
      <c r="I895">
        <v>1</v>
      </c>
      <c r="J895" t="s">
        <v>246</v>
      </c>
      <c r="K895" s="1" t="s">
        <v>174</v>
      </c>
      <c r="L895" s="1" t="s">
        <v>162</v>
      </c>
      <c r="M895">
        <v>29</v>
      </c>
      <c r="N895">
        <v>0</v>
      </c>
      <c r="O895">
        <v>0</v>
      </c>
      <c r="P895">
        <v>0</v>
      </c>
      <c r="X895" t="str">
        <f>Block[[#This Row],[服装]]&amp;Block[[#This Row],[名前]]&amp;Block[[#This Row],[レアリティ]]</f>
        <v>妖照島游児ICONIC</v>
      </c>
    </row>
    <row r="896" spans="1:24" x14ac:dyDescent="0.25">
      <c r="A896">
        <f>VLOOKUP(Block[[#This Row],[No用]],SetNo[[No.用]:[vlookup 用]],2,FALSE)</f>
        <v>231</v>
      </c>
      <c r="B896">
        <f>IF(ROW()=2,1,IF(A895&lt;&gt;Block[[#This Row],[No]],1,B895+1))</f>
        <v>2</v>
      </c>
      <c r="C896" s="1" t="s">
        <v>902</v>
      </c>
      <c r="D896" s="1" t="s">
        <v>89</v>
      </c>
      <c r="E896" s="1" t="s">
        <v>77</v>
      </c>
      <c r="F896" s="1" t="s">
        <v>78</v>
      </c>
      <c r="G896" s="1" t="s">
        <v>91</v>
      </c>
      <c r="H896" s="1" t="s">
        <v>71</v>
      </c>
      <c r="I896">
        <v>1</v>
      </c>
      <c r="J896" t="s">
        <v>246</v>
      </c>
      <c r="K896" s="1" t="s">
        <v>175</v>
      </c>
      <c r="L896" s="1" t="s">
        <v>162</v>
      </c>
      <c r="M896">
        <v>29</v>
      </c>
      <c r="N896">
        <v>0</v>
      </c>
      <c r="O896">
        <v>0</v>
      </c>
      <c r="P896">
        <v>0</v>
      </c>
      <c r="X896" t="str">
        <f>Block[[#This Row],[服装]]&amp;Block[[#This Row],[名前]]&amp;Block[[#This Row],[レアリティ]]</f>
        <v>妖照島游児ICONIC</v>
      </c>
    </row>
    <row r="897" spans="1:24" x14ac:dyDescent="0.25">
      <c r="A897">
        <f>VLOOKUP(Block[[#This Row],[No用]],SetNo[[No.用]:[vlookup 用]],2,FALSE)</f>
        <v>231</v>
      </c>
      <c r="B897">
        <f>IF(ROW()=2,1,IF(A896&lt;&gt;Block[[#This Row],[No]],1,B896+1))</f>
        <v>3</v>
      </c>
      <c r="C897" s="1" t="s">
        <v>902</v>
      </c>
      <c r="D897" s="1" t="s">
        <v>89</v>
      </c>
      <c r="E897" s="1" t="s">
        <v>77</v>
      </c>
      <c r="F897" s="1" t="s">
        <v>78</v>
      </c>
      <c r="G897" s="1" t="s">
        <v>91</v>
      </c>
      <c r="H897" s="1" t="s">
        <v>71</v>
      </c>
      <c r="I897">
        <v>1</v>
      </c>
      <c r="J897" t="s">
        <v>246</v>
      </c>
      <c r="K897" s="1" t="s">
        <v>247</v>
      </c>
      <c r="L897" s="1" t="s">
        <v>162</v>
      </c>
      <c r="M897">
        <v>29</v>
      </c>
      <c r="N897">
        <v>0</v>
      </c>
      <c r="O897">
        <v>0</v>
      </c>
      <c r="P897">
        <v>0</v>
      </c>
      <c r="X897" t="str">
        <f>Block[[#This Row],[服装]]&amp;Block[[#This Row],[名前]]&amp;Block[[#This Row],[レアリティ]]</f>
        <v>妖照島游児ICONIC</v>
      </c>
    </row>
    <row r="898" spans="1:24" x14ac:dyDescent="0.25">
      <c r="A898">
        <f>VLOOKUP(Block[[#This Row],[No用]],SetNo[[No.用]:[vlookup 用]],2,FALSE)</f>
        <v>232</v>
      </c>
      <c r="B898">
        <f>IF(ROW()=2,1,IF(A897&lt;&gt;Block[[#This Row],[No]],1,B897+1))</f>
        <v>1</v>
      </c>
      <c r="C898" s="1" t="s">
        <v>1559</v>
      </c>
      <c r="D898" s="1" t="s">
        <v>89</v>
      </c>
      <c r="E898" s="1" t="s">
        <v>73</v>
      </c>
      <c r="F898" s="1" t="s">
        <v>78</v>
      </c>
      <c r="G898" s="1" t="s">
        <v>91</v>
      </c>
      <c r="H898" s="1" t="s">
        <v>71</v>
      </c>
      <c r="I898">
        <v>1</v>
      </c>
      <c r="J898" t="s">
        <v>246</v>
      </c>
      <c r="K898" s="1" t="s">
        <v>174</v>
      </c>
      <c r="L898" s="1" t="s">
        <v>162</v>
      </c>
      <c r="M898">
        <v>29</v>
      </c>
      <c r="N898">
        <v>0</v>
      </c>
      <c r="O898">
        <v>0</v>
      </c>
      <c r="P898">
        <v>0</v>
      </c>
      <c r="X898" t="str">
        <f>Block[[#This Row],[服装]]&amp;Block[[#This Row],[名前]]&amp;Block[[#This Row],[レアリティ]]</f>
        <v>格ゲー照島游児ICONIC</v>
      </c>
    </row>
    <row r="899" spans="1:24" x14ac:dyDescent="0.25">
      <c r="A899">
        <f>VLOOKUP(Block[[#This Row],[No用]],SetNo[[No.用]:[vlookup 用]],2,FALSE)</f>
        <v>232</v>
      </c>
      <c r="B899">
        <f>IF(ROW()=2,1,IF(A898&lt;&gt;Block[[#This Row],[No]],1,B898+1))</f>
        <v>2</v>
      </c>
      <c r="C899" s="1" t="s">
        <v>1559</v>
      </c>
      <c r="D899" s="1" t="s">
        <v>89</v>
      </c>
      <c r="E899" s="1" t="s">
        <v>73</v>
      </c>
      <c r="F899" s="1" t="s">
        <v>78</v>
      </c>
      <c r="G899" s="1" t="s">
        <v>91</v>
      </c>
      <c r="H899" s="1" t="s">
        <v>71</v>
      </c>
      <c r="I899">
        <v>1</v>
      </c>
      <c r="J899" t="s">
        <v>246</v>
      </c>
      <c r="K899" s="1" t="s">
        <v>175</v>
      </c>
      <c r="L899" s="1" t="s">
        <v>162</v>
      </c>
      <c r="M899">
        <v>29</v>
      </c>
      <c r="N899">
        <v>0</v>
      </c>
      <c r="O899">
        <v>0</v>
      </c>
      <c r="P899">
        <v>0</v>
      </c>
      <c r="X899" t="str">
        <f>Block[[#This Row],[服装]]&amp;Block[[#This Row],[名前]]&amp;Block[[#This Row],[レアリティ]]</f>
        <v>格ゲー照島游児ICONIC</v>
      </c>
    </row>
    <row r="900" spans="1:24" x14ac:dyDescent="0.25">
      <c r="A900">
        <f>VLOOKUP(Block[[#This Row],[No用]],SetNo[[No.用]:[vlookup 用]],2,FALSE)</f>
        <v>232</v>
      </c>
      <c r="B900">
        <f>IF(ROW()=2,1,IF(A899&lt;&gt;Block[[#This Row],[No]],1,B899+1))</f>
        <v>3</v>
      </c>
      <c r="C900" s="1" t="s">
        <v>1559</v>
      </c>
      <c r="D900" s="1" t="s">
        <v>89</v>
      </c>
      <c r="E900" s="1" t="s">
        <v>73</v>
      </c>
      <c r="F900" s="1" t="s">
        <v>78</v>
      </c>
      <c r="G900" s="1" t="s">
        <v>91</v>
      </c>
      <c r="H900" s="1" t="s">
        <v>71</v>
      </c>
      <c r="I900">
        <v>1</v>
      </c>
      <c r="J900" t="s">
        <v>246</v>
      </c>
      <c r="K900" s="1" t="s">
        <v>247</v>
      </c>
      <c r="L900" s="1" t="s">
        <v>162</v>
      </c>
      <c r="M900">
        <v>29</v>
      </c>
      <c r="N900">
        <v>0</v>
      </c>
      <c r="O900">
        <v>0</v>
      </c>
      <c r="P900">
        <v>0</v>
      </c>
      <c r="X900" t="str">
        <f>Block[[#This Row],[服装]]&amp;Block[[#This Row],[名前]]&amp;Block[[#This Row],[レアリティ]]</f>
        <v>格ゲー照島游児ICONIC</v>
      </c>
    </row>
    <row r="901" spans="1:24" x14ac:dyDescent="0.25">
      <c r="A901">
        <f>VLOOKUP(Block[[#This Row],[No用]],SetNo[[No.用]:[vlookup 用]],2,FALSE)</f>
        <v>233</v>
      </c>
      <c r="B901">
        <f>IF(ROW()=2,1,IF(A897&lt;&gt;Block[[#This Row],[No]],1,B897+1))</f>
        <v>1</v>
      </c>
      <c r="C901" t="s">
        <v>108</v>
      </c>
      <c r="D901" t="s">
        <v>92</v>
      </c>
      <c r="E901" t="s">
        <v>90</v>
      </c>
      <c r="F901" t="s">
        <v>82</v>
      </c>
      <c r="G901" t="s">
        <v>91</v>
      </c>
      <c r="H901" t="s">
        <v>71</v>
      </c>
      <c r="I901">
        <v>1</v>
      </c>
      <c r="J901" t="s">
        <v>246</v>
      </c>
      <c r="K901" s="1" t="s">
        <v>174</v>
      </c>
      <c r="L901" s="1" t="s">
        <v>173</v>
      </c>
      <c r="M901">
        <v>36</v>
      </c>
      <c r="N901">
        <v>0</v>
      </c>
      <c r="O901">
        <v>0</v>
      </c>
      <c r="P901">
        <v>0</v>
      </c>
      <c r="X901" t="str">
        <f>Block[[#This Row],[服装]]&amp;Block[[#This Row],[名前]]&amp;Block[[#This Row],[レアリティ]]</f>
        <v>ユニフォーム母畑和馬ICONIC</v>
      </c>
    </row>
    <row r="902" spans="1:24" x14ac:dyDescent="0.25">
      <c r="A902">
        <f>VLOOKUP(Block[[#This Row],[No用]],SetNo[[No.用]:[vlookup 用]],2,FALSE)</f>
        <v>233</v>
      </c>
      <c r="B902">
        <f>IF(ROW()=2,1,IF(A901&lt;&gt;Block[[#This Row],[No]],1,B901+1))</f>
        <v>2</v>
      </c>
      <c r="C902" t="s">
        <v>108</v>
      </c>
      <c r="D902" t="s">
        <v>92</v>
      </c>
      <c r="E902" t="s">
        <v>90</v>
      </c>
      <c r="F902" t="s">
        <v>82</v>
      </c>
      <c r="G902" t="s">
        <v>91</v>
      </c>
      <c r="H902" t="s">
        <v>71</v>
      </c>
      <c r="I902">
        <v>1</v>
      </c>
      <c r="J902" t="s">
        <v>246</v>
      </c>
      <c r="K902" s="1" t="s">
        <v>175</v>
      </c>
      <c r="L902" s="1" t="s">
        <v>173</v>
      </c>
      <c r="M902">
        <v>36</v>
      </c>
      <c r="N902">
        <v>0</v>
      </c>
      <c r="O902">
        <v>0</v>
      </c>
      <c r="P902">
        <v>0</v>
      </c>
      <c r="X902" t="str">
        <f>Block[[#This Row],[服装]]&amp;Block[[#This Row],[名前]]&amp;Block[[#This Row],[レアリティ]]</f>
        <v>ユニフォーム母畑和馬ICONIC</v>
      </c>
    </row>
    <row r="903" spans="1:24" x14ac:dyDescent="0.25">
      <c r="A903">
        <f>VLOOKUP(Block[[#This Row],[No用]],SetNo[[No.用]:[vlookup 用]],2,FALSE)</f>
        <v>233</v>
      </c>
      <c r="B903">
        <f>IF(ROW()=2,1,IF(A902&lt;&gt;Block[[#This Row],[No]],1,B902+1))</f>
        <v>3</v>
      </c>
      <c r="C903" t="s">
        <v>108</v>
      </c>
      <c r="D903" t="s">
        <v>92</v>
      </c>
      <c r="E903" t="s">
        <v>90</v>
      </c>
      <c r="F903" t="s">
        <v>82</v>
      </c>
      <c r="G903" t="s">
        <v>91</v>
      </c>
      <c r="H903" t="s">
        <v>71</v>
      </c>
      <c r="I903">
        <v>1</v>
      </c>
      <c r="J903" t="s">
        <v>246</v>
      </c>
      <c r="K903" s="1" t="s">
        <v>179</v>
      </c>
      <c r="L903" s="1" t="s">
        <v>173</v>
      </c>
      <c r="M903">
        <v>39</v>
      </c>
      <c r="N903">
        <v>0</v>
      </c>
      <c r="O903">
        <v>0</v>
      </c>
      <c r="P903">
        <v>0</v>
      </c>
      <c r="X903" t="str">
        <f>Block[[#This Row],[服装]]&amp;Block[[#This Row],[名前]]&amp;Block[[#This Row],[レアリティ]]</f>
        <v>ユニフォーム母畑和馬ICONIC</v>
      </c>
    </row>
    <row r="904" spans="1:24" x14ac:dyDescent="0.25">
      <c r="A904">
        <f>VLOOKUP(Block[[#This Row],[No用]],SetNo[[No.用]:[vlookup 用]],2,FALSE)</f>
        <v>233</v>
      </c>
      <c r="B904">
        <f>IF(ROW()=2,1,IF(A903&lt;&gt;Block[[#This Row],[No]],1,B903+1))</f>
        <v>4</v>
      </c>
      <c r="C904" t="s">
        <v>108</v>
      </c>
      <c r="D904" t="s">
        <v>92</v>
      </c>
      <c r="E904" t="s">
        <v>90</v>
      </c>
      <c r="F904" t="s">
        <v>82</v>
      </c>
      <c r="G904" t="s">
        <v>91</v>
      </c>
      <c r="H904" t="s">
        <v>71</v>
      </c>
      <c r="I904">
        <v>1</v>
      </c>
      <c r="J904" t="s">
        <v>246</v>
      </c>
      <c r="K904" s="1" t="s">
        <v>177</v>
      </c>
      <c r="L904" s="1" t="s">
        <v>162</v>
      </c>
      <c r="M904">
        <v>33</v>
      </c>
      <c r="N904">
        <v>0</v>
      </c>
      <c r="O904">
        <v>0</v>
      </c>
      <c r="P904">
        <v>0</v>
      </c>
      <c r="X904" t="str">
        <f>Block[[#This Row],[服装]]&amp;Block[[#This Row],[名前]]&amp;Block[[#This Row],[レアリティ]]</f>
        <v>ユニフォーム母畑和馬ICONIC</v>
      </c>
    </row>
    <row r="905" spans="1:24" x14ac:dyDescent="0.25">
      <c r="A905">
        <f>VLOOKUP(Block[[#This Row],[No用]],SetNo[[No.用]:[vlookup 用]],2,FALSE)</f>
        <v>233</v>
      </c>
      <c r="B905">
        <f>IF(ROW()=2,1,IF(A904&lt;&gt;Block[[#This Row],[No]],1,B904+1))</f>
        <v>5</v>
      </c>
      <c r="C905" t="s">
        <v>108</v>
      </c>
      <c r="D905" t="s">
        <v>92</v>
      </c>
      <c r="E905" t="s">
        <v>90</v>
      </c>
      <c r="F905" t="s">
        <v>82</v>
      </c>
      <c r="G905" t="s">
        <v>91</v>
      </c>
      <c r="H905" t="s">
        <v>71</v>
      </c>
      <c r="I905">
        <v>1</v>
      </c>
      <c r="J905" t="s">
        <v>246</v>
      </c>
      <c r="K905" s="1" t="s">
        <v>247</v>
      </c>
      <c r="L905" s="1" t="s">
        <v>162</v>
      </c>
      <c r="M905">
        <v>33</v>
      </c>
      <c r="N905">
        <v>0</v>
      </c>
      <c r="O905">
        <v>0</v>
      </c>
      <c r="P905">
        <v>0</v>
      </c>
      <c r="X905" t="str">
        <f>Block[[#This Row],[服装]]&amp;Block[[#This Row],[名前]]&amp;Block[[#This Row],[レアリティ]]</f>
        <v>ユニフォーム母畑和馬ICONIC</v>
      </c>
    </row>
    <row r="906" spans="1:24" x14ac:dyDescent="0.25">
      <c r="A906">
        <f>VLOOKUP(Block[[#This Row],[No用]],SetNo[[No.用]:[vlookup 用]],2,FALSE)</f>
        <v>233</v>
      </c>
      <c r="B906">
        <f>IF(ROW()=2,1,IF(A905&lt;&gt;Block[[#This Row],[No]],1,B905+1))</f>
        <v>6</v>
      </c>
      <c r="C906" t="s">
        <v>108</v>
      </c>
      <c r="D906" t="s">
        <v>92</v>
      </c>
      <c r="E906" t="s">
        <v>90</v>
      </c>
      <c r="F906" t="s">
        <v>82</v>
      </c>
      <c r="G906" t="s">
        <v>91</v>
      </c>
      <c r="H906" t="s">
        <v>71</v>
      </c>
      <c r="I906">
        <v>1</v>
      </c>
      <c r="J906" t="s">
        <v>246</v>
      </c>
      <c r="K906" s="1" t="s">
        <v>183</v>
      </c>
      <c r="L906" s="1" t="s">
        <v>224</v>
      </c>
      <c r="M906">
        <v>46</v>
      </c>
      <c r="N906">
        <v>0</v>
      </c>
      <c r="O906">
        <v>56</v>
      </c>
      <c r="P906">
        <v>0</v>
      </c>
      <c r="X906" t="str">
        <f>Block[[#This Row],[服装]]&amp;Block[[#This Row],[名前]]&amp;Block[[#This Row],[レアリティ]]</f>
        <v>ユニフォーム母畑和馬ICONIC</v>
      </c>
    </row>
    <row r="907" spans="1:24" x14ac:dyDescent="0.25">
      <c r="A907">
        <f>VLOOKUP(Block[[#This Row],[No用]],SetNo[[No.用]:[vlookup 用]],2,FALSE)</f>
        <v>234</v>
      </c>
      <c r="B907">
        <f>IF(ROW()=2,1,IF(A906&lt;&gt;Block[[#This Row],[No]],1,B906+1))</f>
        <v>1</v>
      </c>
      <c r="C907" s="1" t="s">
        <v>944</v>
      </c>
      <c r="D907" s="1" t="s">
        <v>92</v>
      </c>
      <c r="E907" s="1" t="s">
        <v>77</v>
      </c>
      <c r="F907" s="1" t="s">
        <v>82</v>
      </c>
      <c r="G907" s="1" t="s">
        <v>91</v>
      </c>
      <c r="H907" s="1" t="s">
        <v>71</v>
      </c>
      <c r="I907">
        <v>1</v>
      </c>
      <c r="J907" t="s">
        <v>246</v>
      </c>
      <c r="K907" s="1" t="s">
        <v>174</v>
      </c>
      <c r="L907" s="1" t="s">
        <v>173</v>
      </c>
      <c r="M907">
        <v>36</v>
      </c>
      <c r="N907">
        <v>0</v>
      </c>
      <c r="O907">
        <v>0</v>
      </c>
      <c r="P907">
        <v>0</v>
      </c>
      <c r="X907" t="str">
        <f>Block[[#This Row],[服装]]&amp;Block[[#This Row],[名前]]&amp;Block[[#This Row],[レアリティ]]</f>
        <v>アート2母畑和馬ICONIC</v>
      </c>
    </row>
    <row r="908" spans="1:24" x14ac:dyDescent="0.25">
      <c r="A908">
        <f>VLOOKUP(Block[[#This Row],[No用]],SetNo[[No.用]:[vlookup 用]],2,FALSE)</f>
        <v>234</v>
      </c>
      <c r="B908">
        <f>IF(ROW()=2,1,IF(A907&lt;&gt;Block[[#This Row],[No]],1,B907+1))</f>
        <v>2</v>
      </c>
      <c r="C908" s="1" t="s">
        <v>944</v>
      </c>
      <c r="D908" s="1" t="s">
        <v>92</v>
      </c>
      <c r="E908" s="1" t="s">
        <v>77</v>
      </c>
      <c r="F908" s="1" t="s">
        <v>82</v>
      </c>
      <c r="G908" s="1" t="s">
        <v>91</v>
      </c>
      <c r="H908" s="1" t="s">
        <v>71</v>
      </c>
      <c r="I908">
        <v>1</v>
      </c>
      <c r="J908" t="s">
        <v>246</v>
      </c>
      <c r="K908" s="1" t="s">
        <v>175</v>
      </c>
      <c r="L908" s="1" t="s">
        <v>173</v>
      </c>
      <c r="M908">
        <v>36</v>
      </c>
      <c r="N908">
        <v>0</v>
      </c>
      <c r="O908">
        <v>0</v>
      </c>
      <c r="P908">
        <v>0</v>
      </c>
      <c r="X908" t="str">
        <f>Block[[#This Row],[服装]]&amp;Block[[#This Row],[名前]]&amp;Block[[#This Row],[レアリティ]]</f>
        <v>アート2母畑和馬ICONIC</v>
      </c>
    </row>
    <row r="909" spans="1:24" x14ac:dyDescent="0.25">
      <c r="A909">
        <f>VLOOKUP(Block[[#This Row],[No用]],SetNo[[No.用]:[vlookup 用]],2,FALSE)</f>
        <v>234</v>
      </c>
      <c r="B909">
        <f>IF(ROW()=2,1,IF(A908&lt;&gt;Block[[#This Row],[No]],1,B908+1))</f>
        <v>3</v>
      </c>
      <c r="C909" s="1" t="s">
        <v>944</v>
      </c>
      <c r="D909" s="1" t="s">
        <v>92</v>
      </c>
      <c r="E909" s="1" t="s">
        <v>77</v>
      </c>
      <c r="F909" s="1" t="s">
        <v>82</v>
      </c>
      <c r="G909" s="1" t="s">
        <v>91</v>
      </c>
      <c r="H909" s="1" t="s">
        <v>71</v>
      </c>
      <c r="I909">
        <v>1</v>
      </c>
      <c r="J909" t="s">
        <v>246</v>
      </c>
      <c r="K909" s="1" t="s">
        <v>179</v>
      </c>
      <c r="L909" s="1" t="s">
        <v>173</v>
      </c>
      <c r="M909">
        <v>39</v>
      </c>
      <c r="N909">
        <v>0</v>
      </c>
      <c r="O909">
        <v>0</v>
      </c>
      <c r="P909">
        <v>0</v>
      </c>
      <c r="X909" t="str">
        <f>Block[[#This Row],[服装]]&amp;Block[[#This Row],[名前]]&amp;Block[[#This Row],[レアリティ]]</f>
        <v>アート2母畑和馬ICONIC</v>
      </c>
    </row>
    <row r="910" spans="1:24" x14ac:dyDescent="0.25">
      <c r="A910">
        <f>VLOOKUP(Block[[#This Row],[No用]],SetNo[[No.用]:[vlookup 用]],2,FALSE)</f>
        <v>234</v>
      </c>
      <c r="B910">
        <f>IF(ROW()=2,1,IF(A909&lt;&gt;Block[[#This Row],[No]],1,B909+1))</f>
        <v>4</v>
      </c>
      <c r="C910" s="1" t="s">
        <v>944</v>
      </c>
      <c r="D910" s="1" t="s">
        <v>92</v>
      </c>
      <c r="E910" s="1" t="s">
        <v>77</v>
      </c>
      <c r="F910" s="1" t="s">
        <v>82</v>
      </c>
      <c r="G910" s="1" t="s">
        <v>91</v>
      </c>
      <c r="H910" s="1" t="s">
        <v>71</v>
      </c>
      <c r="I910">
        <v>1</v>
      </c>
      <c r="J910" t="s">
        <v>246</v>
      </c>
      <c r="K910" s="1" t="s">
        <v>177</v>
      </c>
      <c r="L910" s="1" t="s">
        <v>162</v>
      </c>
      <c r="M910">
        <v>33</v>
      </c>
      <c r="N910">
        <v>0</v>
      </c>
      <c r="O910">
        <v>0</v>
      </c>
      <c r="P910">
        <v>0</v>
      </c>
      <c r="X910" t="str">
        <f>Block[[#This Row],[服装]]&amp;Block[[#This Row],[名前]]&amp;Block[[#This Row],[レアリティ]]</f>
        <v>アート2母畑和馬ICONIC</v>
      </c>
    </row>
    <row r="911" spans="1:24" x14ac:dyDescent="0.25">
      <c r="A911">
        <f>VLOOKUP(Block[[#This Row],[No用]],SetNo[[No.用]:[vlookup 用]],2,FALSE)</f>
        <v>234</v>
      </c>
      <c r="B911">
        <f>IF(ROW()=2,1,IF(A910&lt;&gt;Block[[#This Row],[No]],1,B910+1))</f>
        <v>5</v>
      </c>
      <c r="C911" s="1" t="s">
        <v>944</v>
      </c>
      <c r="D911" s="1" t="s">
        <v>92</v>
      </c>
      <c r="E911" s="1" t="s">
        <v>77</v>
      </c>
      <c r="F911" s="1" t="s">
        <v>82</v>
      </c>
      <c r="G911" s="1" t="s">
        <v>91</v>
      </c>
      <c r="H911" s="1" t="s">
        <v>71</v>
      </c>
      <c r="I911">
        <v>1</v>
      </c>
      <c r="J911" t="s">
        <v>246</v>
      </c>
      <c r="K911" s="1" t="s">
        <v>247</v>
      </c>
      <c r="L911" s="1" t="s">
        <v>162</v>
      </c>
      <c r="M911">
        <v>33</v>
      </c>
      <c r="N911">
        <v>0</v>
      </c>
      <c r="O911">
        <v>0</v>
      </c>
      <c r="P911">
        <v>0</v>
      </c>
      <c r="X911" t="str">
        <f>Block[[#This Row],[服装]]&amp;Block[[#This Row],[名前]]&amp;Block[[#This Row],[レアリティ]]</f>
        <v>アート2母畑和馬ICONIC</v>
      </c>
    </row>
    <row r="912" spans="1:24" x14ac:dyDescent="0.25">
      <c r="A912">
        <f>VLOOKUP(Block[[#This Row],[No用]],SetNo[[No.用]:[vlookup 用]],2,FALSE)</f>
        <v>234</v>
      </c>
      <c r="B912">
        <f>IF(ROW()=2,1,IF(A911&lt;&gt;Block[[#This Row],[No]],1,B911+1))</f>
        <v>6</v>
      </c>
      <c r="C912" s="1" t="s">
        <v>944</v>
      </c>
      <c r="D912" s="1" t="s">
        <v>92</v>
      </c>
      <c r="E912" s="1" t="s">
        <v>77</v>
      </c>
      <c r="F912" s="1" t="s">
        <v>82</v>
      </c>
      <c r="G912" s="1" t="s">
        <v>91</v>
      </c>
      <c r="H912" s="1" t="s">
        <v>71</v>
      </c>
      <c r="I912">
        <v>1</v>
      </c>
      <c r="J912" t="s">
        <v>246</v>
      </c>
      <c r="K912" s="1" t="s">
        <v>183</v>
      </c>
      <c r="L912" s="1" t="s">
        <v>224</v>
      </c>
      <c r="M912">
        <v>46</v>
      </c>
      <c r="N912">
        <v>0</v>
      </c>
      <c r="O912">
        <v>56</v>
      </c>
      <c r="P912">
        <v>0</v>
      </c>
      <c r="X912" t="str">
        <f>Block[[#This Row],[服装]]&amp;Block[[#This Row],[名前]]&amp;Block[[#This Row],[レアリティ]]</f>
        <v>アート2母畑和馬ICONIC</v>
      </c>
    </row>
    <row r="913" spans="1:24" x14ac:dyDescent="0.25">
      <c r="A913">
        <f>VLOOKUP(Block[[#This Row],[No用]],SetNo[[No.用]:[vlookup 用]],2,FALSE)</f>
        <v>235</v>
      </c>
      <c r="B913">
        <f>IF(ROW()=2,1,IF(A912&lt;&gt;Block[[#This Row],[No]],1,B912+1))</f>
        <v>1</v>
      </c>
      <c r="C913" t="s">
        <v>108</v>
      </c>
      <c r="D913" t="s">
        <v>93</v>
      </c>
      <c r="E913" t="s">
        <v>73</v>
      </c>
      <c r="F913" t="s">
        <v>74</v>
      </c>
      <c r="G913" t="s">
        <v>91</v>
      </c>
      <c r="H913" t="s">
        <v>71</v>
      </c>
      <c r="I913">
        <v>1</v>
      </c>
      <c r="J913" t="s">
        <v>246</v>
      </c>
      <c r="K913" s="1" t="s">
        <v>174</v>
      </c>
      <c r="L913" s="1" t="s">
        <v>162</v>
      </c>
      <c r="M913">
        <v>14</v>
      </c>
      <c r="N913">
        <v>0</v>
      </c>
      <c r="O913">
        <v>0</v>
      </c>
      <c r="P913">
        <v>0</v>
      </c>
      <c r="X913" t="str">
        <f>Block[[#This Row],[服装]]&amp;Block[[#This Row],[名前]]&amp;Block[[#This Row],[レアリティ]]</f>
        <v>ユニフォーム二岐丈晴ICONIC</v>
      </c>
    </row>
    <row r="914" spans="1:24" x14ac:dyDescent="0.25">
      <c r="A914">
        <f>VLOOKUP(Block[[#This Row],[No用]],SetNo[[No.用]:[vlookup 用]],2,FALSE)</f>
        <v>235</v>
      </c>
      <c r="B914">
        <f>IF(ROW()=2,1,IF(A913&lt;&gt;Block[[#This Row],[No]],1,B913+1))</f>
        <v>2</v>
      </c>
      <c r="C914" t="s">
        <v>108</v>
      </c>
      <c r="D914" t="s">
        <v>93</v>
      </c>
      <c r="E914" t="s">
        <v>73</v>
      </c>
      <c r="F914" t="s">
        <v>74</v>
      </c>
      <c r="G914" t="s">
        <v>91</v>
      </c>
      <c r="H914" t="s">
        <v>71</v>
      </c>
      <c r="I914">
        <v>1</v>
      </c>
      <c r="J914" t="s">
        <v>246</v>
      </c>
      <c r="K914" s="1" t="s">
        <v>175</v>
      </c>
      <c r="L914" s="1" t="s">
        <v>162</v>
      </c>
      <c r="M914">
        <v>28</v>
      </c>
      <c r="N914">
        <v>0</v>
      </c>
      <c r="O914">
        <v>0</v>
      </c>
      <c r="P914">
        <v>0</v>
      </c>
      <c r="X914" t="str">
        <f>Block[[#This Row],[服装]]&amp;Block[[#This Row],[名前]]&amp;Block[[#This Row],[レアリティ]]</f>
        <v>ユニフォーム二岐丈晴ICONIC</v>
      </c>
    </row>
    <row r="915" spans="1:24" x14ac:dyDescent="0.25">
      <c r="A915">
        <f>VLOOKUP(Block[[#This Row],[No用]],SetNo[[No.用]:[vlookup 用]],2,FALSE)</f>
        <v>235</v>
      </c>
      <c r="B915">
        <f>IF(ROW()=2,1,IF(A914&lt;&gt;Block[[#This Row],[No]],1,B914+1))</f>
        <v>3</v>
      </c>
      <c r="C915" t="s">
        <v>108</v>
      </c>
      <c r="D915" t="s">
        <v>93</v>
      </c>
      <c r="E915" t="s">
        <v>73</v>
      </c>
      <c r="F915" t="s">
        <v>74</v>
      </c>
      <c r="G915" t="s">
        <v>91</v>
      </c>
      <c r="H915" t="s">
        <v>71</v>
      </c>
      <c r="I915">
        <v>1</v>
      </c>
      <c r="J915" t="s">
        <v>246</v>
      </c>
      <c r="K915" s="1" t="s">
        <v>247</v>
      </c>
      <c r="L915" s="1" t="s">
        <v>162</v>
      </c>
      <c r="M915">
        <v>14</v>
      </c>
      <c r="N915">
        <v>0</v>
      </c>
      <c r="O915">
        <v>0</v>
      </c>
      <c r="P915">
        <v>0</v>
      </c>
      <c r="X915" t="str">
        <f>Block[[#This Row],[服装]]&amp;Block[[#This Row],[名前]]&amp;Block[[#This Row],[レアリティ]]</f>
        <v>ユニフォーム二岐丈晴ICONIC</v>
      </c>
    </row>
    <row r="916" spans="1:24" x14ac:dyDescent="0.25">
      <c r="A916">
        <f>VLOOKUP(Block[[#This Row],[No用]],SetNo[[No.用]:[vlookup 用]],2,FALSE)</f>
        <v>236</v>
      </c>
      <c r="B916">
        <f>IF(ROW()=2,1,IF(A915&lt;&gt;Block[[#This Row],[No]],1,B915+1))</f>
        <v>1</v>
      </c>
      <c r="C916" t="s">
        <v>149</v>
      </c>
      <c r="D916" t="s">
        <v>93</v>
      </c>
      <c r="E916" t="s">
        <v>90</v>
      </c>
      <c r="F916" t="s">
        <v>74</v>
      </c>
      <c r="G916" t="s">
        <v>91</v>
      </c>
      <c r="H916" t="s">
        <v>71</v>
      </c>
      <c r="I916">
        <v>1</v>
      </c>
      <c r="J916" t="s">
        <v>246</v>
      </c>
      <c r="K916" s="1" t="s">
        <v>174</v>
      </c>
      <c r="L916" s="1" t="s">
        <v>162</v>
      </c>
      <c r="M916">
        <v>14</v>
      </c>
      <c r="N916">
        <v>0</v>
      </c>
      <c r="O916">
        <v>0</v>
      </c>
      <c r="P916">
        <v>0</v>
      </c>
      <c r="X916" t="str">
        <f>Block[[#This Row],[服装]]&amp;Block[[#This Row],[名前]]&amp;Block[[#This Row],[レアリティ]]</f>
        <v>制服二岐丈晴ICONIC</v>
      </c>
    </row>
    <row r="917" spans="1:24" x14ac:dyDescent="0.25">
      <c r="A917">
        <f>VLOOKUP(Block[[#This Row],[No用]],SetNo[[No.用]:[vlookup 用]],2,FALSE)</f>
        <v>236</v>
      </c>
      <c r="B917">
        <f>IF(ROW()=2,1,IF(A916&lt;&gt;Block[[#This Row],[No]],1,B916+1))</f>
        <v>2</v>
      </c>
      <c r="C917" t="s">
        <v>149</v>
      </c>
      <c r="D917" t="s">
        <v>93</v>
      </c>
      <c r="E917" t="s">
        <v>90</v>
      </c>
      <c r="F917" t="s">
        <v>74</v>
      </c>
      <c r="G917" t="s">
        <v>91</v>
      </c>
      <c r="H917" t="s">
        <v>71</v>
      </c>
      <c r="I917">
        <v>1</v>
      </c>
      <c r="J917" t="s">
        <v>246</v>
      </c>
      <c r="K917" s="1" t="s">
        <v>175</v>
      </c>
      <c r="L917" s="1" t="s">
        <v>162</v>
      </c>
      <c r="M917">
        <v>28</v>
      </c>
      <c r="N917">
        <v>0</v>
      </c>
      <c r="O917">
        <v>0</v>
      </c>
      <c r="P917">
        <v>0</v>
      </c>
      <c r="X917" t="str">
        <f>Block[[#This Row],[服装]]&amp;Block[[#This Row],[名前]]&amp;Block[[#This Row],[レアリティ]]</f>
        <v>制服二岐丈晴ICONIC</v>
      </c>
    </row>
    <row r="918" spans="1:24" x14ac:dyDescent="0.25">
      <c r="A918">
        <f>VLOOKUP(Block[[#This Row],[No用]],SetNo[[No.用]:[vlookup 用]],2,FALSE)</f>
        <v>236</v>
      </c>
      <c r="B918">
        <f>IF(ROW()=2,1,IF(A917&lt;&gt;Block[[#This Row],[No]],1,B917+1))</f>
        <v>3</v>
      </c>
      <c r="C918" t="s">
        <v>149</v>
      </c>
      <c r="D918" t="s">
        <v>93</v>
      </c>
      <c r="E918" t="s">
        <v>90</v>
      </c>
      <c r="F918" t="s">
        <v>74</v>
      </c>
      <c r="G918" t="s">
        <v>91</v>
      </c>
      <c r="H918" t="s">
        <v>71</v>
      </c>
      <c r="I918">
        <v>1</v>
      </c>
      <c r="J918" t="s">
        <v>246</v>
      </c>
      <c r="K918" s="1" t="s">
        <v>247</v>
      </c>
      <c r="L918" s="1" t="s">
        <v>162</v>
      </c>
      <c r="M918">
        <v>14</v>
      </c>
      <c r="N918">
        <v>0</v>
      </c>
      <c r="O918">
        <v>0</v>
      </c>
      <c r="P918">
        <v>0</v>
      </c>
      <c r="X918" t="str">
        <f>Block[[#This Row],[服装]]&amp;Block[[#This Row],[名前]]&amp;Block[[#This Row],[レアリティ]]</f>
        <v>制服二岐丈晴ICONIC</v>
      </c>
    </row>
    <row r="919" spans="1:24" x14ac:dyDescent="0.25">
      <c r="A919">
        <f>VLOOKUP(Block[[#This Row],[No用]],SetNo[[No.用]:[vlookup 用]],2,FALSE)</f>
        <v>237</v>
      </c>
      <c r="B919">
        <f>IF(ROW()=2,1,IF(A918&lt;&gt;Block[[#This Row],[No]],1,B918+1))</f>
        <v>1</v>
      </c>
      <c r="C919" t="s">
        <v>108</v>
      </c>
      <c r="D919" t="s">
        <v>99</v>
      </c>
      <c r="E919" t="s">
        <v>73</v>
      </c>
      <c r="F919" t="s">
        <v>78</v>
      </c>
      <c r="G919" t="s">
        <v>91</v>
      </c>
      <c r="H919" t="s">
        <v>71</v>
      </c>
      <c r="I919">
        <v>1</v>
      </c>
      <c r="J919" t="s">
        <v>246</v>
      </c>
      <c r="K919" s="1" t="s">
        <v>174</v>
      </c>
      <c r="L919" s="1" t="s">
        <v>162</v>
      </c>
      <c r="M919">
        <v>27</v>
      </c>
      <c r="N919">
        <v>0</v>
      </c>
      <c r="O919">
        <v>0</v>
      </c>
      <c r="P919">
        <v>0</v>
      </c>
      <c r="X919" t="str">
        <f>Block[[#This Row],[服装]]&amp;Block[[#This Row],[名前]]&amp;Block[[#This Row],[レアリティ]]</f>
        <v>ユニフォーム沼尻凛太郎ICONIC</v>
      </c>
    </row>
    <row r="920" spans="1:24" x14ac:dyDescent="0.25">
      <c r="A920">
        <f>VLOOKUP(Block[[#This Row],[No用]],SetNo[[No.用]:[vlookup 用]],2,FALSE)</f>
        <v>237</v>
      </c>
      <c r="B920">
        <f>IF(ROW()=2,1,IF(A919&lt;&gt;Block[[#This Row],[No]],1,B919+1))</f>
        <v>2</v>
      </c>
      <c r="C920" t="s">
        <v>108</v>
      </c>
      <c r="D920" t="s">
        <v>99</v>
      </c>
      <c r="E920" t="s">
        <v>73</v>
      </c>
      <c r="F920" t="s">
        <v>78</v>
      </c>
      <c r="G920" t="s">
        <v>91</v>
      </c>
      <c r="H920" t="s">
        <v>71</v>
      </c>
      <c r="I920">
        <v>1</v>
      </c>
      <c r="J920" t="s">
        <v>246</v>
      </c>
      <c r="K920" s="1" t="s">
        <v>175</v>
      </c>
      <c r="L920" s="1" t="s">
        <v>162</v>
      </c>
      <c r="M920">
        <v>27</v>
      </c>
      <c r="N920">
        <v>0</v>
      </c>
      <c r="O920">
        <v>0</v>
      </c>
      <c r="P920">
        <v>0</v>
      </c>
      <c r="X920" t="str">
        <f>Block[[#This Row],[服装]]&amp;Block[[#This Row],[名前]]&amp;Block[[#This Row],[レアリティ]]</f>
        <v>ユニフォーム沼尻凛太郎ICONIC</v>
      </c>
    </row>
    <row r="921" spans="1:24" x14ac:dyDescent="0.25">
      <c r="A921">
        <f>VLOOKUP(Block[[#This Row],[No用]],SetNo[[No.用]:[vlookup 用]],2,FALSE)</f>
        <v>237</v>
      </c>
      <c r="B921">
        <f>IF(ROW()=2,1,IF(A920&lt;&gt;Block[[#This Row],[No]],1,B920+1))</f>
        <v>3</v>
      </c>
      <c r="C921" t="s">
        <v>108</v>
      </c>
      <c r="D921" t="s">
        <v>99</v>
      </c>
      <c r="E921" t="s">
        <v>73</v>
      </c>
      <c r="F921" t="s">
        <v>78</v>
      </c>
      <c r="G921" t="s">
        <v>91</v>
      </c>
      <c r="H921" t="s">
        <v>71</v>
      </c>
      <c r="I921">
        <v>1</v>
      </c>
      <c r="J921" t="s">
        <v>246</v>
      </c>
      <c r="K921" s="1" t="s">
        <v>247</v>
      </c>
      <c r="L921" s="1" t="s">
        <v>162</v>
      </c>
      <c r="M921">
        <v>27</v>
      </c>
      <c r="N921">
        <v>0</v>
      </c>
      <c r="O921">
        <v>0</v>
      </c>
      <c r="P921">
        <v>0</v>
      </c>
      <c r="X921" t="str">
        <f>Block[[#This Row],[服装]]&amp;Block[[#This Row],[名前]]&amp;Block[[#This Row],[レアリティ]]</f>
        <v>ユニフォーム沼尻凛太郎ICONIC</v>
      </c>
    </row>
    <row r="922" spans="1:24" x14ac:dyDescent="0.25">
      <c r="A922">
        <f>VLOOKUP(Block[[#This Row],[No用]],SetNo[[No.用]:[vlookup 用]],2,FALSE)</f>
        <v>238</v>
      </c>
      <c r="B922">
        <f>IF(ROW()=2,1,IF(A921&lt;&gt;Block[[#This Row],[No]],1,B921+1))</f>
        <v>1</v>
      </c>
      <c r="C922" t="s">
        <v>108</v>
      </c>
      <c r="D922" t="s">
        <v>94</v>
      </c>
      <c r="E922" t="s">
        <v>90</v>
      </c>
      <c r="F922" t="s">
        <v>82</v>
      </c>
      <c r="G922" t="s">
        <v>91</v>
      </c>
      <c r="H922" t="s">
        <v>71</v>
      </c>
      <c r="I922">
        <v>1</v>
      </c>
      <c r="J922" t="s">
        <v>246</v>
      </c>
      <c r="K922" s="1" t="s">
        <v>174</v>
      </c>
      <c r="L922" s="1" t="s">
        <v>173</v>
      </c>
      <c r="M922">
        <v>35</v>
      </c>
      <c r="N922">
        <v>0</v>
      </c>
      <c r="O922">
        <v>0</v>
      </c>
      <c r="P922">
        <v>0</v>
      </c>
      <c r="X922" t="str">
        <f>Block[[#This Row],[服装]]&amp;Block[[#This Row],[名前]]&amp;Block[[#This Row],[レアリティ]]</f>
        <v>ユニフォーム飯坂信義ICONIC</v>
      </c>
    </row>
    <row r="923" spans="1:24" x14ac:dyDescent="0.25">
      <c r="A923">
        <f>VLOOKUP(Block[[#This Row],[No用]],SetNo[[No.用]:[vlookup 用]],2,FALSE)</f>
        <v>238</v>
      </c>
      <c r="B923">
        <f>IF(ROW()=2,1,IF(A922&lt;&gt;Block[[#This Row],[No]],1,B922+1))</f>
        <v>2</v>
      </c>
      <c r="C923" t="s">
        <v>108</v>
      </c>
      <c r="D923" t="s">
        <v>94</v>
      </c>
      <c r="E923" t="s">
        <v>90</v>
      </c>
      <c r="F923" t="s">
        <v>82</v>
      </c>
      <c r="G923" t="s">
        <v>91</v>
      </c>
      <c r="H923" t="s">
        <v>71</v>
      </c>
      <c r="I923">
        <v>1</v>
      </c>
      <c r="J923" t="s">
        <v>246</v>
      </c>
      <c r="K923" s="1" t="s">
        <v>175</v>
      </c>
      <c r="L923" s="1" t="s">
        <v>173</v>
      </c>
      <c r="M923">
        <v>35</v>
      </c>
      <c r="N923">
        <v>0</v>
      </c>
      <c r="O923">
        <v>0</v>
      </c>
      <c r="P923">
        <v>0</v>
      </c>
      <c r="X923" t="str">
        <f>Block[[#This Row],[服装]]&amp;Block[[#This Row],[名前]]&amp;Block[[#This Row],[レアリティ]]</f>
        <v>ユニフォーム飯坂信義ICONIC</v>
      </c>
    </row>
    <row r="924" spans="1:24" x14ac:dyDescent="0.25">
      <c r="A924">
        <f>VLOOKUP(Block[[#This Row],[No用]],SetNo[[No.用]:[vlookup 用]],2,FALSE)</f>
        <v>238</v>
      </c>
      <c r="B924">
        <f>IF(ROW()=2,1,IF(A923&lt;&gt;Block[[#This Row],[No]],1,B923+1))</f>
        <v>3</v>
      </c>
      <c r="C924" t="s">
        <v>108</v>
      </c>
      <c r="D924" t="s">
        <v>94</v>
      </c>
      <c r="E924" t="s">
        <v>90</v>
      </c>
      <c r="F924" t="s">
        <v>82</v>
      </c>
      <c r="G924" t="s">
        <v>91</v>
      </c>
      <c r="H924" t="s">
        <v>71</v>
      </c>
      <c r="I924">
        <v>1</v>
      </c>
      <c r="J924" t="s">
        <v>246</v>
      </c>
      <c r="K924" s="1" t="s">
        <v>176</v>
      </c>
      <c r="L924" s="1" t="s">
        <v>173</v>
      </c>
      <c r="M924">
        <v>43</v>
      </c>
      <c r="N924">
        <v>0</v>
      </c>
      <c r="O924">
        <v>0</v>
      </c>
      <c r="P924">
        <v>0</v>
      </c>
      <c r="X924" t="str">
        <f>Block[[#This Row],[服装]]&amp;Block[[#This Row],[名前]]&amp;Block[[#This Row],[レアリティ]]</f>
        <v>ユニフォーム飯坂信義ICONIC</v>
      </c>
    </row>
    <row r="925" spans="1:24" x14ac:dyDescent="0.25">
      <c r="A925">
        <f>VLOOKUP(Block[[#This Row],[No用]],SetNo[[No.用]:[vlookup 用]],2,FALSE)</f>
        <v>238</v>
      </c>
      <c r="B925">
        <f>IF(ROW()=2,1,IF(A924&lt;&gt;Block[[#This Row],[No]],1,B924+1))</f>
        <v>4</v>
      </c>
      <c r="C925" t="s">
        <v>108</v>
      </c>
      <c r="D925" t="s">
        <v>94</v>
      </c>
      <c r="E925" t="s">
        <v>90</v>
      </c>
      <c r="F925" t="s">
        <v>82</v>
      </c>
      <c r="G925" t="s">
        <v>91</v>
      </c>
      <c r="H925" t="s">
        <v>71</v>
      </c>
      <c r="I925">
        <v>1</v>
      </c>
      <c r="J925" t="s">
        <v>246</v>
      </c>
      <c r="K925" s="1" t="s">
        <v>177</v>
      </c>
      <c r="L925" s="1" t="s">
        <v>162</v>
      </c>
      <c r="M925">
        <v>33</v>
      </c>
      <c r="N925">
        <v>0</v>
      </c>
      <c r="O925">
        <v>0</v>
      </c>
      <c r="P925">
        <v>0</v>
      </c>
      <c r="X925" t="str">
        <f>Block[[#This Row],[服装]]&amp;Block[[#This Row],[名前]]&amp;Block[[#This Row],[レアリティ]]</f>
        <v>ユニフォーム飯坂信義ICONIC</v>
      </c>
    </row>
    <row r="926" spans="1:24" x14ac:dyDescent="0.25">
      <c r="A926">
        <f>VLOOKUP(Block[[#This Row],[No用]],SetNo[[No.用]:[vlookup 用]],2,FALSE)</f>
        <v>238</v>
      </c>
      <c r="B926">
        <f>IF(ROW()=2,1,IF(A925&lt;&gt;Block[[#This Row],[No]],1,B925+1))</f>
        <v>5</v>
      </c>
      <c r="C926" t="s">
        <v>108</v>
      </c>
      <c r="D926" t="s">
        <v>94</v>
      </c>
      <c r="E926" t="s">
        <v>90</v>
      </c>
      <c r="F926" t="s">
        <v>82</v>
      </c>
      <c r="G926" t="s">
        <v>91</v>
      </c>
      <c r="H926" t="s">
        <v>71</v>
      </c>
      <c r="I926">
        <v>1</v>
      </c>
      <c r="J926" t="s">
        <v>246</v>
      </c>
      <c r="K926" s="1" t="s">
        <v>247</v>
      </c>
      <c r="L926" s="1" t="s">
        <v>162</v>
      </c>
      <c r="M926">
        <v>33</v>
      </c>
      <c r="N926">
        <v>0</v>
      </c>
      <c r="O926">
        <v>0</v>
      </c>
      <c r="P926">
        <v>0</v>
      </c>
      <c r="X926" t="str">
        <f>Block[[#This Row],[服装]]&amp;Block[[#This Row],[名前]]&amp;Block[[#This Row],[レアリティ]]</f>
        <v>ユニフォーム飯坂信義ICONIC</v>
      </c>
    </row>
    <row r="927" spans="1:24" x14ac:dyDescent="0.25">
      <c r="A927">
        <f>VLOOKUP(Block[[#This Row],[No用]],SetNo[[No.用]:[vlookup 用]],2,FALSE)</f>
        <v>238</v>
      </c>
      <c r="B927">
        <f>IF(ROW()=2,1,IF(A926&lt;&gt;Block[[#This Row],[No]],1,B926+1))</f>
        <v>6</v>
      </c>
      <c r="C927" t="s">
        <v>108</v>
      </c>
      <c r="D927" t="s">
        <v>94</v>
      </c>
      <c r="E927" t="s">
        <v>90</v>
      </c>
      <c r="F927" t="s">
        <v>82</v>
      </c>
      <c r="G927" t="s">
        <v>91</v>
      </c>
      <c r="H927" t="s">
        <v>71</v>
      </c>
      <c r="I927">
        <v>1</v>
      </c>
      <c r="J927" t="s">
        <v>246</v>
      </c>
      <c r="K927" s="1" t="s">
        <v>183</v>
      </c>
      <c r="L927" s="1" t="s">
        <v>224</v>
      </c>
      <c r="M927">
        <v>47</v>
      </c>
      <c r="N927">
        <v>0</v>
      </c>
      <c r="O927">
        <v>57</v>
      </c>
      <c r="P927">
        <v>0</v>
      </c>
      <c r="X927" t="str">
        <f>Block[[#This Row],[服装]]&amp;Block[[#This Row],[名前]]&amp;Block[[#This Row],[レアリティ]]</f>
        <v>ユニフォーム飯坂信義ICONIC</v>
      </c>
    </row>
    <row r="928" spans="1:24" x14ac:dyDescent="0.25">
      <c r="A928">
        <f>VLOOKUP(Block[[#This Row],[No用]],SetNo[[No.用]:[vlookup 用]],2,FALSE)</f>
        <v>239</v>
      </c>
      <c r="B928">
        <f>IF(ROW()=2,1,IF(A927&lt;&gt;Block[[#This Row],[No]],1,B927+1))</f>
        <v>1</v>
      </c>
      <c r="C928" t="s">
        <v>108</v>
      </c>
      <c r="D928" t="s">
        <v>95</v>
      </c>
      <c r="E928" t="s">
        <v>90</v>
      </c>
      <c r="F928" t="s">
        <v>78</v>
      </c>
      <c r="G928" t="s">
        <v>91</v>
      </c>
      <c r="H928" t="s">
        <v>71</v>
      </c>
      <c r="I928">
        <v>1</v>
      </c>
      <c r="J928" t="s">
        <v>246</v>
      </c>
      <c r="K928" s="1" t="s">
        <v>174</v>
      </c>
      <c r="L928" s="1" t="s">
        <v>162</v>
      </c>
      <c r="M928">
        <v>27</v>
      </c>
      <c r="N928">
        <v>0</v>
      </c>
      <c r="O928">
        <v>0</v>
      </c>
      <c r="P928">
        <v>0</v>
      </c>
      <c r="X928" t="str">
        <f>Block[[#This Row],[服装]]&amp;Block[[#This Row],[名前]]&amp;Block[[#This Row],[レアリティ]]</f>
        <v>ユニフォーム東山勝道ICONIC</v>
      </c>
    </row>
    <row r="929" spans="1:24" x14ac:dyDescent="0.25">
      <c r="A929">
        <f>VLOOKUP(Block[[#This Row],[No用]],SetNo[[No.用]:[vlookup 用]],2,FALSE)</f>
        <v>239</v>
      </c>
      <c r="B929">
        <f>IF(ROW()=2,1,IF(A928&lt;&gt;Block[[#This Row],[No]],1,B928+1))</f>
        <v>2</v>
      </c>
      <c r="C929" t="s">
        <v>108</v>
      </c>
      <c r="D929" t="s">
        <v>95</v>
      </c>
      <c r="E929" t="s">
        <v>90</v>
      </c>
      <c r="F929" t="s">
        <v>78</v>
      </c>
      <c r="G929" t="s">
        <v>91</v>
      </c>
      <c r="H929" t="s">
        <v>71</v>
      </c>
      <c r="I929">
        <v>1</v>
      </c>
      <c r="J929" t="s">
        <v>246</v>
      </c>
      <c r="K929" s="1" t="s">
        <v>175</v>
      </c>
      <c r="L929" s="1" t="s">
        <v>162</v>
      </c>
      <c r="M929">
        <v>27</v>
      </c>
      <c r="N929">
        <v>0</v>
      </c>
      <c r="O929">
        <v>0</v>
      </c>
      <c r="P929">
        <v>0</v>
      </c>
      <c r="X929" t="str">
        <f>Block[[#This Row],[服装]]&amp;Block[[#This Row],[名前]]&amp;Block[[#This Row],[レアリティ]]</f>
        <v>ユニフォーム東山勝道ICONIC</v>
      </c>
    </row>
    <row r="930" spans="1:24" x14ac:dyDescent="0.25">
      <c r="A930">
        <f>VLOOKUP(Block[[#This Row],[No用]],SetNo[[No.用]:[vlookup 用]],2,FALSE)</f>
        <v>239</v>
      </c>
      <c r="B930">
        <f>IF(ROW()=2,1,IF(A929&lt;&gt;Block[[#This Row],[No]],1,B929+1))</f>
        <v>3</v>
      </c>
      <c r="C930" t="s">
        <v>108</v>
      </c>
      <c r="D930" t="s">
        <v>95</v>
      </c>
      <c r="E930" t="s">
        <v>90</v>
      </c>
      <c r="F930" t="s">
        <v>78</v>
      </c>
      <c r="G930" t="s">
        <v>91</v>
      </c>
      <c r="H930" t="s">
        <v>71</v>
      </c>
      <c r="I930">
        <v>1</v>
      </c>
      <c r="J930" t="s">
        <v>246</v>
      </c>
      <c r="K930" s="1" t="s">
        <v>247</v>
      </c>
      <c r="L930" s="1" t="s">
        <v>162</v>
      </c>
      <c r="M930">
        <v>27</v>
      </c>
      <c r="N930">
        <v>0</v>
      </c>
      <c r="O930">
        <v>0</v>
      </c>
      <c r="P930">
        <v>0</v>
      </c>
      <c r="X930" t="str">
        <f>Block[[#This Row],[服装]]&amp;Block[[#This Row],[名前]]&amp;Block[[#This Row],[レアリティ]]</f>
        <v>ユニフォーム東山勝道ICONIC</v>
      </c>
    </row>
    <row r="931" spans="1:24" x14ac:dyDescent="0.25">
      <c r="A931">
        <f>VLOOKUP(Block[[#This Row],[No用]],SetNo[[No.用]:[vlookup 用]],2,FALSE)</f>
        <v>240</v>
      </c>
      <c r="B931">
        <f>IF(ROW()=2,1,IF(A930&lt;&gt;Block[[#This Row],[No]],1,B930+1))</f>
        <v>1</v>
      </c>
      <c r="C931" t="s">
        <v>108</v>
      </c>
      <c r="D931" t="s">
        <v>96</v>
      </c>
      <c r="E931" t="s">
        <v>90</v>
      </c>
      <c r="F931" t="s">
        <v>80</v>
      </c>
      <c r="G931" t="s">
        <v>91</v>
      </c>
      <c r="H931" t="s">
        <v>71</v>
      </c>
      <c r="I931">
        <v>0</v>
      </c>
      <c r="J931" t="s">
        <v>246</v>
      </c>
      <c r="M931">
        <v>0</v>
      </c>
      <c r="N931">
        <v>0</v>
      </c>
      <c r="O931">
        <v>0</v>
      </c>
      <c r="P931">
        <v>0</v>
      </c>
      <c r="X931" t="str">
        <f>Block[[#This Row],[服装]]&amp;Block[[#This Row],[名前]]&amp;Block[[#This Row],[レアリティ]]</f>
        <v>ユニフォーム土湯新ICONIC</v>
      </c>
    </row>
    <row r="932" spans="1:24" x14ac:dyDescent="0.25">
      <c r="A932">
        <f>VLOOKUP(Block[[#This Row],[No用]],SetNo[[No.用]:[vlookup 用]],2,FALSE)</f>
        <v>241</v>
      </c>
      <c r="B932">
        <f>IF(ROW()=2,1,IF(A931&lt;&gt;Block[[#This Row],[No]],1,B931+1))</f>
        <v>1</v>
      </c>
      <c r="C932" t="s">
        <v>205</v>
      </c>
      <c r="D932" t="s">
        <v>462</v>
      </c>
      <c r="E932" t="s">
        <v>28</v>
      </c>
      <c r="F932" t="s">
        <v>25</v>
      </c>
      <c r="G932" t="s">
        <v>156</v>
      </c>
      <c r="H932" t="s">
        <v>71</v>
      </c>
      <c r="I932">
        <v>1</v>
      </c>
      <c r="J932" t="s">
        <v>246</v>
      </c>
      <c r="K932" s="1" t="s">
        <v>174</v>
      </c>
      <c r="L932" s="1" t="s">
        <v>162</v>
      </c>
      <c r="M932">
        <v>28</v>
      </c>
      <c r="N932">
        <v>0</v>
      </c>
      <c r="O932">
        <v>0</v>
      </c>
      <c r="P932">
        <v>0</v>
      </c>
      <c r="X932" t="str">
        <f>Block[[#This Row],[服装]]&amp;Block[[#This Row],[名前]]&amp;Block[[#This Row],[レアリティ]]</f>
        <v>ユニフォーム中島猛ICONIC</v>
      </c>
    </row>
    <row r="933" spans="1:24" x14ac:dyDescent="0.25">
      <c r="A933">
        <f>VLOOKUP(Block[[#This Row],[No用]],SetNo[[No.用]:[vlookup 用]],2,FALSE)</f>
        <v>241</v>
      </c>
      <c r="B933">
        <f>IF(ROW()=2,1,IF(A932&lt;&gt;Block[[#This Row],[No]],1,B932+1))</f>
        <v>2</v>
      </c>
      <c r="C933" t="s">
        <v>205</v>
      </c>
      <c r="D933" t="s">
        <v>462</v>
      </c>
      <c r="E933" t="s">
        <v>28</v>
      </c>
      <c r="F933" t="s">
        <v>25</v>
      </c>
      <c r="G933" t="s">
        <v>156</v>
      </c>
      <c r="H933" t="s">
        <v>71</v>
      </c>
      <c r="I933">
        <v>1</v>
      </c>
      <c r="J933" t="s">
        <v>246</v>
      </c>
      <c r="K933" s="1" t="s">
        <v>175</v>
      </c>
      <c r="L933" s="1" t="s">
        <v>162</v>
      </c>
      <c r="M933">
        <v>28</v>
      </c>
      <c r="N933">
        <v>0</v>
      </c>
      <c r="O933">
        <v>0</v>
      </c>
      <c r="P933">
        <v>0</v>
      </c>
      <c r="X933" t="str">
        <f>Block[[#This Row],[服装]]&amp;Block[[#This Row],[名前]]&amp;Block[[#This Row],[レアリティ]]</f>
        <v>ユニフォーム中島猛ICONIC</v>
      </c>
    </row>
    <row r="934" spans="1:24" x14ac:dyDescent="0.25">
      <c r="A934">
        <f>VLOOKUP(Block[[#This Row],[No用]],SetNo[[No.用]:[vlookup 用]],2,FALSE)</f>
        <v>241</v>
      </c>
      <c r="B934">
        <f>IF(ROW()=2,1,IF(A933&lt;&gt;Block[[#This Row],[No]],1,B933+1))</f>
        <v>3</v>
      </c>
      <c r="C934" t="s">
        <v>205</v>
      </c>
      <c r="D934" t="s">
        <v>462</v>
      </c>
      <c r="E934" t="s">
        <v>28</v>
      </c>
      <c r="F934" t="s">
        <v>25</v>
      </c>
      <c r="G934" t="s">
        <v>156</v>
      </c>
      <c r="H934" t="s">
        <v>71</v>
      </c>
      <c r="I934">
        <v>1</v>
      </c>
      <c r="J934" t="s">
        <v>246</v>
      </c>
      <c r="K934" s="1" t="s">
        <v>247</v>
      </c>
      <c r="L934" s="1" t="s">
        <v>162</v>
      </c>
      <c r="M934">
        <v>26</v>
      </c>
      <c r="N934">
        <v>0</v>
      </c>
      <c r="O934">
        <v>0</v>
      </c>
      <c r="P934">
        <v>0</v>
      </c>
      <c r="X934" t="str">
        <f>Block[[#This Row],[服装]]&amp;Block[[#This Row],[名前]]&amp;Block[[#This Row],[レアリティ]]</f>
        <v>ユニフォーム中島猛ICONIC</v>
      </c>
    </row>
    <row r="935" spans="1:24" x14ac:dyDescent="0.25">
      <c r="A935">
        <f>VLOOKUP(Block[[#This Row],[No用]],SetNo[[No.用]:[vlookup 用]],2,FALSE)</f>
        <v>242</v>
      </c>
      <c r="B935">
        <f>IF(ROW()=2,1,IF(A934&lt;&gt;Block[[#This Row],[No]],1,B934+1))</f>
        <v>1</v>
      </c>
      <c r="C935" s="1" t="s">
        <v>727</v>
      </c>
      <c r="D935" s="1" t="s">
        <v>100</v>
      </c>
      <c r="E935" s="1" t="s">
        <v>73</v>
      </c>
      <c r="F935" s="1" t="s">
        <v>78</v>
      </c>
      <c r="G935" s="1" t="s">
        <v>130</v>
      </c>
      <c r="H935" s="1" t="s">
        <v>71</v>
      </c>
      <c r="I935">
        <v>1</v>
      </c>
      <c r="J935" t="s">
        <v>246</v>
      </c>
      <c r="K935" s="1" t="s">
        <v>174</v>
      </c>
      <c r="L935" s="1" t="s">
        <v>162</v>
      </c>
      <c r="M935">
        <v>28</v>
      </c>
      <c r="N935">
        <v>0</v>
      </c>
      <c r="O935">
        <v>0</v>
      </c>
      <c r="P935">
        <v>0</v>
      </c>
      <c r="X935" t="str">
        <f>Block[[#This Row],[服装]]&amp;Block[[#This Row],[名前]]&amp;Block[[#This Row],[レアリティ]]</f>
        <v>スパイ中島猛ICONIC</v>
      </c>
    </row>
    <row r="936" spans="1:24" x14ac:dyDescent="0.25">
      <c r="A936">
        <f>VLOOKUP(Block[[#This Row],[No用]],SetNo[[No.用]:[vlookup 用]],2,FALSE)</f>
        <v>242</v>
      </c>
      <c r="B936">
        <f>IF(ROW()=2,1,IF(A935&lt;&gt;Block[[#This Row],[No]],1,B935+1))</f>
        <v>2</v>
      </c>
      <c r="C936" s="1" t="s">
        <v>727</v>
      </c>
      <c r="D936" s="1" t="s">
        <v>100</v>
      </c>
      <c r="E936" s="1" t="s">
        <v>73</v>
      </c>
      <c r="F936" s="1" t="s">
        <v>78</v>
      </c>
      <c r="G936" s="1" t="s">
        <v>130</v>
      </c>
      <c r="H936" s="1" t="s">
        <v>71</v>
      </c>
      <c r="I936">
        <v>1</v>
      </c>
      <c r="J936" t="s">
        <v>246</v>
      </c>
      <c r="K936" s="1" t="s">
        <v>175</v>
      </c>
      <c r="L936" s="1" t="s">
        <v>162</v>
      </c>
      <c r="M936">
        <v>28</v>
      </c>
      <c r="N936">
        <v>0</v>
      </c>
      <c r="O936">
        <v>0</v>
      </c>
      <c r="P936">
        <v>0</v>
      </c>
      <c r="X936" t="str">
        <f>Block[[#This Row],[服装]]&amp;Block[[#This Row],[名前]]&amp;Block[[#This Row],[レアリティ]]</f>
        <v>スパイ中島猛ICONIC</v>
      </c>
    </row>
    <row r="937" spans="1:24" x14ac:dyDescent="0.25">
      <c r="A937">
        <f>VLOOKUP(Block[[#This Row],[No用]],SetNo[[No.用]:[vlookup 用]],2,FALSE)</f>
        <v>242</v>
      </c>
      <c r="B937">
        <f>IF(ROW()=2,1,IF(A936&lt;&gt;Block[[#This Row],[No]],1,B936+1))</f>
        <v>3</v>
      </c>
      <c r="C937" s="1" t="s">
        <v>727</v>
      </c>
      <c r="D937" s="1" t="s">
        <v>100</v>
      </c>
      <c r="E937" s="1" t="s">
        <v>73</v>
      </c>
      <c r="F937" s="1" t="s">
        <v>78</v>
      </c>
      <c r="G937" s="1" t="s">
        <v>130</v>
      </c>
      <c r="H937" s="1" t="s">
        <v>71</v>
      </c>
      <c r="I937">
        <v>1</v>
      </c>
      <c r="J937" t="s">
        <v>246</v>
      </c>
      <c r="K937" s="1" t="s">
        <v>247</v>
      </c>
      <c r="L937" s="1" t="s">
        <v>162</v>
      </c>
      <c r="M937">
        <v>26</v>
      </c>
      <c r="N937">
        <v>0</v>
      </c>
      <c r="O937">
        <v>0</v>
      </c>
      <c r="P937">
        <v>0</v>
      </c>
      <c r="X937" t="str">
        <f>Block[[#This Row],[服装]]&amp;Block[[#This Row],[名前]]&amp;Block[[#This Row],[レアリティ]]</f>
        <v>スパイ中島猛ICONIC</v>
      </c>
    </row>
    <row r="938" spans="1:24" x14ac:dyDescent="0.25">
      <c r="A938">
        <f>VLOOKUP(Block[[#This Row],[No用]],SetNo[[No.用]:[vlookup 用]],2,FALSE)</f>
        <v>243</v>
      </c>
      <c r="B938">
        <f>IF(ROW()=2,1,IF(A937&lt;&gt;Block[[#This Row],[No]],1,B937+1))</f>
        <v>1</v>
      </c>
      <c r="C938" t="s">
        <v>205</v>
      </c>
      <c r="D938" t="s">
        <v>464</v>
      </c>
      <c r="E938" t="s">
        <v>24</v>
      </c>
      <c r="F938" t="s">
        <v>25</v>
      </c>
      <c r="G938" t="s">
        <v>156</v>
      </c>
      <c r="H938" t="s">
        <v>71</v>
      </c>
      <c r="I938">
        <v>1</v>
      </c>
      <c r="J938" t="s">
        <v>246</v>
      </c>
      <c r="K938" s="1" t="s">
        <v>174</v>
      </c>
      <c r="L938" s="1" t="s">
        <v>162</v>
      </c>
      <c r="M938">
        <v>25</v>
      </c>
      <c r="N938">
        <v>0</v>
      </c>
      <c r="O938">
        <v>0</v>
      </c>
      <c r="P938">
        <v>0</v>
      </c>
      <c r="X938" t="str">
        <f>Block[[#This Row],[服装]]&amp;Block[[#This Row],[名前]]&amp;Block[[#This Row],[レアリティ]]</f>
        <v>ユニフォーム白石優希ICONIC</v>
      </c>
    </row>
    <row r="939" spans="1:24" x14ac:dyDescent="0.25">
      <c r="A939">
        <f>VLOOKUP(Block[[#This Row],[No用]],SetNo[[No.用]:[vlookup 用]],2,FALSE)</f>
        <v>243</v>
      </c>
      <c r="B939">
        <f>IF(ROW()=2,1,IF(A938&lt;&gt;Block[[#This Row],[No]],1,B938+1))</f>
        <v>2</v>
      </c>
      <c r="C939" t="s">
        <v>205</v>
      </c>
      <c r="D939" t="s">
        <v>464</v>
      </c>
      <c r="E939" t="s">
        <v>24</v>
      </c>
      <c r="F939" t="s">
        <v>25</v>
      </c>
      <c r="G939" t="s">
        <v>156</v>
      </c>
      <c r="H939" t="s">
        <v>71</v>
      </c>
      <c r="I939">
        <v>1</v>
      </c>
      <c r="J939" t="s">
        <v>246</v>
      </c>
      <c r="K939" s="1" t="s">
        <v>175</v>
      </c>
      <c r="L939" s="1" t="s">
        <v>162</v>
      </c>
      <c r="M939">
        <v>25</v>
      </c>
      <c r="N939">
        <v>0</v>
      </c>
      <c r="O939">
        <v>0</v>
      </c>
      <c r="P939">
        <v>0</v>
      </c>
      <c r="X939" t="str">
        <f>Block[[#This Row],[服装]]&amp;Block[[#This Row],[名前]]&amp;Block[[#This Row],[レアリティ]]</f>
        <v>ユニフォーム白石優希ICONIC</v>
      </c>
    </row>
    <row r="940" spans="1:24" x14ac:dyDescent="0.25">
      <c r="A940">
        <f>VLOOKUP(Block[[#This Row],[No用]],SetNo[[No.用]:[vlookup 用]],2,FALSE)</f>
        <v>243</v>
      </c>
      <c r="B940">
        <f>IF(ROW()=2,1,IF(A939&lt;&gt;Block[[#This Row],[No]],1,B939+1))</f>
        <v>3</v>
      </c>
      <c r="C940" t="s">
        <v>205</v>
      </c>
      <c r="D940" t="s">
        <v>464</v>
      </c>
      <c r="E940" t="s">
        <v>24</v>
      </c>
      <c r="F940" t="s">
        <v>25</v>
      </c>
      <c r="G940" t="s">
        <v>156</v>
      </c>
      <c r="H940" t="s">
        <v>71</v>
      </c>
      <c r="I940">
        <v>1</v>
      </c>
      <c r="J940" t="s">
        <v>246</v>
      </c>
      <c r="K940" s="1" t="s">
        <v>247</v>
      </c>
      <c r="L940" s="1" t="s">
        <v>162</v>
      </c>
      <c r="M940">
        <v>25</v>
      </c>
      <c r="N940">
        <v>0</v>
      </c>
      <c r="O940">
        <v>0</v>
      </c>
      <c r="P940">
        <v>0</v>
      </c>
      <c r="X940" t="str">
        <f>Block[[#This Row],[服装]]&amp;Block[[#This Row],[名前]]&amp;Block[[#This Row],[レアリティ]]</f>
        <v>ユニフォーム白石優希ICONIC</v>
      </c>
    </row>
    <row r="941" spans="1:24" x14ac:dyDescent="0.25">
      <c r="A941">
        <f>VLOOKUP(Block[[#This Row],[No用]],SetNo[[No.用]:[vlookup 用]],2,FALSE)</f>
        <v>244</v>
      </c>
      <c r="B941">
        <f>IF(ROW()=2,1,IF(A940&lt;&gt;Block[[#This Row],[No]],1,B940+1))</f>
        <v>1</v>
      </c>
      <c r="C941" t="s">
        <v>205</v>
      </c>
      <c r="D941" t="s">
        <v>466</v>
      </c>
      <c r="E941" t="s">
        <v>28</v>
      </c>
      <c r="F941" t="s">
        <v>31</v>
      </c>
      <c r="G941" t="s">
        <v>156</v>
      </c>
      <c r="H941" t="s">
        <v>71</v>
      </c>
      <c r="I941">
        <v>1</v>
      </c>
      <c r="J941" t="s">
        <v>246</v>
      </c>
      <c r="K941" s="1" t="s">
        <v>174</v>
      </c>
      <c r="L941" s="1" t="s">
        <v>162</v>
      </c>
      <c r="M941">
        <v>27</v>
      </c>
      <c r="N941">
        <v>0</v>
      </c>
      <c r="O941">
        <v>0</v>
      </c>
      <c r="P941">
        <v>0</v>
      </c>
      <c r="X941" t="str">
        <f>Block[[#This Row],[服装]]&amp;Block[[#This Row],[名前]]&amp;Block[[#This Row],[レアリティ]]</f>
        <v>ユニフォーム花山一雅ICONIC</v>
      </c>
    </row>
    <row r="942" spans="1:24" x14ac:dyDescent="0.25">
      <c r="A942">
        <f>VLOOKUP(Block[[#This Row],[No用]],SetNo[[No.用]:[vlookup 用]],2,FALSE)</f>
        <v>244</v>
      </c>
      <c r="B942">
        <f>IF(ROW()=2,1,IF(A941&lt;&gt;Block[[#This Row],[No]],1,B941+1))</f>
        <v>2</v>
      </c>
      <c r="C942" t="s">
        <v>205</v>
      </c>
      <c r="D942" t="s">
        <v>466</v>
      </c>
      <c r="E942" t="s">
        <v>28</v>
      </c>
      <c r="F942" t="s">
        <v>31</v>
      </c>
      <c r="G942" t="s">
        <v>156</v>
      </c>
      <c r="H942" t="s">
        <v>71</v>
      </c>
      <c r="I942">
        <v>1</v>
      </c>
      <c r="J942" t="s">
        <v>246</v>
      </c>
      <c r="K942" s="1" t="s">
        <v>175</v>
      </c>
      <c r="L942" s="1" t="s">
        <v>162</v>
      </c>
      <c r="M942">
        <v>27</v>
      </c>
      <c r="N942">
        <v>0</v>
      </c>
      <c r="O942">
        <v>0</v>
      </c>
      <c r="P942">
        <v>0</v>
      </c>
      <c r="X942" t="str">
        <f>Block[[#This Row],[服装]]&amp;Block[[#This Row],[名前]]&amp;Block[[#This Row],[レアリティ]]</f>
        <v>ユニフォーム花山一雅ICONIC</v>
      </c>
    </row>
    <row r="943" spans="1:24" x14ac:dyDescent="0.25">
      <c r="A943">
        <f>VLOOKUP(Block[[#This Row],[No用]],SetNo[[No.用]:[vlookup 用]],2,FALSE)</f>
        <v>244</v>
      </c>
      <c r="B943">
        <f>IF(ROW()=2,1,IF(A942&lt;&gt;Block[[#This Row],[No]],1,B942+1))</f>
        <v>3</v>
      </c>
      <c r="C943" t="s">
        <v>205</v>
      </c>
      <c r="D943" t="s">
        <v>466</v>
      </c>
      <c r="E943" t="s">
        <v>28</v>
      </c>
      <c r="F943" t="s">
        <v>31</v>
      </c>
      <c r="G943" t="s">
        <v>156</v>
      </c>
      <c r="H943" t="s">
        <v>71</v>
      </c>
      <c r="I943">
        <v>1</v>
      </c>
      <c r="J943" t="s">
        <v>246</v>
      </c>
      <c r="K943" s="1" t="s">
        <v>247</v>
      </c>
      <c r="L943" s="1" t="s">
        <v>162</v>
      </c>
      <c r="M943">
        <v>31</v>
      </c>
      <c r="N943">
        <v>0</v>
      </c>
      <c r="O943">
        <v>0</v>
      </c>
      <c r="P943">
        <v>0</v>
      </c>
      <c r="X943" t="str">
        <f>Block[[#This Row],[服装]]&amp;Block[[#This Row],[名前]]&amp;Block[[#This Row],[レアリティ]]</f>
        <v>ユニフォーム花山一雅ICONIC</v>
      </c>
    </row>
    <row r="944" spans="1:24" x14ac:dyDescent="0.25">
      <c r="A944">
        <f>VLOOKUP(Block[[#This Row],[No用]],SetNo[[No.用]:[vlookup 用]],2,FALSE)</f>
        <v>245</v>
      </c>
      <c r="B944">
        <f>IF(ROW()=2,1,IF(A943&lt;&gt;Block[[#This Row],[No]],1,B943+1))</f>
        <v>1</v>
      </c>
      <c r="C944" t="s">
        <v>205</v>
      </c>
      <c r="D944" t="s">
        <v>468</v>
      </c>
      <c r="E944" t="s">
        <v>28</v>
      </c>
      <c r="F944" t="s">
        <v>26</v>
      </c>
      <c r="G944" t="s">
        <v>156</v>
      </c>
      <c r="H944" t="s">
        <v>71</v>
      </c>
      <c r="I944">
        <v>1</v>
      </c>
      <c r="J944" t="s">
        <v>246</v>
      </c>
      <c r="K944" s="1" t="s">
        <v>174</v>
      </c>
      <c r="L944" s="1" t="s">
        <v>173</v>
      </c>
      <c r="M944">
        <v>36</v>
      </c>
      <c r="N944">
        <v>0</v>
      </c>
      <c r="O944">
        <v>0</v>
      </c>
      <c r="P944">
        <v>0</v>
      </c>
      <c r="X944" t="str">
        <f>Block[[#This Row],[服装]]&amp;Block[[#This Row],[名前]]&amp;Block[[#This Row],[レアリティ]]</f>
        <v>ユニフォーム鳴子哲平ICONIC</v>
      </c>
    </row>
    <row r="945" spans="1:24" x14ac:dyDescent="0.25">
      <c r="A945">
        <f>VLOOKUP(Block[[#This Row],[No用]],SetNo[[No.用]:[vlookup 用]],2,FALSE)</f>
        <v>245</v>
      </c>
      <c r="B945">
        <f>IF(ROW()=2,1,IF(A944&lt;&gt;Block[[#This Row],[No]],1,B944+1))</f>
        <v>2</v>
      </c>
      <c r="C945" t="s">
        <v>205</v>
      </c>
      <c r="D945" t="s">
        <v>468</v>
      </c>
      <c r="E945" t="s">
        <v>28</v>
      </c>
      <c r="F945" t="s">
        <v>26</v>
      </c>
      <c r="G945" t="s">
        <v>156</v>
      </c>
      <c r="H945" t="s">
        <v>71</v>
      </c>
      <c r="I945">
        <v>1</v>
      </c>
      <c r="J945" t="s">
        <v>246</v>
      </c>
      <c r="K945" s="1" t="s">
        <v>175</v>
      </c>
      <c r="L945" s="1" t="s">
        <v>173</v>
      </c>
      <c r="M945">
        <v>36</v>
      </c>
      <c r="N945">
        <v>0</v>
      </c>
      <c r="O945">
        <v>0</v>
      </c>
      <c r="P945">
        <v>0</v>
      </c>
      <c r="X945" t="str">
        <f>Block[[#This Row],[服装]]&amp;Block[[#This Row],[名前]]&amp;Block[[#This Row],[レアリティ]]</f>
        <v>ユニフォーム鳴子哲平ICONIC</v>
      </c>
    </row>
    <row r="946" spans="1:24" x14ac:dyDescent="0.25">
      <c r="A946">
        <f>VLOOKUP(Block[[#This Row],[No用]],SetNo[[No.用]:[vlookup 用]],2,FALSE)</f>
        <v>245</v>
      </c>
      <c r="B946">
        <f>IF(ROW()=2,1,IF(A945&lt;&gt;Block[[#This Row],[No]],1,B945+1))</f>
        <v>3</v>
      </c>
      <c r="C946" t="s">
        <v>205</v>
      </c>
      <c r="D946" t="s">
        <v>468</v>
      </c>
      <c r="E946" t="s">
        <v>28</v>
      </c>
      <c r="F946" t="s">
        <v>26</v>
      </c>
      <c r="G946" t="s">
        <v>156</v>
      </c>
      <c r="H946" t="s">
        <v>71</v>
      </c>
      <c r="I946">
        <v>1</v>
      </c>
      <c r="J946" t="s">
        <v>246</v>
      </c>
      <c r="K946" s="1" t="s">
        <v>176</v>
      </c>
      <c r="L946" s="1" t="s">
        <v>173</v>
      </c>
      <c r="M946">
        <v>42</v>
      </c>
      <c r="N946">
        <v>0</v>
      </c>
      <c r="O946">
        <v>0</v>
      </c>
      <c r="P946">
        <v>0</v>
      </c>
      <c r="X946" t="str">
        <f>Block[[#This Row],[服装]]&amp;Block[[#This Row],[名前]]&amp;Block[[#This Row],[レアリティ]]</f>
        <v>ユニフォーム鳴子哲平ICONIC</v>
      </c>
    </row>
    <row r="947" spans="1:24" x14ac:dyDescent="0.25">
      <c r="A947">
        <f>VLOOKUP(Block[[#This Row],[No用]],SetNo[[No.用]:[vlookup 用]],2,FALSE)</f>
        <v>245</v>
      </c>
      <c r="B947">
        <f>IF(ROW()=2,1,IF(A946&lt;&gt;Block[[#This Row],[No]],1,B946+1))</f>
        <v>4</v>
      </c>
      <c r="C947" t="s">
        <v>205</v>
      </c>
      <c r="D947" t="s">
        <v>468</v>
      </c>
      <c r="E947" t="s">
        <v>28</v>
      </c>
      <c r="F947" t="s">
        <v>26</v>
      </c>
      <c r="G947" t="s">
        <v>156</v>
      </c>
      <c r="H947" t="s">
        <v>71</v>
      </c>
      <c r="I947">
        <v>1</v>
      </c>
      <c r="J947" t="s">
        <v>246</v>
      </c>
      <c r="K947" s="1" t="s">
        <v>177</v>
      </c>
      <c r="L947" s="1" t="s">
        <v>162</v>
      </c>
      <c r="M947">
        <v>32</v>
      </c>
      <c r="N947">
        <v>0</v>
      </c>
      <c r="O947">
        <v>0</v>
      </c>
      <c r="P947">
        <v>0</v>
      </c>
      <c r="X947" t="str">
        <f>Block[[#This Row],[服装]]&amp;Block[[#This Row],[名前]]&amp;Block[[#This Row],[レアリティ]]</f>
        <v>ユニフォーム鳴子哲平ICONIC</v>
      </c>
    </row>
    <row r="948" spans="1:24" x14ac:dyDescent="0.25">
      <c r="A948">
        <f>VLOOKUP(Block[[#This Row],[No用]],SetNo[[No.用]:[vlookup 用]],2,FALSE)</f>
        <v>245</v>
      </c>
      <c r="B948">
        <f>IF(ROW()=2,1,IF(A947&lt;&gt;Block[[#This Row],[No]],1,B947+1))</f>
        <v>5</v>
      </c>
      <c r="C948" t="s">
        <v>205</v>
      </c>
      <c r="D948" t="s">
        <v>468</v>
      </c>
      <c r="E948" t="s">
        <v>28</v>
      </c>
      <c r="F948" t="s">
        <v>26</v>
      </c>
      <c r="G948" t="s">
        <v>156</v>
      </c>
      <c r="H948" t="s">
        <v>71</v>
      </c>
      <c r="I948">
        <v>1</v>
      </c>
      <c r="J948" t="s">
        <v>246</v>
      </c>
      <c r="K948" s="1" t="s">
        <v>247</v>
      </c>
      <c r="L948" s="1" t="s">
        <v>162</v>
      </c>
      <c r="M948">
        <v>32</v>
      </c>
      <c r="N948">
        <v>0</v>
      </c>
      <c r="O948">
        <v>0</v>
      </c>
      <c r="P948">
        <v>0</v>
      </c>
      <c r="X948" t="str">
        <f>Block[[#This Row],[服装]]&amp;Block[[#This Row],[名前]]&amp;Block[[#This Row],[レアリティ]]</f>
        <v>ユニフォーム鳴子哲平ICONIC</v>
      </c>
    </row>
    <row r="949" spans="1:24" x14ac:dyDescent="0.25">
      <c r="A949">
        <f>VLOOKUP(Block[[#This Row],[No用]],SetNo[[No.用]:[vlookup 用]],2,FALSE)</f>
        <v>245</v>
      </c>
      <c r="B949">
        <f>IF(ROW()=2,1,IF(A948&lt;&gt;Block[[#This Row],[No]],1,B948+1))</f>
        <v>6</v>
      </c>
      <c r="C949" t="s">
        <v>205</v>
      </c>
      <c r="D949" t="s">
        <v>468</v>
      </c>
      <c r="E949" t="s">
        <v>28</v>
      </c>
      <c r="F949" t="s">
        <v>26</v>
      </c>
      <c r="G949" t="s">
        <v>156</v>
      </c>
      <c r="H949" t="s">
        <v>71</v>
      </c>
      <c r="I949">
        <v>1</v>
      </c>
      <c r="J949" t="s">
        <v>246</v>
      </c>
      <c r="K949" s="1" t="s">
        <v>183</v>
      </c>
      <c r="L949" s="1" t="s">
        <v>224</v>
      </c>
      <c r="M949">
        <v>46</v>
      </c>
      <c r="N949">
        <v>0</v>
      </c>
      <c r="O949">
        <v>56</v>
      </c>
      <c r="P949">
        <v>0</v>
      </c>
      <c r="X949" t="str">
        <f>Block[[#This Row],[服装]]&amp;Block[[#This Row],[名前]]&amp;Block[[#This Row],[レアリティ]]</f>
        <v>ユニフォーム鳴子哲平ICONIC</v>
      </c>
    </row>
    <row r="950" spans="1:24" x14ac:dyDescent="0.25">
      <c r="A950">
        <f>VLOOKUP(Block[[#This Row],[No用]],SetNo[[No.用]:[vlookup 用]],2,FALSE)</f>
        <v>246</v>
      </c>
      <c r="B950">
        <f>IF(ROW()=2,1,IF(A949&lt;&gt;Block[[#This Row],[No]],1,B949+1))</f>
        <v>1</v>
      </c>
      <c r="C950" t="s">
        <v>205</v>
      </c>
      <c r="D950" t="s">
        <v>470</v>
      </c>
      <c r="E950" t="s">
        <v>28</v>
      </c>
      <c r="F950" t="s">
        <v>21</v>
      </c>
      <c r="G950" t="s">
        <v>156</v>
      </c>
      <c r="H950" t="s">
        <v>71</v>
      </c>
      <c r="I950">
        <v>0</v>
      </c>
      <c r="J950" t="s">
        <v>246</v>
      </c>
      <c r="M950">
        <v>0</v>
      </c>
      <c r="N950">
        <v>0</v>
      </c>
      <c r="O950">
        <v>0</v>
      </c>
      <c r="P950">
        <v>0</v>
      </c>
      <c r="X950" t="str">
        <f>Block[[#This Row],[服装]]&amp;Block[[#This Row],[名前]]&amp;Block[[#This Row],[レアリティ]]</f>
        <v>ユニフォーム秋保和光ICONIC</v>
      </c>
    </row>
    <row r="951" spans="1:24" x14ac:dyDescent="0.25">
      <c r="A951">
        <f>VLOOKUP(Block[[#This Row],[No用]],SetNo[[No.用]:[vlookup 用]],2,FALSE)</f>
        <v>247</v>
      </c>
      <c r="B951">
        <f>IF(ROW()=2,1,IF(A950&lt;&gt;Block[[#This Row],[No]],1,B950+1))</f>
        <v>1</v>
      </c>
      <c r="C951" t="s">
        <v>205</v>
      </c>
      <c r="D951" t="s">
        <v>472</v>
      </c>
      <c r="E951" t="s">
        <v>28</v>
      </c>
      <c r="F951" t="s">
        <v>26</v>
      </c>
      <c r="G951" t="s">
        <v>156</v>
      </c>
      <c r="H951" t="s">
        <v>71</v>
      </c>
      <c r="I951">
        <v>1</v>
      </c>
      <c r="J951" t="s">
        <v>246</v>
      </c>
      <c r="K951" s="1" t="s">
        <v>174</v>
      </c>
      <c r="L951" s="1" t="s">
        <v>173</v>
      </c>
      <c r="M951">
        <v>35</v>
      </c>
      <c r="N951">
        <v>0</v>
      </c>
      <c r="O951">
        <v>0</v>
      </c>
      <c r="P951">
        <v>0</v>
      </c>
      <c r="X951" t="str">
        <f>Block[[#This Row],[服装]]&amp;Block[[#This Row],[名前]]&amp;Block[[#This Row],[レアリティ]]</f>
        <v>ユニフォーム松島剛ICONIC</v>
      </c>
    </row>
    <row r="952" spans="1:24" x14ac:dyDescent="0.25">
      <c r="A952">
        <f>VLOOKUP(Block[[#This Row],[No用]],SetNo[[No.用]:[vlookup 用]],2,FALSE)</f>
        <v>247</v>
      </c>
      <c r="B952">
        <f>IF(ROW()=2,1,IF(A951&lt;&gt;Block[[#This Row],[No]],1,B951+1))</f>
        <v>2</v>
      </c>
      <c r="C952" t="s">
        <v>205</v>
      </c>
      <c r="D952" t="s">
        <v>472</v>
      </c>
      <c r="E952" t="s">
        <v>28</v>
      </c>
      <c r="F952" t="s">
        <v>26</v>
      </c>
      <c r="G952" t="s">
        <v>156</v>
      </c>
      <c r="H952" t="s">
        <v>71</v>
      </c>
      <c r="I952">
        <v>1</v>
      </c>
      <c r="J952" t="s">
        <v>246</v>
      </c>
      <c r="K952" s="1" t="s">
        <v>175</v>
      </c>
      <c r="L952" s="1" t="s">
        <v>173</v>
      </c>
      <c r="M952">
        <v>35</v>
      </c>
      <c r="N952">
        <v>0</v>
      </c>
      <c r="O952">
        <v>0</v>
      </c>
      <c r="P952">
        <v>0</v>
      </c>
      <c r="X952" t="str">
        <f>Block[[#This Row],[服装]]&amp;Block[[#This Row],[名前]]&amp;Block[[#This Row],[レアリティ]]</f>
        <v>ユニフォーム松島剛ICONIC</v>
      </c>
    </row>
    <row r="953" spans="1:24" x14ac:dyDescent="0.25">
      <c r="A953">
        <f>VLOOKUP(Block[[#This Row],[No用]],SetNo[[No.用]:[vlookup 用]],2,FALSE)</f>
        <v>247</v>
      </c>
      <c r="B953">
        <f>IF(ROW()=2,1,IF(A952&lt;&gt;Block[[#This Row],[No]],1,B952+1))</f>
        <v>3</v>
      </c>
      <c r="C953" t="s">
        <v>205</v>
      </c>
      <c r="D953" t="s">
        <v>472</v>
      </c>
      <c r="E953" t="s">
        <v>28</v>
      </c>
      <c r="F953" t="s">
        <v>26</v>
      </c>
      <c r="G953" t="s">
        <v>156</v>
      </c>
      <c r="H953" t="s">
        <v>71</v>
      </c>
      <c r="I953">
        <v>1</v>
      </c>
      <c r="J953" t="s">
        <v>246</v>
      </c>
      <c r="K953" s="1" t="s">
        <v>192</v>
      </c>
      <c r="L953" s="1" t="s">
        <v>173</v>
      </c>
      <c r="M953">
        <v>41</v>
      </c>
      <c r="N953">
        <v>0</v>
      </c>
      <c r="O953">
        <v>0</v>
      </c>
      <c r="P953">
        <v>0</v>
      </c>
      <c r="X953" t="str">
        <f>Block[[#This Row],[服装]]&amp;Block[[#This Row],[名前]]&amp;Block[[#This Row],[レアリティ]]</f>
        <v>ユニフォーム松島剛ICONIC</v>
      </c>
    </row>
    <row r="954" spans="1:24" x14ac:dyDescent="0.25">
      <c r="A954">
        <f>VLOOKUP(Block[[#This Row],[No用]],SetNo[[No.用]:[vlookup 用]],2,FALSE)</f>
        <v>247</v>
      </c>
      <c r="B954">
        <f>IF(ROW()=2,1,IF(A953&lt;&gt;Block[[#This Row],[No]],1,B953+1))</f>
        <v>4</v>
      </c>
      <c r="C954" t="s">
        <v>205</v>
      </c>
      <c r="D954" t="s">
        <v>472</v>
      </c>
      <c r="E954" t="s">
        <v>28</v>
      </c>
      <c r="F954" t="s">
        <v>26</v>
      </c>
      <c r="G954" t="s">
        <v>156</v>
      </c>
      <c r="H954" t="s">
        <v>71</v>
      </c>
      <c r="I954">
        <v>1</v>
      </c>
      <c r="J954" t="s">
        <v>246</v>
      </c>
      <c r="K954" s="1" t="s">
        <v>177</v>
      </c>
      <c r="L954" s="1" t="s">
        <v>162</v>
      </c>
      <c r="M954">
        <v>31</v>
      </c>
      <c r="N954">
        <v>0</v>
      </c>
      <c r="O954">
        <v>0</v>
      </c>
      <c r="P954">
        <v>0</v>
      </c>
      <c r="X954" t="str">
        <f>Block[[#This Row],[服装]]&amp;Block[[#This Row],[名前]]&amp;Block[[#This Row],[レアリティ]]</f>
        <v>ユニフォーム松島剛ICONIC</v>
      </c>
    </row>
    <row r="955" spans="1:24" x14ac:dyDescent="0.25">
      <c r="A955">
        <f>VLOOKUP(Block[[#This Row],[No用]],SetNo[[No.用]:[vlookup 用]],2,FALSE)</f>
        <v>247</v>
      </c>
      <c r="B955">
        <f>IF(ROW()=2,1,IF(A954&lt;&gt;Block[[#This Row],[No]],1,B954+1))</f>
        <v>5</v>
      </c>
      <c r="C955" t="s">
        <v>205</v>
      </c>
      <c r="D955" t="s">
        <v>472</v>
      </c>
      <c r="E955" t="s">
        <v>28</v>
      </c>
      <c r="F955" t="s">
        <v>26</v>
      </c>
      <c r="G955" t="s">
        <v>156</v>
      </c>
      <c r="H955" t="s">
        <v>71</v>
      </c>
      <c r="I955">
        <v>1</v>
      </c>
      <c r="J955" t="s">
        <v>246</v>
      </c>
      <c r="K955" s="1" t="s">
        <v>247</v>
      </c>
      <c r="L955" s="1" t="s">
        <v>162</v>
      </c>
      <c r="M955">
        <v>31</v>
      </c>
      <c r="N955">
        <v>0</v>
      </c>
      <c r="O955">
        <v>0</v>
      </c>
      <c r="P955">
        <v>0</v>
      </c>
      <c r="X955" t="str">
        <f>Block[[#This Row],[服装]]&amp;Block[[#This Row],[名前]]&amp;Block[[#This Row],[レアリティ]]</f>
        <v>ユニフォーム松島剛ICONIC</v>
      </c>
    </row>
    <row r="956" spans="1:24" x14ac:dyDescent="0.25">
      <c r="A956">
        <f>VLOOKUP(Block[[#This Row],[No用]],SetNo[[No.用]:[vlookup 用]],2,FALSE)</f>
        <v>247</v>
      </c>
      <c r="B956">
        <f>IF(ROW()=2,1,IF(A955&lt;&gt;Block[[#This Row],[No]],1,B955+1))</f>
        <v>6</v>
      </c>
      <c r="C956" t="s">
        <v>205</v>
      </c>
      <c r="D956" t="s">
        <v>472</v>
      </c>
      <c r="E956" t="s">
        <v>28</v>
      </c>
      <c r="F956" t="s">
        <v>26</v>
      </c>
      <c r="G956" t="s">
        <v>156</v>
      </c>
      <c r="H956" t="s">
        <v>71</v>
      </c>
      <c r="I956">
        <v>1</v>
      </c>
      <c r="J956" t="s">
        <v>246</v>
      </c>
      <c r="K956" s="1" t="s">
        <v>183</v>
      </c>
      <c r="L956" s="1" t="s">
        <v>224</v>
      </c>
      <c r="M956">
        <v>43</v>
      </c>
      <c r="N956">
        <v>0</v>
      </c>
      <c r="O956">
        <v>54</v>
      </c>
      <c r="P956">
        <v>0</v>
      </c>
      <c r="X956" t="str">
        <f>Block[[#This Row],[服装]]&amp;Block[[#This Row],[名前]]&amp;Block[[#This Row],[レアリティ]]</f>
        <v>ユニフォーム松島剛ICONIC</v>
      </c>
    </row>
    <row r="957" spans="1:24" x14ac:dyDescent="0.25">
      <c r="A957">
        <f>VLOOKUP(Block[[#This Row],[No用]],SetNo[[No.用]:[vlookup 用]],2,FALSE)</f>
        <v>248</v>
      </c>
      <c r="B957">
        <f>IF(ROW()=2,1,IF(A956&lt;&gt;Block[[#This Row],[No]],1,B956+1))</f>
        <v>1</v>
      </c>
      <c r="C957" s="1" t="s">
        <v>902</v>
      </c>
      <c r="D957" s="1" t="s">
        <v>105</v>
      </c>
      <c r="E957" s="1" t="s">
        <v>73</v>
      </c>
      <c r="F957" s="1" t="s">
        <v>82</v>
      </c>
      <c r="G957" s="1" t="s">
        <v>130</v>
      </c>
      <c r="H957" s="1" t="s">
        <v>71</v>
      </c>
      <c r="I957">
        <v>1</v>
      </c>
      <c r="J957" t="s">
        <v>246</v>
      </c>
      <c r="K957" s="1" t="s">
        <v>174</v>
      </c>
      <c r="L957" s="1" t="s">
        <v>173</v>
      </c>
      <c r="M957">
        <v>35</v>
      </c>
      <c r="N957">
        <v>0</v>
      </c>
      <c r="O957">
        <v>0</v>
      </c>
      <c r="P957">
        <v>0</v>
      </c>
      <c r="X957" t="str">
        <f>Block[[#This Row],[服装]]&amp;Block[[#This Row],[名前]]&amp;Block[[#This Row],[レアリティ]]</f>
        <v>妖松島剛ICONIC</v>
      </c>
    </row>
    <row r="958" spans="1:24" x14ac:dyDescent="0.25">
      <c r="A958">
        <f>VLOOKUP(Block[[#This Row],[No用]],SetNo[[No.用]:[vlookup 用]],2,FALSE)</f>
        <v>248</v>
      </c>
      <c r="B958">
        <f>IF(ROW()=2,1,IF(A957&lt;&gt;Block[[#This Row],[No]],1,B957+1))</f>
        <v>2</v>
      </c>
      <c r="C958" s="1" t="s">
        <v>902</v>
      </c>
      <c r="D958" s="1" t="s">
        <v>105</v>
      </c>
      <c r="E958" s="1" t="s">
        <v>73</v>
      </c>
      <c r="F958" s="1" t="s">
        <v>82</v>
      </c>
      <c r="G958" s="1" t="s">
        <v>130</v>
      </c>
      <c r="H958" s="1" t="s">
        <v>71</v>
      </c>
      <c r="I958">
        <v>1</v>
      </c>
      <c r="J958" t="s">
        <v>246</v>
      </c>
      <c r="K958" s="1" t="s">
        <v>175</v>
      </c>
      <c r="L958" s="1" t="s">
        <v>173</v>
      </c>
      <c r="M958">
        <v>35</v>
      </c>
      <c r="N958">
        <v>0</v>
      </c>
      <c r="O958">
        <v>0</v>
      </c>
      <c r="P958">
        <v>0</v>
      </c>
      <c r="X958" t="str">
        <f>Block[[#This Row],[服装]]&amp;Block[[#This Row],[名前]]&amp;Block[[#This Row],[レアリティ]]</f>
        <v>妖松島剛ICONIC</v>
      </c>
    </row>
    <row r="959" spans="1:24" x14ac:dyDescent="0.25">
      <c r="A959">
        <f>VLOOKUP(Block[[#This Row],[No用]],SetNo[[No.用]:[vlookup 用]],2,FALSE)</f>
        <v>248</v>
      </c>
      <c r="B959">
        <f>IF(ROW()=2,1,IF(A958&lt;&gt;Block[[#This Row],[No]],1,B958+1))</f>
        <v>3</v>
      </c>
      <c r="C959" s="1" t="s">
        <v>902</v>
      </c>
      <c r="D959" s="1" t="s">
        <v>105</v>
      </c>
      <c r="E959" s="1" t="s">
        <v>73</v>
      </c>
      <c r="F959" s="1" t="s">
        <v>82</v>
      </c>
      <c r="G959" s="1" t="s">
        <v>130</v>
      </c>
      <c r="H959" s="1" t="s">
        <v>71</v>
      </c>
      <c r="I959">
        <v>1</v>
      </c>
      <c r="J959" t="s">
        <v>246</v>
      </c>
      <c r="K959" s="1" t="s">
        <v>192</v>
      </c>
      <c r="L959" s="1" t="s">
        <v>173</v>
      </c>
      <c r="M959">
        <v>41</v>
      </c>
      <c r="N959">
        <v>0</v>
      </c>
      <c r="O959">
        <v>0</v>
      </c>
      <c r="P959">
        <v>0</v>
      </c>
      <c r="X959" t="str">
        <f>Block[[#This Row],[服装]]&amp;Block[[#This Row],[名前]]&amp;Block[[#This Row],[レアリティ]]</f>
        <v>妖松島剛ICONIC</v>
      </c>
    </row>
    <row r="960" spans="1:24" x14ac:dyDescent="0.25">
      <c r="A960">
        <f>VLOOKUP(Block[[#This Row],[No用]],SetNo[[No.用]:[vlookup 用]],2,FALSE)</f>
        <v>248</v>
      </c>
      <c r="B960">
        <f>IF(ROW()=2,1,IF(A959&lt;&gt;Block[[#This Row],[No]],1,B959+1))</f>
        <v>4</v>
      </c>
      <c r="C960" s="1" t="s">
        <v>902</v>
      </c>
      <c r="D960" s="1" t="s">
        <v>105</v>
      </c>
      <c r="E960" s="1" t="s">
        <v>73</v>
      </c>
      <c r="F960" s="1" t="s">
        <v>82</v>
      </c>
      <c r="G960" s="1" t="s">
        <v>130</v>
      </c>
      <c r="H960" s="1" t="s">
        <v>71</v>
      </c>
      <c r="I960">
        <v>1</v>
      </c>
      <c r="J960" t="s">
        <v>246</v>
      </c>
      <c r="K960" s="1" t="s">
        <v>177</v>
      </c>
      <c r="L960" s="1" t="s">
        <v>162</v>
      </c>
      <c r="M960">
        <v>31</v>
      </c>
      <c r="N960">
        <v>0</v>
      </c>
      <c r="O960">
        <v>0</v>
      </c>
      <c r="P960">
        <v>0</v>
      </c>
      <c r="X960" t="str">
        <f>Block[[#This Row],[服装]]&amp;Block[[#This Row],[名前]]&amp;Block[[#This Row],[レアリティ]]</f>
        <v>妖松島剛ICONIC</v>
      </c>
    </row>
    <row r="961" spans="1:24" x14ac:dyDescent="0.25">
      <c r="A961">
        <f>VLOOKUP(Block[[#This Row],[No用]],SetNo[[No.用]:[vlookup 用]],2,FALSE)</f>
        <v>248</v>
      </c>
      <c r="B961">
        <f>IF(ROW()=2,1,IF(A960&lt;&gt;Block[[#This Row],[No]],1,B960+1))</f>
        <v>5</v>
      </c>
      <c r="C961" s="1" t="s">
        <v>902</v>
      </c>
      <c r="D961" s="1" t="s">
        <v>105</v>
      </c>
      <c r="E961" s="1" t="s">
        <v>73</v>
      </c>
      <c r="F961" s="1" t="s">
        <v>82</v>
      </c>
      <c r="G961" s="1" t="s">
        <v>130</v>
      </c>
      <c r="H961" s="1" t="s">
        <v>71</v>
      </c>
      <c r="I961">
        <v>1</v>
      </c>
      <c r="J961" t="s">
        <v>246</v>
      </c>
      <c r="K961" s="1" t="s">
        <v>247</v>
      </c>
      <c r="L961" s="1" t="s">
        <v>162</v>
      </c>
      <c r="M961">
        <v>31</v>
      </c>
      <c r="N961">
        <v>0</v>
      </c>
      <c r="O961">
        <v>0</v>
      </c>
      <c r="P961">
        <v>0</v>
      </c>
      <c r="X961" t="str">
        <f>Block[[#This Row],[服装]]&amp;Block[[#This Row],[名前]]&amp;Block[[#This Row],[レアリティ]]</f>
        <v>妖松島剛ICONIC</v>
      </c>
    </row>
    <row r="962" spans="1:24" x14ac:dyDescent="0.25">
      <c r="A962">
        <f>VLOOKUP(Block[[#This Row],[No用]],SetNo[[No.用]:[vlookup 用]],2,FALSE)</f>
        <v>248</v>
      </c>
      <c r="B962">
        <f>IF(ROW()=2,1,IF(A961&lt;&gt;Block[[#This Row],[No]],1,B961+1))</f>
        <v>6</v>
      </c>
      <c r="C962" s="1" t="s">
        <v>902</v>
      </c>
      <c r="D962" s="1" t="s">
        <v>105</v>
      </c>
      <c r="E962" s="1" t="s">
        <v>73</v>
      </c>
      <c r="F962" s="1" t="s">
        <v>82</v>
      </c>
      <c r="G962" s="1" t="s">
        <v>130</v>
      </c>
      <c r="H962" s="1" t="s">
        <v>71</v>
      </c>
      <c r="I962">
        <v>1</v>
      </c>
      <c r="J962" t="s">
        <v>246</v>
      </c>
      <c r="K962" s="1" t="s">
        <v>183</v>
      </c>
      <c r="L962" s="1" t="s">
        <v>224</v>
      </c>
      <c r="M962">
        <v>43</v>
      </c>
      <c r="N962">
        <v>0</v>
      </c>
      <c r="O962">
        <v>54</v>
      </c>
      <c r="P962">
        <v>0</v>
      </c>
      <c r="X962" t="str">
        <f>Block[[#This Row],[服装]]&amp;Block[[#This Row],[名前]]&amp;Block[[#This Row],[レアリティ]]</f>
        <v>妖松島剛ICONIC</v>
      </c>
    </row>
    <row r="963" spans="1:24" x14ac:dyDescent="0.25">
      <c r="A963">
        <f>VLOOKUP(Block[[#This Row],[No用]],SetNo[[No.用]:[vlookup 用]],2,FALSE)</f>
        <v>249</v>
      </c>
      <c r="B963">
        <f>IF(ROW()=2,1,IF(A962&lt;&gt;Block[[#This Row],[No]],1,B962+1))</f>
        <v>1</v>
      </c>
      <c r="C963" t="s">
        <v>205</v>
      </c>
      <c r="D963" t="s">
        <v>474</v>
      </c>
      <c r="E963" t="s">
        <v>28</v>
      </c>
      <c r="F963" t="s">
        <v>25</v>
      </c>
      <c r="G963" t="s">
        <v>156</v>
      </c>
      <c r="H963" t="s">
        <v>71</v>
      </c>
      <c r="I963">
        <v>1</v>
      </c>
      <c r="J963" t="s">
        <v>246</v>
      </c>
      <c r="K963" s="1" t="s">
        <v>174</v>
      </c>
      <c r="L963" s="1" t="s">
        <v>162</v>
      </c>
      <c r="M963">
        <v>27</v>
      </c>
      <c r="N963">
        <v>0</v>
      </c>
      <c r="O963">
        <v>0</v>
      </c>
      <c r="P963">
        <v>0</v>
      </c>
      <c r="X963" t="str">
        <f>Block[[#This Row],[服装]]&amp;Block[[#This Row],[名前]]&amp;Block[[#This Row],[レアリティ]]</f>
        <v>ユニフォーム川渡瞬己ICONIC</v>
      </c>
    </row>
    <row r="964" spans="1:24" x14ac:dyDescent="0.25">
      <c r="A964">
        <f>VLOOKUP(Block[[#This Row],[No用]],SetNo[[No.用]:[vlookup 用]],2,FALSE)</f>
        <v>249</v>
      </c>
      <c r="B964">
        <f>IF(ROW()=2,1,IF(A963&lt;&gt;Block[[#This Row],[No]],1,B963+1))</f>
        <v>2</v>
      </c>
      <c r="C964" t="s">
        <v>205</v>
      </c>
      <c r="D964" t="s">
        <v>474</v>
      </c>
      <c r="E964" t="s">
        <v>28</v>
      </c>
      <c r="F964" t="s">
        <v>25</v>
      </c>
      <c r="G964" t="s">
        <v>156</v>
      </c>
      <c r="H964" t="s">
        <v>71</v>
      </c>
      <c r="I964">
        <v>1</v>
      </c>
      <c r="J964" t="s">
        <v>246</v>
      </c>
      <c r="K964" s="1" t="s">
        <v>175</v>
      </c>
      <c r="L964" s="1" t="s">
        <v>162</v>
      </c>
      <c r="M964">
        <v>27</v>
      </c>
      <c r="N964">
        <v>0</v>
      </c>
      <c r="O964">
        <v>0</v>
      </c>
      <c r="P964">
        <v>0</v>
      </c>
      <c r="X964" t="str">
        <f>Block[[#This Row],[服装]]&amp;Block[[#This Row],[名前]]&amp;Block[[#This Row],[レアリティ]]</f>
        <v>ユニフォーム川渡瞬己ICONIC</v>
      </c>
    </row>
    <row r="965" spans="1:24" x14ac:dyDescent="0.25">
      <c r="A965">
        <f>VLOOKUP(Block[[#This Row],[No用]],SetNo[[No.用]:[vlookup 用]],2,FALSE)</f>
        <v>249</v>
      </c>
      <c r="B965">
        <f>IF(ROW()=2,1,IF(A964&lt;&gt;Block[[#This Row],[No]],1,B964+1))</f>
        <v>3</v>
      </c>
      <c r="C965" t="s">
        <v>205</v>
      </c>
      <c r="D965" t="s">
        <v>474</v>
      </c>
      <c r="E965" t="s">
        <v>28</v>
      </c>
      <c r="F965" t="s">
        <v>25</v>
      </c>
      <c r="G965" t="s">
        <v>156</v>
      </c>
      <c r="H965" t="s">
        <v>71</v>
      </c>
      <c r="I965">
        <v>1</v>
      </c>
      <c r="J965" t="s">
        <v>246</v>
      </c>
      <c r="K965" s="1" t="s">
        <v>247</v>
      </c>
      <c r="L965" s="1" t="s">
        <v>162</v>
      </c>
      <c r="M965">
        <v>27</v>
      </c>
      <c r="N965">
        <v>0</v>
      </c>
      <c r="O965">
        <v>0</v>
      </c>
      <c r="P965">
        <v>0</v>
      </c>
      <c r="X965" t="str">
        <f>Block[[#This Row],[服装]]&amp;Block[[#This Row],[名前]]&amp;Block[[#This Row],[レアリティ]]</f>
        <v>ユニフォーム川渡瞬己ICONIC</v>
      </c>
    </row>
    <row r="966" spans="1:24" x14ac:dyDescent="0.25">
      <c r="A966">
        <f>VLOOKUP(Block[[#This Row],[No用]],SetNo[[No.用]:[vlookup 用]],2,FALSE)</f>
        <v>250</v>
      </c>
      <c r="B966">
        <f>IF(ROW()=2,1,IF(A965&lt;&gt;Block[[#This Row],[No]],1,B965+1))</f>
        <v>1</v>
      </c>
      <c r="C966" s="1" t="s">
        <v>951</v>
      </c>
      <c r="D966" s="1" t="s">
        <v>106</v>
      </c>
      <c r="E966" s="1" t="s">
        <v>73</v>
      </c>
      <c r="F966" s="1" t="s">
        <v>78</v>
      </c>
      <c r="G966" s="1" t="s">
        <v>130</v>
      </c>
      <c r="H966" s="1" t="s">
        <v>71</v>
      </c>
      <c r="I966">
        <v>1</v>
      </c>
      <c r="J966" t="s">
        <v>246</v>
      </c>
      <c r="K966" s="1" t="s">
        <v>174</v>
      </c>
      <c r="L966" s="1" t="s">
        <v>162</v>
      </c>
      <c r="M966">
        <v>27</v>
      </c>
      <c r="N966">
        <v>0</v>
      </c>
      <c r="O966">
        <v>0</v>
      </c>
      <c r="P966">
        <v>0</v>
      </c>
      <c r="X966" t="str">
        <f>Block[[#This Row],[服装]]&amp;Block[[#This Row],[名前]]&amp;Block[[#This Row],[レアリティ]]</f>
        <v>サバゲ2川渡瞬己ICONIC</v>
      </c>
    </row>
    <row r="967" spans="1:24" x14ac:dyDescent="0.25">
      <c r="A967">
        <f>VLOOKUP(Block[[#This Row],[No用]],SetNo[[No.用]:[vlookup 用]],2,FALSE)</f>
        <v>250</v>
      </c>
      <c r="B967">
        <f>IF(ROW()=2,1,IF(A966&lt;&gt;Block[[#This Row],[No]],1,B966+1))</f>
        <v>2</v>
      </c>
      <c r="C967" s="1" t="s">
        <v>951</v>
      </c>
      <c r="D967" s="1" t="s">
        <v>106</v>
      </c>
      <c r="E967" s="1" t="s">
        <v>73</v>
      </c>
      <c r="F967" s="1" t="s">
        <v>78</v>
      </c>
      <c r="G967" s="1" t="s">
        <v>130</v>
      </c>
      <c r="H967" s="1" t="s">
        <v>71</v>
      </c>
      <c r="I967">
        <v>1</v>
      </c>
      <c r="J967" t="s">
        <v>246</v>
      </c>
      <c r="K967" s="1" t="s">
        <v>175</v>
      </c>
      <c r="L967" s="1" t="s">
        <v>162</v>
      </c>
      <c r="M967">
        <v>27</v>
      </c>
      <c r="N967">
        <v>0</v>
      </c>
      <c r="O967">
        <v>0</v>
      </c>
      <c r="P967">
        <v>0</v>
      </c>
      <c r="X967" t="str">
        <f>Block[[#This Row],[服装]]&amp;Block[[#This Row],[名前]]&amp;Block[[#This Row],[レアリティ]]</f>
        <v>サバゲ2川渡瞬己ICONIC</v>
      </c>
    </row>
    <row r="968" spans="1:24" x14ac:dyDescent="0.25">
      <c r="A968">
        <f>VLOOKUP(Block[[#This Row],[No用]],SetNo[[No.用]:[vlookup 用]],2,FALSE)</f>
        <v>250</v>
      </c>
      <c r="B968">
        <f>IF(ROW()=2,1,IF(A967&lt;&gt;Block[[#This Row],[No]],1,B967+1))</f>
        <v>3</v>
      </c>
      <c r="C968" s="1" t="s">
        <v>951</v>
      </c>
      <c r="D968" s="1" t="s">
        <v>106</v>
      </c>
      <c r="E968" s="1" t="s">
        <v>73</v>
      </c>
      <c r="F968" s="1" t="s">
        <v>78</v>
      </c>
      <c r="G968" s="1" t="s">
        <v>130</v>
      </c>
      <c r="H968" s="1" t="s">
        <v>71</v>
      </c>
      <c r="I968">
        <v>1</v>
      </c>
      <c r="J968" t="s">
        <v>246</v>
      </c>
      <c r="K968" s="1" t="s">
        <v>247</v>
      </c>
      <c r="L968" s="1" t="s">
        <v>162</v>
      </c>
      <c r="M968">
        <v>27</v>
      </c>
      <c r="N968">
        <v>0</v>
      </c>
      <c r="O968">
        <v>0</v>
      </c>
      <c r="P968">
        <v>0</v>
      </c>
      <c r="X968" t="str">
        <f>Block[[#This Row],[服装]]&amp;Block[[#This Row],[名前]]&amp;Block[[#This Row],[レアリティ]]</f>
        <v>サバゲ2川渡瞬己ICONIC</v>
      </c>
    </row>
    <row r="969" spans="1:24" x14ac:dyDescent="0.25">
      <c r="A969">
        <f>VLOOKUP(Block[[#This Row],[No用]],SetNo[[No.用]:[vlookup 用]],2,FALSE)</f>
        <v>251</v>
      </c>
      <c r="B969">
        <f>IF(ROW()=2,1,IF(A968&lt;&gt;Block[[#This Row],[No]],1,B968+1))</f>
        <v>1</v>
      </c>
      <c r="C969" t="s">
        <v>108</v>
      </c>
      <c r="D969" t="s">
        <v>109</v>
      </c>
      <c r="E969" t="s">
        <v>73</v>
      </c>
      <c r="F969" t="s">
        <v>78</v>
      </c>
      <c r="G969" t="s">
        <v>118</v>
      </c>
      <c r="H969" t="s">
        <v>71</v>
      </c>
      <c r="I969">
        <v>1</v>
      </c>
      <c r="J969" t="s">
        <v>246</v>
      </c>
      <c r="K969" s="1" t="s">
        <v>174</v>
      </c>
      <c r="L969" s="1" t="s">
        <v>162</v>
      </c>
      <c r="M969">
        <v>28</v>
      </c>
      <c r="N969">
        <v>0</v>
      </c>
      <c r="O969">
        <v>0</v>
      </c>
      <c r="P969">
        <v>0</v>
      </c>
      <c r="X969" t="str">
        <f>Block[[#This Row],[服装]]&amp;Block[[#This Row],[名前]]&amp;Block[[#This Row],[レアリティ]]</f>
        <v>ユニフォーム牛島若利ICONIC</v>
      </c>
    </row>
    <row r="970" spans="1:24" x14ac:dyDescent="0.25">
      <c r="A970">
        <f>VLOOKUP(Block[[#This Row],[No用]],SetNo[[No.用]:[vlookup 用]],2,FALSE)</f>
        <v>251</v>
      </c>
      <c r="B970">
        <f>IF(ROW()=2,1,IF(A969&lt;&gt;Block[[#This Row],[No]],1,B969+1))</f>
        <v>2</v>
      </c>
      <c r="C970" t="s">
        <v>108</v>
      </c>
      <c r="D970" t="s">
        <v>109</v>
      </c>
      <c r="E970" t="s">
        <v>73</v>
      </c>
      <c r="F970" t="s">
        <v>78</v>
      </c>
      <c r="G970" t="s">
        <v>118</v>
      </c>
      <c r="H970" t="s">
        <v>71</v>
      </c>
      <c r="I970">
        <v>1</v>
      </c>
      <c r="J970" t="s">
        <v>246</v>
      </c>
      <c r="K970" s="1" t="s">
        <v>175</v>
      </c>
      <c r="L970" s="1" t="s">
        <v>162</v>
      </c>
      <c r="M970">
        <v>28</v>
      </c>
      <c r="N970">
        <v>0</v>
      </c>
      <c r="O970">
        <v>0</v>
      </c>
      <c r="P970">
        <v>0</v>
      </c>
      <c r="X970" t="str">
        <f>Block[[#This Row],[服装]]&amp;Block[[#This Row],[名前]]&amp;Block[[#This Row],[レアリティ]]</f>
        <v>ユニフォーム牛島若利ICONIC</v>
      </c>
    </row>
    <row r="971" spans="1:24" x14ac:dyDescent="0.25">
      <c r="A971">
        <f>VLOOKUP(Block[[#This Row],[No用]],SetNo[[No.用]:[vlookup 用]],2,FALSE)</f>
        <v>251</v>
      </c>
      <c r="B971">
        <f>IF(ROW()=2,1,IF(A970&lt;&gt;Block[[#This Row],[No]],1,B970+1))</f>
        <v>3</v>
      </c>
      <c r="C971" t="s">
        <v>108</v>
      </c>
      <c r="D971" t="s">
        <v>109</v>
      </c>
      <c r="E971" t="s">
        <v>73</v>
      </c>
      <c r="F971" t="s">
        <v>78</v>
      </c>
      <c r="G971" t="s">
        <v>118</v>
      </c>
      <c r="H971" t="s">
        <v>71</v>
      </c>
      <c r="I971">
        <v>1</v>
      </c>
      <c r="J971" t="s">
        <v>246</v>
      </c>
      <c r="K971" s="1" t="s">
        <v>247</v>
      </c>
      <c r="L971" s="1" t="s">
        <v>162</v>
      </c>
      <c r="M971">
        <v>28</v>
      </c>
      <c r="N971">
        <v>0</v>
      </c>
      <c r="O971">
        <v>0</v>
      </c>
      <c r="P971">
        <v>0</v>
      </c>
      <c r="X971" t="str">
        <f>Block[[#This Row],[服装]]&amp;Block[[#This Row],[名前]]&amp;Block[[#This Row],[レアリティ]]</f>
        <v>ユニフォーム牛島若利ICONIC</v>
      </c>
    </row>
    <row r="972" spans="1:24" x14ac:dyDescent="0.25">
      <c r="A972">
        <f>VLOOKUP(Block[[#This Row],[No用]],SetNo[[No.用]:[vlookup 用]],2,FALSE)</f>
        <v>252</v>
      </c>
      <c r="B972">
        <f>IF(ROW()=2,1,IF(A971&lt;&gt;Block[[#This Row],[No]],1,B971+1))</f>
        <v>1</v>
      </c>
      <c r="C972" t="s">
        <v>116</v>
      </c>
      <c r="D972" t="s">
        <v>109</v>
      </c>
      <c r="E972" t="s">
        <v>90</v>
      </c>
      <c r="F972" t="s">
        <v>78</v>
      </c>
      <c r="G972" t="s">
        <v>118</v>
      </c>
      <c r="H972" t="s">
        <v>71</v>
      </c>
      <c r="I972">
        <v>1</v>
      </c>
      <c r="J972" t="s">
        <v>246</v>
      </c>
      <c r="K972" s="1" t="s">
        <v>174</v>
      </c>
      <c r="L972" s="1" t="s">
        <v>162</v>
      </c>
      <c r="M972">
        <v>28</v>
      </c>
      <c r="N972">
        <v>0</v>
      </c>
      <c r="O972">
        <v>0</v>
      </c>
      <c r="P972">
        <v>0</v>
      </c>
      <c r="X972" t="str">
        <f>Block[[#This Row],[服装]]&amp;Block[[#This Row],[名前]]&amp;Block[[#This Row],[レアリティ]]</f>
        <v>水着牛島若利ICONIC</v>
      </c>
    </row>
    <row r="973" spans="1:24" x14ac:dyDescent="0.25">
      <c r="A973">
        <f>VLOOKUP(Block[[#This Row],[No用]],SetNo[[No.用]:[vlookup 用]],2,FALSE)</f>
        <v>252</v>
      </c>
      <c r="B973">
        <f>IF(ROW()=2,1,IF(A972&lt;&gt;Block[[#This Row],[No]],1,B972+1))</f>
        <v>2</v>
      </c>
      <c r="C973" t="s">
        <v>116</v>
      </c>
      <c r="D973" t="s">
        <v>109</v>
      </c>
      <c r="E973" t="s">
        <v>90</v>
      </c>
      <c r="F973" t="s">
        <v>78</v>
      </c>
      <c r="G973" t="s">
        <v>118</v>
      </c>
      <c r="H973" t="s">
        <v>71</v>
      </c>
      <c r="I973">
        <v>1</v>
      </c>
      <c r="J973" t="s">
        <v>246</v>
      </c>
      <c r="K973" s="1" t="s">
        <v>175</v>
      </c>
      <c r="L973" s="1" t="s">
        <v>162</v>
      </c>
      <c r="M973">
        <v>28</v>
      </c>
      <c r="N973">
        <v>0</v>
      </c>
      <c r="O973">
        <v>0</v>
      </c>
      <c r="P973">
        <v>0</v>
      </c>
      <c r="X973" t="str">
        <f>Block[[#This Row],[服装]]&amp;Block[[#This Row],[名前]]&amp;Block[[#This Row],[レアリティ]]</f>
        <v>水着牛島若利ICONIC</v>
      </c>
    </row>
    <row r="974" spans="1:24" x14ac:dyDescent="0.25">
      <c r="A974">
        <f>VLOOKUP(Block[[#This Row],[No用]],SetNo[[No.用]:[vlookup 用]],2,FALSE)</f>
        <v>252</v>
      </c>
      <c r="B974">
        <f>IF(ROW()=2,1,IF(A973&lt;&gt;Block[[#This Row],[No]],1,B973+1))</f>
        <v>3</v>
      </c>
      <c r="C974" t="s">
        <v>116</v>
      </c>
      <c r="D974" t="s">
        <v>109</v>
      </c>
      <c r="E974" t="s">
        <v>90</v>
      </c>
      <c r="F974" t="s">
        <v>78</v>
      </c>
      <c r="G974" t="s">
        <v>118</v>
      </c>
      <c r="H974" t="s">
        <v>71</v>
      </c>
      <c r="I974">
        <v>1</v>
      </c>
      <c r="J974" t="s">
        <v>246</v>
      </c>
      <c r="K974" s="1" t="s">
        <v>247</v>
      </c>
      <c r="L974" s="1" t="s">
        <v>162</v>
      </c>
      <c r="M974">
        <v>28</v>
      </c>
      <c r="N974">
        <v>0</v>
      </c>
      <c r="O974">
        <v>0</v>
      </c>
      <c r="P974">
        <v>0</v>
      </c>
      <c r="X974" t="str">
        <f>Block[[#This Row],[服装]]&amp;Block[[#This Row],[名前]]&amp;Block[[#This Row],[レアリティ]]</f>
        <v>水着牛島若利ICONIC</v>
      </c>
    </row>
    <row r="975" spans="1:24" x14ac:dyDescent="0.25">
      <c r="A975">
        <f>VLOOKUP(Block[[#This Row],[No用]],SetNo[[No.用]:[vlookup 用]],2,FALSE)</f>
        <v>253</v>
      </c>
      <c r="B975">
        <f>IF(ROW()=2,1,IF(A974&lt;&gt;Block[[#This Row],[No]],1,B974+1))</f>
        <v>1</v>
      </c>
      <c r="C975" s="1" t="s">
        <v>589</v>
      </c>
      <c r="D975" t="s">
        <v>109</v>
      </c>
      <c r="E975" s="1" t="s">
        <v>77</v>
      </c>
      <c r="F975" t="s">
        <v>78</v>
      </c>
      <c r="G975" t="s">
        <v>118</v>
      </c>
      <c r="H975" t="s">
        <v>71</v>
      </c>
      <c r="I975">
        <v>1</v>
      </c>
      <c r="J975" t="s">
        <v>246</v>
      </c>
      <c r="K975" s="1" t="s">
        <v>174</v>
      </c>
      <c r="L975" s="1" t="s">
        <v>162</v>
      </c>
      <c r="M975">
        <v>28</v>
      </c>
      <c r="N975">
        <v>0</v>
      </c>
      <c r="O975">
        <v>0</v>
      </c>
      <c r="P975">
        <v>0</v>
      </c>
      <c r="X975" t="str">
        <f>Block[[#This Row],[服装]]&amp;Block[[#This Row],[名前]]&amp;Block[[#This Row],[レアリティ]]</f>
        <v>新年牛島若利ICONIC</v>
      </c>
    </row>
    <row r="976" spans="1:24" x14ac:dyDescent="0.25">
      <c r="A976">
        <f>VLOOKUP(Block[[#This Row],[No用]],SetNo[[No.用]:[vlookup 用]],2,FALSE)</f>
        <v>253</v>
      </c>
      <c r="B976">
        <f>IF(ROW()=2,1,IF(A975&lt;&gt;Block[[#This Row],[No]],1,B975+1))</f>
        <v>2</v>
      </c>
      <c r="C976" s="1" t="s">
        <v>589</v>
      </c>
      <c r="D976" t="s">
        <v>109</v>
      </c>
      <c r="E976" s="1" t="s">
        <v>77</v>
      </c>
      <c r="F976" t="s">
        <v>78</v>
      </c>
      <c r="G976" t="s">
        <v>118</v>
      </c>
      <c r="H976" t="s">
        <v>71</v>
      </c>
      <c r="I976">
        <v>1</v>
      </c>
      <c r="J976" t="s">
        <v>246</v>
      </c>
      <c r="K976" s="1" t="s">
        <v>175</v>
      </c>
      <c r="L976" s="1" t="s">
        <v>162</v>
      </c>
      <c r="M976">
        <v>28</v>
      </c>
      <c r="N976">
        <v>0</v>
      </c>
      <c r="O976">
        <v>0</v>
      </c>
      <c r="P976">
        <v>0</v>
      </c>
      <c r="X976" t="str">
        <f>Block[[#This Row],[服装]]&amp;Block[[#This Row],[名前]]&amp;Block[[#This Row],[レアリティ]]</f>
        <v>新年牛島若利ICONIC</v>
      </c>
    </row>
    <row r="977" spans="1:24" x14ac:dyDescent="0.25">
      <c r="A977">
        <f>VLOOKUP(Block[[#This Row],[No用]],SetNo[[No.用]:[vlookup 用]],2,FALSE)</f>
        <v>253</v>
      </c>
      <c r="B977">
        <f>IF(ROW()=2,1,IF(A976&lt;&gt;Block[[#This Row],[No]],1,B976+1))</f>
        <v>3</v>
      </c>
      <c r="C977" s="1" t="s">
        <v>589</v>
      </c>
      <c r="D977" t="s">
        <v>109</v>
      </c>
      <c r="E977" s="1" t="s">
        <v>77</v>
      </c>
      <c r="F977" t="s">
        <v>78</v>
      </c>
      <c r="G977" t="s">
        <v>118</v>
      </c>
      <c r="H977" t="s">
        <v>71</v>
      </c>
      <c r="I977">
        <v>1</v>
      </c>
      <c r="J977" t="s">
        <v>246</v>
      </c>
      <c r="K977" s="1" t="s">
        <v>247</v>
      </c>
      <c r="L977" s="1" t="s">
        <v>162</v>
      </c>
      <c r="M977">
        <v>28</v>
      </c>
      <c r="N977">
        <v>0</v>
      </c>
      <c r="O977">
        <v>0</v>
      </c>
      <c r="P977">
        <v>0</v>
      </c>
      <c r="X977" t="str">
        <f>Block[[#This Row],[服装]]&amp;Block[[#This Row],[名前]]&amp;Block[[#This Row],[レアリティ]]</f>
        <v>新年牛島若利ICONIC</v>
      </c>
    </row>
    <row r="978" spans="1:24" x14ac:dyDescent="0.25">
      <c r="A978">
        <f>VLOOKUP(Block[[#This Row],[No用]],SetNo[[No.用]:[vlookup 用]],2,FALSE)</f>
        <v>254</v>
      </c>
      <c r="B978">
        <f>IF(ROW()=2,1,IF(A977&lt;&gt;Block[[#This Row],[No]],1,B977+1))</f>
        <v>1</v>
      </c>
      <c r="C978" s="1" t="s">
        <v>149</v>
      </c>
      <c r="D978" s="1" t="s">
        <v>109</v>
      </c>
      <c r="E978" s="1" t="s">
        <v>73</v>
      </c>
      <c r="F978" s="1" t="s">
        <v>78</v>
      </c>
      <c r="G978" s="1" t="s">
        <v>118</v>
      </c>
      <c r="H978" s="1" t="s">
        <v>71</v>
      </c>
      <c r="I978">
        <v>1</v>
      </c>
      <c r="J978" t="s">
        <v>246</v>
      </c>
      <c r="K978" s="1" t="s">
        <v>174</v>
      </c>
      <c r="L978" s="1" t="s">
        <v>162</v>
      </c>
      <c r="M978">
        <v>28</v>
      </c>
      <c r="N978">
        <v>0</v>
      </c>
      <c r="O978">
        <v>0</v>
      </c>
      <c r="P978">
        <v>0</v>
      </c>
      <c r="X978" t="str">
        <f>Block[[#This Row],[服装]]&amp;Block[[#This Row],[名前]]&amp;Block[[#This Row],[レアリティ]]</f>
        <v>制服牛島若利ICONIC</v>
      </c>
    </row>
    <row r="979" spans="1:24" x14ac:dyDescent="0.25">
      <c r="A979">
        <f>VLOOKUP(Block[[#This Row],[No用]],SetNo[[No.用]:[vlookup 用]],2,FALSE)</f>
        <v>254</v>
      </c>
      <c r="B979">
        <f>IF(ROW()=2,1,IF(A978&lt;&gt;Block[[#This Row],[No]],1,B978+1))</f>
        <v>2</v>
      </c>
      <c r="C979" s="1" t="s">
        <v>149</v>
      </c>
      <c r="D979" s="1" t="s">
        <v>109</v>
      </c>
      <c r="E979" s="1" t="s">
        <v>73</v>
      </c>
      <c r="F979" s="1" t="s">
        <v>78</v>
      </c>
      <c r="G979" s="1" t="s">
        <v>118</v>
      </c>
      <c r="H979" s="1" t="s">
        <v>71</v>
      </c>
      <c r="I979">
        <v>1</v>
      </c>
      <c r="J979" t="s">
        <v>246</v>
      </c>
      <c r="K979" s="1" t="s">
        <v>175</v>
      </c>
      <c r="L979" s="1" t="s">
        <v>162</v>
      </c>
      <c r="M979">
        <v>28</v>
      </c>
      <c r="N979">
        <v>0</v>
      </c>
      <c r="O979">
        <v>0</v>
      </c>
      <c r="P979">
        <v>0</v>
      </c>
      <c r="X979" t="str">
        <f>Block[[#This Row],[服装]]&amp;Block[[#This Row],[名前]]&amp;Block[[#This Row],[レアリティ]]</f>
        <v>制服牛島若利ICONIC</v>
      </c>
    </row>
    <row r="980" spans="1:24" x14ac:dyDescent="0.25">
      <c r="A980">
        <f>VLOOKUP(Block[[#This Row],[No用]],SetNo[[No.用]:[vlookup 用]],2,FALSE)</f>
        <v>254</v>
      </c>
      <c r="B980">
        <f>IF(ROW()=2,1,IF(A979&lt;&gt;Block[[#This Row],[No]],1,B979+1))</f>
        <v>3</v>
      </c>
      <c r="C980" s="1" t="s">
        <v>149</v>
      </c>
      <c r="D980" s="1" t="s">
        <v>109</v>
      </c>
      <c r="E980" s="1" t="s">
        <v>73</v>
      </c>
      <c r="F980" s="1" t="s">
        <v>78</v>
      </c>
      <c r="G980" s="1" t="s">
        <v>118</v>
      </c>
      <c r="H980" s="1" t="s">
        <v>71</v>
      </c>
      <c r="I980">
        <v>1</v>
      </c>
      <c r="J980" t="s">
        <v>246</v>
      </c>
      <c r="K980" s="1" t="s">
        <v>247</v>
      </c>
      <c r="L980" s="1" t="s">
        <v>162</v>
      </c>
      <c r="M980">
        <v>28</v>
      </c>
      <c r="N980">
        <v>0</v>
      </c>
      <c r="O980">
        <v>0</v>
      </c>
      <c r="P980">
        <v>0</v>
      </c>
      <c r="X980" t="str">
        <f>Block[[#This Row],[服装]]&amp;Block[[#This Row],[名前]]&amp;Block[[#This Row],[レアリティ]]</f>
        <v>制服牛島若利ICONIC</v>
      </c>
    </row>
    <row r="981" spans="1:24" x14ac:dyDescent="0.25">
      <c r="A981">
        <f>VLOOKUP(Block[[#This Row],[No用]],SetNo[[No.用]:[vlookup 用]],2,FALSE)</f>
        <v>255</v>
      </c>
      <c r="B981">
        <f>IF(ROW()=2,1,IF(A980&lt;&gt;Block[[#This Row],[No]],1,B980+1))</f>
        <v>1</v>
      </c>
      <c r="C981" s="1" t="s">
        <v>759</v>
      </c>
      <c r="D981" s="1" t="s">
        <v>109</v>
      </c>
      <c r="E981" s="1" t="s">
        <v>90</v>
      </c>
      <c r="F981" s="1" t="s">
        <v>78</v>
      </c>
      <c r="G981" s="1" t="s">
        <v>118</v>
      </c>
      <c r="H981" s="1" t="s">
        <v>71</v>
      </c>
      <c r="I981">
        <v>1</v>
      </c>
      <c r="J981" t="s">
        <v>246</v>
      </c>
      <c r="K981" s="1" t="s">
        <v>174</v>
      </c>
      <c r="L981" s="1" t="s">
        <v>162</v>
      </c>
      <c r="M981">
        <v>28</v>
      </c>
      <c r="N981">
        <v>0</v>
      </c>
      <c r="O981">
        <v>0</v>
      </c>
      <c r="P981">
        <v>0</v>
      </c>
      <c r="X981" t="str">
        <f>Block[[#This Row],[服装]]&amp;Block[[#This Row],[名前]]&amp;Block[[#This Row],[レアリティ]]</f>
        <v>文化祭2牛島若利ICONIC</v>
      </c>
    </row>
    <row r="982" spans="1:24" x14ac:dyDescent="0.25">
      <c r="A982">
        <f>VLOOKUP(Block[[#This Row],[No用]],SetNo[[No.用]:[vlookup 用]],2,FALSE)</f>
        <v>255</v>
      </c>
      <c r="B982">
        <f>IF(ROW()=2,1,IF(A981&lt;&gt;Block[[#This Row],[No]],1,B981+1))</f>
        <v>2</v>
      </c>
      <c r="C982" s="1" t="s">
        <v>759</v>
      </c>
      <c r="D982" s="1" t="s">
        <v>109</v>
      </c>
      <c r="E982" s="1" t="s">
        <v>90</v>
      </c>
      <c r="F982" s="1" t="s">
        <v>78</v>
      </c>
      <c r="G982" s="1" t="s">
        <v>118</v>
      </c>
      <c r="H982" s="1" t="s">
        <v>71</v>
      </c>
      <c r="I982">
        <v>1</v>
      </c>
      <c r="J982" t="s">
        <v>246</v>
      </c>
      <c r="K982" s="1" t="s">
        <v>175</v>
      </c>
      <c r="L982" s="1" t="s">
        <v>178</v>
      </c>
      <c r="M982">
        <v>32</v>
      </c>
      <c r="N982">
        <v>0</v>
      </c>
      <c r="O982">
        <v>0</v>
      </c>
      <c r="P982">
        <v>0</v>
      </c>
      <c r="X982" t="str">
        <f>Block[[#This Row],[服装]]&amp;Block[[#This Row],[名前]]&amp;Block[[#This Row],[レアリティ]]</f>
        <v>文化祭2牛島若利ICONIC</v>
      </c>
    </row>
    <row r="983" spans="1:24" x14ac:dyDescent="0.25">
      <c r="A983">
        <f>VLOOKUP(Block[[#This Row],[No用]],SetNo[[No.用]:[vlookup 用]],2,FALSE)</f>
        <v>255</v>
      </c>
      <c r="B983">
        <f>IF(ROW()=2,1,IF(A982&lt;&gt;Block[[#This Row],[No]],1,B982+1))</f>
        <v>3</v>
      </c>
      <c r="C983" s="1" t="s">
        <v>759</v>
      </c>
      <c r="D983" s="1" t="s">
        <v>109</v>
      </c>
      <c r="E983" s="1" t="s">
        <v>90</v>
      </c>
      <c r="F983" s="1" t="s">
        <v>78</v>
      </c>
      <c r="G983" s="1" t="s">
        <v>118</v>
      </c>
      <c r="H983" s="1" t="s">
        <v>71</v>
      </c>
      <c r="I983">
        <v>1</v>
      </c>
      <c r="J983" t="s">
        <v>246</v>
      </c>
      <c r="K983" s="1" t="s">
        <v>247</v>
      </c>
      <c r="L983" s="1" t="s">
        <v>162</v>
      </c>
      <c r="M983">
        <v>28</v>
      </c>
      <c r="N983">
        <v>0</v>
      </c>
      <c r="O983">
        <v>0</v>
      </c>
      <c r="P983">
        <v>0</v>
      </c>
      <c r="X983" t="str">
        <f>Block[[#This Row],[服装]]&amp;Block[[#This Row],[名前]]&amp;Block[[#This Row],[レアリティ]]</f>
        <v>文化祭2牛島若利ICONIC</v>
      </c>
    </row>
    <row r="984" spans="1:24" x14ac:dyDescent="0.25">
      <c r="A984">
        <f>VLOOKUP(Block[[#This Row],[No用]],SetNo[[No.用]:[vlookup 用]],2,FALSE)</f>
        <v>256</v>
      </c>
      <c r="B984">
        <f>IF(ROW()=2,1,IF(A983&lt;&gt;Block[[#This Row],[No]],1,B983+1))</f>
        <v>1</v>
      </c>
      <c r="C984" s="1" t="s">
        <v>902</v>
      </c>
      <c r="D984" s="1" t="s">
        <v>109</v>
      </c>
      <c r="E984" s="1" t="s">
        <v>77</v>
      </c>
      <c r="F984" s="1" t="s">
        <v>78</v>
      </c>
      <c r="G984" s="1" t="s">
        <v>118</v>
      </c>
      <c r="H984" s="1" t="s">
        <v>71</v>
      </c>
      <c r="I984">
        <v>1</v>
      </c>
      <c r="J984" t="s">
        <v>246</v>
      </c>
      <c r="K984" s="1" t="s">
        <v>174</v>
      </c>
      <c r="L984" s="1" t="s">
        <v>162</v>
      </c>
      <c r="M984">
        <v>28</v>
      </c>
      <c r="N984">
        <v>0</v>
      </c>
      <c r="O984">
        <v>0</v>
      </c>
      <c r="P984">
        <v>0</v>
      </c>
      <c r="X984" t="str">
        <f>Block[[#This Row],[服装]]&amp;Block[[#This Row],[名前]]&amp;Block[[#This Row],[レアリティ]]</f>
        <v>妖牛島若利ICONIC</v>
      </c>
    </row>
    <row r="985" spans="1:24" x14ac:dyDescent="0.25">
      <c r="A985">
        <f>VLOOKUP(Block[[#This Row],[No用]],SetNo[[No.用]:[vlookup 用]],2,FALSE)</f>
        <v>256</v>
      </c>
      <c r="B985">
        <f>IF(ROW()=2,1,IF(A984&lt;&gt;Block[[#This Row],[No]],1,B984+1))</f>
        <v>2</v>
      </c>
      <c r="C985" s="1" t="s">
        <v>902</v>
      </c>
      <c r="D985" s="1" t="s">
        <v>109</v>
      </c>
      <c r="E985" s="1" t="s">
        <v>77</v>
      </c>
      <c r="F985" s="1" t="s">
        <v>78</v>
      </c>
      <c r="G985" s="1" t="s">
        <v>118</v>
      </c>
      <c r="H985" s="1" t="s">
        <v>71</v>
      </c>
      <c r="I985">
        <v>1</v>
      </c>
      <c r="J985" t="s">
        <v>246</v>
      </c>
      <c r="K985" s="1" t="s">
        <v>175</v>
      </c>
      <c r="L985" s="1" t="s">
        <v>162</v>
      </c>
      <c r="M985">
        <v>28</v>
      </c>
      <c r="N985">
        <v>0</v>
      </c>
      <c r="O985">
        <v>0</v>
      </c>
      <c r="P985">
        <v>0</v>
      </c>
      <c r="X985" t="str">
        <f>Block[[#This Row],[服装]]&amp;Block[[#This Row],[名前]]&amp;Block[[#This Row],[レアリティ]]</f>
        <v>妖牛島若利ICONIC</v>
      </c>
    </row>
    <row r="986" spans="1:24" x14ac:dyDescent="0.25">
      <c r="A986">
        <f>VLOOKUP(Block[[#This Row],[No用]],SetNo[[No.用]:[vlookup 用]],2,FALSE)</f>
        <v>256</v>
      </c>
      <c r="B986">
        <f>IF(ROW()=2,1,IF(A985&lt;&gt;Block[[#This Row],[No]],1,B985+1))</f>
        <v>3</v>
      </c>
      <c r="C986" s="1" t="s">
        <v>902</v>
      </c>
      <c r="D986" s="1" t="s">
        <v>109</v>
      </c>
      <c r="E986" s="1" t="s">
        <v>77</v>
      </c>
      <c r="F986" s="1" t="s">
        <v>78</v>
      </c>
      <c r="G986" s="1" t="s">
        <v>118</v>
      </c>
      <c r="H986" s="1" t="s">
        <v>71</v>
      </c>
      <c r="I986">
        <v>1</v>
      </c>
      <c r="J986" t="s">
        <v>246</v>
      </c>
      <c r="K986" s="1" t="s">
        <v>247</v>
      </c>
      <c r="L986" s="1" t="s">
        <v>162</v>
      </c>
      <c r="M986">
        <v>28</v>
      </c>
      <c r="N986">
        <v>0</v>
      </c>
      <c r="O986">
        <v>0</v>
      </c>
      <c r="P986">
        <v>0</v>
      </c>
      <c r="X986" t="str">
        <f>Block[[#This Row],[服装]]&amp;Block[[#This Row],[名前]]&amp;Block[[#This Row],[レアリティ]]</f>
        <v>妖牛島若利ICONIC</v>
      </c>
    </row>
    <row r="987" spans="1:24" x14ac:dyDescent="0.25">
      <c r="A987">
        <f>VLOOKUP(Block[[#This Row],[No用]],SetNo[[No.用]:[vlookup 用]],2,FALSE)</f>
        <v>257</v>
      </c>
      <c r="B987">
        <f>IF(ROW()=2,1,IF(A986&lt;&gt;Block[[#This Row],[No]],1,B986+1))</f>
        <v>1</v>
      </c>
      <c r="C987" s="1" t="s">
        <v>1030</v>
      </c>
      <c r="D987" s="1" t="s">
        <v>476</v>
      </c>
      <c r="E987" s="1" t="s">
        <v>23</v>
      </c>
      <c r="F987" s="1" t="s">
        <v>25</v>
      </c>
      <c r="G987" s="1" t="s">
        <v>157</v>
      </c>
      <c r="H987" s="1" t="s">
        <v>71</v>
      </c>
      <c r="I987">
        <v>1</v>
      </c>
      <c r="J987" t="s">
        <v>246</v>
      </c>
      <c r="K987" s="1" t="s">
        <v>174</v>
      </c>
      <c r="L987" s="1" t="s">
        <v>178</v>
      </c>
      <c r="M987">
        <v>31</v>
      </c>
      <c r="N987">
        <v>0</v>
      </c>
      <c r="O987">
        <v>0</v>
      </c>
      <c r="P987">
        <v>0</v>
      </c>
      <c r="X987" t="str">
        <f>Block[[#This Row],[服装]]&amp;Block[[#This Row],[名前]]&amp;Block[[#This Row],[レアリティ]]</f>
        <v>ハロウィン牛島若利ICONIC</v>
      </c>
    </row>
    <row r="988" spans="1:24" x14ac:dyDescent="0.25">
      <c r="A988">
        <f>VLOOKUP(Block[[#This Row],[No用]],SetNo[[No.用]:[vlookup 用]],2,FALSE)</f>
        <v>257</v>
      </c>
      <c r="B988">
        <f>IF(ROW()=2,1,IF(A987&lt;&gt;Block[[#This Row],[No]],1,B987+1))</f>
        <v>2</v>
      </c>
      <c r="C988" s="1" t="s">
        <v>1030</v>
      </c>
      <c r="D988" s="1" t="s">
        <v>476</v>
      </c>
      <c r="E988" s="1" t="s">
        <v>23</v>
      </c>
      <c r="F988" s="1" t="s">
        <v>25</v>
      </c>
      <c r="G988" s="1" t="s">
        <v>157</v>
      </c>
      <c r="H988" s="1" t="s">
        <v>71</v>
      </c>
      <c r="I988">
        <v>1</v>
      </c>
      <c r="J988" t="s">
        <v>246</v>
      </c>
      <c r="K988" s="1" t="s">
        <v>175</v>
      </c>
      <c r="L988" s="1" t="s">
        <v>173</v>
      </c>
      <c r="M988">
        <v>35</v>
      </c>
      <c r="N988">
        <v>0</v>
      </c>
      <c r="O988">
        <v>0</v>
      </c>
      <c r="P988">
        <v>0</v>
      </c>
      <c r="X988" t="str">
        <f>Block[[#This Row],[服装]]&amp;Block[[#This Row],[名前]]&amp;Block[[#This Row],[レアリティ]]</f>
        <v>ハロウィン牛島若利ICONIC</v>
      </c>
    </row>
    <row r="989" spans="1:24" x14ac:dyDescent="0.25">
      <c r="A989">
        <f>VLOOKUP(Block[[#This Row],[No用]],SetNo[[No.用]:[vlookup 用]],2,FALSE)</f>
        <v>257</v>
      </c>
      <c r="B989">
        <f>IF(ROW()=2,1,IF(A988&lt;&gt;Block[[#This Row],[No]],1,B988+1))</f>
        <v>3</v>
      </c>
      <c r="C989" s="1" t="s">
        <v>1030</v>
      </c>
      <c r="D989" s="1" t="s">
        <v>476</v>
      </c>
      <c r="E989" s="1" t="s">
        <v>23</v>
      </c>
      <c r="F989" s="1" t="s">
        <v>25</v>
      </c>
      <c r="G989" s="1" t="s">
        <v>157</v>
      </c>
      <c r="H989" s="1" t="s">
        <v>71</v>
      </c>
      <c r="I989">
        <v>1</v>
      </c>
      <c r="J989" t="s">
        <v>246</v>
      </c>
      <c r="K989" s="1" t="s">
        <v>247</v>
      </c>
      <c r="L989" s="1" t="s">
        <v>162</v>
      </c>
      <c r="M989">
        <v>28</v>
      </c>
      <c r="N989">
        <v>0</v>
      </c>
      <c r="O989">
        <v>0</v>
      </c>
      <c r="P989">
        <v>0</v>
      </c>
      <c r="X989" t="str">
        <f>Block[[#This Row],[服装]]&amp;Block[[#This Row],[名前]]&amp;Block[[#This Row],[レアリティ]]</f>
        <v>ハロウィン牛島若利ICONIC</v>
      </c>
    </row>
    <row r="990" spans="1:24" x14ac:dyDescent="0.25">
      <c r="A990">
        <f>VLOOKUP(Block[[#This Row],[No用]],SetNo[[No.用]:[vlookup 用]],2,FALSE)</f>
        <v>257</v>
      </c>
      <c r="B990">
        <f>IF(ROW()=2,1,IF(A989&lt;&gt;Block[[#This Row],[No]],1,B989+1))</f>
        <v>4</v>
      </c>
      <c r="C990" s="1" t="s">
        <v>1030</v>
      </c>
      <c r="D990" s="1" t="s">
        <v>476</v>
      </c>
      <c r="E990" s="1" t="s">
        <v>23</v>
      </c>
      <c r="F990" s="1" t="s">
        <v>25</v>
      </c>
      <c r="G990" s="1" t="s">
        <v>157</v>
      </c>
      <c r="H990" s="1" t="s">
        <v>71</v>
      </c>
      <c r="I990">
        <v>1</v>
      </c>
      <c r="J990" t="s">
        <v>246</v>
      </c>
      <c r="K990" s="1" t="s">
        <v>183</v>
      </c>
      <c r="L990" s="1" t="s">
        <v>224</v>
      </c>
      <c r="M990">
        <v>51</v>
      </c>
      <c r="N990">
        <v>0</v>
      </c>
      <c r="O990">
        <v>61</v>
      </c>
      <c r="P990">
        <v>0</v>
      </c>
      <c r="W990" s="1" t="s">
        <v>1095</v>
      </c>
      <c r="X990" t="str">
        <f>Block[[#This Row],[服装]]&amp;Block[[#This Row],[名前]]&amp;Block[[#This Row],[レアリティ]]</f>
        <v>ハロウィン牛島若利ICONIC</v>
      </c>
    </row>
    <row r="991" spans="1:24" x14ac:dyDescent="0.25">
      <c r="A991">
        <f>VLOOKUP(Block[[#This Row],[No用]],SetNo[[No.用]:[vlookup 用]],2,FALSE)</f>
        <v>258</v>
      </c>
      <c r="B991">
        <f>IF(ROW()=2,1,IF(A990&lt;&gt;Block[[#This Row],[No]],1,B990+1))</f>
        <v>1</v>
      </c>
      <c r="C991" s="1" t="s">
        <v>1183</v>
      </c>
      <c r="D991" s="1" t="s">
        <v>109</v>
      </c>
      <c r="E991" s="1" t="s">
        <v>90</v>
      </c>
      <c r="F991" s="1" t="s">
        <v>78</v>
      </c>
      <c r="G991" s="1" t="s">
        <v>118</v>
      </c>
      <c r="H991" s="1" t="s">
        <v>71</v>
      </c>
      <c r="I991">
        <v>1</v>
      </c>
      <c r="J991" t="s">
        <v>246</v>
      </c>
      <c r="K991" s="1" t="s">
        <v>174</v>
      </c>
      <c r="L991" s="1" t="s">
        <v>162</v>
      </c>
      <c r="M991">
        <v>28</v>
      </c>
      <c r="N991">
        <v>0</v>
      </c>
      <c r="O991">
        <v>0</v>
      </c>
      <c r="P991">
        <v>0</v>
      </c>
      <c r="W991" s="1"/>
      <c r="X991" t="str">
        <f>Block[[#This Row],[服装]]&amp;Block[[#This Row],[名前]]&amp;Block[[#This Row],[レアリティ]]</f>
        <v>Xmas3牛島若利ICONIC</v>
      </c>
    </row>
    <row r="992" spans="1:24" x14ac:dyDescent="0.25">
      <c r="A992">
        <f>VLOOKUP(Block[[#This Row],[No用]],SetNo[[No.用]:[vlookup 用]],2,FALSE)</f>
        <v>258</v>
      </c>
      <c r="B992">
        <f>IF(ROW()=2,1,IF(A991&lt;&gt;Block[[#This Row],[No]],1,B991+1))</f>
        <v>2</v>
      </c>
      <c r="C992" s="1" t="s">
        <v>1183</v>
      </c>
      <c r="D992" s="1" t="s">
        <v>109</v>
      </c>
      <c r="E992" s="1" t="s">
        <v>90</v>
      </c>
      <c r="F992" s="1" t="s">
        <v>78</v>
      </c>
      <c r="G992" s="1" t="s">
        <v>118</v>
      </c>
      <c r="H992" s="1" t="s">
        <v>71</v>
      </c>
      <c r="I992">
        <v>1</v>
      </c>
      <c r="J992" t="s">
        <v>246</v>
      </c>
      <c r="K992" s="1" t="s">
        <v>175</v>
      </c>
      <c r="L992" s="1" t="s">
        <v>162</v>
      </c>
      <c r="M992">
        <v>28</v>
      </c>
      <c r="N992">
        <v>0</v>
      </c>
      <c r="O992">
        <v>0</v>
      </c>
      <c r="P992">
        <v>0</v>
      </c>
      <c r="W992" s="1"/>
      <c r="X992" t="str">
        <f>Block[[#This Row],[服装]]&amp;Block[[#This Row],[名前]]&amp;Block[[#This Row],[レアリティ]]</f>
        <v>Xmas3牛島若利ICONIC</v>
      </c>
    </row>
    <row r="993" spans="1:24" x14ac:dyDescent="0.25">
      <c r="A993">
        <f>VLOOKUP(Block[[#This Row],[No用]],SetNo[[No.用]:[vlookup 用]],2,FALSE)</f>
        <v>258</v>
      </c>
      <c r="B993">
        <f>IF(ROW()=2,1,IF(A992&lt;&gt;Block[[#This Row],[No]],1,B992+1))</f>
        <v>3</v>
      </c>
      <c r="C993" s="1" t="s">
        <v>1183</v>
      </c>
      <c r="D993" s="1" t="s">
        <v>109</v>
      </c>
      <c r="E993" s="1" t="s">
        <v>90</v>
      </c>
      <c r="F993" s="1" t="s">
        <v>78</v>
      </c>
      <c r="G993" s="1" t="s">
        <v>118</v>
      </c>
      <c r="H993" s="1" t="s">
        <v>71</v>
      </c>
      <c r="I993">
        <v>1</v>
      </c>
      <c r="J993" t="s">
        <v>246</v>
      </c>
      <c r="K993" s="1" t="s">
        <v>247</v>
      </c>
      <c r="L993" s="1" t="s">
        <v>162</v>
      </c>
      <c r="M993">
        <v>28</v>
      </c>
      <c r="N993">
        <v>0</v>
      </c>
      <c r="O993">
        <v>0</v>
      </c>
      <c r="P993">
        <v>0</v>
      </c>
      <c r="W993" s="1"/>
      <c r="X993" t="str">
        <f>Block[[#This Row],[服装]]&amp;Block[[#This Row],[名前]]&amp;Block[[#This Row],[レアリティ]]</f>
        <v>Xmas3牛島若利ICONIC</v>
      </c>
    </row>
    <row r="994" spans="1:24" x14ac:dyDescent="0.25">
      <c r="A994">
        <f>VLOOKUP(Block[[#This Row],[No用]],SetNo[[No.用]:[vlookup 用]],2,FALSE)</f>
        <v>259</v>
      </c>
      <c r="B994">
        <f>IF(ROW()=2,1,IF(A993&lt;&gt;Block[[#This Row],[No]],1,B993+1))</f>
        <v>1</v>
      </c>
      <c r="C994" s="1" t="s">
        <v>1502</v>
      </c>
      <c r="D994" s="1" t="s">
        <v>109</v>
      </c>
      <c r="E994" s="1" t="s">
        <v>77</v>
      </c>
      <c r="F994" s="1" t="s">
        <v>78</v>
      </c>
      <c r="G994" s="1" t="s">
        <v>118</v>
      </c>
      <c r="H994" s="1" t="s">
        <v>71</v>
      </c>
      <c r="I994">
        <v>1</v>
      </c>
      <c r="J994" t="s">
        <v>246</v>
      </c>
      <c r="K994" s="1" t="s">
        <v>174</v>
      </c>
      <c r="L994" s="1" t="s">
        <v>178</v>
      </c>
      <c r="M994">
        <v>32</v>
      </c>
      <c r="N994">
        <v>0</v>
      </c>
      <c r="O994">
        <v>0</v>
      </c>
      <c r="P994">
        <v>0</v>
      </c>
      <c r="W994" s="1"/>
      <c r="X994" t="str">
        <f>Block[[#This Row],[服装]]&amp;Block[[#This Row],[名前]]&amp;Block[[#This Row],[レアリティ]]</f>
        <v>3周年牛島若利ICONIC</v>
      </c>
    </row>
    <row r="995" spans="1:24" x14ac:dyDescent="0.25">
      <c r="A995">
        <f>VLOOKUP(Block[[#This Row],[No用]],SetNo[[No.用]:[vlookup 用]],2,FALSE)</f>
        <v>259</v>
      </c>
      <c r="B995">
        <f>IF(ROW()=2,1,IF(A994&lt;&gt;Block[[#This Row],[No]],1,B994+1))</f>
        <v>2</v>
      </c>
      <c r="C995" s="1" t="s">
        <v>1502</v>
      </c>
      <c r="D995" s="1" t="s">
        <v>109</v>
      </c>
      <c r="E995" s="1" t="s">
        <v>77</v>
      </c>
      <c r="F995" s="1" t="s">
        <v>78</v>
      </c>
      <c r="G995" s="1" t="s">
        <v>118</v>
      </c>
      <c r="H995" s="1" t="s">
        <v>71</v>
      </c>
      <c r="I995">
        <v>1</v>
      </c>
      <c r="J995" t="s">
        <v>246</v>
      </c>
      <c r="K995" s="1" t="s">
        <v>175</v>
      </c>
      <c r="L995" s="1" t="s">
        <v>173</v>
      </c>
      <c r="M995">
        <v>36</v>
      </c>
      <c r="N995">
        <v>0</v>
      </c>
      <c r="O995">
        <v>0</v>
      </c>
      <c r="P995">
        <v>0</v>
      </c>
      <c r="W995" s="1"/>
      <c r="X995" t="str">
        <f>Block[[#This Row],[服装]]&amp;Block[[#This Row],[名前]]&amp;Block[[#This Row],[レアリティ]]</f>
        <v>3周年牛島若利ICONIC</v>
      </c>
    </row>
    <row r="996" spans="1:24" x14ac:dyDescent="0.25">
      <c r="A996">
        <f>VLOOKUP(Block[[#This Row],[No用]],SetNo[[No.用]:[vlookup 用]],2,FALSE)</f>
        <v>259</v>
      </c>
      <c r="B996">
        <f>IF(ROW()=2,1,IF(A995&lt;&gt;Block[[#This Row],[No]],1,B995+1))</f>
        <v>3</v>
      </c>
      <c r="C996" s="1" t="s">
        <v>1502</v>
      </c>
      <c r="D996" s="1" t="s">
        <v>109</v>
      </c>
      <c r="E996" s="1" t="s">
        <v>77</v>
      </c>
      <c r="F996" s="1" t="s">
        <v>78</v>
      </c>
      <c r="G996" s="1" t="s">
        <v>118</v>
      </c>
      <c r="H996" s="1" t="s">
        <v>71</v>
      </c>
      <c r="I996">
        <v>1</v>
      </c>
      <c r="J996" t="s">
        <v>246</v>
      </c>
      <c r="K996" s="1" t="s">
        <v>247</v>
      </c>
      <c r="L996" s="1" t="s">
        <v>178</v>
      </c>
      <c r="M996">
        <v>32</v>
      </c>
      <c r="N996">
        <v>0</v>
      </c>
      <c r="O996">
        <v>0</v>
      </c>
      <c r="P996">
        <v>0</v>
      </c>
      <c r="W996" s="1"/>
      <c r="X996" t="str">
        <f>Block[[#This Row],[服装]]&amp;Block[[#This Row],[名前]]&amp;Block[[#This Row],[レアリティ]]</f>
        <v>3周年牛島若利ICONIC</v>
      </c>
    </row>
    <row r="997" spans="1:24" x14ac:dyDescent="0.25">
      <c r="A997">
        <f>VLOOKUP(Block[[#This Row],[No用]],SetNo[[No.用]:[vlookup 用]],2,FALSE)</f>
        <v>260</v>
      </c>
      <c r="B997">
        <f>IF(ROW()=2,1,IF(A990&lt;&gt;Block[[#This Row],[No]],1,B990+1))</f>
        <v>1</v>
      </c>
      <c r="C997" t="s">
        <v>108</v>
      </c>
      <c r="D997" t="s">
        <v>110</v>
      </c>
      <c r="E997" t="s">
        <v>73</v>
      </c>
      <c r="F997" t="s">
        <v>82</v>
      </c>
      <c r="G997" t="s">
        <v>118</v>
      </c>
      <c r="H997" t="s">
        <v>71</v>
      </c>
      <c r="I997">
        <v>1</v>
      </c>
      <c r="J997" t="s">
        <v>246</v>
      </c>
      <c r="K997" s="1" t="s">
        <v>174</v>
      </c>
      <c r="L997" s="1" t="s">
        <v>173</v>
      </c>
      <c r="M997">
        <v>37</v>
      </c>
      <c r="N997">
        <v>0</v>
      </c>
      <c r="O997">
        <v>0</v>
      </c>
      <c r="P997">
        <v>0</v>
      </c>
      <c r="X997" t="str">
        <f>Block[[#This Row],[服装]]&amp;Block[[#This Row],[名前]]&amp;Block[[#This Row],[レアリティ]]</f>
        <v>ユニフォーム天童覚ICONIC</v>
      </c>
    </row>
    <row r="998" spans="1:24" x14ac:dyDescent="0.25">
      <c r="A998">
        <f>VLOOKUP(Block[[#This Row],[No用]],SetNo[[No.用]:[vlookup 用]],2,FALSE)</f>
        <v>260</v>
      </c>
      <c r="B998">
        <f>IF(ROW()=2,1,IF(A997&lt;&gt;Block[[#This Row],[No]],1,B997+1))</f>
        <v>2</v>
      </c>
      <c r="C998" t="s">
        <v>108</v>
      </c>
      <c r="D998" t="s">
        <v>110</v>
      </c>
      <c r="E998" t="s">
        <v>73</v>
      </c>
      <c r="F998" t="s">
        <v>82</v>
      </c>
      <c r="G998" t="s">
        <v>118</v>
      </c>
      <c r="H998" t="s">
        <v>71</v>
      </c>
      <c r="I998">
        <v>1</v>
      </c>
      <c r="J998" t="s">
        <v>246</v>
      </c>
      <c r="K998" s="1" t="s">
        <v>175</v>
      </c>
      <c r="L998" s="1" t="s">
        <v>173</v>
      </c>
      <c r="M998">
        <v>37</v>
      </c>
      <c r="N998">
        <v>0</v>
      </c>
      <c r="O998">
        <v>0</v>
      </c>
      <c r="P998">
        <v>0</v>
      </c>
      <c r="X998" t="str">
        <f>Block[[#This Row],[服装]]&amp;Block[[#This Row],[名前]]&amp;Block[[#This Row],[レアリティ]]</f>
        <v>ユニフォーム天童覚ICONIC</v>
      </c>
    </row>
    <row r="999" spans="1:24" x14ac:dyDescent="0.25">
      <c r="A999">
        <f>VLOOKUP(Block[[#This Row],[No用]],SetNo[[No.用]:[vlookup 用]],2,FALSE)</f>
        <v>260</v>
      </c>
      <c r="B999">
        <f>IF(ROW()=2,1,IF(A998&lt;&gt;Block[[#This Row],[No]],1,B998+1))</f>
        <v>3</v>
      </c>
      <c r="C999" t="s">
        <v>108</v>
      </c>
      <c r="D999" t="s">
        <v>110</v>
      </c>
      <c r="E999" t="s">
        <v>73</v>
      </c>
      <c r="F999" t="s">
        <v>82</v>
      </c>
      <c r="G999" t="s">
        <v>118</v>
      </c>
      <c r="H999" t="s">
        <v>71</v>
      </c>
      <c r="I999">
        <v>1</v>
      </c>
      <c r="J999" t="s">
        <v>246</v>
      </c>
      <c r="K999" s="1" t="s">
        <v>176</v>
      </c>
      <c r="L999" s="1" t="s">
        <v>173</v>
      </c>
      <c r="M999">
        <v>44</v>
      </c>
      <c r="N999">
        <v>0</v>
      </c>
      <c r="O999">
        <v>0</v>
      </c>
      <c r="P999">
        <v>0</v>
      </c>
      <c r="X999" t="str">
        <f>Block[[#This Row],[服装]]&amp;Block[[#This Row],[名前]]&amp;Block[[#This Row],[レアリティ]]</f>
        <v>ユニフォーム天童覚ICONIC</v>
      </c>
    </row>
    <row r="1000" spans="1:24" x14ac:dyDescent="0.25">
      <c r="A1000">
        <f>VLOOKUP(Block[[#This Row],[No用]],SetNo[[No.用]:[vlookup 用]],2,FALSE)</f>
        <v>260</v>
      </c>
      <c r="B1000">
        <f>IF(ROW()=2,1,IF(A999&lt;&gt;Block[[#This Row],[No]],1,B999+1))</f>
        <v>4</v>
      </c>
      <c r="C1000" t="s">
        <v>108</v>
      </c>
      <c r="D1000" t="s">
        <v>110</v>
      </c>
      <c r="E1000" t="s">
        <v>73</v>
      </c>
      <c r="F1000" t="s">
        <v>82</v>
      </c>
      <c r="G1000" t="s">
        <v>118</v>
      </c>
      <c r="H1000" t="s">
        <v>71</v>
      </c>
      <c r="I1000">
        <v>1</v>
      </c>
      <c r="J1000" t="s">
        <v>246</v>
      </c>
      <c r="K1000" s="1" t="s">
        <v>177</v>
      </c>
      <c r="L1000" s="1" t="s">
        <v>162</v>
      </c>
      <c r="M1000">
        <v>36</v>
      </c>
      <c r="N1000">
        <v>0</v>
      </c>
      <c r="O1000">
        <v>0</v>
      </c>
      <c r="P1000">
        <v>0</v>
      </c>
      <c r="X1000" t="str">
        <f>Block[[#This Row],[服装]]&amp;Block[[#This Row],[名前]]&amp;Block[[#This Row],[レアリティ]]</f>
        <v>ユニフォーム天童覚ICONIC</v>
      </c>
    </row>
    <row r="1001" spans="1:24" x14ac:dyDescent="0.25">
      <c r="A1001">
        <f>VLOOKUP(Block[[#This Row],[No用]],SetNo[[No.用]:[vlookup 用]],2,FALSE)</f>
        <v>260</v>
      </c>
      <c r="B1001">
        <f>IF(ROW()=2,1,IF(A1000&lt;&gt;Block[[#This Row],[No]],1,B1000+1))</f>
        <v>5</v>
      </c>
      <c r="C1001" t="s">
        <v>108</v>
      </c>
      <c r="D1001" t="s">
        <v>110</v>
      </c>
      <c r="E1001" t="s">
        <v>73</v>
      </c>
      <c r="F1001" t="s">
        <v>82</v>
      </c>
      <c r="G1001" t="s">
        <v>118</v>
      </c>
      <c r="H1001" t="s">
        <v>71</v>
      </c>
      <c r="I1001">
        <v>1</v>
      </c>
      <c r="J1001" t="s">
        <v>246</v>
      </c>
      <c r="K1001" s="1" t="s">
        <v>247</v>
      </c>
      <c r="L1001" s="1" t="s">
        <v>162</v>
      </c>
      <c r="M1001">
        <v>31</v>
      </c>
      <c r="N1001">
        <v>0</v>
      </c>
      <c r="O1001">
        <v>0</v>
      </c>
      <c r="P1001">
        <v>0</v>
      </c>
      <c r="X1001" t="str">
        <f>Block[[#This Row],[服装]]&amp;Block[[#This Row],[名前]]&amp;Block[[#This Row],[レアリティ]]</f>
        <v>ユニフォーム天童覚ICONIC</v>
      </c>
    </row>
    <row r="1002" spans="1:24" x14ac:dyDescent="0.25">
      <c r="A1002">
        <f>VLOOKUP(Block[[#This Row],[No用]],SetNo[[No.用]:[vlookup 用]],2,FALSE)</f>
        <v>260</v>
      </c>
      <c r="B1002">
        <f>IF(ROW()=2,1,IF(A1001&lt;&gt;Block[[#This Row],[No]],1,B1001+1))</f>
        <v>6</v>
      </c>
      <c r="C1002" t="s">
        <v>108</v>
      </c>
      <c r="D1002" t="s">
        <v>110</v>
      </c>
      <c r="E1002" t="s">
        <v>73</v>
      </c>
      <c r="F1002" t="s">
        <v>82</v>
      </c>
      <c r="G1002" t="s">
        <v>118</v>
      </c>
      <c r="H1002" t="s">
        <v>71</v>
      </c>
      <c r="I1002">
        <v>1</v>
      </c>
      <c r="J1002" t="s">
        <v>246</v>
      </c>
      <c r="K1002" s="1" t="s">
        <v>183</v>
      </c>
      <c r="L1002" s="1" t="s">
        <v>224</v>
      </c>
      <c r="M1002">
        <v>48</v>
      </c>
      <c r="N1002">
        <v>0</v>
      </c>
      <c r="O1002">
        <v>58</v>
      </c>
      <c r="P1002">
        <v>0</v>
      </c>
      <c r="W1002" s="1" t="s">
        <v>1347</v>
      </c>
      <c r="X1002" t="str">
        <f>Block[[#This Row],[服装]]&amp;Block[[#This Row],[名前]]&amp;Block[[#This Row],[レアリティ]]</f>
        <v>ユニフォーム天童覚ICONIC</v>
      </c>
    </row>
    <row r="1003" spans="1:24" x14ac:dyDescent="0.25">
      <c r="A1003">
        <f>VLOOKUP(Block[[#This Row],[No用]],SetNo[[No.用]:[vlookup 用]],2,FALSE)</f>
        <v>261</v>
      </c>
      <c r="B1003">
        <f>IF(ROW()=2,1,IF(A1002&lt;&gt;Block[[#This Row],[No]],1,B1002+1))</f>
        <v>1</v>
      </c>
      <c r="C1003" t="s">
        <v>116</v>
      </c>
      <c r="D1003" t="s">
        <v>110</v>
      </c>
      <c r="E1003" t="s">
        <v>90</v>
      </c>
      <c r="F1003" t="s">
        <v>82</v>
      </c>
      <c r="G1003" t="s">
        <v>118</v>
      </c>
      <c r="H1003" t="s">
        <v>71</v>
      </c>
      <c r="I1003">
        <v>1</v>
      </c>
      <c r="J1003" t="s">
        <v>246</v>
      </c>
      <c r="K1003" s="1" t="s">
        <v>174</v>
      </c>
      <c r="L1003" s="1" t="s">
        <v>173</v>
      </c>
      <c r="M1003">
        <v>37</v>
      </c>
      <c r="N1003">
        <v>0</v>
      </c>
      <c r="O1003">
        <v>0</v>
      </c>
      <c r="P1003">
        <v>0</v>
      </c>
      <c r="X1003" t="str">
        <f>Block[[#This Row],[服装]]&amp;Block[[#This Row],[名前]]&amp;Block[[#This Row],[レアリティ]]</f>
        <v>水着天童覚ICONIC</v>
      </c>
    </row>
    <row r="1004" spans="1:24" x14ac:dyDescent="0.25">
      <c r="A1004">
        <f>VLOOKUP(Block[[#This Row],[No用]],SetNo[[No.用]:[vlookup 用]],2,FALSE)</f>
        <v>261</v>
      </c>
      <c r="B1004">
        <f>IF(ROW()=2,1,IF(A1003&lt;&gt;Block[[#This Row],[No]],1,B1003+1))</f>
        <v>2</v>
      </c>
      <c r="C1004" t="s">
        <v>116</v>
      </c>
      <c r="D1004" t="s">
        <v>110</v>
      </c>
      <c r="E1004" t="s">
        <v>90</v>
      </c>
      <c r="F1004" t="s">
        <v>82</v>
      </c>
      <c r="G1004" t="s">
        <v>118</v>
      </c>
      <c r="H1004" t="s">
        <v>71</v>
      </c>
      <c r="I1004">
        <v>1</v>
      </c>
      <c r="J1004" t="s">
        <v>246</v>
      </c>
      <c r="K1004" s="1" t="s">
        <v>175</v>
      </c>
      <c r="L1004" s="1" t="s">
        <v>173</v>
      </c>
      <c r="M1004">
        <v>37</v>
      </c>
      <c r="N1004">
        <v>0</v>
      </c>
      <c r="O1004">
        <v>0</v>
      </c>
      <c r="P1004">
        <v>0</v>
      </c>
      <c r="X1004" t="str">
        <f>Block[[#This Row],[服装]]&amp;Block[[#This Row],[名前]]&amp;Block[[#This Row],[レアリティ]]</f>
        <v>水着天童覚ICONIC</v>
      </c>
    </row>
    <row r="1005" spans="1:24" x14ac:dyDescent="0.25">
      <c r="A1005">
        <f>VLOOKUP(Block[[#This Row],[No用]],SetNo[[No.用]:[vlookup 用]],2,FALSE)</f>
        <v>261</v>
      </c>
      <c r="B1005">
        <f>IF(ROW()=2,1,IF(A1004&lt;&gt;Block[[#This Row],[No]],1,B1004+1))</f>
        <v>3</v>
      </c>
      <c r="C1005" t="s">
        <v>116</v>
      </c>
      <c r="D1005" t="s">
        <v>110</v>
      </c>
      <c r="E1005" t="s">
        <v>90</v>
      </c>
      <c r="F1005" t="s">
        <v>82</v>
      </c>
      <c r="G1005" t="s">
        <v>118</v>
      </c>
      <c r="H1005" t="s">
        <v>71</v>
      </c>
      <c r="I1005">
        <v>1</v>
      </c>
      <c r="J1005" t="s">
        <v>246</v>
      </c>
      <c r="K1005" s="1" t="s">
        <v>176</v>
      </c>
      <c r="L1005" s="1" t="s">
        <v>173</v>
      </c>
      <c r="M1005">
        <v>44</v>
      </c>
      <c r="N1005">
        <v>0</v>
      </c>
      <c r="O1005">
        <v>0</v>
      </c>
      <c r="P1005">
        <v>0</v>
      </c>
      <c r="X1005" t="str">
        <f>Block[[#This Row],[服装]]&amp;Block[[#This Row],[名前]]&amp;Block[[#This Row],[レアリティ]]</f>
        <v>水着天童覚ICONIC</v>
      </c>
    </row>
    <row r="1006" spans="1:24" x14ac:dyDescent="0.25">
      <c r="A1006">
        <f>VLOOKUP(Block[[#This Row],[No用]],SetNo[[No.用]:[vlookup 用]],2,FALSE)</f>
        <v>261</v>
      </c>
      <c r="B1006">
        <f>IF(ROW()=2,1,IF(A1005&lt;&gt;Block[[#This Row],[No]],1,B1005+1))</f>
        <v>4</v>
      </c>
      <c r="C1006" t="s">
        <v>116</v>
      </c>
      <c r="D1006" t="s">
        <v>110</v>
      </c>
      <c r="E1006" t="s">
        <v>90</v>
      </c>
      <c r="F1006" t="s">
        <v>82</v>
      </c>
      <c r="G1006" t="s">
        <v>118</v>
      </c>
      <c r="H1006" t="s">
        <v>71</v>
      </c>
      <c r="I1006">
        <v>1</v>
      </c>
      <c r="J1006" t="s">
        <v>246</v>
      </c>
      <c r="K1006" s="1" t="s">
        <v>177</v>
      </c>
      <c r="L1006" s="1" t="s">
        <v>162</v>
      </c>
      <c r="M1006">
        <v>36</v>
      </c>
      <c r="N1006">
        <v>0</v>
      </c>
      <c r="O1006">
        <v>0</v>
      </c>
      <c r="P1006">
        <v>0</v>
      </c>
      <c r="X1006" t="str">
        <f>Block[[#This Row],[服装]]&amp;Block[[#This Row],[名前]]&amp;Block[[#This Row],[レアリティ]]</f>
        <v>水着天童覚ICONIC</v>
      </c>
    </row>
    <row r="1007" spans="1:24" x14ac:dyDescent="0.25">
      <c r="A1007">
        <f>VLOOKUP(Block[[#This Row],[No用]],SetNo[[No.用]:[vlookup 用]],2,FALSE)</f>
        <v>261</v>
      </c>
      <c r="B1007">
        <f>IF(ROW()=2,1,IF(A1006&lt;&gt;Block[[#This Row],[No]],1,B1006+1))</f>
        <v>5</v>
      </c>
      <c r="C1007" t="s">
        <v>116</v>
      </c>
      <c r="D1007" t="s">
        <v>110</v>
      </c>
      <c r="E1007" t="s">
        <v>90</v>
      </c>
      <c r="F1007" t="s">
        <v>82</v>
      </c>
      <c r="G1007" t="s">
        <v>118</v>
      </c>
      <c r="H1007" t="s">
        <v>71</v>
      </c>
      <c r="I1007">
        <v>1</v>
      </c>
      <c r="J1007" t="s">
        <v>246</v>
      </c>
      <c r="K1007" s="1" t="s">
        <v>247</v>
      </c>
      <c r="L1007" s="1" t="s">
        <v>162</v>
      </c>
      <c r="M1007">
        <v>31</v>
      </c>
      <c r="N1007">
        <v>0</v>
      </c>
      <c r="O1007">
        <v>0</v>
      </c>
      <c r="P1007">
        <v>0</v>
      </c>
      <c r="X1007" t="str">
        <f>Block[[#This Row],[服装]]&amp;Block[[#This Row],[名前]]&amp;Block[[#This Row],[レアリティ]]</f>
        <v>水着天童覚ICONIC</v>
      </c>
    </row>
    <row r="1008" spans="1:24" x14ac:dyDescent="0.25">
      <c r="A1008">
        <f>VLOOKUP(Block[[#This Row],[No用]],SetNo[[No.用]:[vlookup 用]],2,FALSE)</f>
        <v>261</v>
      </c>
      <c r="B1008">
        <f>IF(ROW()=2,1,IF(A1007&lt;&gt;Block[[#This Row],[No]],1,B1007+1))</f>
        <v>6</v>
      </c>
      <c r="C1008" t="s">
        <v>116</v>
      </c>
      <c r="D1008" t="s">
        <v>110</v>
      </c>
      <c r="E1008" t="s">
        <v>90</v>
      </c>
      <c r="F1008" t="s">
        <v>82</v>
      </c>
      <c r="G1008" t="s">
        <v>118</v>
      </c>
      <c r="H1008" t="s">
        <v>71</v>
      </c>
      <c r="I1008">
        <v>1</v>
      </c>
      <c r="J1008" t="s">
        <v>246</v>
      </c>
      <c r="K1008" s="1" t="s">
        <v>183</v>
      </c>
      <c r="L1008" s="1" t="s">
        <v>224</v>
      </c>
      <c r="M1008">
        <v>48</v>
      </c>
      <c r="N1008">
        <v>0</v>
      </c>
      <c r="O1008">
        <v>58</v>
      </c>
      <c r="P1008">
        <v>0</v>
      </c>
      <c r="W1008" s="1" t="s">
        <v>1347</v>
      </c>
      <c r="X1008" t="str">
        <f>Block[[#This Row],[服装]]&amp;Block[[#This Row],[名前]]&amp;Block[[#This Row],[レアリティ]]</f>
        <v>水着天童覚ICONIC</v>
      </c>
    </row>
    <row r="1009" spans="1:24" x14ac:dyDescent="0.25">
      <c r="A1009">
        <f>VLOOKUP(Block[[#This Row],[No用]],SetNo[[No.用]:[vlookup 用]],2,FALSE)</f>
        <v>262</v>
      </c>
      <c r="B1009">
        <f>IF(ROW()=2,1,IF(A1008&lt;&gt;Block[[#This Row],[No]],1,B1008+1))</f>
        <v>1</v>
      </c>
      <c r="C1009" s="1" t="s">
        <v>580</v>
      </c>
      <c r="D1009" t="s">
        <v>110</v>
      </c>
      <c r="E1009" s="1" t="s">
        <v>77</v>
      </c>
      <c r="F1009" t="s">
        <v>82</v>
      </c>
      <c r="G1009" t="s">
        <v>118</v>
      </c>
      <c r="H1009" t="s">
        <v>71</v>
      </c>
      <c r="I1009">
        <v>1</v>
      </c>
      <c r="J1009" t="s">
        <v>246</v>
      </c>
      <c r="K1009" s="1" t="s">
        <v>174</v>
      </c>
      <c r="L1009" s="1" t="s">
        <v>173</v>
      </c>
      <c r="M1009">
        <v>37</v>
      </c>
      <c r="N1009">
        <v>0</v>
      </c>
      <c r="O1009">
        <v>0</v>
      </c>
      <c r="P1009">
        <v>0</v>
      </c>
      <c r="X1009" t="str">
        <f>Block[[#This Row],[服装]]&amp;Block[[#This Row],[名前]]&amp;Block[[#This Row],[レアリティ]]</f>
        <v>文化祭天童覚ICONIC</v>
      </c>
    </row>
    <row r="1010" spans="1:24" x14ac:dyDescent="0.25">
      <c r="A1010">
        <f>VLOOKUP(Block[[#This Row],[No用]],SetNo[[No.用]:[vlookup 用]],2,FALSE)</f>
        <v>262</v>
      </c>
      <c r="B1010">
        <f>IF(ROW()=2,1,IF(A1009&lt;&gt;Block[[#This Row],[No]],1,B1009+1))</f>
        <v>2</v>
      </c>
      <c r="C1010" s="1" t="s">
        <v>580</v>
      </c>
      <c r="D1010" t="s">
        <v>110</v>
      </c>
      <c r="E1010" s="1" t="s">
        <v>77</v>
      </c>
      <c r="F1010" t="s">
        <v>82</v>
      </c>
      <c r="G1010" t="s">
        <v>118</v>
      </c>
      <c r="H1010" t="s">
        <v>71</v>
      </c>
      <c r="I1010">
        <v>1</v>
      </c>
      <c r="J1010" t="s">
        <v>246</v>
      </c>
      <c r="K1010" s="1" t="s">
        <v>175</v>
      </c>
      <c r="L1010" s="1" t="s">
        <v>173</v>
      </c>
      <c r="M1010">
        <v>37</v>
      </c>
      <c r="N1010">
        <v>0</v>
      </c>
      <c r="O1010">
        <v>0</v>
      </c>
      <c r="P1010">
        <v>0</v>
      </c>
      <c r="X1010" t="str">
        <f>Block[[#This Row],[服装]]&amp;Block[[#This Row],[名前]]&amp;Block[[#This Row],[レアリティ]]</f>
        <v>文化祭天童覚ICONIC</v>
      </c>
    </row>
    <row r="1011" spans="1:24" x14ac:dyDescent="0.25">
      <c r="A1011">
        <f>VLOOKUP(Block[[#This Row],[No用]],SetNo[[No.用]:[vlookup 用]],2,FALSE)</f>
        <v>262</v>
      </c>
      <c r="B1011">
        <f>IF(ROW()=2,1,IF(A1010&lt;&gt;Block[[#This Row],[No]],1,B1010+1))</f>
        <v>3</v>
      </c>
      <c r="C1011" s="1" t="s">
        <v>580</v>
      </c>
      <c r="D1011" t="s">
        <v>110</v>
      </c>
      <c r="E1011" s="1" t="s">
        <v>77</v>
      </c>
      <c r="F1011" t="s">
        <v>82</v>
      </c>
      <c r="G1011" t="s">
        <v>118</v>
      </c>
      <c r="H1011" t="s">
        <v>71</v>
      </c>
      <c r="I1011">
        <v>1</v>
      </c>
      <c r="J1011" t="s">
        <v>246</v>
      </c>
      <c r="K1011" s="1" t="s">
        <v>176</v>
      </c>
      <c r="L1011" s="1" t="s">
        <v>173</v>
      </c>
      <c r="M1011">
        <v>44</v>
      </c>
      <c r="N1011">
        <v>0</v>
      </c>
      <c r="O1011">
        <v>0</v>
      </c>
      <c r="P1011">
        <v>0</v>
      </c>
      <c r="X1011" t="str">
        <f>Block[[#This Row],[服装]]&amp;Block[[#This Row],[名前]]&amp;Block[[#This Row],[レアリティ]]</f>
        <v>文化祭天童覚ICONIC</v>
      </c>
    </row>
    <row r="1012" spans="1:24" x14ac:dyDescent="0.25">
      <c r="A1012">
        <f>VLOOKUP(Block[[#This Row],[No用]],SetNo[[No.用]:[vlookup 用]],2,FALSE)</f>
        <v>262</v>
      </c>
      <c r="B1012">
        <f>IF(ROW()=2,1,IF(A1011&lt;&gt;Block[[#This Row],[No]],1,B1011+1))</f>
        <v>4</v>
      </c>
      <c r="C1012" s="1" t="s">
        <v>580</v>
      </c>
      <c r="D1012" t="s">
        <v>110</v>
      </c>
      <c r="E1012" s="1" t="s">
        <v>77</v>
      </c>
      <c r="F1012" t="s">
        <v>82</v>
      </c>
      <c r="G1012" t="s">
        <v>118</v>
      </c>
      <c r="H1012" t="s">
        <v>71</v>
      </c>
      <c r="I1012">
        <v>1</v>
      </c>
      <c r="J1012" t="s">
        <v>246</v>
      </c>
      <c r="K1012" s="1" t="s">
        <v>179</v>
      </c>
      <c r="L1012" s="1" t="s">
        <v>178</v>
      </c>
      <c r="M1012">
        <v>37</v>
      </c>
      <c r="N1012">
        <v>0</v>
      </c>
      <c r="O1012">
        <v>0</v>
      </c>
      <c r="P1012">
        <v>0</v>
      </c>
      <c r="X1012" t="str">
        <f>Block[[#This Row],[服装]]&amp;Block[[#This Row],[名前]]&amp;Block[[#This Row],[レアリティ]]</f>
        <v>文化祭天童覚ICONIC</v>
      </c>
    </row>
    <row r="1013" spans="1:24" x14ac:dyDescent="0.25">
      <c r="A1013">
        <f>VLOOKUP(Block[[#This Row],[No用]],SetNo[[No.用]:[vlookup 用]],2,FALSE)</f>
        <v>262</v>
      </c>
      <c r="B1013">
        <f>IF(ROW()=2,1,IF(A1012&lt;&gt;Block[[#This Row],[No]],1,B1012+1))</f>
        <v>5</v>
      </c>
      <c r="C1013" s="1" t="s">
        <v>580</v>
      </c>
      <c r="D1013" t="s">
        <v>110</v>
      </c>
      <c r="E1013" s="1" t="s">
        <v>77</v>
      </c>
      <c r="F1013" t="s">
        <v>82</v>
      </c>
      <c r="G1013" t="s">
        <v>118</v>
      </c>
      <c r="H1013" t="s">
        <v>71</v>
      </c>
      <c r="I1013">
        <v>1</v>
      </c>
      <c r="J1013" t="s">
        <v>246</v>
      </c>
      <c r="K1013" s="1" t="s">
        <v>177</v>
      </c>
      <c r="L1013" s="1" t="s">
        <v>162</v>
      </c>
      <c r="M1013">
        <v>36</v>
      </c>
      <c r="N1013">
        <v>0</v>
      </c>
      <c r="O1013">
        <v>0</v>
      </c>
      <c r="P1013">
        <v>0</v>
      </c>
      <c r="X1013" t="str">
        <f>Block[[#This Row],[服装]]&amp;Block[[#This Row],[名前]]&amp;Block[[#This Row],[レアリティ]]</f>
        <v>文化祭天童覚ICONIC</v>
      </c>
    </row>
    <row r="1014" spans="1:24" x14ac:dyDescent="0.25">
      <c r="A1014">
        <f>VLOOKUP(Block[[#This Row],[No用]],SetNo[[No.用]:[vlookup 用]],2,FALSE)</f>
        <v>262</v>
      </c>
      <c r="B1014">
        <f>IF(ROW()=2,1,IF(A1013&lt;&gt;Block[[#This Row],[No]],1,B1013+1))</f>
        <v>6</v>
      </c>
      <c r="C1014" s="1" t="s">
        <v>580</v>
      </c>
      <c r="D1014" t="s">
        <v>110</v>
      </c>
      <c r="E1014" s="1" t="s">
        <v>77</v>
      </c>
      <c r="F1014" t="s">
        <v>82</v>
      </c>
      <c r="G1014" t="s">
        <v>118</v>
      </c>
      <c r="H1014" t="s">
        <v>71</v>
      </c>
      <c r="I1014">
        <v>1</v>
      </c>
      <c r="J1014" t="s">
        <v>246</v>
      </c>
      <c r="K1014" s="1" t="s">
        <v>247</v>
      </c>
      <c r="L1014" s="1" t="s">
        <v>178</v>
      </c>
      <c r="M1014">
        <v>34</v>
      </c>
      <c r="N1014">
        <v>0</v>
      </c>
      <c r="O1014">
        <v>0</v>
      </c>
      <c r="P1014">
        <v>0</v>
      </c>
      <c r="X1014" t="str">
        <f>Block[[#This Row],[服装]]&amp;Block[[#This Row],[名前]]&amp;Block[[#This Row],[レアリティ]]</f>
        <v>文化祭天童覚ICONIC</v>
      </c>
    </row>
    <row r="1015" spans="1:24" x14ac:dyDescent="0.25">
      <c r="A1015">
        <f>VLOOKUP(Block[[#This Row],[No用]],SetNo[[No.用]:[vlookup 用]],2,FALSE)</f>
        <v>262</v>
      </c>
      <c r="B1015">
        <f>IF(ROW()=2,1,IF(A1014&lt;&gt;Block[[#This Row],[No]],1,B1014+1))</f>
        <v>7</v>
      </c>
      <c r="C1015" s="1" t="s">
        <v>580</v>
      </c>
      <c r="D1015" t="s">
        <v>110</v>
      </c>
      <c r="E1015" s="1" t="s">
        <v>77</v>
      </c>
      <c r="F1015" t="s">
        <v>82</v>
      </c>
      <c r="G1015" t="s">
        <v>118</v>
      </c>
      <c r="H1015" t="s">
        <v>71</v>
      </c>
      <c r="I1015">
        <v>1</v>
      </c>
      <c r="J1015" t="s">
        <v>246</v>
      </c>
      <c r="K1015" s="1" t="s">
        <v>183</v>
      </c>
      <c r="L1015" s="1" t="s">
        <v>224</v>
      </c>
      <c r="M1015">
        <v>48</v>
      </c>
      <c r="N1015">
        <v>0</v>
      </c>
      <c r="O1015">
        <v>58</v>
      </c>
      <c r="P1015">
        <v>0</v>
      </c>
      <c r="W1015" s="1" t="s">
        <v>1347</v>
      </c>
      <c r="X1015" t="str">
        <f>Block[[#This Row],[服装]]&amp;Block[[#This Row],[名前]]&amp;Block[[#This Row],[レアリティ]]</f>
        <v>文化祭天童覚ICONIC</v>
      </c>
    </row>
    <row r="1016" spans="1:24" x14ac:dyDescent="0.25">
      <c r="A1016">
        <f>VLOOKUP(Block[[#This Row],[No用]],SetNo[[No.用]:[vlookup 用]],2,FALSE)</f>
        <v>262</v>
      </c>
      <c r="B1016">
        <f>IF(ROW()=2,1,IF(A1015&lt;&gt;Block[[#This Row],[No]],1,B1015+1))</f>
        <v>8</v>
      </c>
      <c r="C1016" s="1" t="s">
        <v>580</v>
      </c>
      <c r="D1016" t="s">
        <v>110</v>
      </c>
      <c r="E1016" s="1" t="s">
        <v>77</v>
      </c>
      <c r="F1016" t="s">
        <v>82</v>
      </c>
      <c r="G1016" t="s">
        <v>118</v>
      </c>
      <c r="H1016" t="s">
        <v>71</v>
      </c>
      <c r="I1016">
        <v>1</v>
      </c>
      <c r="J1016" t="s">
        <v>246</v>
      </c>
      <c r="K1016" s="1" t="s">
        <v>174</v>
      </c>
      <c r="L1016" s="1" t="s">
        <v>224</v>
      </c>
      <c r="M1016">
        <v>48</v>
      </c>
      <c r="N1016">
        <v>0</v>
      </c>
      <c r="O1016">
        <v>58</v>
      </c>
      <c r="P1016">
        <v>0</v>
      </c>
      <c r="W1016" s="1" t="s">
        <v>1350</v>
      </c>
      <c r="X1016" t="str">
        <f>Block[[#This Row],[服装]]&amp;Block[[#This Row],[名前]]&amp;Block[[#This Row],[レアリティ]]</f>
        <v>文化祭天童覚ICONIC</v>
      </c>
    </row>
    <row r="1017" spans="1:24" x14ac:dyDescent="0.25">
      <c r="A1017">
        <f>VLOOKUP(Block[[#This Row],[No用]],SetNo[[No.用]:[vlookup 用]],2,FALSE)</f>
        <v>263</v>
      </c>
      <c r="B1017">
        <f>IF(ROW()=2,1,IF(A1016&lt;&gt;Block[[#This Row],[No]],1,B1016+1))</f>
        <v>1</v>
      </c>
      <c r="C1017" s="1" t="s">
        <v>149</v>
      </c>
      <c r="D1017" s="1" t="s">
        <v>110</v>
      </c>
      <c r="E1017" s="1" t="s">
        <v>73</v>
      </c>
      <c r="F1017" s="1" t="s">
        <v>82</v>
      </c>
      <c r="G1017" s="1" t="s">
        <v>118</v>
      </c>
      <c r="H1017" s="1" t="s">
        <v>71</v>
      </c>
      <c r="I1017">
        <v>1</v>
      </c>
      <c r="J1017" t="s">
        <v>246</v>
      </c>
      <c r="K1017" s="1" t="s">
        <v>174</v>
      </c>
      <c r="L1017" s="1" t="s">
        <v>173</v>
      </c>
      <c r="M1017">
        <v>37</v>
      </c>
      <c r="N1017">
        <v>0</v>
      </c>
      <c r="O1017">
        <v>0</v>
      </c>
      <c r="P1017">
        <v>0</v>
      </c>
      <c r="X1017" t="str">
        <f>Block[[#This Row],[服装]]&amp;Block[[#This Row],[名前]]&amp;Block[[#This Row],[レアリティ]]</f>
        <v>制服天童覚ICONIC</v>
      </c>
    </row>
    <row r="1018" spans="1:24" x14ac:dyDescent="0.25">
      <c r="A1018">
        <f>VLOOKUP(Block[[#This Row],[No用]],SetNo[[No.用]:[vlookup 用]],2,FALSE)</f>
        <v>263</v>
      </c>
      <c r="B1018">
        <f>IF(ROW()=2,1,IF(A1017&lt;&gt;Block[[#This Row],[No]],1,B1017+1))</f>
        <v>2</v>
      </c>
      <c r="C1018" s="1" t="s">
        <v>149</v>
      </c>
      <c r="D1018" s="1" t="s">
        <v>110</v>
      </c>
      <c r="E1018" s="1" t="s">
        <v>73</v>
      </c>
      <c r="F1018" s="1" t="s">
        <v>82</v>
      </c>
      <c r="G1018" s="1" t="s">
        <v>118</v>
      </c>
      <c r="H1018" s="1" t="s">
        <v>71</v>
      </c>
      <c r="I1018">
        <v>1</v>
      </c>
      <c r="J1018" t="s">
        <v>246</v>
      </c>
      <c r="K1018" s="1" t="s">
        <v>175</v>
      </c>
      <c r="L1018" s="1" t="s">
        <v>173</v>
      </c>
      <c r="M1018">
        <v>37</v>
      </c>
      <c r="N1018">
        <v>0</v>
      </c>
      <c r="O1018">
        <v>0</v>
      </c>
      <c r="P1018">
        <v>0</v>
      </c>
      <c r="X1018" t="str">
        <f>Block[[#This Row],[服装]]&amp;Block[[#This Row],[名前]]&amp;Block[[#This Row],[レアリティ]]</f>
        <v>制服天童覚ICONIC</v>
      </c>
    </row>
    <row r="1019" spans="1:24" x14ac:dyDescent="0.25">
      <c r="A1019">
        <f>VLOOKUP(Block[[#This Row],[No用]],SetNo[[No.用]:[vlookup 用]],2,FALSE)</f>
        <v>263</v>
      </c>
      <c r="B1019">
        <f>IF(ROW()=2,1,IF(A1018&lt;&gt;Block[[#This Row],[No]],1,B1018+1))</f>
        <v>3</v>
      </c>
      <c r="C1019" s="1" t="s">
        <v>149</v>
      </c>
      <c r="D1019" s="1" t="s">
        <v>110</v>
      </c>
      <c r="E1019" s="1" t="s">
        <v>73</v>
      </c>
      <c r="F1019" s="1" t="s">
        <v>82</v>
      </c>
      <c r="G1019" s="1" t="s">
        <v>118</v>
      </c>
      <c r="H1019" s="1" t="s">
        <v>71</v>
      </c>
      <c r="I1019">
        <v>1</v>
      </c>
      <c r="J1019" t="s">
        <v>246</v>
      </c>
      <c r="K1019" s="1" t="s">
        <v>176</v>
      </c>
      <c r="L1019" s="1" t="s">
        <v>173</v>
      </c>
      <c r="M1019">
        <v>44</v>
      </c>
      <c r="N1019">
        <v>0</v>
      </c>
      <c r="O1019">
        <v>0</v>
      </c>
      <c r="P1019">
        <v>0</v>
      </c>
      <c r="X1019" t="str">
        <f>Block[[#This Row],[服装]]&amp;Block[[#This Row],[名前]]&amp;Block[[#This Row],[レアリティ]]</f>
        <v>制服天童覚ICONIC</v>
      </c>
    </row>
    <row r="1020" spans="1:24" x14ac:dyDescent="0.25">
      <c r="A1020">
        <f>VLOOKUP(Block[[#This Row],[No用]],SetNo[[No.用]:[vlookup 用]],2,FALSE)</f>
        <v>263</v>
      </c>
      <c r="B1020">
        <f>IF(ROW()=2,1,IF(A1019&lt;&gt;Block[[#This Row],[No]],1,B1019+1))</f>
        <v>4</v>
      </c>
      <c r="C1020" s="1" t="s">
        <v>149</v>
      </c>
      <c r="D1020" s="1" t="s">
        <v>110</v>
      </c>
      <c r="E1020" s="1" t="s">
        <v>73</v>
      </c>
      <c r="F1020" s="1" t="s">
        <v>82</v>
      </c>
      <c r="G1020" s="1" t="s">
        <v>118</v>
      </c>
      <c r="H1020" s="1" t="s">
        <v>71</v>
      </c>
      <c r="I1020">
        <v>1</v>
      </c>
      <c r="J1020" t="s">
        <v>246</v>
      </c>
      <c r="K1020" s="1" t="s">
        <v>177</v>
      </c>
      <c r="L1020" s="1" t="s">
        <v>162</v>
      </c>
      <c r="M1020">
        <v>36</v>
      </c>
      <c r="N1020">
        <v>0</v>
      </c>
      <c r="O1020">
        <v>0</v>
      </c>
      <c r="P1020">
        <v>0</v>
      </c>
      <c r="X1020" t="str">
        <f>Block[[#This Row],[服装]]&amp;Block[[#This Row],[名前]]&amp;Block[[#This Row],[レアリティ]]</f>
        <v>制服天童覚ICONIC</v>
      </c>
    </row>
    <row r="1021" spans="1:24" x14ac:dyDescent="0.25">
      <c r="A1021">
        <f>VLOOKUP(Block[[#This Row],[No用]],SetNo[[No.用]:[vlookup 用]],2,FALSE)</f>
        <v>263</v>
      </c>
      <c r="B1021">
        <f>IF(ROW()=2,1,IF(A1020&lt;&gt;Block[[#This Row],[No]],1,B1020+1))</f>
        <v>5</v>
      </c>
      <c r="C1021" s="1" t="s">
        <v>149</v>
      </c>
      <c r="D1021" s="1" t="s">
        <v>110</v>
      </c>
      <c r="E1021" s="1" t="s">
        <v>73</v>
      </c>
      <c r="F1021" s="1" t="s">
        <v>82</v>
      </c>
      <c r="G1021" s="1" t="s">
        <v>118</v>
      </c>
      <c r="H1021" s="1" t="s">
        <v>71</v>
      </c>
      <c r="I1021">
        <v>1</v>
      </c>
      <c r="J1021" t="s">
        <v>246</v>
      </c>
      <c r="K1021" s="1" t="s">
        <v>247</v>
      </c>
      <c r="L1021" s="1" t="s">
        <v>162</v>
      </c>
      <c r="M1021">
        <v>31</v>
      </c>
      <c r="N1021">
        <v>0</v>
      </c>
      <c r="O1021">
        <v>0</v>
      </c>
      <c r="P1021">
        <v>0</v>
      </c>
      <c r="X1021" t="str">
        <f>Block[[#This Row],[服装]]&amp;Block[[#This Row],[名前]]&amp;Block[[#This Row],[レアリティ]]</f>
        <v>制服天童覚ICONIC</v>
      </c>
    </row>
    <row r="1022" spans="1:24" x14ac:dyDescent="0.25">
      <c r="A1022">
        <f>VLOOKUP(Block[[#This Row],[No用]],SetNo[[No.用]:[vlookup 用]],2,FALSE)</f>
        <v>264</v>
      </c>
      <c r="B1022">
        <f>IF(ROW()=2,1,IF(A1021&lt;&gt;Block[[#This Row],[No]],1,B1021+1))</f>
        <v>1</v>
      </c>
      <c r="C1022" s="1" t="s">
        <v>732</v>
      </c>
      <c r="D1022" s="1" t="s">
        <v>110</v>
      </c>
      <c r="E1022" s="1" t="s">
        <v>90</v>
      </c>
      <c r="F1022" s="1" t="s">
        <v>82</v>
      </c>
      <c r="G1022" s="1" t="s">
        <v>118</v>
      </c>
      <c r="H1022" s="1" t="s">
        <v>71</v>
      </c>
      <c r="I1022">
        <v>1</v>
      </c>
      <c r="J1022" t="s">
        <v>246</v>
      </c>
      <c r="K1022" s="1" t="s">
        <v>174</v>
      </c>
      <c r="L1022" s="1" t="s">
        <v>173</v>
      </c>
      <c r="M1022">
        <v>38</v>
      </c>
      <c r="N1022">
        <v>0</v>
      </c>
      <c r="O1022">
        <v>0</v>
      </c>
      <c r="P1022">
        <v>0</v>
      </c>
      <c r="X1022" t="str">
        <f>Block[[#This Row],[服装]]&amp;Block[[#This Row],[名前]]&amp;Block[[#This Row],[レアリティ]]</f>
        <v>仮装天童覚ICONIC</v>
      </c>
    </row>
    <row r="1023" spans="1:24" x14ac:dyDescent="0.25">
      <c r="A1023">
        <f>VLOOKUP(Block[[#This Row],[No用]],SetNo[[No.用]:[vlookup 用]],2,FALSE)</f>
        <v>264</v>
      </c>
      <c r="B1023">
        <f>IF(ROW()=2,1,IF(A1022&lt;&gt;Block[[#This Row],[No]],1,B1022+1))</f>
        <v>2</v>
      </c>
      <c r="C1023" s="1" t="s">
        <v>732</v>
      </c>
      <c r="D1023" s="1" t="s">
        <v>110</v>
      </c>
      <c r="E1023" s="1" t="s">
        <v>90</v>
      </c>
      <c r="F1023" s="1" t="s">
        <v>82</v>
      </c>
      <c r="G1023" s="1" t="s">
        <v>118</v>
      </c>
      <c r="H1023" s="1" t="s">
        <v>71</v>
      </c>
      <c r="I1023">
        <v>1</v>
      </c>
      <c r="J1023" t="s">
        <v>246</v>
      </c>
      <c r="K1023" s="1" t="s">
        <v>175</v>
      </c>
      <c r="L1023" s="1" t="s">
        <v>173</v>
      </c>
      <c r="M1023">
        <v>38</v>
      </c>
      <c r="N1023">
        <v>0</v>
      </c>
      <c r="O1023">
        <v>0</v>
      </c>
      <c r="P1023">
        <v>0</v>
      </c>
      <c r="X1023" t="str">
        <f>Block[[#This Row],[服装]]&amp;Block[[#This Row],[名前]]&amp;Block[[#This Row],[レアリティ]]</f>
        <v>仮装天童覚ICONIC</v>
      </c>
    </row>
    <row r="1024" spans="1:24" x14ac:dyDescent="0.25">
      <c r="A1024">
        <f>VLOOKUP(Block[[#This Row],[No用]],SetNo[[No.用]:[vlookup 用]],2,FALSE)</f>
        <v>264</v>
      </c>
      <c r="B1024">
        <f>IF(ROW()=2,1,IF(A1023&lt;&gt;Block[[#This Row],[No]],1,B1023+1))</f>
        <v>3</v>
      </c>
      <c r="C1024" s="1" t="s">
        <v>732</v>
      </c>
      <c r="D1024" s="1" t="s">
        <v>110</v>
      </c>
      <c r="E1024" s="1" t="s">
        <v>90</v>
      </c>
      <c r="F1024" s="1" t="s">
        <v>82</v>
      </c>
      <c r="G1024" s="1" t="s">
        <v>118</v>
      </c>
      <c r="H1024" s="1" t="s">
        <v>71</v>
      </c>
      <c r="I1024">
        <v>1</v>
      </c>
      <c r="J1024" t="s">
        <v>246</v>
      </c>
      <c r="K1024" s="1" t="s">
        <v>176</v>
      </c>
      <c r="L1024" s="1" t="s">
        <v>173</v>
      </c>
      <c r="M1024">
        <v>45</v>
      </c>
      <c r="N1024">
        <v>0</v>
      </c>
      <c r="O1024">
        <v>0</v>
      </c>
      <c r="P1024">
        <v>0</v>
      </c>
      <c r="X1024" t="str">
        <f>Block[[#This Row],[服装]]&amp;Block[[#This Row],[名前]]&amp;Block[[#This Row],[レアリティ]]</f>
        <v>仮装天童覚ICONIC</v>
      </c>
    </row>
    <row r="1025" spans="1:24" x14ac:dyDescent="0.25">
      <c r="A1025">
        <f>VLOOKUP(Block[[#This Row],[No用]],SetNo[[No.用]:[vlookup 用]],2,FALSE)</f>
        <v>264</v>
      </c>
      <c r="B1025">
        <f>IF(ROW()=2,1,IF(A1024&lt;&gt;Block[[#This Row],[No]],1,B1024+1))</f>
        <v>4</v>
      </c>
      <c r="C1025" s="1" t="s">
        <v>732</v>
      </c>
      <c r="D1025" s="1" t="s">
        <v>110</v>
      </c>
      <c r="E1025" s="1" t="s">
        <v>90</v>
      </c>
      <c r="F1025" s="1" t="s">
        <v>82</v>
      </c>
      <c r="G1025" s="1" t="s">
        <v>118</v>
      </c>
      <c r="H1025" s="1" t="s">
        <v>71</v>
      </c>
      <c r="I1025">
        <v>1</v>
      </c>
      <c r="J1025" t="s">
        <v>246</v>
      </c>
      <c r="K1025" s="1" t="s">
        <v>177</v>
      </c>
      <c r="L1025" s="1" t="s">
        <v>162</v>
      </c>
      <c r="M1025">
        <v>36</v>
      </c>
      <c r="N1025">
        <v>0</v>
      </c>
      <c r="O1025">
        <v>0</v>
      </c>
      <c r="P1025">
        <v>0</v>
      </c>
      <c r="X1025" t="str">
        <f>Block[[#This Row],[服装]]&amp;Block[[#This Row],[名前]]&amp;Block[[#This Row],[レアリティ]]</f>
        <v>仮装天童覚ICONIC</v>
      </c>
    </row>
    <row r="1026" spans="1:24" x14ac:dyDescent="0.25">
      <c r="A1026">
        <f>VLOOKUP(Block[[#This Row],[No用]],SetNo[[No.用]:[vlookup 用]],2,FALSE)</f>
        <v>264</v>
      </c>
      <c r="B1026">
        <f>IF(ROW()=2,1,IF(A1025&lt;&gt;Block[[#This Row],[No]],1,B1025+1))</f>
        <v>5</v>
      </c>
      <c r="C1026" s="1" t="s">
        <v>732</v>
      </c>
      <c r="D1026" s="1" t="s">
        <v>110</v>
      </c>
      <c r="E1026" s="1" t="s">
        <v>90</v>
      </c>
      <c r="F1026" s="1" t="s">
        <v>82</v>
      </c>
      <c r="G1026" s="1" t="s">
        <v>118</v>
      </c>
      <c r="H1026" s="1" t="s">
        <v>71</v>
      </c>
      <c r="I1026">
        <v>1</v>
      </c>
      <c r="J1026" t="s">
        <v>246</v>
      </c>
      <c r="K1026" s="1" t="s">
        <v>247</v>
      </c>
      <c r="L1026" s="1" t="s">
        <v>162</v>
      </c>
      <c r="M1026">
        <v>31</v>
      </c>
      <c r="N1026">
        <v>0</v>
      </c>
      <c r="O1026">
        <v>0</v>
      </c>
      <c r="P1026">
        <v>0</v>
      </c>
      <c r="X1026" t="str">
        <f>Block[[#This Row],[服装]]&amp;Block[[#This Row],[名前]]&amp;Block[[#This Row],[レアリティ]]</f>
        <v>仮装天童覚ICONIC</v>
      </c>
    </row>
    <row r="1027" spans="1:24" x14ac:dyDescent="0.25">
      <c r="A1027">
        <f>VLOOKUP(Block[[#This Row],[No用]],SetNo[[No.用]:[vlookup 用]],2,FALSE)</f>
        <v>264</v>
      </c>
      <c r="B1027">
        <f>IF(ROW()=2,1,IF(A1026&lt;&gt;Block[[#This Row],[No]],1,B1026+1))</f>
        <v>6</v>
      </c>
      <c r="C1027" s="1" t="s">
        <v>732</v>
      </c>
      <c r="D1027" s="1" t="s">
        <v>110</v>
      </c>
      <c r="E1027" s="1" t="s">
        <v>90</v>
      </c>
      <c r="F1027" s="1" t="s">
        <v>82</v>
      </c>
      <c r="G1027" s="1" t="s">
        <v>118</v>
      </c>
      <c r="H1027" s="1" t="s">
        <v>71</v>
      </c>
      <c r="I1027">
        <v>1</v>
      </c>
      <c r="J1027" t="s">
        <v>246</v>
      </c>
      <c r="K1027" s="1" t="s">
        <v>183</v>
      </c>
      <c r="L1027" s="1" t="s">
        <v>224</v>
      </c>
      <c r="M1027">
        <v>49</v>
      </c>
      <c r="N1027">
        <v>0</v>
      </c>
      <c r="O1027">
        <v>59</v>
      </c>
      <c r="P1027">
        <v>0</v>
      </c>
      <c r="W1027" s="1" t="s">
        <v>1347</v>
      </c>
      <c r="X1027" t="str">
        <f>Block[[#This Row],[服装]]&amp;Block[[#This Row],[名前]]&amp;Block[[#This Row],[レアリティ]]</f>
        <v>仮装天童覚ICONIC</v>
      </c>
    </row>
    <row r="1028" spans="1:24" x14ac:dyDescent="0.25">
      <c r="A1028">
        <f>VLOOKUP(Block[[#This Row],[No用]],SetNo[[No.用]:[vlookup 用]],2,FALSE)</f>
        <v>265</v>
      </c>
      <c r="B1028">
        <f>IF(ROW()=2,1,IF(A1027&lt;&gt;Block[[#This Row],[No]],1,B1027+1))</f>
        <v>1</v>
      </c>
      <c r="C1028" s="1" t="s">
        <v>893</v>
      </c>
      <c r="D1028" s="1" t="s">
        <v>110</v>
      </c>
      <c r="E1028" s="1" t="s">
        <v>77</v>
      </c>
      <c r="F1028" s="1" t="s">
        <v>82</v>
      </c>
      <c r="G1028" s="1" t="s">
        <v>118</v>
      </c>
      <c r="H1028" s="1" t="s">
        <v>71</v>
      </c>
      <c r="I1028">
        <v>1</v>
      </c>
      <c r="J1028" t="s">
        <v>246</v>
      </c>
      <c r="K1028" s="1" t="s">
        <v>174</v>
      </c>
      <c r="L1028" s="1" t="s">
        <v>173</v>
      </c>
      <c r="M1028">
        <v>39</v>
      </c>
      <c r="N1028">
        <v>0</v>
      </c>
      <c r="O1028">
        <v>0</v>
      </c>
      <c r="P1028">
        <v>0</v>
      </c>
      <c r="X1028" t="str">
        <f>Block[[#This Row],[服装]]&amp;Block[[#This Row],[名前]]&amp;Block[[#This Row],[レアリティ]]</f>
        <v>遊園地天童覚ICONIC</v>
      </c>
    </row>
    <row r="1029" spans="1:24" x14ac:dyDescent="0.25">
      <c r="A1029">
        <f>VLOOKUP(Block[[#This Row],[No用]],SetNo[[No.用]:[vlookup 用]],2,FALSE)</f>
        <v>265</v>
      </c>
      <c r="B1029">
        <f>IF(ROW()=2,1,IF(A1028&lt;&gt;Block[[#This Row],[No]],1,B1028+1))</f>
        <v>2</v>
      </c>
      <c r="C1029" s="1" t="s">
        <v>893</v>
      </c>
      <c r="D1029" s="1" t="s">
        <v>110</v>
      </c>
      <c r="E1029" s="1" t="s">
        <v>77</v>
      </c>
      <c r="F1029" s="1" t="s">
        <v>82</v>
      </c>
      <c r="G1029" s="1" t="s">
        <v>118</v>
      </c>
      <c r="H1029" s="1" t="s">
        <v>71</v>
      </c>
      <c r="I1029">
        <v>1</v>
      </c>
      <c r="J1029" t="s">
        <v>246</v>
      </c>
      <c r="K1029" s="1" t="s">
        <v>175</v>
      </c>
      <c r="L1029" s="1" t="s">
        <v>173</v>
      </c>
      <c r="M1029">
        <v>39</v>
      </c>
      <c r="N1029">
        <v>0</v>
      </c>
      <c r="O1029">
        <v>0</v>
      </c>
      <c r="P1029">
        <v>0</v>
      </c>
      <c r="X1029" t="str">
        <f>Block[[#This Row],[服装]]&amp;Block[[#This Row],[名前]]&amp;Block[[#This Row],[レアリティ]]</f>
        <v>遊園地天童覚ICONIC</v>
      </c>
    </row>
    <row r="1030" spans="1:24" x14ac:dyDescent="0.25">
      <c r="A1030">
        <f>VLOOKUP(Block[[#This Row],[No用]],SetNo[[No.用]:[vlookup 用]],2,FALSE)</f>
        <v>265</v>
      </c>
      <c r="B1030">
        <f>IF(ROW()=2,1,IF(A1029&lt;&gt;Block[[#This Row],[No]],1,B1029+1))</f>
        <v>3</v>
      </c>
      <c r="C1030" s="1" t="s">
        <v>893</v>
      </c>
      <c r="D1030" s="1" t="s">
        <v>110</v>
      </c>
      <c r="E1030" s="1" t="s">
        <v>77</v>
      </c>
      <c r="F1030" s="1" t="s">
        <v>82</v>
      </c>
      <c r="G1030" s="1" t="s">
        <v>118</v>
      </c>
      <c r="H1030" s="1" t="s">
        <v>71</v>
      </c>
      <c r="I1030">
        <v>1</v>
      </c>
      <c r="J1030" t="s">
        <v>246</v>
      </c>
      <c r="K1030" s="1" t="s">
        <v>176</v>
      </c>
      <c r="L1030" s="1" t="s">
        <v>178</v>
      </c>
      <c r="M1030">
        <v>42</v>
      </c>
      <c r="N1030">
        <v>0</v>
      </c>
      <c r="O1030">
        <v>0</v>
      </c>
      <c r="P1030">
        <v>0</v>
      </c>
      <c r="X1030" t="str">
        <f>Block[[#This Row],[服装]]&amp;Block[[#This Row],[名前]]&amp;Block[[#This Row],[レアリティ]]</f>
        <v>遊園地天童覚ICONIC</v>
      </c>
    </row>
    <row r="1031" spans="1:24" x14ac:dyDescent="0.25">
      <c r="A1031">
        <f>VLOOKUP(Block[[#This Row],[No用]],SetNo[[No.用]:[vlookup 用]],2,FALSE)</f>
        <v>265</v>
      </c>
      <c r="B1031">
        <f>IF(ROW()=2,1,IF(A1030&lt;&gt;Block[[#This Row],[No]],1,B1030+1))</f>
        <v>4</v>
      </c>
      <c r="C1031" s="1" t="s">
        <v>893</v>
      </c>
      <c r="D1031" s="1" t="s">
        <v>110</v>
      </c>
      <c r="E1031" s="1" t="s">
        <v>77</v>
      </c>
      <c r="F1031" s="1" t="s">
        <v>82</v>
      </c>
      <c r="G1031" s="1" t="s">
        <v>118</v>
      </c>
      <c r="H1031" s="1" t="s">
        <v>71</v>
      </c>
      <c r="I1031">
        <v>1</v>
      </c>
      <c r="J1031" t="s">
        <v>246</v>
      </c>
      <c r="K1031" s="1" t="s">
        <v>179</v>
      </c>
      <c r="L1031" s="1" t="s">
        <v>173</v>
      </c>
      <c r="M1031">
        <v>46</v>
      </c>
      <c r="N1031">
        <v>0</v>
      </c>
      <c r="O1031">
        <v>0</v>
      </c>
      <c r="P1031">
        <v>0</v>
      </c>
      <c r="X1031" t="str">
        <f>Block[[#This Row],[服装]]&amp;Block[[#This Row],[名前]]&amp;Block[[#This Row],[レアリティ]]</f>
        <v>遊園地天童覚ICONIC</v>
      </c>
    </row>
    <row r="1032" spans="1:24" x14ac:dyDescent="0.25">
      <c r="A1032">
        <f>VLOOKUP(Block[[#This Row],[No用]],SetNo[[No.用]:[vlookup 用]],2,FALSE)</f>
        <v>265</v>
      </c>
      <c r="B1032">
        <f>IF(ROW()=2,1,IF(A1031&lt;&gt;Block[[#This Row],[No]],1,B1031+1))</f>
        <v>5</v>
      </c>
      <c r="C1032" s="1" t="s">
        <v>893</v>
      </c>
      <c r="D1032" s="1" t="s">
        <v>110</v>
      </c>
      <c r="E1032" s="1" t="s">
        <v>77</v>
      </c>
      <c r="F1032" s="1" t="s">
        <v>82</v>
      </c>
      <c r="G1032" s="1" t="s">
        <v>118</v>
      </c>
      <c r="H1032" s="1" t="s">
        <v>71</v>
      </c>
      <c r="I1032">
        <v>1</v>
      </c>
      <c r="J1032" t="s">
        <v>246</v>
      </c>
      <c r="K1032" s="1" t="s">
        <v>177</v>
      </c>
      <c r="L1032" s="1" t="s">
        <v>178</v>
      </c>
      <c r="M1032">
        <v>39</v>
      </c>
      <c r="N1032">
        <v>0</v>
      </c>
      <c r="O1032">
        <v>0</v>
      </c>
      <c r="P1032">
        <v>0</v>
      </c>
      <c r="X1032" t="str">
        <f>Block[[#This Row],[服装]]&amp;Block[[#This Row],[名前]]&amp;Block[[#This Row],[レアリティ]]</f>
        <v>遊園地天童覚ICONIC</v>
      </c>
    </row>
    <row r="1033" spans="1:24" x14ac:dyDescent="0.25">
      <c r="A1033">
        <f>VLOOKUP(Block[[#This Row],[No用]],SetNo[[No.用]:[vlookup 用]],2,FALSE)</f>
        <v>265</v>
      </c>
      <c r="B1033">
        <f>IF(ROW()=2,1,IF(A1032&lt;&gt;Block[[#This Row],[No]],1,B1032+1))</f>
        <v>6</v>
      </c>
      <c r="C1033" s="1" t="s">
        <v>893</v>
      </c>
      <c r="D1033" s="1" t="s">
        <v>110</v>
      </c>
      <c r="E1033" s="1" t="s">
        <v>77</v>
      </c>
      <c r="F1033" s="1" t="s">
        <v>82</v>
      </c>
      <c r="G1033" s="1" t="s">
        <v>118</v>
      </c>
      <c r="H1033" s="1" t="s">
        <v>71</v>
      </c>
      <c r="I1033">
        <v>1</v>
      </c>
      <c r="J1033" t="s">
        <v>246</v>
      </c>
      <c r="K1033" s="1" t="s">
        <v>247</v>
      </c>
      <c r="L1033" s="1" t="s">
        <v>178</v>
      </c>
      <c r="M1033">
        <v>35</v>
      </c>
      <c r="N1033">
        <v>0</v>
      </c>
      <c r="O1033">
        <v>0</v>
      </c>
      <c r="P1033">
        <v>0</v>
      </c>
      <c r="X1033" t="str">
        <f>Block[[#This Row],[服装]]&amp;Block[[#This Row],[名前]]&amp;Block[[#This Row],[レアリティ]]</f>
        <v>遊園地天童覚ICONIC</v>
      </c>
    </row>
    <row r="1034" spans="1:24" x14ac:dyDescent="0.25">
      <c r="A1034">
        <f>VLOOKUP(Block[[#This Row],[No用]],SetNo[[No.用]:[vlookup 用]],2,FALSE)</f>
        <v>265</v>
      </c>
      <c r="B1034">
        <f>IF(ROW()=2,1,IF(A1033&lt;&gt;Block[[#This Row],[No]],1,B1033+1))</f>
        <v>7</v>
      </c>
      <c r="C1034" s="1" t="s">
        <v>893</v>
      </c>
      <c r="D1034" s="1" t="s">
        <v>110</v>
      </c>
      <c r="E1034" s="1" t="s">
        <v>77</v>
      </c>
      <c r="F1034" s="1" t="s">
        <v>82</v>
      </c>
      <c r="G1034" s="1" t="s">
        <v>118</v>
      </c>
      <c r="H1034" s="1" t="s">
        <v>71</v>
      </c>
      <c r="I1034">
        <v>1</v>
      </c>
      <c r="J1034" t="s">
        <v>246</v>
      </c>
      <c r="K1034" s="1" t="s">
        <v>583</v>
      </c>
      <c r="L1034" s="1" t="s">
        <v>224</v>
      </c>
      <c r="M1034">
        <v>49</v>
      </c>
      <c r="N1034">
        <v>0</v>
      </c>
      <c r="O1034">
        <v>59</v>
      </c>
      <c r="P1034">
        <v>0</v>
      </c>
      <c r="W1034" s="1" t="s">
        <v>1354</v>
      </c>
      <c r="X1034" t="str">
        <f>Block[[#This Row],[服装]]&amp;Block[[#This Row],[名前]]&amp;Block[[#This Row],[レアリティ]]</f>
        <v>遊園地天童覚ICONIC</v>
      </c>
    </row>
    <row r="1035" spans="1:24" x14ac:dyDescent="0.25">
      <c r="A1035">
        <f>VLOOKUP(Block[[#This Row],[No用]],SetNo[[No.用]:[vlookup 用]],2,FALSE)</f>
        <v>265</v>
      </c>
      <c r="B1035">
        <f>IF(ROW()=2,1,IF(A1034&lt;&gt;Block[[#This Row],[No]],1,B1034+1))</f>
        <v>8</v>
      </c>
      <c r="C1035" s="1" t="s">
        <v>893</v>
      </c>
      <c r="D1035" s="1" t="s">
        <v>110</v>
      </c>
      <c r="E1035" s="1" t="s">
        <v>77</v>
      </c>
      <c r="F1035" s="1" t="s">
        <v>82</v>
      </c>
      <c r="G1035" s="1" t="s">
        <v>118</v>
      </c>
      <c r="H1035" s="1" t="s">
        <v>71</v>
      </c>
      <c r="I1035">
        <v>1</v>
      </c>
      <c r="J1035" t="s">
        <v>246</v>
      </c>
      <c r="K1035" s="1" t="s">
        <v>792</v>
      </c>
      <c r="L1035" s="1" t="s">
        <v>224</v>
      </c>
      <c r="M1035">
        <v>49</v>
      </c>
      <c r="N1035">
        <v>0</v>
      </c>
      <c r="O1035">
        <v>59</v>
      </c>
      <c r="P1035">
        <v>0</v>
      </c>
      <c r="R1035" s="1" t="s">
        <v>923</v>
      </c>
      <c r="S1035" s="1">
        <v>10</v>
      </c>
      <c r="T1035" s="1">
        <v>20.29</v>
      </c>
      <c r="U1035" s="1">
        <v>13</v>
      </c>
      <c r="V1035" s="1">
        <v>25.25</v>
      </c>
      <c r="W1035" s="1" t="s">
        <v>1355</v>
      </c>
      <c r="X1035" t="str">
        <f>Block[[#This Row],[服装]]&amp;Block[[#This Row],[名前]]&amp;Block[[#This Row],[レアリティ]]</f>
        <v>遊園地天童覚ICONIC</v>
      </c>
    </row>
    <row r="1036" spans="1:24" x14ac:dyDescent="0.25">
      <c r="A1036">
        <f>VLOOKUP(Block[[#This Row],[No用]],SetNo[[No.用]:[vlookup 用]],2,FALSE)</f>
        <v>266</v>
      </c>
      <c r="B1036">
        <f>IF(ROW()=2,1,IF(A1035&lt;&gt;Block[[#This Row],[No]],1,B1035+1))</f>
        <v>1</v>
      </c>
      <c r="C1036" s="1" t="s">
        <v>1183</v>
      </c>
      <c r="D1036" s="1" t="s">
        <v>110</v>
      </c>
      <c r="E1036" s="1" t="s">
        <v>73</v>
      </c>
      <c r="F1036" s="1" t="s">
        <v>82</v>
      </c>
      <c r="G1036" s="1" t="s">
        <v>118</v>
      </c>
      <c r="H1036" s="1" t="s">
        <v>71</v>
      </c>
      <c r="I1036">
        <v>1</v>
      </c>
      <c r="J1036" t="s">
        <v>246</v>
      </c>
      <c r="K1036" s="1" t="s">
        <v>174</v>
      </c>
      <c r="L1036" s="1" t="s">
        <v>178</v>
      </c>
      <c r="M1036">
        <v>36</v>
      </c>
      <c r="N1036">
        <v>0</v>
      </c>
      <c r="O1036">
        <v>0</v>
      </c>
      <c r="P1036">
        <v>0</v>
      </c>
      <c r="R1036" s="1"/>
      <c r="S1036" s="1"/>
      <c r="T1036" s="1"/>
      <c r="U1036" s="1"/>
      <c r="V1036" s="1"/>
      <c r="W1036" s="1"/>
      <c r="X1036" t="str">
        <f>Block[[#This Row],[服装]]&amp;Block[[#This Row],[名前]]&amp;Block[[#This Row],[レアリティ]]</f>
        <v>Xmas3天童覚ICONIC</v>
      </c>
    </row>
    <row r="1037" spans="1:24" x14ac:dyDescent="0.25">
      <c r="A1037">
        <f>VLOOKUP(Block[[#This Row],[No用]],SetNo[[No.用]:[vlookup 用]],2,FALSE)</f>
        <v>266</v>
      </c>
      <c r="B1037">
        <f>IF(ROW()=2,1,IF(A1036&lt;&gt;Block[[#This Row],[No]],1,B1036+1))</f>
        <v>2</v>
      </c>
      <c r="C1037" s="1" t="s">
        <v>1183</v>
      </c>
      <c r="D1037" s="1" t="s">
        <v>110</v>
      </c>
      <c r="E1037" s="1" t="s">
        <v>73</v>
      </c>
      <c r="F1037" s="1" t="s">
        <v>82</v>
      </c>
      <c r="G1037" s="1" t="s">
        <v>118</v>
      </c>
      <c r="H1037" s="1" t="s">
        <v>71</v>
      </c>
      <c r="I1037">
        <v>1</v>
      </c>
      <c r="J1037" t="s">
        <v>246</v>
      </c>
      <c r="K1037" s="1" t="s">
        <v>175</v>
      </c>
      <c r="L1037" s="1" t="s">
        <v>173</v>
      </c>
      <c r="M1037">
        <v>38</v>
      </c>
      <c r="N1037">
        <v>0</v>
      </c>
      <c r="O1037">
        <v>0</v>
      </c>
      <c r="P1037">
        <v>0</v>
      </c>
      <c r="R1037" s="1"/>
      <c r="S1037" s="1"/>
      <c r="T1037" s="1"/>
      <c r="U1037" s="1"/>
      <c r="V1037" s="1"/>
      <c r="W1037" s="1"/>
      <c r="X1037" t="str">
        <f>Block[[#This Row],[服装]]&amp;Block[[#This Row],[名前]]&amp;Block[[#This Row],[レアリティ]]</f>
        <v>Xmas3天童覚ICONIC</v>
      </c>
    </row>
    <row r="1038" spans="1:24" x14ac:dyDescent="0.25">
      <c r="A1038">
        <f>VLOOKUP(Block[[#This Row],[No用]],SetNo[[No.用]:[vlookup 用]],2,FALSE)</f>
        <v>266</v>
      </c>
      <c r="B1038">
        <f>IF(ROW()=2,1,IF(A1037&lt;&gt;Block[[#This Row],[No]],1,B1037+1))</f>
        <v>3</v>
      </c>
      <c r="C1038" s="1" t="s">
        <v>1183</v>
      </c>
      <c r="D1038" s="1" t="s">
        <v>110</v>
      </c>
      <c r="E1038" s="1" t="s">
        <v>73</v>
      </c>
      <c r="F1038" s="1" t="s">
        <v>82</v>
      </c>
      <c r="G1038" s="1" t="s">
        <v>118</v>
      </c>
      <c r="H1038" s="1" t="s">
        <v>71</v>
      </c>
      <c r="I1038">
        <v>1</v>
      </c>
      <c r="J1038" t="s">
        <v>246</v>
      </c>
      <c r="K1038" s="1" t="s">
        <v>176</v>
      </c>
      <c r="L1038" s="1" t="s">
        <v>173</v>
      </c>
      <c r="M1038">
        <v>46</v>
      </c>
      <c r="N1038">
        <v>0</v>
      </c>
      <c r="O1038">
        <v>0</v>
      </c>
      <c r="P1038">
        <v>0</v>
      </c>
      <c r="R1038" s="1"/>
      <c r="S1038" s="1"/>
      <c r="T1038" s="1"/>
      <c r="U1038" s="1"/>
      <c r="V1038" s="1"/>
      <c r="W1038" s="1"/>
      <c r="X1038" t="str">
        <f>Block[[#This Row],[服装]]&amp;Block[[#This Row],[名前]]&amp;Block[[#This Row],[レアリティ]]</f>
        <v>Xmas3天童覚ICONIC</v>
      </c>
    </row>
    <row r="1039" spans="1:24" x14ac:dyDescent="0.25">
      <c r="A1039">
        <f>VLOOKUP(Block[[#This Row],[No用]],SetNo[[No.用]:[vlookup 用]],2,FALSE)</f>
        <v>266</v>
      </c>
      <c r="B1039">
        <f>IF(ROW()=2,1,IF(A1038&lt;&gt;Block[[#This Row],[No]],1,B1038+1))</f>
        <v>4</v>
      </c>
      <c r="C1039" s="1" t="s">
        <v>1183</v>
      </c>
      <c r="D1039" s="1" t="s">
        <v>110</v>
      </c>
      <c r="E1039" s="1" t="s">
        <v>73</v>
      </c>
      <c r="F1039" s="1" t="s">
        <v>82</v>
      </c>
      <c r="G1039" s="1" t="s">
        <v>118</v>
      </c>
      <c r="H1039" s="1" t="s">
        <v>71</v>
      </c>
      <c r="I1039">
        <v>1</v>
      </c>
      <c r="J1039" t="s">
        <v>246</v>
      </c>
      <c r="K1039" s="1" t="s">
        <v>177</v>
      </c>
      <c r="L1039" s="1" t="s">
        <v>162</v>
      </c>
      <c r="M1039">
        <v>36</v>
      </c>
      <c r="N1039">
        <v>0</v>
      </c>
      <c r="O1039">
        <v>0</v>
      </c>
      <c r="P1039">
        <v>0</v>
      </c>
      <c r="R1039" s="1"/>
      <c r="S1039" s="1"/>
      <c r="T1039" s="1"/>
      <c r="U1039" s="1"/>
      <c r="V1039" s="1"/>
      <c r="W1039" s="1"/>
      <c r="X1039" t="str">
        <f>Block[[#This Row],[服装]]&amp;Block[[#This Row],[名前]]&amp;Block[[#This Row],[レアリティ]]</f>
        <v>Xmas3天童覚ICONIC</v>
      </c>
    </row>
    <row r="1040" spans="1:24" x14ac:dyDescent="0.25">
      <c r="A1040">
        <f>VLOOKUP(Block[[#This Row],[No用]],SetNo[[No.用]:[vlookup 用]],2,FALSE)</f>
        <v>266</v>
      </c>
      <c r="B1040">
        <f>IF(ROW()=2,1,IF(A1039&lt;&gt;Block[[#This Row],[No]],1,B1039+1))</f>
        <v>5</v>
      </c>
      <c r="C1040" s="1" t="s">
        <v>1183</v>
      </c>
      <c r="D1040" s="1" t="s">
        <v>110</v>
      </c>
      <c r="E1040" s="1" t="s">
        <v>73</v>
      </c>
      <c r="F1040" s="1" t="s">
        <v>82</v>
      </c>
      <c r="G1040" s="1" t="s">
        <v>118</v>
      </c>
      <c r="H1040" s="1" t="s">
        <v>71</v>
      </c>
      <c r="I1040">
        <v>1</v>
      </c>
      <c r="J1040" t="s">
        <v>246</v>
      </c>
      <c r="K1040" s="1" t="s">
        <v>247</v>
      </c>
      <c r="L1040" s="1" t="s">
        <v>162</v>
      </c>
      <c r="M1040">
        <v>31</v>
      </c>
      <c r="N1040">
        <v>0</v>
      </c>
      <c r="O1040">
        <v>0</v>
      </c>
      <c r="P1040">
        <v>0</v>
      </c>
      <c r="R1040" s="1"/>
      <c r="S1040" s="1"/>
      <c r="T1040" s="1"/>
      <c r="U1040" s="1"/>
      <c r="V1040" s="1"/>
      <c r="W1040" s="1"/>
      <c r="X1040" t="str">
        <f>Block[[#This Row],[服装]]&amp;Block[[#This Row],[名前]]&amp;Block[[#This Row],[レアリティ]]</f>
        <v>Xmas3天童覚ICONIC</v>
      </c>
    </row>
    <row r="1041" spans="1:24" x14ac:dyDescent="0.25">
      <c r="A1041">
        <f>VLOOKUP(Block[[#This Row],[No用]],SetNo[[No.用]:[vlookup 用]],2,FALSE)</f>
        <v>267</v>
      </c>
      <c r="B1041">
        <f>IF(ROW()=2,1,IF(A1040&lt;&gt;Block[[#This Row],[No]],1,B1040+1))</f>
        <v>1</v>
      </c>
      <c r="C1041" s="1" t="s">
        <v>1674</v>
      </c>
      <c r="D1041" s="1" t="s">
        <v>110</v>
      </c>
      <c r="E1041" s="1" t="s">
        <v>90</v>
      </c>
      <c r="F1041" s="1" t="s">
        <v>82</v>
      </c>
      <c r="G1041" s="1" t="s">
        <v>118</v>
      </c>
      <c r="H1041" s="1" t="s">
        <v>71</v>
      </c>
      <c r="I1041">
        <v>1</v>
      </c>
      <c r="J1041" t="s">
        <v>246</v>
      </c>
      <c r="K1041" s="1" t="s">
        <v>174</v>
      </c>
      <c r="L1041" s="1" t="s">
        <v>173</v>
      </c>
      <c r="M1041">
        <v>40</v>
      </c>
      <c r="N1041">
        <v>0</v>
      </c>
      <c r="O1041">
        <v>0</v>
      </c>
      <c r="P1041">
        <v>0</v>
      </c>
      <c r="R1041" s="1"/>
      <c r="S1041" s="1"/>
      <c r="T1041" s="1"/>
      <c r="U1041" s="1"/>
      <c r="V1041" s="1"/>
      <c r="W1041" s="1"/>
      <c r="X1041" t="str">
        <f>Block[[#This Row],[服装]]&amp;Block[[#This Row],[名前]]&amp;Block[[#This Row],[レアリティ]]</f>
        <v>思い出天童覚ICONIC</v>
      </c>
    </row>
    <row r="1042" spans="1:24" x14ac:dyDescent="0.25">
      <c r="A1042">
        <f>VLOOKUP(Block[[#This Row],[No用]],SetNo[[No.用]:[vlookup 用]],2,FALSE)</f>
        <v>267</v>
      </c>
      <c r="B1042">
        <f>IF(ROW()=2,1,IF(A1041&lt;&gt;Block[[#This Row],[No]],1,B1041+1))</f>
        <v>2</v>
      </c>
      <c r="C1042" s="1" t="s">
        <v>1674</v>
      </c>
      <c r="D1042" s="1" t="s">
        <v>110</v>
      </c>
      <c r="E1042" s="1" t="s">
        <v>90</v>
      </c>
      <c r="F1042" s="1" t="s">
        <v>82</v>
      </c>
      <c r="G1042" s="1" t="s">
        <v>118</v>
      </c>
      <c r="H1042" s="1" t="s">
        <v>71</v>
      </c>
      <c r="I1042">
        <v>1</v>
      </c>
      <c r="J1042" t="s">
        <v>246</v>
      </c>
      <c r="K1042" s="1" t="s">
        <v>175</v>
      </c>
      <c r="L1042" s="1" t="s">
        <v>173</v>
      </c>
      <c r="M1042">
        <v>40</v>
      </c>
      <c r="N1042">
        <v>0</v>
      </c>
      <c r="O1042">
        <v>0</v>
      </c>
      <c r="P1042">
        <v>0</v>
      </c>
      <c r="R1042" s="1"/>
      <c r="S1042" s="1"/>
      <c r="T1042" s="1"/>
      <c r="U1042" s="1"/>
      <c r="V1042" s="1"/>
      <c r="W1042" s="1"/>
      <c r="X1042" t="str">
        <f>Block[[#This Row],[服装]]&amp;Block[[#This Row],[名前]]&amp;Block[[#This Row],[レアリティ]]</f>
        <v>思い出天童覚ICONIC</v>
      </c>
    </row>
    <row r="1043" spans="1:24" x14ac:dyDescent="0.25">
      <c r="A1043">
        <f>VLOOKUP(Block[[#This Row],[No用]],SetNo[[No.用]:[vlookup 用]],2,FALSE)</f>
        <v>267</v>
      </c>
      <c r="B1043">
        <f>IF(ROW()=2,1,IF(A1042&lt;&gt;Block[[#This Row],[No]],1,B1042+1))</f>
        <v>3</v>
      </c>
      <c r="C1043" s="1" t="s">
        <v>1674</v>
      </c>
      <c r="D1043" s="1" t="s">
        <v>110</v>
      </c>
      <c r="E1043" s="1" t="s">
        <v>90</v>
      </c>
      <c r="F1043" s="1" t="s">
        <v>82</v>
      </c>
      <c r="G1043" s="1" t="s">
        <v>118</v>
      </c>
      <c r="H1043" s="1" t="s">
        <v>71</v>
      </c>
      <c r="I1043">
        <v>1</v>
      </c>
      <c r="J1043" t="s">
        <v>246</v>
      </c>
      <c r="K1043" s="1" t="s">
        <v>176</v>
      </c>
      <c r="L1043" s="1" t="s">
        <v>178</v>
      </c>
      <c r="M1043">
        <v>43</v>
      </c>
      <c r="N1043">
        <v>0</v>
      </c>
      <c r="O1043">
        <v>0</v>
      </c>
      <c r="P1043">
        <v>0</v>
      </c>
      <c r="R1043" s="1"/>
      <c r="S1043" s="1"/>
      <c r="T1043" s="1"/>
      <c r="U1043" s="1"/>
      <c r="V1043" s="1"/>
      <c r="W1043" s="1"/>
      <c r="X1043" t="str">
        <f>Block[[#This Row],[服装]]&amp;Block[[#This Row],[名前]]&amp;Block[[#This Row],[レアリティ]]</f>
        <v>思い出天童覚ICONIC</v>
      </c>
    </row>
    <row r="1044" spans="1:24" x14ac:dyDescent="0.25">
      <c r="A1044">
        <f>VLOOKUP(Block[[#This Row],[No用]],SetNo[[No.用]:[vlookup 用]],2,FALSE)</f>
        <v>267</v>
      </c>
      <c r="B1044">
        <f>IF(ROW()=2,1,IF(A1043&lt;&gt;Block[[#This Row],[No]],1,B1043+1))</f>
        <v>4</v>
      </c>
      <c r="C1044" s="1" t="s">
        <v>1674</v>
      </c>
      <c r="D1044" s="1" t="s">
        <v>110</v>
      </c>
      <c r="E1044" s="1" t="s">
        <v>90</v>
      </c>
      <c r="F1044" s="1" t="s">
        <v>82</v>
      </c>
      <c r="G1044" s="1" t="s">
        <v>118</v>
      </c>
      <c r="H1044" s="1" t="s">
        <v>71</v>
      </c>
      <c r="I1044">
        <v>1</v>
      </c>
      <c r="J1044" t="s">
        <v>246</v>
      </c>
      <c r="K1044" s="1" t="s">
        <v>179</v>
      </c>
      <c r="L1044" s="1" t="s">
        <v>173</v>
      </c>
      <c r="M1044">
        <v>47</v>
      </c>
      <c r="N1044">
        <v>0</v>
      </c>
      <c r="O1044">
        <v>0</v>
      </c>
      <c r="P1044">
        <v>0</v>
      </c>
      <c r="R1044" s="1"/>
      <c r="S1044" s="1"/>
      <c r="T1044" s="1"/>
      <c r="U1044" s="1"/>
      <c r="V1044" s="1"/>
      <c r="W1044" s="1"/>
      <c r="X1044" t="str">
        <f>Block[[#This Row],[服装]]&amp;Block[[#This Row],[名前]]&amp;Block[[#This Row],[レアリティ]]</f>
        <v>思い出天童覚ICONIC</v>
      </c>
    </row>
    <row r="1045" spans="1:24" x14ac:dyDescent="0.25">
      <c r="A1045">
        <f>VLOOKUP(Block[[#This Row],[No用]],SetNo[[No.用]:[vlookup 用]],2,FALSE)</f>
        <v>267</v>
      </c>
      <c r="B1045">
        <f>IF(ROW()=2,1,IF(A1044&lt;&gt;Block[[#This Row],[No]],1,B1044+1))</f>
        <v>5</v>
      </c>
      <c r="C1045" s="1" t="s">
        <v>1674</v>
      </c>
      <c r="D1045" s="1" t="s">
        <v>110</v>
      </c>
      <c r="E1045" s="1" t="s">
        <v>90</v>
      </c>
      <c r="F1045" s="1" t="s">
        <v>82</v>
      </c>
      <c r="G1045" s="1" t="s">
        <v>118</v>
      </c>
      <c r="H1045" s="1" t="s">
        <v>71</v>
      </c>
      <c r="I1045">
        <v>1</v>
      </c>
      <c r="J1045" t="s">
        <v>246</v>
      </c>
      <c r="K1045" s="1" t="s">
        <v>177</v>
      </c>
      <c r="L1045" s="1" t="s">
        <v>178</v>
      </c>
      <c r="M1045">
        <v>40</v>
      </c>
      <c r="N1045">
        <v>0</v>
      </c>
      <c r="O1045">
        <v>0</v>
      </c>
      <c r="P1045">
        <v>0</v>
      </c>
      <c r="R1045" s="1"/>
      <c r="S1045" s="1"/>
      <c r="T1045" s="1"/>
      <c r="U1045" s="1"/>
      <c r="V1045" s="1"/>
      <c r="W1045" s="1"/>
      <c r="X1045" t="str">
        <f>Block[[#This Row],[服装]]&amp;Block[[#This Row],[名前]]&amp;Block[[#This Row],[レアリティ]]</f>
        <v>思い出天童覚ICONIC</v>
      </c>
    </row>
    <row r="1046" spans="1:24" x14ac:dyDescent="0.25">
      <c r="A1046">
        <f>VLOOKUP(Block[[#This Row],[No用]],SetNo[[No.用]:[vlookup 用]],2,FALSE)</f>
        <v>267</v>
      </c>
      <c r="B1046">
        <f>IF(ROW()=2,1,IF(A1045&lt;&gt;Block[[#This Row],[No]],1,B1045+1))</f>
        <v>6</v>
      </c>
      <c r="C1046" s="1" t="s">
        <v>1674</v>
      </c>
      <c r="D1046" s="1" t="s">
        <v>110</v>
      </c>
      <c r="E1046" s="1" t="s">
        <v>90</v>
      </c>
      <c r="F1046" s="1" t="s">
        <v>82</v>
      </c>
      <c r="G1046" s="1" t="s">
        <v>118</v>
      </c>
      <c r="H1046" s="1" t="s">
        <v>71</v>
      </c>
      <c r="I1046">
        <v>1</v>
      </c>
      <c r="J1046" t="s">
        <v>246</v>
      </c>
      <c r="K1046" s="1" t="s">
        <v>247</v>
      </c>
      <c r="L1046" s="1" t="s">
        <v>178</v>
      </c>
      <c r="M1046">
        <v>36</v>
      </c>
      <c r="N1046">
        <v>0</v>
      </c>
      <c r="O1046">
        <v>0</v>
      </c>
      <c r="P1046">
        <v>0</v>
      </c>
      <c r="R1046" s="1"/>
      <c r="S1046" s="1"/>
      <c r="T1046" s="1"/>
      <c r="U1046" s="1"/>
      <c r="V1046" s="1"/>
      <c r="W1046" s="1"/>
      <c r="X1046" t="str">
        <f>Block[[#This Row],[服装]]&amp;Block[[#This Row],[名前]]&amp;Block[[#This Row],[レアリティ]]</f>
        <v>思い出天童覚ICONIC</v>
      </c>
    </row>
    <row r="1047" spans="1:24" x14ac:dyDescent="0.25">
      <c r="A1047">
        <f>VLOOKUP(Block[[#This Row],[No用]],SetNo[[No.用]:[vlookup 用]],2,FALSE)</f>
        <v>267</v>
      </c>
      <c r="B1047">
        <f>IF(ROW()=2,1,IF(A1046&lt;&gt;Block[[#This Row],[No]],1,B1046+1))</f>
        <v>7</v>
      </c>
      <c r="C1047" s="1" t="s">
        <v>1674</v>
      </c>
      <c r="D1047" s="1" t="s">
        <v>110</v>
      </c>
      <c r="E1047" s="1" t="s">
        <v>90</v>
      </c>
      <c r="F1047" s="1" t="s">
        <v>82</v>
      </c>
      <c r="G1047" s="1" t="s">
        <v>118</v>
      </c>
      <c r="H1047" s="1" t="s">
        <v>71</v>
      </c>
      <c r="I1047">
        <v>1</v>
      </c>
      <c r="J1047" t="s">
        <v>246</v>
      </c>
      <c r="K1047" s="1" t="s">
        <v>174</v>
      </c>
      <c r="L1047" s="1" t="s">
        <v>224</v>
      </c>
      <c r="M1047">
        <v>49</v>
      </c>
      <c r="N1047">
        <v>0</v>
      </c>
      <c r="O1047">
        <v>59</v>
      </c>
      <c r="P1047">
        <v>0</v>
      </c>
      <c r="R1047" s="1"/>
      <c r="S1047" s="1"/>
      <c r="T1047" s="1"/>
      <c r="U1047" s="1"/>
      <c r="V1047" s="1"/>
      <c r="W1047" s="1" t="s">
        <v>1350</v>
      </c>
      <c r="X1047" t="str">
        <f>Block[[#This Row],[服装]]&amp;Block[[#This Row],[名前]]&amp;Block[[#This Row],[レアリティ]]</f>
        <v>思い出天童覚ICONIC</v>
      </c>
    </row>
    <row r="1048" spans="1:24" x14ac:dyDescent="0.25">
      <c r="A1048">
        <f>VLOOKUP(Block[[#This Row],[No用]],SetNo[[No.用]:[vlookup 用]],2,FALSE)</f>
        <v>267</v>
      </c>
      <c r="B1048">
        <f>IF(ROW()=2,1,IF(A1047&lt;&gt;Block[[#This Row],[No]],1,B1047+1))</f>
        <v>8</v>
      </c>
      <c r="C1048" s="1" t="s">
        <v>1674</v>
      </c>
      <c r="D1048" s="1" t="s">
        <v>110</v>
      </c>
      <c r="E1048" s="1" t="s">
        <v>90</v>
      </c>
      <c r="F1048" s="1" t="s">
        <v>82</v>
      </c>
      <c r="G1048" s="1" t="s">
        <v>118</v>
      </c>
      <c r="H1048" s="1" t="s">
        <v>71</v>
      </c>
      <c r="I1048">
        <v>1</v>
      </c>
      <c r="J1048" t="s">
        <v>246</v>
      </c>
      <c r="K1048" s="1" t="s">
        <v>792</v>
      </c>
      <c r="L1048" s="1" t="s">
        <v>224</v>
      </c>
      <c r="M1048">
        <v>49</v>
      </c>
      <c r="N1048">
        <v>0</v>
      </c>
      <c r="O1048">
        <v>59</v>
      </c>
      <c r="P1048">
        <v>0</v>
      </c>
      <c r="R1048" s="1" t="s">
        <v>923</v>
      </c>
      <c r="S1048" s="1">
        <v>12</v>
      </c>
      <c r="T1048" s="1">
        <v>23.27</v>
      </c>
      <c r="U1048" s="1">
        <v>14</v>
      </c>
      <c r="V1048" s="1">
        <v>27.23</v>
      </c>
      <c r="W1048" s="1" t="s">
        <v>1355</v>
      </c>
      <c r="X1048" t="str">
        <f>Block[[#This Row],[服装]]&amp;Block[[#This Row],[名前]]&amp;Block[[#This Row],[レアリティ]]</f>
        <v>思い出天童覚ICONIC</v>
      </c>
    </row>
    <row r="1049" spans="1:24" x14ac:dyDescent="0.25">
      <c r="A1049">
        <f>VLOOKUP(Block[[#This Row],[No用]],SetNo[[No.用]:[vlookup 用]],2,FALSE)</f>
        <v>268</v>
      </c>
      <c r="B1049">
        <f>IF(ROW()=2,1,IF(A1035&lt;&gt;Block[[#This Row],[No]],1,B1035+1))</f>
        <v>1</v>
      </c>
      <c r="C1049" t="s">
        <v>108</v>
      </c>
      <c r="D1049" t="s">
        <v>111</v>
      </c>
      <c r="E1049" t="s">
        <v>77</v>
      </c>
      <c r="F1049" t="s">
        <v>78</v>
      </c>
      <c r="G1049" t="s">
        <v>118</v>
      </c>
      <c r="H1049" t="s">
        <v>71</v>
      </c>
      <c r="I1049">
        <v>1</v>
      </c>
      <c r="J1049" t="s">
        <v>246</v>
      </c>
      <c r="K1049" s="1" t="s">
        <v>174</v>
      </c>
      <c r="L1049" s="1" t="s">
        <v>162</v>
      </c>
      <c r="M1049">
        <v>29</v>
      </c>
      <c r="N1049">
        <v>0</v>
      </c>
      <c r="O1049">
        <v>0</v>
      </c>
      <c r="P1049">
        <v>0</v>
      </c>
      <c r="X1049" t="str">
        <f>Block[[#This Row],[服装]]&amp;Block[[#This Row],[名前]]&amp;Block[[#This Row],[レアリティ]]</f>
        <v>ユニフォーム五色工ICONIC</v>
      </c>
    </row>
    <row r="1050" spans="1:24" x14ac:dyDescent="0.25">
      <c r="A1050">
        <f>VLOOKUP(Block[[#This Row],[No用]],SetNo[[No.用]:[vlookup 用]],2,FALSE)</f>
        <v>268</v>
      </c>
      <c r="B1050">
        <f>IF(ROW()=2,1,IF(A1049&lt;&gt;Block[[#This Row],[No]],1,B1049+1))</f>
        <v>2</v>
      </c>
      <c r="C1050" t="s">
        <v>108</v>
      </c>
      <c r="D1050" t="s">
        <v>111</v>
      </c>
      <c r="E1050" t="s">
        <v>77</v>
      </c>
      <c r="F1050" t="s">
        <v>78</v>
      </c>
      <c r="G1050" t="s">
        <v>118</v>
      </c>
      <c r="H1050" t="s">
        <v>71</v>
      </c>
      <c r="I1050">
        <v>1</v>
      </c>
      <c r="J1050" t="s">
        <v>246</v>
      </c>
      <c r="K1050" s="1" t="s">
        <v>175</v>
      </c>
      <c r="L1050" s="1" t="s">
        <v>162</v>
      </c>
      <c r="M1050">
        <v>29</v>
      </c>
      <c r="N1050">
        <v>0</v>
      </c>
      <c r="O1050">
        <v>0</v>
      </c>
      <c r="P1050">
        <v>0</v>
      </c>
      <c r="X1050" t="str">
        <f>Block[[#This Row],[服装]]&amp;Block[[#This Row],[名前]]&amp;Block[[#This Row],[レアリティ]]</f>
        <v>ユニフォーム五色工ICONIC</v>
      </c>
    </row>
    <row r="1051" spans="1:24" x14ac:dyDescent="0.25">
      <c r="A1051">
        <f>VLOOKUP(Block[[#This Row],[No用]],SetNo[[No.用]:[vlookup 用]],2,FALSE)</f>
        <v>268</v>
      </c>
      <c r="B1051">
        <f>IF(ROW()=2,1,IF(A1050&lt;&gt;Block[[#This Row],[No]],1,B1050+1))</f>
        <v>3</v>
      </c>
      <c r="C1051" t="s">
        <v>108</v>
      </c>
      <c r="D1051" t="s">
        <v>111</v>
      </c>
      <c r="E1051" t="s">
        <v>77</v>
      </c>
      <c r="F1051" t="s">
        <v>78</v>
      </c>
      <c r="G1051" t="s">
        <v>118</v>
      </c>
      <c r="H1051" t="s">
        <v>71</v>
      </c>
      <c r="I1051">
        <v>1</v>
      </c>
      <c r="J1051" t="s">
        <v>246</v>
      </c>
      <c r="K1051" s="1" t="s">
        <v>247</v>
      </c>
      <c r="L1051" s="1" t="s">
        <v>162</v>
      </c>
      <c r="M1051">
        <v>27</v>
      </c>
      <c r="N1051">
        <v>0</v>
      </c>
      <c r="O1051">
        <v>0</v>
      </c>
      <c r="P1051">
        <v>0</v>
      </c>
      <c r="X1051" t="str">
        <f>Block[[#This Row],[服装]]&amp;Block[[#This Row],[名前]]&amp;Block[[#This Row],[レアリティ]]</f>
        <v>ユニフォーム五色工ICONIC</v>
      </c>
    </row>
    <row r="1052" spans="1:24" x14ac:dyDescent="0.25">
      <c r="A1052">
        <f>VLOOKUP(Block[[#This Row],[No用]],SetNo[[No.用]:[vlookup 用]],2,FALSE)</f>
        <v>269</v>
      </c>
      <c r="B1052">
        <f>IF(ROW()=2,1,IF(A1051&lt;&gt;Block[[#This Row],[No]],1,B1051+1))</f>
        <v>1</v>
      </c>
      <c r="C1052" s="1" t="s">
        <v>552</v>
      </c>
      <c r="D1052" t="s">
        <v>111</v>
      </c>
      <c r="E1052" s="1" t="s">
        <v>73</v>
      </c>
      <c r="F1052" t="s">
        <v>78</v>
      </c>
      <c r="G1052" t="s">
        <v>118</v>
      </c>
      <c r="H1052" t="s">
        <v>71</v>
      </c>
      <c r="I1052">
        <v>1</v>
      </c>
      <c r="J1052" t="s">
        <v>246</v>
      </c>
      <c r="K1052" s="1" t="s">
        <v>174</v>
      </c>
      <c r="L1052" s="1" t="s">
        <v>162</v>
      </c>
      <c r="M1052">
        <v>29</v>
      </c>
      <c r="N1052">
        <v>0</v>
      </c>
      <c r="O1052">
        <v>0</v>
      </c>
      <c r="P1052">
        <v>0</v>
      </c>
      <c r="X1052" t="str">
        <f>Block[[#This Row],[服装]]&amp;Block[[#This Row],[名前]]&amp;Block[[#This Row],[レアリティ]]</f>
        <v>職業体験五色工ICONIC</v>
      </c>
    </row>
    <row r="1053" spans="1:24" x14ac:dyDescent="0.25">
      <c r="A1053">
        <f>VLOOKUP(Block[[#This Row],[No用]],SetNo[[No.用]:[vlookup 用]],2,FALSE)</f>
        <v>269</v>
      </c>
      <c r="B1053">
        <f>IF(ROW()=2,1,IF(A1052&lt;&gt;Block[[#This Row],[No]],1,B1052+1))</f>
        <v>2</v>
      </c>
      <c r="C1053" s="1" t="s">
        <v>552</v>
      </c>
      <c r="D1053" t="s">
        <v>111</v>
      </c>
      <c r="E1053" s="1" t="s">
        <v>73</v>
      </c>
      <c r="F1053" t="s">
        <v>78</v>
      </c>
      <c r="G1053" t="s">
        <v>118</v>
      </c>
      <c r="H1053" t="s">
        <v>71</v>
      </c>
      <c r="I1053">
        <v>1</v>
      </c>
      <c r="J1053" t="s">
        <v>246</v>
      </c>
      <c r="K1053" s="1" t="s">
        <v>175</v>
      </c>
      <c r="L1053" s="1" t="s">
        <v>162</v>
      </c>
      <c r="M1053">
        <v>29</v>
      </c>
      <c r="N1053">
        <v>0</v>
      </c>
      <c r="O1053">
        <v>0</v>
      </c>
      <c r="P1053">
        <v>0</v>
      </c>
      <c r="X1053" t="str">
        <f>Block[[#This Row],[服装]]&amp;Block[[#This Row],[名前]]&amp;Block[[#This Row],[レアリティ]]</f>
        <v>職業体験五色工ICONIC</v>
      </c>
    </row>
    <row r="1054" spans="1:24" x14ac:dyDescent="0.25">
      <c r="A1054">
        <f>VLOOKUP(Block[[#This Row],[No用]],SetNo[[No.用]:[vlookup 用]],2,FALSE)</f>
        <v>269</v>
      </c>
      <c r="B1054">
        <f>IF(ROW()=2,1,IF(A1053&lt;&gt;Block[[#This Row],[No]],1,B1053+1))</f>
        <v>3</v>
      </c>
      <c r="C1054" s="1" t="s">
        <v>552</v>
      </c>
      <c r="D1054" t="s">
        <v>111</v>
      </c>
      <c r="E1054" s="1" t="s">
        <v>73</v>
      </c>
      <c r="F1054" t="s">
        <v>78</v>
      </c>
      <c r="G1054" t="s">
        <v>118</v>
      </c>
      <c r="H1054" t="s">
        <v>71</v>
      </c>
      <c r="I1054">
        <v>1</v>
      </c>
      <c r="J1054" t="s">
        <v>246</v>
      </c>
      <c r="K1054" s="1" t="s">
        <v>247</v>
      </c>
      <c r="L1054" s="1" t="s">
        <v>162</v>
      </c>
      <c r="M1054">
        <v>27</v>
      </c>
      <c r="N1054">
        <v>0</v>
      </c>
      <c r="O1054">
        <v>0</v>
      </c>
      <c r="P1054">
        <v>0</v>
      </c>
      <c r="X1054" t="str">
        <f>Block[[#This Row],[服装]]&amp;Block[[#This Row],[名前]]&amp;Block[[#This Row],[レアリティ]]</f>
        <v>職業体験五色工ICONIC</v>
      </c>
    </row>
    <row r="1055" spans="1:24" x14ac:dyDescent="0.25">
      <c r="A1055">
        <f>VLOOKUP(Block[[#This Row],[No用]],SetNo[[No.用]:[vlookup 用]],2,FALSE)</f>
        <v>270</v>
      </c>
      <c r="B1055">
        <f>IF(ROW()=2,1,IF(A1054&lt;&gt;Block[[#This Row],[No]],1,B1054+1))</f>
        <v>1</v>
      </c>
      <c r="C1055" s="1" t="s">
        <v>149</v>
      </c>
      <c r="D1055" s="1" t="s">
        <v>111</v>
      </c>
      <c r="E1055" s="1" t="s">
        <v>90</v>
      </c>
      <c r="F1055" s="1" t="s">
        <v>78</v>
      </c>
      <c r="G1055" s="1" t="s">
        <v>118</v>
      </c>
      <c r="H1055" s="1" t="s">
        <v>71</v>
      </c>
      <c r="I1055">
        <v>1</v>
      </c>
      <c r="J1055" t="s">
        <v>246</v>
      </c>
      <c r="K1055" s="1" t="s">
        <v>174</v>
      </c>
      <c r="L1055" s="1" t="s">
        <v>162</v>
      </c>
      <c r="M1055">
        <v>29</v>
      </c>
      <c r="N1055">
        <v>0</v>
      </c>
      <c r="O1055">
        <v>0</v>
      </c>
      <c r="P1055">
        <v>0</v>
      </c>
      <c r="X1055" t="str">
        <f>Block[[#This Row],[服装]]&amp;Block[[#This Row],[名前]]&amp;Block[[#This Row],[レアリティ]]</f>
        <v>制服五色工ICONIC</v>
      </c>
    </row>
    <row r="1056" spans="1:24" x14ac:dyDescent="0.25">
      <c r="A1056">
        <f>VLOOKUP(Block[[#This Row],[No用]],SetNo[[No.用]:[vlookup 用]],2,FALSE)</f>
        <v>270</v>
      </c>
      <c r="B1056">
        <f>IF(ROW()=2,1,IF(A1055&lt;&gt;Block[[#This Row],[No]],1,B1055+1))</f>
        <v>2</v>
      </c>
      <c r="C1056" s="1" t="s">
        <v>149</v>
      </c>
      <c r="D1056" s="1" t="s">
        <v>111</v>
      </c>
      <c r="E1056" s="1" t="s">
        <v>90</v>
      </c>
      <c r="F1056" s="1" t="s">
        <v>78</v>
      </c>
      <c r="G1056" s="1" t="s">
        <v>118</v>
      </c>
      <c r="H1056" s="1" t="s">
        <v>71</v>
      </c>
      <c r="I1056">
        <v>1</v>
      </c>
      <c r="J1056" t="s">
        <v>246</v>
      </c>
      <c r="K1056" s="1" t="s">
        <v>175</v>
      </c>
      <c r="L1056" s="1" t="s">
        <v>162</v>
      </c>
      <c r="M1056">
        <v>29</v>
      </c>
      <c r="N1056">
        <v>0</v>
      </c>
      <c r="O1056">
        <v>0</v>
      </c>
      <c r="P1056">
        <v>0</v>
      </c>
      <c r="X1056" t="str">
        <f>Block[[#This Row],[服装]]&amp;Block[[#This Row],[名前]]&amp;Block[[#This Row],[レアリティ]]</f>
        <v>制服五色工ICONIC</v>
      </c>
    </row>
    <row r="1057" spans="1:24" x14ac:dyDescent="0.25">
      <c r="A1057">
        <f>VLOOKUP(Block[[#This Row],[No用]],SetNo[[No.用]:[vlookup 用]],2,FALSE)</f>
        <v>270</v>
      </c>
      <c r="B1057">
        <f>IF(ROW()=2,1,IF(A1056&lt;&gt;Block[[#This Row],[No]],1,B1056+1))</f>
        <v>3</v>
      </c>
      <c r="C1057" s="1" t="s">
        <v>149</v>
      </c>
      <c r="D1057" s="1" t="s">
        <v>111</v>
      </c>
      <c r="E1057" s="1" t="s">
        <v>90</v>
      </c>
      <c r="F1057" s="1" t="s">
        <v>78</v>
      </c>
      <c r="G1057" s="1" t="s">
        <v>118</v>
      </c>
      <c r="H1057" s="1" t="s">
        <v>71</v>
      </c>
      <c r="I1057">
        <v>1</v>
      </c>
      <c r="J1057" t="s">
        <v>246</v>
      </c>
      <c r="K1057" s="1" t="s">
        <v>247</v>
      </c>
      <c r="L1057" s="1" t="s">
        <v>162</v>
      </c>
      <c r="M1057">
        <v>27</v>
      </c>
      <c r="N1057">
        <v>0</v>
      </c>
      <c r="O1057">
        <v>0</v>
      </c>
      <c r="P1057">
        <v>0</v>
      </c>
      <c r="X1057" t="str">
        <f>Block[[#This Row],[服装]]&amp;Block[[#This Row],[名前]]&amp;Block[[#This Row],[レアリティ]]</f>
        <v>制服五色工ICONIC</v>
      </c>
    </row>
    <row r="1058" spans="1:24" x14ac:dyDescent="0.25">
      <c r="A1058">
        <f>VLOOKUP(Block[[#This Row],[No用]],SetNo[[No.用]:[vlookup 用]],2,FALSE)</f>
        <v>271</v>
      </c>
      <c r="B1058">
        <f>IF(ROW()=2,1,IF(A1057&lt;&gt;Block[[#This Row],[No]],1,B1057+1))</f>
        <v>1</v>
      </c>
      <c r="C1058" s="1" t="s">
        <v>705</v>
      </c>
      <c r="D1058" s="1" t="s">
        <v>111</v>
      </c>
      <c r="E1058" s="10" t="s">
        <v>77</v>
      </c>
      <c r="F1058" s="1" t="s">
        <v>78</v>
      </c>
      <c r="G1058" s="1" t="s">
        <v>118</v>
      </c>
      <c r="H1058" s="1" t="s">
        <v>71</v>
      </c>
      <c r="I1058">
        <v>1</v>
      </c>
      <c r="J1058" t="s">
        <v>246</v>
      </c>
      <c r="K1058" s="1" t="s">
        <v>174</v>
      </c>
      <c r="L1058" s="1" t="s">
        <v>178</v>
      </c>
      <c r="M1058">
        <v>32</v>
      </c>
      <c r="N1058">
        <v>0</v>
      </c>
      <c r="O1058">
        <v>0</v>
      </c>
      <c r="P1058">
        <v>0</v>
      </c>
      <c r="X1058" t="str">
        <f>Block[[#This Row],[服装]]&amp;Block[[#This Row],[名前]]&amp;Block[[#This Row],[レアリティ]]</f>
        <v>バカンス五色工ICONIC</v>
      </c>
    </row>
    <row r="1059" spans="1:24" x14ac:dyDescent="0.25">
      <c r="A1059">
        <f>VLOOKUP(Block[[#This Row],[No用]],SetNo[[No.用]:[vlookup 用]],2,FALSE)</f>
        <v>271</v>
      </c>
      <c r="B1059">
        <f>IF(ROW()=2,1,IF(A1058&lt;&gt;Block[[#This Row],[No]],1,B1058+1))</f>
        <v>2</v>
      </c>
      <c r="C1059" s="1" t="s">
        <v>705</v>
      </c>
      <c r="D1059" s="1" t="s">
        <v>111</v>
      </c>
      <c r="E1059" s="10" t="s">
        <v>77</v>
      </c>
      <c r="F1059" s="1" t="s">
        <v>78</v>
      </c>
      <c r="G1059" s="1" t="s">
        <v>118</v>
      </c>
      <c r="H1059" s="1" t="s">
        <v>71</v>
      </c>
      <c r="I1059">
        <v>1</v>
      </c>
      <c r="J1059" t="s">
        <v>246</v>
      </c>
      <c r="K1059" s="1" t="s">
        <v>175</v>
      </c>
      <c r="L1059" s="1" t="s">
        <v>178</v>
      </c>
      <c r="M1059">
        <v>32</v>
      </c>
      <c r="N1059">
        <v>0</v>
      </c>
      <c r="O1059">
        <v>0</v>
      </c>
      <c r="P1059">
        <v>0</v>
      </c>
      <c r="X1059" t="str">
        <f>Block[[#This Row],[服装]]&amp;Block[[#This Row],[名前]]&amp;Block[[#This Row],[レアリティ]]</f>
        <v>バカンス五色工ICONIC</v>
      </c>
    </row>
    <row r="1060" spans="1:24" x14ac:dyDescent="0.25">
      <c r="A1060">
        <f>VLOOKUP(Block[[#This Row],[No用]],SetNo[[No.用]:[vlookup 用]],2,FALSE)</f>
        <v>271</v>
      </c>
      <c r="B1060">
        <f>IF(ROW()=2,1,IF(A1059&lt;&gt;Block[[#This Row],[No]],1,B1059+1))</f>
        <v>3</v>
      </c>
      <c r="C1060" s="1" t="s">
        <v>705</v>
      </c>
      <c r="D1060" s="1" t="s">
        <v>111</v>
      </c>
      <c r="E1060" s="10" t="s">
        <v>77</v>
      </c>
      <c r="F1060" s="1" t="s">
        <v>78</v>
      </c>
      <c r="G1060" s="1" t="s">
        <v>118</v>
      </c>
      <c r="H1060" s="1" t="s">
        <v>71</v>
      </c>
      <c r="I1060">
        <v>1</v>
      </c>
      <c r="J1060" t="s">
        <v>246</v>
      </c>
      <c r="K1060" s="1" t="s">
        <v>247</v>
      </c>
      <c r="L1060" s="1" t="s">
        <v>162</v>
      </c>
      <c r="M1060">
        <v>27</v>
      </c>
      <c r="N1060">
        <v>0</v>
      </c>
      <c r="O1060">
        <v>0</v>
      </c>
      <c r="P1060">
        <v>0</v>
      </c>
      <c r="X1060" t="str">
        <f>Block[[#This Row],[服装]]&amp;Block[[#This Row],[名前]]&amp;Block[[#This Row],[レアリティ]]</f>
        <v>バカンス五色工ICONIC</v>
      </c>
    </row>
    <row r="1061" spans="1:24" x14ac:dyDescent="0.25">
      <c r="A1061">
        <f>VLOOKUP(Block[[#This Row],[No用]],SetNo[[No.用]:[vlookup 用]],2,FALSE)</f>
        <v>272</v>
      </c>
      <c r="B1061">
        <f>IF(ROW()=2,1,IF(A1060&lt;&gt;Block[[#This Row],[No]],1,B1060+1))</f>
        <v>1</v>
      </c>
      <c r="C1061" s="1" t="s">
        <v>790</v>
      </c>
      <c r="D1061" s="1" t="s">
        <v>111</v>
      </c>
      <c r="E1061" s="10" t="s">
        <v>73</v>
      </c>
      <c r="F1061" s="1" t="s">
        <v>78</v>
      </c>
      <c r="G1061" s="1" t="s">
        <v>118</v>
      </c>
      <c r="H1061" s="1" t="s">
        <v>71</v>
      </c>
      <c r="I1061">
        <v>1</v>
      </c>
      <c r="J1061" t="s">
        <v>246</v>
      </c>
      <c r="K1061" s="1" t="s">
        <v>174</v>
      </c>
      <c r="L1061" s="1" t="s">
        <v>173</v>
      </c>
      <c r="M1061">
        <v>36</v>
      </c>
      <c r="N1061">
        <v>0</v>
      </c>
      <c r="O1061">
        <v>0</v>
      </c>
      <c r="P1061">
        <v>0</v>
      </c>
      <c r="X1061" t="str">
        <f>Block[[#This Row],[服装]]&amp;Block[[#This Row],[名前]]&amp;Block[[#This Row],[レアリティ]]</f>
        <v>Xmas2五色工ICONIC</v>
      </c>
    </row>
    <row r="1062" spans="1:24" x14ac:dyDescent="0.25">
      <c r="A1062">
        <f>VLOOKUP(Block[[#This Row],[No用]],SetNo[[No.用]:[vlookup 用]],2,FALSE)</f>
        <v>272</v>
      </c>
      <c r="B1062">
        <f>IF(ROW()=2,1,IF(A1061&lt;&gt;Block[[#This Row],[No]],1,B1061+1))</f>
        <v>2</v>
      </c>
      <c r="C1062" s="1" t="s">
        <v>790</v>
      </c>
      <c r="D1062" s="1" t="s">
        <v>111</v>
      </c>
      <c r="E1062" s="10" t="s">
        <v>73</v>
      </c>
      <c r="F1062" s="1" t="s">
        <v>78</v>
      </c>
      <c r="G1062" s="1" t="s">
        <v>118</v>
      </c>
      <c r="H1062" s="1" t="s">
        <v>71</v>
      </c>
      <c r="I1062">
        <v>1</v>
      </c>
      <c r="J1062" t="s">
        <v>246</v>
      </c>
      <c r="K1062" s="1" t="s">
        <v>175</v>
      </c>
      <c r="L1062" s="1" t="s">
        <v>173</v>
      </c>
      <c r="M1062">
        <v>36</v>
      </c>
      <c r="N1062">
        <v>0</v>
      </c>
      <c r="O1062">
        <v>0</v>
      </c>
      <c r="P1062">
        <v>0</v>
      </c>
      <c r="X1062" t="str">
        <f>Block[[#This Row],[服装]]&amp;Block[[#This Row],[名前]]&amp;Block[[#This Row],[レアリティ]]</f>
        <v>Xmas2五色工ICONIC</v>
      </c>
    </row>
    <row r="1063" spans="1:24" x14ac:dyDescent="0.25">
      <c r="A1063">
        <f>VLOOKUP(Block[[#This Row],[No用]],SetNo[[No.用]:[vlookup 用]],2,FALSE)</f>
        <v>272</v>
      </c>
      <c r="B1063">
        <f>IF(ROW()=2,1,IF(A1062&lt;&gt;Block[[#This Row],[No]],1,B1062+1))</f>
        <v>3</v>
      </c>
      <c r="C1063" s="1" t="s">
        <v>790</v>
      </c>
      <c r="D1063" s="1" t="s">
        <v>111</v>
      </c>
      <c r="E1063" s="10" t="s">
        <v>73</v>
      </c>
      <c r="F1063" s="1" t="s">
        <v>78</v>
      </c>
      <c r="G1063" s="1" t="s">
        <v>118</v>
      </c>
      <c r="H1063" s="1" t="s">
        <v>71</v>
      </c>
      <c r="I1063">
        <v>1</v>
      </c>
      <c r="J1063" t="s">
        <v>246</v>
      </c>
      <c r="K1063" s="1" t="s">
        <v>247</v>
      </c>
      <c r="L1063" s="1" t="s">
        <v>173</v>
      </c>
      <c r="M1063">
        <v>34</v>
      </c>
      <c r="N1063">
        <v>0</v>
      </c>
      <c r="O1063">
        <v>0</v>
      </c>
      <c r="P1063">
        <v>0</v>
      </c>
      <c r="X1063" t="str">
        <f>Block[[#This Row],[服装]]&amp;Block[[#This Row],[名前]]&amp;Block[[#This Row],[レアリティ]]</f>
        <v>Xmas2五色工ICONIC</v>
      </c>
    </row>
    <row r="1064" spans="1:24" x14ac:dyDescent="0.25">
      <c r="A1064">
        <f>VLOOKUP(Block[[#This Row],[No用]],SetNo[[No.用]:[vlookup 用]],2,FALSE)</f>
        <v>272</v>
      </c>
      <c r="B1064">
        <f>IF(ROW()=2,1,IF(A1063&lt;&gt;Block[[#This Row],[No]],1,B1063+1))</f>
        <v>4</v>
      </c>
      <c r="C1064" s="1" t="s">
        <v>790</v>
      </c>
      <c r="D1064" s="1" t="s">
        <v>111</v>
      </c>
      <c r="E1064" s="10" t="s">
        <v>73</v>
      </c>
      <c r="F1064" s="1" t="s">
        <v>78</v>
      </c>
      <c r="G1064" s="1" t="s">
        <v>118</v>
      </c>
      <c r="H1064" s="1" t="s">
        <v>71</v>
      </c>
      <c r="I1064">
        <v>1</v>
      </c>
      <c r="J1064" t="s">
        <v>246</v>
      </c>
      <c r="K1064" s="1" t="s">
        <v>792</v>
      </c>
      <c r="L1064" s="1" t="s">
        <v>224</v>
      </c>
      <c r="M1064">
        <v>49</v>
      </c>
      <c r="N1064">
        <v>0</v>
      </c>
      <c r="O1064">
        <v>59</v>
      </c>
      <c r="P1064">
        <v>0</v>
      </c>
      <c r="R1064" s="1" t="s">
        <v>923</v>
      </c>
      <c r="S1064" s="1">
        <v>10</v>
      </c>
      <c r="T1064" s="1">
        <v>20.29</v>
      </c>
      <c r="U1064" s="1">
        <v>13</v>
      </c>
      <c r="V1064" s="1">
        <v>25.25</v>
      </c>
      <c r="W1064" s="1"/>
      <c r="X1064" t="str">
        <f>Block[[#This Row],[服装]]&amp;Block[[#This Row],[名前]]&amp;Block[[#This Row],[レアリティ]]</f>
        <v>Xmas2五色工ICONIC</v>
      </c>
    </row>
    <row r="1065" spans="1:24" x14ac:dyDescent="0.25">
      <c r="A1065">
        <f>VLOOKUP(Block[[#This Row],[No用]],SetNo[[No.用]:[vlookup 用]],2,FALSE)</f>
        <v>273</v>
      </c>
      <c r="B1065">
        <f>IF(ROW()=2,1,IF(A1064&lt;&gt;Block[[#This Row],[No]],1,B1064+1))</f>
        <v>1</v>
      </c>
      <c r="C1065" s="1" t="s">
        <v>951</v>
      </c>
      <c r="D1065" s="1" t="s">
        <v>111</v>
      </c>
      <c r="E1065" s="10" t="s">
        <v>90</v>
      </c>
      <c r="F1065" s="1" t="s">
        <v>78</v>
      </c>
      <c r="G1065" s="1" t="s">
        <v>118</v>
      </c>
      <c r="H1065" s="1" t="s">
        <v>71</v>
      </c>
      <c r="I1065">
        <v>1</v>
      </c>
      <c r="J1065" t="s">
        <v>246</v>
      </c>
      <c r="K1065" s="1" t="s">
        <v>174</v>
      </c>
      <c r="L1065" s="1" t="s">
        <v>162</v>
      </c>
      <c r="M1065">
        <v>29</v>
      </c>
      <c r="N1065">
        <v>0</v>
      </c>
      <c r="O1065">
        <v>0</v>
      </c>
      <c r="P1065">
        <v>0</v>
      </c>
      <c r="R1065" s="1"/>
      <c r="S1065" s="1"/>
      <c r="T1065" s="1"/>
      <c r="U1065" s="1"/>
      <c r="V1065" s="1"/>
      <c r="W1065" s="1"/>
      <c r="X1065" t="str">
        <f>Block[[#This Row],[服装]]&amp;Block[[#This Row],[名前]]&amp;Block[[#This Row],[レアリティ]]</f>
        <v>サバゲ2五色工ICONIC</v>
      </c>
    </row>
    <row r="1066" spans="1:24" x14ac:dyDescent="0.25">
      <c r="A1066">
        <f>VLOOKUP(Block[[#This Row],[No用]],SetNo[[No.用]:[vlookup 用]],2,FALSE)</f>
        <v>273</v>
      </c>
      <c r="B1066">
        <f>IF(ROW()=2,1,IF(A1065&lt;&gt;Block[[#This Row],[No]],1,B1065+1))</f>
        <v>2</v>
      </c>
      <c r="C1066" s="1" t="s">
        <v>951</v>
      </c>
      <c r="D1066" s="1" t="s">
        <v>111</v>
      </c>
      <c r="E1066" s="10" t="s">
        <v>90</v>
      </c>
      <c r="F1066" s="1" t="s">
        <v>78</v>
      </c>
      <c r="G1066" s="1" t="s">
        <v>118</v>
      </c>
      <c r="H1066" s="1" t="s">
        <v>71</v>
      </c>
      <c r="I1066">
        <v>1</v>
      </c>
      <c r="J1066" t="s">
        <v>246</v>
      </c>
      <c r="K1066" s="1" t="s">
        <v>175</v>
      </c>
      <c r="L1066" s="1" t="s">
        <v>162</v>
      </c>
      <c r="M1066">
        <v>29</v>
      </c>
      <c r="N1066">
        <v>0</v>
      </c>
      <c r="O1066">
        <v>0</v>
      </c>
      <c r="P1066">
        <v>0</v>
      </c>
      <c r="R1066" s="1"/>
      <c r="S1066" s="1"/>
      <c r="T1066" s="1"/>
      <c r="U1066" s="1"/>
      <c r="V1066" s="1"/>
      <c r="W1066" s="1"/>
      <c r="X1066" t="str">
        <f>Block[[#This Row],[服装]]&amp;Block[[#This Row],[名前]]&amp;Block[[#This Row],[レアリティ]]</f>
        <v>サバゲ2五色工ICONIC</v>
      </c>
    </row>
    <row r="1067" spans="1:24" x14ac:dyDescent="0.25">
      <c r="A1067">
        <f>VLOOKUP(Block[[#This Row],[No用]],SetNo[[No.用]:[vlookup 用]],2,FALSE)</f>
        <v>273</v>
      </c>
      <c r="B1067">
        <f>IF(ROW()=2,1,IF(A1066&lt;&gt;Block[[#This Row],[No]],1,B1066+1))</f>
        <v>3</v>
      </c>
      <c r="C1067" s="1" t="s">
        <v>951</v>
      </c>
      <c r="D1067" s="1" t="s">
        <v>111</v>
      </c>
      <c r="E1067" s="10" t="s">
        <v>90</v>
      </c>
      <c r="F1067" s="1" t="s">
        <v>78</v>
      </c>
      <c r="G1067" s="1" t="s">
        <v>118</v>
      </c>
      <c r="H1067" s="1" t="s">
        <v>71</v>
      </c>
      <c r="I1067">
        <v>1</v>
      </c>
      <c r="J1067" t="s">
        <v>246</v>
      </c>
      <c r="K1067" s="1" t="s">
        <v>247</v>
      </c>
      <c r="L1067" s="1" t="s">
        <v>162</v>
      </c>
      <c r="M1067">
        <v>27</v>
      </c>
      <c r="N1067">
        <v>0</v>
      </c>
      <c r="O1067">
        <v>0</v>
      </c>
      <c r="P1067">
        <v>0</v>
      </c>
      <c r="R1067" s="1"/>
      <c r="S1067" s="1"/>
      <c r="T1067" s="1"/>
      <c r="U1067" s="1"/>
      <c r="V1067" s="1"/>
      <c r="W1067" s="1"/>
      <c r="X1067" t="str">
        <f>Block[[#This Row],[服装]]&amp;Block[[#This Row],[名前]]&amp;Block[[#This Row],[レアリティ]]</f>
        <v>サバゲ2五色工ICONIC</v>
      </c>
    </row>
    <row r="1068" spans="1:24" x14ac:dyDescent="0.25">
      <c r="A1068">
        <f>VLOOKUP(Block[[#This Row],[No用]],SetNo[[No.用]:[vlookup 用]],2,FALSE)</f>
        <v>274</v>
      </c>
      <c r="B1068">
        <f>IF(ROW()=2,1,IF(A1067&lt;&gt;Block[[#This Row],[No]],1,B1067+1))</f>
        <v>1</v>
      </c>
      <c r="C1068" t="s">
        <v>108</v>
      </c>
      <c r="D1068" t="s">
        <v>112</v>
      </c>
      <c r="E1068" t="s">
        <v>73</v>
      </c>
      <c r="F1068" t="s">
        <v>74</v>
      </c>
      <c r="G1068" t="s">
        <v>118</v>
      </c>
      <c r="H1068" t="s">
        <v>71</v>
      </c>
      <c r="I1068">
        <v>1</v>
      </c>
      <c r="J1068" t="s">
        <v>246</v>
      </c>
      <c r="K1068" t="s">
        <v>378</v>
      </c>
      <c r="L1068" t="s">
        <v>250</v>
      </c>
      <c r="M1068">
        <v>28</v>
      </c>
      <c r="N1068">
        <v>0</v>
      </c>
      <c r="O1068">
        <v>0</v>
      </c>
      <c r="P1068">
        <v>0</v>
      </c>
      <c r="X1068" t="str">
        <f>Block[[#This Row],[服装]]&amp;Block[[#This Row],[名前]]&amp;Block[[#This Row],[レアリティ]]</f>
        <v>ユニフォーム白布賢二郎ICONIC</v>
      </c>
    </row>
    <row r="1069" spans="1:24" x14ac:dyDescent="0.25">
      <c r="A1069">
        <f>VLOOKUP(Block[[#This Row],[No用]],SetNo[[No.用]:[vlookup 用]],2,FALSE)</f>
        <v>274</v>
      </c>
      <c r="B1069">
        <f>IF(ROW()=2,1,IF(A1068&lt;&gt;Block[[#This Row],[No]],1,B1068+1))</f>
        <v>2</v>
      </c>
      <c r="C1069" t="s">
        <v>108</v>
      </c>
      <c r="D1069" t="s">
        <v>112</v>
      </c>
      <c r="E1069" t="s">
        <v>73</v>
      </c>
      <c r="F1069" t="s">
        <v>74</v>
      </c>
      <c r="G1069" t="s">
        <v>118</v>
      </c>
      <c r="H1069" t="s">
        <v>71</v>
      </c>
      <c r="I1069">
        <v>1</v>
      </c>
      <c r="J1069" t="s">
        <v>246</v>
      </c>
      <c r="K1069" t="s">
        <v>379</v>
      </c>
      <c r="L1069" t="s">
        <v>250</v>
      </c>
      <c r="M1069">
        <v>28</v>
      </c>
      <c r="N1069">
        <v>0</v>
      </c>
      <c r="O1069">
        <v>0</v>
      </c>
      <c r="P1069">
        <v>0</v>
      </c>
      <c r="X1069" t="str">
        <f>Block[[#This Row],[服装]]&amp;Block[[#This Row],[名前]]&amp;Block[[#This Row],[レアリティ]]</f>
        <v>ユニフォーム白布賢二郎ICONIC</v>
      </c>
    </row>
    <row r="1070" spans="1:24" x14ac:dyDescent="0.25">
      <c r="A1070">
        <f>VLOOKUP(Block[[#This Row],[No用]],SetNo[[No.用]:[vlookup 用]],2,FALSE)</f>
        <v>274</v>
      </c>
      <c r="B1070">
        <f>IF(ROW()=2,1,IF(A1069&lt;&gt;Block[[#This Row],[No]],1,B1069+1))</f>
        <v>3</v>
      </c>
      <c r="C1070" t="s">
        <v>108</v>
      </c>
      <c r="D1070" t="s">
        <v>112</v>
      </c>
      <c r="E1070" t="s">
        <v>73</v>
      </c>
      <c r="F1070" t="s">
        <v>74</v>
      </c>
      <c r="G1070" t="s">
        <v>118</v>
      </c>
      <c r="H1070" t="s">
        <v>71</v>
      </c>
      <c r="I1070">
        <v>1</v>
      </c>
      <c r="J1070" t="s">
        <v>246</v>
      </c>
      <c r="K1070" s="1" t="s">
        <v>247</v>
      </c>
      <c r="L1070" t="s">
        <v>372</v>
      </c>
      <c r="M1070">
        <v>27</v>
      </c>
      <c r="N1070">
        <v>0</v>
      </c>
      <c r="O1070">
        <v>0</v>
      </c>
      <c r="P1070">
        <v>0</v>
      </c>
      <c r="X1070" t="str">
        <f>Block[[#This Row],[服装]]&amp;Block[[#This Row],[名前]]&amp;Block[[#This Row],[レアリティ]]</f>
        <v>ユニフォーム白布賢二郎ICONIC</v>
      </c>
    </row>
    <row r="1071" spans="1:24" x14ac:dyDescent="0.25">
      <c r="A1071">
        <f>VLOOKUP(Block[[#This Row],[No用]],SetNo[[No.用]:[vlookup 用]],2,FALSE)</f>
        <v>275</v>
      </c>
      <c r="B1071">
        <f>IF(ROW()=2,1,IF(A1070&lt;&gt;Block[[#This Row],[No]],1,B1070+1))</f>
        <v>1</v>
      </c>
      <c r="C1071" t="s">
        <v>365</v>
      </c>
      <c r="D1071" t="s">
        <v>366</v>
      </c>
      <c r="E1071" t="s">
        <v>24</v>
      </c>
      <c r="F1071" t="s">
        <v>31</v>
      </c>
      <c r="G1071" t="s">
        <v>157</v>
      </c>
      <c r="H1071" t="s">
        <v>71</v>
      </c>
      <c r="I1071">
        <v>1</v>
      </c>
      <c r="J1071" t="s">
        <v>246</v>
      </c>
      <c r="K1071" t="s">
        <v>378</v>
      </c>
      <c r="L1071" t="s">
        <v>250</v>
      </c>
      <c r="M1071">
        <v>28</v>
      </c>
      <c r="N1071">
        <v>0</v>
      </c>
      <c r="O1071">
        <v>0</v>
      </c>
      <c r="P1071">
        <v>0</v>
      </c>
      <c r="X1071" t="str">
        <f>Block[[#This Row],[服装]]&amp;Block[[#This Row],[名前]]&amp;Block[[#This Row],[レアリティ]]</f>
        <v>探偵白布賢二郎ICONIC</v>
      </c>
    </row>
    <row r="1072" spans="1:24" x14ac:dyDescent="0.25">
      <c r="A1072">
        <f>VLOOKUP(Block[[#This Row],[No用]],SetNo[[No.用]:[vlookup 用]],2,FALSE)</f>
        <v>275</v>
      </c>
      <c r="B1072">
        <f>IF(ROW()=2,1,IF(A1071&lt;&gt;Block[[#This Row],[No]],1,B1071+1))</f>
        <v>2</v>
      </c>
      <c r="C1072" t="s">
        <v>365</v>
      </c>
      <c r="D1072" t="s">
        <v>366</v>
      </c>
      <c r="E1072" t="s">
        <v>24</v>
      </c>
      <c r="F1072" t="s">
        <v>31</v>
      </c>
      <c r="G1072" t="s">
        <v>157</v>
      </c>
      <c r="H1072" t="s">
        <v>71</v>
      </c>
      <c r="I1072">
        <v>1</v>
      </c>
      <c r="J1072" t="s">
        <v>246</v>
      </c>
      <c r="K1072" t="s">
        <v>379</v>
      </c>
      <c r="L1072" t="s">
        <v>250</v>
      </c>
      <c r="M1072">
        <v>28</v>
      </c>
      <c r="N1072">
        <v>0</v>
      </c>
      <c r="O1072">
        <v>0</v>
      </c>
      <c r="P1072">
        <v>0</v>
      </c>
      <c r="X1072" t="str">
        <f>Block[[#This Row],[服装]]&amp;Block[[#This Row],[名前]]&amp;Block[[#This Row],[レアリティ]]</f>
        <v>探偵白布賢二郎ICONIC</v>
      </c>
    </row>
    <row r="1073" spans="1:24" x14ac:dyDescent="0.25">
      <c r="A1073">
        <f>VLOOKUP(Block[[#This Row],[No用]],SetNo[[No.用]:[vlookup 用]],2,FALSE)</f>
        <v>275</v>
      </c>
      <c r="B1073">
        <f>IF(ROW()=2,1,IF(A1072&lt;&gt;Block[[#This Row],[No]],1,B1072+1))</f>
        <v>3</v>
      </c>
      <c r="C1073" t="s">
        <v>365</v>
      </c>
      <c r="D1073" t="s">
        <v>366</v>
      </c>
      <c r="E1073" t="s">
        <v>24</v>
      </c>
      <c r="F1073" t="s">
        <v>31</v>
      </c>
      <c r="G1073" t="s">
        <v>157</v>
      </c>
      <c r="H1073" t="s">
        <v>71</v>
      </c>
      <c r="I1073">
        <v>1</v>
      </c>
      <c r="J1073" t="s">
        <v>246</v>
      </c>
      <c r="K1073" s="1" t="s">
        <v>247</v>
      </c>
      <c r="L1073" t="s">
        <v>372</v>
      </c>
      <c r="M1073">
        <v>27</v>
      </c>
      <c r="N1073">
        <v>0</v>
      </c>
      <c r="O1073">
        <v>0</v>
      </c>
      <c r="P1073">
        <v>0</v>
      </c>
      <c r="X1073" t="str">
        <f>Block[[#This Row],[服装]]&amp;Block[[#This Row],[名前]]&amp;Block[[#This Row],[レアリティ]]</f>
        <v>探偵白布賢二郎ICONIC</v>
      </c>
    </row>
    <row r="1074" spans="1:24" x14ac:dyDescent="0.25">
      <c r="A1074">
        <f>VLOOKUP(Block[[#This Row],[No用]],SetNo[[No.用]:[vlookup 用]],2,FALSE)</f>
        <v>276</v>
      </c>
      <c r="B1074">
        <f>IF(ROW()=2,1,IF(A1073&lt;&gt;Block[[#This Row],[No]],1,B1073+1))</f>
        <v>1</v>
      </c>
      <c r="C1074" s="1" t="s">
        <v>149</v>
      </c>
      <c r="D1074" s="1" t="s">
        <v>366</v>
      </c>
      <c r="E1074" s="1" t="s">
        <v>77</v>
      </c>
      <c r="F1074" s="1" t="s">
        <v>31</v>
      </c>
      <c r="G1074" s="1" t="s">
        <v>157</v>
      </c>
      <c r="H1074" t="s">
        <v>71</v>
      </c>
      <c r="I1074">
        <v>1</v>
      </c>
      <c r="J1074" t="s">
        <v>246</v>
      </c>
      <c r="K1074" t="s">
        <v>378</v>
      </c>
      <c r="L1074" t="s">
        <v>250</v>
      </c>
      <c r="M1074">
        <v>28</v>
      </c>
      <c r="N1074">
        <v>0</v>
      </c>
      <c r="O1074">
        <v>0</v>
      </c>
      <c r="P1074">
        <v>0</v>
      </c>
      <c r="X1074" t="str">
        <f>Block[[#This Row],[服装]]&amp;Block[[#This Row],[名前]]&amp;Block[[#This Row],[レアリティ]]</f>
        <v>制服白布賢二郎ICONIC</v>
      </c>
    </row>
    <row r="1075" spans="1:24" x14ac:dyDescent="0.25">
      <c r="A1075">
        <f>VLOOKUP(Block[[#This Row],[No用]],SetNo[[No.用]:[vlookup 用]],2,FALSE)</f>
        <v>276</v>
      </c>
      <c r="B1075">
        <f>IF(ROW()=2,1,IF(A1074&lt;&gt;Block[[#This Row],[No]],1,B1074+1))</f>
        <v>2</v>
      </c>
      <c r="C1075" s="1" t="s">
        <v>149</v>
      </c>
      <c r="D1075" s="1" t="s">
        <v>366</v>
      </c>
      <c r="E1075" s="1" t="s">
        <v>77</v>
      </c>
      <c r="F1075" s="1" t="s">
        <v>31</v>
      </c>
      <c r="G1075" s="1" t="s">
        <v>157</v>
      </c>
      <c r="H1075" t="s">
        <v>71</v>
      </c>
      <c r="I1075">
        <v>1</v>
      </c>
      <c r="J1075" t="s">
        <v>246</v>
      </c>
      <c r="K1075" t="s">
        <v>379</v>
      </c>
      <c r="L1075" t="s">
        <v>250</v>
      </c>
      <c r="M1075">
        <v>28</v>
      </c>
      <c r="N1075">
        <v>0</v>
      </c>
      <c r="O1075">
        <v>0</v>
      </c>
      <c r="P1075">
        <v>0</v>
      </c>
      <c r="X1075" t="str">
        <f>Block[[#This Row],[服装]]&amp;Block[[#This Row],[名前]]&amp;Block[[#This Row],[レアリティ]]</f>
        <v>制服白布賢二郎ICONIC</v>
      </c>
    </row>
    <row r="1076" spans="1:24" x14ac:dyDescent="0.25">
      <c r="A1076">
        <f>VLOOKUP(Block[[#This Row],[No用]],SetNo[[No.用]:[vlookup 用]],2,FALSE)</f>
        <v>276</v>
      </c>
      <c r="B1076">
        <f>IF(ROW()=2,1,IF(A1075&lt;&gt;Block[[#This Row],[No]],1,B1075+1))</f>
        <v>3</v>
      </c>
      <c r="C1076" s="1" t="s">
        <v>149</v>
      </c>
      <c r="D1076" s="1" t="s">
        <v>366</v>
      </c>
      <c r="E1076" s="1" t="s">
        <v>77</v>
      </c>
      <c r="F1076" s="1" t="s">
        <v>31</v>
      </c>
      <c r="G1076" s="1" t="s">
        <v>157</v>
      </c>
      <c r="H1076" t="s">
        <v>71</v>
      </c>
      <c r="I1076">
        <v>1</v>
      </c>
      <c r="J1076" t="s">
        <v>246</v>
      </c>
      <c r="K1076" s="1" t="s">
        <v>247</v>
      </c>
      <c r="L1076" t="s">
        <v>372</v>
      </c>
      <c r="M1076">
        <v>27</v>
      </c>
      <c r="N1076">
        <v>0</v>
      </c>
      <c r="O1076">
        <v>0</v>
      </c>
      <c r="P1076">
        <v>0</v>
      </c>
      <c r="X1076" t="str">
        <f>Block[[#This Row],[服装]]&amp;Block[[#This Row],[名前]]&amp;Block[[#This Row],[レアリティ]]</f>
        <v>制服白布賢二郎ICONIC</v>
      </c>
    </row>
    <row r="1077" spans="1:24" x14ac:dyDescent="0.25">
      <c r="A1077">
        <f>VLOOKUP(Block[[#This Row],[No用]],SetNo[[No.用]:[vlookup 用]],2,FALSE)</f>
        <v>277</v>
      </c>
      <c r="B1077">
        <f>IF(ROW()=2,1,IF(A1076&lt;&gt;Block[[#This Row],[No]],1,B1076+1))</f>
        <v>1</v>
      </c>
      <c r="C1077" s="1" t="s">
        <v>705</v>
      </c>
      <c r="D1077" s="1" t="s">
        <v>366</v>
      </c>
      <c r="E1077" s="1" t="s">
        <v>73</v>
      </c>
      <c r="F1077" s="1" t="s">
        <v>31</v>
      </c>
      <c r="G1077" s="1" t="s">
        <v>157</v>
      </c>
      <c r="H1077" s="1" t="s">
        <v>71</v>
      </c>
      <c r="I1077">
        <v>1</v>
      </c>
      <c r="J1077" t="s">
        <v>246</v>
      </c>
      <c r="K1077" t="s">
        <v>378</v>
      </c>
      <c r="L1077" t="s">
        <v>250</v>
      </c>
      <c r="M1077">
        <v>28</v>
      </c>
      <c r="N1077">
        <v>0</v>
      </c>
      <c r="O1077">
        <v>0</v>
      </c>
      <c r="P1077">
        <v>0</v>
      </c>
      <c r="X1077" t="str">
        <f>Block[[#This Row],[服装]]&amp;Block[[#This Row],[名前]]&amp;Block[[#This Row],[レアリティ]]</f>
        <v>バカンス白布賢二郎ICONIC</v>
      </c>
    </row>
    <row r="1078" spans="1:24" x14ac:dyDescent="0.25">
      <c r="A1078">
        <f>VLOOKUP(Block[[#This Row],[No用]],SetNo[[No.用]:[vlookup 用]],2,FALSE)</f>
        <v>277</v>
      </c>
      <c r="B1078">
        <f>IF(ROW()=2,1,IF(A1077&lt;&gt;Block[[#This Row],[No]],1,B1077+1))</f>
        <v>2</v>
      </c>
      <c r="C1078" s="1" t="s">
        <v>705</v>
      </c>
      <c r="D1078" s="1" t="s">
        <v>366</v>
      </c>
      <c r="E1078" s="1" t="s">
        <v>73</v>
      </c>
      <c r="F1078" s="1" t="s">
        <v>31</v>
      </c>
      <c r="G1078" s="1" t="s">
        <v>157</v>
      </c>
      <c r="H1078" s="1" t="s">
        <v>71</v>
      </c>
      <c r="I1078">
        <v>1</v>
      </c>
      <c r="J1078" t="s">
        <v>246</v>
      </c>
      <c r="K1078" t="s">
        <v>379</v>
      </c>
      <c r="L1078" t="s">
        <v>250</v>
      </c>
      <c r="M1078">
        <v>28</v>
      </c>
      <c r="N1078">
        <v>0</v>
      </c>
      <c r="O1078">
        <v>0</v>
      </c>
      <c r="P1078">
        <v>0</v>
      </c>
      <c r="X1078" t="str">
        <f>Block[[#This Row],[服装]]&amp;Block[[#This Row],[名前]]&amp;Block[[#This Row],[レアリティ]]</f>
        <v>バカンス白布賢二郎ICONIC</v>
      </c>
    </row>
    <row r="1079" spans="1:24" x14ac:dyDescent="0.25">
      <c r="A1079">
        <f>VLOOKUP(Block[[#This Row],[No用]],SetNo[[No.用]:[vlookup 用]],2,FALSE)</f>
        <v>277</v>
      </c>
      <c r="B1079">
        <f>IF(ROW()=2,1,IF(A1078&lt;&gt;Block[[#This Row],[No]],1,B1078+1))</f>
        <v>3</v>
      </c>
      <c r="C1079" s="1" t="s">
        <v>705</v>
      </c>
      <c r="D1079" s="1" t="s">
        <v>366</v>
      </c>
      <c r="E1079" s="1" t="s">
        <v>73</v>
      </c>
      <c r="F1079" s="1" t="s">
        <v>31</v>
      </c>
      <c r="G1079" s="1" t="s">
        <v>157</v>
      </c>
      <c r="H1079" s="1" t="s">
        <v>71</v>
      </c>
      <c r="I1079">
        <v>1</v>
      </c>
      <c r="J1079" t="s">
        <v>246</v>
      </c>
      <c r="K1079" s="1" t="s">
        <v>247</v>
      </c>
      <c r="L1079" s="1" t="s">
        <v>162</v>
      </c>
      <c r="M1079">
        <v>24</v>
      </c>
      <c r="N1079">
        <v>0</v>
      </c>
      <c r="O1079">
        <v>0</v>
      </c>
      <c r="P1079">
        <v>0</v>
      </c>
      <c r="X1079" t="str">
        <f>Block[[#This Row],[服装]]&amp;Block[[#This Row],[名前]]&amp;Block[[#This Row],[レアリティ]]</f>
        <v>バカンス白布賢二郎ICONIC</v>
      </c>
    </row>
    <row r="1080" spans="1:24" x14ac:dyDescent="0.25">
      <c r="A1080">
        <f>VLOOKUP(Block[[#This Row],[No用]],SetNo[[No.用]:[vlookup 用]],2,FALSE)</f>
        <v>278</v>
      </c>
      <c r="B1080">
        <f>IF(ROW()=2,1,IF(A1079&lt;&gt;Block[[#This Row],[No]],1,B1079+1))</f>
        <v>1</v>
      </c>
      <c r="C1080" s="1" t="s">
        <v>822</v>
      </c>
      <c r="D1080" s="1" t="s">
        <v>366</v>
      </c>
      <c r="E1080" s="1" t="s">
        <v>90</v>
      </c>
      <c r="F1080" s="1" t="s">
        <v>31</v>
      </c>
      <c r="G1080" s="1" t="s">
        <v>157</v>
      </c>
      <c r="H1080" s="1" t="s">
        <v>71</v>
      </c>
      <c r="I1080">
        <v>1</v>
      </c>
      <c r="J1080" t="s">
        <v>246</v>
      </c>
      <c r="K1080" t="s">
        <v>378</v>
      </c>
      <c r="L1080" t="s">
        <v>250</v>
      </c>
      <c r="M1080">
        <v>28</v>
      </c>
      <c r="N1080">
        <v>0</v>
      </c>
      <c r="O1080">
        <v>0</v>
      </c>
      <c r="P1080">
        <v>0</v>
      </c>
      <c r="X1080" t="str">
        <f>Block[[#This Row],[服装]]&amp;Block[[#This Row],[名前]]&amp;Block[[#This Row],[レアリティ]]</f>
        <v>路地裏2白布賢二郎ICONIC</v>
      </c>
    </row>
    <row r="1081" spans="1:24" x14ac:dyDescent="0.25">
      <c r="A1081">
        <f>VLOOKUP(Block[[#This Row],[No用]],SetNo[[No.用]:[vlookup 用]],2,FALSE)</f>
        <v>278</v>
      </c>
      <c r="B1081">
        <f>IF(ROW()=2,1,IF(A1080&lt;&gt;Block[[#This Row],[No]],1,B1080+1))</f>
        <v>2</v>
      </c>
      <c r="C1081" s="1" t="s">
        <v>822</v>
      </c>
      <c r="D1081" s="1" t="s">
        <v>366</v>
      </c>
      <c r="E1081" s="1" t="s">
        <v>90</v>
      </c>
      <c r="F1081" s="1" t="s">
        <v>31</v>
      </c>
      <c r="G1081" s="1" t="s">
        <v>157</v>
      </c>
      <c r="H1081" s="1" t="s">
        <v>71</v>
      </c>
      <c r="I1081">
        <v>1</v>
      </c>
      <c r="J1081" t="s">
        <v>246</v>
      </c>
      <c r="K1081" t="s">
        <v>379</v>
      </c>
      <c r="L1081" t="s">
        <v>250</v>
      </c>
      <c r="M1081">
        <v>28</v>
      </c>
      <c r="N1081">
        <v>0</v>
      </c>
      <c r="O1081">
        <v>0</v>
      </c>
      <c r="P1081">
        <v>0</v>
      </c>
      <c r="X1081" t="str">
        <f>Block[[#This Row],[服装]]&amp;Block[[#This Row],[名前]]&amp;Block[[#This Row],[レアリティ]]</f>
        <v>路地裏2白布賢二郎ICONIC</v>
      </c>
    </row>
    <row r="1082" spans="1:24" x14ac:dyDescent="0.25">
      <c r="A1082">
        <f>VLOOKUP(Block[[#This Row],[No用]],SetNo[[No.用]:[vlookup 用]],2,FALSE)</f>
        <v>278</v>
      </c>
      <c r="B1082">
        <f>IF(ROW()=2,1,IF(A1081&lt;&gt;Block[[#This Row],[No]],1,B1081+1))</f>
        <v>3</v>
      </c>
      <c r="C1082" s="1" t="s">
        <v>822</v>
      </c>
      <c r="D1082" s="1" t="s">
        <v>366</v>
      </c>
      <c r="E1082" s="1" t="s">
        <v>90</v>
      </c>
      <c r="F1082" s="1" t="s">
        <v>31</v>
      </c>
      <c r="G1082" s="1" t="s">
        <v>157</v>
      </c>
      <c r="H1082" s="1" t="s">
        <v>71</v>
      </c>
      <c r="I1082">
        <v>1</v>
      </c>
      <c r="J1082" t="s">
        <v>246</v>
      </c>
      <c r="K1082" s="1" t="s">
        <v>247</v>
      </c>
      <c r="L1082" s="1" t="s">
        <v>178</v>
      </c>
      <c r="M1082">
        <v>27</v>
      </c>
      <c r="N1082">
        <v>0</v>
      </c>
      <c r="O1082">
        <v>0</v>
      </c>
      <c r="P1082">
        <v>0</v>
      </c>
      <c r="X1082" t="str">
        <f>Block[[#This Row],[服装]]&amp;Block[[#This Row],[名前]]&amp;Block[[#This Row],[レアリティ]]</f>
        <v>路地裏2白布賢二郎ICONIC</v>
      </c>
    </row>
    <row r="1083" spans="1:24" x14ac:dyDescent="0.25">
      <c r="A1083">
        <f>VLOOKUP(Block[[#This Row],[No用]],SetNo[[No.用]:[vlookup 用]],2,FALSE)</f>
        <v>279</v>
      </c>
      <c r="B1083">
        <f>IF(ROW()=2,1,IF(A1082&lt;&gt;Block[[#This Row],[No]],1,B1082+1))</f>
        <v>1</v>
      </c>
      <c r="C1083" s="1" t="s">
        <v>1113</v>
      </c>
      <c r="D1083" s="1" t="s">
        <v>366</v>
      </c>
      <c r="E1083" s="1" t="s">
        <v>77</v>
      </c>
      <c r="F1083" s="1" t="s">
        <v>31</v>
      </c>
      <c r="G1083" s="1" t="s">
        <v>157</v>
      </c>
      <c r="H1083" s="1" t="s">
        <v>71</v>
      </c>
      <c r="I1083">
        <v>1</v>
      </c>
      <c r="J1083" t="s">
        <v>246</v>
      </c>
      <c r="K1083" t="s">
        <v>378</v>
      </c>
      <c r="L1083" t="s">
        <v>250</v>
      </c>
      <c r="M1083">
        <v>28</v>
      </c>
      <c r="N1083">
        <v>0</v>
      </c>
      <c r="O1083">
        <v>0</v>
      </c>
      <c r="P1083">
        <v>0</v>
      </c>
      <c r="X1083" t="str">
        <f>Block[[#This Row],[服装]]&amp;Block[[#This Row],[名前]]&amp;Block[[#This Row],[レアリティ]]</f>
        <v>文化祭3白布賢二郎ICONIC</v>
      </c>
    </row>
    <row r="1084" spans="1:24" x14ac:dyDescent="0.25">
      <c r="A1084">
        <f>VLOOKUP(Block[[#This Row],[No用]],SetNo[[No.用]:[vlookup 用]],2,FALSE)</f>
        <v>279</v>
      </c>
      <c r="B1084">
        <f>IF(ROW()=2,1,IF(A1083&lt;&gt;Block[[#This Row],[No]],1,B1083+1))</f>
        <v>2</v>
      </c>
      <c r="C1084" s="1" t="s">
        <v>1113</v>
      </c>
      <c r="D1084" s="1" t="s">
        <v>366</v>
      </c>
      <c r="E1084" s="1" t="s">
        <v>77</v>
      </c>
      <c r="F1084" s="1" t="s">
        <v>31</v>
      </c>
      <c r="G1084" s="1" t="s">
        <v>157</v>
      </c>
      <c r="H1084" s="1" t="s">
        <v>71</v>
      </c>
      <c r="I1084">
        <v>1</v>
      </c>
      <c r="J1084" t="s">
        <v>246</v>
      </c>
      <c r="K1084" t="s">
        <v>379</v>
      </c>
      <c r="L1084" t="s">
        <v>250</v>
      </c>
      <c r="M1084">
        <v>28</v>
      </c>
      <c r="N1084">
        <v>0</v>
      </c>
      <c r="O1084">
        <v>0</v>
      </c>
      <c r="P1084">
        <v>0</v>
      </c>
      <c r="X1084" t="str">
        <f>Block[[#This Row],[服装]]&amp;Block[[#This Row],[名前]]&amp;Block[[#This Row],[レアリティ]]</f>
        <v>文化祭3白布賢二郎ICONIC</v>
      </c>
    </row>
    <row r="1085" spans="1:24" x14ac:dyDescent="0.25">
      <c r="A1085">
        <f>VLOOKUP(Block[[#This Row],[No用]],SetNo[[No.用]:[vlookup 用]],2,FALSE)</f>
        <v>279</v>
      </c>
      <c r="B1085">
        <f>IF(ROW()=2,1,IF(A1084&lt;&gt;Block[[#This Row],[No]],1,B1084+1))</f>
        <v>3</v>
      </c>
      <c r="C1085" s="1" t="s">
        <v>1113</v>
      </c>
      <c r="D1085" s="1" t="s">
        <v>366</v>
      </c>
      <c r="E1085" s="1" t="s">
        <v>77</v>
      </c>
      <c r="F1085" s="1" t="s">
        <v>31</v>
      </c>
      <c r="G1085" s="1" t="s">
        <v>157</v>
      </c>
      <c r="H1085" s="1" t="s">
        <v>71</v>
      </c>
      <c r="I1085">
        <v>1</v>
      </c>
      <c r="J1085" t="s">
        <v>246</v>
      </c>
      <c r="K1085" s="1" t="s">
        <v>247</v>
      </c>
      <c r="L1085" s="1" t="s">
        <v>178</v>
      </c>
      <c r="M1085">
        <v>27</v>
      </c>
      <c r="N1085">
        <v>0</v>
      </c>
      <c r="O1085">
        <v>0</v>
      </c>
      <c r="P1085">
        <v>0</v>
      </c>
      <c r="X1085" t="str">
        <f>Block[[#This Row],[服装]]&amp;Block[[#This Row],[名前]]&amp;Block[[#This Row],[レアリティ]]</f>
        <v>文化祭3白布賢二郎ICONIC</v>
      </c>
    </row>
    <row r="1086" spans="1:24" x14ac:dyDescent="0.25">
      <c r="A1086">
        <f>VLOOKUP(Block[[#This Row],[No用]],SetNo[[No.用]:[vlookup 用]],2,FALSE)</f>
        <v>280</v>
      </c>
      <c r="B1086">
        <f>IF(ROW()=2,1,IF(A1085&lt;&gt;Block[[#This Row],[No]],1,B1085+1))</f>
        <v>1</v>
      </c>
      <c r="C1086" s="1" t="s">
        <v>1502</v>
      </c>
      <c r="D1086" s="1" t="s">
        <v>366</v>
      </c>
      <c r="E1086" s="1" t="s">
        <v>73</v>
      </c>
      <c r="F1086" s="1" t="s">
        <v>31</v>
      </c>
      <c r="G1086" s="1" t="s">
        <v>157</v>
      </c>
      <c r="H1086" s="1" t="s">
        <v>71</v>
      </c>
      <c r="I1086">
        <v>1</v>
      </c>
      <c r="J1086" t="s">
        <v>246</v>
      </c>
      <c r="K1086" t="s">
        <v>378</v>
      </c>
      <c r="L1086" t="s">
        <v>250</v>
      </c>
      <c r="M1086">
        <v>28</v>
      </c>
      <c r="N1086">
        <v>0</v>
      </c>
      <c r="O1086">
        <v>0</v>
      </c>
      <c r="P1086">
        <v>0</v>
      </c>
      <c r="X1086" t="str">
        <f>Block[[#This Row],[服装]]&amp;Block[[#This Row],[名前]]&amp;Block[[#This Row],[レアリティ]]</f>
        <v>3周年白布賢二郎ICONIC</v>
      </c>
    </row>
    <row r="1087" spans="1:24" x14ac:dyDescent="0.25">
      <c r="A1087">
        <f>VLOOKUP(Block[[#This Row],[No用]],SetNo[[No.用]:[vlookup 用]],2,FALSE)</f>
        <v>280</v>
      </c>
      <c r="B1087">
        <f>IF(ROW()=2,1,IF(A1086&lt;&gt;Block[[#This Row],[No]],1,B1086+1))</f>
        <v>2</v>
      </c>
      <c r="C1087" s="1" t="s">
        <v>1502</v>
      </c>
      <c r="D1087" s="1" t="s">
        <v>366</v>
      </c>
      <c r="E1087" s="1" t="s">
        <v>73</v>
      </c>
      <c r="F1087" s="1" t="s">
        <v>31</v>
      </c>
      <c r="G1087" s="1" t="s">
        <v>157</v>
      </c>
      <c r="H1087" s="1" t="s">
        <v>71</v>
      </c>
      <c r="I1087">
        <v>1</v>
      </c>
      <c r="J1087" t="s">
        <v>246</v>
      </c>
      <c r="K1087" t="s">
        <v>379</v>
      </c>
      <c r="L1087" t="s">
        <v>250</v>
      </c>
      <c r="M1087">
        <v>28</v>
      </c>
      <c r="N1087">
        <v>0</v>
      </c>
      <c r="O1087">
        <v>0</v>
      </c>
      <c r="P1087">
        <v>0</v>
      </c>
      <c r="X1087" t="str">
        <f>Block[[#This Row],[服装]]&amp;Block[[#This Row],[名前]]&amp;Block[[#This Row],[レアリティ]]</f>
        <v>3周年白布賢二郎ICONIC</v>
      </c>
    </row>
    <row r="1088" spans="1:24" x14ac:dyDescent="0.25">
      <c r="A1088">
        <f>VLOOKUP(Block[[#This Row],[No用]],SetNo[[No.用]:[vlookup 用]],2,FALSE)</f>
        <v>280</v>
      </c>
      <c r="B1088">
        <f>IF(ROW()=2,1,IF(A1087&lt;&gt;Block[[#This Row],[No]],1,B1087+1))</f>
        <v>3</v>
      </c>
      <c r="C1088" s="1" t="s">
        <v>1502</v>
      </c>
      <c r="D1088" s="1" t="s">
        <v>366</v>
      </c>
      <c r="E1088" s="1" t="s">
        <v>73</v>
      </c>
      <c r="F1088" s="1" t="s">
        <v>31</v>
      </c>
      <c r="G1088" s="1" t="s">
        <v>157</v>
      </c>
      <c r="H1088" s="1" t="s">
        <v>71</v>
      </c>
      <c r="I1088">
        <v>1</v>
      </c>
      <c r="J1088" t="s">
        <v>246</v>
      </c>
      <c r="K1088" s="1" t="s">
        <v>247</v>
      </c>
      <c r="L1088" s="1" t="s">
        <v>178</v>
      </c>
      <c r="M1088">
        <v>27</v>
      </c>
      <c r="N1088">
        <v>0</v>
      </c>
      <c r="O1088">
        <v>0</v>
      </c>
      <c r="P1088">
        <v>0</v>
      </c>
      <c r="X1088" t="str">
        <f>Block[[#This Row],[服装]]&amp;Block[[#This Row],[名前]]&amp;Block[[#This Row],[レアリティ]]</f>
        <v>3周年白布賢二郎ICONIC</v>
      </c>
    </row>
    <row r="1089" spans="1:24" x14ac:dyDescent="0.25">
      <c r="A1089">
        <f>VLOOKUP(Block[[#This Row],[No用]],SetNo[[No.用]:[vlookup 用]],2,FALSE)</f>
        <v>281</v>
      </c>
      <c r="B1089">
        <f>IF(ROW()=2,1,IF(A1085&lt;&gt;Block[[#This Row],[No]],1,B1085+1))</f>
        <v>1</v>
      </c>
      <c r="C1089" t="s">
        <v>108</v>
      </c>
      <c r="D1089" t="s">
        <v>113</v>
      </c>
      <c r="E1089" t="s">
        <v>73</v>
      </c>
      <c r="F1089" t="s">
        <v>78</v>
      </c>
      <c r="G1089" t="s">
        <v>118</v>
      </c>
      <c r="H1089" t="s">
        <v>71</v>
      </c>
      <c r="I1089">
        <v>1</v>
      </c>
      <c r="J1089" t="s">
        <v>246</v>
      </c>
      <c r="K1089" s="1" t="s">
        <v>174</v>
      </c>
      <c r="L1089" t="s">
        <v>372</v>
      </c>
      <c r="M1089">
        <v>27</v>
      </c>
      <c r="N1089">
        <v>0</v>
      </c>
      <c r="O1089">
        <v>0</v>
      </c>
      <c r="P1089">
        <v>0</v>
      </c>
      <c r="X1089" t="str">
        <f>Block[[#This Row],[服装]]&amp;Block[[#This Row],[名前]]&amp;Block[[#This Row],[レアリティ]]</f>
        <v>ユニフォーム大平獅音ICONIC</v>
      </c>
    </row>
    <row r="1090" spans="1:24" x14ac:dyDescent="0.25">
      <c r="A1090">
        <f>VLOOKUP(Block[[#This Row],[No用]],SetNo[[No.用]:[vlookup 用]],2,FALSE)</f>
        <v>281</v>
      </c>
      <c r="B1090">
        <f>IF(ROW()=2,1,IF(A1089&lt;&gt;Block[[#This Row],[No]],1,B1089+1))</f>
        <v>2</v>
      </c>
      <c r="C1090" t="s">
        <v>108</v>
      </c>
      <c r="D1090" t="s">
        <v>113</v>
      </c>
      <c r="E1090" t="s">
        <v>73</v>
      </c>
      <c r="F1090" t="s">
        <v>78</v>
      </c>
      <c r="G1090" t="s">
        <v>118</v>
      </c>
      <c r="H1090" t="s">
        <v>71</v>
      </c>
      <c r="I1090">
        <v>1</v>
      </c>
      <c r="J1090" t="s">
        <v>246</v>
      </c>
      <c r="K1090" s="1" t="s">
        <v>175</v>
      </c>
      <c r="L1090" t="s">
        <v>372</v>
      </c>
      <c r="M1090">
        <v>27</v>
      </c>
      <c r="N1090">
        <v>0</v>
      </c>
      <c r="O1090">
        <v>0</v>
      </c>
      <c r="P1090">
        <v>0</v>
      </c>
      <c r="X1090" t="str">
        <f>Block[[#This Row],[服装]]&amp;Block[[#This Row],[名前]]&amp;Block[[#This Row],[レアリティ]]</f>
        <v>ユニフォーム大平獅音ICONIC</v>
      </c>
    </row>
    <row r="1091" spans="1:24" x14ac:dyDescent="0.25">
      <c r="A1091">
        <f>VLOOKUP(Block[[#This Row],[No用]],SetNo[[No.用]:[vlookup 用]],2,FALSE)</f>
        <v>281</v>
      </c>
      <c r="B1091">
        <f>IF(ROW()=2,1,IF(A1090&lt;&gt;Block[[#This Row],[No]],1,B1090+1))</f>
        <v>3</v>
      </c>
      <c r="C1091" t="s">
        <v>108</v>
      </c>
      <c r="D1091" t="s">
        <v>113</v>
      </c>
      <c r="E1091" t="s">
        <v>73</v>
      </c>
      <c r="F1091" t="s">
        <v>78</v>
      </c>
      <c r="G1091" t="s">
        <v>118</v>
      </c>
      <c r="H1091" t="s">
        <v>71</v>
      </c>
      <c r="I1091">
        <v>1</v>
      </c>
      <c r="J1091" t="s">
        <v>246</v>
      </c>
      <c r="K1091" s="1" t="s">
        <v>247</v>
      </c>
      <c r="L1091" t="s">
        <v>372</v>
      </c>
      <c r="M1091">
        <v>27</v>
      </c>
      <c r="N1091">
        <v>0</v>
      </c>
      <c r="O1091">
        <v>0</v>
      </c>
      <c r="P1091">
        <v>0</v>
      </c>
      <c r="X1091" t="str">
        <f>Block[[#This Row],[服装]]&amp;Block[[#This Row],[名前]]&amp;Block[[#This Row],[レアリティ]]</f>
        <v>ユニフォーム大平獅音ICONIC</v>
      </c>
    </row>
    <row r="1092" spans="1:24" x14ac:dyDescent="0.25">
      <c r="A1092">
        <f>VLOOKUP(Block[[#This Row],[No用]],SetNo[[No.用]:[vlookup 用]],2,FALSE)</f>
        <v>282</v>
      </c>
      <c r="B1092">
        <f>IF(ROW()=2,1,IF(A1091&lt;&gt;Block[[#This Row],[No]],1,B1091+1))</f>
        <v>1</v>
      </c>
      <c r="C1092" s="1" t="s">
        <v>1559</v>
      </c>
      <c r="D1092" s="1" t="s">
        <v>113</v>
      </c>
      <c r="E1092" s="1" t="s">
        <v>90</v>
      </c>
      <c r="F1092" s="1" t="s">
        <v>78</v>
      </c>
      <c r="G1092" s="1" t="s">
        <v>118</v>
      </c>
      <c r="H1092" s="1" t="s">
        <v>71</v>
      </c>
      <c r="I1092">
        <v>1</v>
      </c>
      <c r="J1092" t="s">
        <v>246</v>
      </c>
      <c r="K1092" s="1" t="s">
        <v>174</v>
      </c>
      <c r="L1092" s="1" t="s">
        <v>178</v>
      </c>
      <c r="M1092">
        <v>30</v>
      </c>
      <c r="N1092">
        <v>0</v>
      </c>
      <c r="O1092">
        <v>0</v>
      </c>
      <c r="P1092">
        <v>0</v>
      </c>
      <c r="X1092" t="str">
        <f>Block[[#This Row],[服装]]&amp;Block[[#This Row],[名前]]&amp;Block[[#This Row],[レアリティ]]</f>
        <v>格ゲー大平獅音ICONIC</v>
      </c>
    </row>
    <row r="1093" spans="1:24" x14ac:dyDescent="0.25">
      <c r="A1093">
        <f>VLOOKUP(Block[[#This Row],[No用]],SetNo[[No.用]:[vlookup 用]],2,FALSE)</f>
        <v>282</v>
      </c>
      <c r="B1093">
        <f>IF(ROW()=2,1,IF(A1092&lt;&gt;Block[[#This Row],[No]],1,B1092+1))</f>
        <v>2</v>
      </c>
      <c r="C1093" s="1" t="s">
        <v>1559</v>
      </c>
      <c r="D1093" s="1" t="s">
        <v>113</v>
      </c>
      <c r="E1093" s="1" t="s">
        <v>90</v>
      </c>
      <c r="F1093" s="1" t="s">
        <v>78</v>
      </c>
      <c r="G1093" s="1" t="s">
        <v>118</v>
      </c>
      <c r="H1093" s="1" t="s">
        <v>71</v>
      </c>
      <c r="I1093">
        <v>1</v>
      </c>
      <c r="J1093" t="s">
        <v>246</v>
      </c>
      <c r="K1093" s="1" t="s">
        <v>175</v>
      </c>
      <c r="L1093" s="1" t="s">
        <v>178</v>
      </c>
      <c r="M1093">
        <v>30</v>
      </c>
      <c r="N1093">
        <v>0</v>
      </c>
      <c r="O1093">
        <v>0</v>
      </c>
      <c r="P1093">
        <v>0</v>
      </c>
      <c r="X1093" t="str">
        <f>Block[[#This Row],[服装]]&amp;Block[[#This Row],[名前]]&amp;Block[[#This Row],[レアリティ]]</f>
        <v>格ゲー大平獅音ICONIC</v>
      </c>
    </row>
    <row r="1094" spans="1:24" x14ac:dyDescent="0.25">
      <c r="A1094">
        <f>VLOOKUP(Block[[#This Row],[No用]],SetNo[[No.用]:[vlookup 用]],2,FALSE)</f>
        <v>282</v>
      </c>
      <c r="B1094">
        <f>IF(ROW()=2,1,IF(A1093&lt;&gt;Block[[#This Row],[No]],1,B1093+1))</f>
        <v>3</v>
      </c>
      <c r="C1094" s="1" t="s">
        <v>1559</v>
      </c>
      <c r="D1094" s="1" t="s">
        <v>113</v>
      </c>
      <c r="E1094" s="1" t="s">
        <v>90</v>
      </c>
      <c r="F1094" s="1" t="s">
        <v>78</v>
      </c>
      <c r="G1094" s="1" t="s">
        <v>118</v>
      </c>
      <c r="H1094" s="1" t="s">
        <v>71</v>
      </c>
      <c r="I1094">
        <v>1</v>
      </c>
      <c r="J1094" t="s">
        <v>246</v>
      </c>
      <c r="K1094" s="1" t="s">
        <v>247</v>
      </c>
      <c r="L1094" s="1" t="s">
        <v>162</v>
      </c>
      <c r="M1094">
        <v>27</v>
      </c>
      <c r="N1094">
        <v>0</v>
      </c>
      <c r="O1094">
        <v>0</v>
      </c>
      <c r="P1094">
        <v>0</v>
      </c>
      <c r="X1094" t="str">
        <f>Block[[#This Row],[服装]]&amp;Block[[#This Row],[名前]]&amp;Block[[#This Row],[レアリティ]]</f>
        <v>格ゲー大平獅音ICONIC</v>
      </c>
    </row>
    <row r="1095" spans="1:24" x14ac:dyDescent="0.25">
      <c r="A1095">
        <f>VLOOKUP(Block[[#This Row],[No用]],SetNo[[No.用]:[vlookup 用]],2,FALSE)</f>
        <v>282</v>
      </c>
      <c r="B1095">
        <f>IF(ROW()=2,1,IF(A1094&lt;&gt;Block[[#This Row],[No]],1,B1094+1))</f>
        <v>4</v>
      </c>
      <c r="C1095" s="1" t="s">
        <v>1559</v>
      </c>
      <c r="D1095" s="1" t="s">
        <v>113</v>
      </c>
      <c r="E1095" s="1" t="s">
        <v>90</v>
      </c>
      <c r="F1095" s="1" t="s">
        <v>78</v>
      </c>
      <c r="G1095" s="1" t="s">
        <v>118</v>
      </c>
      <c r="H1095" s="1" t="s">
        <v>71</v>
      </c>
      <c r="I1095">
        <v>1</v>
      </c>
      <c r="J1095" t="s">
        <v>246</v>
      </c>
      <c r="K1095" s="1" t="s">
        <v>183</v>
      </c>
      <c r="L1095" s="1" t="s">
        <v>224</v>
      </c>
      <c r="M1095">
        <v>49</v>
      </c>
      <c r="N1095">
        <v>0</v>
      </c>
      <c r="O1095">
        <v>59</v>
      </c>
      <c r="P1095">
        <v>0</v>
      </c>
      <c r="W1095" s="1" t="s">
        <v>1669</v>
      </c>
      <c r="X1095" t="str">
        <f>Block[[#This Row],[服装]]&amp;Block[[#This Row],[名前]]&amp;Block[[#This Row],[レアリティ]]</f>
        <v>格ゲー大平獅音ICONIC</v>
      </c>
    </row>
    <row r="1096" spans="1:24" x14ac:dyDescent="0.25">
      <c r="A1096">
        <f>VLOOKUP(Block[[#This Row],[No用]],SetNo[[No.用]:[vlookup 用]],2,FALSE)</f>
        <v>283</v>
      </c>
      <c r="B1096">
        <f>IF(ROW()=2,1,IF(A1091&lt;&gt;Block[[#This Row],[No]],1,B1091+1))</f>
        <v>1</v>
      </c>
      <c r="C1096" t="s">
        <v>108</v>
      </c>
      <c r="D1096" t="s">
        <v>114</v>
      </c>
      <c r="E1096" t="s">
        <v>73</v>
      </c>
      <c r="F1096" t="s">
        <v>82</v>
      </c>
      <c r="G1096" t="s">
        <v>118</v>
      </c>
      <c r="H1096" t="s">
        <v>71</v>
      </c>
      <c r="I1096">
        <v>1</v>
      </c>
      <c r="J1096" t="s">
        <v>246</v>
      </c>
      <c r="K1096" s="1" t="s">
        <v>174</v>
      </c>
      <c r="L1096" s="1" t="s">
        <v>173</v>
      </c>
      <c r="M1096">
        <v>39</v>
      </c>
      <c r="N1096">
        <v>0</v>
      </c>
      <c r="O1096">
        <v>0</v>
      </c>
      <c r="P1096">
        <v>0</v>
      </c>
      <c r="X1096" t="str">
        <f>Block[[#This Row],[服装]]&amp;Block[[#This Row],[名前]]&amp;Block[[#This Row],[レアリティ]]</f>
        <v>ユニフォーム川西太一ICONIC</v>
      </c>
    </row>
    <row r="1097" spans="1:24" x14ac:dyDescent="0.25">
      <c r="A1097">
        <f>VLOOKUP(Block[[#This Row],[No用]],SetNo[[No.用]:[vlookup 用]],2,FALSE)</f>
        <v>283</v>
      </c>
      <c r="B1097">
        <f>IF(ROW()=2,1,IF(A1096&lt;&gt;Block[[#This Row],[No]],1,B1096+1))</f>
        <v>2</v>
      </c>
      <c r="C1097" t="s">
        <v>108</v>
      </c>
      <c r="D1097" t="s">
        <v>114</v>
      </c>
      <c r="E1097" t="s">
        <v>73</v>
      </c>
      <c r="F1097" t="s">
        <v>82</v>
      </c>
      <c r="G1097" t="s">
        <v>118</v>
      </c>
      <c r="H1097" t="s">
        <v>71</v>
      </c>
      <c r="I1097">
        <v>1</v>
      </c>
      <c r="J1097" t="s">
        <v>246</v>
      </c>
      <c r="K1097" s="1" t="s">
        <v>175</v>
      </c>
      <c r="L1097" s="1" t="s">
        <v>173</v>
      </c>
      <c r="M1097">
        <v>39</v>
      </c>
      <c r="N1097">
        <v>0</v>
      </c>
      <c r="O1097">
        <v>0</v>
      </c>
      <c r="P1097">
        <v>0</v>
      </c>
      <c r="X1097" t="str">
        <f>Block[[#This Row],[服装]]&amp;Block[[#This Row],[名前]]&amp;Block[[#This Row],[レアリティ]]</f>
        <v>ユニフォーム川西太一ICONIC</v>
      </c>
    </row>
    <row r="1098" spans="1:24" x14ac:dyDescent="0.25">
      <c r="A1098">
        <f>VLOOKUP(Block[[#This Row],[No用]],SetNo[[No.用]:[vlookup 用]],2,FALSE)</f>
        <v>283</v>
      </c>
      <c r="B1098">
        <f>IF(ROW()=2,1,IF(A1097&lt;&gt;Block[[#This Row],[No]],1,B1097+1))</f>
        <v>3</v>
      </c>
      <c r="C1098" t="s">
        <v>108</v>
      </c>
      <c r="D1098" t="s">
        <v>114</v>
      </c>
      <c r="E1098" t="s">
        <v>73</v>
      </c>
      <c r="F1098" t="s">
        <v>82</v>
      </c>
      <c r="G1098" t="s">
        <v>118</v>
      </c>
      <c r="H1098" t="s">
        <v>71</v>
      </c>
      <c r="I1098">
        <v>1</v>
      </c>
      <c r="J1098" t="s">
        <v>246</v>
      </c>
      <c r="K1098" s="1" t="s">
        <v>176</v>
      </c>
      <c r="L1098" s="1" t="s">
        <v>162</v>
      </c>
      <c r="M1098">
        <v>36</v>
      </c>
      <c r="N1098">
        <v>0</v>
      </c>
      <c r="O1098">
        <v>0</v>
      </c>
      <c r="P1098">
        <v>0</v>
      </c>
      <c r="X1098" t="str">
        <f>Block[[#This Row],[服装]]&amp;Block[[#This Row],[名前]]&amp;Block[[#This Row],[レアリティ]]</f>
        <v>ユニフォーム川西太一ICONIC</v>
      </c>
    </row>
    <row r="1099" spans="1:24" x14ac:dyDescent="0.25">
      <c r="A1099">
        <f>VLOOKUP(Block[[#This Row],[No用]],SetNo[[No.用]:[vlookup 用]],2,FALSE)</f>
        <v>283</v>
      </c>
      <c r="B1099">
        <f>IF(ROW()=2,1,IF(A1098&lt;&gt;Block[[#This Row],[No]],1,B1098+1))</f>
        <v>4</v>
      </c>
      <c r="C1099" t="s">
        <v>108</v>
      </c>
      <c r="D1099" t="s">
        <v>114</v>
      </c>
      <c r="E1099" t="s">
        <v>73</v>
      </c>
      <c r="F1099" t="s">
        <v>82</v>
      </c>
      <c r="G1099" t="s">
        <v>118</v>
      </c>
      <c r="H1099" t="s">
        <v>71</v>
      </c>
      <c r="I1099">
        <v>1</v>
      </c>
      <c r="J1099" t="s">
        <v>246</v>
      </c>
      <c r="K1099" s="1" t="s">
        <v>233</v>
      </c>
      <c r="L1099" s="1" t="s">
        <v>162</v>
      </c>
      <c r="M1099">
        <v>36</v>
      </c>
      <c r="N1099">
        <v>0</v>
      </c>
      <c r="O1099">
        <v>0</v>
      </c>
      <c r="P1099">
        <v>0</v>
      </c>
      <c r="X1099" t="str">
        <f>Block[[#This Row],[服装]]&amp;Block[[#This Row],[名前]]&amp;Block[[#This Row],[レアリティ]]</f>
        <v>ユニフォーム川西太一ICONIC</v>
      </c>
    </row>
    <row r="1100" spans="1:24" x14ac:dyDescent="0.25">
      <c r="A1100">
        <f>VLOOKUP(Block[[#This Row],[No用]],SetNo[[No.用]:[vlookup 用]],2,FALSE)</f>
        <v>283</v>
      </c>
      <c r="B1100">
        <f>IF(ROW()=2,1,IF(A1099&lt;&gt;Block[[#This Row],[No]],1,B1099+1))</f>
        <v>5</v>
      </c>
      <c r="C1100" t="s">
        <v>108</v>
      </c>
      <c r="D1100" t="s">
        <v>114</v>
      </c>
      <c r="E1100" t="s">
        <v>73</v>
      </c>
      <c r="F1100" t="s">
        <v>82</v>
      </c>
      <c r="G1100" t="s">
        <v>118</v>
      </c>
      <c r="H1100" t="s">
        <v>71</v>
      </c>
      <c r="I1100">
        <v>1</v>
      </c>
      <c r="J1100" t="s">
        <v>246</v>
      </c>
      <c r="K1100" s="1" t="s">
        <v>179</v>
      </c>
      <c r="L1100" s="1" t="s">
        <v>173</v>
      </c>
      <c r="M1100">
        <v>47</v>
      </c>
      <c r="N1100">
        <v>0</v>
      </c>
      <c r="O1100">
        <v>0</v>
      </c>
      <c r="P1100">
        <v>0</v>
      </c>
      <c r="X1100" t="str">
        <f>Block[[#This Row],[服装]]&amp;Block[[#This Row],[名前]]&amp;Block[[#This Row],[レアリティ]]</f>
        <v>ユニフォーム川西太一ICONIC</v>
      </c>
    </row>
    <row r="1101" spans="1:24" x14ac:dyDescent="0.25">
      <c r="A1101">
        <f>VLOOKUP(Block[[#This Row],[No用]],SetNo[[No.用]:[vlookup 用]],2,FALSE)</f>
        <v>283</v>
      </c>
      <c r="B1101">
        <f>IF(ROW()=2,1,IF(A1100&lt;&gt;Block[[#This Row],[No]],1,B1100+1))</f>
        <v>6</v>
      </c>
      <c r="C1101" t="s">
        <v>108</v>
      </c>
      <c r="D1101" t="s">
        <v>114</v>
      </c>
      <c r="E1101" t="s">
        <v>73</v>
      </c>
      <c r="F1101" t="s">
        <v>82</v>
      </c>
      <c r="G1101" t="s">
        <v>118</v>
      </c>
      <c r="H1101" t="s">
        <v>71</v>
      </c>
      <c r="I1101">
        <v>1</v>
      </c>
      <c r="J1101" t="s">
        <v>246</v>
      </c>
      <c r="K1101" s="1" t="s">
        <v>177</v>
      </c>
      <c r="L1101" s="1" t="s">
        <v>162</v>
      </c>
      <c r="M1101">
        <v>36</v>
      </c>
      <c r="N1101">
        <v>0</v>
      </c>
      <c r="O1101">
        <v>0</v>
      </c>
      <c r="P1101">
        <v>0</v>
      </c>
      <c r="X1101" t="str">
        <f>Block[[#This Row],[服装]]&amp;Block[[#This Row],[名前]]&amp;Block[[#This Row],[レアリティ]]</f>
        <v>ユニフォーム川西太一ICONIC</v>
      </c>
    </row>
    <row r="1102" spans="1:24" x14ac:dyDescent="0.25">
      <c r="A1102">
        <f>VLOOKUP(Block[[#This Row],[No用]],SetNo[[No.用]:[vlookup 用]],2,FALSE)</f>
        <v>283</v>
      </c>
      <c r="B1102">
        <f>IF(ROW()=2,1,IF(A1101&lt;&gt;Block[[#This Row],[No]],1,B1101+1))</f>
        <v>7</v>
      </c>
      <c r="C1102" t="s">
        <v>108</v>
      </c>
      <c r="D1102" t="s">
        <v>114</v>
      </c>
      <c r="E1102" t="s">
        <v>73</v>
      </c>
      <c r="F1102" t="s">
        <v>82</v>
      </c>
      <c r="G1102" t="s">
        <v>118</v>
      </c>
      <c r="H1102" t="s">
        <v>71</v>
      </c>
      <c r="I1102">
        <v>1</v>
      </c>
      <c r="J1102" t="s">
        <v>246</v>
      </c>
      <c r="K1102" s="1" t="s">
        <v>247</v>
      </c>
      <c r="L1102" s="1" t="s">
        <v>162</v>
      </c>
      <c r="M1102">
        <v>34</v>
      </c>
      <c r="N1102">
        <v>0</v>
      </c>
      <c r="O1102">
        <v>0</v>
      </c>
      <c r="P1102">
        <v>0</v>
      </c>
      <c r="X1102" t="str">
        <f>Block[[#This Row],[服装]]&amp;Block[[#This Row],[名前]]&amp;Block[[#This Row],[レアリティ]]</f>
        <v>ユニフォーム川西太一ICONIC</v>
      </c>
    </row>
    <row r="1103" spans="1:24" x14ac:dyDescent="0.25">
      <c r="A1103">
        <f>VLOOKUP(Block[[#This Row],[No用]],SetNo[[No.用]:[vlookup 用]],2,FALSE)</f>
        <v>283</v>
      </c>
      <c r="B1103">
        <f>IF(ROW()=2,1,IF(A1102&lt;&gt;Block[[#This Row],[No]],1,B1102+1))</f>
        <v>8</v>
      </c>
      <c r="C1103" t="s">
        <v>108</v>
      </c>
      <c r="D1103" t="s">
        <v>114</v>
      </c>
      <c r="E1103" t="s">
        <v>73</v>
      </c>
      <c r="F1103" t="s">
        <v>82</v>
      </c>
      <c r="G1103" t="s">
        <v>118</v>
      </c>
      <c r="H1103" t="s">
        <v>71</v>
      </c>
      <c r="I1103">
        <v>1</v>
      </c>
      <c r="J1103" t="s">
        <v>246</v>
      </c>
      <c r="K1103" s="1" t="s">
        <v>183</v>
      </c>
      <c r="L1103" s="1" t="s">
        <v>224</v>
      </c>
      <c r="M1103">
        <v>49</v>
      </c>
      <c r="N1103">
        <v>0</v>
      </c>
      <c r="O1103">
        <v>59</v>
      </c>
      <c r="P1103">
        <v>0</v>
      </c>
      <c r="W1103" s="1" t="s">
        <v>1423</v>
      </c>
      <c r="X1103" t="str">
        <f>Block[[#This Row],[服装]]&amp;Block[[#This Row],[名前]]&amp;Block[[#This Row],[レアリティ]]</f>
        <v>ユニフォーム川西太一ICONIC</v>
      </c>
    </row>
    <row r="1104" spans="1:24" x14ac:dyDescent="0.25">
      <c r="A1104">
        <f>VLOOKUP(Block[[#This Row],[No用]],SetNo[[No.用]:[vlookup 用]],2,FALSE)</f>
        <v>284</v>
      </c>
      <c r="B1104">
        <f>IF(ROW()=2,1,IF(A1103&lt;&gt;Block[[#This Row],[No]],1,B1103+1))</f>
        <v>1</v>
      </c>
      <c r="C1104" s="1" t="s">
        <v>646</v>
      </c>
      <c r="D1104" s="1" t="s">
        <v>114</v>
      </c>
      <c r="E1104" s="1" t="s">
        <v>90</v>
      </c>
      <c r="F1104" s="1" t="s">
        <v>82</v>
      </c>
      <c r="G1104" s="1" t="s">
        <v>118</v>
      </c>
      <c r="H1104" s="1" t="s">
        <v>71</v>
      </c>
      <c r="I1104">
        <v>1</v>
      </c>
      <c r="J1104" t="s">
        <v>246</v>
      </c>
      <c r="K1104" s="1" t="s">
        <v>174</v>
      </c>
      <c r="L1104" s="1" t="s">
        <v>173</v>
      </c>
      <c r="M1104">
        <v>40</v>
      </c>
      <c r="N1104">
        <v>0</v>
      </c>
      <c r="O1104">
        <v>0</v>
      </c>
      <c r="P1104">
        <v>0</v>
      </c>
      <c r="X1104" t="str">
        <f>Block[[#This Row],[服装]]&amp;Block[[#This Row],[名前]]&amp;Block[[#This Row],[レアリティ]]</f>
        <v>路地裏川西太一ICONIC</v>
      </c>
    </row>
    <row r="1105" spans="1:24" x14ac:dyDescent="0.25">
      <c r="A1105">
        <f>VLOOKUP(Block[[#This Row],[No用]],SetNo[[No.用]:[vlookup 用]],2,FALSE)</f>
        <v>284</v>
      </c>
      <c r="B1105">
        <f>IF(ROW()=2,1,IF(A1104&lt;&gt;Block[[#This Row],[No]],1,B1104+1))</f>
        <v>2</v>
      </c>
      <c r="C1105" s="1" t="s">
        <v>646</v>
      </c>
      <c r="D1105" s="1" t="s">
        <v>114</v>
      </c>
      <c r="E1105" s="1" t="s">
        <v>90</v>
      </c>
      <c r="F1105" s="1" t="s">
        <v>82</v>
      </c>
      <c r="G1105" s="1" t="s">
        <v>118</v>
      </c>
      <c r="H1105" s="1" t="s">
        <v>71</v>
      </c>
      <c r="I1105">
        <v>1</v>
      </c>
      <c r="J1105" t="s">
        <v>246</v>
      </c>
      <c r="K1105" s="1" t="s">
        <v>175</v>
      </c>
      <c r="L1105" s="1" t="s">
        <v>173</v>
      </c>
      <c r="M1105">
        <v>40</v>
      </c>
      <c r="N1105">
        <v>0</v>
      </c>
      <c r="O1105">
        <v>0</v>
      </c>
      <c r="P1105">
        <v>0</v>
      </c>
      <c r="X1105" t="str">
        <f>Block[[#This Row],[服装]]&amp;Block[[#This Row],[名前]]&amp;Block[[#This Row],[レアリティ]]</f>
        <v>路地裏川西太一ICONIC</v>
      </c>
    </row>
    <row r="1106" spans="1:24" x14ac:dyDescent="0.25">
      <c r="A1106">
        <f>VLOOKUP(Block[[#This Row],[No用]],SetNo[[No.用]:[vlookup 用]],2,FALSE)</f>
        <v>284</v>
      </c>
      <c r="B1106">
        <f>IF(ROW()=2,1,IF(A1105&lt;&gt;Block[[#This Row],[No]],1,B1105+1))</f>
        <v>3</v>
      </c>
      <c r="C1106" s="1" t="s">
        <v>646</v>
      </c>
      <c r="D1106" s="1" t="s">
        <v>114</v>
      </c>
      <c r="E1106" s="1" t="s">
        <v>90</v>
      </c>
      <c r="F1106" s="1" t="s">
        <v>82</v>
      </c>
      <c r="G1106" s="1" t="s">
        <v>118</v>
      </c>
      <c r="H1106" s="1" t="s">
        <v>71</v>
      </c>
      <c r="I1106">
        <v>1</v>
      </c>
      <c r="J1106" t="s">
        <v>246</v>
      </c>
      <c r="K1106" s="1" t="s">
        <v>176</v>
      </c>
      <c r="L1106" s="1" t="s">
        <v>178</v>
      </c>
      <c r="M1106">
        <v>38</v>
      </c>
      <c r="N1106">
        <v>0</v>
      </c>
      <c r="O1106">
        <v>0</v>
      </c>
      <c r="P1106">
        <v>0</v>
      </c>
      <c r="X1106" t="str">
        <f>Block[[#This Row],[服装]]&amp;Block[[#This Row],[名前]]&amp;Block[[#This Row],[レアリティ]]</f>
        <v>路地裏川西太一ICONIC</v>
      </c>
    </row>
    <row r="1107" spans="1:24" x14ac:dyDescent="0.25">
      <c r="A1107">
        <f>VLOOKUP(Block[[#This Row],[No用]],SetNo[[No.用]:[vlookup 用]],2,FALSE)</f>
        <v>284</v>
      </c>
      <c r="B1107">
        <f>IF(ROW()=2,1,IF(A1106&lt;&gt;Block[[#This Row],[No]],1,B1106+1))</f>
        <v>4</v>
      </c>
      <c r="C1107" s="1" t="s">
        <v>646</v>
      </c>
      <c r="D1107" s="1" t="s">
        <v>114</v>
      </c>
      <c r="E1107" s="1" t="s">
        <v>90</v>
      </c>
      <c r="F1107" s="1" t="s">
        <v>82</v>
      </c>
      <c r="G1107" s="1" t="s">
        <v>118</v>
      </c>
      <c r="H1107" s="1" t="s">
        <v>71</v>
      </c>
      <c r="I1107">
        <v>1</v>
      </c>
      <c r="J1107" t="s">
        <v>246</v>
      </c>
      <c r="K1107" s="1" t="s">
        <v>233</v>
      </c>
      <c r="L1107" s="1" t="s">
        <v>178</v>
      </c>
      <c r="M1107">
        <v>38</v>
      </c>
      <c r="N1107">
        <v>0</v>
      </c>
      <c r="O1107">
        <v>0</v>
      </c>
      <c r="P1107">
        <v>0</v>
      </c>
      <c r="X1107" t="str">
        <f>Block[[#This Row],[服装]]&amp;Block[[#This Row],[名前]]&amp;Block[[#This Row],[レアリティ]]</f>
        <v>路地裏川西太一ICONIC</v>
      </c>
    </row>
    <row r="1108" spans="1:24" x14ac:dyDescent="0.25">
      <c r="A1108">
        <f>VLOOKUP(Block[[#This Row],[No用]],SetNo[[No.用]:[vlookup 用]],2,FALSE)</f>
        <v>284</v>
      </c>
      <c r="B1108">
        <f>IF(ROW()=2,1,IF(A1107&lt;&gt;Block[[#This Row],[No]],1,B1107+1))</f>
        <v>5</v>
      </c>
      <c r="C1108" s="1" t="s">
        <v>646</v>
      </c>
      <c r="D1108" s="1" t="s">
        <v>114</v>
      </c>
      <c r="E1108" s="1" t="s">
        <v>90</v>
      </c>
      <c r="F1108" s="1" t="s">
        <v>82</v>
      </c>
      <c r="G1108" s="1" t="s">
        <v>118</v>
      </c>
      <c r="H1108" s="1" t="s">
        <v>71</v>
      </c>
      <c r="I1108">
        <v>1</v>
      </c>
      <c r="J1108" t="s">
        <v>246</v>
      </c>
      <c r="K1108" s="1" t="s">
        <v>179</v>
      </c>
      <c r="L1108" s="1" t="s">
        <v>173</v>
      </c>
      <c r="M1108">
        <v>47</v>
      </c>
      <c r="N1108">
        <v>0</v>
      </c>
      <c r="O1108">
        <v>0</v>
      </c>
      <c r="P1108">
        <v>0</v>
      </c>
      <c r="X1108" t="str">
        <f>Block[[#This Row],[服装]]&amp;Block[[#This Row],[名前]]&amp;Block[[#This Row],[レアリティ]]</f>
        <v>路地裏川西太一ICONIC</v>
      </c>
    </row>
    <row r="1109" spans="1:24" x14ac:dyDescent="0.25">
      <c r="A1109">
        <f>VLOOKUP(Block[[#This Row],[No用]],SetNo[[No.用]:[vlookup 用]],2,FALSE)</f>
        <v>284</v>
      </c>
      <c r="B1109">
        <f>IF(ROW()=2,1,IF(A1108&lt;&gt;Block[[#This Row],[No]],1,B1108+1))</f>
        <v>6</v>
      </c>
      <c r="C1109" s="1" t="s">
        <v>646</v>
      </c>
      <c r="D1109" s="1" t="s">
        <v>114</v>
      </c>
      <c r="E1109" s="1" t="s">
        <v>90</v>
      </c>
      <c r="F1109" s="1" t="s">
        <v>82</v>
      </c>
      <c r="G1109" s="1" t="s">
        <v>118</v>
      </c>
      <c r="H1109" s="1" t="s">
        <v>71</v>
      </c>
      <c r="I1109">
        <v>1</v>
      </c>
      <c r="J1109" t="s">
        <v>246</v>
      </c>
      <c r="K1109" s="1" t="s">
        <v>177</v>
      </c>
      <c r="L1109" s="1" t="s">
        <v>162</v>
      </c>
      <c r="M1109">
        <v>36</v>
      </c>
      <c r="N1109">
        <v>0</v>
      </c>
      <c r="O1109">
        <v>0</v>
      </c>
      <c r="P1109">
        <v>0</v>
      </c>
      <c r="X1109" t="str">
        <f>Block[[#This Row],[服装]]&amp;Block[[#This Row],[名前]]&amp;Block[[#This Row],[レアリティ]]</f>
        <v>路地裏川西太一ICONIC</v>
      </c>
    </row>
    <row r="1110" spans="1:24" x14ac:dyDescent="0.25">
      <c r="A1110">
        <f>VLOOKUP(Block[[#This Row],[No用]],SetNo[[No.用]:[vlookup 用]],2,FALSE)</f>
        <v>284</v>
      </c>
      <c r="B1110">
        <f>IF(ROW()=2,1,IF(A1109&lt;&gt;Block[[#This Row],[No]],1,B1109+1))</f>
        <v>7</v>
      </c>
      <c r="C1110" s="1" t="s">
        <v>646</v>
      </c>
      <c r="D1110" s="1" t="s">
        <v>114</v>
      </c>
      <c r="E1110" s="1" t="s">
        <v>90</v>
      </c>
      <c r="F1110" s="1" t="s">
        <v>82</v>
      </c>
      <c r="G1110" s="1" t="s">
        <v>118</v>
      </c>
      <c r="H1110" s="1" t="s">
        <v>71</v>
      </c>
      <c r="I1110">
        <v>1</v>
      </c>
      <c r="J1110" t="s">
        <v>246</v>
      </c>
      <c r="K1110" s="1" t="s">
        <v>247</v>
      </c>
      <c r="L1110" s="1" t="s">
        <v>162</v>
      </c>
      <c r="M1110">
        <v>34</v>
      </c>
      <c r="N1110">
        <v>0</v>
      </c>
      <c r="O1110">
        <v>0</v>
      </c>
      <c r="P1110">
        <v>0</v>
      </c>
      <c r="X1110" t="str">
        <f>Block[[#This Row],[服装]]&amp;Block[[#This Row],[名前]]&amp;Block[[#This Row],[レアリティ]]</f>
        <v>路地裏川西太一ICONIC</v>
      </c>
    </row>
    <row r="1111" spans="1:24" x14ac:dyDescent="0.25">
      <c r="A1111">
        <f>VLOOKUP(Block[[#This Row],[No用]],SetNo[[No.用]:[vlookup 用]],2,FALSE)</f>
        <v>284</v>
      </c>
      <c r="B1111">
        <f>IF(ROW()=2,1,IF(A1110&lt;&gt;Block[[#This Row],[No]],1,B1110+1))</f>
        <v>8</v>
      </c>
      <c r="C1111" s="1" t="s">
        <v>646</v>
      </c>
      <c r="D1111" s="1" t="s">
        <v>114</v>
      </c>
      <c r="E1111" s="1" t="s">
        <v>90</v>
      </c>
      <c r="F1111" s="1" t="s">
        <v>82</v>
      </c>
      <c r="G1111" s="1" t="s">
        <v>118</v>
      </c>
      <c r="H1111" s="1" t="s">
        <v>71</v>
      </c>
      <c r="I1111">
        <v>1</v>
      </c>
      <c r="J1111" t="s">
        <v>246</v>
      </c>
      <c r="K1111" s="1" t="s">
        <v>183</v>
      </c>
      <c r="L1111" s="1" t="s">
        <v>224</v>
      </c>
      <c r="M1111">
        <v>49</v>
      </c>
      <c r="N1111">
        <v>0</v>
      </c>
      <c r="O1111">
        <v>59</v>
      </c>
      <c r="P1111">
        <v>0</v>
      </c>
      <c r="W1111" s="1" t="s">
        <v>1423</v>
      </c>
      <c r="X1111" t="str">
        <f>Block[[#This Row],[服装]]&amp;Block[[#This Row],[名前]]&amp;Block[[#This Row],[レアリティ]]</f>
        <v>路地裏川西太一ICONIC</v>
      </c>
    </row>
    <row r="1112" spans="1:24" x14ac:dyDescent="0.25">
      <c r="A1112">
        <f>VLOOKUP(Block[[#This Row],[No用]],SetNo[[No.用]:[vlookup 用]],2,FALSE)</f>
        <v>284</v>
      </c>
      <c r="B1112">
        <f>IF(ROW()=2,1,IF(A1111&lt;&gt;Block[[#This Row],[No]],1,B1111+1))</f>
        <v>9</v>
      </c>
      <c r="C1112" s="1" t="s">
        <v>646</v>
      </c>
      <c r="D1112" s="1" t="s">
        <v>114</v>
      </c>
      <c r="E1112" s="1" t="s">
        <v>90</v>
      </c>
      <c r="F1112" s="1" t="s">
        <v>82</v>
      </c>
      <c r="G1112" s="1" t="s">
        <v>118</v>
      </c>
      <c r="H1112" s="1" t="s">
        <v>71</v>
      </c>
      <c r="I1112">
        <v>1</v>
      </c>
      <c r="J1112" t="s">
        <v>246</v>
      </c>
      <c r="K1112" s="1" t="s">
        <v>175</v>
      </c>
      <c r="L1112" s="1" t="s">
        <v>224</v>
      </c>
      <c r="M1112">
        <v>49</v>
      </c>
      <c r="N1112">
        <v>0</v>
      </c>
      <c r="O1112">
        <v>59</v>
      </c>
      <c r="P1112">
        <v>0</v>
      </c>
      <c r="W1112" s="1" t="s">
        <v>1420</v>
      </c>
      <c r="X1112" t="str">
        <f>Block[[#This Row],[服装]]&amp;Block[[#This Row],[名前]]&amp;Block[[#This Row],[レアリティ]]</f>
        <v>路地裏川西太一ICONIC</v>
      </c>
    </row>
    <row r="1113" spans="1:24" x14ac:dyDescent="0.25">
      <c r="A1113">
        <f>VLOOKUP(Block[[#This Row],[No用]],SetNo[[No.用]:[vlookup 用]],2,FALSE)</f>
        <v>285</v>
      </c>
      <c r="B1113">
        <f>IF(ROW()=2,1,IF(A1112&lt;&gt;Block[[#This Row],[No]],1,B1112+1))</f>
        <v>1</v>
      </c>
      <c r="C1113" s="1" t="s">
        <v>1364</v>
      </c>
      <c r="D1113" s="1" t="s">
        <v>114</v>
      </c>
      <c r="E1113" s="1" t="s">
        <v>77</v>
      </c>
      <c r="F1113" s="1" t="s">
        <v>82</v>
      </c>
      <c r="G1113" s="1" t="s">
        <v>118</v>
      </c>
      <c r="H1113" s="1" t="s">
        <v>71</v>
      </c>
      <c r="I1113">
        <v>1</v>
      </c>
      <c r="J1113" t="s">
        <v>246</v>
      </c>
      <c r="K1113" s="1" t="s">
        <v>174</v>
      </c>
      <c r="L1113" s="1" t="s">
        <v>173</v>
      </c>
      <c r="M1113">
        <v>40</v>
      </c>
      <c r="N1113">
        <v>0</v>
      </c>
      <c r="O1113">
        <v>0</v>
      </c>
      <c r="P1113">
        <v>0</v>
      </c>
      <c r="X1113" t="str">
        <f>Block[[#This Row],[服装]]&amp;Block[[#This Row],[名前]]&amp;Block[[#This Row],[レアリティ]]</f>
        <v>寝正月川西太一ICONIC</v>
      </c>
    </row>
    <row r="1114" spans="1:24" x14ac:dyDescent="0.25">
      <c r="A1114">
        <f>VLOOKUP(Block[[#This Row],[No用]],SetNo[[No.用]:[vlookup 用]],2,FALSE)</f>
        <v>285</v>
      </c>
      <c r="B1114">
        <f>IF(ROW()=2,1,IF(A1113&lt;&gt;Block[[#This Row],[No]],1,B1113+1))</f>
        <v>2</v>
      </c>
      <c r="C1114" s="1" t="s">
        <v>1364</v>
      </c>
      <c r="D1114" s="1" t="s">
        <v>114</v>
      </c>
      <c r="E1114" s="1" t="s">
        <v>77</v>
      </c>
      <c r="F1114" s="1" t="s">
        <v>82</v>
      </c>
      <c r="G1114" s="1" t="s">
        <v>118</v>
      </c>
      <c r="H1114" s="1" t="s">
        <v>71</v>
      </c>
      <c r="I1114">
        <v>1</v>
      </c>
      <c r="J1114" t="s">
        <v>246</v>
      </c>
      <c r="K1114" s="1" t="s">
        <v>175</v>
      </c>
      <c r="L1114" s="1" t="s">
        <v>173</v>
      </c>
      <c r="M1114">
        <v>40</v>
      </c>
      <c r="N1114">
        <v>0</v>
      </c>
      <c r="O1114">
        <v>0</v>
      </c>
      <c r="P1114">
        <v>0</v>
      </c>
      <c r="X1114" t="str">
        <f>Block[[#This Row],[服装]]&amp;Block[[#This Row],[名前]]&amp;Block[[#This Row],[レアリティ]]</f>
        <v>寝正月川西太一ICONIC</v>
      </c>
    </row>
    <row r="1115" spans="1:24" x14ac:dyDescent="0.25">
      <c r="A1115">
        <f>VLOOKUP(Block[[#This Row],[No用]],SetNo[[No.用]:[vlookup 用]],2,FALSE)</f>
        <v>285</v>
      </c>
      <c r="B1115">
        <f>IF(ROW()=2,1,IF(A1114&lt;&gt;Block[[#This Row],[No]],1,B1114+1))</f>
        <v>3</v>
      </c>
      <c r="C1115" s="1" t="s">
        <v>1364</v>
      </c>
      <c r="D1115" s="1" t="s">
        <v>114</v>
      </c>
      <c r="E1115" s="1" t="s">
        <v>77</v>
      </c>
      <c r="F1115" s="1" t="s">
        <v>82</v>
      </c>
      <c r="G1115" s="1" t="s">
        <v>118</v>
      </c>
      <c r="H1115" s="1" t="s">
        <v>71</v>
      </c>
      <c r="I1115">
        <v>1</v>
      </c>
      <c r="J1115" t="s">
        <v>246</v>
      </c>
      <c r="K1115" s="1" t="s">
        <v>176</v>
      </c>
      <c r="L1115" s="1" t="s">
        <v>178</v>
      </c>
      <c r="M1115">
        <v>38</v>
      </c>
      <c r="N1115">
        <v>0</v>
      </c>
      <c r="O1115">
        <v>0</v>
      </c>
      <c r="P1115">
        <v>0</v>
      </c>
      <c r="X1115" t="str">
        <f>Block[[#This Row],[服装]]&amp;Block[[#This Row],[名前]]&amp;Block[[#This Row],[レアリティ]]</f>
        <v>寝正月川西太一ICONIC</v>
      </c>
    </row>
    <row r="1116" spans="1:24" x14ac:dyDescent="0.25">
      <c r="A1116">
        <f>VLOOKUP(Block[[#This Row],[No用]],SetNo[[No.用]:[vlookup 用]],2,FALSE)</f>
        <v>285</v>
      </c>
      <c r="B1116">
        <f>IF(ROW()=2,1,IF(A1115&lt;&gt;Block[[#This Row],[No]],1,B1115+1))</f>
        <v>4</v>
      </c>
      <c r="C1116" s="1" t="s">
        <v>1364</v>
      </c>
      <c r="D1116" s="1" t="s">
        <v>114</v>
      </c>
      <c r="E1116" s="1" t="s">
        <v>77</v>
      </c>
      <c r="F1116" s="1" t="s">
        <v>82</v>
      </c>
      <c r="G1116" s="1" t="s">
        <v>118</v>
      </c>
      <c r="H1116" s="1" t="s">
        <v>71</v>
      </c>
      <c r="I1116">
        <v>1</v>
      </c>
      <c r="J1116" t="s">
        <v>246</v>
      </c>
      <c r="K1116" s="1" t="s">
        <v>233</v>
      </c>
      <c r="L1116" s="1" t="s">
        <v>178</v>
      </c>
      <c r="M1116">
        <v>38</v>
      </c>
      <c r="N1116">
        <v>0</v>
      </c>
      <c r="O1116">
        <v>0</v>
      </c>
      <c r="P1116">
        <v>0</v>
      </c>
      <c r="X1116" t="str">
        <f>Block[[#This Row],[服装]]&amp;Block[[#This Row],[名前]]&amp;Block[[#This Row],[レアリティ]]</f>
        <v>寝正月川西太一ICONIC</v>
      </c>
    </row>
    <row r="1117" spans="1:24" x14ac:dyDescent="0.25">
      <c r="A1117">
        <f>VLOOKUP(Block[[#This Row],[No用]],SetNo[[No.用]:[vlookup 用]],2,FALSE)</f>
        <v>285</v>
      </c>
      <c r="B1117">
        <f>IF(ROW()=2,1,IF(A1116&lt;&gt;Block[[#This Row],[No]],1,B1116+1))</f>
        <v>5</v>
      </c>
      <c r="C1117" s="1" t="s">
        <v>1364</v>
      </c>
      <c r="D1117" s="1" t="s">
        <v>114</v>
      </c>
      <c r="E1117" s="1" t="s">
        <v>77</v>
      </c>
      <c r="F1117" s="1" t="s">
        <v>82</v>
      </c>
      <c r="G1117" s="1" t="s">
        <v>118</v>
      </c>
      <c r="H1117" s="1" t="s">
        <v>71</v>
      </c>
      <c r="I1117">
        <v>1</v>
      </c>
      <c r="J1117" t="s">
        <v>246</v>
      </c>
      <c r="K1117" s="1" t="s">
        <v>179</v>
      </c>
      <c r="L1117" s="1" t="s">
        <v>173</v>
      </c>
      <c r="M1117">
        <v>47</v>
      </c>
      <c r="N1117">
        <v>0</v>
      </c>
      <c r="O1117">
        <v>0</v>
      </c>
      <c r="P1117">
        <v>0</v>
      </c>
      <c r="X1117" t="str">
        <f>Block[[#This Row],[服装]]&amp;Block[[#This Row],[名前]]&amp;Block[[#This Row],[レアリティ]]</f>
        <v>寝正月川西太一ICONIC</v>
      </c>
    </row>
    <row r="1118" spans="1:24" x14ac:dyDescent="0.25">
      <c r="A1118">
        <f>VLOOKUP(Block[[#This Row],[No用]],SetNo[[No.用]:[vlookup 用]],2,FALSE)</f>
        <v>285</v>
      </c>
      <c r="B1118">
        <f>IF(ROW()=2,1,IF(A1117&lt;&gt;Block[[#This Row],[No]],1,B1117+1))</f>
        <v>6</v>
      </c>
      <c r="C1118" s="1" t="s">
        <v>1364</v>
      </c>
      <c r="D1118" s="1" t="s">
        <v>114</v>
      </c>
      <c r="E1118" s="1" t="s">
        <v>77</v>
      </c>
      <c r="F1118" s="1" t="s">
        <v>82</v>
      </c>
      <c r="G1118" s="1" t="s">
        <v>118</v>
      </c>
      <c r="H1118" s="1" t="s">
        <v>71</v>
      </c>
      <c r="I1118">
        <v>1</v>
      </c>
      <c r="J1118" t="s">
        <v>246</v>
      </c>
      <c r="K1118" s="1" t="s">
        <v>177</v>
      </c>
      <c r="L1118" s="1" t="s">
        <v>162</v>
      </c>
      <c r="M1118">
        <v>36</v>
      </c>
      <c r="N1118">
        <v>0</v>
      </c>
      <c r="O1118">
        <v>0</v>
      </c>
      <c r="P1118">
        <v>0</v>
      </c>
      <c r="X1118" t="str">
        <f>Block[[#This Row],[服装]]&amp;Block[[#This Row],[名前]]&amp;Block[[#This Row],[レアリティ]]</f>
        <v>寝正月川西太一ICONIC</v>
      </c>
    </row>
    <row r="1119" spans="1:24" x14ac:dyDescent="0.25">
      <c r="A1119">
        <f>VLOOKUP(Block[[#This Row],[No用]],SetNo[[No.用]:[vlookup 用]],2,FALSE)</f>
        <v>285</v>
      </c>
      <c r="B1119">
        <f>IF(ROW()=2,1,IF(A1118&lt;&gt;Block[[#This Row],[No]],1,B1118+1))</f>
        <v>7</v>
      </c>
      <c r="C1119" s="1" t="s">
        <v>1364</v>
      </c>
      <c r="D1119" s="1" t="s">
        <v>114</v>
      </c>
      <c r="E1119" s="1" t="s">
        <v>77</v>
      </c>
      <c r="F1119" s="1" t="s">
        <v>82</v>
      </c>
      <c r="G1119" s="1" t="s">
        <v>118</v>
      </c>
      <c r="H1119" s="1" t="s">
        <v>71</v>
      </c>
      <c r="I1119">
        <v>1</v>
      </c>
      <c r="J1119" t="s">
        <v>246</v>
      </c>
      <c r="K1119" s="1" t="s">
        <v>247</v>
      </c>
      <c r="L1119" s="1" t="s">
        <v>162</v>
      </c>
      <c r="M1119">
        <v>34</v>
      </c>
      <c r="N1119">
        <v>0</v>
      </c>
      <c r="O1119">
        <v>0</v>
      </c>
      <c r="P1119">
        <v>0</v>
      </c>
      <c r="X1119" t="str">
        <f>Block[[#This Row],[服装]]&amp;Block[[#This Row],[名前]]&amp;Block[[#This Row],[レアリティ]]</f>
        <v>寝正月川西太一ICONIC</v>
      </c>
    </row>
    <row r="1120" spans="1:24" x14ac:dyDescent="0.25">
      <c r="A1120">
        <f>VLOOKUP(Block[[#This Row],[No用]],SetNo[[No.用]:[vlookup 用]],2,FALSE)</f>
        <v>285</v>
      </c>
      <c r="B1120">
        <f>IF(ROW()=2,1,IF(A1119&lt;&gt;Block[[#This Row],[No]],1,B1119+1))</f>
        <v>8</v>
      </c>
      <c r="C1120" s="1" t="s">
        <v>1364</v>
      </c>
      <c r="D1120" s="1" t="s">
        <v>114</v>
      </c>
      <c r="E1120" s="1" t="s">
        <v>77</v>
      </c>
      <c r="F1120" s="1" t="s">
        <v>82</v>
      </c>
      <c r="G1120" s="1" t="s">
        <v>118</v>
      </c>
      <c r="H1120" s="1" t="s">
        <v>71</v>
      </c>
      <c r="I1120">
        <v>1</v>
      </c>
      <c r="J1120" t="s">
        <v>246</v>
      </c>
      <c r="K1120" s="1" t="s">
        <v>792</v>
      </c>
      <c r="L1120" s="1" t="s">
        <v>224</v>
      </c>
      <c r="M1120">
        <v>49</v>
      </c>
      <c r="N1120">
        <v>0</v>
      </c>
      <c r="O1120">
        <v>59</v>
      </c>
      <c r="P1120">
        <v>0</v>
      </c>
      <c r="R1120" s="1" t="s">
        <v>923</v>
      </c>
      <c r="S1120" s="1">
        <v>15</v>
      </c>
      <c r="T1120" s="1">
        <v>30.19</v>
      </c>
      <c r="U1120" s="1">
        <v>18</v>
      </c>
      <c r="V1120" s="1">
        <v>35.15</v>
      </c>
      <c r="W1120" s="1" t="s">
        <v>1419</v>
      </c>
      <c r="X1120" t="str">
        <f>Block[[#This Row],[服装]]&amp;Block[[#This Row],[名前]]&amp;Block[[#This Row],[レアリティ]]</f>
        <v>寝正月川西太一ICONIC</v>
      </c>
    </row>
    <row r="1121" spans="1:24" x14ac:dyDescent="0.25">
      <c r="A1121">
        <f>VLOOKUP(Block[[#This Row],[No用]],SetNo[[No.用]:[vlookup 用]],2,FALSE)</f>
        <v>285</v>
      </c>
      <c r="B1121">
        <f>IF(ROW()=2,1,IF(A1120&lt;&gt;Block[[#This Row],[No]],1,B1120+1))</f>
        <v>9</v>
      </c>
      <c r="C1121" s="1" t="s">
        <v>1364</v>
      </c>
      <c r="D1121" s="1" t="s">
        <v>114</v>
      </c>
      <c r="E1121" s="1" t="s">
        <v>77</v>
      </c>
      <c r="F1121" s="1" t="s">
        <v>82</v>
      </c>
      <c r="G1121" s="1" t="s">
        <v>118</v>
      </c>
      <c r="H1121" s="1" t="s">
        <v>71</v>
      </c>
      <c r="I1121">
        <v>1</v>
      </c>
      <c r="J1121" t="s">
        <v>246</v>
      </c>
      <c r="K1121" s="1" t="s">
        <v>175</v>
      </c>
      <c r="L1121" s="1" t="s">
        <v>224</v>
      </c>
      <c r="M1121">
        <v>49</v>
      </c>
      <c r="N1121">
        <v>0</v>
      </c>
      <c r="O1121">
        <v>59</v>
      </c>
      <c r="P1121">
        <v>0</v>
      </c>
      <c r="W1121" s="1" t="s">
        <v>1420</v>
      </c>
      <c r="X1121" t="str">
        <f>Block[[#This Row],[服装]]&amp;Block[[#This Row],[名前]]&amp;Block[[#This Row],[レアリティ]]</f>
        <v>寝正月川西太一ICONIC</v>
      </c>
    </row>
    <row r="1122" spans="1:24" x14ac:dyDescent="0.25">
      <c r="A1122">
        <f>VLOOKUP(Block[[#This Row],[No用]],SetNo[[No.用]:[vlookup 用]],2,FALSE)</f>
        <v>286</v>
      </c>
      <c r="B1122">
        <f>IF(ROW()=2,1,IF(A1112&lt;&gt;Block[[#This Row],[No]],1,B1112+1))</f>
        <v>1</v>
      </c>
      <c r="C1122" t="s">
        <v>108</v>
      </c>
      <c r="D1122" s="1" t="s">
        <v>521</v>
      </c>
      <c r="E1122" t="s">
        <v>73</v>
      </c>
      <c r="F1122" t="s">
        <v>74</v>
      </c>
      <c r="G1122" t="s">
        <v>118</v>
      </c>
      <c r="H1122" t="s">
        <v>71</v>
      </c>
      <c r="I1122">
        <v>1</v>
      </c>
      <c r="J1122" t="s">
        <v>246</v>
      </c>
      <c r="K1122" s="1" t="s">
        <v>174</v>
      </c>
      <c r="L1122" s="1" t="s">
        <v>162</v>
      </c>
      <c r="M1122">
        <v>28</v>
      </c>
      <c r="N1122">
        <v>0</v>
      </c>
      <c r="O1122">
        <v>0</v>
      </c>
      <c r="P1122">
        <v>0</v>
      </c>
      <c r="X1122" t="str">
        <f>Block[[#This Row],[服装]]&amp;Block[[#This Row],[名前]]&amp;Block[[#This Row],[レアリティ]]</f>
        <v>ユニフォーム瀬見英太ICONIC</v>
      </c>
    </row>
    <row r="1123" spans="1:24" x14ac:dyDescent="0.25">
      <c r="A1123">
        <f>VLOOKUP(Block[[#This Row],[No用]],SetNo[[No.用]:[vlookup 用]],2,FALSE)</f>
        <v>286</v>
      </c>
      <c r="B1123">
        <f>IF(ROW()=2,1,IF(A1122&lt;&gt;Block[[#This Row],[No]],1,B1122+1))</f>
        <v>2</v>
      </c>
      <c r="C1123" t="s">
        <v>108</v>
      </c>
      <c r="D1123" s="1" t="s">
        <v>521</v>
      </c>
      <c r="E1123" t="s">
        <v>73</v>
      </c>
      <c r="F1123" t="s">
        <v>74</v>
      </c>
      <c r="G1123" t="s">
        <v>118</v>
      </c>
      <c r="H1123" t="s">
        <v>71</v>
      </c>
      <c r="I1123">
        <v>1</v>
      </c>
      <c r="J1123" t="s">
        <v>246</v>
      </c>
      <c r="K1123" s="1" t="s">
        <v>175</v>
      </c>
      <c r="L1123" s="1" t="s">
        <v>162</v>
      </c>
      <c r="M1123">
        <v>28</v>
      </c>
      <c r="N1123">
        <v>0</v>
      </c>
      <c r="O1123">
        <v>0</v>
      </c>
      <c r="P1123">
        <v>0</v>
      </c>
      <c r="X1123" t="str">
        <f>Block[[#This Row],[服装]]&amp;Block[[#This Row],[名前]]&amp;Block[[#This Row],[レアリティ]]</f>
        <v>ユニフォーム瀬見英太ICONIC</v>
      </c>
    </row>
    <row r="1124" spans="1:24" x14ac:dyDescent="0.25">
      <c r="A1124">
        <f>VLOOKUP(Block[[#This Row],[No用]],SetNo[[No.用]:[vlookup 用]],2,FALSE)</f>
        <v>286</v>
      </c>
      <c r="B1124">
        <f>IF(ROW()=2,1,IF(A1123&lt;&gt;Block[[#This Row],[No]],1,B1123+1))</f>
        <v>3</v>
      </c>
      <c r="C1124" t="s">
        <v>108</v>
      </c>
      <c r="D1124" s="1" t="s">
        <v>521</v>
      </c>
      <c r="E1124" t="s">
        <v>73</v>
      </c>
      <c r="F1124" t="s">
        <v>74</v>
      </c>
      <c r="G1124" t="s">
        <v>118</v>
      </c>
      <c r="H1124" t="s">
        <v>71</v>
      </c>
      <c r="I1124">
        <v>1</v>
      </c>
      <c r="J1124" t="s">
        <v>246</v>
      </c>
      <c r="K1124" s="1" t="s">
        <v>247</v>
      </c>
      <c r="L1124" s="1" t="s">
        <v>162</v>
      </c>
      <c r="M1124">
        <v>28</v>
      </c>
      <c r="N1124">
        <v>0</v>
      </c>
      <c r="O1124">
        <v>0</v>
      </c>
      <c r="P1124">
        <v>0</v>
      </c>
      <c r="X1124" t="str">
        <f>Block[[#This Row],[服装]]&amp;Block[[#This Row],[名前]]&amp;Block[[#This Row],[レアリティ]]</f>
        <v>ユニフォーム瀬見英太ICONIC</v>
      </c>
    </row>
    <row r="1125" spans="1:24" x14ac:dyDescent="0.25">
      <c r="A1125">
        <f>VLOOKUP(Block[[#This Row],[No用]],SetNo[[No.用]:[vlookup 用]],2,FALSE)</f>
        <v>287</v>
      </c>
      <c r="B1125">
        <f>IF(ROW()=2,1,IF(A1124&lt;&gt;Block[[#This Row],[No]],1,B1124+1))</f>
        <v>1</v>
      </c>
      <c r="C1125" s="1" t="s">
        <v>602</v>
      </c>
      <c r="D1125" s="1" t="s">
        <v>521</v>
      </c>
      <c r="E1125" s="1" t="s">
        <v>90</v>
      </c>
      <c r="F1125" t="s">
        <v>74</v>
      </c>
      <c r="G1125" t="s">
        <v>118</v>
      </c>
      <c r="H1125" t="s">
        <v>71</v>
      </c>
      <c r="I1125">
        <v>1</v>
      </c>
      <c r="J1125" t="s">
        <v>246</v>
      </c>
      <c r="K1125" s="1" t="s">
        <v>174</v>
      </c>
      <c r="L1125" s="1" t="s">
        <v>162</v>
      </c>
      <c r="M1125">
        <v>28</v>
      </c>
      <c r="N1125">
        <v>0</v>
      </c>
      <c r="O1125">
        <v>0</v>
      </c>
      <c r="P1125">
        <v>0</v>
      </c>
      <c r="X1125" t="str">
        <f>Block[[#This Row],[服装]]&amp;Block[[#This Row],[名前]]&amp;Block[[#This Row],[レアリティ]]</f>
        <v>雪遊び瀬見英太ICONIC</v>
      </c>
    </row>
    <row r="1126" spans="1:24" x14ac:dyDescent="0.25">
      <c r="A1126">
        <f>VLOOKUP(Block[[#This Row],[No用]],SetNo[[No.用]:[vlookup 用]],2,FALSE)</f>
        <v>287</v>
      </c>
      <c r="B1126">
        <f>IF(ROW()=2,1,IF(A1125&lt;&gt;Block[[#This Row],[No]],1,B1125+1))</f>
        <v>2</v>
      </c>
      <c r="C1126" s="1" t="s">
        <v>602</v>
      </c>
      <c r="D1126" s="1" t="s">
        <v>521</v>
      </c>
      <c r="E1126" s="1" t="s">
        <v>90</v>
      </c>
      <c r="F1126" t="s">
        <v>74</v>
      </c>
      <c r="G1126" t="s">
        <v>118</v>
      </c>
      <c r="H1126" t="s">
        <v>71</v>
      </c>
      <c r="I1126">
        <v>1</v>
      </c>
      <c r="J1126" t="s">
        <v>246</v>
      </c>
      <c r="K1126" s="1" t="s">
        <v>175</v>
      </c>
      <c r="L1126" s="1" t="s">
        <v>162</v>
      </c>
      <c r="M1126">
        <v>28</v>
      </c>
      <c r="N1126">
        <v>0</v>
      </c>
      <c r="O1126">
        <v>0</v>
      </c>
      <c r="P1126">
        <v>0</v>
      </c>
      <c r="X1126" t="str">
        <f>Block[[#This Row],[服装]]&amp;Block[[#This Row],[名前]]&amp;Block[[#This Row],[レアリティ]]</f>
        <v>雪遊び瀬見英太ICONIC</v>
      </c>
    </row>
    <row r="1127" spans="1:24" x14ac:dyDescent="0.25">
      <c r="A1127">
        <f>VLOOKUP(Block[[#This Row],[No用]],SetNo[[No.用]:[vlookup 用]],2,FALSE)</f>
        <v>287</v>
      </c>
      <c r="B1127">
        <f>IF(ROW()=2,1,IF(A1126&lt;&gt;Block[[#This Row],[No]],1,B1126+1))</f>
        <v>3</v>
      </c>
      <c r="C1127" s="1" t="s">
        <v>602</v>
      </c>
      <c r="D1127" s="1" t="s">
        <v>521</v>
      </c>
      <c r="E1127" s="1" t="s">
        <v>90</v>
      </c>
      <c r="F1127" t="s">
        <v>74</v>
      </c>
      <c r="G1127" t="s">
        <v>118</v>
      </c>
      <c r="H1127" t="s">
        <v>71</v>
      </c>
      <c r="I1127">
        <v>1</v>
      </c>
      <c r="J1127" t="s">
        <v>246</v>
      </c>
      <c r="K1127" s="1" t="s">
        <v>247</v>
      </c>
      <c r="L1127" s="1" t="s">
        <v>162</v>
      </c>
      <c r="M1127">
        <v>28</v>
      </c>
      <c r="N1127">
        <v>0</v>
      </c>
      <c r="O1127">
        <v>0</v>
      </c>
      <c r="P1127">
        <v>0</v>
      </c>
      <c r="X1127" t="str">
        <f>Block[[#This Row],[服装]]&amp;Block[[#This Row],[名前]]&amp;Block[[#This Row],[レアリティ]]</f>
        <v>雪遊び瀬見英太ICONIC</v>
      </c>
    </row>
    <row r="1128" spans="1:24" x14ac:dyDescent="0.25">
      <c r="A1128">
        <f>VLOOKUP(Block[[#This Row],[No用]],SetNo[[No.用]:[vlookup 用]],2,FALSE)</f>
        <v>288</v>
      </c>
      <c r="B1128">
        <f>IF(ROW()=2,1,IF(A1127&lt;&gt;Block[[#This Row],[No]],1,B1127+1))</f>
        <v>1</v>
      </c>
      <c r="C1128" s="1" t="s">
        <v>705</v>
      </c>
      <c r="D1128" s="1" t="s">
        <v>521</v>
      </c>
      <c r="E1128" s="10" t="s">
        <v>77</v>
      </c>
      <c r="F1128" s="1" t="s">
        <v>74</v>
      </c>
      <c r="G1128" s="1" t="s">
        <v>118</v>
      </c>
      <c r="H1128" s="1" t="s">
        <v>71</v>
      </c>
      <c r="I1128">
        <v>1</v>
      </c>
      <c r="J1128" t="s">
        <v>246</v>
      </c>
      <c r="K1128" s="1" t="s">
        <v>174</v>
      </c>
      <c r="L1128" s="1" t="s">
        <v>162</v>
      </c>
      <c r="M1128">
        <v>28</v>
      </c>
      <c r="N1128">
        <v>0</v>
      </c>
      <c r="O1128">
        <v>0</v>
      </c>
      <c r="P1128">
        <v>0</v>
      </c>
      <c r="X1128" t="str">
        <f>Block[[#This Row],[服装]]&amp;Block[[#This Row],[名前]]&amp;Block[[#This Row],[レアリティ]]</f>
        <v>バカンス瀬見英太ICONIC</v>
      </c>
    </row>
    <row r="1129" spans="1:24" x14ac:dyDescent="0.25">
      <c r="A1129">
        <f>VLOOKUP(Block[[#This Row],[No用]],SetNo[[No.用]:[vlookup 用]],2,FALSE)</f>
        <v>288</v>
      </c>
      <c r="B1129">
        <f>IF(ROW()=2,1,IF(A1128&lt;&gt;Block[[#This Row],[No]],1,B1128+1))</f>
        <v>2</v>
      </c>
      <c r="C1129" s="1" t="s">
        <v>705</v>
      </c>
      <c r="D1129" s="1" t="s">
        <v>521</v>
      </c>
      <c r="E1129" s="10" t="s">
        <v>77</v>
      </c>
      <c r="F1129" s="1" t="s">
        <v>74</v>
      </c>
      <c r="G1129" s="1" t="s">
        <v>118</v>
      </c>
      <c r="H1129" s="1" t="s">
        <v>71</v>
      </c>
      <c r="I1129">
        <v>1</v>
      </c>
      <c r="J1129" t="s">
        <v>246</v>
      </c>
      <c r="K1129" s="1" t="s">
        <v>175</v>
      </c>
      <c r="L1129" s="1" t="s">
        <v>162</v>
      </c>
      <c r="M1129">
        <v>28</v>
      </c>
      <c r="N1129">
        <v>0</v>
      </c>
      <c r="O1129">
        <v>0</v>
      </c>
      <c r="P1129">
        <v>0</v>
      </c>
      <c r="X1129" t="str">
        <f>Block[[#This Row],[服装]]&amp;Block[[#This Row],[名前]]&amp;Block[[#This Row],[レアリティ]]</f>
        <v>バカンス瀬見英太ICONIC</v>
      </c>
    </row>
    <row r="1130" spans="1:24" x14ac:dyDescent="0.25">
      <c r="A1130">
        <f>VLOOKUP(Block[[#This Row],[No用]],SetNo[[No.用]:[vlookup 用]],2,FALSE)</f>
        <v>288</v>
      </c>
      <c r="B1130">
        <f>IF(ROW()=2,1,IF(A1129&lt;&gt;Block[[#This Row],[No]],1,B1129+1))</f>
        <v>3</v>
      </c>
      <c r="C1130" s="1" t="s">
        <v>705</v>
      </c>
      <c r="D1130" s="1" t="s">
        <v>521</v>
      </c>
      <c r="E1130" s="10" t="s">
        <v>77</v>
      </c>
      <c r="F1130" s="1" t="s">
        <v>74</v>
      </c>
      <c r="G1130" s="1" t="s">
        <v>118</v>
      </c>
      <c r="H1130" s="1" t="s">
        <v>71</v>
      </c>
      <c r="I1130">
        <v>1</v>
      </c>
      <c r="J1130" t="s">
        <v>246</v>
      </c>
      <c r="K1130" s="1" t="s">
        <v>247</v>
      </c>
      <c r="L1130" s="1" t="s">
        <v>162</v>
      </c>
      <c r="M1130">
        <v>28</v>
      </c>
      <c r="N1130">
        <v>0</v>
      </c>
      <c r="O1130">
        <v>0</v>
      </c>
      <c r="P1130">
        <v>0</v>
      </c>
      <c r="X1130" t="str">
        <f>Block[[#This Row],[服装]]&amp;Block[[#This Row],[名前]]&amp;Block[[#This Row],[レアリティ]]</f>
        <v>バカンス瀬見英太ICONIC</v>
      </c>
    </row>
    <row r="1131" spans="1:24" x14ac:dyDescent="0.25">
      <c r="A1131">
        <f>VLOOKUP(Block[[#This Row],[No用]],SetNo[[No.用]:[vlookup 用]],2,FALSE)</f>
        <v>289</v>
      </c>
      <c r="B1131">
        <f>IF(ROW()=2,1,IF(A1130&lt;&gt;Block[[#This Row],[No]],1,B1130+1))</f>
        <v>1</v>
      </c>
      <c r="C1131" s="1" t="s">
        <v>944</v>
      </c>
      <c r="D1131" s="1" t="s">
        <v>521</v>
      </c>
      <c r="E1131" s="10" t="s">
        <v>73</v>
      </c>
      <c r="F1131" s="1" t="s">
        <v>74</v>
      </c>
      <c r="G1131" s="1" t="s">
        <v>118</v>
      </c>
      <c r="H1131" s="1" t="s">
        <v>71</v>
      </c>
      <c r="I1131">
        <v>1</v>
      </c>
      <c r="J1131" t="s">
        <v>246</v>
      </c>
      <c r="K1131" s="1" t="s">
        <v>174</v>
      </c>
      <c r="L1131" s="1" t="s">
        <v>162</v>
      </c>
      <c r="M1131">
        <v>28</v>
      </c>
      <c r="N1131">
        <v>0</v>
      </c>
      <c r="O1131">
        <v>0</v>
      </c>
      <c r="P1131">
        <v>0</v>
      </c>
      <c r="X1131" t="str">
        <f>Block[[#This Row],[服装]]&amp;Block[[#This Row],[名前]]&amp;Block[[#This Row],[レアリティ]]</f>
        <v>アート2瀬見英太ICONIC</v>
      </c>
    </row>
    <row r="1132" spans="1:24" x14ac:dyDescent="0.25">
      <c r="A1132">
        <f>VLOOKUP(Block[[#This Row],[No用]],SetNo[[No.用]:[vlookup 用]],2,FALSE)</f>
        <v>289</v>
      </c>
      <c r="B1132">
        <f>IF(ROW()=2,1,IF(A1131&lt;&gt;Block[[#This Row],[No]],1,B1131+1))</f>
        <v>2</v>
      </c>
      <c r="C1132" s="1" t="s">
        <v>944</v>
      </c>
      <c r="D1132" s="1" t="s">
        <v>521</v>
      </c>
      <c r="E1132" s="10" t="s">
        <v>73</v>
      </c>
      <c r="F1132" s="1" t="s">
        <v>74</v>
      </c>
      <c r="G1132" s="1" t="s">
        <v>118</v>
      </c>
      <c r="H1132" s="1" t="s">
        <v>71</v>
      </c>
      <c r="I1132">
        <v>1</v>
      </c>
      <c r="J1132" t="s">
        <v>246</v>
      </c>
      <c r="K1132" s="1" t="s">
        <v>175</v>
      </c>
      <c r="L1132" s="1" t="s">
        <v>162</v>
      </c>
      <c r="M1132">
        <v>28</v>
      </c>
      <c r="N1132">
        <v>0</v>
      </c>
      <c r="O1132">
        <v>0</v>
      </c>
      <c r="P1132">
        <v>0</v>
      </c>
      <c r="X1132" t="str">
        <f>Block[[#This Row],[服装]]&amp;Block[[#This Row],[名前]]&amp;Block[[#This Row],[レアリティ]]</f>
        <v>アート2瀬見英太ICONIC</v>
      </c>
    </row>
    <row r="1133" spans="1:24" x14ac:dyDescent="0.25">
      <c r="A1133">
        <f>VLOOKUP(Block[[#This Row],[No用]],SetNo[[No.用]:[vlookup 用]],2,FALSE)</f>
        <v>289</v>
      </c>
      <c r="B1133">
        <f>IF(ROW()=2,1,IF(A1132&lt;&gt;Block[[#This Row],[No]],1,B1132+1))</f>
        <v>3</v>
      </c>
      <c r="C1133" s="1" t="s">
        <v>944</v>
      </c>
      <c r="D1133" s="1" t="s">
        <v>521</v>
      </c>
      <c r="E1133" s="10" t="s">
        <v>73</v>
      </c>
      <c r="F1133" s="1" t="s">
        <v>74</v>
      </c>
      <c r="G1133" s="1" t="s">
        <v>118</v>
      </c>
      <c r="H1133" s="1" t="s">
        <v>71</v>
      </c>
      <c r="I1133">
        <v>1</v>
      </c>
      <c r="J1133" t="s">
        <v>246</v>
      </c>
      <c r="K1133" s="1" t="s">
        <v>247</v>
      </c>
      <c r="L1133" s="1" t="s">
        <v>162</v>
      </c>
      <c r="M1133">
        <v>28</v>
      </c>
      <c r="N1133">
        <v>0</v>
      </c>
      <c r="O1133">
        <v>0</v>
      </c>
      <c r="P1133">
        <v>0</v>
      </c>
      <c r="X1133" t="str">
        <f>Block[[#This Row],[服装]]&amp;Block[[#This Row],[名前]]&amp;Block[[#This Row],[レアリティ]]</f>
        <v>アート2瀬見英太ICONIC</v>
      </c>
    </row>
    <row r="1134" spans="1:24" x14ac:dyDescent="0.25">
      <c r="A1134">
        <f>VLOOKUP(Block[[#This Row],[No用]],SetNo[[No.用]:[vlookup 用]],2,FALSE)</f>
        <v>290</v>
      </c>
      <c r="B1134">
        <f>IF(ROW()=2,1,IF(A1133&lt;&gt;Block[[#This Row],[No]],1,B1133+1))</f>
        <v>1</v>
      </c>
      <c r="C1134" s="1" t="s">
        <v>1113</v>
      </c>
      <c r="D1134" s="1" t="s">
        <v>521</v>
      </c>
      <c r="E1134" s="10" t="s">
        <v>90</v>
      </c>
      <c r="F1134" s="1" t="s">
        <v>74</v>
      </c>
      <c r="G1134" s="1" t="s">
        <v>118</v>
      </c>
      <c r="H1134" s="1" t="s">
        <v>71</v>
      </c>
      <c r="I1134">
        <v>1</v>
      </c>
      <c r="J1134" t="s">
        <v>246</v>
      </c>
      <c r="K1134" s="1" t="s">
        <v>174</v>
      </c>
      <c r="L1134" s="1" t="s">
        <v>162</v>
      </c>
      <c r="M1134">
        <v>28</v>
      </c>
      <c r="N1134">
        <v>0</v>
      </c>
      <c r="O1134">
        <v>0</v>
      </c>
      <c r="P1134">
        <v>0</v>
      </c>
      <c r="X1134" t="str">
        <f>Block[[#This Row],[服装]]&amp;Block[[#This Row],[名前]]&amp;Block[[#This Row],[レアリティ]]</f>
        <v>文化祭3瀬見英太ICONIC</v>
      </c>
    </row>
    <row r="1135" spans="1:24" x14ac:dyDescent="0.25">
      <c r="A1135">
        <f>VLOOKUP(Block[[#This Row],[No用]],SetNo[[No.用]:[vlookup 用]],2,FALSE)</f>
        <v>290</v>
      </c>
      <c r="B1135">
        <f>IF(ROW()=2,1,IF(A1134&lt;&gt;Block[[#This Row],[No]],1,B1134+1))</f>
        <v>2</v>
      </c>
      <c r="C1135" s="1" t="s">
        <v>1113</v>
      </c>
      <c r="D1135" s="1" t="s">
        <v>521</v>
      </c>
      <c r="E1135" s="10" t="s">
        <v>90</v>
      </c>
      <c r="F1135" s="1" t="s">
        <v>74</v>
      </c>
      <c r="G1135" s="1" t="s">
        <v>118</v>
      </c>
      <c r="H1135" s="1" t="s">
        <v>71</v>
      </c>
      <c r="I1135">
        <v>1</v>
      </c>
      <c r="J1135" t="s">
        <v>246</v>
      </c>
      <c r="K1135" s="1" t="s">
        <v>175</v>
      </c>
      <c r="L1135" s="1" t="s">
        <v>162</v>
      </c>
      <c r="M1135">
        <v>28</v>
      </c>
      <c r="N1135">
        <v>0</v>
      </c>
      <c r="O1135">
        <v>0</v>
      </c>
      <c r="P1135">
        <v>0</v>
      </c>
      <c r="X1135" t="str">
        <f>Block[[#This Row],[服装]]&amp;Block[[#This Row],[名前]]&amp;Block[[#This Row],[レアリティ]]</f>
        <v>文化祭3瀬見英太ICONIC</v>
      </c>
    </row>
    <row r="1136" spans="1:24" x14ac:dyDescent="0.25">
      <c r="A1136">
        <f>VLOOKUP(Block[[#This Row],[No用]],SetNo[[No.用]:[vlookup 用]],2,FALSE)</f>
        <v>290</v>
      </c>
      <c r="B1136">
        <f>IF(ROW()=2,1,IF(A1135&lt;&gt;Block[[#This Row],[No]],1,B1135+1))</f>
        <v>3</v>
      </c>
      <c r="C1136" s="1" t="s">
        <v>1113</v>
      </c>
      <c r="D1136" s="1" t="s">
        <v>521</v>
      </c>
      <c r="E1136" s="10" t="s">
        <v>90</v>
      </c>
      <c r="F1136" s="1" t="s">
        <v>74</v>
      </c>
      <c r="G1136" s="1" t="s">
        <v>118</v>
      </c>
      <c r="H1136" s="1" t="s">
        <v>71</v>
      </c>
      <c r="I1136">
        <v>1</v>
      </c>
      <c r="J1136" t="s">
        <v>246</v>
      </c>
      <c r="K1136" s="1" t="s">
        <v>247</v>
      </c>
      <c r="L1136" s="1" t="s">
        <v>162</v>
      </c>
      <c r="M1136">
        <v>28</v>
      </c>
      <c r="N1136">
        <v>0</v>
      </c>
      <c r="O1136">
        <v>0</v>
      </c>
      <c r="P1136">
        <v>0</v>
      </c>
      <c r="X1136" t="str">
        <f>Block[[#This Row],[服装]]&amp;Block[[#This Row],[名前]]&amp;Block[[#This Row],[レアリティ]]</f>
        <v>文化祭3瀬見英太ICONIC</v>
      </c>
    </row>
    <row r="1137" spans="1:24" x14ac:dyDescent="0.25">
      <c r="A1137">
        <f>VLOOKUP(Block[[#This Row],[No用]],SetNo[[No.用]:[vlookup 用]],2,FALSE)</f>
        <v>291</v>
      </c>
      <c r="B1137">
        <f>IF(ROW()=2,1,IF(A1136&lt;&gt;Block[[#This Row],[No]],1,B1136+1))</f>
        <v>1</v>
      </c>
      <c r="C1137" s="1" t="s">
        <v>1502</v>
      </c>
      <c r="D1137" s="1" t="s">
        <v>521</v>
      </c>
      <c r="E1137" s="10" t="s">
        <v>77</v>
      </c>
      <c r="F1137" s="1" t="s">
        <v>74</v>
      </c>
      <c r="G1137" s="1" t="s">
        <v>118</v>
      </c>
      <c r="H1137" s="1" t="s">
        <v>71</v>
      </c>
      <c r="I1137">
        <v>1</v>
      </c>
      <c r="J1137" t="s">
        <v>246</v>
      </c>
      <c r="K1137" s="1" t="s">
        <v>174</v>
      </c>
      <c r="L1137" s="1" t="s">
        <v>162</v>
      </c>
      <c r="M1137">
        <v>28</v>
      </c>
      <c r="N1137">
        <v>0</v>
      </c>
      <c r="O1137">
        <v>0</v>
      </c>
      <c r="P1137">
        <v>0</v>
      </c>
      <c r="X1137" t="str">
        <f>Block[[#This Row],[服装]]&amp;Block[[#This Row],[名前]]&amp;Block[[#This Row],[レアリティ]]</f>
        <v>3周年瀬見英太ICONIC</v>
      </c>
    </row>
    <row r="1138" spans="1:24" x14ac:dyDescent="0.25">
      <c r="A1138">
        <f>VLOOKUP(Block[[#This Row],[No用]],SetNo[[No.用]:[vlookup 用]],2,FALSE)</f>
        <v>291</v>
      </c>
      <c r="B1138">
        <f>IF(ROW()=2,1,IF(A1137&lt;&gt;Block[[#This Row],[No]],1,B1137+1))</f>
        <v>2</v>
      </c>
      <c r="C1138" s="1" t="s">
        <v>1502</v>
      </c>
      <c r="D1138" s="1" t="s">
        <v>521</v>
      </c>
      <c r="E1138" s="10" t="s">
        <v>77</v>
      </c>
      <c r="F1138" s="1" t="s">
        <v>74</v>
      </c>
      <c r="G1138" s="1" t="s">
        <v>118</v>
      </c>
      <c r="H1138" s="1" t="s">
        <v>71</v>
      </c>
      <c r="I1138">
        <v>1</v>
      </c>
      <c r="J1138" t="s">
        <v>246</v>
      </c>
      <c r="K1138" s="1" t="s">
        <v>175</v>
      </c>
      <c r="L1138" s="1" t="s">
        <v>162</v>
      </c>
      <c r="M1138">
        <v>28</v>
      </c>
      <c r="N1138">
        <v>0</v>
      </c>
      <c r="O1138">
        <v>0</v>
      </c>
      <c r="P1138">
        <v>0</v>
      </c>
      <c r="X1138" t="str">
        <f>Block[[#This Row],[服装]]&amp;Block[[#This Row],[名前]]&amp;Block[[#This Row],[レアリティ]]</f>
        <v>3周年瀬見英太ICONIC</v>
      </c>
    </row>
    <row r="1139" spans="1:24" x14ac:dyDescent="0.25">
      <c r="A1139">
        <f>VLOOKUP(Block[[#This Row],[No用]],SetNo[[No.用]:[vlookup 用]],2,FALSE)</f>
        <v>291</v>
      </c>
      <c r="B1139">
        <f>IF(ROW()=2,1,IF(A1138&lt;&gt;Block[[#This Row],[No]],1,B1138+1))</f>
        <v>3</v>
      </c>
      <c r="C1139" s="1" t="s">
        <v>1502</v>
      </c>
      <c r="D1139" s="1" t="s">
        <v>521</v>
      </c>
      <c r="E1139" s="10" t="s">
        <v>77</v>
      </c>
      <c r="F1139" s="1" t="s">
        <v>74</v>
      </c>
      <c r="G1139" s="1" t="s">
        <v>118</v>
      </c>
      <c r="H1139" s="1" t="s">
        <v>71</v>
      </c>
      <c r="I1139">
        <v>1</v>
      </c>
      <c r="J1139" t="s">
        <v>246</v>
      </c>
      <c r="K1139" s="1" t="s">
        <v>247</v>
      </c>
      <c r="L1139" s="1" t="s">
        <v>162</v>
      </c>
      <c r="M1139">
        <v>28</v>
      </c>
      <c r="N1139">
        <v>0</v>
      </c>
      <c r="O1139">
        <v>0</v>
      </c>
      <c r="P1139">
        <v>0</v>
      </c>
      <c r="X1139" t="str">
        <f>Block[[#This Row],[服装]]&amp;Block[[#This Row],[名前]]&amp;Block[[#This Row],[レアリティ]]</f>
        <v>3周年瀬見英太ICONIC</v>
      </c>
    </row>
    <row r="1140" spans="1:24" x14ac:dyDescent="0.25">
      <c r="A1140">
        <f>VLOOKUP(Block[[#This Row],[No用]],SetNo[[No.用]:[vlookup 用]],2,FALSE)</f>
        <v>292</v>
      </c>
      <c r="B1140">
        <f>IF(ROW()=2,1,IF(A1136&lt;&gt;Block[[#This Row],[No]],1,B1136+1))</f>
        <v>1</v>
      </c>
      <c r="C1140" t="s">
        <v>108</v>
      </c>
      <c r="D1140" t="s">
        <v>115</v>
      </c>
      <c r="E1140" t="s">
        <v>73</v>
      </c>
      <c r="F1140" t="s">
        <v>80</v>
      </c>
      <c r="G1140" t="s">
        <v>118</v>
      </c>
      <c r="H1140" t="s">
        <v>71</v>
      </c>
      <c r="I1140">
        <v>0</v>
      </c>
      <c r="J1140" t="s">
        <v>246</v>
      </c>
      <c r="M1140">
        <v>0</v>
      </c>
      <c r="N1140">
        <v>0</v>
      </c>
      <c r="O1140">
        <v>0</v>
      </c>
      <c r="P1140">
        <v>0</v>
      </c>
      <c r="X1140" t="str">
        <f>Block[[#This Row],[服装]]&amp;Block[[#This Row],[名前]]&amp;Block[[#This Row],[レアリティ]]</f>
        <v>ユニフォーム山形隼人ICONIC</v>
      </c>
    </row>
    <row r="1141" spans="1:24" x14ac:dyDescent="0.25">
      <c r="A1141">
        <f>VLOOKUP(Block[[#This Row],[No用]],SetNo[[No.用]:[vlookup 用]],2,FALSE)</f>
        <v>293</v>
      </c>
      <c r="B1141">
        <f>IF(ROW()=2,1,IF(A1140&lt;&gt;Block[[#This Row],[No]],1,B1140+1))</f>
        <v>1</v>
      </c>
      <c r="C1141" s="1" t="s">
        <v>108</v>
      </c>
      <c r="D1141" s="1" t="s">
        <v>707</v>
      </c>
      <c r="E1141" s="1" t="s">
        <v>73</v>
      </c>
      <c r="F1141" s="1" t="s">
        <v>78</v>
      </c>
      <c r="G1141" s="1" t="s">
        <v>708</v>
      </c>
      <c r="H1141" s="1" t="s">
        <v>71</v>
      </c>
      <c r="I1141">
        <v>1</v>
      </c>
      <c r="J1141" t="s">
        <v>246</v>
      </c>
      <c r="K1141" s="1" t="s">
        <v>174</v>
      </c>
      <c r="L1141" s="1" t="s">
        <v>162</v>
      </c>
      <c r="M1141">
        <v>30</v>
      </c>
      <c r="N1141">
        <v>0</v>
      </c>
      <c r="O1141">
        <v>0</v>
      </c>
      <c r="P1141">
        <v>0</v>
      </c>
      <c r="X1141" t="str">
        <f>Block[[#This Row],[服装]]&amp;Block[[#This Row],[名前]]&amp;Block[[#This Row],[レアリティ]]</f>
        <v>ユニフォーム強羅昌己ICONIC</v>
      </c>
    </row>
    <row r="1142" spans="1:24" x14ac:dyDescent="0.25">
      <c r="A1142">
        <f>VLOOKUP(Block[[#This Row],[No用]],SetNo[[No.用]:[vlookup 用]],2,FALSE)</f>
        <v>293</v>
      </c>
      <c r="B1142">
        <f>IF(ROW()=2,1,IF(A1141&lt;&gt;Block[[#This Row],[No]],1,B1141+1))</f>
        <v>2</v>
      </c>
      <c r="C1142" s="1" t="s">
        <v>108</v>
      </c>
      <c r="D1142" s="1" t="s">
        <v>707</v>
      </c>
      <c r="E1142" s="1" t="s">
        <v>73</v>
      </c>
      <c r="F1142" s="1" t="s">
        <v>78</v>
      </c>
      <c r="G1142" s="1" t="s">
        <v>708</v>
      </c>
      <c r="H1142" s="1" t="s">
        <v>71</v>
      </c>
      <c r="I1142">
        <v>1</v>
      </c>
      <c r="J1142" t="s">
        <v>246</v>
      </c>
      <c r="K1142" s="1" t="s">
        <v>175</v>
      </c>
      <c r="L1142" s="1" t="s">
        <v>162</v>
      </c>
      <c r="M1142">
        <v>30</v>
      </c>
      <c r="N1142">
        <v>0</v>
      </c>
      <c r="O1142">
        <v>0</v>
      </c>
      <c r="P1142">
        <v>0</v>
      </c>
      <c r="X1142" t="str">
        <f>Block[[#This Row],[服装]]&amp;Block[[#This Row],[名前]]&amp;Block[[#This Row],[レアリティ]]</f>
        <v>ユニフォーム強羅昌己ICONIC</v>
      </c>
    </row>
    <row r="1143" spans="1:24" x14ac:dyDescent="0.25">
      <c r="A1143">
        <f>VLOOKUP(Block[[#This Row],[No用]],SetNo[[No.用]:[vlookup 用]],2,FALSE)</f>
        <v>293</v>
      </c>
      <c r="B1143">
        <f>IF(ROW()=2,1,IF(A1142&lt;&gt;Block[[#This Row],[No]],1,B1142+1))</f>
        <v>3</v>
      </c>
      <c r="C1143" s="1" t="s">
        <v>108</v>
      </c>
      <c r="D1143" s="1" t="s">
        <v>707</v>
      </c>
      <c r="E1143" s="1" t="s">
        <v>73</v>
      </c>
      <c r="F1143" s="1" t="s">
        <v>78</v>
      </c>
      <c r="G1143" s="1" t="s">
        <v>708</v>
      </c>
      <c r="H1143" s="1" t="s">
        <v>71</v>
      </c>
      <c r="I1143">
        <v>1</v>
      </c>
      <c r="J1143" t="s">
        <v>246</v>
      </c>
      <c r="K1143" s="1" t="s">
        <v>247</v>
      </c>
      <c r="L1143" s="1" t="s">
        <v>162</v>
      </c>
      <c r="M1143">
        <v>30</v>
      </c>
      <c r="N1143">
        <v>0</v>
      </c>
      <c r="O1143">
        <v>0</v>
      </c>
      <c r="P1143">
        <v>0</v>
      </c>
      <c r="X1143" t="str">
        <f>Block[[#This Row],[服装]]&amp;Block[[#This Row],[名前]]&amp;Block[[#This Row],[レアリティ]]</f>
        <v>ユニフォーム強羅昌己ICONIC</v>
      </c>
    </row>
    <row r="1144" spans="1:24" x14ac:dyDescent="0.25">
      <c r="A1144">
        <f>VLOOKUP(Block[[#This Row],[No用]],SetNo[[No.用]:[vlookup 用]],2,FALSE)</f>
        <v>294</v>
      </c>
      <c r="B1144">
        <f>IF(ROW()=2,1,IF(A1143&lt;&gt;Block[[#This Row],[No]],1,B1143+1))</f>
        <v>1</v>
      </c>
      <c r="C1144" s="1" t="s">
        <v>108</v>
      </c>
      <c r="D1144" s="1" t="s">
        <v>719</v>
      </c>
      <c r="E1144" s="1" t="s">
        <v>77</v>
      </c>
      <c r="F1144" s="1" t="s">
        <v>78</v>
      </c>
      <c r="G1144" s="1" t="s">
        <v>708</v>
      </c>
      <c r="H1144" s="1" t="s">
        <v>71</v>
      </c>
      <c r="I1144">
        <v>1</v>
      </c>
      <c r="J1144" t="s">
        <v>246</v>
      </c>
      <c r="K1144" s="1" t="s">
        <v>174</v>
      </c>
      <c r="L1144" s="1" t="s">
        <v>162</v>
      </c>
      <c r="M1144">
        <v>27</v>
      </c>
      <c r="N1144">
        <v>0</v>
      </c>
      <c r="O1144">
        <v>0</v>
      </c>
      <c r="P1144">
        <v>0</v>
      </c>
      <c r="X1144" t="str">
        <f>Block[[#This Row],[服装]]&amp;Block[[#This Row],[名前]]&amp;Block[[#This Row],[レアリティ]]</f>
        <v>ユニフォーム芦谷洋平ICONIC</v>
      </c>
    </row>
    <row r="1145" spans="1:24" x14ac:dyDescent="0.25">
      <c r="A1145">
        <f>VLOOKUP(Block[[#This Row],[No用]],SetNo[[No.用]:[vlookup 用]],2,FALSE)</f>
        <v>294</v>
      </c>
      <c r="B1145">
        <f>IF(ROW()=2,1,IF(A1144&lt;&gt;Block[[#This Row],[No]],1,B1144+1))</f>
        <v>2</v>
      </c>
      <c r="C1145" s="1" t="s">
        <v>108</v>
      </c>
      <c r="D1145" s="1" t="s">
        <v>719</v>
      </c>
      <c r="E1145" s="1" t="s">
        <v>77</v>
      </c>
      <c r="F1145" s="1" t="s">
        <v>78</v>
      </c>
      <c r="G1145" s="1" t="s">
        <v>708</v>
      </c>
      <c r="H1145" s="1" t="s">
        <v>71</v>
      </c>
      <c r="I1145">
        <v>1</v>
      </c>
      <c r="J1145" t="s">
        <v>246</v>
      </c>
      <c r="K1145" s="1" t="s">
        <v>175</v>
      </c>
      <c r="L1145" s="1" t="s">
        <v>162</v>
      </c>
      <c r="M1145">
        <v>27</v>
      </c>
      <c r="N1145">
        <v>0</v>
      </c>
      <c r="O1145">
        <v>0</v>
      </c>
      <c r="P1145">
        <v>0</v>
      </c>
      <c r="X1145" t="str">
        <f>Block[[#This Row],[服装]]&amp;Block[[#This Row],[名前]]&amp;Block[[#This Row],[レアリティ]]</f>
        <v>ユニフォーム芦谷洋平ICONIC</v>
      </c>
    </row>
    <row r="1146" spans="1:24" x14ac:dyDescent="0.25">
      <c r="A1146">
        <f>VLOOKUP(Block[[#This Row],[No用]],SetNo[[No.用]:[vlookup 用]],2,FALSE)</f>
        <v>294</v>
      </c>
      <c r="B1146">
        <f>IF(ROW()=2,1,IF(A1145&lt;&gt;Block[[#This Row],[No]],1,B1145+1))</f>
        <v>3</v>
      </c>
      <c r="C1146" s="1" t="s">
        <v>108</v>
      </c>
      <c r="D1146" s="1" t="s">
        <v>719</v>
      </c>
      <c r="E1146" s="1" t="s">
        <v>77</v>
      </c>
      <c r="F1146" s="1" t="s">
        <v>78</v>
      </c>
      <c r="G1146" s="1" t="s">
        <v>708</v>
      </c>
      <c r="H1146" s="1" t="s">
        <v>71</v>
      </c>
      <c r="I1146">
        <v>1</v>
      </c>
      <c r="J1146" t="s">
        <v>246</v>
      </c>
      <c r="K1146" s="1" t="s">
        <v>247</v>
      </c>
      <c r="L1146" s="1" t="s">
        <v>162</v>
      </c>
      <c r="M1146">
        <v>27</v>
      </c>
      <c r="N1146">
        <v>0</v>
      </c>
      <c r="O1146">
        <v>0</v>
      </c>
      <c r="P1146">
        <v>0</v>
      </c>
      <c r="X1146" t="str">
        <f>Block[[#This Row],[服装]]&amp;Block[[#This Row],[名前]]&amp;Block[[#This Row],[レアリティ]]</f>
        <v>ユニフォーム芦谷洋平ICONIC</v>
      </c>
    </row>
    <row r="1147" spans="1:24" x14ac:dyDescent="0.25">
      <c r="A1147">
        <f>VLOOKUP(Block[[#This Row],[No用]],SetNo[[No.用]:[vlookup 用]],2,FALSE)</f>
        <v>295</v>
      </c>
      <c r="B1147">
        <f>IF(ROW()=2,1,IF(A1146&lt;&gt;Block[[#This Row],[No]],1,B1146+1))</f>
        <v>1</v>
      </c>
      <c r="C1147" s="1" t="s">
        <v>108</v>
      </c>
      <c r="D1147" s="1" t="s">
        <v>723</v>
      </c>
      <c r="E1147" s="1" t="s">
        <v>73</v>
      </c>
      <c r="F1147" s="1" t="s">
        <v>82</v>
      </c>
      <c r="G1147" s="1" t="s">
        <v>708</v>
      </c>
      <c r="H1147" s="1" t="s">
        <v>71</v>
      </c>
      <c r="I1147">
        <v>1</v>
      </c>
      <c r="J1147" t="s">
        <v>246</v>
      </c>
      <c r="K1147" s="1" t="s">
        <v>174</v>
      </c>
      <c r="L1147" s="1" t="s">
        <v>173</v>
      </c>
      <c r="M1147">
        <v>30</v>
      </c>
      <c r="N1147">
        <v>0</v>
      </c>
      <c r="O1147">
        <v>0</v>
      </c>
      <c r="P1147">
        <v>0</v>
      </c>
      <c r="X1147" t="str">
        <f>Block[[#This Row],[服装]]&amp;Block[[#This Row],[名前]]&amp;Block[[#This Row],[レアリティ]]</f>
        <v>ユニフォーム仙石伸吾ICONIC</v>
      </c>
    </row>
    <row r="1148" spans="1:24" x14ac:dyDescent="0.25">
      <c r="A1148">
        <f>VLOOKUP(Block[[#This Row],[No用]],SetNo[[No.用]:[vlookup 用]],2,FALSE)</f>
        <v>295</v>
      </c>
      <c r="B1148">
        <f>IF(ROW()=2,1,IF(A1147&lt;&gt;Block[[#This Row],[No]],1,B1147+1))</f>
        <v>2</v>
      </c>
      <c r="C1148" s="1" t="s">
        <v>108</v>
      </c>
      <c r="D1148" s="1" t="s">
        <v>723</v>
      </c>
      <c r="E1148" s="1" t="s">
        <v>73</v>
      </c>
      <c r="F1148" s="1" t="s">
        <v>82</v>
      </c>
      <c r="G1148" s="1" t="s">
        <v>708</v>
      </c>
      <c r="H1148" s="1" t="s">
        <v>71</v>
      </c>
      <c r="I1148">
        <v>1</v>
      </c>
      <c r="J1148" t="s">
        <v>246</v>
      </c>
      <c r="K1148" s="1" t="s">
        <v>175</v>
      </c>
      <c r="L1148" s="1" t="s">
        <v>173</v>
      </c>
      <c r="M1148">
        <v>30</v>
      </c>
      <c r="N1148">
        <v>0</v>
      </c>
      <c r="O1148">
        <v>0</v>
      </c>
      <c r="P1148">
        <v>0</v>
      </c>
      <c r="X1148" t="str">
        <f>Block[[#This Row],[服装]]&amp;Block[[#This Row],[名前]]&amp;Block[[#This Row],[レアリティ]]</f>
        <v>ユニフォーム仙石伸吾ICONIC</v>
      </c>
    </row>
    <row r="1149" spans="1:24" x14ac:dyDescent="0.25">
      <c r="A1149">
        <f>VLOOKUP(Block[[#This Row],[No用]],SetNo[[No.用]:[vlookup 用]],2,FALSE)</f>
        <v>295</v>
      </c>
      <c r="B1149">
        <f>IF(ROW()=2,1,IF(A1148&lt;&gt;Block[[#This Row],[No]],1,B1148+1))</f>
        <v>3</v>
      </c>
      <c r="C1149" s="1" t="s">
        <v>108</v>
      </c>
      <c r="D1149" s="1" t="s">
        <v>723</v>
      </c>
      <c r="E1149" s="1" t="s">
        <v>73</v>
      </c>
      <c r="F1149" s="1" t="s">
        <v>82</v>
      </c>
      <c r="G1149" s="1" t="s">
        <v>708</v>
      </c>
      <c r="H1149" s="1" t="s">
        <v>71</v>
      </c>
      <c r="I1149">
        <v>1</v>
      </c>
      <c r="J1149" t="s">
        <v>246</v>
      </c>
      <c r="K1149" s="1" t="s">
        <v>177</v>
      </c>
      <c r="L1149" s="1" t="s">
        <v>162</v>
      </c>
      <c r="M1149">
        <v>27</v>
      </c>
      <c r="N1149">
        <v>0</v>
      </c>
      <c r="O1149">
        <v>0</v>
      </c>
      <c r="P1149">
        <v>0</v>
      </c>
      <c r="X1149" t="str">
        <f>Block[[#This Row],[服装]]&amp;Block[[#This Row],[名前]]&amp;Block[[#This Row],[レアリティ]]</f>
        <v>ユニフォーム仙石伸吾ICONIC</v>
      </c>
    </row>
    <row r="1150" spans="1:24" x14ac:dyDescent="0.25">
      <c r="A1150">
        <f>VLOOKUP(Block[[#This Row],[No用]],SetNo[[No.用]:[vlookup 用]],2,FALSE)</f>
        <v>295</v>
      </c>
      <c r="B1150">
        <f>IF(ROW()=2,1,IF(A1149&lt;&gt;Block[[#This Row],[No]],1,B1149+1))</f>
        <v>4</v>
      </c>
      <c r="C1150" s="1" t="s">
        <v>108</v>
      </c>
      <c r="D1150" s="1" t="s">
        <v>723</v>
      </c>
      <c r="E1150" s="1" t="s">
        <v>73</v>
      </c>
      <c r="F1150" s="1" t="s">
        <v>82</v>
      </c>
      <c r="G1150" s="1" t="s">
        <v>708</v>
      </c>
      <c r="H1150" s="1" t="s">
        <v>71</v>
      </c>
      <c r="I1150">
        <v>1</v>
      </c>
      <c r="J1150" t="s">
        <v>246</v>
      </c>
      <c r="K1150" s="1" t="s">
        <v>247</v>
      </c>
      <c r="L1150" s="1" t="s">
        <v>162</v>
      </c>
      <c r="M1150">
        <v>27</v>
      </c>
      <c r="N1150">
        <v>0</v>
      </c>
      <c r="O1150">
        <v>0</v>
      </c>
      <c r="P1150">
        <v>0</v>
      </c>
      <c r="X1150" t="str">
        <f>Block[[#This Row],[服装]]&amp;Block[[#This Row],[名前]]&amp;Block[[#This Row],[レアリティ]]</f>
        <v>ユニフォーム仙石伸吾ICONIC</v>
      </c>
    </row>
    <row r="1151" spans="1:24" x14ac:dyDescent="0.25">
      <c r="A1151">
        <f>VLOOKUP(Block[[#This Row],[No用]],SetNo[[No.用]:[vlookup 用]],2,FALSE)</f>
        <v>296</v>
      </c>
      <c r="B1151">
        <f>IF(ROW()=2,1,IF(A1150&lt;&gt;Block[[#This Row],[No]],1,B1150+1))</f>
        <v>1</v>
      </c>
      <c r="C1151" s="1" t="s">
        <v>108</v>
      </c>
      <c r="D1151" s="1" t="s">
        <v>734</v>
      </c>
      <c r="E1151" s="1" t="s">
        <v>73</v>
      </c>
      <c r="F1151" s="1" t="s">
        <v>80</v>
      </c>
      <c r="G1151" s="1" t="s">
        <v>708</v>
      </c>
      <c r="H1151" s="1" t="s">
        <v>71</v>
      </c>
      <c r="I1151">
        <v>0</v>
      </c>
      <c r="J1151" t="s">
        <v>246</v>
      </c>
      <c r="K1151" s="1"/>
      <c r="L1151" s="1"/>
      <c r="M1151">
        <v>0</v>
      </c>
      <c r="N1151">
        <v>0</v>
      </c>
      <c r="O1151">
        <v>0</v>
      </c>
      <c r="P1151">
        <v>0</v>
      </c>
      <c r="X1151" t="str">
        <f>Block[[#This Row],[服装]]&amp;Block[[#This Row],[名前]]&amp;Block[[#This Row],[レアリティ]]</f>
        <v>ユニフォーム中川俊美ICONIC</v>
      </c>
    </row>
    <row r="1152" spans="1:24" x14ac:dyDescent="0.25">
      <c r="A1152">
        <f>VLOOKUP(Block[[#This Row],[No用]],SetNo[[No.用]:[vlookup 用]],2,FALSE)</f>
        <v>297</v>
      </c>
      <c r="B1152">
        <f>IF(ROW()=2,1,IF(A1151&lt;&gt;Block[[#This Row],[No]],1,B1151+1))</f>
        <v>1</v>
      </c>
      <c r="C1152" s="1" t="s">
        <v>108</v>
      </c>
      <c r="D1152" s="1" t="s">
        <v>738</v>
      </c>
      <c r="E1152" s="1" t="s">
        <v>73</v>
      </c>
      <c r="F1152" s="1" t="s">
        <v>74</v>
      </c>
      <c r="G1152" s="1" t="s">
        <v>708</v>
      </c>
      <c r="H1152" s="1" t="s">
        <v>71</v>
      </c>
      <c r="I1152">
        <v>1</v>
      </c>
      <c r="J1152" t="s">
        <v>246</v>
      </c>
      <c r="K1152" s="1" t="s">
        <v>174</v>
      </c>
      <c r="L1152" s="1" t="s">
        <v>162</v>
      </c>
      <c r="M1152">
        <v>25</v>
      </c>
      <c r="N1152">
        <v>0</v>
      </c>
      <c r="O1152">
        <v>0</v>
      </c>
      <c r="P1152">
        <v>0</v>
      </c>
      <c r="X1152" t="str">
        <f>Block[[#This Row],[服装]]&amp;Block[[#This Row],[名前]]&amp;Block[[#This Row],[レアリティ]]</f>
        <v>ユニフォーム七沢健吾ICONIC</v>
      </c>
    </row>
    <row r="1153" spans="1:24" x14ac:dyDescent="0.25">
      <c r="A1153">
        <f>VLOOKUP(Block[[#This Row],[No用]],SetNo[[No.用]:[vlookup 用]],2,FALSE)</f>
        <v>297</v>
      </c>
      <c r="B1153">
        <f>IF(ROW()=2,1,IF(A1152&lt;&gt;Block[[#This Row],[No]],1,B1152+1))</f>
        <v>2</v>
      </c>
      <c r="C1153" s="1" t="s">
        <v>108</v>
      </c>
      <c r="D1153" s="1" t="s">
        <v>738</v>
      </c>
      <c r="E1153" s="1" t="s">
        <v>73</v>
      </c>
      <c r="F1153" s="1" t="s">
        <v>74</v>
      </c>
      <c r="G1153" s="1" t="s">
        <v>708</v>
      </c>
      <c r="H1153" s="1" t="s">
        <v>71</v>
      </c>
      <c r="I1153">
        <v>1</v>
      </c>
      <c r="J1153" t="s">
        <v>246</v>
      </c>
      <c r="K1153" s="1" t="s">
        <v>175</v>
      </c>
      <c r="L1153" s="1" t="s">
        <v>162</v>
      </c>
      <c r="M1153">
        <v>25</v>
      </c>
      <c r="N1153">
        <v>0</v>
      </c>
      <c r="O1153">
        <v>0</v>
      </c>
      <c r="P1153">
        <v>0</v>
      </c>
      <c r="X1153" t="str">
        <f>Block[[#This Row],[服装]]&amp;Block[[#This Row],[名前]]&amp;Block[[#This Row],[レアリティ]]</f>
        <v>ユニフォーム七沢健吾ICONIC</v>
      </c>
    </row>
    <row r="1154" spans="1:24" x14ac:dyDescent="0.25">
      <c r="A1154">
        <f>VLOOKUP(Block[[#This Row],[No用]],SetNo[[No.用]:[vlookup 用]],2,FALSE)</f>
        <v>297</v>
      </c>
      <c r="B1154">
        <f>IF(ROW()=2,1,IF(A1153&lt;&gt;Block[[#This Row],[No]],1,B1153+1))</f>
        <v>3</v>
      </c>
      <c r="C1154" s="1" t="s">
        <v>108</v>
      </c>
      <c r="D1154" s="1" t="s">
        <v>738</v>
      </c>
      <c r="E1154" s="1" t="s">
        <v>73</v>
      </c>
      <c r="F1154" s="1" t="s">
        <v>74</v>
      </c>
      <c r="G1154" s="1" t="s">
        <v>708</v>
      </c>
      <c r="H1154" s="1" t="s">
        <v>71</v>
      </c>
      <c r="I1154">
        <v>1</v>
      </c>
      <c r="J1154" t="s">
        <v>246</v>
      </c>
      <c r="K1154" s="1" t="s">
        <v>247</v>
      </c>
      <c r="L1154" s="1" t="s">
        <v>162</v>
      </c>
      <c r="M1154">
        <v>25</v>
      </c>
      <c r="N1154">
        <v>0</v>
      </c>
      <c r="O1154">
        <v>0</v>
      </c>
      <c r="P1154">
        <v>0</v>
      </c>
      <c r="X1154" t="str">
        <f>Block[[#This Row],[服装]]&amp;Block[[#This Row],[名前]]&amp;Block[[#This Row],[レアリティ]]</f>
        <v>ユニフォーム七沢健吾ICONIC</v>
      </c>
    </row>
    <row r="1155" spans="1:24" x14ac:dyDescent="0.25">
      <c r="A1155">
        <f>VLOOKUP(Block[[#This Row],[No用]],SetNo[[No.用]:[vlookup 用]],2,FALSE)</f>
        <v>298</v>
      </c>
      <c r="B1155">
        <f>IF(ROW()=2,1,IF(A1154&lt;&gt;Block[[#This Row],[No]],1,B1154+1))</f>
        <v>1</v>
      </c>
      <c r="C1155" s="1" t="s">
        <v>108</v>
      </c>
      <c r="D1155" s="1" t="s">
        <v>741</v>
      </c>
      <c r="E1155" s="1" t="s">
        <v>73</v>
      </c>
      <c r="F1155" s="1" t="s">
        <v>82</v>
      </c>
      <c r="G1155" s="1" t="s">
        <v>708</v>
      </c>
      <c r="H1155" s="1" t="s">
        <v>71</v>
      </c>
      <c r="I1155">
        <v>1</v>
      </c>
      <c r="J1155" t="s">
        <v>246</v>
      </c>
      <c r="K1155" s="1" t="s">
        <v>743</v>
      </c>
      <c r="L1155" s="1" t="s">
        <v>173</v>
      </c>
      <c r="M1155">
        <v>35</v>
      </c>
      <c r="N1155">
        <v>0</v>
      </c>
      <c r="O1155">
        <v>0</v>
      </c>
      <c r="P1155">
        <v>0</v>
      </c>
      <c r="X1155" t="str">
        <f>Block[[#This Row],[服装]]&amp;Block[[#This Row],[名前]]&amp;Block[[#This Row],[レアリティ]]</f>
        <v>ユニフォーム伊勢原裕次ICONIC</v>
      </c>
    </row>
    <row r="1156" spans="1:24" x14ac:dyDescent="0.25">
      <c r="A1156">
        <f>VLOOKUP(Block[[#This Row],[No用]],SetNo[[No.用]:[vlookup 用]],2,FALSE)</f>
        <v>298</v>
      </c>
      <c r="B1156">
        <f>IF(ROW()=2,1,IF(A1155&lt;&gt;Block[[#This Row],[No]],1,B1155+1))</f>
        <v>2</v>
      </c>
      <c r="C1156" s="1" t="s">
        <v>108</v>
      </c>
      <c r="D1156" s="1" t="s">
        <v>741</v>
      </c>
      <c r="E1156" s="1" t="s">
        <v>73</v>
      </c>
      <c r="F1156" s="1" t="s">
        <v>82</v>
      </c>
      <c r="G1156" s="1" t="s">
        <v>708</v>
      </c>
      <c r="H1156" s="1" t="s">
        <v>71</v>
      </c>
      <c r="I1156">
        <v>1</v>
      </c>
      <c r="J1156" t="s">
        <v>246</v>
      </c>
      <c r="K1156" s="1" t="s">
        <v>744</v>
      </c>
      <c r="L1156" s="1" t="s">
        <v>173</v>
      </c>
      <c r="M1156">
        <v>35</v>
      </c>
      <c r="N1156">
        <v>0</v>
      </c>
      <c r="O1156">
        <v>0</v>
      </c>
      <c r="P1156">
        <v>0</v>
      </c>
      <c r="X1156" t="str">
        <f>Block[[#This Row],[服装]]&amp;Block[[#This Row],[名前]]&amp;Block[[#This Row],[レアリティ]]</f>
        <v>ユニフォーム伊勢原裕次ICONIC</v>
      </c>
    </row>
    <row r="1157" spans="1:24" x14ac:dyDescent="0.25">
      <c r="A1157">
        <f>VLOOKUP(Block[[#This Row],[No用]],SetNo[[No.用]:[vlookup 用]],2,FALSE)</f>
        <v>298</v>
      </c>
      <c r="B1157">
        <f>IF(ROW()=2,1,IF(A1156&lt;&gt;Block[[#This Row],[No]],1,B1156+1))</f>
        <v>3</v>
      </c>
      <c r="C1157" s="1" t="s">
        <v>108</v>
      </c>
      <c r="D1157" s="1" t="s">
        <v>741</v>
      </c>
      <c r="E1157" s="1" t="s">
        <v>73</v>
      </c>
      <c r="F1157" s="1" t="s">
        <v>82</v>
      </c>
      <c r="G1157" s="1" t="s">
        <v>708</v>
      </c>
      <c r="H1157" s="1" t="s">
        <v>71</v>
      </c>
      <c r="I1157">
        <v>1</v>
      </c>
      <c r="J1157" t="s">
        <v>246</v>
      </c>
      <c r="K1157" s="1" t="s">
        <v>176</v>
      </c>
      <c r="L1157" s="1" t="s">
        <v>173</v>
      </c>
      <c r="M1157">
        <v>38</v>
      </c>
      <c r="N1157">
        <v>0</v>
      </c>
      <c r="O1157">
        <v>0</v>
      </c>
      <c r="P1157">
        <v>0</v>
      </c>
      <c r="X1157" t="str">
        <f>Block[[#This Row],[服装]]&amp;Block[[#This Row],[名前]]&amp;Block[[#This Row],[レアリティ]]</f>
        <v>ユニフォーム伊勢原裕次ICONIC</v>
      </c>
    </row>
    <row r="1158" spans="1:24" x14ac:dyDescent="0.25">
      <c r="A1158">
        <f>VLOOKUP(Block[[#This Row],[No用]],SetNo[[No.用]:[vlookup 用]],2,FALSE)</f>
        <v>298</v>
      </c>
      <c r="B1158">
        <f>IF(ROW()=2,1,IF(A1157&lt;&gt;Block[[#This Row],[No]],1,B1157+1))</f>
        <v>4</v>
      </c>
      <c r="C1158" s="1" t="s">
        <v>108</v>
      </c>
      <c r="D1158" s="1" t="s">
        <v>741</v>
      </c>
      <c r="E1158" s="1" t="s">
        <v>73</v>
      </c>
      <c r="F1158" s="1" t="s">
        <v>82</v>
      </c>
      <c r="G1158" s="1" t="s">
        <v>708</v>
      </c>
      <c r="H1158" s="1" t="s">
        <v>71</v>
      </c>
      <c r="I1158">
        <v>1</v>
      </c>
      <c r="J1158" t="s">
        <v>246</v>
      </c>
      <c r="K1158" s="1" t="s">
        <v>177</v>
      </c>
      <c r="L1158" s="1" t="s">
        <v>162</v>
      </c>
      <c r="M1158">
        <v>32</v>
      </c>
      <c r="N1158">
        <v>0</v>
      </c>
      <c r="O1158">
        <v>0</v>
      </c>
      <c r="P1158">
        <v>0</v>
      </c>
      <c r="X1158" t="str">
        <f>Block[[#This Row],[服装]]&amp;Block[[#This Row],[名前]]&amp;Block[[#This Row],[レアリティ]]</f>
        <v>ユニフォーム伊勢原裕次ICONIC</v>
      </c>
    </row>
    <row r="1159" spans="1:24" x14ac:dyDescent="0.25">
      <c r="A1159">
        <f>VLOOKUP(Block[[#This Row],[No用]],SetNo[[No.用]:[vlookup 用]],2,FALSE)</f>
        <v>298</v>
      </c>
      <c r="B1159">
        <f>IF(ROW()=2,1,IF(A1158&lt;&gt;Block[[#This Row],[No]],1,B1158+1))</f>
        <v>5</v>
      </c>
      <c r="C1159" s="1" t="s">
        <v>108</v>
      </c>
      <c r="D1159" s="1" t="s">
        <v>741</v>
      </c>
      <c r="E1159" s="1" t="s">
        <v>73</v>
      </c>
      <c r="F1159" s="1" t="s">
        <v>82</v>
      </c>
      <c r="G1159" s="1" t="s">
        <v>708</v>
      </c>
      <c r="H1159" s="1" t="s">
        <v>71</v>
      </c>
      <c r="I1159">
        <v>1</v>
      </c>
      <c r="J1159" t="s">
        <v>246</v>
      </c>
      <c r="K1159" s="1" t="s">
        <v>247</v>
      </c>
      <c r="L1159" s="1" t="s">
        <v>162</v>
      </c>
      <c r="M1159">
        <v>32</v>
      </c>
      <c r="N1159">
        <v>0</v>
      </c>
      <c r="O1159">
        <v>0</v>
      </c>
      <c r="P1159">
        <v>0</v>
      </c>
      <c r="X1159" t="str">
        <f>Block[[#This Row],[服装]]&amp;Block[[#This Row],[名前]]&amp;Block[[#This Row],[レアリティ]]</f>
        <v>ユニフォーム伊勢原裕次ICONIC</v>
      </c>
    </row>
    <row r="1160" spans="1:24" x14ac:dyDescent="0.25">
      <c r="A1160">
        <f>VLOOKUP(Block[[#This Row],[No用]],SetNo[[No.用]:[vlookup 用]],2,FALSE)</f>
        <v>298</v>
      </c>
      <c r="B1160">
        <f>IF(ROW()=2,1,IF(A1159&lt;&gt;Block[[#This Row],[No]],1,B1159+1))</f>
        <v>6</v>
      </c>
      <c r="C1160" s="1" t="s">
        <v>108</v>
      </c>
      <c r="D1160" s="1" t="s">
        <v>741</v>
      </c>
      <c r="E1160" s="1" t="s">
        <v>73</v>
      </c>
      <c r="F1160" s="1" t="s">
        <v>82</v>
      </c>
      <c r="G1160" s="1" t="s">
        <v>708</v>
      </c>
      <c r="H1160" s="1" t="s">
        <v>71</v>
      </c>
      <c r="I1160">
        <v>1</v>
      </c>
      <c r="J1160" t="s">
        <v>246</v>
      </c>
      <c r="K1160" s="1" t="s">
        <v>183</v>
      </c>
      <c r="L1160" s="1" t="s">
        <v>224</v>
      </c>
      <c r="M1160">
        <v>45</v>
      </c>
      <c r="N1160">
        <v>0</v>
      </c>
      <c r="O1160">
        <v>55</v>
      </c>
      <c r="P1160">
        <v>0</v>
      </c>
      <c r="X1160" t="str">
        <f>Block[[#This Row],[服装]]&amp;Block[[#This Row],[名前]]&amp;Block[[#This Row],[レアリティ]]</f>
        <v>ユニフォーム伊勢原裕次ICONIC</v>
      </c>
    </row>
    <row r="1161" spans="1:24" x14ac:dyDescent="0.25">
      <c r="A1161">
        <f>VLOOKUP(Block[[#This Row],[No用]],SetNo[[No.用]:[vlookup 用]],2,FALSE)</f>
        <v>299</v>
      </c>
      <c r="B1161">
        <f>IF(ROW()=2,1,IF(A1160&lt;&gt;Block[[#This Row],[No]],1,B1160+1))</f>
        <v>1</v>
      </c>
      <c r="C1161" s="1" t="s">
        <v>108</v>
      </c>
      <c r="D1161" s="1" t="s">
        <v>748</v>
      </c>
      <c r="E1161" s="1" t="s">
        <v>73</v>
      </c>
      <c r="F1161" s="1" t="s">
        <v>78</v>
      </c>
      <c r="G1161" s="1" t="s">
        <v>708</v>
      </c>
      <c r="H1161" s="1" t="s">
        <v>71</v>
      </c>
      <c r="I1161">
        <v>1</v>
      </c>
      <c r="J1161" t="s">
        <v>246</v>
      </c>
      <c r="K1161" s="1" t="s">
        <v>174</v>
      </c>
      <c r="L1161" s="1" t="s">
        <v>162</v>
      </c>
      <c r="M1161">
        <v>33</v>
      </c>
      <c r="N1161">
        <v>0</v>
      </c>
      <c r="O1161">
        <v>0</v>
      </c>
      <c r="P1161">
        <v>0</v>
      </c>
      <c r="X1161" t="str">
        <f>Block[[#This Row],[服装]]&amp;Block[[#This Row],[名前]]&amp;Block[[#This Row],[レアリティ]]</f>
        <v>ユニフォーム湯河浩二ICONIC</v>
      </c>
    </row>
    <row r="1162" spans="1:24" x14ac:dyDescent="0.25">
      <c r="A1162">
        <f>VLOOKUP(Block[[#This Row],[No用]],SetNo[[No.用]:[vlookup 用]],2,FALSE)</f>
        <v>299</v>
      </c>
      <c r="B1162">
        <f>IF(ROW()=2,1,IF(A1161&lt;&gt;Block[[#This Row],[No]],1,B1161+1))</f>
        <v>2</v>
      </c>
      <c r="C1162" s="1" t="s">
        <v>108</v>
      </c>
      <c r="D1162" s="1" t="s">
        <v>748</v>
      </c>
      <c r="E1162" s="1" t="s">
        <v>73</v>
      </c>
      <c r="F1162" s="1" t="s">
        <v>78</v>
      </c>
      <c r="G1162" s="1" t="s">
        <v>708</v>
      </c>
      <c r="H1162" s="1" t="s">
        <v>71</v>
      </c>
      <c r="I1162">
        <v>1</v>
      </c>
      <c r="J1162" t="s">
        <v>246</v>
      </c>
      <c r="K1162" s="1" t="s">
        <v>175</v>
      </c>
      <c r="L1162" s="1" t="s">
        <v>178</v>
      </c>
      <c r="M1162">
        <v>36</v>
      </c>
      <c r="N1162">
        <v>0</v>
      </c>
      <c r="O1162">
        <v>0</v>
      </c>
      <c r="P1162">
        <v>0</v>
      </c>
      <c r="X1162" t="str">
        <f>Block[[#This Row],[服装]]&amp;Block[[#This Row],[名前]]&amp;Block[[#This Row],[レアリティ]]</f>
        <v>ユニフォーム湯河浩二ICONIC</v>
      </c>
    </row>
    <row r="1163" spans="1:24" x14ac:dyDescent="0.25">
      <c r="A1163">
        <f>VLOOKUP(Block[[#This Row],[No用]],SetNo[[No.用]:[vlookup 用]],2,FALSE)</f>
        <v>299</v>
      </c>
      <c r="B1163">
        <f>IF(ROW()=2,1,IF(A1162&lt;&gt;Block[[#This Row],[No]],1,B1162+1))</f>
        <v>3</v>
      </c>
      <c r="C1163" s="1" t="s">
        <v>108</v>
      </c>
      <c r="D1163" s="1" t="s">
        <v>748</v>
      </c>
      <c r="E1163" s="1" t="s">
        <v>73</v>
      </c>
      <c r="F1163" s="1" t="s">
        <v>78</v>
      </c>
      <c r="G1163" s="1" t="s">
        <v>708</v>
      </c>
      <c r="H1163" s="1" t="s">
        <v>71</v>
      </c>
      <c r="I1163">
        <v>1</v>
      </c>
      <c r="J1163" t="s">
        <v>246</v>
      </c>
      <c r="K1163" s="1" t="s">
        <v>183</v>
      </c>
      <c r="L1163" s="1" t="s">
        <v>224</v>
      </c>
      <c r="M1163">
        <v>48</v>
      </c>
      <c r="N1163">
        <v>0</v>
      </c>
      <c r="O1163">
        <v>58</v>
      </c>
      <c r="P1163">
        <v>0</v>
      </c>
      <c r="X1163" t="str">
        <f>Block[[#This Row],[服装]]&amp;Block[[#This Row],[名前]]&amp;Block[[#This Row],[レアリティ]]</f>
        <v>ユニフォーム湯河浩二ICONIC</v>
      </c>
    </row>
    <row r="1164" spans="1:24" x14ac:dyDescent="0.25">
      <c r="A1164">
        <f>VLOOKUP(Block[[#This Row],[No用]],SetNo[[No.用]:[vlookup 用]],2,FALSE)</f>
        <v>300</v>
      </c>
      <c r="B1164">
        <f>IF(ROW()=2,1,IF(A1163&lt;&gt;Block[[#This Row],[No]],1,B1163+1))</f>
        <v>1</v>
      </c>
      <c r="C1164" s="1" t="s">
        <v>108</v>
      </c>
      <c r="D1164" s="1" t="s">
        <v>773</v>
      </c>
      <c r="E1164" s="1" t="s">
        <v>774</v>
      </c>
      <c r="F1164" s="1" t="s">
        <v>82</v>
      </c>
      <c r="G1164" s="1" t="s">
        <v>776</v>
      </c>
      <c r="H1164" s="1" t="s">
        <v>71</v>
      </c>
      <c r="I1164">
        <v>1</v>
      </c>
      <c r="J1164" t="s">
        <v>246</v>
      </c>
      <c r="K1164" s="1" t="s">
        <v>174</v>
      </c>
      <c r="L1164" s="1" t="s">
        <v>162</v>
      </c>
      <c r="M1164">
        <v>31</v>
      </c>
      <c r="N1164">
        <v>0</v>
      </c>
      <c r="O1164">
        <v>0</v>
      </c>
      <c r="P1164">
        <v>0</v>
      </c>
      <c r="X1164" t="str">
        <f>Block[[#This Row],[服装]]&amp;Block[[#This Row],[名前]]&amp;Block[[#This Row],[レアリティ]]</f>
        <v>ユニフォーム千鹿谷栄吉ICONIC</v>
      </c>
    </row>
    <row r="1165" spans="1:24" x14ac:dyDescent="0.25">
      <c r="A1165">
        <f>VLOOKUP(Block[[#This Row],[No用]],SetNo[[No.用]:[vlookup 用]],2,FALSE)</f>
        <v>300</v>
      </c>
      <c r="B1165">
        <f>IF(ROW()=2,1,IF(A1164&lt;&gt;Block[[#This Row],[No]],1,B1164+1))</f>
        <v>2</v>
      </c>
      <c r="C1165" s="1" t="s">
        <v>108</v>
      </c>
      <c r="D1165" s="1" t="s">
        <v>773</v>
      </c>
      <c r="E1165" s="1" t="s">
        <v>774</v>
      </c>
      <c r="F1165" s="1" t="s">
        <v>82</v>
      </c>
      <c r="G1165" s="1" t="s">
        <v>776</v>
      </c>
      <c r="H1165" s="1" t="s">
        <v>71</v>
      </c>
      <c r="I1165">
        <v>1</v>
      </c>
      <c r="J1165" t="s">
        <v>246</v>
      </c>
      <c r="K1165" s="1" t="s">
        <v>175</v>
      </c>
      <c r="L1165" s="1" t="s">
        <v>162</v>
      </c>
      <c r="M1165">
        <v>31</v>
      </c>
      <c r="N1165">
        <v>0</v>
      </c>
      <c r="O1165">
        <v>0</v>
      </c>
      <c r="P1165">
        <v>0</v>
      </c>
      <c r="X1165" t="str">
        <f>Block[[#This Row],[服装]]&amp;Block[[#This Row],[名前]]&amp;Block[[#This Row],[レアリティ]]</f>
        <v>ユニフォーム千鹿谷栄吉ICONIC</v>
      </c>
    </row>
    <row r="1166" spans="1:24" x14ac:dyDescent="0.25">
      <c r="A1166">
        <f>VLOOKUP(Block[[#This Row],[No用]],SetNo[[No.用]:[vlookup 用]],2,FALSE)</f>
        <v>300</v>
      </c>
      <c r="B1166">
        <f>IF(ROW()=2,1,IF(A1165&lt;&gt;Block[[#This Row],[No]],1,B1165+1))</f>
        <v>3</v>
      </c>
      <c r="C1166" s="1" t="s">
        <v>108</v>
      </c>
      <c r="D1166" s="1" t="s">
        <v>773</v>
      </c>
      <c r="E1166" s="1" t="s">
        <v>774</v>
      </c>
      <c r="F1166" s="1" t="s">
        <v>82</v>
      </c>
      <c r="G1166" s="1" t="s">
        <v>776</v>
      </c>
      <c r="H1166" s="1" t="s">
        <v>71</v>
      </c>
      <c r="I1166">
        <v>1</v>
      </c>
      <c r="J1166" t="s">
        <v>246</v>
      </c>
      <c r="K1166" s="1" t="s">
        <v>247</v>
      </c>
      <c r="L1166" s="1" t="s">
        <v>162</v>
      </c>
      <c r="M1166">
        <v>31</v>
      </c>
      <c r="N1166">
        <v>0</v>
      </c>
      <c r="O1166">
        <v>0</v>
      </c>
      <c r="P1166">
        <v>0</v>
      </c>
      <c r="X1166" t="str">
        <f>Block[[#This Row],[服装]]&amp;Block[[#This Row],[名前]]&amp;Block[[#This Row],[レアリティ]]</f>
        <v>ユニフォーム千鹿谷栄吉ICONIC</v>
      </c>
    </row>
    <row r="1167" spans="1:24" x14ac:dyDescent="0.25">
      <c r="A1167">
        <f>VLOOKUP(Block[[#This Row],[No用]],SetNo[[No.用]:[vlookup 用]],2,FALSE)</f>
        <v>301</v>
      </c>
      <c r="B1167">
        <f>IF(ROW()=2,1,IF(A1166&lt;&gt;Block[[#This Row],[No]],1,B1166+1))</f>
        <v>1</v>
      </c>
      <c r="C1167" s="1" t="s">
        <v>108</v>
      </c>
      <c r="D1167" s="1" t="s">
        <v>782</v>
      </c>
      <c r="E1167" s="1" t="s">
        <v>90</v>
      </c>
      <c r="F1167" s="1" t="s">
        <v>783</v>
      </c>
      <c r="G1167" s="1" t="s">
        <v>776</v>
      </c>
      <c r="H1167" s="1" t="s">
        <v>71</v>
      </c>
      <c r="I1167">
        <v>1</v>
      </c>
      <c r="J1167" t="s">
        <v>246</v>
      </c>
      <c r="K1167" s="1" t="s">
        <v>174</v>
      </c>
      <c r="L1167" s="1" t="s">
        <v>162</v>
      </c>
      <c r="M1167">
        <v>26</v>
      </c>
      <c r="N1167">
        <v>0</v>
      </c>
      <c r="O1167">
        <v>0</v>
      </c>
      <c r="P1167">
        <v>0</v>
      </c>
      <c r="X1167" t="str">
        <f>Block[[#This Row],[服装]]&amp;Block[[#This Row],[名前]]&amp;Block[[#This Row],[レアリティ]]</f>
        <v>ユニフォーム小鹿野大樹ICONIC</v>
      </c>
    </row>
    <row r="1168" spans="1:24" x14ac:dyDescent="0.25">
      <c r="A1168">
        <f>VLOOKUP(Block[[#This Row],[No用]],SetNo[[No.用]:[vlookup 用]],2,FALSE)</f>
        <v>301</v>
      </c>
      <c r="B1168">
        <f>IF(ROW()=2,1,IF(A1167&lt;&gt;Block[[#This Row],[No]],1,B1167+1))</f>
        <v>2</v>
      </c>
      <c r="C1168" s="1" t="s">
        <v>108</v>
      </c>
      <c r="D1168" s="1" t="s">
        <v>782</v>
      </c>
      <c r="E1168" s="1" t="s">
        <v>90</v>
      </c>
      <c r="F1168" s="1" t="s">
        <v>783</v>
      </c>
      <c r="G1168" s="1" t="s">
        <v>776</v>
      </c>
      <c r="H1168" s="1" t="s">
        <v>71</v>
      </c>
      <c r="I1168">
        <v>1</v>
      </c>
      <c r="J1168" t="s">
        <v>246</v>
      </c>
      <c r="K1168" s="1" t="s">
        <v>175</v>
      </c>
      <c r="L1168" s="1" t="s">
        <v>162</v>
      </c>
      <c r="M1168">
        <v>26</v>
      </c>
      <c r="N1168">
        <v>0</v>
      </c>
      <c r="O1168">
        <v>0</v>
      </c>
      <c r="P1168">
        <v>0</v>
      </c>
      <c r="X1168" t="str">
        <f>Block[[#This Row],[服装]]&amp;Block[[#This Row],[名前]]&amp;Block[[#This Row],[レアリティ]]</f>
        <v>ユニフォーム小鹿野大樹ICONIC</v>
      </c>
    </row>
    <row r="1169" spans="1:24" x14ac:dyDescent="0.25">
      <c r="A1169">
        <f>VLOOKUP(Block[[#This Row],[No用]],SetNo[[No.用]:[vlookup 用]],2,FALSE)</f>
        <v>302</v>
      </c>
      <c r="B1169">
        <f>IF(ROW()=2,1,IF(A1168&lt;&gt;Block[[#This Row],[No]],1,B1168+1))</f>
        <v>1</v>
      </c>
      <c r="C1169" s="1" t="s">
        <v>108</v>
      </c>
      <c r="D1169" s="1" t="s">
        <v>795</v>
      </c>
      <c r="E1169" s="1" t="s">
        <v>77</v>
      </c>
      <c r="F1169" s="1" t="s">
        <v>80</v>
      </c>
      <c r="G1169" s="1" t="s">
        <v>776</v>
      </c>
      <c r="H1169" s="1" t="s">
        <v>71</v>
      </c>
      <c r="I1169">
        <v>0</v>
      </c>
      <c r="J1169" t="s">
        <v>246</v>
      </c>
      <c r="K1169" s="1"/>
      <c r="L1169" s="1"/>
      <c r="M1169">
        <v>0</v>
      </c>
      <c r="N1169">
        <v>0</v>
      </c>
      <c r="O1169">
        <v>0</v>
      </c>
      <c r="P1169">
        <v>0</v>
      </c>
      <c r="X1169" t="str">
        <f>Block[[#This Row],[服装]]&amp;Block[[#This Row],[名前]]&amp;Block[[#This Row],[レアリティ]]</f>
        <v>ユニフォーム赤谷勇ICONIC</v>
      </c>
    </row>
    <row r="1170" spans="1:24" x14ac:dyDescent="0.25">
      <c r="A1170">
        <f>VLOOKUP(Block[[#This Row],[No用]],SetNo[[No.用]:[vlookup 用]],2,FALSE)</f>
        <v>303</v>
      </c>
      <c r="B1170">
        <f>IF(ROW()=2,1,IF(A1169&lt;&gt;Block[[#This Row],[No]],1,B1169+1))</f>
        <v>1</v>
      </c>
      <c r="C1170" s="1" t="s">
        <v>108</v>
      </c>
      <c r="D1170" s="1" t="s">
        <v>799</v>
      </c>
      <c r="E1170" s="1" t="s">
        <v>77</v>
      </c>
      <c r="F1170" s="1" t="s">
        <v>78</v>
      </c>
      <c r="G1170" s="1" t="s">
        <v>776</v>
      </c>
      <c r="H1170" s="1" t="s">
        <v>71</v>
      </c>
      <c r="I1170">
        <v>1</v>
      </c>
      <c r="J1170" t="s">
        <v>246</v>
      </c>
      <c r="K1170" s="1" t="s">
        <v>174</v>
      </c>
      <c r="L1170" s="1" t="s">
        <v>162</v>
      </c>
      <c r="M1170">
        <v>27</v>
      </c>
      <c r="N1170">
        <v>0</v>
      </c>
      <c r="O1170">
        <v>0</v>
      </c>
      <c r="P1170">
        <v>0</v>
      </c>
      <c r="X1170" t="str">
        <f>Block[[#This Row],[服装]]&amp;Block[[#This Row],[名前]]&amp;Block[[#This Row],[レアリティ]]</f>
        <v>ユニフォーム児玉勝ICONIC</v>
      </c>
    </row>
    <row r="1171" spans="1:24" x14ac:dyDescent="0.25">
      <c r="A1171">
        <f>VLOOKUP(Block[[#This Row],[No用]],SetNo[[No.用]:[vlookup 用]],2,FALSE)</f>
        <v>303</v>
      </c>
      <c r="B1171">
        <f>IF(ROW()=2,1,IF(A1170&lt;&gt;Block[[#This Row],[No]],1,B1170+1))</f>
        <v>2</v>
      </c>
      <c r="C1171" s="1" t="s">
        <v>108</v>
      </c>
      <c r="D1171" s="1" t="s">
        <v>799</v>
      </c>
      <c r="E1171" s="1" t="s">
        <v>77</v>
      </c>
      <c r="F1171" s="1" t="s">
        <v>78</v>
      </c>
      <c r="G1171" s="1" t="s">
        <v>776</v>
      </c>
      <c r="H1171" s="1" t="s">
        <v>71</v>
      </c>
      <c r="I1171">
        <v>1</v>
      </c>
      <c r="J1171" t="s">
        <v>246</v>
      </c>
      <c r="K1171" s="1" t="s">
        <v>175</v>
      </c>
      <c r="L1171" s="1" t="s">
        <v>178</v>
      </c>
      <c r="M1171">
        <v>30</v>
      </c>
      <c r="N1171">
        <v>0</v>
      </c>
      <c r="O1171">
        <v>0</v>
      </c>
      <c r="P1171">
        <v>0</v>
      </c>
      <c r="X1171" t="str">
        <f>Block[[#This Row],[服装]]&amp;Block[[#This Row],[名前]]&amp;Block[[#This Row],[レアリティ]]</f>
        <v>ユニフォーム児玉勝ICONIC</v>
      </c>
    </row>
    <row r="1172" spans="1:24" x14ac:dyDescent="0.25">
      <c r="A1172">
        <f>VLOOKUP(Block[[#This Row],[No用]],SetNo[[No.用]:[vlookup 用]],2,FALSE)</f>
        <v>303</v>
      </c>
      <c r="B1172">
        <f>IF(ROW()=2,1,IF(A1171&lt;&gt;Block[[#This Row],[No]],1,B1171+1))</f>
        <v>3</v>
      </c>
      <c r="C1172" s="1" t="s">
        <v>108</v>
      </c>
      <c r="D1172" s="1" t="s">
        <v>799</v>
      </c>
      <c r="E1172" s="1" t="s">
        <v>77</v>
      </c>
      <c r="F1172" s="1" t="s">
        <v>78</v>
      </c>
      <c r="G1172" s="1" t="s">
        <v>776</v>
      </c>
      <c r="H1172" s="1" t="s">
        <v>71</v>
      </c>
      <c r="I1172">
        <v>1</v>
      </c>
      <c r="J1172" t="s">
        <v>246</v>
      </c>
      <c r="K1172" s="1" t="s">
        <v>177</v>
      </c>
      <c r="L1172" s="1" t="s">
        <v>162</v>
      </c>
      <c r="M1172">
        <v>27</v>
      </c>
      <c r="N1172">
        <v>0</v>
      </c>
      <c r="O1172">
        <v>0</v>
      </c>
      <c r="P1172">
        <v>0</v>
      </c>
      <c r="X1172" t="str">
        <f>Block[[#This Row],[服装]]&amp;Block[[#This Row],[名前]]&amp;Block[[#This Row],[レアリティ]]</f>
        <v>ユニフォーム児玉勝ICONIC</v>
      </c>
    </row>
    <row r="1173" spans="1:24" x14ac:dyDescent="0.25">
      <c r="A1173">
        <f>VLOOKUP(Block[[#This Row],[No用]],SetNo[[No.用]:[vlookup 用]],2,FALSE)</f>
        <v>303</v>
      </c>
      <c r="B1173">
        <f>IF(ROW()=2,1,IF(A1172&lt;&gt;Block[[#This Row],[No]],1,B1172+1))</f>
        <v>4</v>
      </c>
      <c r="C1173" s="1" t="s">
        <v>108</v>
      </c>
      <c r="D1173" s="1" t="s">
        <v>799</v>
      </c>
      <c r="E1173" s="1" t="s">
        <v>77</v>
      </c>
      <c r="F1173" s="1" t="s">
        <v>78</v>
      </c>
      <c r="G1173" s="1" t="s">
        <v>776</v>
      </c>
      <c r="H1173" s="1" t="s">
        <v>71</v>
      </c>
      <c r="I1173">
        <v>1</v>
      </c>
      <c r="J1173" t="s">
        <v>246</v>
      </c>
      <c r="K1173" s="1" t="s">
        <v>247</v>
      </c>
      <c r="L1173" s="1" t="s">
        <v>162</v>
      </c>
      <c r="M1173">
        <v>27</v>
      </c>
      <c r="N1173">
        <v>0</v>
      </c>
      <c r="O1173">
        <v>0</v>
      </c>
      <c r="P1173">
        <v>0</v>
      </c>
      <c r="X1173" t="str">
        <f>Block[[#This Row],[服装]]&amp;Block[[#This Row],[名前]]&amp;Block[[#This Row],[レアリティ]]</f>
        <v>ユニフォーム児玉勝ICONIC</v>
      </c>
    </row>
    <row r="1174" spans="1:24" x14ac:dyDescent="0.25">
      <c r="A1174">
        <f>VLOOKUP(Block[[#This Row],[No用]],SetNo[[No.用]:[vlookup 用]],2,FALSE)</f>
        <v>304</v>
      </c>
      <c r="B1174">
        <f>IF(ROW()=2,1,IF(A1173&lt;&gt;Block[[#This Row],[No]],1,B1173+1))</f>
        <v>1</v>
      </c>
      <c r="C1174" s="1" t="s">
        <v>108</v>
      </c>
      <c r="D1174" s="1" t="s">
        <v>803</v>
      </c>
      <c r="E1174" s="1" t="s">
        <v>77</v>
      </c>
      <c r="F1174" s="1" t="s">
        <v>74</v>
      </c>
      <c r="G1174" s="1" t="s">
        <v>776</v>
      </c>
      <c r="H1174" s="1" t="s">
        <v>71</v>
      </c>
      <c r="I1174">
        <v>1</v>
      </c>
      <c r="J1174" t="s">
        <v>246</v>
      </c>
      <c r="K1174" s="1" t="s">
        <v>174</v>
      </c>
      <c r="L1174" s="1" t="s">
        <v>162</v>
      </c>
      <c r="M1174">
        <v>27</v>
      </c>
      <c r="N1174">
        <v>0</v>
      </c>
      <c r="O1174">
        <v>0</v>
      </c>
      <c r="P1174">
        <v>0</v>
      </c>
      <c r="X1174" t="str">
        <f>Block[[#This Row],[服装]]&amp;Block[[#This Row],[名前]]&amp;Block[[#This Row],[レアリティ]]</f>
        <v>ユニフォーム名栗翔太ICONIC</v>
      </c>
    </row>
    <row r="1175" spans="1:24" x14ac:dyDescent="0.25">
      <c r="A1175">
        <f>VLOOKUP(Block[[#This Row],[No用]],SetNo[[No.用]:[vlookup 用]],2,FALSE)</f>
        <v>304</v>
      </c>
      <c r="B1175">
        <f>IF(ROW()=2,1,IF(A1174&lt;&gt;Block[[#This Row],[No]],1,B1174+1))</f>
        <v>2</v>
      </c>
      <c r="C1175" s="1" t="s">
        <v>108</v>
      </c>
      <c r="D1175" s="1" t="s">
        <v>803</v>
      </c>
      <c r="E1175" s="1" t="s">
        <v>77</v>
      </c>
      <c r="F1175" s="1" t="s">
        <v>74</v>
      </c>
      <c r="G1175" s="1" t="s">
        <v>776</v>
      </c>
      <c r="H1175" s="1" t="s">
        <v>71</v>
      </c>
      <c r="I1175">
        <v>1</v>
      </c>
      <c r="J1175" t="s">
        <v>246</v>
      </c>
      <c r="K1175" s="1" t="s">
        <v>175</v>
      </c>
      <c r="L1175" s="1" t="s">
        <v>162</v>
      </c>
      <c r="M1175">
        <v>27</v>
      </c>
      <c r="N1175">
        <v>0</v>
      </c>
      <c r="O1175">
        <v>0</v>
      </c>
      <c r="P1175">
        <v>0</v>
      </c>
      <c r="X1175" t="str">
        <f>Block[[#This Row],[服装]]&amp;Block[[#This Row],[名前]]&amp;Block[[#This Row],[レアリティ]]</f>
        <v>ユニフォーム名栗翔太ICONIC</v>
      </c>
    </row>
    <row r="1176" spans="1:24" x14ac:dyDescent="0.25">
      <c r="A1176">
        <f>VLOOKUP(Block[[#This Row],[No用]],SetNo[[No.用]:[vlookup 用]],2,FALSE)</f>
        <v>304</v>
      </c>
      <c r="B1176">
        <f>IF(ROW()=2,1,IF(A1175&lt;&gt;Block[[#This Row],[No]],1,B1175+1))</f>
        <v>3</v>
      </c>
      <c r="C1176" s="1" t="s">
        <v>108</v>
      </c>
      <c r="D1176" s="1" t="s">
        <v>803</v>
      </c>
      <c r="E1176" s="1" t="s">
        <v>77</v>
      </c>
      <c r="F1176" s="1" t="s">
        <v>74</v>
      </c>
      <c r="G1176" s="1" t="s">
        <v>776</v>
      </c>
      <c r="H1176" s="1" t="s">
        <v>71</v>
      </c>
      <c r="I1176">
        <v>1</v>
      </c>
      <c r="J1176" t="s">
        <v>246</v>
      </c>
      <c r="K1176" s="1" t="s">
        <v>247</v>
      </c>
      <c r="L1176" s="1" t="s">
        <v>162</v>
      </c>
      <c r="M1176">
        <v>27</v>
      </c>
      <c r="N1176">
        <v>0</v>
      </c>
      <c r="O1176">
        <v>0</v>
      </c>
      <c r="P1176">
        <v>0</v>
      </c>
      <c r="X1176" t="str">
        <f>Block[[#This Row],[服装]]&amp;Block[[#This Row],[名前]]&amp;Block[[#This Row],[レアリティ]]</f>
        <v>ユニフォーム名栗翔太ICONIC</v>
      </c>
    </row>
    <row r="1177" spans="1:24" x14ac:dyDescent="0.25">
      <c r="A1177">
        <f>VLOOKUP(Block[[#This Row],[No用]],SetNo[[No.用]:[vlookup 用]],2,FALSE)</f>
        <v>305</v>
      </c>
      <c r="B1177">
        <f>IF(ROW()=2,1,IF(A1176&lt;&gt;Block[[#This Row],[No]],1,B1176+1))</f>
        <v>1</v>
      </c>
      <c r="C1177" s="1" t="s">
        <v>108</v>
      </c>
      <c r="D1177" s="1" t="s">
        <v>810</v>
      </c>
      <c r="E1177" s="1" t="s">
        <v>77</v>
      </c>
      <c r="F1177" s="1" t="s">
        <v>78</v>
      </c>
      <c r="G1177" s="1" t="s">
        <v>776</v>
      </c>
      <c r="H1177" s="1" t="s">
        <v>71</v>
      </c>
      <c r="I1177">
        <v>1</v>
      </c>
      <c r="J1177" t="s">
        <v>246</v>
      </c>
      <c r="K1177" s="1" t="s">
        <v>174</v>
      </c>
      <c r="L1177" s="1" t="s">
        <v>162</v>
      </c>
      <c r="M1177">
        <v>26</v>
      </c>
      <c r="N1177">
        <v>0</v>
      </c>
      <c r="O1177">
        <v>0</v>
      </c>
      <c r="P1177">
        <v>0</v>
      </c>
      <c r="X1177" t="str">
        <f>Block[[#This Row],[服装]]&amp;Block[[#This Row],[名前]]&amp;Block[[#This Row],[レアリティ]]</f>
        <v>ユニフォーム島府典明ICONIC</v>
      </c>
    </row>
    <row r="1178" spans="1:24" x14ac:dyDescent="0.25">
      <c r="A1178">
        <f>VLOOKUP(Block[[#This Row],[No用]],SetNo[[No.用]:[vlookup 用]],2,FALSE)</f>
        <v>305</v>
      </c>
      <c r="B1178">
        <f>IF(ROW()=2,1,IF(A1177&lt;&gt;Block[[#This Row],[No]],1,B1177+1))</f>
        <v>2</v>
      </c>
      <c r="C1178" s="1" t="s">
        <v>108</v>
      </c>
      <c r="D1178" s="1" t="s">
        <v>810</v>
      </c>
      <c r="E1178" s="1" t="s">
        <v>77</v>
      </c>
      <c r="F1178" s="1" t="s">
        <v>78</v>
      </c>
      <c r="G1178" s="1" t="s">
        <v>776</v>
      </c>
      <c r="H1178" s="1" t="s">
        <v>71</v>
      </c>
      <c r="I1178">
        <v>1</v>
      </c>
      <c r="J1178" t="s">
        <v>246</v>
      </c>
      <c r="K1178" s="1" t="s">
        <v>175</v>
      </c>
      <c r="L1178" s="1" t="s">
        <v>162</v>
      </c>
      <c r="M1178">
        <v>26</v>
      </c>
      <c r="N1178">
        <v>0</v>
      </c>
      <c r="O1178">
        <v>0</v>
      </c>
      <c r="P1178">
        <v>0</v>
      </c>
      <c r="X1178" t="str">
        <f>Block[[#This Row],[服装]]&amp;Block[[#This Row],[名前]]&amp;Block[[#This Row],[レアリティ]]</f>
        <v>ユニフォーム島府典明ICONIC</v>
      </c>
    </row>
    <row r="1179" spans="1:24" x14ac:dyDescent="0.25">
      <c r="A1179">
        <f>VLOOKUP(Block[[#This Row],[No用]],SetNo[[No.用]:[vlookup 用]],2,FALSE)</f>
        <v>305</v>
      </c>
      <c r="B1179">
        <f>IF(ROW()=2,1,IF(A1178&lt;&gt;Block[[#This Row],[No]],1,B1178+1))</f>
        <v>3</v>
      </c>
      <c r="C1179" s="1" t="s">
        <v>108</v>
      </c>
      <c r="D1179" s="1" t="s">
        <v>810</v>
      </c>
      <c r="E1179" s="1" t="s">
        <v>77</v>
      </c>
      <c r="F1179" s="1" t="s">
        <v>78</v>
      </c>
      <c r="G1179" s="1" t="s">
        <v>776</v>
      </c>
      <c r="H1179" s="1" t="s">
        <v>71</v>
      </c>
      <c r="I1179">
        <v>1</v>
      </c>
      <c r="J1179" t="s">
        <v>246</v>
      </c>
      <c r="K1179" s="1" t="s">
        <v>247</v>
      </c>
      <c r="L1179" s="1" t="s">
        <v>162</v>
      </c>
      <c r="M1179">
        <v>26</v>
      </c>
      <c r="N1179">
        <v>0</v>
      </c>
      <c r="O1179">
        <v>0</v>
      </c>
      <c r="P1179">
        <v>0</v>
      </c>
      <c r="X1179" t="str">
        <f>Block[[#This Row],[服装]]&amp;Block[[#This Row],[名前]]&amp;Block[[#This Row],[レアリティ]]</f>
        <v>ユニフォーム島府典明ICONIC</v>
      </c>
    </row>
    <row r="1180" spans="1:24" x14ac:dyDescent="0.25">
      <c r="A1180">
        <f>VLOOKUP(Block[[#This Row],[No用]],SetNo[[No.用]:[vlookup 用]],2,FALSE)</f>
        <v>306</v>
      </c>
      <c r="B1180">
        <f>IF(ROW()=2,1,IF(A1179&lt;&gt;Block[[#This Row],[No]],1,B1179+1))</f>
        <v>1</v>
      </c>
      <c r="C1180" s="1" t="s">
        <v>108</v>
      </c>
      <c r="D1180" s="1" t="s">
        <v>818</v>
      </c>
      <c r="E1180" s="1" t="s">
        <v>77</v>
      </c>
      <c r="F1180" s="1" t="s">
        <v>82</v>
      </c>
      <c r="G1180" s="1" t="s">
        <v>776</v>
      </c>
      <c r="H1180" s="1" t="s">
        <v>71</v>
      </c>
      <c r="I1180">
        <v>1</v>
      </c>
      <c r="J1180" t="s">
        <v>246</v>
      </c>
      <c r="K1180" s="1" t="s">
        <v>174</v>
      </c>
      <c r="L1180" s="1" t="s">
        <v>173</v>
      </c>
      <c r="M1180">
        <v>34</v>
      </c>
      <c r="N1180">
        <v>0</v>
      </c>
      <c r="O1180">
        <v>0</v>
      </c>
      <c r="P1180">
        <v>0</v>
      </c>
      <c r="X1180" t="str">
        <f>Block[[#This Row],[服装]]&amp;Block[[#This Row],[名前]]&amp;Block[[#This Row],[レアリティ]]</f>
        <v>ユニフォーム吉川和孝ICONIC</v>
      </c>
    </row>
    <row r="1181" spans="1:24" x14ac:dyDescent="0.25">
      <c r="A1181">
        <f>VLOOKUP(Block[[#This Row],[No用]],SetNo[[No.用]:[vlookup 用]],2,FALSE)</f>
        <v>306</v>
      </c>
      <c r="B1181">
        <f>IF(ROW()=2,1,IF(A1180&lt;&gt;Block[[#This Row],[No]],1,B1180+1))</f>
        <v>2</v>
      </c>
      <c r="C1181" s="1" t="s">
        <v>108</v>
      </c>
      <c r="D1181" s="1" t="s">
        <v>818</v>
      </c>
      <c r="E1181" s="1" t="s">
        <v>77</v>
      </c>
      <c r="F1181" s="1" t="s">
        <v>82</v>
      </c>
      <c r="G1181" s="1" t="s">
        <v>776</v>
      </c>
      <c r="H1181" s="1" t="s">
        <v>71</v>
      </c>
      <c r="I1181">
        <v>1</v>
      </c>
      <c r="J1181" t="s">
        <v>246</v>
      </c>
      <c r="K1181" s="1" t="s">
        <v>175</v>
      </c>
      <c r="L1181" s="1" t="s">
        <v>173</v>
      </c>
      <c r="M1181">
        <v>34</v>
      </c>
      <c r="N1181">
        <v>0</v>
      </c>
      <c r="O1181">
        <v>0</v>
      </c>
      <c r="P1181">
        <v>0</v>
      </c>
      <c r="X1181" t="str">
        <f>Block[[#This Row],[服装]]&amp;Block[[#This Row],[名前]]&amp;Block[[#This Row],[レアリティ]]</f>
        <v>ユニフォーム吉川和孝ICONIC</v>
      </c>
    </row>
    <row r="1182" spans="1:24" x14ac:dyDescent="0.25">
      <c r="A1182">
        <f>VLOOKUP(Block[[#This Row],[No用]],SetNo[[No.用]:[vlookup 用]],2,FALSE)</f>
        <v>306</v>
      </c>
      <c r="B1182">
        <f>IF(ROW()=2,1,IF(A1181&lt;&gt;Block[[#This Row],[No]],1,B1181+1))</f>
        <v>3</v>
      </c>
      <c r="C1182" s="1" t="s">
        <v>108</v>
      </c>
      <c r="D1182" s="1" t="s">
        <v>818</v>
      </c>
      <c r="E1182" s="1" t="s">
        <v>77</v>
      </c>
      <c r="F1182" s="1" t="s">
        <v>82</v>
      </c>
      <c r="G1182" s="1" t="s">
        <v>776</v>
      </c>
      <c r="H1182" s="1" t="s">
        <v>71</v>
      </c>
      <c r="I1182">
        <v>1</v>
      </c>
      <c r="J1182" t="s">
        <v>246</v>
      </c>
      <c r="K1182" s="1" t="s">
        <v>177</v>
      </c>
      <c r="L1182" s="1" t="s">
        <v>162</v>
      </c>
      <c r="M1182">
        <v>31</v>
      </c>
      <c r="N1182">
        <v>0</v>
      </c>
      <c r="O1182">
        <v>0</v>
      </c>
      <c r="P1182">
        <v>0</v>
      </c>
      <c r="X1182" t="str">
        <f>Block[[#This Row],[服装]]&amp;Block[[#This Row],[名前]]&amp;Block[[#This Row],[レアリティ]]</f>
        <v>ユニフォーム吉川和孝ICONIC</v>
      </c>
    </row>
    <row r="1183" spans="1:24" x14ac:dyDescent="0.25">
      <c r="A1183">
        <f>VLOOKUP(Block[[#This Row],[No用]],SetNo[[No.用]:[vlookup 用]],2,FALSE)</f>
        <v>306</v>
      </c>
      <c r="B1183">
        <f>IF(ROW()=2,1,IF(A1182&lt;&gt;Block[[#This Row],[No]],1,B1182+1))</f>
        <v>4</v>
      </c>
      <c r="C1183" s="1" t="s">
        <v>108</v>
      </c>
      <c r="D1183" s="1" t="s">
        <v>818</v>
      </c>
      <c r="E1183" s="1" t="s">
        <v>77</v>
      </c>
      <c r="F1183" s="1" t="s">
        <v>82</v>
      </c>
      <c r="G1183" s="1" t="s">
        <v>776</v>
      </c>
      <c r="H1183" s="1" t="s">
        <v>71</v>
      </c>
      <c r="I1183">
        <v>1</v>
      </c>
      <c r="J1183" t="s">
        <v>246</v>
      </c>
      <c r="K1183" s="1" t="s">
        <v>183</v>
      </c>
      <c r="L1183" s="1" t="s">
        <v>224</v>
      </c>
      <c r="M1183">
        <v>46</v>
      </c>
      <c r="N1183">
        <v>0</v>
      </c>
      <c r="O1183">
        <v>56</v>
      </c>
      <c r="P1183">
        <v>0</v>
      </c>
      <c r="X1183" t="str">
        <f>Block[[#This Row],[服装]]&amp;Block[[#This Row],[名前]]&amp;Block[[#This Row],[レアリティ]]</f>
        <v>ユニフォーム吉川和孝ICONIC</v>
      </c>
    </row>
    <row r="1184" spans="1:24" x14ac:dyDescent="0.25">
      <c r="A1184">
        <f>VLOOKUP(Block[[#This Row],[No用]],SetNo[[No.用]:[vlookup 用]],2,FALSE)</f>
        <v>307</v>
      </c>
      <c r="B1184">
        <f>IF(ROW()=2,1,IF(A1183&lt;&gt;Block[[#This Row],[No]],1,B1183+1))</f>
        <v>1</v>
      </c>
      <c r="C1184" t="s">
        <v>108</v>
      </c>
      <c r="D1184" t="s">
        <v>186</v>
      </c>
      <c r="E1184" t="s">
        <v>77</v>
      </c>
      <c r="F1184" t="s">
        <v>74</v>
      </c>
      <c r="G1184" t="s">
        <v>185</v>
      </c>
      <c r="H1184" t="s">
        <v>71</v>
      </c>
      <c r="I1184">
        <v>1</v>
      </c>
      <c r="J1184" t="s">
        <v>246</v>
      </c>
      <c r="K1184" s="1" t="s">
        <v>174</v>
      </c>
      <c r="L1184" s="1" t="s">
        <v>162</v>
      </c>
      <c r="M1184">
        <v>26</v>
      </c>
      <c r="N1184">
        <v>0</v>
      </c>
      <c r="O1184">
        <v>0</v>
      </c>
      <c r="P1184">
        <v>0</v>
      </c>
      <c r="X1184" t="str">
        <f>Block[[#This Row],[服装]]&amp;Block[[#This Row],[名前]]&amp;Block[[#This Row],[レアリティ]]</f>
        <v>ユニフォーム宮侑ICONIC</v>
      </c>
    </row>
    <row r="1185" spans="1:24" x14ac:dyDescent="0.25">
      <c r="A1185">
        <f>VLOOKUP(Block[[#This Row],[No用]],SetNo[[No.用]:[vlookup 用]],2,FALSE)</f>
        <v>307</v>
      </c>
      <c r="B1185">
        <f>IF(ROW()=2,1,IF(A1184&lt;&gt;Block[[#This Row],[No]],1,B1184+1))</f>
        <v>2</v>
      </c>
      <c r="C1185" t="s">
        <v>108</v>
      </c>
      <c r="D1185" t="s">
        <v>186</v>
      </c>
      <c r="E1185" t="s">
        <v>77</v>
      </c>
      <c r="F1185" t="s">
        <v>74</v>
      </c>
      <c r="G1185" t="s">
        <v>185</v>
      </c>
      <c r="H1185" t="s">
        <v>71</v>
      </c>
      <c r="I1185">
        <v>1</v>
      </c>
      <c r="J1185" t="s">
        <v>246</v>
      </c>
      <c r="K1185" s="1" t="s">
        <v>175</v>
      </c>
      <c r="L1185" s="1" t="s">
        <v>162</v>
      </c>
      <c r="M1185">
        <v>26</v>
      </c>
      <c r="N1185">
        <v>0</v>
      </c>
      <c r="O1185">
        <v>0</v>
      </c>
      <c r="P1185">
        <v>0</v>
      </c>
      <c r="X1185" t="str">
        <f>Block[[#This Row],[服装]]&amp;Block[[#This Row],[名前]]&amp;Block[[#This Row],[レアリティ]]</f>
        <v>ユニフォーム宮侑ICONIC</v>
      </c>
    </row>
    <row r="1186" spans="1:24" x14ac:dyDescent="0.25">
      <c r="A1186">
        <f>VLOOKUP(Block[[#This Row],[No用]],SetNo[[No.用]:[vlookup 用]],2,FALSE)</f>
        <v>307</v>
      </c>
      <c r="B1186">
        <f>IF(ROW()=2,1,IF(A1185&lt;&gt;Block[[#This Row],[No]],1,B1185+1))</f>
        <v>3</v>
      </c>
      <c r="C1186" t="s">
        <v>108</v>
      </c>
      <c r="D1186" t="s">
        <v>186</v>
      </c>
      <c r="E1186" t="s">
        <v>77</v>
      </c>
      <c r="F1186" t="s">
        <v>74</v>
      </c>
      <c r="G1186" t="s">
        <v>185</v>
      </c>
      <c r="H1186" t="s">
        <v>71</v>
      </c>
      <c r="I1186">
        <v>1</v>
      </c>
      <c r="J1186" t="s">
        <v>246</v>
      </c>
      <c r="K1186" s="1" t="s">
        <v>247</v>
      </c>
      <c r="L1186" s="1" t="s">
        <v>162</v>
      </c>
      <c r="M1186">
        <v>24</v>
      </c>
      <c r="N1186">
        <v>0</v>
      </c>
      <c r="O1186">
        <v>0</v>
      </c>
      <c r="P1186">
        <v>0</v>
      </c>
      <c r="X1186" t="str">
        <f>Block[[#This Row],[服装]]&amp;Block[[#This Row],[名前]]&amp;Block[[#This Row],[レアリティ]]</f>
        <v>ユニフォーム宮侑ICONIC</v>
      </c>
    </row>
    <row r="1187" spans="1:24" x14ac:dyDescent="0.25">
      <c r="A1187">
        <f>VLOOKUP(Block[[#This Row],[No用]],SetNo[[No.用]:[vlookup 用]],2,FALSE)</f>
        <v>308</v>
      </c>
      <c r="B1187">
        <f>IF(ROW()=2,1,IF(A1186&lt;&gt;Block[[#This Row],[No]],1,B1186+1))</f>
        <v>1</v>
      </c>
      <c r="C1187" s="1" t="s">
        <v>580</v>
      </c>
      <c r="D1187" t="s">
        <v>186</v>
      </c>
      <c r="E1187" s="1" t="s">
        <v>73</v>
      </c>
      <c r="F1187" t="s">
        <v>74</v>
      </c>
      <c r="G1187" t="s">
        <v>185</v>
      </c>
      <c r="H1187" t="s">
        <v>71</v>
      </c>
      <c r="I1187">
        <v>1</v>
      </c>
      <c r="J1187" t="s">
        <v>246</v>
      </c>
      <c r="K1187" s="1" t="s">
        <v>174</v>
      </c>
      <c r="L1187" s="1" t="s">
        <v>162</v>
      </c>
      <c r="M1187">
        <v>26</v>
      </c>
      <c r="N1187">
        <v>0</v>
      </c>
      <c r="O1187">
        <v>0</v>
      </c>
      <c r="P1187">
        <v>0</v>
      </c>
      <c r="X1187" t="str">
        <f>Block[[#This Row],[服装]]&amp;Block[[#This Row],[名前]]&amp;Block[[#This Row],[レアリティ]]</f>
        <v>文化祭宮侑ICONIC</v>
      </c>
    </row>
    <row r="1188" spans="1:24" x14ac:dyDescent="0.25">
      <c r="A1188">
        <f>VLOOKUP(Block[[#This Row],[No用]],SetNo[[No.用]:[vlookup 用]],2,FALSE)</f>
        <v>308</v>
      </c>
      <c r="B1188">
        <f>IF(ROW()=2,1,IF(A1187&lt;&gt;Block[[#This Row],[No]],1,B1187+1))</f>
        <v>2</v>
      </c>
      <c r="C1188" s="1" t="s">
        <v>580</v>
      </c>
      <c r="D1188" t="s">
        <v>186</v>
      </c>
      <c r="E1188" s="1" t="s">
        <v>73</v>
      </c>
      <c r="F1188" t="s">
        <v>74</v>
      </c>
      <c r="G1188" t="s">
        <v>185</v>
      </c>
      <c r="H1188" t="s">
        <v>71</v>
      </c>
      <c r="I1188">
        <v>1</v>
      </c>
      <c r="J1188" t="s">
        <v>246</v>
      </c>
      <c r="K1188" s="1" t="s">
        <v>175</v>
      </c>
      <c r="L1188" s="1" t="s">
        <v>162</v>
      </c>
      <c r="M1188">
        <v>26</v>
      </c>
      <c r="N1188">
        <v>0</v>
      </c>
      <c r="O1188">
        <v>0</v>
      </c>
      <c r="P1188">
        <v>0</v>
      </c>
      <c r="X1188" t="str">
        <f>Block[[#This Row],[服装]]&amp;Block[[#This Row],[名前]]&amp;Block[[#This Row],[レアリティ]]</f>
        <v>文化祭宮侑ICONIC</v>
      </c>
    </row>
    <row r="1189" spans="1:24" x14ac:dyDescent="0.25">
      <c r="A1189">
        <f>VLOOKUP(Block[[#This Row],[No用]],SetNo[[No.用]:[vlookup 用]],2,FALSE)</f>
        <v>308</v>
      </c>
      <c r="B1189">
        <f>IF(ROW()=2,1,IF(A1188&lt;&gt;Block[[#This Row],[No]],1,B1188+1))</f>
        <v>3</v>
      </c>
      <c r="C1189" s="1" t="s">
        <v>580</v>
      </c>
      <c r="D1189" t="s">
        <v>186</v>
      </c>
      <c r="E1189" s="1" t="s">
        <v>73</v>
      </c>
      <c r="F1189" t="s">
        <v>74</v>
      </c>
      <c r="G1189" t="s">
        <v>185</v>
      </c>
      <c r="H1189" t="s">
        <v>71</v>
      </c>
      <c r="I1189">
        <v>1</v>
      </c>
      <c r="J1189" t="s">
        <v>246</v>
      </c>
      <c r="K1189" s="1" t="s">
        <v>247</v>
      </c>
      <c r="L1189" s="1" t="s">
        <v>162</v>
      </c>
      <c r="M1189">
        <v>24</v>
      </c>
      <c r="N1189">
        <v>0</v>
      </c>
      <c r="O1189">
        <v>0</v>
      </c>
      <c r="P1189">
        <v>0</v>
      </c>
      <c r="X1189" t="str">
        <f>Block[[#This Row],[服装]]&amp;Block[[#This Row],[名前]]&amp;Block[[#This Row],[レアリティ]]</f>
        <v>文化祭宮侑ICONIC</v>
      </c>
    </row>
    <row r="1190" spans="1:24" x14ac:dyDescent="0.25">
      <c r="A1190">
        <f>VLOOKUP(Block[[#This Row],[No用]],SetNo[[No.用]:[vlookup 用]],2,FALSE)</f>
        <v>309</v>
      </c>
      <c r="B1190">
        <f>IF(ROW()=2,1,IF(A1189&lt;&gt;Block[[#This Row],[No]],1,B1189+1))</f>
        <v>1</v>
      </c>
      <c r="C1190" s="1" t="s">
        <v>628</v>
      </c>
      <c r="D1190" s="1" t="s">
        <v>186</v>
      </c>
      <c r="E1190" s="1" t="s">
        <v>90</v>
      </c>
      <c r="F1190" s="1" t="s">
        <v>74</v>
      </c>
      <c r="G1190" s="1" t="s">
        <v>185</v>
      </c>
      <c r="H1190" s="1" t="s">
        <v>71</v>
      </c>
      <c r="I1190">
        <v>1</v>
      </c>
      <c r="J1190" t="s">
        <v>246</v>
      </c>
      <c r="K1190" s="1" t="s">
        <v>174</v>
      </c>
      <c r="L1190" s="1" t="s">
        <v>162</v>
      </c>
      <c r="M1190">
        <v>26</v>
      </c>
      <c r="N1190">
        <v>0</v>
      </c>
      <c r="O1190">
        <v>0</v>
      </c>
      <c r="P1190">
        <v>0</v>
      </c>
      <c r="X1190" t="str">
        <f>Block[[#This Row],[服装]]&amp;Block[[#This Row],[名前]]&amp;Block[[#This Row],[レアリティ]]</f>
        <v>RPG宮侑ICONIC</v>
      </c>
    </row>
    <row r="1191" spans="1:24" x14ac:dyDescent="0.25">
      <c r="A1191">
        <f>VLOOKUP(Block[[#This Row],[No用]],SetNo[[No.用]:[vlookup 用]],2,FALSE)</f>
        <v>309</v>
      </c>
      <c r="B1191">
        <f>IF(ROW()=2,1,IF(A1190&lt;&gt;Block[[#This Row],[No]],1,B1190+1))</f>
        <v>2</v>
      </c>
      <c r="C1191" s="1" t="s">
        <v>628</v>
      </c>
      <c r="D1191" s="1" t="s">
        <v>186</v>
      </c>
      <c r="E1191" s="1" t="s">
        <v>90</v>
      </c>
      <c r="F1191" s="1" t="s">
        <v>74</v>
      </c>
      <c r="G1191" s="1" t="s">
        <v>185</v>
      </c>
      <c r="H1191" s="1" t="s">
        <v>71</v>
      </c>
      <c r="I1191">
        <v>1</v>
      </c>
      <c r="J1191" t="s">
        <v>246</v>
      </c>
      <c r="K1191" s="1" t="s">
        <v>175</v>
      </c>
      <c r="L1191" s="1" t="s">
        <v>162</v>
      </c>
      <c r="M1191">
        <v>26</v>
      </c>
      <c r="N1191">
        <v>0</v>
      </c>
      <c r="O1191">
        <v>0</v>
      </c>
      <c r="P1191">
        <v>0</v>
      </c>
      <c r="X1191" t="str">
        <f>Block[[#This Row],[服装]]&amp;Block[[#This Row],[名前]]&amp;Block[[#This Row],[レアリティ]]</f>
        <v>RPG宮侑ICONIC</v>
      </c>
    </row>
    <row r="1192" spans="1:24" x14ac:dyDescent="0.25">
      <c r="A1192">
        <f>VLOOKUP(Block[[#This Row],[No用]],SetNo[[No.用]:[vlookup 用]],2,FALSE)</f>
        <v>309</v>
      </c>
      <c r="B1192">
        <f>IF(ROW()=2,1,IF(A1191&lt;&gt;Block[[#This Row],[No]],1,B1191+1))</f>
        <v>3</v>
      </c>
      <c r="C1192" s="1" t="s">
        <v>628</v>
      </c>
      <c r="D1192" s="1" t="s">
        <v>186</v>
      </c>
      <c r="E1192" s="1" t="s">
        <v>90</v>
      </c>
      <c r="F1192" s="1" t="s">
        <v>74</v>
      </c>
      <c r="G1192" s="1" t="s">
        <v>185</v>
      </c>
      <c r="H1192" s="1" t="s">
        <v>71</v>
      </c>
      <c r="I1192">
        <v>1</v>
      </c>
      <c r="J1192" t="s">
        <v>246</v>
      </c>
      <c r="K1192" s="1" t="s">
        <v>247</v>
      </c>
      <c r="L1192" s="1" t="s">
        <v>162</v>
      </c>
      <c r="M1192">
        <v>24</v>
      </c>
      <c r="N1192">
        <v>0</v>
      </c>
      <c r="O1192">
        <v>0</v>
      </c>
      <c r="P1192">
        <v>0</v>
      </c>
      <c r="X1192" t="str">
        <f>Block[[#This Row],[服装]]&amp;Block[[#This Row],[名前]]&amp;Block[[#This Row],[レアリティ]]</f>
        <v>RPG宮侑ICONIC</v>
      </c>
    </row>
    <row r="1193" spans="1:24" x14ac:dyDescent="0.25">
      <c r="A1193">
        <f>VLOOKUP(Block[[#This Row],[No用]],SetNo[[No.用]:[vlookup 用]],2,FALSE)</f>
        <v>310</v>
      </c>
      <c r="B1193">
        <f>IF(ROW()=2,1,IF(A1192&lt;&gt;Block[[#This Row],[No]],1,B1192+1))</f>
        <v>1</v>
      </c>
      <c r="C1193" s="1" t="s">
        <v>729</v>
      </c>
      <c r="D1193" s="1" t="s">
        <v>186</v>
      </c>
      <c r="E1193" s="1" t="s">
        <v>77</v>
      </c>
      <c r="F1193" s="1" t="s">
        <v>74</v>
      </c>
      <c r="G1193" s="1" t="s">
        <v>185</v>
      </c>
      <c r="H1193" s="1" t="s">
        <v>71</v>
      </c>
      <c r="I1193">
        <v>1</v>
      </c>
      <c r="J1193" t="s">
        <v>246</v>
      </c>
      <c r="K1193" s="1" t="s">
        <v>174</v>
      </c>
      <c r="L1193" s="1" t="s">
        <v>178</v>
      </c>
      <c r="M1193">
        <v>30</v>
      </c>
      <c r="N1193">
        <v>0</v>
      </c>
      <c r="O1193">
        <v>0</v>
      </c>
      <c r="P1193">
        <v>0</v>
      </c>
      <c r="X1193" t="str">
        <f>Block[[#This Row],[服装]]&amp;Block[[#This Row],[名前]]&amp;Block[[#This Row],[レアリティ]]</f>
        <v>カンフー宮侑ICONIC</v>
      </c>
    </row>
    <row r="1194" spans="1:24" x14ac:dyDescent="0.25">
      <c r="A1194">
        <f>VLOOKUP(Block[[#This Row],[No用]],SetNo[[No.用]:[vlookup 用]],2,FALSE)</f>
        <v>310</v>
      </c>
      <c r="B1194">
        <f>IF(ROW()=2,1,IF(A1193&lt;&gt;Block[[#This Row],[No]],1,B1193+1))</f>
        <v>2</v>
      </c>
      <c r="C1194" s="1" t="s">
        <v>729</v>
      </c>
      <c r="D1194" s="1" t="s">
        <v>186</v>
      </c>
      <c r="E1194" s="1" t="s">
        <v>77</v>
      </c>
      <c r="F1194" s="1" t="s">
        <v>74</v>
      </c>
      <c r="G1194" s="1" t="s">
        <v>185</v>
      </c>
      <c r="H1194" s="1" t="s">
        <v>71</v>
      </c>
      <c r="I1194">
        <v>1</v>
      </c>
      <c r="J1194" t="s">
        <v>246</v>
      </c>
      <c r="K1194" s="1" t="s">
        <v>175</v>
      </c>
      <c r="L1194" s="1" t="s">
        <v>178</v>
      </c>
      <c r="M1194">
        <v>30</v>
      </c>
      <c r="N1194">
        <v>0</v>
      </c>
      <c r="O1194">
        <v>0</v>
      </c>
      <c r="P1194">
        <v>0</v>
      </c>
      <c r="X1194" t="str">
        <f>Block[[#This Row],[服装]]&amp;Block[[#This Row],[名前]]&amp;Block[[#This Row],[レアリティ]]</f>
        <v>カンフー宮侑ICONIC</v>
      </c>
    </row>
    <row r="1195" spans="1:24" x14ac:dyDescent="0.25">
      <c r="A1195">
        <f>VLOOKUP(Block[[#This Row],[No用]],SetNo[[No.用]:[vlookup 用]],2,FALSE)</f>
        <v>310</v>
      </c>
      <c r="B1195">
        <f>IF(ROW()=2,1,IF(A1194&lt;&gt;Block[[#This Row],[No]],1,B1194+1))</f>
        <v>3</v>
      </c>
      <c r="C1195" s="1" t="s">
        <v>729</v>
      </c>
      <c r="D1195" s="1" t="s">
        <v>186</v>
      </c>
      <c r="E1195" s="1" t="s">
        <v>77</v>
      </c>
      <c r="F1195" s="1" t="s">
        <v>74</v>
      </c>
      <c r="G1195" s="1" t="s">
        <v>185</v>
      </c>
      <c r="H1195" s="1" t="s">
        <v>71</v>
      </c>
      <c r="I1195">
        <v>1</v>
      </c>
      <c r="J1195" t="s">
        <v>246</v>
      </c>
      <c r="K1195" s="1" t="s">
        <v>247</v>
      </c>
      <c r="L1195" s="1" t="s">
        <v>162</v>
      </c>
      <c r="M1195">
        <v>24</v>
      </c>
      <c r="N1195">
        <v>0</v>
      </c>
      <c r="O1195">
        <v>0</v>
      </c>
      <c r="P1195">
        <v>0</v>
      </c>
      <c r="X1195" t="str">
        <f>Block[[#This Row],[服装]]&amp;Block[[#This Row],[名前]]&amp;Block[[#This Row],[レアリティ]]</f>
        <v>カンフー宮侑ICONIC</v>
      </c>
    </row>
    <row r="1196" spans="1:24" x14ac:dyDescent="0.25">
      <c r="A1196">
        <f>VLOOKUP(Block[[#This Row],[No用]],SetNo[[No.用]:[vlookup 用]],2,FALSE)</f>
        <v>310</v>
      </c>
      <c r="B1196">
        <f>IF(ROW()=2,1,IF(A1195&lt;&gt;Block[[#This Row],[No]],1,B1195+1))</f>
        <v>4</v>
      </c>
      <c r="C1196" s="1" t="s">
        <v>729</v>
      </c>
      <c r="D1196" s="1" t="s">
        <v>186</v>
      </c>
      <c r="E1196" s="1" t="s">
        <v>77</v>
      </c>
      <c r="F1196" s="1" t="s">
        <v>74</v>
      </c>
      <c r="G1196" s="1" t="s">
        <v>185</v>
      </c>
      <c r="H1196" s="1" t="s">
        <v>71</v>
      </c>
      <c r="I1196">
        <v>1</v>
      </c>
      <c r="J1196" t="s">
        <v>246</v>
      </c>
      <c r="K1196" s="1" t="s">
        <v>183</v>
      </c>
      <c r="L1196" s="1" t="s">
        <v>224</v>
      </c>
      <c r="M1196">
        <v>54</v>
      </c>
      <c r="N1196">
        <v>0</v>
      </c>
      <c r="O1196">
        <v>64</v>
      </c>
      <c r="P1196">
        <v>0</v>
      </c>
      <c r="W1196" s="1" t="s">
        <v>1554</v>
      </c>
      <c r="X1196" t="str">
        <f>Block[[#This Row],[服装]]&amp;Block[[#This Row],[名前]]&amp;Block[[#This Row],[レアリティ]]</f>
        <v>カンフー宮侑ICONIC</v>
      </c>
    </row>
    <row r="1197" spans="1:24" x14ac:dyDescent="0.25">
      <c r="A1197">
        <f>VLOOKUP(Block[[#This Row],[No用]],SetNo[[No.用]:[vlookup 用]],2,FALSE)</f>
        <v>311</v>
      </c>
      <c r="B1197">
        <f>IF(ROW()=2,1,IF(A1196&lt;&gt;Block[[#This Row],[No]],1,B1196+1))</f>
        <v>1</v>
      </c>
      <c r="C1197" s="1" t="s">
        <v>815</v>
      </c>
      <c r="D1197" s="1" t="s">
        <v>186</v>
      </c>
      <c r="E1197" s="1" t="s">
        <v>73</v>
      </c>
      <c r="F1197" s="1" t="s">
        <v>74</v>
      </c>
      <c r="G1197" s="1" t="s">
        <v>185</v>
      </c>
      <c r="H1197" s="1" t="s">
        <v>71</v>
      </c>
      <c r="I1197">
        <v>1</v>
      </c>
      <c r="J1197" t="s">
        <v>246</v>
      </c>
      <c r="K1197" s="1" t="s">
        <v>174</v>
      </c>
      <c r="L1197" s="1" t="s">
        <v>162</v>
      </c>
      <c r="M1197">
        <v>26</v>
      </c>
      <c r="N1197">
        <v>0</v>
      </c>
      <c r="O1197">
        <v>0</v>
      </c>
      <c r="P1197">
        <v>0</v>
      </c>
      <c r="X1197" t="str">
        <f>Block[[#This Row],[服装]]&amp;Block[[#This Row],[名前]]&amp;Block[[#This Row],[レアリティ]]</f>
        <v>新年2宮侑ICONIC</v>
      </c>
    </row>
    <row r="1198" spans="1:24" x14ac:dyDescent="0.25">
      <c r="A1198">
        <f>VLOOKUP(Block[[#This Row],[No用]],SetNo[[No.用]:[vlookup 用]],2,FALSE)</f>
        <v>311</v>
      </c>
      <c r="B1198">
        <f>IF(ROW()=2,1,IF(A1197&lt;&gt;Block[[#This Row],[No]],1,B1197+1))</f>
        <v>2</v>
      </c>
      <c r="C1198" s="1" t="s">
        <v>815</v>
      </c>
      <c r="D1198" s="1" t="s">
        <v>186</v>
      </c>
      <c r="E1198" s="1" t="s">
        <v>73</v>
      </c>
      <c r="F1198" s="1" t="s">
        <v>74</v>
      </c>
      <c r="G1198" s="1" t="s">
        <v>185</v>
      </c>
      <c r="H1198" s="1" t="s">
        <v>71</v>
      </c>
      <c r="I1198">
        <v>1</v>
      </c>
      <c r="J1198" t="s">
        <v>246</v>
      </c>
      <c r="K1198" s="1" t="s">
        <v>175</v>
      </c>
      <c r="L1198" s="1" t="s">
        <v>162</v>
      </c>
      <c r="M1198">
        <v>26</v>
      </c>
      <c r="N1198">
        <v>0</v>
      </c>
      <c r="O1198">
        <v>0</v>
      </c>
      <c r="P1198">
        <v>0</v>
      </c>
      <c r="X1198" t="str">
        <f>Block[[#This Row],[服装]]&amp;Block[[#This Row],[名前]]&amp;Block[[#This Row],[レアリティ]]</f>
        <v>新年2宮侑ICONIC</v>
      </c>
    </row>
    <row r="1199" spans="1:24" x14ac:dyDescent="0.25">
      <c r="A1199">
        <f>VLOOKUP(Block[[#This Row],[No用]],SetNo[[No.用]:[vlookup 用]],2,FALSE)</f>
        <v>311</v>
      </c>
      <c r="B1199">
        <f>IF(ROW()=2,1,IF(A1198&lt;&gt;Block[[#This Row],[No]],1,B1198+1))</f>
        <v>3</v>
      </c>
      <c r="C1199" s="1" t="s">
        <v>815</v>
      </c>
      <c r="D1199" s="1" t="s">
        <v>186</v>
      </c>
      <c r="E1199" s="1" t="s">
        <v>73</v>
      </c>
      <c r="F1199" s="1" t="s">
        <v>74</v>
      </c>
      <c r="G1199" s="1" t="s">
        <v>185</v>
      </c>
      <c r="H1199" s="1" t="s">
        <v>71</v>
      </c>
      <c r="I1199">
        <v>1</v>
      </c>
      <c r="J1199" t="s">
        <v>246</v>
      </c>
      <c r="K1199" s="1" t="s">
        <v>247</v>
      </c>
      <c r="L1199" s="1" t="s">
        <v>162</v>
      </c>
      <c r="M1199">
        <v>24</v>
      </c>
      <c r="N1199">
        <v>0</v>
      </c>
      <c r="O1199">
        <v>0</v>
      </c>
      <c r="P1199">
        <v>0</v>
      </c>
      <c r="X1199" t="str">
        <f>Block[[#This Row],[服装]]&amp;Block[[#This Row],[名前]]&amp;Block[[#This Row],[レアリティ]]</f>
        <v>新年2宮侑ICONIC</v>
      </c>
    </row>
    <row r="1200" spans="1:24" x14ac:dyDescent="0.25">
      <c r="A1200">
        <f>VLOOKUP(Block[[#This Row],[No用]],SetNo[[No.用]:[vlookup 用]],2,FALSE)</f>
        <v>312</v>
      </c>
      <c r="B1200">
        <f>IF(ROW()=2,1,IF(A1199&lt;&gt;Block[[#This Row],[No]],1,B1199+1))</f>
        <v>1</v>
      </c>
      <c r="C1200" s="1" t="s">
        <v>951</v>
      </c>
      <c r="D1200" s="1" t="s">
        <v>186</v>
      </c>
      <c r="E1200" s="1" t="s">
        <v>90</v>
      </c>
      <c r="F1200" s="1" t="s">
        <v>74</v>
      </c>
      <c r="G1200" s="1" t="s">
        <v>185</v>
      </c>
      <c r="H1200" s="1" t="s">
        <v>71</v>
      </c>
      <c r="I1200">
        <v>1</v>
      </c>
      <c r="J1200" t="s">
        <v>246</v>
      </c>
      <c r="K1200" s="1" t="s">
        <v>174</v>
      </c>
      <c r="L1200" s="1" t="s">
        <v>162</v>
      </c>
      <c r="M1200">
        <v>26</v>
      </c>
      <c r="N1200">
        <v>0</v>
      </c>
      <c r="O1200">
        <v>0</v>
      </c>
      <c r="P1200">
        <v>0</v>
      </c>
      <c r="X1200" t="str">
        <f>Block[[#This Row],[服装]]&amp;Block[[#This Row],[名前]]&amp;Block[[#This Row],[レアリティ]]</f>
        <v>サバゲ2宮侑ICONIC</v>
      </c>
    </row>
    <row r="1201" spans="1:24" x14ac:dyDescent="0.25">
      <c r="A1201">
        <f>VLOOKUP(Block[[#This Row],[No用]],SetNo[[No.用]:[vlookup 用]],2,FALSE)</f>
        <v>312</v>
      </c>
      <c r="B1201">
        <f>IF(ROW()=2,1,IF(A1200&lt;&gt;Block[[#This Row],[No]],1,B1200+1))</f>
        <v>2</v>
      </c>
      <c r="C1201" s="1" t="s">
        <v>951</v>
      </c>
      <c r="D1201" s="1" t="s">
        <v>186</v>
      </c>
      <c r="E1201" s="1" t="s">
        <v>90</v>
      </c>
      <c r="F1201" s="1" t="s">
        <v>74</v>
      </c>
      <c r="G1201" s="1" t="s">
        <v>185</v>
      </c>
      <c r="H1201" s="1" t="s">
        <v>71</v>
      </c>
      <c r="I1201">
        <v>1</v>
      </c>
      <c r="J1201" t="s">
        <v>246</v>
      </c>
      <c r="K1201" s="1" t="s">
        <v>175</v>
      </c>
      <c r="L1201" s="1" t="s">
        <v>162</v>
      </c>
      <c r="M1201">
        <v>26</v>
      </c>
      <c r="N1201">
        <v>0</v>
      </c>
      <c r="O1201">
        <v>0</v>
      </c>
      <c r="P1201">
        <v>0</v>
      </c>
      <c r="X1201" t="str">
        <f>Block[[#This Row],[服装]]&amp;Block[[#This Row],[名前]]&amp;Block[[#This Row],[レアリティ]]</f>
        <v>サバゲ2宮侑ICONIC</v>
      </c>
    </row>
    <row r="1202" spans="1:24" x14ac:dyDescent="0.25">
      <c r="A1202">
        <f>VLOOKUP(Block[[#This Row],[No用]],SetNo[[No.用]:[vlookup 用]],2,FALSE)</f>
        <v>312</v>
      </c>
      <c r="B1202">
        <f>IF(ROW()=2,1,IF(A1201&lt;&gt;Block[[#This Row],[No]],1,B1201+1))</f>
        <v>3</v>
      </c>
      <c r="C1202" s="1" t="s">
        <v>951</v>
      </c>
      <c r="D1202" s="1" t="s">
        <v>186</v>
      </c>
      <c r="E1202" s="1" t="s">
        <v>90</v>
      </c>
      <c r="F1202" s="1" t="s">
        <v>74</v>
      </c>
      <c r="G1202" s="1" t="s">
        <v>185</v>
      </c>
      <c r="H1202" s="1" t="s">
        <v>71</v>
      </c>
      <c r="I1202">
        <v>1</v>
      </c>
      <c r="J1202" t="s">
        <v>246</v>
      </c>
      <c r="K1202" s="1" t="s">
        <v>247</v>
      </c>
      <c r="L1202" s="1" t="s">
        <v>162</v>
      </c>
      <c r="M1202">
        <v>24</v>
      </c>
      <c r="N1202">
        <v>0</v>
      </c>
      <c r="O1202">
        <v>0</v>
      </c>
      <c r="P1202">
        <v>0</v>
      </c>
      <c r="X1202" t="str">
        <f>Block[[#This Row],[服装]]&amp;Block[[#This Row],[名前]]&amp;Block[[#This Row],[レアリティ]]</f>
        <v>サバゲ2宮侑ICONIC</v>
      </c>
    </row>
    <row r="1203" spans="1:24" x14ac:dyDescent="0.25">
      <c r="A1203">
        <f>VLOOKUP(Block[[#This Row],[No用]],SetNo[[No.用]:[vlookup 用]],2,FALSE)</f>
        <v>313</v>
      </c>
      <c r="B1203">
        <f>IF(ROW()=2,1,IF(A1202&lt;&gt;Block[[#This Row],[No]],1,B1202+1))</f>
        <v>1</v>
      </c>
      <c r="C1203" s="1" t="s">
        <v>149</v>
      </c>
      <c r="D1203" s="1" t="s">
        <v>186</v>
      </c>
      <c r="E1203" s="1" t="s">
        <v>77</v>
      </c>
      <c r="F1203" s="1" t="s">
        <v>74</v>
      </c>
      <c r="G1203" s="1" t="s">
        <v>185</v>
      </c>
      <c r="H1203" s="1" t="s">
        <v>71</v>
      </c>
      <c r="I1203">
        <v>1</v>
      </c>
      <c r="J1203" t="s">
        <v>246</v>
      </c>
      <c r="K1203" s="1" t="s">
        <v>174</v>
      </c>
      <c r="L1203" s="1" t="s">
        <v>162</v>
      </c>
      <c r="M1203">
        <v>26</v>
      </c>
      <c r="N1203">
        <v>0</v>
      </c>
      <c r="O1203">
        <v>0</v>
      </c>
      <c r="P1203">
        <v>0</v>
      </c>
      <c r="X1203" t="str">
        <f>Block[[#This Row],[服装]]&amp;Block[[#This Row],[名前]]&amp;Block[[#This Row],[レアリティ]]</f>
        <v>制服宮侑ICONIC</v>
      </c>
    </row>
    <row r="1204" spans="1:24" x14ac:dyDescent="0.25">
      <c r="A1204">
        <f>VLOOKUP(Block[[#This Row],[No用]],SetNo[[No.用]:[vlookup 用]],2,FALSE)</f>
        <v>313</v>
      </c>
      <c r="B1204">
        <f>IF(ROW()=2,1,IF(A1203&lt;&gt;Block[[#This Row],[No]],1,B1203+1))</f>
        <v>2</v>
      </c>
      <c r="C1204" s="1" t="s">
        <v>149</v>
      </c>
      <c r="D1204" s="1" t="s">
        <v>186</v>
      </c>
      <c r="E1204" s="1" t="s">
        <v>77</v>
      </c>
      <c r="F1204" s="1" t="s">
        <v>74</v>
      </c>
      <c r="G1204" s="1" t="s">
        <v>185</v>
      </c>
      <c r="H1204" s="1" t="s">
        <v>71</v>
      </c>
      <c r="I1204">
        <v>1</v>
      </c>
      <c r="J1204" t="s">
        <v>246</v>
      </c>
      <c r="K1204" s="1" t="s">
        <v>175</v>
      </c>
      <c r="L1204" s="1" t="s">
        <v>162</v>
      </c>
      <c r="M1204">
        <v>26</v>
      </c>
      <c r="N1204">
        <v>0</v>
      </c>
      <c r="O1204">
        <v>0</v>
      </c>
      <c r="P1204">
        <v>0</v>
      </c>
      <c r="X1204" t="str">
        <f>Block[[#This Row],[服装]]&amp;Block[[#This Row],[名前]]&amp;Block[[#This Row],[レアリティ]]</f>
        <v>制服宮侑ICONIC</v>
      </c>
    </row>
    <row r="1205" spans="1:24" x14ac:dyDescent="0.25">
      <c r="A1205">
        <f>VLOOKUP(Block[[#This Row],[No用]],SetNo[[No.用]:[vlookup 用]],2,FALSE)</f>
        <v>313</v>
      </c>
      <c r="B1205">
        <f>IF(ROW()=2,1,IF(A1204&lt;&gt;Block[[#This Row],[No]],1,B1204+1))</f>
        <v>3</v>
      </c>
      <c r="C1205" s="1" t="s">
        <v>149</v>
      </c>
      <c r="D1205" s="1" t="s">
        <v>186</v>
      </c>
      <c r="E1205" s="1" t="s">
        <v>77</v>
      </c>
      <c r="F1205" s="1" t="s">
        <v>74</v>
      </c>
      <c r="G1205" s="1" t="s">
        <v>185</v>
      </c>
      <c r="H1205" s="1" t="s">
        <v>71</v>
      </c>
      <c r="I1205">
        <v>1</v>
      </c>
      <c r="J1205" t="s">
        <v>246</v>
      </c>
      <c r="K1205" s="1" t="s">
        <v>247</v>
      </c>
      <c r="L1205" s="1" t="s">
        <v>162</v>
      </c>
      <c r="M1205">
        <v>24</v>
      </c>
      <c r="N1205">
        <v>0</v>
      </c>
      <c r="O1205">
        <v>0</v>
      </c>
      <c r="P1205">
        <v>0</v>
      </c>
      <c r="X1205" t="str">
        <f>Block[[#This Row],[服装]]&amp;Block[[#This Row],[名前]]&amp;Block[[#This Row],[レアリティ]]</f>
        <v>制服宮侑ICONIC</v>
      </c>
    </row>
    <row r="1206" spans="1:24" x14ac:dyDescent="0.25">
      <c r="A1206">
        <f>VLOOKUP(Block[[#This Row],[No用]],SetNo[[No.用]:[vlookup 用]],2,FALSE)</f>
        <v>314</v>
      </c>
      <c r="B1206">
        <f>IF(ROW()=2,1,IF(A1205&lt;&gt;Block[[#This Row],[No]],1,B1205+1))</f>
        <v>1</v>
      </c>
      <c r="C1206" s="1" t="s">
        <v>1502</v>
      </c>
      <c r="D1206" s="1" t="s">
        <v>186</v>
      </c>
      <c r="E1206" s="1" t="s">
        <v>73</v>
      </c>
      <c r="F1206" s="1" t="s">
        <v>74</v>
      </c>
      <c r="G1206" s="1" t="s">
        <v>185</v>
      </c>
      <c r="H1206" s="1" t="s">
        <v>71</v>
      </c>
      <c r="I1206">
        <v>1</v>
      </c>
      <c r="J1206" t="s">
        <v>246</v>
      </c>
      <c r="K1206" s="1" t="s">
        <v>174</v>
      </c>
      <c r="L1206" s="1" t="s">
        <v>162</v>
      </c>
      <c r="M1206">
        <v>27</v>
      </c>
      <c r="N1206">
        <v>0</v>
      </c>
      <c r="O1206">
        <v>0</v>
      </c>
      <c r="P1206">
        <v>0</v>
      </c>
      <c r="X1206" t="str">
        <f>Block[[#This Row],[服装]]&amp;Block[[#This Row],[名前]]&amp;Block[[#This Row],[レアリティ]]</f>
        <v>3周年宮侑ICONIC</v>
      </c>
    </row>
    <row r="1207" spans="1:24" x14ac:dyDescent="0.25">
      <c r="A1207">
        <f>VLOOKUP(Block[[#This Row],[No用]],SetNo[[No.用]:[vlookup 用]],2,FALSE)</f>
        <v>314</v>
      </c>
      <c r="B1207">
        <f>IF(ROW()=2,1,IF(A1206&lt;&gt;Block[[#This Row],[No]],1,B1206+1))</f>
        <v>2</v>
      </c>
      <c r="C1207" s="1" t="s">
        <v>1502</v>
      </c>
      <c r="D1207" s="1" t="s">
        <v>186</v>
      </c>
      <c r="E1207" s="1" t="s">
        <v>73</v>
      </c>
      <c r="F1207" s="1" t="s">
        <v>74</v>
      </c>
      <c r="G1207" s="1" t="s">
        <v>185</v>
      </c>
      <c r="H1207" s="1" t="s">
        <v>71</v>
      </c>
      <c r="I1207">
        <v>1</v>
      </c>
      <c r="J1207" t="s">
        <v>246</v>
      </c>
      <c r="K1207" s="1" t="s">
        <v>175</v>
      </c>
      <c r="L1207" s="1" t="s">
        <v>162</v>
      </c>
      <c r="M1207">
        <v>27</v>
      </c>
      <c r="N1207">
        <v>0</v>
      </c>
      <c r="O1207">
        <v>0</v>
      </c>
      <c r="P1207">
        <v>0</v>
      </c>
      <c r="X1207" t="str">
        <f>Block[[#This Row],[服装]]&amp;Block[[#This Row],[名前]]&amp;Block[[#This Row],[レアリティ]]</f>
        <v>3周年宮侑ICONIC</v>
      </c>
    </row>
    <row r="1208" spans="1:24" x14ac:dyDescent="0.25">
      <c r="A1208">
        <f>VLOOKUP(Block[[#This Row],[No用]],SetNo[[No.用]:[vlookup 用]],2,FALSE)</f>
        <v>314</v>
      </c>
      <c r="B1208">
        <f>IF(ROW()=2,1,IF(A1207&lt;&gt;Block[[#This Row],[No]],1,B1207+1))</f>
        <v>3</v>
      </c>
      <c r="C1208" s="1" t="s">
        <v>1502</v>
      </c>
      <c r="D1208" s="1" t="s">
        <v>186</v>
      </c>
      <c r="E1208" s="1" t="s">
        <v>73</v>
      </c>
      <c r="F1208" s="1" t="s">
        <v>74</v>
      </c>
      <c r="G1208" s="1" t="s">
        <v>185</v>
      </c>
      <c r="H1208" s="1" t="s">
        <v>71</v>
      </c>
      <c r="I1208">
        <v>1</v>
      </c>
      <c r="J1208" t="s">
        <v>246</v>
      </c>
      <c r="K1208" s="1" t="s">
        <v>247</v>
      </c>
      <c r="L1208" s="1" t="s">
        <v>162</v>
      </c>
      <c r="M1208">
        <v>25</v>
      </c>
      <c r="N1208">
        <v>0</v>
      </c>
      <c r="O1208">
        <v>0</v>
      </c>
      <c r="P1208">
        <v>0</v>
      </c>
      <c r="X1208" t="str">
        <f>Block[[#This Row],[服装]]&amp;Block[[#This Row],[名前]]&amp;Block[[#This Row],[レアリティ]]</f>
        <v>3周年宮侑ICONIC</v>
      </c>
    </row>
    <row r="1209" spans="1:24" x14ac:dyDescent="0.25">
      <c r="A1209">
        <f>VLOOKUP(Block[[#This Row],[No用]],SetNo[[No.用]:[vlookup 用]],2,FALSE)</f>
        <v>315</v>
      </c>
      <c r="B1209">
        <f>IF(ROW()=2,1,IF(A1208&lt;&gt;Block[[#This Row],[No]],1,B1208+1))</f>
        <v>1</v>
      </c>
      <c r="C1209" s="1" t="s">
        <v>1674</v>
      </c>
      <c r="D1209" s="1" t="s">
        <v>186</v>
      </c>
      <c r="E1209" s="1" t="s">
        <v>90</v>
      </c>
      <c r="F1209" s="1" t="s">
        <v>74</v>
      </c>
      <c r="G1209" s="1" t="s">
        <v>185</v>
      </c>
      <c r="H1209" s="1" t="s">
        <v>71</v>
      </c>
      <c r="I1209">
        <v>1</v>
      </c>
      <c r="J1209" t="s">
        <v>246</v>
      </c>
      <c r="K1209" s="1" t="s">
        <v>174</v>
      </c>
      <c r="L1209" s="1" t="s">
        <v>162</v>
      </c>
      <c r="M1209">
        <v>27</v>
      </c>
      <c r="N1209">
        <v>0</v>
      </c>
      <c r="O1209">
        <v>0</v>
      </c>
      <c r="P1209">
        <v>0</v>
      </c>
      <c r="X1209" t="str">
        <f>Block[[#This Row],[服装]]&amp;Block[[#This Row],[名前]]&amp;Block[[#This Row],[レアリティ]]</f>
        <v>思い出宮侑ICONIC</v>
      </c>
    </row>
    <row r="1210" spans="1:24" x14ac:dyDescent="0.25">
      <c r="A1210">
        <f>VLOOKUP(Block[[#This Row],[No用]],SetNo[[No.用]:[vlookup 用]],2,FALSE)</f>
        <v>315</v>
      </c>
      <c r="B1210">
        <f>IF(ROW()=2,1,IF(A1209&lt;&gt;Block[[#This Row],[No]],1,B1209+1))</f>
        <v>2</v>
      </c>
      <c r="C1210" s="1" t="s">
        <v>1674</v>
      </c>
      <c r="D1210" s="1" t="s">
        <v>186</v>
      </c>
      <c r="E1210" s="1" t="s">
        <v>90</v>
      </c>
      <c r="F1210" s="1" t="s">
        <v>74</v>
      </c>
      <c r="G1210" s="1" t="s">
        <v>185</v>
      </c>
      <c r="H1210" s="1" t="s">
        <v>71</v>
      </c>
      <c r="I1210">
        <v>1</v>
      </c>
      <c r="J1210" t="s">
        <v>246</v>
      </c>
      <c r="K1210" s="1" t="s">
        <v>175</v>
      </c>
      <c r="L1210" s="1" t="s">
        <v>162</v>
      </c>
      <c r="M1210">
        <v>27</v>
      </c>
      <c r="N1210">
        <v>0</v>
      </c>
      <c r="O1210">
        <v>0</v>
      </c>
      <c r="P1210">
        <v>0</v>
      </c>
      <c r="X1210" t="str">
        <f>Block[[#This Row],[服装]]&amp;Block[[#This Row],[名前]]&amp;Block[[#This Row],[レアリティ]]</f>
        <v>思い出宮侑ICONIC</v>
      </c>
    </row>
    <row r="1211" spans="1:24" x14ac:dyDescent="0.25">
      <c r="A1211">
        <f>VLOOKUP(Block[[#This Row],[No用]],SetNo[[No.用]:[vlookup 用]],2,FALSE)</f>
        <v>315</v>
      </c>
      <c r="B1211">
        <f>IF(ROW()=2,1,IF(A1210&lt;&gt;Block[[#This Row],[No]],1,B1210+1))</f>
        <v>3</v>
      </c>
      <c r="C1211" s="1" t="s">
        <v>1674</v>
      </c>
      <c r="D1211" s="1" t="s">
        <v>186</v>
      </c>
      <c r="E1211" s="1" t="s">
        <v>90</v>
      </c>
      <c r="F1211" s="1" t="s">
        <v>74</v>
      </c>
      <c r="G1211" s="1" t="s">
        <v>185</v>
      </c>
      <c r="H1211" s="1" t="s">
        <v>71</v>
      </c>
      <c r="I1211">
        <v>1</v>
      </c>
      <c r="J1211" t="s">
        <v>246</v>
      </c>
      <c r="K1211" s="1" t="s">
        <v>247</v>
      </c>
      <c r="L1211" s="1" t="s">
        <v>162</v>
      </c>
      <c r="M1211">
        <v>25</v>
      </c>
      <c r="N1211">
        <v>0</v>
      </c>
      <c r="O1211">
        <v>0</v>
      </c>
      <c r="P1211">
        <v>0</v>
      </c>
      <c r="X1211" t="str">
        <f>Block[[#This Row],[服装]]&amp;Block[[#This Row],[名前]]&amp;Block[[#This Row],[レアリティ]]</f>
        <v>思い出宮侑ICONIC</v>
      </c>
    </row>
    <row r="1212" spans="1:24" x14ac:dyDescent="0.25">
      <c r="A1212">
        <f>VLOOKUP(Block[[#This Row],[No用]],SetNo[[No.用]:[vlookup 用]],2,FALSE)</f>
        <v>315</v>
      </c>
      <c r="B1212">
        <f>IF(ROW()=2,1,IF(A1211&lt;&gt;Block[[#This Row],[No]],1,B1211+1))</f>
        <v>4</v>
      </c>
      <c r="C1212" s="1" t="s">
        <v>1674</v>
      </c>
      <c r="D1212" s="1" t="s">
        <v>186</v>
      </c>
      <c r="E1212" s="1" t="s">
        <v>90</v>
      </c>
      <c r="F1212" s="1" t="s">
        <v>74</v>
      </c>
      <c r="G1212" s="1" t="s">
        <v>185</v>
      </c>
      <c r="H1212" s="1" t="s">
        <v>71</v>
      </c>
      <c r="I1212">
        <v>1</v>
      </c>
      <c r="J1212" t="s">
        <v>246</v>
      </c>
      <c r="K1212" s="1" t="s">
        <v>183</v>
      </c>
      <c r="L1212" s="1" t="s">
        <v>224</v>
      </c>
      <c r="M1212">
        <v>56</v>
      </c>
      <c r="N1212">
        <v>0</v>
      </c>
      <c r="O1212">
        <v>66</v>
      </c>
      <c r="P1212">
        <v>0</v>
      </c>
      <c r="W1212" s="1" t="s">
        <v>1554</v>
      </c>
      <c r="X1212" t="str">
        <f>Block[[#This Row],[服装]]&amp;Block[[#This Row],[名前]]&amp;Block[[#This Row],[レアリティ]]</f>
        <v>思い出宮侑ICONIC</v>
      </c>
    </row>
    <row r="1213" spans="1:24" x14ac:dyDescent="0.25">
      <c r="A1213">
        <f>VLOOKUP(Block[[#This Row],[No用]],SetNo[[No.用]:[vlookup 用]],2,FALSE)</f>
        <v>316</v>
      </c>
      <c r="B1213">
        <f>IF(ROW()=2,1,IF(A1205&lt;&gt;Block[[#This Row],[No]],1,B1205+1))</f>
        <v>1</v>
      </c>
      <c r="C1213" t="s">
        <v>108</v>
      </c>
      <c r="D1213" t="s">
        <v>187</v>
      </c>
      <c r="E1213" t="s">
        <v>90</v>
      </c>
      <c r="F1213" t="s">
        <v>78</v>
      </c>
      <c r="G1213" t="s">
        <v>185</v>
      </c>
      <c r="H1213" t="s">
        <v>71</v>
      </c>
      <c r="I1213">
        <v>1</v>
      </c>
      <c r="J1213" t="s">
        <v>246</v>
      </c>
      <c r="K1213" s="1" t="s">
        <v>174</v>
      </c>
      <c r="L1213" s="1" t="s">
        <v>178</v>
      </c>
      <c r="M1213">
        <v>33</v>
      </c>
      <c r="N1213">
        <v>0</v>
      </c>
      <c r="O1213">
        <v>0</v>
      </c>
      <c r="P1213">
        <v>0</v>
      </c>
      <c r="X1213" t="str">
        <f>Block[[#This Row],[服装]]&amp;Block[[#This Row],[名前]]&amp;Block[[#This Row],[レアリティ]]</f>
        <v>ユニフォーム宮治ICONIC</v>
      </c>
    </row>
    <row r="1214" spans="1:24" x14ac:dyDescent="0.25">
      <c r="A1214">
        <f>VLOOKUP(Block[[#This Row],[No用]],SetNo[[No.用]:[vlookup 用]],2,FALSE)</f>
        <v>316</v>
      </c>
      <c r="B1214">
        <f>IF(ROW()=2,1,IF(A1213&lt;&gt;Block[[#This Row],[No]],1,B1213+1))</f>
        <v>2</v>
      </c>
      <c r="C1214" t="s">
        <v>108</v>
      </c>
      <c r="D1214" t="s">
        <v>187</v>
      </c>
      <c r="E1214" t="s">
        <v>90</v>
      </c>
      <c r="F1214" t="s">
        <v>78</v>
      </c>
      <c r="G1214" t="s">
        <v>185</v>
      </c>
      <c r="H1214" t="s">
        <v>71</v>
      </c>
      <c r="I1214">
        <v>1</v>
      </c>
      <c r="J1214" t="s">
        <v>246</v>
      </c>
      <c r="K1214" s="1" t="s">
        <v>175</v>
      </c>
      <c r="L1214" s="1" t="s">
        <v>178</v>
      </c>
      <c r="M1214">
        <v>33</v>
      </c>
      <c r="N1214">
        <v>0</v>
      </c>
      <c r="O1214">
        <v>0</v>
      </c>
      <c r="P1214">
        <v>0</v>
      </c>
      <c r="X1214" t="str">
        <f>Block[[#This Row],[服装]]&amp;Block[[#This Row],[名前]]&amp;Block[[#This Row],[レアリティ]]</f>
        <v>ユニフォーム宮治ICONIC</v>
      </c>
    </row>
    <row r="1215" spans="1:24" x14ac:dyDescent="0.25">
      <c r="A1215">
        <f>VLOOKUP(Block[[#This Row],[No用]],SetNo[[No.用]:[vlookup 用]],2,FALSE)</f>
        <v>316</v>
      </c>
      <c r="B1215">
        <f>IF(ROW()=2,1,IF(A1214&lt;&gt;Block[[#This Row],[No]],1,B1214+1))</f>
        <v>3</v>
      </c>
      <c r="C1215" t="s">
        <v>108</v>
      </c>
      <c r="D1215" t="s">
        <v>187</v>
      </c>
      <c r="E1215" t="s">
        <v>90</v>
      </c>
      <c r="F1215" t="s">
        <v>78</v>
      </c>
      <c r="G1215" t="s">
        <v>185</v>
      </c>
      <c r="H1215" t="s">
        <v>71</v>
      </c>
      <c r="I1215">
        <v>1</v>
      </c>
      <c r="J1215" t="s">
        <v>246</v>
      </c>
      <c r="K1215" s="1" t="s">
        <v>247</v>
      </c>
      <c r="L1215" s="1" t="s">
        <v>162</v>
      </c>
      <c r="M1215">
        <v>31</v>
      </c>
      <c r="N1215">
        <v>0</v>
      </c>
      <c r="O1215">
        <v>0</v>
      </c>
      <c r="P1215">
        <v>0</v>
      </c>
      <c r="X1215" t="str">
        <f>Block[[#This Row],[服装]]&amp;Block[[#This Row],[名前]]&amp;Block[[#This Row],[レアリティ]]</f>
        <v>ユニフォーム宮治ICONIC</v>
      </c>
    </row>
    <row r="1216" spans="1:24" x14ac:dyDescent="0.25">
      <c r="A1216">
        <f>VLOOKUP(Block[[#This Row],[No用]],SetNo[[No.用]:[vlookup 用]],2,FALSE)</f>
        <v>317</v>
      </c>
      <c r="B1216">
        <f>IF(ROW()=2,1,IF(A1215&lt;&gt;Block[[#This Row],[No]],1,B1215+1))</f>
        <v>1</v>
      </c>
      <c r="C1216" s="1" t="s">
        <v>628</v>
      </c>
      <c r="D1216" s="1" t="s">
        <v>187</v>
      </c>
      <c r="E1216" s="1" t="s">
        <v>90</v>
      </c>
      <c r="F1216" s="1" t="s">
        <v>78</v>
      </c>
      <c r="G1216" s="1" t="s">
        <v>185</v>
      </c>
      <c r="H1216" s="1" t="s">
        <v>71</v>
      </c>
      <c r="I1216">
        <v>1</v>
      </c>
      <c r="J1216" t="s">
        <v>246</v>
      </c>
      <c r="K1216" s="1" t="s">
        <v>174</v>
      </c>
      <c r="L1216" s="1" t="s">
        <v>178</v>
      </c>
      <c r="M1216">
        <v>33</v>
      </c>
      <c r="N1216">
        <v>0</v>
      </c>
      <c r="O1216">
        <v>0</v>
      </c>
      <c r="P1216">
        <v>0</v>
      </c>
      <c r="X1216" t="str">
        <f>Block[[#This Row],[服装]]&amp;Block[[#This Row],[名前]]&amp;Block[[#This Row],[レアリティ]]</f>
        <v>RPG宮治ICONIC</v>
      </c>
    </row>
    <row r="1217" spans="1:24" x14ac:dyDescent="0.25">
      <c r="A1217">
        <f>VLOOKUP(Block[[#This Row],[No用]],SetNo[[No.用]:[vlookup 用]],2,FALSE)</f>
        <v>317</v>
      </c>
      <c r="B1217">
        <f>IF(ROW()=2,1,IF(A1216&lt;&gt;Block[[#This Row],[No]],1,B1216+1))</f>
        <v>2</v>
      </c>
      <c r="C1217" s="1" t="s">
        <v>628</v>
      </c>
      <c r="D1217" s="1" t="s">
        <v>187</v>
      </c>
      <c r="E1217" s="1" t="s">
        <v>90</v>
      </c>
      <c r="F1217" s="1" t="s">
        <v>78</v>
      </c>
      <c r="G1217" s="1" t="s">
        <v>185</v>
      </c>
      <c r="H1217" s="1" t="s">
        <v>71</v>
      </c>
      <c r="I1217">
        <v>1</v>
      </c>
      <c r="J1217" t="s">
        <v>246</v>
      </c>
      <c r="K1217" s="1" t="s">
        <v>175</v>
      </c>
      <c r="L1217" s="1" t="s">
        <v>178</v>
      </c>
      <c r="M1217">
        <v>33</v>
      </c>
      <c r="N1217">
        <v>0</v>
      </c>
      <c r="O1217">
        <v>0</v>
      </c>
      <c r="P1217">
        <v>0</v>
      </c>
      <c r="X1217" t="str">
        <f>Block[[#This Row],[服装]]&amp;Block[[#This Row],[名前]]&amp;Block[[#This Row],[レアリティ]]</f>
        <v>RPG宮治ICONIC</v>
      </c>
    </row>
    <row r="1218" spans="1:24" x14ac:dyDescent="0.25">
      <c r="A1218">
        <f>VLOOKUP(Block[[#This Row],[No用]],SetNo[[No.用]:[vlookup 用]],2,FALSE)</f>
        <v>317</v>
      </c>
      <c r="B1218">
        <f>IF(ROW()=2,1,IF(A1217&lt;&gt;Block[[#This Row],[No]],1,B1217+1))</f>
        <v>3</v>
      </c>
      <c r="C1218" s="1" t="s">
        <v>628</v>
      </c>
      <c r="D1218" s="1" t="s">
        <v>187</v>
      </c>
      <c r="E1218" s="1" t="s">
        <v>90</v>
      </c>
      <c r="F1218" s="1" t="s">
        <v>78</v>
      </c>
      <c r="G1218" s="1" t="s">
        <v>185</v>
      </c>
      <c r="H1218" s="1" t="s">
        <v>71</v>
      </c>
      <c r="I1218">
        <v>1</v>
      </c>
      <c r="J1218" t="s">
        <v>246</v>
      </c>
      <c r="K1218" s="1" t="s">
        <v>247</v>
      </c>
      <c r="L1218" s="1" t="s">
        <v>162</v>
      </c>
      <c r="M1218">
        <v>31</v>
      </c>
      <c r="N1218">
        <v>0</v>
      </c>
      <c r="O1218">
        <v>0</v>
      </c>
      <c r="P1218">
        <v>0</v>
      </c>
      <c r="X1218" t="str">
        <f>Block[[#This Row],[服装]]&amp;Block[[#This Row],[名前]]&amp;Block[[#This Row],[レアリティ]]</f>
        <v>RPG宮治ICONIC</v>
      </c>
    </row>
    <row r="1219" spans="1:24" x14ac:dyDescent="0.25">
      <c r="A1219">
        <f>VLOOKUP(Block[[#This Row],[No用]],SetNo[[No.用]:[vlookup 用]],2,FALSE)</f>
        <v>318</v>
      </c>
      <c r="B1219">
        <f>IF(ROW()=2,1,IF(A1218&lt;&gt;Block[[#This Row],[No]],1,B1218+1))</f>
        <v>1</v>
      </c>
      <c r="C1219" s="1" t="s">
        <v>729</v>
      </c>
      <c r="D1219" s="1" t="s">
        <v>187</v>
      </c>
      <c r="E1219" s="1" t="s">
        <v>73</v>
      </c>
      <c r="F1219" s="1" t="s">
        <v>78</v>
      </c>
      <c r="G1219" s="1" t="s">
        <v>185</v>
      </c>
      <c r="H1219" s="1" t="s">
        <v>71</v>
      </c>
      <c r="I1219">
        <v>1</v>
      </c>
      <c r="J1219" t="s">
        <v>246</v>
      </c>
      <c r="K1219" s="1" t="s">
        <v>174</v>
      </c>
      <c r="L1219" s="1" t="s">
        <v>162</v>
      </c>
      <c r="M1219">
        <v>30</v>
      </c>
      <c r="N1219">
        <v>0</v>
      </c>
      <c r="O1219">
        <v>0</v>
      </c>
      <c r="P1219">
        <v>0</v>
      </c>
      <c r="X1219" t="str">
        <f>Block[[#This Row],[服装]]&amp;Block[[#This Row],[名前]]&amp;Block[[#This Row],[レアリティ]]</f>
        <v>カンフー宮治ICONIC</v>
      </c>
    </row>
    <row r="1220" spans="1:24" x14ac:dyDescent="0.25">
      <c r="A1220">
        <f>VLOOKUP(Block[[#This Row],[No用]],SetNo[[No.用]:[vlookup 用]],2,FALSE)</f>
        <v>318</v>
      </c>
      <c r="B1220">
        <f>IF(ROW()=2,1,IF(A1219&lt;&gt;Block[[#This Row],[No]],1,B1219+1))</f>
        <v>2</v>
      </c>
      <c r="C1220" s="1" t="s">
        <v>729</v>
      </c>
      <c r="D1220" s="1" t="s">
        <v>187</v>
      </c>
      <c r="E1220" s="1" t="s">
        <v>73</v>
      </c>
      <c r="F1220" s="1" t="s">
        <v>78</v>
      </c>
      <c r="G1220" s="1" t="s">
        <v>185</v>
      </c>
      <c r="H1220" s="1" t="s">
        <v>71</v>
      </c>
      <c r="I1220">
        <v>1</v>
      </c>
      <c r="J1220" t="s">
        <v>246</v>
      </c>
      <c r="K1220" s="1" t="s">
        <v>175</v>
      </c>
      <c r="L1220" s="1" t="s">
        <v>162</v>
      </c>
      <c r="M1220">
        <v>30</v>
      </c>
      <c r="N1220">
        <v>0</v>
      </c>
      <c r="O1220">
        <v>0</v>
      </c>
      <c r="P1220">
        <v>0</v>
      </c>
      <c r="X1220" t="str">
        <f>Block[[#This Row],[服装]]&amp;Block[[#This Row],[名前]]&amp;Block[[#This Row],[レアリティ]]</f>
        <v>カンフー宮治ICONIC</v>
      </c>
    </row>
    <row r="1221" spans="1:24" x14ac:dyDescent="0.25">
      <c r="A1221">
        <f>VLOOKUP(Block[[#This Row],[No用]],SetNo[[No.用]:[vlookup 用]],2,FALSE)</f>
        <v>318</v>
      </c>
      <c r="B1221">
        <f>IF(ROW()=2,1,IF(A1220&lt;&gt;Block[[#This Row],[No]],1,B1220+1))</f>
        <v>3</v>
      </c>
      <c r="C1221" s="1" t="s">
        <v>729</v>
      </c>
      <c r="D1221" s="1" t="s">
        <v>187</v>
      </c>
      <c r="E1221" s="1" t="s">
        <v>73</v>
      </c>
      <c r="F1221" s="1" t="s">
        <v>78</v>
      </c>
      <c r="G1221" s="1" t="s">
        <v>185</v>
      </c>
      <c r="H1221" s="1" t="s">
        <v>71</v>
      </c>
      <c r="I1221">
        <v>1</v>
      </c>
      <c r="J1221" t="s">
        <v>246</v>
      </c>
      <c r="K1221" s="1" t="s">
        <v>247</v>
      </c>
      <c r="L1221" s="1" t="s">
        <v>162</v>
      </c>
      <c r="M1221">
        <v>31</v>
      </c>
      <c r="N1221">
        <v>0</v>
      </c>
      <c r="O1221">
        <v>0</v>
      </c>
      <c r="P1221">
        <v>0</v>
      </c>
      <c r="X1221" t="str">
        <f>Block[[#This Row],[服装]]&amp;Block[[#This Row],[名前]]&amp;Block[[#This Row],[レアリティ]]</f>
        <v>カンフー宮治ICONIC</v>
      </c>
    </row>
    <row r="1222" spans="1:24" x14ac:dyDescent="0.25">
      <c r="A1222">
        <f>VLOOKUP(Block[[#This Row],[No用]],SetNo[[No.用]:[vlookup 用]],2,FALSE)</f>
        <v>319</v>
      </c>
      <c r="B1222">
        <f>IF(ROW()=2,1,IF(A1221&lt;&gt;Block[[#This Row],[No]],1,B1221+1))</f>
        <v>1</v>
      </c>
      <c r="C1222" s="1" t="s">
        <v>893</v>
      </c>
      <c r="D1222" s="1" t="s">
        <v>187</v>
      </c>
      <c r="E1222" s="1" t="s">
        <v>90</v>
      </c>
      <c r="F1222" s="1" t="s">
        <v>78</v>
      </c>
      <c r="G1222" s="1" t="s">
        <v>185</v>
      </c>
      <c r="H1222" s="1" t="s">
        <v>71</v>
      </c>
      <c r="I1222">
        <v>1</v>
      </c>
      <c r="J1222" t="s">
        <v>246</v>
      </c>
      <c r="K1222" s="1" t="s">
        <v>174</v>
      </c>
      <c r="L1222" s="1" t="s">
        <v>178</v>
      </c>
      <c r="M1222">
        <v>33</v>
      </c>
      <c r="N1222">
        <v>0</v>
      </c>
      <c r="O1222">
        <v>0</v>
      </c>
      <c r="P1222">
        <v>0</v>
      </c>
      <c r="X1222" t="str">
        <f>Block[[#This Row],[服装]]&amp;Block[[#This Row],[名前]]&amp;Block[[#This Row],[レアリティ]]</f>
        <v>遊園地宮治ICONIC</v>
      </c>
    </row>
    <row r="1223" spans="1:24" x14ac:dyDescent="0.25">
      <c r="A1223">
        <f>VLOOKUP(Block[[#This Row],[No用]],SetNo[[No.用]:[vlookup 用]],2,FALSE)</f>
        <v>319</v>
      </c>
      <c r="B1223">
        <f>IF(ROW()=2,1,IF(A1222&lt;&gt;Block[[#This Row],[No]],1,B1222+1))</f>
        <v>2</v>
      </c>
      <c r="C1223" s="1" t="s">
        <v>893</v>
      </c>
      <c r="D1223" s="1" t="s">
        <v>187</v>
      </c>
      <c r="E1223" s="1" t="s">
        <v>90</v>
      </c>
      <c r="F1223" s="1" t="s">
        <v>78</v>
      </c>
      <c r="G1223" s="1" t="s">
        <v>185</v>
      </c>
      <c r="H1223" s="1" t="s">
        <v>71</v>
      </c>
      <c r="I1223">
        <v>1</v>
      </c>
      <c r="J1223" t="s">
        <v>246</v>
      </c>
      <c r="K1223" s="1" t="s">
        <v>175</v>
      </c>
      <c r="L1223" s="1" t="s">
        <v>178</v>
      </c>
      <c r="M1223">
        <v>33</v>
      </c>
      <c r="N1223">
        <v>0</v>
      </c>
      <c r="O1223">
        <v>0</v>
      </c>
      <c r="P1223">
        <v>0</v>
      </c>
      <c r="X1223" t="str">
        <f>Block[[#This Row],[服装]]&amp;Block[[#This Row],[名前]]&amp;Block[[#This Row],[レアリティ]]</f>
        <v>遊園地宮治ICONIC</v>
      </c>
    </row>
    <row r="1224" spans="1:24" x14ac:dyDescent="0.25">
      <c r="A1224">
        <f>VLOOKUP(Block[[#This Row],[No用]],SetNo[[No.用]:[vlookup 用]],2,FALSE)</f>
        <v>319</v>
      </c>
      <c r="B1224">
        <f>IF(ROW()=2,1,IF(A1223&lt;&gt;Block[[#This Row],[No]],1,B1223+1))</f>
        <v>3</v>
      </c>
      <c r="C1224" s="1" t="s">
        <v>893</v>
      </c>
      <c r="D1224" s="1" t="s">
        <v>187</v>
      </c>
      <c r="E1224" s="1" t="s">
        <v>90</v>
      </c>
      <c r="F1224" s="1" t="s">
        <v>78</v>
      </c>
      <c r="G1224" s="1" t="s">
        <v>185</v>
      </c>
      <c r="H1224" s="1" t="s">
        <v>71</v>
      </c>
      <c r="I1224">
        <v>1</v>
      </c>
      <c r="J1224" t="s">
        <v>246</v>
      </c>
      <c r="K1224" s="1" t="s">
        <v>247</v>
      </c>
      <c r="L1224" s="1" t="s">
        <v>178</v>
      </c>
      <c r="M1224">
        <v>33</v>
      </c>
      <c r="N1224">
        <v>0</v>
      </c>
      <c r="O1224">
        <v>0</v>
      </c>
      <c r="P1224">
        <v>0</v>
      </c>
      <c r="X1224" t="str">
        <f>Block[[#This Row],[服装]]&amp;Block[[#This Row],[名前]]&amp;Block[[#This Row],[レアリティ]]</f>
        <v>遊園地宮治ICONIC</v>
      </c>
    </row>
    <row r="1225" spans="1:24" x14ac:dyDescent="0.25">
      <c r="A1225">
        <f>VLOOKUP(Block[[#This Row],[No用]],SetNo[[No.用]:[vlookup 用]],2,FALSE)</f>
        <v>320</v>
      </c>
      <c r="B1225">
        <f>IF(ROW()=2,1,IF(A1224&lt;&gt;Block[[#This Row],[No]],1,B1224+1))</f>
        <v>1</v>
      </c>
      <c r="C1225" s="1" t="s">
        <v>960</v>
      </c>
      <c r="D1225" s="1" t="s">
        <v>187</v>
      </c>
      <c r="E1225" s="1" t="s">
        <v>77</v>
      </c>
      <c r="F1225" s="1" t="s">
        <v>78</v>
      </c>
      <c r="G1225" s="1" t="s">
        <v>185</v>
      </c>
      <c r="H1225" s="1" t="s">
        <v>71</v>
      </c>
      <c r="I1225">
        <v>1</v>
      </c>
      <c r="J1225" t="s">
        <v>246</v>
      </c>
      <c r="K1225" s="1" t="s">
        <v>174</v>
      </c>
      <c r="L1225" s="1" t="s">
        <v>162</v>
      </c>
      <c r="M1225">
        <v>30</v>
      </c>
      <c r="N1225">
        <v>0</v>
      </c>
      <c r="O1225">
        <v>0</v>
      </c>
      <c r="P1225">
        <v>0</v>
      </c>
      <c r="X1225" t="str">
        <f>Block[[#This Row],[服装]]&amp;Block[[#This Row],[名前]]&amp;Block[[#This Row],[レアリティ]]</f>
        <v>夏祭り2宮治ICONIC</v>
      </c>
    </row>
    <row r="1226" spans="1:24" x14ac:dyDescent="0.25">
      <c r="A1226">
        <f>VLOOKUP(Block[[#This Row],[No用]],SetNo[[No.用]:[vlookup 用]],2,FALSE)</f>
        <v>320</v>
      </c>
      <c r="B1226">
        <f>IF(ROW()=2,1,IF(A1225&lt;&gt;Block[[#This Row],[No]],1,B1225+1))</f>
        <v>2</v>
      </c>
      <c r="C1226" s="1" t="s">
        <v>960</v>
      </c>
      <c r="D1226" s="1" t="s">
        <v>187</v>
      </c>
      <c r="E1226" s="1" t="s">
        <v>77</v>
      </c>
      <c r="F1226" s="1" t="s">
        <v>78</v>
      </c>
      <c r="G1226" s="1" t="s">
        <v>185</v>
      </c>
      <c r="H1226" s="1" t="s">
        <v>71</v>
      </c>
      <c r="I1226">
        <v>1</v>
      </c>
      <c r="J1226" t="s">
        <v>246</v>
      </c>
      <c r="K1226" s="1" t="s">
        <v>175</v>
      </c>
      <c r="L1226" s="1" t="s">
        <v>162</v>
      </c>
      <c r="M1226">
        <v>30</v>
      </c>
      <c r="N1226">
        <v>0</v>
      </c>
      <c r="O1226">
        <v>0</v>
      </c>
      <c r="P1226">
        <v>0</v>
      </c>
      <c r="X1226" t="str">
        <f>Block[[#This Row],[服装]]&amp;Block[[#This Row],[名前]]&amp;Block[[#This Row],[レアリティ]]</f>
        <v>夏祭り2宮治ICONIC</v>
      </c>
    </row>
    <row r="1227" spans="1:24" x14ac:dyDescent="0.25">
      <c r="A1227">
        <f>VLOOKUP(Block[[#This Row],[No用]],SetNo[[No.用]:[vlookup 用]],2,FALSE)</f>
        <v>320</v>
      </c>
      <c r="B1227">
        <f>IF(ROW()=2,1,IF(A1226&lt;&gt;Block[[#This Row],[No]],1,B1226+1))</f>
        <v>3</v>
      </c>
      <c r="C1227" s="1" t="s">
        <v>960</v>
      </c>
      <c r="D1227" s="1" t="s">
        <v>187</v>
      </c>
      <c r="E1227" s="1" t="s">
        <v>77</v>
      </c>
      <c r="F1227" s="1" t="s">
        <v>78</v>
      </c>
      <c r="G1227" s="1" t="s">
        <v>185</v>
      </c>
      <c r="H1227" s="1" t="s">
        <v>71</v>
      </c>
      <c r="I1227">
        <v>1</v>
      </c>
      <c r="J1227" t="s">
        <v>246</v>
      </c>
      <c r="K1227" s="1" t="s">
        <v>247</v>
      </c>
      <c r="L1227" s="1" t="s">
        <v>162</v>
      </c>
      <c r="M1227">
        <v>31</v>
      </c>
      <c r="N1227">
        <v>0</v>
      </c>
      <c r="O1227">
        <v>0</v>
      </c>
      <c r="P1227">
        <v>0</v>
      </c>
      <c r="X1227" t="str">
        <f>Block[[#This Row],[服装]]&amp;Block[[#This Row],[名前]]&amp;Block[[#This Row],[レアリティ]]</f>
        <v>夏祭り2宮治ICONIC</v>
      </c>
    </row>
    <row r="1228" spans="1:24" x14ac:dyDescent="0.25">
      <c r="A1228">
        <f>VLOOKUP(Block[[#This Row],[No用]],SetNo[[No.用]:[vlookup 用]],2,FALSE)</f>
        <v>321</v>
      </c>
      <c r="B1228">
        <f>IF(ROW()=2,1,IF(A1227&lt;&gt;Block[[#This Row],[No]],1,B1227+1))</f>
        <v>1</v>
      </c>
      <c r="C1228" s="1" t="s">
        <v>149</v>
      </c>
      <c r="D1228" s="1" t="s">
        <v>187</v>
      </c>
      <c r="E1228" s="1" t="s">
        <v>73</v>
      </c>
      <c r="F1228" s="1" t="s">
        <v>78</v>
      </c>
      <c r="G1228" s="1" t="s">
        <v>185</v>
      </c>
      <c r="H1228" s="1" t="s">
        <v>71</v>
      </c>
      <c r="I1228">
        <v>1</v>
      </c>
      <c r="J1228" t="s">
        <v>246</v>
      </c>
      <c r="K1228" s="1" t="s">
        <v>174</v>
      </c>
      <c r="L1228" s="1" t="s">
        <v>162</v>
      </c>
      <c r="M1228">
        <v>30</v>
      </c>
      <c r="N1228">
        <v>0</v>
      </c>
      <c r="O1228">
        <v>0</v>
      </c>
      <c r="P1228">
        <v>0</v>
      </c>
      <c r="X1228" t="str">
        <f>Block[[#This Row],[服装]]&amp;Block[[#This Row],[名前]]&amp;Block[[#This Row],[レアリティ]]</f>
        <v>制服宮治ICONIC</v>
      </c>
    </row>
    <row r="1229" spans="1:24" x14ac:dyDescent="0.25">
      <c r="A1229">
        <f>VLOOKUP(Block[[#This Row],[No用]],SetNo[[No.用]:[vlookup 用]],2,FALSE)</f>
        <v>321</v>
      </c>
      <c r="B1229">
        <f>IF(ROW()=2,1,IF(A1228&lt;&gt;Block[[#This Row],[No]],1,B1228+1))</f>
        <v>2</v>
      </c>
      <c r="C1229" s="1" t="s">
        <v>149</v>
      </c>
      <c r="D1229" s="1" t="s">
        <v>187</v>
      </c>
      <c r="E1229" s="1" t="s">
        <v>73</v>
      </c>
      <c r="F1229" s="1" t="s">
        <v>78</v>
      </c>
      <c r="G1229" s="1" t="s">
        <v>185</v>
      </c>
      <c r="H1229" s="1" t="s">
        <v>71</v>
      </c>
      <c r="I1229">
        <v>1</v>
      </c>
      <c r="J1229" t="s">
        <v>246</v>
      </c>
      <c r="K1229" s="1" t="s">
        <v>175</v>
      </c>
      <c r="L1229" s="1" t="s">
        <v>162</v>
      </c>
      <c r="M1229">
        <v>30</v>
      </c>
      <c r="N1229">
        <v>0</v>
      </c>
      <c r="O1229">
        <v>0</v>
      </c>
      <c r="P1229">
        <v>0</v>
      </c>
      <c r="X1229" t="str">
        <f>Block[[#This Row],[服装]]&amp;Block[[#This Row],[名前]]&amp;Block[[#This Row],[レアリティ]]</f>
        <v>制服宮治ICONIC</v>
      </c>
    </row>
    <row r="1230" spans="1:24" x14ac:dyDescent="0.25">
      <c r="A1230">
        <f>VLOOKUP(Block[[#This Row],[No用]],SetNo[[No.用]:[vlookup 用]],2,FALSE)</f>
        <v>321</v>
      </c>
      <c r="B1230">
        <f>IF(ROW()=2,1,IF(A1229&lt;&gt;Block[[#This Row],[No]],1,B1229+1))</f>
        <v>3</v>
      </c>
      <c r="C1230" s="1" t="s">
        <v>149</v>
      </c>
      <c r="D1230" s="1" t="s">
        <v>187</v>
      </c>
      <c r="E1230" s="1" t="s">
        <v>73</v>
      </c>
      <c r="F1230" s="1" t="s">
        <v>78</v>
      </c>
      <c r="G1230" s="1" t="s">
        <v>185</v>
      </c>
      <c r="H1230" s="1" t="s">
        <v>71</v>
      </c>
      <c r="I1230">
        <v>1</v>
      </c>
      <c r="J1230" t="s">
        <v>246</v>
      </c>
      <c r="K1230" s="1" t="s">
        <v>247</v>
      </c>
      <c r="L1230" s="1" t="s">
        <v>162</v>
      </c>
      <c r="M1230">
        <v>31</v>
      </c>
      <c r="N1230">
        <v>0</v>
      </c>
      <c r="O1230">
        <v>0</v>
      </c>
      <c r="P1230">
        <v>0</v>
      </c>
      <c r="X1230" t="str">
        <f>Block[[#This Row],[服装]]&amp;Block[[#This Row],[名前]]&amp;Block[[#This Row],[レアリティ]]</f>
        <v>制服宮治ICONIC</v>
      </c>
    </row>
    <row r="1231" spans="1:24" x14ac:dyDescent="0.25">
      <c r="A1231">
        <f>VLOOKUP(Block[[#This Row],[No用]],SetNo[[No.用]:[vlookup 用]],2,FALSE)</f>
        <v>322</v>
      </c>
      <c r="B1231">
        <f>IF(ROW()=2,1,IF(A1230&lt;&gt;Block[[#This Row],[No]],1,B1230+1))</f>
        <v>1</v>
      </c>
      <c r="C1231" s="1" t="s">
        <v>1502</v>
      </c>
      <c r="D1231" s="1" t="s">
        <v>187</v>
      </c>
      <c r="E1231" s="1" t="s">
        <v>90</v>
      </c>
      <c r="F1231" s="1" t="s">
        <v>78</v>
      </c>
      <c r="G1231" s="1" t="s">
        <v>185</v>
      </c>
      <c r="H1231" s="1" t="s">
        <v>71</v>
      </c>
      <c r="I1231">
        <v>1</v>
      </c>
      <c r="J1231" t="s">
        <v>246</v>
      </c>
      <c r="K1231" s="1" t="s">
        <v>174</v>
      </c>
      <c r="L1231" s="1" t="s">
        <v>178</v>
      </c>
      <c r="M1231">
        <v>33</v>
      </c>
      <c r="N1231">
        <v>0</v>
      </c>
      <c r="O1231">
        <v>0</v>
      </c>
      <c r="P1231">
        <v>0</v>
      </c>
      <c r="X1231" t="str">
        <f>Block[[#This Row],[服装]]&amp;Block[[#This Row],[名前]]&amp;Block[[#This Row],[レアリティ]]</f>
        <v>3周年宮治ICONIC</v>
      </c>
    </row>
    <row r="1232" spans="1:24" x14ac:dyDescent="0.25">
      <c r="A1232">
        <f>VLOOKUP(Block[[#This Row],[No用]],SetNo[[No.用]:[vlookup 用]],2,FALSE)</f>
        <v>322</v>
      </c>
      <c r="B1232">
        <f>IF(ROW()=2,1,IF(A1231&lt;&gt;Block[[#This Row],[No]],1,B1231+1))</f>
        <v>2</v>
      </c>
      <c r="C1232" s="1" t="s">
        <v>1502</v>
      </c>
      <c r="D1232" s="1" t="s">
        <v>187</v>
      </c>
      <c r="E1232" s="1" t="s">
        <v>90</v>
      </c>
      <c r="F1232" s="1" t="s">
        <v>78</v>
      </c>
      <c r="G1232" s="1" t="s">
        <v>185</v>
      </c>
      <c r="H1232" s="1" t="s">
        <v>71</v>
      </c>
      <c r="I1232">
        <v>1</v>
      </c>
      <c r="J1232" t="s">
        <v>246</v>
      </c>
      <c r="K1232" s="1" t="s">
        <v>175</v>
      </c>
      <c r="L1232" s="1" t="s">
        <v>178</v>
      </c>
      <c r="M1232">
        <v>33</v>
      </c>
      <c r="N1232">
        <v>0</v>
      </c>
      <c r="O1232">
        <v>0</v>
      </c>
      <c r="P1232">
        <v>0</v>
      </c>
      <c r="X1232" t="str">
        <f>Block[[#This Row],[服装]]&amp;Block[[#This Row],[名前]]&amp;Block[[#This Row],[レアリティ]]</f>
        <v>3周年宮治ICONIC</v>
      </c>
    </row>
    <row r="1233" spans="1:24" x14ac:dyDescent="0.25">
      <c r="A1233">
        <f>VLOOKUP(Block[[#This Row],[No用]],SetNo[[No.用]:[vlookup 用]],2,FALSE)</f>
        <v>322</v>
      </c>
      <c r="B1233">
        <f>IF(ROW()=2,1,IF(A1232&lt;&gt;Block[[#This Row],[No]],1,B1232+1))</f>
        <v>3</v>
      </c>
      <c r="C1233" s="1" t="s">
        <v>1502</v>
      </c>
      <c r="D1233" s="1" t="s">
        <v>187</v>
      </c>
      <c r="E1233" s="1" t="s">
        <v>90</v>
      </c>
      <c r="F1233" s="1" t="s">
        <v>78</v>
      </c>
      <c r="G1233" s="1" t="s">
        <v>185</v>
      </c>
      <c r="H1233" s="1" t="s">
        <v>71</v>
      </c>
      <c r="I1233">
        <v>1</v>
      </c>
      <c r="J1233" t="s">
        <v>246</v>
      </c>
      <c r="K1233" s="1" t="s">
        <v>247</v>
      </c>
      <c r="L1233" s="1" t="s">
        <v>162</v>
      </c>
      <c r="M1233">
        <v>31</v>
      </c>
      <c r="N1233">
        <v>0</v>
      </c>
      <c r="O1233">
        <v>0</v>
      </c>
      <c r="P1233">
        <v>0</v>
      </c>
      <c r="X1233" t="str">
        <f>Block[[#This Row],[服装]]&amp;Block[[#This Row],[名前]]&amp;Block[[#This Row],[レアリティ]]</f>
        <v>3周年宮治ICONIC</v>
      </c>
    </row>
    <row r="1234" spans="1:24" x14ac:dyDescent="0.25">
      <c r="A1234">
        <f>VLOOKUP(Block[[#This Row],[No用]],SetNo[[No.用]:[vlookup 用]],2,FALSE)</f>
        <v>323</v>
      </c>
      <c r="B1234">
        <f>IF(ROW()=2,1,IF(A1233&lt;&gt;Block[[#This Row],[No]],1,B1233+1))</f>
        <v>1</v>
      </c>
      <c r="C1234" s="1" t="s">
        <v>1674</v>
      </c>
      <c r="D1234" s="1" t="s">
        <v>187</v>
      </c>
      <c r="E1234" s="1" t="s">
        <v>77</v>
      </c>
      <c r="F1234" s="1" t="s">
        <v>78</v>
      </c>
      <c r="G1234" s="1" t="s">
        <v>185</v>
      </c>
      <c r="H1234" s="1" t="s">
        <v>71</v>
      </c>
      <c r="I1234">
        <v>1</v>
      </c>
      <c r="J1234" t="s">
        <v>246</v>
      </c>
      <c r="K1234" s="1" t="s">
        <v>174</v>
      </c>
      <c r="L1234" s="1" t="s">
        <v>162</v>
      </c>
      <c r="M1234">
        <v>31</v>
      </c>
      <c r="N1234">
        <v>0</v>
      </c>
      <c r="O1234">
        <v>0</v>
      </c>
      <c r="P1234">
        <v>0</v>
      </c>
      <c r="X1234" t="str">
        <f>Block[[#This Row],[服装]]&amp;Block[[#This Row],[名前]]&amp;Block[[#This Row],[レアリティ]]</f>
        <v>思い出宮治ICONIC</v>
      </c>
    </row>
    <row r="1235" spans="1:24" x14ac:dyDescent="0.25">
      <c r="A1235">
        <f>VLOOKUP(Block[[#This Row],[No用]],SetNo[[No.用]:[vlookup 用]],2,FALSE)</f>
        <v>323</v>
      </c>
      <c r="B1235">
        <f>IF(ROW()=2,1,IF(A1234&lt;&gt;Block[[#This Row],[No]],1,B1234+1))</f>
        <v>2</v>
      </c>
      <c r="C1235" s="1" t="s">
        <v>1674</v>
      </c>
      <c r="D1235" s="1" t="s">
        <v>187</v>
      </c>
      <c r="E1235" s="1" t="s">
        <v>77</v>
      </c>
      <c r="F1235" s="1" t="s">
        <v>78</v>
      </c>
      <c r="G1235" s="1" t="s">
        <v>185</v>
      </c>
      <c r="H1235" s="1" t="s">
        <v>71</v>
      </c>
      <c r="I1235">
        <v>1</v>
      </c>
      <c r="J1235" t="s">
        <v>246</v>
      </c>
      <c r="K1235" s="1" t="s">
        <v>175</v>
      </c>
      <c r="L1235" s="1" t="s">
        <v>162</v>
      </c>
      <c r="M1235">
        <v>31</v>
      </c>
      <c r="N1235">
        <v>0</v>
      </c>
      <c r="O1235">
        <v>0</v>
      </c>
      <c r="P1235">
        <v>0</v>
      </c>
      <c r="X1235" t="str">
        <f>Block[[#This Row],[服装]]&amp;Block[[#This Row],[名前]]&amp;Block[[#This Row],[レアリティ]]</f>
        <v>思い出宮治ICONIC</v>
      </c>
    </row>
    <row r="1236" spans="1:24" x14ac:dyDescent="0.25">
      <c r="A1236">
        <f>VLOOKUP(Block[[#This Row],[No用]],SetNo[[No.用]:[vlookup 用]],2,FALSE)</f>
        <v>323</v>
      </c>
      <c r="B1236">
        <f>IF(ROW()=2,1,IF(A1235&lt;&gt;Block[[#This Row],[No]],1,B1235+1))</f>
        <v>3</v>
      </c>
      <c r="C1236" s="1" t="s">
        <v>1674</v>
      </c>
      <c r="D1236" s="1" t="s">
        <v>187</v>
      </c>
      <c r="E1236" s="1" t="s">
        <v>77</v>
      </c>
      <c r="F1236" s="1" t="s">
        <v>78</v>
      </c>
      <c r="G1236" s="1" t="s">
        <v>185</v>
      </c>
      <c r="H1236" s="1" t="s">
        <v>71</v>
      </c>
      <c r="I1236">
        <v>1</v>
      </c>
      <c r="J1236" t="s">
        <v>246</v>
      </c>
      <c r="K1236" s="1" t="s">
        <v>247</v>
      </c>
      <c r="L1236" s="1" t="s">
        <v>162</v>
      </c>
      <c r="M1236">
        <v>32</v>
      </c>
      <c r="N1236">
        <v>0</v>
      </c>
      <c r="O1236">
        <v>0</v>
      </c>
      <c r="P1236">
        <v>0</v>
      </c>
      <c r="X1236" t="str">
        <f>Block[[#This Row],[服装]]&amp;Block[[#This Row],[名前]]&amp;Block[[#This Row],[レアリティ]]</f>
        <v>思い出宮治ICONIC</v>
      </c>
    </row>
    <row r="1237" spans="1:24" x14ac:dyDescent="0.25">
      <c r="A1237">
        <f>VLOOKUP(Block[[#This Row],[No用]],SetNo[[No.用]:[vlookup 用]],2,FALSE)</f>
        <v>324</v>
      </c>
      <c r="B1237">
        <f>IF(ROW()=2,1,IF(A1230&lt;&gt;Block[[#This Row],[No]],1,B1230+1))</f>
        <v>1</v>
      </c>
      <c r="C1237" t="s">
        <v>108</v>
      </c>
      <c r="D1237" t="s">
        <v>188</v>
      </c>
      <c r="E1237" t="s">
        <v>77</v>
      </c>
      <c r="F1237" t="s">
        <v>82</v>
      </c>
      <c r="G1237" t="s">
        <v>185</v>
      </c>
      <c r="H1237" t="s">
        <v>71</v>
      </c>
      <c r="I1237">
        <v>1</v>
      </c>
      <c r="J1237" t="s">
        <v>246</v>
      </c>
      <c r="K1237" s="1" t="s">
        <v>174</v>
      </c>
      <c r="L1237" s="1" t="s">
        <v>173</v>
      </c>
      <c r="M1237">
        <v>37</v>
      </c>
      <c r="N1237">
        <v>0</v>
      </c>
      <c r="O1237">
        <v>0</v>
      </c>
      <c r="P1237">
        <v>0</v>
      </c>
      <c r="X1237" t="str">
        <f>Block[[#This Row],[服装]]&amp;Block[[#This Row],[名前]]&amp;Block[[#This Row],[レアリティ]]</f>
        <v>ユニフォーム角名倫太郎ICONIC</v>
      </c>
    </row>
    <row r="1238" spans="1:24" x14ac:dyDescent="0.25">
      <c r="A1238">
        <f>VLOOKUP(Block[[#This Row],[No用]],SetNo[[No.用]:[vlookup 用]],2,FALSE)</f>
        <v>324</v>
      </c>
      <c r="B1238">
        <f>IF(ROW()=2,1,IF(A1237&lt;&gt;Block[[#This Row],[No]],1,B1237+1))</f>
        <v>2</v>
      </c>
      <c r="C1238" t="s">
        <v>108</v>
      </c>
      <c r="D1238" t="s">
        <v>188</v>
      </c>
      <c r="E1238" t="s">
        <v>77</v>
      </c>
      <c r="F1238" t="s">
        <v>82</v>
      </c>
      <c r="G1238" t="s">
        <v>185</v>
      </c>
      <c r="H1238" t="s">
        <v>71</v>
      </c>
      <c r="I1238">
        <v>1</v>
      </c>
      <c r="J1238" t="s">
        <v>246</v>
      </c>
      <c r="K1238" s="1" t="s">
        <v>175</v>
      </c>
      <c r="L1238" s="1" t="s">
        <v>173</v>
      </c>
      <c r="M1238">
        <v>37</v>
      </c>
      <c r="N1238">
        <v>0</v>
      </c>
      <c r="O1238">
        <v>0</v>
      </c>
      <c r="P1238">
        <v>0</v>
      </c>
      <c r="X1238" t="str">
        <f>Block[[#This Row],[服装]]&amp;Block[[#This Row],[名前]]&amp;Block[[#This Row],[レアリティ]]</f>
        <v>ユニフォーム角名倫太郎ICONIC</v>
      </c>
    </row>
    <row r="1239" spans="1:24" x14ac:dyDescent="0.25">
      <c r="A1239">
        <f>VLOOKUP(Block[[#This Row],[No用]],SetNo[[No.用]:[vlookup 用]],2,FALSE)</f>
        <v>324</v>
      </c>
      <c r="B1239">
        <f>IF(ROW()=2,1,IF(A1238&lt;&gt;Block[[#This Row],[No]],1,B1238+1))</f>
        <v>3</v>
      </c>
      <c r="C1239" t="s">
        <v>108</v>
      </c>
      <c r="D1239" t="s">
        <v>188</v>
      </c>
      <c r="E1239" t="s">
        <v>77</v>
      </c>
      <c r="F1239" t="s">
        <v>82</v>
      </c>
      <c r="G1239" t="s">
        <v>185</v>
      </c>
      <c r="H1239" t="s">
        <v>71</v>
      </c>
      <c r="I1239">
        <v>1</v>
      </c>
      <c r="J1239" t="s">
        <v>246</v>
      </c>
      <c r="K1239" s="1" t="s">
        <v>176</v>
      </c>
      <c r="L1239" s="1" t="s">
        <v>162</v>
      </c>
      <c r="M1239">
        <v>34</v>
      </c>
      <c r="N1239">
        <v>0</v>
      </c>
      <c r="O1239">
        <v>0</v>
      </c>
      <c r="P1239">
        <v>0</v>
      </c>
      <c r="X1239" t="str">
        <f>Block[[#This Row],[服装]]&amp;Block[[#This Row],[名前]]&amp;Block[[#This Row],[レアリティ]]</f>
        <v>ユニフォーム角名倫太郎ICONIC</v>
      </c>
    </row>
    <row r="1240" spans="1:24" x14ac:dyDescent="0.25">
      <c r="A1240">
        <f>VLOOKUP(Block[[#This Row],[No用]],SetNo[[No.用]:[vlookup 用]],2,FALSE)</f>
        <v>324</v>
      </c>
      <c r="B1240">
        <f>IF(ROW()=2,1,IF(A1239&lt;&gt;Block[[#This Row],[No]],1,B1239+1))</f>
        <v>4</v>
      </c>
      <c r="C1240" t="s">
        <v>108</v>
      </c>
      <c r="D1240" t="s">
        <v>188</v>
      </c>
      <c r="E1240" t="s">
        <v>77</v>
      </c>
      <c r="F1240" t="s">
        <v>82</v>
      </c>
      <c r="G1240" t="s">
        <v>185</v>
      </c>
      <c r="H1240" t="s">
        <v>71</v>
      </c>
      <c r="I1240">
        <v>1</v>
      </c>
      <c r="J1240" t="s">
        <v>246</v>
      </c>
      <c r="K1240" s="1" t="s">
        <v>179</v>
      </c>
      <c r="L1240" s="1" t="s">
        <v>173</v>
      </c>
      <c r="M1240">
        <v>40</v>
      </c>
      <c r="N1240">
        <v>0</v>
      </c>
      <c r="O1240">
        <v>0</v>
      </c>
      <c r="P1240">
        <v>0</v>
      </c>
      <c r="X1240" t="str">
        <f>Block[[#This Row],[服装]]&amp;Block[[#This Row],[名前]]&amp;Block[[#This Row],[レアリティ]]</f>
        <v>ユニフォーム角名倫太郎ICONIC</v>
      </c>
    </row>
    <row r="1241" spans="1:24" x14ac:dyDescent="0.25">
      <c r="A1241">
        <f>VLOOKUP(Block[[#This Row],[No用]],SetNo[[No.用]:[vlookup 用]],2,FALSE)</f>
        <v>324</v>
      </c>
      <c r="B1241">
        <f>IF(ROW()=2,1,IF(A1240&lt;&gt;Block[[#This Row],[No]],1,B1240+1))</f>
        <v>5</v>
      </c>
      <c r="C1241" t="s">
        <v>108</v>
      </c>
      <c r="D1241" t="s">
        <v>188</v>
      </c>
      <c r="E1241" t="s">
        <v>77</v>
      </c>
      <c r="F1241" t="s">
        <v>82</v>
      </c>
      <c r="G1241" t="s">
        <v>185</v>
      </c>
      <c r="H1241" t="s">
        <v>71</v>
      </c>
      <c r="I1241">
        <v>1</v>
      </c>
      <c r="J1241" t="s">
        <v>246</v>
      </c>
      <c r="K1241" s="1" t="s">
        <v>192</v>
      </c>
      <c r="L1241" s="1" t="s">
        <v>162</v>
      </c>
      <c r="M1241">
        <v>34</v>
      </c>
      <c r="N1241">
        <v>0</v>
      </c>
      <c r="O1241">
        <v>0</v>
      </c>
      <c r="P1241">
        <v>0</v>
      </c>
      <c r="X1241" t="str">
        <f>Block[[#This Row],[服装]]&amp;Block[[#This Row],[名前]]&amp;Block[[#This Row],[レアリティ]]</f>
        <v>ユニフォーム角名倫太郎ICONIC</v>
      </c>
    </row>
    <row r="1242" spans="1:24" x14ac:dyDescent="0.25">
      <c r="A1242">
        <f>VLOOKUP(Block[[#This Row],[No用]],SetNo[[No.用]:[vlookup 用]],2,FALSE)</f>
        <v>324</v>
      </c>
      <c r="B1242">
        <f>IF(ROW()=2,1,IF(A1241&lt;&gt;Block[[#This Row],[No]],1,B1241+1))</f>
        <v>6</v>
      </c>
      <c r="C1242" t="s">
        <v>108</v>
      </c>
      <c r="D1242" t="s">
        <v>188</v>
      </c>
      <c r="E1242" t="s">
        <v>77</v>
      </c>
      <c r="F1242" t="s">
        <v>82</v>
      </c>
      <c r="G1242" t="s">
        <v>185</v>
      </c>
      <c r="H1242" t="s">
        <v>71</v>
      </c>
      <c r="I1242">
        <v>1</v>
      </c>
      <c r="J1242" t="s">
        <v>246</v>
      </c>
      <c r="K1242" s="1" t="s">
        <v>177</v>
      </c>
      <c r="L1242" s="1" t="s">
        <v>162</v>
      </c>
      <c r="M1242">
        <v>34</v>
      </c>
      <c r="N1242">
        <v>0</v>
      </c>
      <c r="O1242">
        <v>0</v>
      </c>
      <c r="P1242">
        <v>0</v>
      </c>
      <c r="X1242" t="str">
        <f>Block[[#This Row],[服装]]&amp;Block[[#This Row],[名前]]&amp;Block[[#This Row],[レアリティ]]</f>
        <v>ユニフォーム角名倫太郎ICONIC</v>
      </c>
    </row>
    <row r="1243" spans="1:24" x14ac:dyDescent="0.25">
      <c r="A1243">
        <f>VLOOKUP(Block[[#This Row],[No用]],SetNo[[No.用]:[vlookup 用]],2,FALSE)</f>
        <v>324</v>
      </c>
      <c r="B1243">
        <f>IF(ROW()=2,1,IF(A1242&lt;&gt;Block[[#This Row],[No]],1,B1242+1))</f>
        <v>7</v>
      </c>
      <c r="C1243" t="s">
        <v>108</v>
      </c>
      <c r="D1243" t="s">
        <v>188</v>
      </c>
      <c r="E1243" t="s">
        <v>77</v>
      </c>
      <c r="F1243" t="s">
        <v>82</v>
      </c>
      <c r="G1243" t="s">
        <v>185</v>
      </c>
      <c r="H1243" t="s">
        <v>71</v>
      </c>
      <c r="I1243">
        <v>1</v>
      </c>
      <c r="J1243" t="s">
        <v>246</v>
      </c>
      <c r="K1243" s="1" t="s">
        <v>247</v>
      </c>
      <c r="L1243" s="1" t="s">
        <v>162</v>
      </c>
      <c r="M1243">
        <v>37</v>
      </c>
      <c r="N1243">
        <v>0</v>
      </c>
      <c r="O1243">
        <v>0</v>
      </c>
      <c r="P1243">
        <v>0</v>
      </c>
      <c r="X1243" t="str">
        <f>Block[[#This Row],[服装]]&amp;Block[[#This Row],[名前]]&amp;Block[[#This Row],[レアリティ]]</f>
        <v>ユニフォーム角名倫太郎ICONIC</v>
      </c>
    </row>
    <row r="1244" spans="1:24" x14ac:dyDescent="0.25">
      <c r="A1244">
        <f>VLOOKUP(Block[[#This Row],[No用]],SetNo[[No.用]:[vlookup 用]],2,FALSE)</f>
        <v>324</v>
      </c>
      <c r="B1244">
        <f>IF(ROW()=2,1,IF(A1243&lt;&gt;Block[[#This Row],[No]],1,B1243+1))</f>
        <v>8</v>
      </c>
      <c r="C1244" t="s">
        <v>108</v>
      </c>
      <c r="D1244" t="s">
        <v>188</v>
      </c>
      <c r="E1244" t="s">
        <v>77</v>
      </c>
      <c r="F1244" t="s">
        <v>82</v>
      </c>
      <c r="G1244" t="s">
        <v>185</v>
      </c>
      <c r="H1244" t="s">
        <v>71</v>
      </c>
      <c r="I1244">
        <v>1</v>
      </c>
      <c r="J1244" t="s">
        <v>246</v>
      </c>
      <c r="K1244" s="1" t="s">
        <v>183</v>
      </c>
      <c r="L1244" s="1" t="s">
        <v>224</v>
      </c>
      <c r="M1244">
        <v>47</v>
      </c>
      <c r="N1244">
        <v>0</v>
      </c>
      <c r="O1244">
        <v>57</v>
      </c>
      <c r="P1244">
        <v>0</v>
      </c>
      <c r="W1244" s="1" t="s">
        <v>1440</v>
      </c>
      <c r="X1244" t="str">
        <f>Block[[#This Row],[服装]]&amp;Block[[#This Row],[名前]]&amp;Block[[#This Row],[レアリティ]]</f>
        <v>ユニフォーム角名倫太郎ICONIC</v>
      </c>
    </row>
    <row r="1245" spans="1:24" x14ac:dyDescent="0.25">
      <c r="A1245">
        <f>VLOOKUP(Block[[#This Row],[No用]],SetNo[[No.用]:[vlookup 用]],2,FALSE)</f>
        <v>325</v>
      </c>
      <c r="B1245">
        <f>IF(ROW()=2,1,IF(A1244&lt;&gt;Block[[#This Row],[No]],1,B1244+1))</f>
        <v>1</v>
      </c>
      <c r="C1245" s="1" t="s">
        <v>627</v>
      </c>
      <c r="D1245" s="1" t="s">
        <v>188</v>
      </c>
      <c r="E1245" s="1" t="s">
        <v>73</v>
      </c>
      <c r="F1245" s="1" t="s">
        <v>82</v>
      </c>
      <c r="G1245" s="1" t="s">
        <v>185</v>
      </c>
      <c r="H1245" s="1" t="s">
        <v>71</v>
      </c>
      <c r="I1245">
        <v>1</v>
      </c>
      <c r="J1245" t="s">
        <v>246</v>
      </c>
      <c r="K1245" s="1" t="s">
        <v>174</v>
      </c>
      <c r="L1245" s="1" t="s">
        <v>173</v>
      </c>
      <c r="M1245">
        <v>37</v>
      </c>
      <c r="N1245">
        <v>0</v>
      </c>
      <c r="O1245">
        <v>0</v>
      </c>
      <c r="P1245">
        <v>0</v>
      </c>
      <c r="X1245" t="str">
        <f>Block[[#This Row],[服装]]&amp;Block[[#This Row],[名前]]&amp;Block[[#This Row],[レアリティ]]</f>
        <v>サバゲ角名倫太郎ICONIC</v>
      </c>
    </row>
    <row r="1246" spans="1:24" x14ac:dyDescent="0.25">
      <c r="A1246">
        <f>VLOOKUP(Block[[#This Row],[No用]],SetNo[[No.用]:[vlookup 用]],2,FALSE)</f>
        <v>325</v>
      </c>
      <c r="B1246">
        <f>IF(ROW()=2,1,IF(A1245&lt;&gt;Block[[#This Row],[No]],1,B1245+1))</f>
        <v>2</v>
      </c>
      <c r="C1246" s="1" t="s">
        <v>627</v>
      </c>
      <c r="D1246" s="1" t="s">
        <v>188</v>
      </c>
      <c r="E1246" s="1" t="s">
        <v>73</v>
      </c>
      <c r="F1246" s="1" t="s">
        <v>82</v>
      </c>
      <c r="G1246" s="1" t="s">
        <v>185</v>
      </c>
      <c r="H1246" s="1" t="s">
        <v>71</v>
      </c>
      <c r="I1246">
        <v>1</v>
      </c>
      <c r="J1246" t="s">
        <v>246</v>
      </c>
      <c r="K1246" s="1" t="s">
        <v>175</v>
      </c>
      <c r="L1246" s="1" t="s">
        <v>173</v>
      </c>
      <c r="M1246">
        <v>37</v>
      </c>
      <c r="N1246">
        <v>0</v>
      </c>
      <c r="O1246">
        <v>0</v>
      </c>
      <c r="P1246">
        <v>0</v>
      </c>
      <c r="X1246" t="str">
        <f>Block[[#This Row],[服装]]&amp;Block[[#This Row],[名前]]&amp;Block[[#This Row],[レアリティ]]</f>
        <v>サバゲ角名倫太郎ICONIC</v>
      </c>
    </row>
    <row r="1247" spans="1:24" x14ac:dyDescent="0.25">
      <c r="A1247">
        <f>VLOOKUP(Block[[#This Row],[No用]],SetNo[[No.用]:[vlookup 用]],2,FALSE)</f>
        <v>325</v>
      </c>
      <c r="B1247">
        <f>IF(ROW()=2,1,IF(A1246&lt;&gt;Block[[#This Row],[No]],1,B1246+1))</f>
        <v>3</v>
      </c>
      <c r="C1247" s="1" t="s">
        <v>627</v>
      </c>
      <c r="D1247" s="1" t="s">
        <v>188</v>
      </c>
      <c r="E1247" s="1" t="s">
        <v>73</v>
      </c>
      <c r="F1247" s="1" t="s">
        <v>82</v>
      </c>
      <c r="G1247" s="1" t="s">
        <v>185</v>
      </c>
      <c r="H1247" s="1" t="s">
        <v>71</v>
      </c>
      <c r="I1247">
        <v>1</v>
      </c>
      <c r="J1247" t="s">
        <v>246</v>
      </c>
      <c r="K1247" s="1" t="s">
        <v>176</v>
      </c>
      <c r="L1247" s="1" t="s">
        <v>162</v>
      </c>
      <c r="M1247">
        <v>34</v>
      </c>
      <c r="N1247">
        <v>0</v>
      </c>
      <c r="O1247">
        <v>0</v>
      </c>
      <c r="P1247">
        <v>0</v>
      </c>
      <c r="X1247" t="str">
        <f>Block[[#This Row],[服装]]&amp;Block[[#This Row],[名前]]&amp;Block[[#This Row],[レアリティ]]</f>
        <v>サバゲ角名倫太郎ICONIC</v>
      </c>
    </row>
    <row r="1248" spans="1:24" x14ac:dyDescent="0.25">
      <c r="A1248">
        <f>VLOOKUP(Block[[#This Row],[No用]],SetNo[[No.用]:[vlookup 用]],2,FALSE)</f>
        <v>325</v>
      </c>
      <c r="B1248">
        <f>IF(ROW()=2,1,IF(A1247&lt;&gt;Block[[#This Row],[No]],1,B1247+1))</f>
        <v>4</v>
      </c>
      <c r="C1248" s="1" t="s">
        <v>627</v>
      </c>
      <c r="D1248" s="1" t="s">
        <v>188</v>
      </c>
      <c r="E1248" s="1" t="s">
        <v>73</v>
      </c>
      <c r="F1248" s="1" t="s">
        <v>82</v>
      </c>
      <c r="G1248" s="1" t="s">
        <v>185</v>
      </c>
      <c r="H1248" s="1" t="s">
        <v>71</v>
      </c>
      <c r="I1248">
        <v>1</v>
      </c>
      <c r="J1248" t="s">
        <v>246</v>
      </c>
      <c r="K1248" s="1" t="s">
        <v>179</v>
      </c>
      <c r="L1248" s="1" t="s">
        <v>173</v>
      </c>
      <c r="M1248">
        <v>40</v>
      </c>
      <c r="N1248">
        <v>0</v>
      </c>
      <c r="O1248">
        <v>0</v>
      </c>
      <c r="P1248">
        <v>0</v>
      </c>
      <c r="X1248" t="str">
        <f>Block[[#This Row],[服装]]&amp;Block[[#This Row],[名前]]&amp;Block[[#This Row],[レアリティ]]</f>
        <v>サバゲ角名倫太郎ICONIC</v>
      </c>
    </row>
    <row r="1249" spans="1:24" x14ac:dyDescent="0.25">
      <c r="A1249">
        <f>VLOOKUP(Block[[#This Row],[No用]],SetNo[[No.用]:[vlookup 用]],2,FALSE)</f>
        <v>325</v>
      </c>
      <c r="B1249">
        <f>IF(ROW()=2,1,IF(A1248&lt;&gt;Block[[#This Row],[No]],1,B1248+1))</f>
        <v>5</v>
      </c>
      <c r="C1249" s="1" t="s">
        <v>627</v>
      </c>
      <c r="D1249" s="1" t="s">
        <v>188</v>
      </c>
      <c r="E1249" s="1" t="s">
        <v>73</v>
      </c>
      <c r="F1249" s="1" t="s">
        <v>82</v>
      </c>
      <c r="G1249" s="1" t="s">
        <v>185</v>
      </c>
      <c r="H1249" s="1" t="s">
        <v>71</v>
      </c>
      <c r="I1249">
        <v>1</v>
      </c>
      <c r="J1249" t="s">
        <v>246</v>
      </c>
      <c r="K1249" s="1" t="s">
        <v>192</v>
      </c>
      <c r="L1249" s="1" t="s">
        <v>162</v>
      </c>
      <c r="M1249">
        <v>34</v>
      </c>
      <c r="N1249">
        <v>0</v>
      </c>
      <c r="O1249">
        <v>0</v>
      </c>
      <c r="P1249">
        <v>0</v>
      </c>
      <c r="X1249" t="str">
        <f>Block[[#This Row],[服装]]&amp;Block[[#This Row],[名前]]&amp;Block[[#This Row],[レアリティ]]</f>
        <v>サバゲ角名倫太郎ICONIC</v>
      </c>
    </row>
    <row r="1250" spans="1:24" x14ac:dyDescent="0.25">
      <c r="A1250">
        <f>VLOOKUP(Block[[#This Row],[No用]],SetNo[[No.用]:[vlookup 用]],2,FALSE)</f>
        <v>325</v>
      </c>
      <c r="B1250">
        <f>IF(ROW()=2,1,IF(A1249&lt;&gt;Block[[#This Row],[No]],1,B1249+1))</f>
        <v>6</v>
      </c>
      <c r="C1250" s="1" t="s">
        <v>627</v>
      </c>
      <c r="D1250" s="1" t="s">
        <v>188</v>
      </c>
      <c r="E1250" s="1" t="s">
        <v>73</v>
      </c>
      <c r="F1250" s="1" t="s">
        <v>82</v>
      </c>
      <c r="G1250" s="1" t="s">
        <v>185</v>
      </c>
      <c r="H1250" s="1" t="s">
        <v>71</v>
      </c>
      <c r="I1250">
        <v>1</v>
      </c>
      <c r="J1250" t="s">
        <v>246</v>
      </c>
      <c r="K1250" s="1" t="s">
        <v>177</v>
      </c>
      <c r="L1250" s="1" t="s">
        <v>162</v>
      </c>
      <c r="M1250">
        <v>34</v>
      </c>
      <c r="N1250">
        <v>0</v>
      </c>
      <c r="O1250">
        <v>0</v>
      </c>
      <c r="P1250">
        <v>0</v>
      </c>
      <c r="X1250" t="str">
        <f>Block[[#This Row],[服装]]&amp;Block[[#This Row],[名前]]&amp;Block[[#This Row],[レアリティ]]</f>
        <v>サバゲ角名倫太郎ICONIC</v>
      </c>
    </row>
    <row r="1251" spans="1:24" x14ac:dyDescent="0.25">
      <c r="A1251">
        <f>VLOOKUP(Block[[#This Row],[No用]],SetNo[[No.用]:[vlookup 用]],2,FALSE)</f>
        <v>325</v>
      </c>
      <c r="B1251">
        <f>IF(ROW()=2,1,IF(A1250&lt;&gt;Block[[#This Row],[No]],1,B1250+1))</f>
        <v>7</v>
      </c>
      <c r="C1251" s="1" t="s">
        <v>627</v>
      </c>
      <c r="D1251" s="1" t="s">
        <v>188</v>
      </c>
      <c r="E1251" s="1" t="s">
        <v>73</v>
      </c>
      <c r="F1251" s="1" t="s">
        <v>82</v>
      </c>
      <c r="G1251" s="1" t="s">
        <v>185</v>
      </c>
      <c r="H1251" s="1" t="s">
        <v>71</v>
      </c>
      <c r="I1251">
        <v>1</v>
      </c>
      <c r="J1251" t="s">
        <v>246</v>
      </c>
      <c r="K1251" s="1" t="s">
        <v>247</v>
      </c>
      <c r="L1251" s="1" t="s">
        <v>162</v>
      </c>
      <c r="M1251">
        <v>37</v>
      </c>
      <c r="N1251">
        <v>0</v>
      </c>
      <c r="O1251">
        <v>0</v>
      </c>
      <c r="P1251">
        <v>0</v>
      </c>
      <c r="X1251" t="str">
        <f>Block[[#This Row],[服装]]&amp;Block[[#This Row],[名前]]&amp;Block[[#This Row],[レアリティ]]</f>
        <v>サバゲ角名倫太郎ICONIC</v>
      </c>
    </row>
    <row r="1252" spans="1:24" x14ac:dyDescent="0.25">
      <c r="A1252">
        <f>VLOOKUP(Block[[#This Row],[No用]],SetNo[[No.用]:[vlookup 用]],2,FALSE)</f>
        <v>326</v>
      </c>
      <c r="B1252">
        <f>IF(ROW()=2,1,IF(A1251&lt;&gt;Block[[#This Row],[No]],1,B1251+1))</f>
        <v>1</v>
      </c>
      <c r="C1252" s="1" t="s">
        <v>701</v>
      </c>
      <c r="D1252" s="1" t="s">
        <v>188</v>
      </c>
      <c r="E1252" s="1" t="s">
        <v>90</v>
      </c>
      <c r="F1252" s="1" t="s">
        <v>82</v>
      </c>
      <c r="G1252" s="1" t="s">
        <v>185</v>
      </c>
      <c r="H1252" s="1" t="s">
        <v>71</v>
      </c>
      <c r="I1252">
        <v>1</v>
      </c>
      <c r="J1252" t="s">
        <v>246</v>
      </c>
      <c r="K1252" s="1" t="s">
        <v>174</v>
      </c>
      <c r="L1252" s="1" t="s">
        <v>173</v>
      </c>
      <c r="M1252">
        <v>37</v>
      </c>
      <c r="N1252">
        <v>0</v>
      </c>
      <c r="O1252">
        <v>0</v>
      </c>
      <c r="P1252">
        <v>0</v>
      </c>
      <c r="X1252" t="str">
        <f>Block[[#This Row],[服装]]&amp;Block[[#This Row],[名前]]&amp;Block[[#This Row],[レアリティ]]</f>
        <v>花火角名倫太郎ICONIC</v>
      </c>
    </row>
    <row r="1253" spans="1:24" x14ac:dyDescent="0.25">
      <c r="A1253">
        <f>VLOOKUP(Block[[#This Row],[No用]],SetNo[[No.用]:[vlookup 用]],2,FALSE)</f>
        <v>326</v>
      </c>
      <c r="B1253">
        <f>IF(ROW()=2,1,IF(A1252&lt;&gt;Block[[#This Row],[No]],1,B1252+1))</f>
        <v>2</v>
      </c>
      <c r="C1253" s="1" t="s">
        <v>701</v>
      </c>
      <c r="D1253" s="1" t="s">
        <v>188</v>
      </c>
      <c r="E1253" s="1" t="s">
        <v>90</v>
      </c>
      <c r="F1253" s="1" t="s">
        <v>82</v>
      </c>
      <c r="G1253" s="1" t="s">
        <v>185</v>
      </c>
      <c r="H1253" s="1" t="s">
        <v>71</v>
      </c>
      <c r="I1253">
        <v>1</v>
      </c>
      <c r="J1253" t="s">
        <v>246</v>
      </c>
      <c r="K1253" s="1" t="s">
        <v>175</v>
      </c>
      <c r="L1253" s="1" t="s">
        <v>173</v>
      </c>
      <c r="M1253">
        <v>37</v>
      </c>
      <c r="N1253">
        <v>0</v>
      </c>
      <c r="O1253">
        <v>0</v>
      </c>
      <c r="P1253">
        <v>0</v>
      </c>
      <c r="X1253" t="str">
        <f>Block[[#This Row],[服装]]&amp;Block[[#This Row],[名前]]&amp;Block[[#This Row],[レアリティ]]</f>
        <v>花火角名倫太郎ICONIC</v>
      </c>
    </row>
    <row r="1254" spans="1:24" x14ac:dyDescent="0.25">
      <c r="A1254">
        <f>VLOOKUP(Block[[#This Row],[No用]],SetNo[[No.用]:[vlookup 用]],2,FALSE)</f>
        <v>326</v>
      </c>
      <c r="B1254">
        <f>IF(ROW()=2,1,IF(A1253&lt;&gt;Block[[#This Row],[No]],1,B1253+1))</f>
        <v>3</v>
      </c>
      <c r="C1254" s="1" t="s">
        <v>701</v>
      </c>
      <c r="D1254" s="1" t="s">
        <v>188</v>
      </c>
      <c r="E1254" s="1" t="s">
        <v>90</v>
      </c>
      <c r="F1254" s="1" t="s">
        <v>82</v>
      </c>
      <c r="G1254" s="1" t="s">
        <v>185</v>
      </c>
      <c r="H1254" s="1" t="s">
        <v>71</v>
      </c>
      <c r="I1254">
        <v>1</v>
      </c>
      <c r="J1254" t="s">
        <v>246</v>
      </c>
      <c r="K1254" s="1" t="s">
        <v>176</v>
      </c>
      <c r="L1254" s="1" t="s">
        <v>162</v>
      </c>
      <c r="M1254">
        <v>34</v>
      </c>
      <c r="N1254">
        <v>0</v>
      </c>
      <c r="O1254">
        <v>0</v>
      </c>
      <c r="P1254">
        <v>0</v>
      </c>
      <c r="X1254" t="str">
        <f>Block[[#This Row],[服装]]&amp;Block[[#This Row],[名前]]&amp;Block[[#This Row],[レアリティ]]</f>
        <v>花火角名倫太郎ICONIC</v>
      </c>
    </row>
    <row r="1255" spans="1:24" x14ac:dyDescent="0.25">
      <c r="A1255">
        <f>VLOOKUP(Block[[#This Row],[No用]],SetNo[[No.用]:[vlookup 用]],2,FALSE)</f>
        <v>326</v>
      </c>
      <c r="B1255">
        <f>IF(ROW()=2,1,IF(A1254&lt;&gt;Block[[#This Row],[No]],1,B1254+1))</f>
        <v>4</v>
      </c>
      <c r="C1255" s="1" t="s">
        <v>701</v>
      </c>
      <c r="D1255" s="1" t="s">
        <v>188</v>
      </c>
      <c r="E1255" s="1" t="s">
        <v>90</v>
      </c>
      <c r="F1255" s="1" t="s">
        <v>82</v>
      </c>
      <c r="G1255" s="1" t="s">
        <v>185</v>
      </c>
      <c r="H1255" s="1" t="s">
        <v>71</v>
      </c>
      <c r="I1255">
        <v>1</v>
      </c>
      <c r="J1255" t="s">
        <v>246</v>
      </c>
      <c r="K1255" s="1" t="s">
        <v>179</v>
      </c>
      <c r="L1255" s="1" t="s">
        <v>173</v>
      </c>
      <c r="M1255">
        <v>40</v>
      </c>
      <c r="N1255">
        <v>0</v>
      </c>
      <c r="O1255">
        <v>0</v>
      </c>
      <c r="P1255">
        <v>0</v>
      </c>
      <c r="X1255" t="str">
        <f>Block[[#This Row],[服装]]&amp;Block[[#This Row],[名前]]&amp;Block[[#This Row],[レアリティ]]</f>
        <v>花火角名倫太郎ICONIC</v>
      </c>
    </row>
    <row r="1256" spans="1:24" x14ac:dyDescent="0.25">
      <c r="A1256">
        <f>VLOOKUP(Block[[#This Row],[No用]],SetNo[[No.用]:[vlookup 用]],2,FALSE)</f>
        <v>326</v>
      </c>
      <c r="B1256">
        <f>IF(ROW()=2,1,IF(A1255&lt;&gt;Block[[#This Row],[No]],1,B1255+1))</f>
        <v>5</v>
      </c>
      <c r="C1256" s="1" t="s">
        <v>701</v>
      </c>
      <c r="D1256" s="1" t="s">
        <v>188</v>
      </c>
      <c r="E1256" s="1" t="s">
        <v>90</v>
      </c>
      <c r="F1256" s="1" t="s">
        <v>82</v>
      </c>
      <c r="G1256" s="1" t="s">
        <v>185</v>
      </c>
      <c r="H1256" s="1" t="s">
        <v>71</v>
      </c>
      <c r="I1256">
        <v>1</v>
      </c>
      <c r="J1256" t="s">
        <v>246</v>
      </c>
      <c r="K1256" s="1" t="s">
        <v>192</v>
      </c>
      <c r="L1256" s="1" t="s">
        <v>162</v>
      </c>
      <c r="M1256">
        <v>34</v>
      </c>
      <c r="N1256">
        <v>0</v>
      </c>
      <c r="O1256">
        <v>0</v>
      </c>
      <c r="P1256">
        <v>0</v>
      </c>
      <c r="X1256" t="str">
        <f>Block[[#This Row],[服装]]&amp;Block[[#This Row],[名前]]&amp;Block[[#This Row],[レアリティ]]</f>
        <v>花火角名倫太郎ICONIC</v>
      </c>
    </row>
    <row r="1257" spans="1:24" x14ac:dyDescent="0.25">
      <c r="A1257">
        <f>VLOOKUP(Block[[#This Row],[No用]],SetNo[[No.用]:[vlookup 用]],2,FALSE)</f>
        <v>326</v>
      </c>
      <c r="B1257">
        <f>IF(ROW()=2,1,IF(A1256&lt;&gt;Block[[#This Row],[No]],1,B1256+1))</f>
        <v>6</v>
      </c>
      <c r="C1257" s="1" t="s">
        <v>701</v>
      </c>
      <c r="D1257" s="1" t="s">
        <v>188</v>
      </c>
      <c r="E1257" s="1" t="s">
        <v>90</v>
      </c>
      <c r="F1257" s="1" t="s">
        <v>82</v>
      </c>
      <c r="G1257" s="1" t="s">
        <v>185</v>
      </c>
      <c r="H1257" s="1" t="s">
        <v>71</v>
      </c>
      <c r="I1257">
        <v>1</v>
      </c>
      <c r="J1257" t="s">
        <v>246</v>
      </c>
      <c r="K1257" s="1" t="s">
        <v>177</v>
      </c>
      <c r="L1257" s="1" t="s">
        <v>162</v>
      </c>
      <c r="M1257">
        <v>34</v>
      </c>
      <c r="N1257">
        <v>0</v>
      </c>
      <c r="O1257">
        <v>0</v>
      </c>
      <c r="P1257">
        <v>0</v>
      </c>
      <c r="X1257" t="str">
        <f>Block[[#This Row],[服装]]&amp;Block[[#This Row],[名前]]&amp;Block[[#This Row],[レアリティ]]</f>
        <v>花火角名倫太郎ICONIC</v>
      </c>
    </row>
    <row r="1258" spans="1:24" x14ac:dyDescent="0.25">
      <c r="A1258">
        <f>VLOOKUP(Block[[#This Row],[No用]],SetNo[[No.用]:[vlookup 用]],2,FALSE)</f>
        <v>326</v>
      </c>
      <c r="B1258">
        <f>IF(ROW()=2,1,IF(A1257&lt;&gt;Block[[#This Row],[No]],1,B1257+1))</f>
        <v>7</v>
      </c>
      <c r="C1258" s="1" t="s">
        <v>701</v>
      </c>
      <c r="D1258" s="1" t="s">
        <v>188</v>
      </c>
      <c r="E1258" s="1" t="s">
        <v>90</v>
      </c>
      <c r="F1258" s="1" t="s">
        <v>82</v>
      </c>
      <c r="G1258" s="1" t="s">
        <v>185</v>
      </c>
      <c r="H1258" s="1" t="s">
        <v>71</v>
      </c>
      <c r="I1258">
        <v>1</v>
      </c>
      <c r="J1258" t="s">
        <v>246</v>
      </c>
      <c r="K1258" s="1" t="s">
        <v>247</v>
      </c>
      <c r="L1258" s="1" t="s">
        <v>178</v>
      </c>
      <c r="M1258">
        <v>40</v>
      </c>
      <c r="N1258">
        <v>0</v>
      </c>
      <c r="O1258">
        <v>0</v>
      </c>
      <c r="P1258">
        <v>0</v>
      </c>
      <c r="X1258" t="str">
        <f>Block[[#This Row],[服装]]&amp;Block[[#This Row],[名前]]&amp;Block[[#This Row],[レアリティ]]</f>
        <v>花火角名倫太郎ICONIC</v>
      </c>
    </row>
    <row r="1259" spans="1:24" x14ac:dyDescent="0.25">
      <c r="A1259">
        <f>VLOOKUP(Block[[#This Row],[No用]],SetNo[[No.用]:[vlookup 用]],2,FALSE)</f>
        <v>326</v>
      </c>
      <c r="B1259">
        <f>IF(ROW()=2,1,IF(A1258&lt;&gt;Block[[#This Row],[No]],1,B1258+1))</f>
        <v>8</v>
      </c>
      <c r="C1259" s="1" t="s">
        <v>701</v>
      </c>
      <c r="D1259" s="1" t="s">
        <v>188</v>
      </c>
      <c r="E1259" s="1" t="s">
        <v>90</v>
      </c>
      <c r="F1259" s="1" t="s">
        <v>82</v>
      </c>
      <c r="G1259" s="1" t="s">
        <v>185</v>
      </c>
      <c r="H1259" s="1" t="s">
        <v>71</v>
      </c>
      <c r="I1259">
        <v>1</v>
      </c>
      <c r="J1259" t="s">
        <v>246</v>
      </c>
      <c r="K1259" s="1" t="s">
        <v>183</v>
      </c>
      <c r="L1259" s="1" t="s">
        <v>224</v>
      </c>
      <c r="M1259">
        <v>47</v>
      </c>
      <c r="N1259">
        <v>0</v>
      </c>
      <c r="O1259">
        <v>57</v>
      </c>
      <c r="P1259">
        <v>0</v>
      </c>
      <c r="W1259" s="1" t="s">
        <v>1440</v>
      </c>
      <c r="X1259" t="str">
        <f>Block[[#This Row],[服装]]&amp;Block[[#This Row],[名前]]&amp;Block[[#This Row],[レアリティ]]</f>
        <v>花火角名倫太郎ICONIC</v>
      </c>
    </row>
    <row r="1260" spans="1:24" x14ac:dyDescent="0.25">
      <c r="A1260">
        <f>VLOOKUP(Block[[#This Row],[No用]],SetNo[[No.用]:[vlookup 用]],2,FALSE)</f>
        <v>327</v>
      </c>
      <c r="B1260">
        <f>IF(ROW()=2,1,IF(A1259&lt;&gt;Block[[#This Row],[No]],1,B1259+1))</f>
        <v>1</v>
      </c>
      <c r="C1260" s="1" t="s">
        <v>822</v>
      </c>
      <c r="D1260" s="1" t="s">
        <v>188</v>
      </c>
      <c r="E1260" s="1" t="s">
        <v>77</v>
      </c>
      <c r="F1260" s="1" t="s">
        <v>82</v>
      </c>
      <c r="G1260" s="1" t="s">
        <v>185</v>
      </c>
      <c r="H1260" s="1" t="s">
        <v>71</v>
      </c>
      <c r="I1260">
        <v>1</v>
      </c>
      <c r="J1260" t="s">
        <v>246</v>
      </c>
      <c r="K1260" s="1" t="s">
        <v>174</v>
      </c>
      <c r="L1260" s="1" t="s">
        <v>178</v>
      </c>
      <c r="M1260">
        <v>34</v>
      </c>
      <c r="N1260">
        <v>0</v>
      </c>
      <c r="O1260">
        <v>0</v>
      </c>
      <c r="P1260">
        <v>0</v>
      </c>
      <c r="X1260" t="str">
        <f>Block[[#This Row],[服装]]&amp;Block[[#This Row],[名前]]&amp;Block[[#This Row],[レアリティ]]</f>
        <v>路地裏2角名倫太郎ICONIC</v>
      </c>
    </row>
    <row r="1261" spans="1:24" x14ac:dyDescent="0.25">
      <c r="A1261">
        <f>VLOOKUP(Block[[#This Row],[No用]],SetNo[[No.用]:[vlookup 用]],2,FALSE)</f>
        <v>327</v>
      </c>
      <c r="B1261">
        <f>IF(ROW()=2,1,IF(A1260&lt;&gt;Block[[#This Row],[No]],1,B1260+1))</f>
        <v>2</v>
      </c>
      <c r="C1261" s="1" t="s">
        <v>822</v>
      </c>
      <c r="D1261" s="1" t="s">
        <v>188</v>
      </c>
      <c r="E1261" s="1" t="s">
        <v>77</v>
      </c>
      <c r="F1261" s="1" t="s">
        <v>82</v>
      </c>
      <c r="G1261" s="1" t="s">
        <v>185</v>
      </c>
      <c r="H1261" s="1" t="s">
        <v>71</v>
      </c>
      <c r="I1261">
        <v>1</v>
      </c>
      <c r="J1261" t="s">
        <v>246</v>
      </c>
      <c r="K1261" s="1" t="s">
        <v>175</v>
      </c>
      <c r="L1261" s="1" t="s">
        <v>173</v>
      </c>
      <c r="M1261">
        <v>37</v>
      </c>
      <c r="N1261">
        <v>0</v>
      </c>
      <c r="O1261">
        <v>0</v>
      </c>
      <c r="P1261">
        <v>0</v>
      </c>
      <c r="X1261" t="str">
        <f>Block[[#This Row],[服装]]&amp;Block[[#This Row],[名前]]&amp;Block[[#This Row],[レアリティ]]</f>
        <v>路地裏2角名倫太郎ICONIC</v>
      </c>
    </row>
    <row r="1262" spans="1:24" x14ac:dyDescent="0.25">
      <c r="A1262">
        <f>VLOOKUP(Block[[#This Row],[No用]],SetNo[[No.用]:[vlookup 用]],2,FALSE)</f>
        <v>327</v>
      </c>
      <c r="B1262">
        <f>IF(ROW()=2,1,IF(A1261&lt;&gt;Block[[#This Row],[No]],1,B1261+1))</f>
        <v>3</v>
      </c>
      <c r="C1262" s="1" t="s">
        <v>822</v>
      </c>
      <c r="D1262" s="1" t="s">
        <v>188</v>
      </c>
      <c r="E1262" s="1" t="s">
        <v>77</v>
      </c>
      <c r="F1262" s="1" t="s">
        <v>82</v>
      </c>
      <c r="G1262" s="1" t="s">
        <v>185</v>
      </c>
      <c r="H1262" s="1" t="s">
        <v>71</v>
      </c>
      <c r="I1262">
        <v>1</v>
      </c>
      <c r="J1262" t="s">
        <v>246</v>
      </c>
      <c r="K1262" s="1" t="s">
        <v>176</v>
      </c>
      <c r="L1262" s="1" t="s">
        <v>162</v>
      </c>
      <c r="M1262">
        <v>34</v>
      </c>
      <c r="N1262">
        <v>0</v>
      </c>
      <c r="O1262">
        <v>0</v>
      </c>
      <c r="P1262">
        <v>0</v>
      </c>
      <c r="X1262" t="str">
        <f>Block[[#This Row],[服装]]&amp;Block[[#This Row],[名前]]&amp;Block[[#This Row],[レアリティ]]</f>
        <v>路地裏2角名倫太郎ICONIC</v>
      </c>
    </row>
    <row r="1263" spans="1:24" x14ac:dyDescent="0.25">
      <c r="A1263">
        <f>VLOOKUP(Block[[#This Row],[No用]],SetNo[[No.用]:[vlookup 用]],2,FALSE)</f>
        <v>327</v>
      </c>
      <c r="B1263">
        <f>IF(ROW()=2,1,IF(A1262&lt;&gt;Block[[#This Row],[No]],1,B1262+1))</f>
        <v>4</v>
      </c>
      <c r="C1263" s="1" t="s">
        <v>822</v>
      </c>
      <c r="D1263" s="1" t="s">
        <v>188</v>
      </c>
      <c r="E1263" s="1" t="s">
        <v>77</v>
      </c>
      <c r="F1263" s="1" t="s">
        <v>82</v>
      </c>
      <c r="G1263" s="1" t="s">
        <v>185</v>
      </c>
      <c r="H1263" s="1" t="s">
        <v>71</v>
      </c>
      <c r="I1263">
        <v>1</v>
      </c>
      <c r="J1263" t="s">
        <v>246</v>
      </c>
      <c r="K1263" s="1" t="s">
        <v>179</v>
      </c>
      <c r="L1263" s="1" t="s">
        <v>178</v>
      </c>
      <c r="M1263">
        <v>37</v>
      </c>
      <c r="N1263">
        <v>0</v>
      </c>
      <c r="O1263">
        <v>0</v>
      </c>
      <c r="P1263">
        <v>0</v>
      </c>
      <c r="X1263" t="str">
        <f>Block[[#This Row],[服装]]&amp;Block[[#This Row],[名前]]&amp;Block[[#This Row],[レアリティ]]</f>
        <v>路地裏2角名倫太郎ICONIC</v>
      </c>
    </row>
    <row r="1264" spans="1:24" x14ac:dyDescent="0.25">
      <c r="A1264">
        <f>VLOOKUP(Block[[#This Row],[No用]],SetNo[[No.用]:[vlookup 用]],2,FALSE)</f>
        <v>327</v>
      </c>
      <c r="B1264">
        <f>IF(ROW()=2,1,IF(A1263&lt;&gt;Block[[#This Row],[No]],1,B1263+1))</f>
        <v>5</v>
      </c>
      <c r="C1264" s="1" t="s">
        <v>822</v>
      </c>
      <c r="D1264" s="1" t="s">
        <v>188</v>
      </c>
      <c r="E1264" s="1" t="s">
        <v>77</v>
      </c>
      <c r="F1264" s="1" t="s">
        <v>82</v>
      </c>
      <c r="G1264" s="1" t="s">
        <v>185</v>
      </c>
      <c r="H1264" s="1" t="s">
        <v>71</v>
      </c>
      <c r="I1264">
        <v>1</v>
      </c>
      <c r="J1264" t="s">
        <v>246</v>
      </c>
      <c r="K1264" s="1" t="s">
        <v>192</v>
      </c>
      <c r="L1264" s="1" t="s">
        <v>162</v>
      </c>
      <c r="M1264">
        <v>34</v>
      </c>
      <c r="N1264">
        <v>0</v>
      </c>
      <c r="O1264">
        <v>0</v>
      </c>
      <c r="P1264">
        <v>0</v>
      </c>
      <c r="X1264" t="str">
        <f>Block[[#This Row],[服装]]&amp;Block[[#This Row],[名前]]&amp;Block[[#This Row],[レアリティ]]</f>
        <v>路地裏2角名倫太郎ICONIC</v>
      </c>
    </row>
    <row r="1265" spans="1:24" x14ac:dyDescent="0.25">
      <c r="A1265">
        <f>VLOOKUP(Block[[#This Row],[No用]],SetNo[[No.用]:[vlookup 用]],2,FALSE)</f>
        <v>327</v>
      </c>
      <c r="B1265">
        <f>IF(ROW()=2,1,IF(A1264&lt;&gt;Block[[#This Row],[No]],1,B1264+1))</f>
        <v>6</v>
      </c>
      <c r="C1265" s="1" t="s">
        <v>822</v>
      </c>
      <c r="D1265" s="1" t="s">
        <v>188</v>
      </c>
      <c r="E1265" s="1" t="s">
        <v>77</v>
      </c>
      <c r="F1265" s="1" t="s">
        <v>82</v>
      </c>
      <c r="G1265" s="1" t="s">
        <v>185</v>
      </c>
      <c r="H1265" s="1" t="s">
        <v>71</v>
      </c>
      <c r="I1265">
        <v>1</v>
      </c>
      <c r="J1265" t="s">
        <v>246</v>
      </c>
      <c r="K1265" s="1" t="s">
        <v>177</v>
      </c>
      <c r="L1265" s="1" t="s">
        <v>162</v>
      </c>
      <c r="M1265">
        <v>34</v>
      </c>
      <c r="N1265">
        <v>0</v>
      </c>
      <c r="O1265">
        <v>0</v>
      </c>
      <c r="P1265">
        <v>0</v>
      </c>
      <c r="X1265" t="str">
        <f>Block[[#This Row],[服装]]&amp;Block[[#This Row],[名前]]&amp;Block[[#This Row],[レアリティ]]</f>
        <v>路地裏2角名倫太郎ICONIC</v>
      </c>
    </row>
    <row r="1266" spans="1:24" x14ac:dyDescent="0.25">
      <c r="A1266">
        <f>VLOOKUP(Block[[#This Row],[No用]],SetNo[[No.用]:[vlookup 用]],2,FALSE)</f>
        <v>327</v>
      </c>
      <c r="B1266">
        <f>IF(ROW()=2,1,IF(A1265&lt;&gt;Block[[#This Row],[No]],1,B1265+1))</f>
        <v>7</v>
      </c>
      <c r="C1266" s="1" t="s">
        <v>822</v>
      </c>
      <c r="D1266" s="1" t="s">
        <v>188</v>
      </c>
      <c r="E1266" s="1" t="s">
        <v>77</v>
      </c>
      <c r="F1266" s="1" t="s">
        <v>82</v>
      </c>
      <c r="G1266" s="1" t="s">
        <v>185</v>
      </c>
      <c r="H1266" s="1" t="s">
        <v>71</v>
      </c>
      <c r="I1266">
        <v>1</v>
      </c>
      <c r="J1266" t="s">
        <v>246</v>
      </c>
      <c r="K1266" s="1" t="s">
        <v>247</v>
      </c>
      <c r="L1266" s="1" t="s">
        <v>162</v>
      </c>
      <c r="M1266">
        <v>37</v>
      </c>
      <c r="N1266">
        <v>0</v>
      </c>
      <c r="O1266">
        <v>0</v>
      </c>
      <c r="P1266">
        <v>0</v>
      </c>
      <c r="X1266" t="str">
        <f>Block[[#This Row],[服装]]&amp;Block[[#This Row],[名前]]&amp;Block[[#This Row],[レアリティ]]</f>
        <v>路地裏2角名倫太郎ICONIC</v>
      </c>
    </row>
    <row r="1267" spans="1:24" x14ac:dyDescent="0.25">
      <c r="A1267">
        <f>VLOOKUP(Block[[#This Row],[No用]],SetNo[[No.用]:[vlookup 用]],2,FALSE)</f>
        <v>328</v>
      </c>
      <c r="B1267">
        <f>IF(ROW()=2,1,IF(A1266&lt;&gt;Block[[#This Row],[No]],1,B1266+1))</f>
        <v>1</v>
      </c>
      <c r="C1267" s="1" t="s">
        <v>953</v>
      </c>
      <c r="D1267" s="1" t="s">
        <v>188</v>
      </c>
      <c r="E1267" s="1" t="s">
        <v>73</v>
      </c>
      <c r="F1267" s="1" t="s">
        <v>82</v>
      </c>
      <c r="G1267" s="1" t="s">
        <v>185</v>
      </c>
      <c r="H1267" s="1" t="s">
        <v>71</v>
      </c>
      <c r="I1267">
        <v>1</v>
      </c>
      <c r="J1267" t="s">
        <v>246</v>
      </c>
      <c r="K1267" s="1" t="s">
        <v>174</v>
      </c>
      <c r="L1267" s="1" t="s">
        <v>173</v>
      </c>
      <c r="M1267">
        <v>38</v>
      </c>
      <c r="N1267">
        <v>0</v>
      </c>
      <c r="O1267">
        <v>0</v>
      </c>
      <c r="P1267">
        <v>0</v>
      </c>
      <c r="X1267" t="str">
        <f>Block[[#This Row],[服装]]&amp;Block[[#This Row],[名前]]&amp;Block[[#This Row],[レアリティ]]</f>
        <v>水着2角名倫太郎ICONIC</v>
      </c>
    </row>
    <row r="1268" spans="1:24" x14ac:dyDescent="0.25">
      <c r="A1268">
        <f>VLOOKUP(Block[[#This Row],[No用]],SetNo[[No.用]:[vlookup 用]],2,FALSE)</f>
        <v>328</v>
      </c>
      <c r="B1268">
        <f>IF(ROW()=2,1,IF(A1267&lt;&gt;Block[[#This Row],[No]],1,B1267+1))</f>
        <v>2</v>
      </c>
      <c r="C1268" s="1" t="s">
        <v>953</v>
      </c>
      <c r="D1268" s="1" t="s">
        <v>188</v>
      </c>
      <c r="E1268" s="1" t="s">
        <v>73</v>
      </c>
      <c r="F1268" s="1" t="s">
        <v>82</v>
      </c>
      <c r="G1268" s="1" t="s">
        <v>185</v>
      </c>
      <c r="H1268" s="1" t="s">
        <v>71</v>
      </c>
      <c r="I1268">
        <v>1</v>
      </c>
      <c r="J1268" t="s">
        <v>246</v>
      </c>
      <c r="K1268" s="1" t="s">
        <v>175</v>
      </c>
      <c r="L1268" s="1" t="s">
        <v>173</v>
      </c>
      <c r="M1268">
        <v>38</v>
      </c>
      <c r="N1268">
        <v>0</v>
      </c>
      <c r="O1268">
        <v>0</v>
      </c>
      <c r="P1268">
        <v>0</v>
      </c>
      <c r="X1268" t="str">
        <f>Block[[#This Row],[服装]]&amp;Block[[#This Row],[名前]]&amp;Block[[#This Row],[レアリティ]]</f>
        <v>水着2角名倫太郎ICONIC</v>
      </c>
    </row>
    <row r="1269" spans="1:24" x14ac:dyDescent="0.25">
      <c r="A1269">
        <f>VLOOKUP(Block[[#This Row],[No用]],SetNo[[No.用]:[vlookup 用]],2,FALSE)</f>
        <v>328</v>
      </c>
      <c r="B1269">
        <f>IF(ROW()=2,1,IF(A1268&lt;&gt;Block[[#This Row],[No]],1,B1268+1))</f>
        <v>3</v>
      </c>
      <c r="C1269" s="1" t="s">
        <v>953</v>
      </c>
      <c r="D1269" s="1" t="s">
        <v>188</v>
      </c>
      <c r="E1269" s="1" t="s">
        <v>73</v>
      </c>
      <c r="F1269" s="1" t="s">
        <v>82</v>
      </c>
      <c r="G1269" s="1" t="s">
        <v>185</v>
      </c>
      <c r="H1269" s="1" t="s">
        <v>71</v>
      </c>
      <c r="I1269">
        <v>1</v>
      </c>
      <c r="J1269" t="s">
        <v>246</v>
      </c>
      <c r="K1269" s="1" t="s">
        <v>176</v>
      </c>
      <c r="L1269" s="1" t="s">
        <v>162</v>
      </c>
      <c r="M1269">
        <v>35</v>
      </c>
      <c r="N1269">
        <v>0</v>
      </c>
      <c r="O1269">
        <v>0</v>
      </c>
      <c r="P1269">
        <v>0</v>
      </c>
      <c r="X1269" t="str">
        <f>Block[[#This Row],[服装]]&amp;Block[[#This Row],[名前]]&amp;Block[[#This Row],[レアリティ]]</f>
        <v>水着2角名倫太郎ICONIC</v>
      </c>
    </row>
    <row r="1270" spans="1:24" x14ac:dyDescent="0.25">
      <c r="A1270">
        <f>VLOOKUP(Block[[#This Row],[No用]],SetNo[[No.用]:[vlookup 用]],2,FALSE)</f>
        <v>328</v>
      </c>
      <c r="B1270">
        <f>IF(ROW()=2,1,IF(A1269&lt;&gt;Block[[#This Row],[No]],1,B1269+1))</f>
        <v>4</v>
      </c>
      <c r="C1270" s="1" t="s">
        <v>953</v>
      </c>
      <c r="D1270" s="1" t="s">
        <v>188</v>
      </c>
      <c r="E1270" s="1" t="s">
        <v>73</v>
      </c>
      <c r="F1270" s="1" t="s">
        <v>82</v>
      </c>
      <c r="G1270" s="1" t="s">
        <v>185</v>
      </c>
      <c r="H1270" s="1" t="s">
        <v>71</v>
      </c>
      <c r="I1270">
        <v>1</v>
      </c>
      <c r="J1270" t="s">
        <v>246</v>
      </c>
      <c r="K1270" s="1" t="s">
        <v>179</v>
      </c>
      <c r="L1270" s="1" t="s">
        <v>173</v>
      </c>
      <c r="M1270">
        <v>41</v>
      </c>
      <c r="N1270">
        <v>0</v>
      </c>
      <c r="O1270">
        <v>0</v>
      </c>
      <c r="P1270">
        <v>0</v>
      </c>
      <c r="X1270" t="str">
        <f>Block[[#This Row],[服装]]&amp;Block[[#This Row],[名前]]&amp;Block[[#This Row],[レアリティ]]</f>
        <v>水着2角名倫太郎ICONIC</v>
      </c>
    </row>
    <row r="1271" spans="1:24" x14ac:dyDescent="0.25">
      <c r="A1271">
        <f>VLOOKUP(Block[[#This Row],[No用]],SetNo[[No.用]:[vlookup 用]],2,FALSE)</f>
        <v>328</v>
      </c>
      <c r="B1271">
        <f>IF(ROW()=2,1,IF(A1270&lt;&gt;Block[[#This Row],[No]],1,B1270+1))</f>
        <v>5</v>
      </c>
      <c r="C1271" s="1" t="s">
        <v>953</v>
      </c>
      <c r="D1271" s="1" t="s">
        <v>188</v>
      </c>
      <c r="E1271" s="1" t="s">
        <v>73</v>
      </c>
      <c r="F1271" s="1" t="s">
        <v>82</v>
      </c>
      <c r="G1271" s="1" t="s">
        <v>185</v>
      </c>
      <c r="H1271" s="1" t="s">
        <v>71</v>
      </c>
      <c r="I1271">
        <v>1</v>
      </c>
      <c r="J1271" t="s">
        <v>246</v>
      </c>
      <c r="K1271" s="1" t="s">
        <v>192</v>
      </c>
      <c r="L1271" s="1" t="s">
        <v>162</v>
      </c>
      <c r="M1271">
        <v>35</v>
      </c>
      <c r="N1271">
        <v>0</v>
      </c>
      <c r="O1271">
        <v>0</v>
      </c>
      <c r="P1271">
        <v>0</v>
      </c>
      <c r="X1271" t="str">
        <f>Block[[#This Row],[服装]]&amp;Block[[#This Row],[名前]]&amp;Block[[#This Row],[レアリティ]]</f>
        <v>水着2角名倫太郎ICONIC</v>
      </c>
    </row>
    <row r="1272" spans="1:24" x14ac:dyDescent="0.25">
      <c r="A1272">
        <f>VLOOKUP(Block[[#This Row],[No用]],SetNo[[No.用]:[vlookup 用]],2,FALSE)</f>
        <v>328</v>
      </c>
      <c r="B1272">
        <f>IF(ROW()=2,1,IF(A1271&lt;&gt;Block[[#This Row],[No]],1,B1271+1))</f>
        <v>6</v>
      </c>
      <c r="C1272" s="1" t="s">
        <v>953</v>
      </c>
      <c r="D1272" s="1" t="s">
        <v>188</v>
      </c>
      <c r="E1272" s="1" t="s">
        <v>73</v>
      </c>
      <c r="F1272" s="1" t="s">
        <v>82</v>
      </c>
      <c r="G1272" s="1" t="s">
        <v>185</v>
      </c>
      <c r="H1272" s="1" t="s">
        <v>71</v>
      </c>
      <c r="I1272">
        <v>1</v>
      </c>
      <c r="J1272" t="s">
        <v>246</v>
      </c>
      <c r="K1272" s="1" t="s">
        <v>177</v>
      </c>
      <c r="L1272" s="1" t="s">
        <v>162</v>
      </c>
      <c r="M1272">
        <v>35</v>
      </c>
      <c r="N1272">
        <v>0</v>
      </c>
      <c r="O1272">
        <v>0</v>
      </c>
      <c r="P1272">
        <v>0</v>
      </c>
      <c r="X1272" t="str">
        <f>Block[[#This Row],[服装]]&amp;Block[[#This Row],[名前]]&amp;Block[[#This Row],[レアリティ]]</f>
        <v>水着2角名倫太郎ICONIC</v>
      </c>
    </row>
    <row r="1273" spans="1:24" x14ac:dyDescent="0.25">
      <c r="A1273">
        <f>VLOOKUP(Block[[#This Row],[No用]],SetNo[[No.用]:[vlookup 用]],2,FALSE)</f>
        <v>328</v>
      </c>
      <c r="B1273">
        <f>IF(ROW()=2,1,IF(A1272&lt;&gt;Block[[#This Row],[No]],1,B1272+1))</f>
        <v>7</v>
      </c>
      <c r="C1273" s="1" t="s">
        <v>953</v>
      </c>
      <c r="D1273" s="1" t="s">
        <v>188</v>
      </c>
      <c r="E1273" s="1" t="s">
        <v>73</v>
      </c>
      <c r="F1273" s="1" t="s">
        <v>82</v>
      </c>
      <c r="G1273" s="1" t="s">
        <v>185</v>
      </c>
      <c r="H1273" s="1" t="s">
        <v>71</v>
      </c>
      <c r="I1273">
        <v>1</v>
      </c>
      <c r="J1273" t="s">
        <v>246</v>
      </c>
      <c r="K1273" s="1" t="s">
        <v>247</v>
      </c>
      <c r="L1273" s="1" t="s">
        <v>178</v>
      </c>
      <c r="M1273">
        <v>41</v>
      </c>
      <c r="N1273">
        <v>0</v>
      </c>
      <c r="O1273">
        <v>0</v>
      </c>
      <c r="P1273">
        <v>0</v>
      </c>
      <c r="X1273" t="str">
        <f>Block[[#This Row],[服装]]&amp;Block[[#This Row],[名前]]&amp;Block[[#This Row],[レアリティ]]</f>
        <v>水着2角名倫太郎ICONIC</v>
      </c>
    </row>
    <row r="1274" spans="1:24" x14ac:dyDescent="0.25">
      <c r="A1274">
        <f>VLOOKUP(Block[[#This Row],[No用]],SetNo[[No.用]:[vlookup 用]],2,FALSE)</f>
        <v>328</v>
      </c>
      <c r="B1274">
        <f>IF(ROW()=2,1,IF(A1273&lt;&gt;Block[[#This Row],[No]],1,B1273+1))</f>
        <v>8</v>
      </c>
      <c r="C1274" s="1" t="s">
        <v>953</v>
      </c>
      <c r="D1274" s="1" t="s">
        <v>188</v>
      </c>
      <c r="E1274" s="1" t="s">
        <v>73</v>
      </c>
      <c r="F1274" s="1" t="s">
        <v>82</v>
      </c>
      <c r="G1274" s="1" t="s">
        <v>185</v>
      </c>
      <c r="H1274" s="1" t="s">
        <v>71</v>
      </c>
      <c r="I1274">
        <v>1</v>
      </c>
      <c r="J1274" t="s">
        <v>246</v>
      </c>
      <c r="K1274" s="1" t="s">
        <v>792</v>
      </c>
      <c r="L1274" s="1" t="s">
        <v>224</v>
      </c>
      <c r="M1274">
        <v>48</v>
      </c>
      <c r="N1274">
        <v>0</v>
      </c>
      <c r="O1274">
        <v>58</v>
      </c>
      <c r="P1274">
        <v>0</v>
      </c>
      <c r="R1274" s="1" t="s">
        <v>923</v>
      </c>
      <c r="S1274" s="1">
        <v>15</v>
      </c>
      <c r="T1274" s="1">
        <v>30.19</v>
      </c>
      <c r="U1274" s="1">
        <v>18</v>
      </c>
      <c r="V1274" s="1">
        <v>35.15</v>
      </c>
      <c r="W1274" s="1" t="s">
        <v>1439</v>
      </c>
      <c r="X1274" t="str">
        <f>Block[[#This Row],[服装]]&amp;Block[[#This Row],[名前]]&amp;Block[[#This Row],[レアリティ]]</f>
        <v>水着2角名倫太郎ICONIC</v>
      </c>
    </row>
    <row r="1275" spans="1:24" x14ac:dyDescent="0.25">
      <c r="A1275">
        <f>VLOOKUP(Block[[#This Row],[No用]],SetNo[[No.用]:[vlookup 用]],2,FALSE)</f>
        <v>329</v>
      </c>
      <c r="B1275">
        <f>IF(ROW()=2,1,IF(A1274&lt;&gt;Block[[#This Row],[No]],1,B1274+1))</f>
        <v>1</v>
      </c>
      <c r="C1275" s="1" t="s">
        <v>149</v>
      </c>
      <c r="D1275" s="1" t="s">
        <v>188</v>
      </c>
      <c r="E1275" s="1" t="s">
        <v>90</v>
      </c>
      <c r="F1275" s="1" t="s">
        <v>82</v>
      </c>
      <c r="G1275" s="1" t="s">
        <v>185</v>
      </c>
      <c r="H1275" s="1" t="s">
        <v>71</v>
      </c>
      <c r="I1275">
        <v>1</v>
      </c>
      <c r="J1275" t="s">
        <v>246</v>
      </c>
      <c r="K1275" s="1" t="s">
        <v>174</v>
      </c>
      <c r="L1275" s="1" t="s">
        <v>178</v>
      </c>
      <c r="M1275">
        <v>34</v>
      </c>
      <c r="N1275">
        <v>0</v>
      </c>
      <c r="O1275">
        <v>0</v>
      </c>
      <c r="P1275">
        <v>0</v>
      </c>
      <c r="R1275" s="1"/>
      <c r="S1275" s="1"/>
      <c r="T1275" s="1"/>
      <c r="U1275" s="1"/>
      <c r="V1275" s="1"/>
      <c r="W1275" s="1"/>
      <c r="X1275" t="str">
        <f>Block[[#This Row],[服装]]&amp;Block[[#This Row],[名前]]&amp;Block[[#This Row],[レアリティ]]</f>
        <v>制服角名倫太郎ICONIC</v>
      </c>
    </row>
    <row r="1276" spans="1:24" x14ac:dyDescent="0.25">
      <c r="A1276">
        <f>VLOOKUP(Block[[#This Row],[No用]],SetNo[[No.用]:[vlookup 用]],2,FALSE)</f>
        <v>329</v>
      </c>
      <c r="B1276">
        <f>IF(ROW()=2,1,IF(A1275&lt;&gt;Block[[#This Row],[No]],1,B1275+1))</f>
        <v>2</v>
      </c>
      <c r="C1276" s="1" t="s">
        <v>149</v>
      </c>
      <c r="D1276" s="1" t="s">
        <v>188</v>
      </c>
      <c r="E1276" s="1" t="s">
        <v>90</v>
      </c>
      <c r="F1276" s="1" t="s">
        <v>82</v>
      </c>
      <c r="G1276" s="1" t="s">
        <v>185</v>
      </c>
      <c r="H1276" s="1" t="s">
        <v>71</v>
      </c>
      <c r="I1276">
        <v>1</v>
      </c>
      <c r="J1276" t="s">
        <v>246</v>
      </c>
      <c r="K1276" s="1" t="s">
        <v>175</v>
      </c>
      <c r="L1276" s="1" t="s">
        <v>173</v>
      </c>
      <c r="M1276">
        <v>37</v>
      </c>
      <c r="N1276">
        <v>0</v>
      </c>
      <c r="O1276">
        <v>0</v>
      </c>
      <c r="P1276">
        <v>0</v>
      </c>
      <c r="R1276" s="1"/>
      <c r="S1276" s="1"/>
      <c r="T1276" s="1"/>
      <c r="U1276" s="1"/>
      <c r="V1276" s="1"/>
      <c r="W1276" s="1"/>
      <c r="X1276" t="str">
        <f>Block[[#This Row],[服装]]&amp;Block[[#This Row],[名前]]&amp;Block[[#This Row],[レアリティ]]</f>
        <v>制服角名倫太郎ICONIC</v>
      </c>
    </row>
    <row r="1277" spans="1:24" x14ac:dyDescent="0.25">
      <c r="A1277">
        <f>VLOOKUP(Block[[#This Row],[No用]],SetNo[[No.用]:[vlookup 用]],2,FALSE)</f>
        <v>329</v>
      </c>
      <c r="B1277">
        <f>IF(ROW()=2,1,IF(A1276&lt;&gt;Block[[#This Row],[No]],1,B1276+1))</f>
        <v>3</v>
      </c>
      <c r="C1277" s="1" t="s">
        <v>149</v>
      </c>
      <c r="D1277" s="1" t="s">
        <v>188</v>
      </c>
      <c r="E1277" s="1" t="s">
        <v>90</v>
      </c>
      <c r="F1277" s="1" t="s">
        <v>82</v>
      </c>
      <c r="G1277" s="1" t="s">
        <v>185</v>
      </c>
      <c r="H1277" s="1" t="s">
        <v>71</v>
      </c>
      <c r="I1277">
        <v>1</v>
      </c>
      <c r="J1277" t="s">
        <v>246</v>
      </c>
      <c r="K1277" s="1" t="s">
        <v>176</v>
      </c>
      <c r="L1277" s="1" t="s">
        <v>162</v>
      </c>
      <c r="M1277">
        <v>34</v>
      </c>
      <c r="N1277">
        <v>0</v>
      </c>
      <c r="O1277">
        <v>0</v>
      </c>
      <c r="P1277">
        <v>0</v>
      </c>
      <c r="R1277" s="1"/>
      <c r="S1277" s="1"/>
      <c r="T1277" s="1"/>
      <c r="U1277" s="1"/>
      <c r="V1277" s="1"/>
      <c r="W1277" s="1"/>
      <c r="X1277" t="str">
        <f>Block[[#This Row],[服装]]&amp;Block[[#This Row],[名前]]&amp;Block[[#This Row],[レアリティ]]</f>
        <v>制服角名倫太郎ICONIC</v>
      </c>
    </row>
    <row r="1278" spans="1:24" x14ac:dyDescent="0.25">
      <c r="A1278">
        <f>VLOOKUP(Block[[#This Row],[No用]],SetNo[[No.用]:[vlookup 用]],2,FALSE)</f>
        <v>329</v>
      </c>
      <c r="B1278">
        <f>IF(ROW()=2,1,IF(A1277&lt;&gt;Block[[#This Row],[No]],1,B1277+1))</f>
        <v>4</v>
      </c>
      <c r="C1278" s="1" t="s">
        <v>149</v>
      </c>
      <c r="D1278" s="1" t="s">
        <v>188</v>
      </c>
      <c r="E1278" s="1" t="s">
        <v>90</v>
      </c>
      <c r="F1278" s="1" t="s">
        <v>82</v>
      </c>
      <c r="G1278" s="1" t="s">
        <v>185</v>
      </c>
      <c r="H1278" s="1" t="s">
        <v>71</v>
      </c>
      <c r="I1278">
        <v>1</v>
      </c>
      <c r="J1278" t="s">
        <v>246</v>
      </c>
      <c r="K1278" s="1" t="s">
        <v>192</v>
      </c>
      <c r="L1278" s="1" t="s">
        <v>162</v>
      </c>
      <c r="M1278">
        <v>34</v>
      </c>
      <c r="N1278">
        <v>0</v>
      </c>
      <c r="O1278">
        <v>0</v>
      </c>
      <c r="P1278">
        <v>0</v>
      </c>
      <c r="R1278" s="1"/>
      <c r="S1278" s="1"/>
      <c r="T1278" s="1"/>
      <c r="U1278" s="1"/>
      <c r="V1278" s="1"/>
      <c r="W1278" s="1"/>
      <c r="X1278" t="str">
        <f>Block[[#This Row],[服装]]&amp;Block[[#This Row],[名前]]&amp;Block[[#This Row],[レアリティ]]</f>
        <v>制服角名倫太郎ICONIC</v>
      </c>
    </row>
    <row r="1279" spans="1:24" x14ac:dyDescent="0.25">
      <c r="A1279">
        <f>VLOOKUP(Block[[#This Row],[No用]],SetNo[[No.用]:[vlookup 用]],2,FALSE)</f>
        <v>329</v>
      </c>
      <c r="B1279">
        <f>IF(ROW()=2,1,IF(A1278&lt;&gt;Block[[#This Row],[No]],1,B1278+1))</f>
        <v>5</v>
      </c>
      <c r="C1279" s="1" t="s">
        <v>149</v>
      </c>
      <c r="D1279" s="1" t="s">
        <v>188</v>
      </c>
      <c r="E1279" s="1" t="s">
        <v>90</v>
      </c>
      <c r="F1279" s="1" t="s">
        <v>82</v>
      </c>
      <c r="G1279" s="1" t="s">
        <v>185</v>
      </c>
      <c r="H1279" s="1" t="s">
        <v>71</v>
      </c>
      <c r="I1279">
        <v>1</v>
      </c>
      <c r="J1279" t="s">
        <v>246</v>
      </c>
      <c r="K1279" s="1" t="s">
        <v>177</v>
      </c>
      <c r="L1279" s="1" t="s">
        <v>162</v>
      </c>
      <c r="M1279">
        <v>34</v>
      </c>
      <c r="N1279">
        <v>0</v>
      </c>
      <c r="O1279">
        <v>0</v>
      </c>
      <c r="P1279">
        <v>0</v>
      </c>
      <c r="R1279" s="1"/>
      <c r="S1279" s="1"/>
      <c r="T1279" s="1"/>
      <c r="U1279" s="1"/>
      <c r="V1279" s="1"/>
      <c r="W1279" s="1"/>
      <c r="X1279" t="str">
        <f>Block[[#This Row],[服装]]&amp;Block[[#This Row],[名前]]&amp;Block[[#This Row],[レアリティ]]</f>
        <v>制服角名倫太郎ICONIC</v>
      </c>
    </row>
    <row r="1280" spans="1:24" x14ac:dyDescent="0.25">
      <c r="A1280">
        <f>VLOOKUP(Block[[#This Row],[No用]],SetNo[[No.用]:[vlookup 用]],2,FALSE)</f>
        <v>329</v>
      </c>
      <c r="B1280">
        <f>IF(ROW()=2,1,IF(A1279&lt;&gt;Block[[#This Row],[No]],1,B1279+1))</f>
        <v>6</v>
      </c>
      <c r="C1280" s="1" t="s">
        <v>149</v>
      </c>
      <c r="D1280" s="1" t="s">
        <v>188</v>
      </c>
      <c r="E1280" s="1" t="s">
        <v>90</v>
      </c>
      <c r="F1280" s="1" t="s">
        <v>82</v>
      </c>
      <c r="G1280" s="1" t="s">
        <v>185</v>
      </c>
      <c r="H1280" s="1" t="s">
        <v>71</v>
      </c>
      <c r="I1280">
        <v>1</v>
      </c>
      <c r="J1280" t="s">
        <v>246</v>
      </c>
      <c r="K1280" s="1" t="s">
        <v>247</v>
      </c>
      <c r="L1280" s="1" t="s">
        <v>162</v>
      </c>
      <c r="M1280">
        <v>37</v>
      </c>
      <c r="N1280">
        <v>0</v>
      </c>
      <c r="O1280">
        <v>0</v>
      </c>
      <c r="P1280">
        <v>0</v>
      </c>
      <c r="R1280" s="1"/>
      <c r="S1280" s="1"/>
      <c r="T1280" s="1"/>
      <c r="U1280" s="1"/>
      <c r="V1280" s="1"/>
      <c r="W1280" s="1"/>
      <c r="X1280" t="str">
        <f>Block[[#This Row],[服装]]&amp;Block[[#This Row],[名前]]&amp;Block[[#This Row],[レアリティ]]</f>
        <v>制服角名倫太郎ICONIC</v>
      </c>
    </row>
    <row r="1281" spans="1:24" x14ac:dyDescent="0.25">
      <c r="A1281">
        <f>VLOOKUP(Block[[#This Row],[No用]],SetNo[[No.用]:[vlookup 用]],2,FALSE)</f>
        <v>330</v>
      </c>
      <c r="B1281">
        <f>IF(ROW()=2,1,IF(A1280&lt;&gt;Block[[#This Row],[No]],1,B1280+1))</f>
        <v>1</v>
      </c>
      <c r="C1281" s="1" t="s">
        <v>1364</v>
      </c>
      <c r="D1281" s="1" t="s">
        <v>188</v>
      </c>
      <c r="E1281" s="1" t="s">
        <v>77</v>
      </c>
      <c r="F1281" s="1" t="s">
        <v>82</v>
      </c>
      <c r="G1281" s="1" t="s">
        <v>185</v>
      </c>
      <c r="H1281" s="1" t="s">
        <v>71</v>
      </c>
      <c r="I1281">
        <v>1</v>
      </c>
      <c r="J1281" t="s">
        <v>246</v>
      </c>
      <c r="K1281" s="1" t="s">
        <v>174</v>
      </c>
      <c r="L1281" s="1" t="s">
        <v>173</v>
      </c>
      <c r="M1281">
        <v>39</v>
      </c>
      <c r="N1281">
        <v>0</v>
      </c>
      <c r="O1281">
        <v>0</v>
      </c>
      <c r="P1281">
        <v>0</v>
      </c>
      <c r="R1281" s="1"/>
      <c r="S1281" s="1"/>
      <c r="T1281" s="1"/>
      <c r="U1281" s="1"/>
      <c r="V1281" s="1"/>
      <c r="W1281" s="1"/>
      <c r="X1281" t="str">
        <f>Block[[#This Row],[服装]]&amp;Block[[#This Row],[名前]]&amp;Block[[#This Row],[レアリティ]]</f>
        <v>寝正月角名倫太郎ICONIC</v>
      </c>
    </row>
    <row r="1282" spans="1:24" x14ac:dyDescent="0.25">
      <c r="A1282">
        <f>VLOOKUP(Block[[#This Row],[No用]],SetNo[[No.用]:[vlookup 用]],2,FALSE)</f>
        <v>330</v>
      </c>
      <c r="B1282">
        <f>IF(ROW()=2,1,IF(A1281&lt;&gt;Block[[#This Row],[No]],1,B1281+1))</f>
        <v>2</v>
      </c>
      <c r="C1282" s="1" t="s">
        <v>1364</v>
      </c>
      <c r="D1282" s="1" t="s">
        <v>188</v>
      </c>
      <c r="E1282" s="1" t="s">
        <v>77</v>
      </c>
      <c r="F1282" s="1" t="s">
        <v>82</v>
      </c>
      <c r="G1282" s="1" t="s">
        <v>185</v>
      </c>
      <c r="H1282" s="1" t="s">
        <v>71</v>
      </c>
      <c r="I1282">
        <v>1</v>
      </c>
      <c r="J1282" t="s">
        <v>246</v>
      </c>
      <c r="K1282" s="1" t="s">
        <v>175</v>
      </c>
      <c r="L1282" s="1" t="s">
        <v>173</v>
      </c>
      <c r="M1282">
        <v>39</v>
      </c>
      <c r="N1282">
        <v>0</v>
      </c>
      <c r="O1282">
        <v>0</v>
      </c>
      <c r="P1282">
        <v>0</v>
      </c>
      <c r="R1282" s="1"/>
      <c r="S1282" s="1"/>
      <c r="T1282" s="1"/>
      <c r="U1282" s="1"/>
      <c r="V1282" s="1"/>
      <c r="W1282" s="1"/>
      <c r="X1282" t="str">
        <f>Block[[#This Row],[服装]]&amp;Block[[#This Row],[名前]]&amp;Block[[#This Row],[レアリティ]]</f>
        <v>寝正月角名倫太郎ICONIC</v>
      </c>
    </row>
    <row r="1283" spans="1:24" x14ac:dyDescent="0.25">
      <c r="A1283">
        <f>VLOOKUP(Block[[#This Row],[No用]],SetNo[[No.用]:[vlookup 用]],2,FALSE)</f>
        <v>330</v>
      </c>
      <c r="B1283">
        <f>IF(ROW()=2,1,IF(A1282&lt;&gt;Block[[#This Row],[No]],1,B1282+1))</f>
        <v>3</v>
      </c>
      <c r="C1283" s="1" t="s">
        <v>1364</v>
      </c>
      <c r="D1283" s="1" t="s">
        <v>188</v>
      </c>
      <c r="E1283" s="1" t="s">
        <v>77</v>
      </c>
      <c r="F1283" s="1" t="s">
        <v>82</v>
      </c>
      <c r="G1283" s="1" t="s">
        <v>185</v>
      </c>
      <c r="H1283" s="1" t="s">
        <v>71</v>
      </c>
      <c r="I1283">
        <v>1</v>
      </c>
      <c r="J1283" t="s">
        <v>246</v>
      </c>
      <c r="K1283" s="1" t="s">
        <v>176</v>
      </c>
      <c r="L1283" s="1" t="s">
        <v>162</v>
      </c>
      <c r="M1283">
        <v>36</v>
      </c>
      <c r="N1283">
        <v>0</v>
      </c>
      <c r="O1283">
        <v>0</v>
      </c>
      <c r="P1283">
        <v>0</v>
      </c>
      <c r="R1283" s="1"/>
      <c r="S1283" s="1"/>
      <c r="T1283" s="1"/>
      <c r="U1283" s="1"/>
      <c r="V1283" s="1"/>
      <c r="W1283" s="1"/>
      <c r="X1283" t="str">
        <f>Block[[#This Row],[服装]]&amp;Block[[#This Row],[名前]]&amp;Block[[#This Row],[レアリティ]]</f>
        <v>寝正月角名倫太郎ICONIC</v>
      </c>
    </row>
    <row r="1284" spans="1:24" x14ac:dyDescent="0.25">
      <c r="A1284">
        <f>VLOOKUP(Block[[#This Row],[No用]],SetNo[[No.用]:[vlookup 用]],2,FALSE)</f>
        <v>330</v>
      </c>
      <c r="B1284">
        <f>IF(ROW()=2,1,IF(A1283&lt;&gt;Block[[#This Row],[No]],1,B1283+1))</f>
        <v>4</v>
      </c>
      <c r="C1284" s="1" t="s">
        <v>1364</v>
      </c>
      <c r="D1284" s="1" t="s">
        <v>188</v>
      </c>
      <c r="E1284" s="1" t="s">
        <v>77</v>
      </c>
      <c r="F1284" s="1" t="s">
        <v>82</v>
      </c>
      <c r="G1284" s="1" t="s">
        <v>185</v>
      </c>
      <c r="H1284" s="1" t="s">
        <v>71</v>
      </c>
      <c r="I1284">
        <v>1</v>
      </c>
      <c r="J1284" t="s">
        <v>246</v>
      </c>
      <c r="K1284" s="1" t="s">
        <v>179</v>
      </c>
      <c r="L1284" s="1" t="s">
        <v>173</v>
      </c>
      <c r="M1284">
        <v>42</v>
      </c>
      <c r="N1284">
        <v>0</v>
      </c>
      <c r="O1284">
        <v>0</v>
      </c>
      <c r="P1284">
        <v>0</v>
      </c>
      <c r="R1284" s="1"/>
      <c r="S1284" s="1"/>
      <c r="T1284" s="1"/>
      <c r="U1284" s="1"/>
      <c r="V1284" s="1"/>
      <c r="W1284" s="1"/>
      <c r="X1284" t="str">
        <f>Block[[#This Row],[服装]]&amp;Block[[#This Row],[名前]]&amp;Block[[#This Row],[レアリティ]]</f>
        <v>寝正月角名倫太郎ICONIC</v>
      </c>
    </row>
    <row r="1285" spans="1:24" x14ac:dyDescent="0.25">
      <c r="A1285">
        <f>VLOOKUP(Block[[#This Row],[No用]],SetNo[[No.用]:[vlookup 用]],2,FALSE)</f>
        <v>330</v>
      </c>
      <c r="B1285">
        <f>IF(ROW()=2,1,IF(A1284&lt;&gt;Block[[#This Row],[No]],1,B1284+1))</f>
        <v>5</v>
      </c>
      <c r="C1285" s="1" t="s">
        <v>1364</v>
      </c>
      <c r="D1285" s="1" t="s">
        <v>188</v>
      </c>
      <c r="E1285" s="1" t="s">
        <v>77</v>
      </c>
      <c r="F1285" s="1" t="s">
        <v>82</v>
      </c>
      <c r="G1285" s="1" t="s">
        <v>185</v>
      </c>
      <c r="H1285" s="1" t="s">
        <v>71</v>
      </c>
      <c r="I1285">
        <v>1</v>
      </c>
      <c r="J1285" t="s">
        <v>246</v>
      </c>
      <c r="K1285" s="1" t="s">
        <v>192</v>
      </c>
      <c r="L1285" s="1" t="s">
        <v>162</v>
      </c>
      <c r="M1285">
        <v>36</v>
      </c>
      <c r="N1285">
        <v>0</v>
      </c>
      <c r="O1285">
        <v>0</v>
      </c>
      <c r="P1285">
        <v>0</v>
      </c>
      <c r="R1285" s="1"/>
      <c r="S1285" s="1"/>
      <c r="T1285" s="1"/>
      <c r="U1285" s="1"/>
      <c r="V1285" s="1"/>
      <c r="W1285" s="1"/>
      <c r="X1285" t="str">
        <f>Block[[#This Row],[服装]]&amp;Block[[#This Row],[名前]]&amp;Block[[#This Row],[レアリティ]]</f>
        <v>寝正月角名倫太郎ICONIC</v>
      </c>
    </row>
    <row r="1286" spans="1:24" x14ac:dyDescent="0.25">
      <c r="A1286">
        <f>VLOOKUP(Block[[#This Row],[No用]],SetNo[[No.用]:[vlookup 用]],2,FALSE)</f>
        <v>330</v>
      </c>
      <c r="B1286">
        <f>IF(ROW()=2,1,IF(A1285&lt;&gt;Block[[#This Row],[No]],1,B1285+1))</f>
        <v>6</v>
      </c>
      <c r="C1286" s="1" t="s">
        <v>1364</v>
      </c>
      <c r="D1286" s="1" t="s">
        <v>188</v>
      </c>
      <c r="E1286" s="1" t="s">
        <v>77</v>
      </c>
      <c r="F1286" s="1" t="s">
        <v>82</v>
      </c>
      <c r="G1286" s="1" t="s">
        <v>185</v>
      </c>
      <c r="H1286" s="1" t="s">
        <v>71</v>
      </c>
      <c r="I1286">
        <v>1</v>
      </c>
      <c r="J1286" t="s">
        <v>246</v>
      </c>
      <c r="K1286" s="1" t="s">
        <v>177</v>
      </c>
      <c r="L1286" s="1" t="s">
        <v>162</v>
      </c>
      <c r="M1286">
        <v>36</v>
      </c>
      <c r="N1286">
        <v>0</v>
      </c>
      <c r="O1286">
        <v>0</v>
      </c>
      <c r="P1286">
        <v>0</v>
      </c>
      <c r="R1286" s="1"/>
      <c r="S1286" s="1"/>
      <c r="T1286" s="1"/>
      <c r="U1286" s="1"/>
      <c r="V1286" s="1"/>
      <c r="W1286" s="1"/>
      <c r="X1286" t="str">
        <f>Block[[#This Row],[服装]]&amp;Block[[#This Row],[名前]]&amp;Block[[#This Row],[レアリティ]]</f>
        <v>寝正月角名倫太郎ICONIC</v>
      </c>
    </row>
    <row r="1287" spans="1:24" x14ac:dyDescent="0.25">
      <c r="A1287">
        <f>VLOOKUP(Block[[#This Row],[No用]],SetNo[[No.用]:[vlookup 用]],2,FALSE)</f>
        <v>330</v>
      </c>
      <c r="B1287">
        <f>IF(ROW()=2,1,IF(A1286&lt;&gt;Block[[#This Row],[No]],1,B1286+1))</f>
        <v>7</v>
      </c>
      <c r="C1287" s="1" t="s">
        <v>1364</v>
      </c>
      <c r="D1287" s="1" t="s">
        <v>188</v>
      </c>
      <c r="E1287" s="1" t="s">
        <v>77</v>
      </c>
      <c r="F1287" s="1" t="s">
        <v>82</v>
      </c>
      <c r="G1287" s="1" t="s">
        <v>185</v>
      </c>
      <c r="H1287" s="1" t="s">
        <v>71</v>
      </c>
      <c r="I1287">
        <v>1</v>
      </c>
      <c r="J1287" t="s">
        <v>246</v>
      </c>
      <c r="K1287" s="1" t="s">
        <v>247</v>
      </c>
      <c r="L1287" s="1" t="s">
        <v>162</v>
      </c>
      <c r="M1287">
        <v>49</v>
      </c>
      <c r="N1287">
        <v>0</v>
      </c>
      <c r="O1287">
        <v>0</v>
      </c>
      <c r="P1287">
        <v>0</v>
      </c>
      <c r="R1287" s="1"/>
      <c r="S1287" s="1"/>
      <c r="T1287" s="1"/>
      <c r="U1287" s="1"/>
      <c r="V1287" s="1"/>
      <c r="W1287" s="1"/>
      <c r="X1287" t="str">
        <f>Block[[#This Row],[服装]]&amp;Block[[#This Row],[名前]]&amp;Block[[#This Row],[レアリティ]]</f>
        <v>寝正月角名倫太郎ICONIC</v>
      </c>
    </row>
    <row r="1288" spans="1:24" x14ac:dyDescent="0.25">
      <c r="A1288">
        <f>VLOOKUP(Block[[#This Row],[No用]],SetNo[[No.用]:[vlookup 用]],2,FALSE)</f>
        <v>330</v>
      </c>
      <c r="B1288">
        <f>IF(ROW()=2,1,IF(A1287&lt;&gt;Block[[#This Row],[No]],1,B1287+1))</f>
        <v>8</v>
      </c>
      <c r="C1288" s="1" t="s">
        <v>1364</v>
      </c>
      <c r="D1288" s="1" t="s">
        <v>188</v>
      </c>
      <c r="E1288" s="1" t="s">
        <v>77</v>
      </c>
      <c r="F1288" s="1" t="s">
        <v>82</v>
      </c>
      <c r="G1288" s="1" t="s">
        <v>185</v>
      </c>
      <c r="H1288" s="1" t="s">
        <v>71</v>
      </c>
      <c r="I1288">
        <v>1</v>
      </c>
      <c r="J1288" t="s">
        <v>246</v>
      </c>
      <c r="K1288" s="1" t="s">
        <v>183</v>
      </c>
      <c r="L1288" s="1" t="s">
        <v>224</v>
      </c>
      <c r="M1288">
        <v>49</v>
      </c>
      <c r="N1288">
        <v>0</v>
      </c>
      <c r="O1288">
        <v>59</v>
      </c>
      <c r="P1288">
        <v>0</v>
      </c>
      <c r="R1288" s="1"/>
      <c r="S1288" s="1"/>
      <c r="T1288" s="1"/>
      <c r="U1288" s="1"/>
      <c r="V1288" s="1"/>
      <c r="W1288" s="1" t="s">
        <v>1440</v>
      </c>
      <c r="X1288" t="str">
        <f>Block[[#This Row],[服装]]&amp;Block[[#This Row],[名前]]&amp;Block[[#This Row],[レアリティ]]</f>
        <v>寝正月角名倫太郎ICONIC</v>
      </c>
    </row>
    <row r="1289" spans="1:24" x14ac:dyDescent="0.25">
      <c r="A1289">
        <f>VLOOKUP(Block[[#This Row],[No用]],SetNo[[No.用]:[vlookup 用]],2,FALSE)</f>
        <v>330</v>
      </c>
      <c r="B1289">
        <f>IF(ROW()=2,1,IF(A1288&lt;&gt;Block[[#This Row],[No]],1,B1288+1))</f>
        <v>9</v>
      </c>
      <c r="C1289" s="1" t="s">
        <v>1364</v>
      </c>
      <c r="D1289" s="1" t="s">
        <v>188</v>
      </c>
      <c r="E1289" s="1" t="s">
        <v>77</v>
      </c>
      <c r="F1289" s="1" t="s">
        <v>82</v>
      </c>
      <c r="G1289" s="1" t="s">
        <v>185</v>
      </c>
      <c r="H1289" s="1" t="s">
        <v>71</v>
      </c>
      <c r="I1289">
        <v>1</v>
      </c>
      <c r="J1289" t="s">
        <v>246</v>
      </c>
      <c r="K1289" s="1" t="s">
        <v>792</v>
      </c>
      <c r="L1289" s="1" t="s">
        <v>224</v>
      </c>
      <c r="M1289">
        <v>49</v>
      </c>
      <c r="N1289">
        <v>0</v>
      </c>
      <c r="O1289">
        <v>59</v>
      </c>
      <c r="P1289">
        <v>0</v>
      </c>
      <c r="R1289" s="1" t="s">
        <v>923</v>
      </c>
      <c r="S1289" s="1">
        <v>15</v>
      </c>
      <c r="T1289" s="1">
        <v>30.19</v>
      </c>
      <c r="U1289" s="1">
        <v>18</v>
      </c>
      <c r="V1289" s="1">
        <v>35.15</v>
      </c>
      <c r="W1289" s="1" t="s">
        <v>1439</v>
      </c>
      <c r="X1289" t="str">
        <f>Block[[#This Row],[服装]]&amp;Block[[#This Row],[名前]]&amp;Block[[#This Row],[レアリティ]]</f>
        <v>寝正月角名倫太郎ICONIC</v>
      </c>
    </row>
    <row r="1290" spans="1:24" x14ac:dyDescent="0.25">
      <c r="A1290">
        <f>VLOOKUP(Block[[#This Row],[No用]],SetNo[[No.用]:[vlookup 用]],2,FALSE)</f>
        <v>331</v>
      </c>
      <c r="B1290">
        <f>IF(ROW()=2,1,IF(A1289&lt;&gt;Block[[#This Row],[No]],1,B1289+1))</f>
        <v>1</v>
      </c>
      <c r="C1290" s="1" t="s">
        <v>1502</v>
      </c>
      <c r="D1290" s="1" t="s">
        <v>188</v>
      </c>
      <c r="E1290" s="1" t="s">
        <v>73</v>
      </c>
      <c r="F1290" s="1" t="s">
        <v>82</v>
      </c>
      <c r="G1290" s="1" t="s">
        <v>185</v>
      </c>
      <c r="H1290" s="1" t="s">
        <v>71</v>
      </c>
      <c r="I1290">
        <v>1</v>
      </c>
      <c r="J1290" t="s">
        <v>246</v>
      </c>
      <c r="K1290" s="1" t="s">
        <v>174</v>
      </c>
      <c r="L1290" s="1" t="s">
        <v>178</v>
      </c>
      <c r="M1290">
        <v>35</v>
      </c>
      <c r="N1290">
        <v>0</v>
      </c>
      <c r="O1290">
        <v>0</v>
      </c>
      <c r="P1290">
        <v>0</v>
      </c>
      <c r="R1290" s="1"/>
      <c r="S1290" s="1"/>
      <c r="T1290" s="1"/>
      <c r="U1290" s="1"/>
      <c r="V1290" s="1"/>
      <c r="W1290" s="1"/>
      <c r="X1290" t="str">
        <f>Block[[#This Row],[服装]]&amp;Block[[#This Row],[名前]]&amp;Block[[#This Row],[レアリティ]]</f>
        <v>3周年角名倫太郎ICONIC</v>
      </c>
    </row>
    <row r="1291" spans="1:24" x14ac:dyDescent="0.25">
      <c r="A1291">
        <f>VLOOKUP(Block[[#This Row],[No用]],SetNo[[No.用]:[vlookup 用]],2,FALSE)</f>
        <v>331</v>
      </c>
      <c r="B1291">
        <f>IF(ROW()=2,1,IF(A1290&lt;&gt;Block[[#This Row],[No]],1,B1290+1))</f>
        <v>2</v>
      </c>
      <c r="C1291" s="1" t="s">
        <v>1502</v>
      </c>
      <c r="D1291" s="1" t="s">
        <v>188</v>
      </c>
      <c r="E1291" s="1" t="s">
        <v>73</v>
      </c>
      <c r="F1291" s="1" t="s">
        <v>82</v>
      </c>
      <c r="G1291" s="1" t="s">
        <v>185</v>
      </c>
      <c r="H1291" s="1" t="s">
        <v>71</v>
      </c>
      <c r="I1291">
        <v>1</v>
      </c>
      <c r="J1291" t="s">
        <v>246</v>
      </c>
      <c r="K1291" s="1" t="s">
        <v>175</v>
      </c>
      <c r="L1291" s="1" t="s">
        <v>178</v>
      </c>
      <c r="M1291">
        <v>35</v>
      </c>
      <c r="N1291">
        <v>0</v>
      </c>
      <c r="O1291">
        <v>0</v>
      </c>
      <c r="P1291">
        <v>0</v>
      </c>
      <c r="R1291" s="1"/>
      <c r="S1291" s="1"/>
      <c r="T1291" s="1"/>
      <c r="U1291" s="1"/>
      <c r="V1291" s="1"/>
      <c r="W1291" s="1"/>
      <c r="X1291" t="str">
        <f>Block[[#This Row],[服装]]&amp;Block[[#This Row],[名前]]&amp;Block[[#This Row],[レアリティ]]</f>
        <v>3周年角名倫太郎ICONIC</v>
      </c>
    </row>
    <row r="1292" spans="1:24" x14ac:dyDescent="0.25">
      <c r="A1292">
        <f>VLOOKUP(Block[[#This Row],[No用]],SetNo[[No.用]:[vlookup 用]],2,FALSE)</f>
        <v>331</v>
      </c>
      <c r="B1292">
        <f>IF(ROW()=2,1,IF(A1291&lt;&gt;Block[[#This Row],[No]],1,B1291+1))</f>
        <v>3</v>
      </c>
      <c r="C1292" s="1" t="s">
        <v>1502</v>
      </c>
      <c r="D1292" s="1" t="s">
        <v>188</v>
      </c>
      <c r="E1292" s="1" t="s">
        <v>73</v>
      </c>
      <c r="F1292" s="1" t="s">
        <v>82</v>
      </c>
      <c r="G1292" s="1" t="s">
        <v>185</v>
      </c>
      <c r="H1292" s="1" t="s">
        <v>71</v>
      </c>
      <c r="I1292">
        <v>1</v>
      </c>
      <c r="J1292" t="s">
        <v>246</v>
      </c>
      <c r="K1292" s="1" t="s">
        <v>176</v>
      </c>
      <c r="L1292" s="1" t="s">
        <v>162</v>
      </c>
      <c r="M1292">
        <v>35</v>
      </c>
      <c r="N1292">
        <v>0</v>
      </c>
      <c r="O1292">
        <v>0</v>
      </c>
      <c r="P1292">
        <v>0</v>
      </c>
      <c r="R1292" s="1"/>
      <c r="S1292" s="1"/>
      <c r="T1292" s="1"/>
      <c r="U1292" s="1"/>
      <c r="V1292" s="1"/>
      <c r="W1292" s="1"/>
      <c r="X1292" t="str">
        <f>Block[[#This Row],[服装]]&amp;Block[[#This Row],[名前]]&amp;Block[[#This Row],[レアリティ]]</f>
        <v>3周年角名倫太郎ICONIC</v>
      </c>
    </row>
    <row r="1293" spans="1:24" x14ac:dyDescent="0.25">
      <c r="A1293">
        <f>VLOOKUP(Block[[#This Row],[No用]],SetNo[[No.用]:[vlookup 用]],2,FALSE)</f>
        <v>331</v>
      </c>
      <c r="B1293">
        <f>IF(ROW()=2,1,IF(A1292&lt;&gt;Block[[#This Row],[No]],1,B1292+1))</f>
        <v>4</v>
      </c>
      <c r="C1293" s="1" t="s">
        <v>1502</v>
      </c>
      <c r="D1293" s="1" t="s">
        <v>188</v>
      </c>
      <c r="E1293" s="1" t="s">
        <v>73</v>
      </c>
      <c r="F1293" s="1" t="s">
        <v>82</v>
      </c>
      <c r="G1293" s="1" t="s">
        <v>185</v>
      </c>
      <c r="H1293" s="1" t="s">
        <v>71</v>
      </c>
      <c r="I1293">
        <v>1</v>
      </c>
      <c r="J1293" t="s">
        <v>246</v>
      </c>
      <c r="K1293" s="1" t="s">
        <v>179</v>
      </c>
      <c r="L1293" s="1" t="s">
        <v>162</v>
      </c>
      <c r="M1293">
        <v>35</v>
      </c>
      <c r="N1293">
        <v>0</v>
      </c>
      <c r="O1293">
        <v>0</v>
      </c>
      <c r="P1293">
        <v>0</v>
      </c>
      <c r="R1293" s="1"/>
      <c r="S1293" s="1"/>
      <c r="T1293" s="1"/>
      <c r="U1293" s="1"/>
      <c r="V1293" s="1"/>
      <c r="W1293" s="1"/>
      <c r="X1293" t="str">
        <f>Block[[#This Row],[服装]]&amp;Block[[#This Row],[名前]]&amp;Block[[#This Row],[レアリティ]]</f>
        <v>3周年角名倫太郎ICONIC</v>
      </c>
    </row>
    <row r="1294" spans="1:24" x14ac:dyDescent="0.25">
      <c r="A1294">
        <f>VLOOKUP(Block[[#This Row],[No用]],SetNo[[No.用]:[vlookup 用]],2,FALSE)</f>
        <v>331</v>
      </c>
      <c r="B1294">
        <f>IF(ROW()=2,1,IF(A1293&lt;&gt;Block[[#This Row],[No]],1,B1293+1))</f>
        <v>5</v>
      </c>
      <c r="C1294" s="1" t="s">
        <v>1502</v>
      </c>
      <c r="D1294" s="1" t="s">
        <v>188</v>
      </c>
      <c r="E1294" s="1" t="s">
        <v>73</v>
      </c>
      <c r="F1294" s="1" t="s">
        <v>82</v>
      </c>
      <c r="G1294" s="1" t="s">
        <v>185</v>
      </c>
      <c r="H1294" s="1" t="s">
        <v>71</v>
      </c>
      <c r="I1294">
        <v>1</v>
      </c>
      <c r="J1294" t="s">
        <v>246</v>
      </c>
      <c r="K1294" s="1" t="s">
        <v>192</v>
      </c>
      <c r="L1294" s="1" t="s">
        <v>162</v>
      </c>
      <c r="M1294">
        <v>35</v>
      </c>
      <c r="N1294">
        <v>0</v>
      </c>
      <c r="O1294">
        <v>0</v>
      </c>
      <c r="P1294">
        <v>0</v>
      </c>
      <c r="R1294" s="1"/>
      <c r="S1294" s="1"/>
      <c r="T1294" s="1"/>
      <c r="U1294" s="1"/>
      <c r="V1294" s="1"/>
      <c r="W1294" s="1"/>
      <c r="X1294" t="str">
        <f>Block[[#This Row],[服装]]&amp;Block[[#This Row],[名前]]&amp;Block[[#This Row],[レアリティ]]</f>
        <v>3周年角名倫太郎ICONIC</v>
      </c>
    </row>
    <row r="1295" spans="1:24" x14ac:dyDescent="0.25">
      <c r="A1295">
        <f>VLOOKUP(Block[[#This Row],[No用]],SetNo[[No.用]:[vlookup 用]],2,FALSE)</f>
        <v>331</v>
      </c>
      <c r="B1295">
        <f>IF(ROW()=2,1,IF(A1294&lt;&gt;Block[[#This Row],[No]],1,B1294+1))</f>
        <v>6</v>
      </c>
      <c r="C1295" s="1" t="s">
        <v>1502</v>
      </c>
      <c r="D1295" s="1" t="s">
        <v>188</v>
      </c>
      <c r="E1295" s="1" t="s">
        <v>73</v>
      </c>
      <c r="F1295" s="1" t="s">
        <v>82</v>
      </c>
      <c r="G1295" s="1" t="s">
        <v>185</v>
      </c>
      <c r="H1295" s="1" t="s">
        <v>71</v>
      </c>
      <c r="I1295">
        <v>1</v>
      </c>
      <c r="J1295" t="s">
        <v>246</v>
      </c>
      <c r="K1295" s="1" t="s">
        <v>177</v>
      </c>
      <c r="L1295" s="1" t="s">
        <v>162</v>
      </c>
      <c r="M1295">
        <v>35</v>
      </c>
      <c r="N1295">
        <v>0</v>
      </c>
      <c r="O1295">
        <v>0</v>
      </c>
      <c r="P1295">
        <v>0</v>
      </c>
      <c r="R1295" s="1"/>
      <c r="S1295" s="1"/>
      <c r="T1295" s="1"/>
      <c r="U1295" s="1"/>
      <c r="V1295" s="1"/>
      <c r="W1295" s="1"/>
      <c r="X1295" t="str">
        <f>Block[[#This Row],[服装]]&amp;Block[[#This Row],[名前]]&amp;Block[[#This Row],[レアリティ]]</f>
        <v>3周年角名倫太郎ICONIC</v>
      </c>
    </row>
    <row r="1296" spans="1:24" x14ac:dyDescent="0.25">
      <c r="A1296">
        <f>VLOOKUP(Block[[#This Row],[No用]],SetNo[[No.用]:[vlookup 用]],2,FALSE)</f>
        <v>331</v>
      </c>
      <c r="B1296">
        <f>IF(ROW()=2,1,IF(A1295&lt;&gt;Block[[#This Row],[No]],1,B1295+1))</f>
        <v>7</v>
      </c>
      <c r="C1296" s="1" t="s">
        <v>1502</v>
      </c>
      <c r="D1296" s="1" t="s">
        <v>188</v>
      </c>
      <c r="E1296" s="1" t="s">
        <v>73</v>
      </c>
      <c r="F1296" s="1" t="s">
        <v>82</v>
      </c>
      <c r="G1296" s="1" t="s">
        <v>185</v>
      </c>
      <c r="H1296" s="1" t="s">
        <v>71</v>
      </c>
      <c r="I1296">
        <v>1</v>
      </c>
      <c r="J1296" t="s">
        <v>246</v>
      </c>
      <c r="K1296" s="1" t="s">
        <v>247</v>
      </c>
      <c r="L1296" s="1" t="s">
        <v>162</v>
      </c>
      <c r="M1296">
        <v>38</v>
      </c>
      <c r="N1296">
        <v>0</v>
      </c>
      <c r="O1296">
        <v>0</v>
      </c>
      <c r="P1296">
        <v>0</v>
      </c>
      <c r="R1296" s="1"/>
      <c r="S1296" s="1"/>
      <c r="T1296" s="1"/>
      <c r="U1296" s="1"/>
      <c r="V1296" s="1"/>
      <c r="W1296" s="1"/>
      <c r="X1296" t="str">
        <f>Block[[#This Row],[服装]]&amp;Block[[#This Row],[名前]]&amp;Block[[#This Row],[レアリティ]]</f>
        <v>3周年角名倫太郎ICONIC</v>
      </c>
    </row>
    <row r="1297" spans="1:24" x14ac:dyDescent="0.25">
      <c r="A1297">
        <f>VLOOKUP(Block[[#This Row],[No用]],SetNo[[No.用]:[vlookup 用]],2,FALSE)</f>
        <v>331</v>
      </c>
      <c r="B1297">
        <f>IF(ROW()=2,1,IF(A1296&lt;&gt;Block[[#This Row],[No]],1,B1296+1))</f>
        <v>8</v>
      </c>
      <c r="C1297" s="1" t="s">
        <v>1502</v>
      </c>
      <c r="D1297" s="1" t="s">
        <v>188</v>
      </c>
      <c r="E1297" s="1" t="s">
        <v>73</v>
      </c>
      <c r="F1297" s="1" t="s">
        <v>82</v>
      </c>
      <c r="G1297" s="1" t="s">
        <v>185</v>
      </c>
      <c r="H1297" s="1" t="s">
        <v>71</v>
      </c>
      <c r="I1297">
        <v>1</v>
      </c>
      <c r="J1297" t="s">
        <v>246</v>
      </c>
      <c r="K1297" s="1" t="s">
        <v>183</v>
      </c>
      <c r="L1297" s="1" t="s">
        <v>224</v>
      </c>
      <c r="M1297">
        <v>48</v>
      </c>
      <c r="N1297">
        <v>0</v>
      </c>
      <c r="O1297">
        <v>58</v>
      </c>
      <c r="P1297">
        <v>0</v>
      </c>
      <c r="R1297" s="1"/>
      <c r="S1297" s="1"/>
      <c r="T1297" s="1"/>
      <c r="U1297" s="1"/>
      <c r="V1297" s="1"/>
      <c r="W1297" s="1" t="s">
        <v>1440</v>
      </c>
      <c r="X1297" t="str">
        <f>Block[[#This Row],[服装]]&amp;Block[[#This Row],[名前]]&amp;Block[[#This Row],[レアリティ]]</f>
        <v>3周年角名倫太郎ICONIC</v>
      </c>
    </row>
    <row r="1298" spans="1:24" x14ac:dyDescent="0.25">
      <c r="A1298">
        <f>VLOOKUP(Block[[#This Row],[No用]],SetNo[[No.用]:[vlookup 用]],2,FALSE)</f>
        <v>332</v>
      </c>
      <c r="B1298">
        <f>IF(ROW()=2,1,IF(A1280&lt;&gt;Block[[#This Row],[No]],1,B1280+1))</f>
        <v>1</v>
      </c>
      <c r="C1298" t="s">
        <v>108</v>
      </c>
      <c r="D1298" t="s">
        <v>189</v>
      </c>
      <c r="E1298" t="s">
        <v>77</v>
      </c>
      <c r="F1298" t="s">
        <v>78</v>
      </c>
      <c r="G1298" t="s">
        <v>185</v>
      </c>
      <c r="H1298" t="s">
        <v>71</v>
      </c>
      <c r="I1298">
        <v>1</v>
      </c>
      <c r="J1298" t="s">
        <v>246</v>
      </c>
      <c r="K1298" s="1" t="s">
        <v>174</v>
      </c>
      <c r="L1298" s="1" t="s">
        <v>162</v>
      </c>
      <c r="M1298">
        <v>27</v>
      </c>
      <c r="N1298">
        <v>0</v>
      </c>
      <c r="O1298">
        <v>0</v>
      </c>
      <c r="P1298">
        <v>0</v>
      </c>
      <c r="X1298" t="str">
        <f>Block[[#This Row],[服装]]&amp;Block[[#This Row],[名前]]&amp;Block[[#This Row],[レアリティ]]</f>
        <v>ユニフォーム北信介ICONIC</v>
      </c>
    </row>
    <row r="1299" spans="1:24" x14ac:dyDescent="0.25">
      <c r="A1299">
        <f>VLOOKUP(Block[[#This Row],[No用]],SetNo[[No.用]:[vlookup 用]],2,FALSE)</f>
        <v>332</v>
      </c>
      <c r="B1299">
        <f>IF(ROW()=2,1,IF(A1298&lt;&gt;Block[[#This Row],[No]],1,B1298+1))</f>
        <v>2</v>
      </c>
      <c r="C1299" t="s">
        <v>108</v>
      </c>
      <c r="D1299" t="s">
        <v>189</v>
      </c>
      <c r="E1299" t="s">
        <v>77</v>
      </c>
      <c r="F1299" t="s">
        <v>78</v>
      </c>
      <c r="G1299" t="s">
        <v>185</v>
      </c>
      <c r="H1299" t="s">
        <v>71</v>
      </c>
      <c r="I1299">
        <v>1</v>
      </c>
      <c r="J1299" t="s">
        <v>246</v>
      </c>
      <c r="K1299" s="1" t="s">
        <v>175</v>
      </c>
      <c r="L1299" s="1" t="s">
        <v>162</v>
      </c>
      <c r="M1299">
        <v>27</v>
      </c>
      <c r="N1299">
        <v>0</v>
      </c>
      <c r="O1299">
        <v>0</v>
      </c>
      <c r="P1299">
        <v>0</v>
      </c>
      <c r="X1299" t="str">
        <f>Block[[#This Row],[服装]]&amp;Block[[#This Row],[名前]]&amp;Block[[#This Row],[レアリティ]]</f>
        <v>ユニフォーム北信介ICONIC</v>
      </c>
    </row>
    <row r="1300" spans="1:24" x14ac:dyDescent="0.25">
      <c r="A1300">
        <f>VLOOKUP(Block[[#This Row],[No用]],SetNo[[No.用]:[vlookup 用]],2,FALSE)</f>
        <v>332</v>
      </c>
      <c r="B1300">
        <f>IF(ROW()=2,1,IF(A1299&lt;&gt;Block[[#This Row],[No]],1,B1299+1))</f>
        <v>3</v>
      </c>
      <c r="C1300" t="s">
        <v>108</v>
      </c>
      <c r="D1300" t="s">
        <v>189</v>
      </c>
      <c r="E1300" t="s">
        <v>77</v>
      </c>
      <c r="F1300" t="s">
        <v>78</v>
      </c>
      <c r="G1300" t="s">
        <v>185</v>
      </c>
      <c r="H1300" t="s">
        <v>71</v>
      </c>
      <c r="I1300">
        <v>1</v>
      </c>
      <c r="J1300" t="s">
        <v>246</v>
      </c>
      <c r="K1300" s="1" t="s">
        <v>177</v>
      </c>
      <c r="L1300" s="1" t="s">
        <v>162</v>
      </c>
      <c r="M1300">
        <v>27</v>
      </c>
      <c r="N1300">
        <v>0</v>
      </c>
      <c r="O1300">
        <v>0</v>
      </c>
      <c r="P1300">
        <v>0</v>
      </c>
      <c r="X1300" t="str">
        <f>Block[[#This Row],[服装]]&amp;Block[[#This Row],[名前]]&amp;Block[[#This Row],[レアリティ]]</f>
        <v>ユニフォーム北信介ICONIC</v>
      </c>
    </row>
    <row r="1301" spans="1:24" x14ac:dyDescent="0.25">
      <c r="A1301">
        <f>VLOOKUP(Block[[#This Row],[No用]],SetNo[[No.用]:[vlookup 用]],2,FALSE)</f>
        <v>332</v>
      </c>
      <c r="B1301">
        <f>IF(ROW()=2,1,IF(A1300&lt;&gt;Block[[#This Row],[No]],1,B1300+1))</f>
        <v>4</v>
      </c>
      <c r="C1301" t="s">
        <v>108</v>
      </c>
      <c r="D1301" t="s">
        <v>189</v>
      </c>
      <c r="E1301" t="s">
        <v>77</v>
      </c>
      <c r="F1301" t="s">
        <v>78</v>
      </c>
      <c r="G1301" t="s">
        <v>185</v>
      </c>
      <c r="H1301" t="s">
        <v>71</v>
      </c>
      <c r="I1301">
        <v>1</v>
      </c>
      <c r="J1301" t="s">
        <v>246</v>
      </c>
      <c r="K1301" s="1" t="s">
        <v>247</v>
      </c>
      <c r="L1301" s="1" t="s">
        <v>162</v>
      </c>
      <c r="M1301">
        <v>27</v>
      </c>
      <c r="N1301">
        <v>0</v>
      </c>
      <c r="O1301">
        <v>0</v>
      </c>
      <c r="P1301">
        <v>0</v>
      </c>
      <c r="X1301" t="str">
        <f>Block[[#This Row],[服装]]&amp;Block[[#This Row],[名前]]&amp;Block[[#This Row],[レアリティ]]</f>
        <v>ユニフォーム北信介ICONIC</v>
      </c>
    </row>
    <row r="1302" spans="1:24" x14ac:dyDescent="0.25">
      <c r="A1302">
        <f>VLOOKUP(Block[[#This Row],[No用]],SetNo[[No.用]:[vlookup 用]],2,FALSE)</f>
        <v>333</v>
      </c>
      <c r="B1302">
        <f>IF(ROW()=2,1,IF(A1301&lt;&gt;Block[[#This Row],[No]],1,B1301+1))</f>
        <v>1</v>
      </c>
      <c r="C1302" s="1" t="s">
        <v>585</v>
      </c>
      <c r="D1302" t="s">
        <v>189</v>
      </c>
      <c r="E1302" s="1" t="s">
        <v>73</v>
      </c>
      <c r="F1302" t="s">
        <v>78</v>
      </c>
      <c r="G1302" t="s">
        <v>185</v>
      </c>
      <c r="H1302" t="s">
        <v>71</v>
      </c>
      <c r="I1302">
        <v>1</v>
      </c>
      <c r="J1302" t="s">
        <v>246</v>
      </c>
      <c r="K1302" s="1" t="s">
        <v>174</v>
      </c>
      <c r="L1302" s="1" t="s">
        <v>162</v>
      </c>
      <c r="M1302">
        <v>27</v>
      </c>
      <c r="N1302">
        <v>0</v>
      </c>
      <c r="O1302">
        <v>0</v>
      </c>
      <c r="P1302">
        <v>0</v>
      </c>
      <c r="X1302" t="str">
        <f>Block[[#This Row],[服装]]&amp;Block[[#This Row],[名前]]&amp;Block[[#This Row],[レアリティ]]</f>
        <v>Xmas北信介ICONIC</v>
      </c>
    </row>
    <row r="1303" spans="1:24" x14ac:dyDescent="0.25">
      <c r="A1303">
        <f>VLOOKUP(Block[[#This Row],[No用]],SetNo[[No.用]:[vlookup 用]],2,FALSE)</f>
        <v>333</v>
      </c>
      <c r="B1303">
        <f>IF(ROW()=2,1,IF(A1302&lt;&gt;Block[[#This Row],[No]],1,B1302+1))</f>
        <v>2</v>
      </c>
      <c r="C1303" s="1" t="s">
        <v>585</v>
      </c>
      <c r="D1303" t="s">
        <v>189</v>
      </c>
      <c r="E1303" s="1" t="s">
        <v>73</v>
      </c>
      <c r="F1303" t="s">
        <v>78</v>
      </c>
      <c r="G1303" t="s">
        <v>185</v>
      </c>
      <c r="H1303" t="s">
        <v>71</v>
      </c>
      <c r="I1303">
        <v>1</v>
      </c>
      <c r="J1303" t="s">
        <v>246</v>
      </c>
      <c r="K1303" s="1" t="s">
        <v>175</v>
      </c>
      <c r="L1303" s="1" t="s">
        <v>162</v>
      </c>
      <c r="M1303">
        <v>27</v>
      </c>
      <c r="N1303">
        <v>0</v>
      </c>
      <c r="O1303">
        <v>0</v>
      </c>
      <c r="P1303">
        <v>0</v>
      </c>
      <c r="X1303" t="str">
        <f>Block[[#This Row],[服装]]&amp;Block[[#This Row],[名前]]&amp;Block[[#This Row],[レアリティ]]</f>
        <v>Xmas北信介ICONIC</v>
      </c>
    </row>
    <row r="1304" spans="1:24" x14ac:dyDescent="0.25">
      <c r="A1304">
        <f>VLOOKUP(Block[[#This Row],[No用]],SetNo[[No.用]:[vlookup 用]],2,FALSE)</f>
        <v>333</v>
      </c>
      <c r="B1304">
        <f>IF(ROW()=2,1,IF(A1303&lt;&gt;Block[[#This Row],[No]],1,B1303+1))</f>
        <v>3</v>
      </c>
      <c r="C1304" s="1" t="s">
        <v>585</v>
      </c>
      <c r="D1304" t="s">
        <v>189</v>
      </c>
      <c r="E1304" s="1" t="s">
        <v>73</v>
      </c>
      <c r="F1304" t="s">
        <v>78</v>
      </c>
      <c r="G1304" t="s">
        <v>185</v>
      </c>
      <c r="H1304" t="s">
        <v>71</v>
      </c>
      <c r="I1304">
        <v>1</v>
      </c>
      <c r="J1304" t="s">
        <v>246</v>
      </c>
      <c r="K1304" s="1" t="s">
        <v>177</v>
      </c>
      <c r="L1304" s="1" t="s">
        <v>162</v>
      </c>
      <c r="M1304">
        <v>27</v>
      </c>
      <c r="N1304">
        <v>0</v>
      </c>
      <c r="O1304">
        <v>0</v>
      </c>
      <c r="P1304">
        <v>0</v>
      </c>
      <c r="X1304" t="str">
        <f>Block[[#This Row],[服装]]&amp;Block[[#This Row],[名前]]&amp;Block[[#This Row],[レアリティ]]</f>
        <v>Xmas北信介ICONIC</v>
      </c>
    </row>
    <row r="1305" spans="1:24" x14ac:dyDescent="0.25">
      <c r="A1305">
        <f>VLOOKUP(Block[[#This Row],[No用]],SetNo[[No.用]:[vlookup 用]],2,FALSE)</f>
        <v>333</v>
      </c>
      <c r="B1305">
        <f>IF(ROW()=2,1,IF(A1304&lt;&gt;Block[[#This Row],[No]],1,B1304+1))</f>
        <v>4</v>
      </c>
      <c r="C1305" s="1" t="s">
        <v>585</v>
      </c>
      <c r="D1305" t="s">
        <v>189</v>
      </c>
      <c r="E1305" s="1" t="s">
        <v>73</v>
      </c>
      <c r="F1305" t="s">
        <v>78</v>
      </c>
      <c r="G1305" t="s">
        <v>185</v>
      </c>
      <c r="H1305" t="s">
        <v>71</v>
      </c>
      <c r="I1305">
        <v>1</v>
      </c>
      <c r="J1305" t="s">
        <v>246</v>
      </c>
      <c r="K1305" s="1" t="s">
        <v>247</v>
      </c>
      <c r="L1305" s="1" t="s">
        <v>162</v>
      </c>
      <c r="M1305">
        <v>27</v>
      </c>
      <c r="N1305">
        <v>0</v>
      </c>
      <c r="O1305">
        <v>0</v>
      </c>
      <c r="P1305">
        <v>0</v>
      </c>
      <c r="X1305" t="str">
        <f>Block[[#This Row],[服装]]&amp;Block[[#This Row],[名前]]&amp;Block[[#This Row],[レアリティ]]</f>
        <v>Xmas北信介ICONIC</v>
      </c>
    </row>
    <row r="1306" spans="1:24" x14ac:dyDescent="0.25">
      <c r="A1306">
        <f>VLOOKUP(Block[[#This Row],[No用]],SetNo[[No.用]:[vlookup 用]],2,FALSE)</f>
        <v>334</v>
      </c>
      <c r="B1306">
        <f>IF(ROW()=2,1,IF(A1305&lt;&gt;Block[[#This Row],[No]],1,B1305+1))</f>
        <v>1</v>
      </c>
      <c r="C1306" s="1" t="s">
        <v>727</v>
      </c>
      <c r="D1306" s="1" t="s">
        <v>189</v>
      </c>
      <c r="E1306" s="1" t="s">
        <v>90</v>
      </c>
      <c r="F1306" s="1" t="s">
        <v>78</v>
      </c>
      <c r="G1306" s="1" t="s">
        <v>185</v>
      </c>
      <c r="H1306" s="1" t="s">
        <v>71</v>
      </c>
      <c r="I1306">
        <v>1</v>
      </c>
      <c r="J1306" t="s">
        <v>246</v>
      </c>
      <c r="K1306" s="1" t="s">
        <v>174</v>
      </c>
      <c r="L1306" s="1" t="s">
        <v>162</v>
      </c>
      <c r="M1306">
        <v>27</v>
      </c>
      <c r="N1306">
        <v>0</v>
      </c>
      <c r="O1306">
        <v>0</v>
      </c>
      <c r="P1306">
        <v>0</v>
      </c>
      <c r="X1306" t="str">
        <f>Block[[#This Row],[服装]]&amp;Block[[#This Row],[名前]]&amp;Block[[#This Row],[レアリティ]]</f>
        <v>スパイ北信介ICONIC</v>
      </c>
    </row>
    <row r="1307" spans="1:24" x14ac:dyDescent="0.25">
      <c r="A1307">
        <f>VLOOKUP(Block[[#This Row],[No用]],SetNo[[No.用]:[vlookup 用]],2,FALSE)</f>
        <v>334</v>
      </c>
      <c r="B1307">
        <f>IF(ROW()=2,1,IF(A1306&lt;&gt;Block[[#This Row],[No]],1,B1306+1))</f>
        <v>2</v>
      </c>
      <c r="C1307" s="1" t="s">
        <v>727</v>
      </c>
      <c r="D1307" s="1" t="s">
        <v>189</v>
      </c>
      <c r="E1307" s="1" t="s">
        <v>90</v>
      </c>
      <c r="F1307" s="1" t="s">
        <v>78</v>
      </c>
      <c r="G1307" s="1" t="s">
        <v>185</v>
      </c>
      <c r="H1307" s="1" t="s">
        <v>71</v>
      </c>
      <c r="I1307">
        <v>1</v>
      </c>
      <c r="J1307" t="s">
        <v>246</v>
      </c>
      <c r="K1307" s="1" t="s">
        <v>175</v>
      </c>
      <c r="L1307" s="1" t="s">
        <v>162</v>
      </c>
      <c r="M1307">
        <v>27</v>
      </c>
      <c r="N1307">
        <v>0</v>
      </c>
      <c r="O1307">
        <v>0</v>
      </c>
      <c r="P1307">
        <v>0</v>
      </c>
      <c r="X1307" t="str">
        <f>Block[[#This Row],[服装]]&amp;Block[[#This Row],[名前]]&amp;Block[[#This Row],[レアリティ]]</f>
        <v>スパイ北信介ICONIC</v>
      </c>
    </row>
    <row r="1308" spans="1:24" x14ac:dyDescent="0.25">
      <c r="A1308">
        <f>VLOOKUP(Block[[#This Row],[No用]],SetNo[[No.用]:[vlookup 用]],2,FALSE)</f>
        <v>334</v>
      </c>
      <c r="B1308">
        <f>IF(ROW()=2,1,IF(A1307&lt;&gt;Block[[#This Row],[No]],1,B1307+1))</f>
        <v>3</v>
      </c>
      <c r="C1308" s="1" t="s">
        <v>727</v>
      </c>
      <c r="D1308" s="1" t="s">
        <v>189</v>
      </c>
      <c r="E1308" s="1" t="s">
        <v>90</v>
      </c>
      <c r="F1308" s="1" t="s">
        <v>78</v>
      </c>
      <c r="G1308" s="1" t="s">
        <v>185</v>
      </c>
      <c r="H1308" s="1" t="s">
        <v>71</v>
      </c>
      <c r="I1308">
        <v>1</v>
      </c>
      <c r="J1308" t="s">
        <v>246</v>
      </c>
      <c r="K1308" s="1" t="s">
        <v>177</v>
      </c>
      <c r="L1308" s="1" t="s">
        <v>162</v>
      </c>
      <c r="M1308">
        <v>27</v>
      </c>
      <c r="N1308">
        <v>0</v>
      </c>
      <c r="O1308">
        <v>0</v>
      </c>
      <c r="P1308">
        <v>0</v>
      </c>
      <c r="X1308" t="str">
        <f>Block[[#This Row],[服装]]&amp;Block[[#This Row],[名前]]&amp;Block[[#This Row],[レアリティ]]</f>
        <v>スパイ北信介ICONIC</v>
      </c>
    </row>
    <row r="1309" spans="1:24" x14ac:dyDescent="0.25">
      <c r="A1309">
        <f>VLOOKUP(Block[[#This Row],[No用]],SetNo[[No.用]:[vlookup 用]],2,FALSE)</f>
        <v>334</v>
      </c>
      <c r="B1309">
        <f>IF(ROW()=2,1,IF(A1308&lt;&gt;Block[[#This Row],[No]],1,B1308+1))</f>
        <v>4</v>
      </c>
      <c r="C1309" s="1" t="s">
        <v>727</v>
      </c>
      <c r="D1309" s="1" t="s">
        <v>189</v>
      </c>
      <c r="E1309" s="1" t="s">
        <v>90</v>
      </c>
      <c r="F1309" s="1" t="s">
        <v>78</v>
      </c>
      <c r="G1309" s="1" t="s">
        <v>185</v>
      </c>
      <c r="H1309" s="1" t="s">
        <v>71</v>
      </c>
      <c r="I1309">
        <v>1</v>
      </c>
      <c r="J1309" t="s">
        <v>246</v>
      </c>
      <c r="K1309" s="1" t="s">
        <v>247</v>
      </c>
      <c r="L1309" s="1" t="s">
        <v>162</v>
      </c>
      <c r="M1309">
        <v>27</v>
      </c>
      <c r="N1309">
        <v>0</v>
      </c>
      <c r="O1309">
        <v>0</v>
      </c>
      <c r="P1309">
        <v>0</v>
      </c>
      <c r="X1309" t="str">
        <f>Block[[#This Row],[服装]]&amp;Block[[#This Row],[名前]]&amp;Block[[#This Row],[レアリティ]]</f>
        <v>スパイ北信介ICONIC</v>
      </c>
    </row>
    <row r="1310" spans="1:24" x14ac:dyDescent="0.25">
      <c r="A1310">
        <f>VLOOKUP(Block[[#This Row],[No用]],SetNo[[No.用]:[vlookup 用]],2,FALSE)</f>
        <v>335</v>
      </c>
      <c r="B1310">
        <f>IF(ROW()=2,1,IF(A1309&lt;&gt;Block[[#This Row],[No]],1,B1309+1))</f>
        <v>1</v>
      </c>
      <c r="C1310" s="1" t="s">
        <v>815</v>
      </c>
      <c r="D1310" s="1" t="s">
        <v>189</v>
      </c>
      <c r="E1310" s="1" t="s">
        <v>77</v>
      </c>
      <c r="F1310" s="1" t="s">
        <v>78</v>
      </c>
      <c r="G1310" s="1" t="s">
        <v>185</v>
      </c>
      <c r="H1310" s="1" t="s">
        <v>71</v>
      </c>
      <c r="I1310">
        <v>1</v>
      </c>
      <c r="J1310" t="s">
        <v>246</v>
      </c>
      <c r="K1310" s="1" t="s">
        <v>174</v>
      </c>
      <c r="L1310" s="1" t="s">
        <v>162</v>
      </c>
      <c r="M1310">
        <v>27</v>
      </c>
      <c r="N1310">
        <v>0</v>
      </c>
      <c r="O1310">
        <v>0</v>
      </c>
      <c r="P1310">
        <v>0</v>
      </c>
      <c r="X1310" t="str">
        <f>Block[[#This Row],[服装]]&amp;Block[[#This Row],[名前]]&amp;Block[[#This Row],[レアリティ]]</f>
        <v>新年2北信介ICONIC</v>
      </c>
    </row>
    <row r="1311" spans="1:24" x14ac:dyDescent="0.25">
      <c r="A1311">
        <f>VLOOKUP(Block[[#This Row],[No用]],SetNo[[No.用]:[vlookup 用]],2,FALSE)</f>
        <v>335</v>
      </c>
      <c r="B1311">
        <f>IF(ROW()=2,1,IF(A1310&lt;&gt;Block[[#This Row],[No]],1,B1310+1))</f>
        <v>2</v>
      </c>
      <c r="C1311" s="1" t="s">
        <v>815</v>
      </c>
      <c r="D1311" s="1" t="s">
        <v>189</v>
      </c>
      <c r="E1311" s="1" t="s">
        <v>77</v>
      </c>
      <c r="F1311" s="1" t="s">
        <v>78</v>
      </c>
      <c r="G1311" s="1" t="s">
        <v>185</v>
      </c>
      <c r="H1311" s="1" t="s">
        <v>71</v>
      </c>
      <c r="I1311">
        <v>1</v>
      </c>
      <c r="J1311" t="s">
        <v>246</v>
      </c>
      <c r="K1311" s="1" t="s">
        <v>175</v>
      </c>
      <c r="L1311" s="1" t="s">
        <v>162</v>
      </c>
      <c r="M1311">
        <v>27</v>
      </c>
      <c r="N1311">
        <v>0</v>
      </c>
      <c r="O1311">
        <v>0</v>
      </c>
      <c r="P1311">
        <v>0</v>
      </c>
      <c r="X1311" t="str">
        <f>Block[[#This Row],[服装]]&amp;Block[[#This Row],[名前]]&amp;Block[[#This Row],[レアリティ]]</f>
        <v>新年2北信介ICONIC</v>
      </c>
    </row>
    <row r="1312" spans="1:24" x14ac:dyDescent="0.25">
      <c r="A1312">
        <f>VLOOKUP(Block[[#This Row],[No用]],SetNo[[No.用]:[vlookup 用]],2,FALSE)</f>
        <v>335</v>
      </c>
      <c r="B1312">
        <f>IF(ROW()=2,1,IF(A1311&lt;&gt;Block[[#This Row],[No]],1,B1311+1))</f>
        <v>3</v>
      </c>
      <c r="C1312" s="1" t="s">
        <v>815</v>
      </c>
      <c r="D1312" s="1" t="s">
        <v>189</v>
      </c>
      <c r="E1312" s="1" t="s">
        <v>77</v>
      </c>
      <c r="F1312" s="1" t="s">
        <v>78</v>
      </c>
      <c r="G1312" s="1" t="s">
        <v>185</v>
      </c>
      <c r="H1312" s="1" t="s">
        <v>71</v>
      </c>
      <c r="I1312">
        <v>1</v>
      </c>
      <c r="J1312" t="s">
        <v>246</v>
      </c>
      <c r="K1312" s="1" t="s">
        <v>177</v>
      </c>
      <c r="L1312" s="1" t="s">
        <v>162</v>
      </c>
      <c r="M1312">
        <v>27</v>
      </c>
      <c r="N1312">
        <v>0</v>
      </c>
      <c r="O1312">
        <v>0</v>
      </c>
      <c r="P1312">
        <v>0</v>
      </c>
      <c r="X1312" t="str">
        <f>Block[[#This Row],[服装]]&amp;Block[[#This Row],[名前]]&amp;Block[[#This Row],[レアリティ]]</f>
        <v>新年2北信介ICONIC</v>
      </c>
    </row>
    <row r="1313" spans="1:24" x14ac:dyDescent="0.25">
      <c r="A1313">
        <f>VLOOKUP(Block[[#This Row],[No用]],SetNo[[No.用]:[vlookup 用]],2,FALSE)</f>
        <v>335</v>
      </c>
      <c r="B1313">
        <f>IF(ROW()=2,1,IF(A1312&lt;&gt;Block[[#This Row],[No]],1,B1312+1))</f>
        <v>4</v>
      </c>
      <c r="C1313" s="1" t="s">
        <v>815</v>
      </c>
      <c r="D1313" s="1" t="s">
        <v>189</v>
      </c>
      <c r="E1313" s="1" t="s">
        <v>77</v>
      </c>
      <c r="F1313" s="1" t="s">
        <v>78</v>
      </c>
      <c r="G1313" s="1" t="s">
        <v>185</v>
      </c>
      <c r="H1313" s="1" t="s">
        <v>71</v>
      </c>
      <c r="I1313">
        <v>1</v>
      </c>
      <c r="J1313" t="s">
        <v>246</v>
      </c>
      <c r="K1313" s="1" t="s">
        <v>247</v>
      </c>
      <c r="L1313" s="1" t="s">
        <v>162</v>
      </c>
      <c r="M1313">
        <v>27</v>
      </c>
      <c r="N1313">
        <v>0</v>
      </c>
      <c r="O1313">
        <v>0</v>
      </c>
      <c r="P1313">
        <v>0</v>
      </c>
      <c r="X1313" t="str">
        <f>Block[[#This Row],[服装]]&amp;Block[[#This Row],[名前]]&amp;Block[[#This Row],[レアリティ]]</f>
        <v>新年2北信介ICONIC</v>
      </c>
    </row>
    <row r="1314" spans="1:24" x14ac:dyDescent="0.25">
      <c r="A1314">
        <f>VLOOKUP(Block[[#This Row],[No用]],SetNo[[No.用]:[vlookup 用]],2,FALSE)</f>
        <v>336</v>
      </c>
      <c r="B1314">
        <f>IF(ROW()=2,1,IF(A1313&lt;&gt;Block[[#This Row],[No]],1,B1313+1))</f>
        <v>1</v>
      </c>
      <c r="C1314" s="1" t="s">
        <v>928</v>
      </c>
      <c r="D1314" s="1" t="s">
        <v>189</v>
      </c>
      <c r="E1314" s="1" t="s">
        <v>73</v>
      </c>
      <c r="F1314" s="1" t="s">
        <v>78</v>
      </c>
      <c r="G1314" s="1" t="s">
        <v>185</v>
      </c>
      <c r="H1314" s="1" t="s">
        <v>71</v>
      </c>
      <c r="I1314">
        <v>1</v>
      </c>
      <c r="J1314" t="s">
        <v>246</v>
      </c>
      <c r="K1314" s="1" t="s">
        <v>174</v>
      </c>
      <c r="L1314" s="1" t="s">
        <v>178</v>
      </c>
      <c r="M1314">
        <v>30</v>
      </c>
      <c r="N1314">
        <v>0</v>
      </c>
      <c r="O1314">
        <v>0</v>
      </c>
      <c r="P1314">
        <v>0</v>
      </c>
      <c r="X1314" t="str">
        <f>Block[[#This Row],[服装]]&amp;Block[[#This Row],[名前]]&amp;Block[[#This Row],[レアリティ]]</f>
        <v>職業体験2北信介ICONIC</v>
      </c>
    </row>
    <row r="1315" spans="1:24" x14ac:dyDescent="0.25">
      <c r="A1315">
        <f>VLOOKUP(Block[[#This Row],[No用]],SetNo[[No.用]:[vlookup 用]],2,FALSE)</f>
        <v>336</v>
      </c>
      <c r="B1315">
        <f>IF(ROW()=2,1,IF(A1314&lt;&gt;Block[[#This Row],[No]],1,B1314+1))</f>
        <v>2</v>
      </c>
      <c r="C1315" s="1" t="s">
        <v>928</v>
      </c>
      <c r="D1315" s="1" t="s">
        <v>189</v>
      </c>
      <c r="E1315" s="1" t="s">
        <v>73</v>
      </c>
      <c r="F1315" s="1" t="s">
        <v>78</v>
      </c>
      <c r="G1315" s="1" t="s">
        <v>185</v>
      </c>
      <c r="H1315" s="1" t="s">
        <v>71</v>
      </c>
      <c r="I1315">
        <v>1</v>
      </c>
      <c r="J1315" t="s">
        <v>246</v>
      </c>
      <c r="K1315" s="1" t="s">
        <v>175</v>
      </c>
      <c r="L1315" s="1" t="s">
        <v>173</v>
      </c>
      <c r="M1315">
        <v>33</v>
      </c>
      <c r="N1315">
        <v>0</v>
      </c>
      <c r="O1315">
        <v>0</v>
      </c>
      <c r="P1315">
        <v>0</v>
      </c>
      <c r="X1315" t="str">
        <f>Block[[#This Row],[服装]]&amp;Block[[#This Row],[名前]]&amp;Block[[#This Row],[レアリティ]]</f>
        <v>職業体験2北信介ICONIC</v>
      </c>
    </row>
    <row r="1316" spans="1:24" x14ac:dyDescent="0.25">
      <c r="A1316">
        <f>VLOOKUP(Block[[#This Row],[No用]],SetNo[[No.用]:[vlookup 用]],2,FALSE)</f>
        <v>336</v>
      </c>
      <c r="B1316">
        <f>IF(ROW()=2,1,IF(A1315&lt;&gt;Block[[#This Row],[No]],1,B1315+1))</f>
        <v>3</v>
      </c>
      <c r="C1316" s="1" t="s">
        <v>928</v>
      </c>
      <c r="D1316" s="1" t="s">
        <v>189</v>
      </c>
      <c r="E1316" s="1" t="s">
        <v>73</v>
      </c>
      <c r="F1316" s="1" t="s">
        <v>78</v>
      </c>
      <c r="G1316" s="1" t="s">
        <v>185</v>
      </c>
      <c r="H1316" s="1" t="s">
        <v>71</v>
      </c>
      <c r="I1316">
        <v>1</v>
      </c>
      <c r="J1316" t="s">
        <v>246</v>
      </c>
      <c r="K1316" s="1" t="s">
        <v>177</v>
      </c>
      <c r="L1316" s="1" t="s">
        <v>162</v>
      </c>
      <c r="M1316">
        <v>27</v>
      </c>
      <c r="N1316">
        <v>0</v>
      </c>
      <c r="O1316">
        <v>0</v>
      </c>
      <c r="P1316">
        <v>0</v>
      </c>
      <c r="X1316" t="str">
        <f>Block[[#This Row],[服装]]&amp;Block[[#This Row],[名前]]&amp;Block[[#This Row],[レアリティ]]</f>
        <v>職業体験2北信介ICONIC</v>
      </c>
    </row>
    <row r="1317" spans="1:24" x14ac:dyDescent="0.25">
      <c r="A1317">
        <f>VLOOKUP(Block[[#This Row],[No用]],SetNo[[No.用]:[vlookup 用]],2,FALSE)</f>
        <v>336</v>
      </c>
      <c r="B1317">
        <f>IF(ROW()=2,1,IF(A1316&lt;&gt;Block[[#This Row],[No]],1,B1316+1))</f>
        <v>4</v>
      </c>
      <c r="C1317" s="1" t="s">
        <v>928</v>
      </c>
      <c r="D1317" s="1" t="s">
        <v>189</v>
      </c>
      <c r="E1317" s="1" t="s">
        <v>73</v>
      </c>
      <c r="F1317" s="1" t="s">
        <v>78</v>
      </c>
      <c r="G1317" s="1" t="s">
        <v>185</v>
      </c>
      <c r="H1317" s="1" t="s">
        <v>71</v>
      </c>
      <c r="I1317">
        <v>1</v>
      </c>
      <c r="J1317" t="s">
        <v>246</v>
      </c>
      <c r="K1317" s="1" t="s">
        <v>247</v>
      </c>
      <c r="L1317" s="1" t="s">
        <v>178</v>
      </c>
      <c r="M1317">
        <v>30</v>
      </c>
      <c r="N1317">
        <v>0</v>
      </c>
      <c r="O1317">
        <v>0</v>
      </c>
      <c r="P1317">
        <v>0</v>
      </c>
      <c r="X1317" t="str">
        <f>Block[[#This Row],[服装]]&amp;Block[[#This Row],[名前]]&amp;Block[[#This Row],[レアリティ]]</f>
        <v>職業体験2北信介ICONIC</v>
      </c>
    </row>
    <row r="1318" spans="1:24" x14ac:dyDescent="0.25">
      <c r="A1318">
        <f>VLOOKUP(Block[[#This Row],[No用]],SetNo[[No.用]:[vlookup 用]],2,FALSE)</f>
        <v>337</v>
      </c>
      <c r="B1318">
        <f>IF(ROW()=2,1,IF(A1317&lt;&gt;Block[[#This Row],[No]],1,B1317+1))</f>
        <v>1</v>
      </c>
      <c r="C1318" s="1" t="s">
        <v>149</v>
      </c>
      <c r="D1318" s="1" t="s">
        <v>189</v>
      </c>
      <c r="E1318" s="1" t="s">
        <v>90</v>
      </c>
      <c r="F1318" s="1" t="s">
        <v>78</v>
      </c>
      <c r="G1318" s="1" t="s">
        <v>185</v>
      </c>
      <c r="H1318" s="1" t="s">
        <v>71</v>
      </c>
      <c r="I1318">
        <v>1</v>
      </c>
      <c r="J1318" t="s">
        <v>246</v>
      </c>
      <c r="K1318" s="1" t="s">
        <v>174</v>
      </c>
      <c r="L1318" s="1" t="s">
        <v>162</v>
      </c>
      <c r="M1318">
        <v>27</v>
      </c>
      <c r="N1318">
        <v>0</v>
      </c>
      <c r="O1318">
        <v>0</v>
      </c>
      <c r="P1318">
        <v>0</v>
      </c>
      <c r="X1318" t="str">
        <f>Block[[#This Row],[服装]]&amp;Block[[#This Row],[名前]]&amp;Block[[#This Row],[レアリティ]]</f>
        <v>制服北信介ICONIC</v>
      </c>
    </row>
    <row r="1319" spans="1:24" x14ac:dyDescent="0.25">
      <c r="A1319">
        <f>VLOOKUP(Block[[#This Row],[No用]],SetNo[[No.用]:[vlookup 用]],2,FALSE)</f>
        <v>337</v>
      </c>
      <c r="B1319">
        <f>IF(ROW()=2,1,IF(A1318&lt;&gt;Block[[#This Row],[No]],1,B1318+1))</f>
        <v>2</v>
      </c>
      <c r="C1319" s="1" t="s">
        <v>149</v>
      </c>
      <c r="D1319" s="1" t="s">
        <v>189</v>
      </c>
      <c r="E1319" s="1" t="s">
        <v>90</v>
      </c>
      <c r="F1319" s="1" t="s">
        <v>78</v>
      </c>
      <c r="G1319" s="1" t="s">
        <v>185</v>
      </c>
      <c r="H1319" s="1" t="s">
        <v>71</v>
      </c>
      <c r="I1319">
        <v>1</v>
      </c>
      <c r="J1319" t="s">
        <v>246</v>
      </c>
      <c r="K1319" s="1" t="s">
        <v>175</v>
      </c>
      <c r="L1319" s="1" t="s">
        <v>162</v>
      </c>
      <c r="M1319">
        <v>27</v>
      </c>
      <c r="N1319">
        <v>0</v>
      </c>
      <c r="O1319">
        <v>0</v>
      </c>
      <c r="P1319">
        <v>0</v>
      </c>
      <c r="X1319" t="str">
        <f>Block[[#This Row],[服装]]&amp;Block[[#This Row],[名前]]&amp;Block[[#This Row],[レアリティ]]</f>
        <v>制服北信介ICONIC</v>
      </c>
    </row>
    <row r="1320" spans="1:24" x14ac:dyDescent="0.25">
      <c r="A1320">
        <f>VLOOKUP(Block[[#This Row],[No用]],SetNo[[No.用]:[vlookup 用]],2,FALSE)</f>
        <v>337</v>
      </c>
      <c r="B1320">
        <f>IF(ROW()=2,1,IF(A1319&lt;&gt;Block[[#This Row],[No]],1,B1319+1))</f>
        <v>3</v>
      </c>
      <c r="C1320" s="1" t="s">
        <v>149</v>
      </c>
      <c r="D1320" s="1" t="s">
        <v>189</v>
      </c>
      <c r="E1320" s="1" t="s">
        <v>90</v>
      </c>
      <c r="F1320" s="1" t="s">
        <v>78</v>
      </c>
      <c r="G1320" s="1" t="s">
        <v>185</v>
      </c>
      <c r="H1320" s="1" t="s">
        <v>71</v>
      </c>
      <c r="I1320">
        <v>1</v>
      </c>
      <c r="J1320" t="s">
        <v>246</v>
      </c>
      <c r="K1320" s="1" t="s">
        <v>177</v>
      </c>
      <c r="L1320" s="1" t="s">
        <v>162</v>
      </c>
      <c r="M1320">
        <v>27</v>
      </c>
      <c r="N1320">
        <v>0</v>
      </c>
      <c r="O1320">
        <v>0</v>
      </c>
      <c r="P1320">
        <v>0</v>
      </c>
      <c r="X1320" t="str">
        <f>Block[[#This Row],[服装]]&amp;Block[[#This Row],[名前]]&amp;Block[[#This Row],[レアリティ]]</f>
        <v>制服北信介ICONIC</v>
      </c>
    </row>
    <row r="1321" spans="1:24" x14ac:dyDescent="0.25">
      <c r="A1321">
        <f>VLOOKUP(Block[[#This Row],[No用]],SetNo[[No.用]:[vlookup 用]],2,FALSE)</f>
        <v>337</v>
      </c>
      <c r="B1321">
        <f>IF(ROW()=2,1,IF(A1320&lt;&gt;Block[[#This Row],[No]],1,B1320+1))</f>
        <v>4</v>
      </c>
      <c r="C1321" s="1" t="s">
        <v>149</v>
      </c>
      <c r="D1321" s="1" t="s">
        <v>189</v>
      </c>
      <c r="E1321" s="1" t="s">
        <v>90</v>
      </c>
      <c r="F1321" s="1" t="s">
        <v>78</v>
      </c>
      <c r="G1321" s="1" t="s">
        <v>185</v>
      </c>
      <c r="H1321" s="1" t="s">
        <v>71</v>
      </c>
      <c r="I1321">
        <v>1</v>
      </c>
      <c r="J1321" t="s">
        <v>246</v>
      </c>
      <c r="K1321" s="1" t="s">
        <v>247</v>
      </c>
      <c r="L1321" s="1" t="s">
        <v>162</v>
      </c>
      <c r="M1321">
        <v>27</v>
      </c>
      <c r="N1321">
        <v>0</v>
      </c>
      <c r="O1321">
        <v>0</v>
      </c>
      <c r="P1321">
        <v>0</v>
      </c>
      <c r="X1321" t="str">
        <f>Block[[#This Row],[服装]]&amp;Block[[#This Row],[名前]]&amp;Block[[#This Row],[レアリティ]]</f>
        <v>制服北信介ICONIC</v>
      </c>
    </row>
    <row r="1322" spans="1:24" x14ac:dyDescent="0.25">
      <c r="A1322">
        <f>VLOOKUP(Block[[#This Row],[No用]],SetNo[[No.用]:[vlookup 用]],2,FALSE)</f>
        <v>338</v>
      </c>
      <c r="B1322">
        <f>IF(ROW()=2,1,IF(A1321&lt;&gt;Block[[#This Row],[No]],1,B1321+1))</f>
        <v>1</v>
      </c>
      <c r="C1322" s="1" t="s">
        <v>1446</v>
      </c>
      <c r="D1322" s="1" t="s">
        <v>189</v>
      </c>
      <c r="E1322" s="1" t="s">
        <v>77</v>
      </c>
      <c r="F1322" s="1" t="s">
        <v>78</v>
      </c>
      <c r="G1322" s="1" t="s">
        <v>185</v>
      </c>
      <c r="H1322" s="1" t="s">
        <v>71</v>
      </c>
      <c r="I1322">
        <v>1</v>
      </c>
      <c r="J1322" t="s">
        <v>246</v>
      </c>
      <c r="K1322" s="1" t="s">
        <v>174</v>
      </c>
      <c r="L1322" s="1" t="s">
        <v>178</v>
      </c>
      <c r="M1322">
        <v>30</v>
      </c>
      <c r="N1322">
        <v>0</v>
      </c>
      <c r="O1322">
        <v>0</v>
      </c>
      <c r="P1322">
        <v>0</v>
      </c>
      <c r="X1322" t="str">
        <f>Block[[#This Row],[服装]]&amp;Block[[#This Row],[名前]]&amp;Block[[#This Row],[レアリティ]]</f>
        <v>和装体験北信介ICONIC</v>
      </c>
    </row>
    <row r="1323" spans="1:24" x14ac:dyDescent="0.25">
      <c r="A1323">
        <f>VLOOKUP(Block[[#This Row],[No用]],SetNo[[No.用]:[vlookup 用]],2,FALSE)</f>
        <v>338</v>
      </c>
      <c r="B1323">
        <f>IF(ROW()=2,1,IF(A1322&lt;&gt;Block[[#This Row],[No]],1,B1322+1))</f>
        <v>2</v>
      </c>
      <c r="C1323" s="1" t="s">
        <v>1446</v>
      </c>
      <c r="D1323" s="1" t="s">
        <v>189</v>
      </c>
      <c r="E1323" s="1" t="s">
        <v>77</v>
      </c>
      <c r="F1323" s="1" t="s">
        <v>78</v>
      </c>
      <c r="G1323" s="1" t="s">
        <v>185</v>
      </c>
      <c r="H1323" s="1" t="s">
        <v>71</v>
      </c>
      <c r="I1323">
        <v>1</v>
      </c>
      <c r="J1323" t="s">
        <v>246</v>
      </c>
      <c r="K1323" s="1" t="s">
        <v>175</v>
      </c>
      <c r="L1323" s="1" t="s">
        <v>178</v>
      </c>
      <c r="M1323">
        <v>30</v>
      </c>
      <c r="N1323">
        <v>0</v>
      </c>
      <c r="O1323">
        <v>0</v>
      </c>
      <c r="P1323">
        <v>0</v>
      </c>
      <c r="X1323" t="str">
        <f>Block[[#This Row],[服装]]&amp;Block[[#This Row],[名前]]&amp;Block[[#This Row],[レアリティ]]</f>
        <v>和装体験北信介ICONIC</v>
      </c>
    </row>
    <row r="1324" spans="1:24" x14ac:dyDescent="0.25">
      <c r="A1324">
        <f>VLOOKUP(Block[[#This Row],[No用]],SetNo[[No.用]:[vlookup 用]],2,FALSE)</f>
        <v>338</v>
      </c>
      <c r="B1324">
        <f>IF(ROW()=2,1,IF(A1323&lt;&gt;Block[[#This Row],[No]],1,B1323+1))</f>
        <v>3</v>
      </c>
      <c r="C1324" s="1" t="s">
        <v>1446</v>
      </c>
      <c r="D1324" s="1" t="s">
        <v>189</v>
      </c>
      <c r="E1324" s="1" t="s">
        <v>77</v>
      </c>
      <c r="F1324" s="1" t="s">
        <v>78</v>
      </c>
      <c r="G1324" s="1" t="s">
        <v>185</v>
      </c>
      <c r="H1324" s="1" t="s">
        <v>71</v>
      </c>
      <c r="I1324">
        <v>1</v>
      </c>
      <c r="J1324" t="s">
        <v>246</v>
      </c>
      <c r="K1324" s="1" t="s">
        <v>177</v>
      </c>
      <c r="L1324" s="1" t="s">
        <v>162</v>
      </c>
      <c r="M1324">
        <v>27</v>
      </c>
      <c r="N1324">
        <v>0</v>
      </c>
      <c r="O1324">
        <v>0</v>
      </c>
      <c r="P1324">
        <v>0</v>
      </c>
      <c r="X1324" t="str">
        <f>Block[[#This Row],[服装]]&amp;Block[[#This Row],[名前]]&amp;Block[[#This Row],[レアリティ]]</f>
        <v>和装体験北信介ICONIC</v>
      </c>
    </row>
    <row r="1325" spans="1:24" x14ac:dyDescent="0.25">
      <c r="A1325">
        <f>VLOOKUP(Block[[#This Row],[No用]],SetNo[[No.用]:[vlookup 用]],2,FALSE)</f>
        <v>338</v>
      </c>
      <c r="B1325">
        <f>IF(ROW()=2,1,IF(A1324&lt;&gt;Block[[#This Row],[No]],1,B1324+1))</f>
        <v>4</v>
      </c>
      <c r="C1325" s="1" t="s">
        <v>1446</v>
      </c>
      <c r="D1325" s="1" t="s">
        <v>189</v>
      </c>
      <c r="E1325" s="1" t="s">
        <v>77</v>
      </c>
      <c r="F1325" s="1" t="s">
        <v>78</v>
      </c>
      <c r="G1325" s="1" t="s">
        <v>185</v>
      </c>
      <c r="H1325" s="1" t="s">
        <v>71</v>
      </c>
      <c r="I1325">
        <v>1</v>
      </c>
      <c r="J1325" t="s">
        <v>246</v>
      </c>
      <c r="K1325" s="1" t="s">
        <v>247</v>
      </c>
      <c r="L1325" s="1" t="s">
        <v>162</v>
      </c>
      <c r="M1325">
        <v>27</v>
      </c>
      <c r="N1325">
        <v>0</v>
      </c>
      <c r="O1325">
        <v>0</v>
      </c>
      <c r="P1325">
        <v>0</v>
      </c>
      <c r="X1325" t="str">
        <f>Block[[#This Row],[服装]]&amp;Block[[#This Row],[名前]]&amp;Block[[#This Row],[レアリティ]]</f>
        <v>和装体験北信介ICONIC</v>
      </c>
    </row>
    <row r="1326" spans="1:24" x14ac:dyDescent="0.25">
      <c r="A1326">
        <f>VLOOKUP(Block[[#This Row],[No用]],SetNo[[No.用]:[vlookup 用]],2,FALSE)</f>
        <v>339</v>
      </c>
      <c r="B1326">
        <f>IF(ROW()=2,1,IF(A1325&lt;&gt;Block[[#This Row],[No]],1,B1325+1))</f>
        <v>1</v>
      </c>
      <c r="C1326" s="1" t="s">
        <v>1674</v>
      </c>
      <c r="D1326" s="1" t="s">
        <v>189</v>
      </c>
      <c r="E1326" s="1" t="s">
        <v>73</v>
      </c>
      <c r="F1326" s="1" t="s">
        <v>78</v>
      </c>
      <c r="G1326" s="1" t="s">
        <v>185</v>
      </c>
      <c r="H1326" s="1" t="s">
        <v>71</v>
      </c>
      <c r="I1326">
        <v>1</v>
      </c>
      <c r="J1326" t="s">
        <v>246</v>
      </c>
      <c r="K1326" s="1" t="s">
        <v>174</v>
      </c>
      <c r="L1326" s="1" t="s">
        <v>162</v>
      </c>
      <c r="M1326">
        <v>27</v>
      </c>
      <c r="N1326">
        <v>0</v>
      </c>
      <c r="O1326">
        <v>0</v>
      </c>
      <c r="P1326">
        <v>0</v>
      </c>
      <c r="X1326" t="str">
        <f>Block[[#This Row],[服装]]&amp;Block[[#This Row],[名前]]&amp;Block[[#This Row],[レアリティ]]</f>
        <v>思い出北信介ICONIC</v>
      </c>
    </row>
    <row r="1327" spans="1:24" x14ac:dyDescent="0.25">
      <c r="A1327">
        <f>VLOOKUP(Block[[#This Row],[No用]],SetNo[[No.用]:[vlookup 用]],2,FALSE)</f>
        <v>339</v>
      </c>
      <c r="B1327">
        <f>IF(ROW()=2,1,IF(A1326&lt;&gt;Block[[#This Row],[No]],1,B1326+1))</f>
        <v>2</v>
      </c>
      <c r="C1327" s="1" t="s">
        <v>1674</v>
      </c>
      <c r="D1327" s="1" t="s">
        <v>189</v>
      </c>
      <c r="E1327" s="1" t="s">
        <v>73</v>
      </c>
      <c r="F1327" s="1" t="s">
        <v>78</v>
      </c>
      <c r="G1327" s="1" t="s">
        <v>185</v>
      </c>
      <c r="H1327" s="1" t="s">
        <v>71</v>
      </c>
      <c r="I1327">
        <v>1</v>
      </c>
      <c r="J1327" t="s">
        <v>246</v>
      </c>
      <c r="K1327" s="1" t="s">
        <v>175</v>
      </c>
      <c r="L1327" s="1" t="s">
        <v>162</v>
      </c>
      <c r="M1327">
        <v>27</v>
      </c>
      <c r="N1327">
        <v>0</v>
      </c>
      <c r="O1327">
        <v>0</v>
      </c>
      <c r="P1327">
        <v>0</v>
      </c>
      <c r="X1327" t="str">
        <f>Block[[#This Row],[服装]]&amp;Block[[#This Row],[名前]]&amp;Block[[#This Row],[レアリティ]]</f>
        <v>思い出北信介ICONIC</v>
      </c>
    </row>
    <row r="1328" spans="1:24" x14ac:dyDescent="0.25">
      <c r="A1328">
        <f>VLOOKUP(Block[[#This Row],[No用]],SetNo[[No.用]:[vlookup 用]],2,FALSE)</f>
        <v>339</v>
      </c>
      <c r="B1328">
        <f>IF(ROW()=2,1,IF(A1327&lt;&gt;Block[[#This Row],[No]],1,B1327+1))</f>
        <v>3</v>
      </c>
      <c r="C1328" s="1" t="s">
        <v>1674</v>
      </c>
      <c r="D1328" s="1" t="s">
        <v>189</v>
      </c>
      <c r="E1328" s="1" t="s">
        <v>73</v>
      </c>
      <c r="F1328" s="1" t="s">
        <v>78</v>
      </c>
      <c r="G1328" s="1" t="s">
        <v>185</v>
      </c>
      <c r="H1328" s="1" t="s">
        <v>71</v>
      </c>
      <c r="I1328">
        <v>1</v>
      </c>
      <c r="J1328" t="s">
        <v>246</v>
      </c>
      <c r="K1328" s="1" t="s">
        <v>177</v>
      </c>
      <c r="L1328" s="1" t="s">
        <v>162</v>
      </c>
      <c r="M1328">
        <v>27</v>
      </c>
      <c r="N1328">
        <v>0</v>
      </c>
      <c r="O1328">
        <v>0</v>
      </c>
      <c r="P1328">
        <v>0</v>
      </c>
      <c r="X1328" t="str">
        <f>Block[[#This Row],[服装]]&amp;Block[[#This Row],[名前]]&amp;Block[[#This Row],[レアリティ]]</f>
        <v>思い出北信介ICONIC</v>
      </c>
    </row>
    <row r="1329" spans="1:24" x14ac:dyDescent="0.25">
      <c r="A1329">
        <f>VLOOKUP(Block[[#This Row],[No用]],SetNo[[No.用]:[vlookup 用]],2,FALSE)</f>
        <v>339</v>
      </c>
      <c r="B1329">
        <f>IF(ROW()=2,1,IF(A1328&lt;&gt;Block[[#This Row],[No]],1,B1328+1))</f>
        <v>4</v>
      </c>
      <c r="C1329" s="1" t="s">
        <v>1674</v>
      </c>
      <c r="D1329" s="1" t="s">
        <v>189</v>
      </c>
      <c r="E1329" s="1" t="s">
        <v>73</v>
      </c>
      <c r="F1329" s="1" t="s">
        <v>78</v>
      </c>
      <c r="G1329" s="1" t="s">
        <v>185</v>
      </c>
      <c r="H1329" s="1" t="s">
        <v>71</v>
      </c>
      <c r="I1329">
        <v>1</v>
      </c>
      <c r="J1329" t="s">
        <v>246</v>
      </c>
      <c r="K1329" s="1" t="s">
        <v>247</v>
      </c>
      <c r="L1329" s="1" t="s">
        <v>162</v>
      </c>
      <c r="M1329">
        <v>27</v>
      </c>
      <c r="N1329">
        <v>0</v>
      </c>
      <c r="O1329">
        <v>0</v>
      </c>
      <c r="P1329">
        <v>0</v>
      </c>
      <c r="X1329" t="str">
        <f>Block[[#This Row],[服装]]&amp;Block[[#This Row],[名前]]&amp;Block[[#This Row],[レアリティ]]</f>
        <v>思い出北信介ICONIC</v>
      </c>
    </row>
    <row r="1330" spans="1:24" x14ac:dyDescent="0.25">
      <c r="A1330">
        <f>VLOOKUP(Block[[#This Row],[No用]],SetNo[[No.用]:[vlookup 用]],2,FALSE)</f>
        <v>340</v>
      </c>
      <c r="B1330">
        <f>IF(ROW()=2,1,IF(A1321&lt;&gt;Block[[#This Row],[No]],1,B1321+1))</f>
        <v>1</v>
      </c>
      <c r="C1330" t="s">
        <v>108</v>
      </c>
      <c r="D1330" s="1" t="s">
        <v>522</v>
      </c>
      <c r="E1330" t="s">
        <v>77</v>
      </c>
      <c r="F1330" s="1" t="s">
        <v>78</v>
      </c>
      <c r="G1330" t="s">
        <v>185</v>
      </c>
      <c r="H1330" t="s">
        <v>71</v>
      </c>
      <c r="I1330">
        <v>1</v>
      </c>
      <c r="J1330" t="s">
        <v>246</v>
      </c>
      <c r="K1330" s="1" t="s">
        <v>174</v>
      </c>
      <c r="L1330" s="1" t="s">
        <v>162</v>
      </c>
      <c r="M1330">
        <v>27</v>
      </c>
      <c r="N1330">
        <v>0</v>
      </c>
      <c r="O1330">
        <v>0</v>
      </c>
      <c r="P1330">
        <v>0</v>
      </c>
      <c r="X1330" t="str">
        <f>Block[[#This Row],[服装]]&amp;Block[[#This Row],[名前]]&amp;Block[[#This Row],[レアリティ]]</f>
        <v>ユニフォーム尾白アランICONIC</v>
      </c>
    </row>
    <row r="1331" spans="1:24" x14ac:dyDescent="0.25">
      <c r="A1331">
        <f>VLOOKUP(Block[[#This Row],[No用]],SetNo[[No.用]:[vlookup 用]],2,FALSE)</f>
        <v>340</v>
      </c>
      <c r="B1331">
        <f>IF(ROW()=2,1,IF(A1330&lt;&gt;Block[[#This Row],[No]],1,B1330+1))</f>
        <v>2</v>
      </c>
      <c r="C1331" t="s">
        <v>108</v>
      </c>
      <c r="D1331" s="1" t="s">
        <v>522</v>
      </c>
      <c r="E1331" t="s">
        <v>77</v>
      </c>
      <c r="F1331" s="1" t="s">
        <v>78</v>
      </c>
      <c r="G1331" t="s">
        <v>185</v>
      </c>
      <c r="H1331" t="s">
        <v>71</v>
      </c>
      <c r="I1331">
        <v>1</v>
      </c>
      <c r="J1331" t="s">
        <v>246</v>
      </c>
      <c r="K1331" s="1" t="s">
        <v>175</v>
      </c>
      <c r="L1331" s="1" t="s">
        <v>162</v>
      </c>
      <c r="M1331">
        <v>27</v>
      </c>
      <c r="N1331">
        <v>0</v>
      </c>
      <c r="O1331">
        <v>0</v>
      </c>
      <c r="P1331">
        <v>0</v>
      </c>
      <c r="X1331" t="str">
        <f>Block[[#This Row],[服装]]&amp;Block[[#This Row],[名前]]&amp;Block[[#This Row],[レアリティ]]</f>
        <v>ユニフォーム尾白アランICONIC</v>
      </c>
    </row>
    <row r="1332" spans="1:24" x14ac:dyDescent="0.25">
      <c r="A1332">
        <f>VLOOKUP(Block[[#This Row],[No用]],SetNo[[No.用]:[vlookup 用]],2,FALSE)</f>
        <v>340</v>
      </c>
      <c r="B1332">
        <f>IF(ROW()=2,1,IF(A1331&lt;&gt;Block[[#This Row],[No]],1,B1331+1))</f>
        <v>3</v>
      </c>
      <c r="C1332" t="s">
        <v>108</v>
      </c>
      <c r="D1332" s="1" t="s">
        <v>522</v>
      </c>
      <c r="E1332" t="s">
        <v>77</v>
      </c>
      <c r="F1332" s="1" t="s">
        <v>78</v>
      </c>
      <c r="G1332" t="s">
        <v>185</v>
      </c>
      <c r="H1332" t="s">
        <v>71</v>
      </c>
      <c r="I1332">
        <v>1</v>
      </c>
      <c r="J1332" t="s">
        <v>246</v>
      </c>
      <c r="K1332" s="1" t="s">
        <v>177</v>
      </c>
      <c r="L1332" s="1" t="s">
        <v>162</v>
      </c>
      <c r="M1332">
        <v>27</v>
      </c>
      <c r="N1332">
        <v>0</v>
      </c>
      <c r="O1332">
        <v>0</v>
      </c>
      <c r="P1332">
        <v>0</v>
      </c>
      <c r="X1332" t="str">
        <f>Block[[#This Row],[服装]]&amp;Block[[#This Row],[名前]]&amp;Block[[#This Row],[レアリティ]]</f>
        <v>ユニフォーム尾白アランICONIC</v>
      </c>
    </row>
    <row r="1333" spans="1:24" x14ac:dyDescent="0.25">
      <c r="A1333">
        <f>VLOOKUP(Block[[#This Row],[No用]],SetNo[[No.用]:[vlookup 用]],2,FALSE)</f>
        <v>340</v>
      </c>
      <c r="B1333">
        <f>IF(ROW()=2,1,IF(A1332&lt;&gt;Block[[#This Row],[No]],1,B1332+1))</f>
        <v>4</v>
      </c>
      <c r="C1333" t="s">
        <v>108</v>
      </c>
      <c r="D1333" s="1" t="s">
        <v>522</v>
      </c>
      <c r="E1333" t="s">
        <v>77</v>
      </c>
      <c r="F1333" s="1" t="s">
        <v>78</v>
      </c>
      <c r="G1333" t="s">
        <v>185</v>
      </c>
      <c r="H1333" t="s">
        <v>71</v>
      </c>
      <c r="I1333">
        <v>1</v>
      </c>
      <c r="J1333" t="s">
        <v>246</v>
      </c>
      <c r="K1333" s="1" t="s">
        <v>247</v>
      </c>
      <c r="L1333" s="1" t="s">
        <v>162</v>
      </c>
      <c r="M1333">
        <v>27</v>
      </c>
      <c r="N1333">
        <v>0</v>
      </c>
      <c r="O1333">
        <v>0</v>
      </c>
      <c r="P1333">
        <v>0</v>
      </c>
      <c r="X1333" t="str">
        <f>Block[[#This Row],[服装]]&amp;Block[[#This Row],[名前]]&amp;Block[[#This Row],[レアリティ]]</f>
        <v>ユニフォーム尾白アランICONIC</v>
      </c>
    </row>
    <row r="1334" spans="1:24" x14ac:dyDescent="0.25">
      <c r="A1334">
        <f>VLOOKUP(Block[[#This Row],[No用]],SetNo[[No.用]:[vlookup 用]],2,FALSE)</f>
        <v>341</v>
      </c>
      <c r="B1334">
        <f>IF(ROW()=2,1,IF(A1333&lt;&gt;Block[[#This Row],[No]],1,B1333+1))</f>
        <v>1</v>
      </c>
      <c r="C1334" s="1" t="s">
        <v>595</v>
      </c>
      <c r="D1334" s="1" t="s">
        <v>522</v>
      </c>
      <c r="E1334" s="1" t="s">
        <v>600</v>
      </c>
      <c r="F1334" s="1" t="s">
        <v>78</v>
      </c>
      <c r="G1334" t="s">
        <v>185</v>
      </c>
      <c r="H1334" t="s">
        <v>71</v>
      </c>
      <c r="I1334">
        <v>1</v>
      </c>
      <c r="J1334" t="s">
        <v>246</v>
      </c>
      <c r="K1334" s="1" t="s">
        <v>174</v>
      </c>
      <c r="L1334" s="1" t="s">
        <v>162</v>
      </c>
      <c r="M1334">
        <v>27</v>
      </c>
      <c r="N1334">
        <v>0</v>
      </c>
      <c r="O1334">
        <v>0</v>
      </c>
      <c r="P1334">
        <v>0</v>
      </c>
      <c r="X1334" t="str">
        <f>Block[[#This Row],[服装]]&amp;Block[[#This Row],[名前]]&amp;Block[[#This Row],[レアリティ]]</f>
        <v>雪遊び尾白アランICONIC</v>
      </c>
    </row>
    <row r="1335" spans="1:24" x14ac:dyDescent="0.25">
      <c r="A1335">
        <f>VLOOKUP(Block[[#This Row],[No用]],SetNo[[No.用]:[vlookup 用]],2,FALSE)</f>
        <v>341</v>
      </c>
      <c r="B1335">
        <f>IF(ROW()=2,1,IF(A1334&lt;&gt;Block[[#This Row],[No]],1,B1334+1))</f>
        <v>2</v>
      </c>
      <c r="C1335" s="1" t="s">
        <v>595</v>
      </c>
      <c r="D1335" s="1" t="s">
        <v>522</v>
      </c>
      <c r="E1335" s="1" t="s">
        <v>600</v>
      </c>
      <c r="F1335" s="1" t="s">
        <v>78</v>
      </c>
      <c r="G1335" t="s">
        <v>185</v>
      </c>
      <c r="H1335" t="s">
        <v>71</v>
      </c>
      <c r="I1335">
        <v>1</v>
      </c>
      <c r="J1335" t="s">
        <v>246</v>
      </c>
      <c r="K1335" s="1" t="s">
        <v>175</v>
      </c>
      <c r="L1335" s="1" t="s">
        <v>162</v>
      </c>
      <c r="M1335">
        <v>27</v>
      </c>
      <c r="N1335">
        <v>0</v>
      </c>
      <c r="O1335">
        <v>0</v>
      </c>
      <c r="P1335">
        <v>0</v>
      </c>
      <c r="X1335" t="str">
        <f>Block[[#This Row],[服装]]&amp;Block[[#This Row],[名前]]&amp;Block[[#This Row],[レアリティ]]</f>
        <v>雪遊び尾白アランICONIC</v>
      </c>
    </row>
    <row r="1336" spans="1:24" x14ac:dyDescent="0.25">
      <c r="A1336">
        <f>VLOOKUP(Block[[#This Row],[No用]],SetNo[[No.用]:[vlookup 用]],2,FALSE)</f>
        <v>341</v>
      </c>
      <c r="B1336">
        <f>IF(ROW()=2,1,IF(A1335&lt;&gt;Block[[#This Row],[No]],1,B1335+1))</f>
        <v>3</v>
      </c>
      <c r="C1336" s="1" t="s">
        <v>595</v>
      </c>
      <c r="D1336" s="1" t="s">
        <v>522</v>
      </c>
      <c r="E1336" s="1" t="s">
        <v>600</v>
      </c>
      <c r="F1336" s="1" t="s">
        <v>78</v>
      </c>
      <c r="G1336" t="s">
        <v>185</v>
      </c>
      <c r="H1336" t="s">
        <v>71</v>
      </c>
      <c r="I1336">
        <v>1</v>
      </c>
      <c r="J1336" t="s">
        <v>246</v>
      </c>
      <c r="K1336" s="1" t="s">
        <v>177</v>
      </c>
      <c r="L1336" s="1" t="s">
        <v>162</v>
      </c>
      <c r="M1336">
        <v>27</v>
      </c>
      <c r="N1336">
        <v>0</v>
      </c>
      <c r="O1336">
        <v>0</v>
      </c>
      <c r="P1336">
        <v>0</v>
      </c>
      <c r="X1336" t="str">
        <f>Block[[#This Row],[服装]]&amp;Block[[#This Row],[名前]]&amp;Block[[#This Row],[レアリティ]]</f>
        <v>雪遊び尾白アランICONIC</v>
      </c>
    </row>
    <row r="1337" spans="1:24" x14ac:dyDescent="0.25">
      <c r="A1337">
        <f>VLOOKUP(Block[[#This Row],[No用]],SetNo[[No.用]:[vlookup 用]],2,FALSE)</f>
        <v>341</v>
      </c>
      <c r="B1337">
        <f>IF(ROW()=2,1,IF(A1336&lt;&gt;Block[[#This Row],[No]],1,B1336+1))</f>
        <v>4</v>
      </c>
      <c r="C1337" s="1" t="s">
        <v>595</v>
      </c>
      <c r="D1337" s="1" t="s">
        <v>522</v>
      </c>
      <c r="E1337" s="1" t="s">
        <v>600</v>
      </c>
      <c r="F1337" s="1" t="s">
        <v>78</v>
      </c>
      <c r="G1337" t="s">
        <v>185</v>
      </c>
      <c r="H1337" t="s">
        <v>71</v>
      </c>
      <c r="I1337">
        <v>1</v>
      </c>
      <c r="J1337" t="s">
        <v>246</v>
      </c>
      <c r="K1337" s="1" t="s">
        <v>247</v>
      </c>
      <c r="L1337" s="1" t="s">
        <v>162</v>
      </c>
      <c r="M1337">
        <v>27</v>
      </c>
      <c r="N1337">
        <v>0</v>
      </c>
      <c r="O1337">
        <v>0</v>
      </c>
      <c r="P1337">
        <v>0</v>
      </c>
      <c r="X1337" t="str">
        <f>Block[[#This Row],[服装]]&amp;Block[[#This Row],[名前]]&amp;Block[[#This Row],[レアリティ]]</f>
        <v>雪遊び尾白アランICONIC</v>
      </c>
    </row>
    <row r="1338" spans="1:24" x14ac:dyDescent="0.25">
      <c r="A1338">
        <f>VLOOKUP(Block[[#This Row],[No用]],SetNo[[No.用]:[vlookup 用]],2,FALSE)</f>
        <v>342</v>
      </c>
      <c r="B1338">
        <f>IF(ROW()=2,1,IF(A1337&lt;&gt;Block[[#This Row],[No]],1,B1337+1))</f>
        <v>1</v>
      </c>
      <c r="C1338" s="1" t="s">
        <v>960</v>
      </c>
      <c r="D1338" s="1" t="s">
        <v>522</v>
      </c>
      <c r="E1338" s="1" t="s">
        <v>73</v>
      </c>
      <c r="F1338" s="1" t="s">
        <v>78</v>
      </c>
      <c r="G1338" s="1" t="s">
        <v>185</v>
      </c>
      <c r="H1338" s="1" t="s">
        <v>71</v>
      </c>
      <c r="I1338">
        <v>1</v>
      </c>
      <c r="J1338" t="s">
        <v>246</v>
      </c>
      <c r="K1338" s="1" t="s">
        <v>174</v>
      </c>
      <c r="L1338" s="1" t="s">
        <v>162</v>
      </c>
      <c r="M1338">
        <v>27</v>
      </c>
      <c r="N1338">
        <v>0</v>
      </c>
      <c r="O1338">
        <v>0</v>
      </c>
      <c r="P1338">
        <v>0</v>
      </c>
      <c r="X1338" t="str">
        <f>Block[[#This Row],[服装]]&amp;Block[[#This Row],[名前]]&amp;Block[[#This Row],[レアリティ]]</f>
        <v>夏祭り2尾白アランICONIC</v>
      </c>
    </row>
    <row r="1339" spans="1:24" x14ac:dyDescent="0.25">
      <c r="A1339">
        <f>VLOOKUP(Block[[#This Row],[No用]],SetNo[[No.用]:[vlookup 用]],2,FALSE)</f>
        <v>342</v>
      </c>
      <c r="B1339">
        <f>IF(ROW()=2,1,IF(A1338&lt;&gt;Block[[#This Row],[No]],1,B1338+1))</f>
        <v>2</v>
      </c>
      <c r="C1339" s="1" t="s">
        <v>960</v>
      </c>
      <c r="D1339" s="1" t="s">
        <v>522</v>
      </c>
      <c r="E1339" s="1" t="s">
        <v>73</v>
      </c>
      <c r="F1339" s="1" t="s">
        <v>78</v>
      </c>
      <c r="G1339" s="1" t="s">
        <v>185</v>
      </c>
      <c r="H1339" s="1" t="s">
        <v>71</v>
      </c>
      <c r="I1339">
        <v>1</v>
      </c>
      <c r="J1339" t="s">
        <v>246</v>
      </c>
      <c r="K1339" s="1" t="s">
        <v>175</v>
      </c>
      <c r="L1339" s="1" t="s">
        <v>162</v>
      </c>
      <c r="M1339">
        <v>27</v>
      </c>
      <c r="N1339">
        <v>0</v>
      </c>
      <c r="O1339">
        <v>0</v>
      </c>
      <c r="P1339">
        <v>0</v>
      </c>
      <c r="X1339" t="str">
        <f>Block[[#This Row],[服装]]&amp;Block[[#This Row],[名前]]&amp;Block[[#This Row],[レアリティ]]</f>
        <v>夏祭り2尾白アランICONIC</v>
      </c>
    </row>
    <row r="1340" spans="1:24" x14ac:dyDescent="0.25">
      <c r="A1340">
        <f>VLOOKUP(Block[[#This Row],[No用]],SetNo[[No.用]:[vlookup 用]],2,FALSE)</f>
        <v>342</v>
      </c>
      <c r="B1340">
        <f>IF(ROW()=2,1,IF(A1339&lt;&gt;Block[[#This Row],[No]],1,B1339+1))</f>
        <v>3</v>
      </c>
      <c r="C1340" s="1" t="s">
        <v>960</v>
      </c>
      <c r="D1340" s="1" t="s">
        <v>522</v>
      </c>
      <c r="E1340" s="1" t="s">
        <v>73</v>
      </c>
      <c r="F1340" s="1" t="s">
        <v>78</v>
      </c>
      <c r="G1340" s="1" t="s">
        <v>185</v>
      </c>
      <c r="H1340" s="1" t="s">
        <v>71</v>
      </c>
      <c r="I1340">
        <v>1</v>
      </c>
      <c r="J1340" t="s">
        <v>246</v>
      </c>
      <c r="K1340" s="1" t="s">
        <v>177</v>
      </c>
      <c r="L1340" s="1" t="s">
        <v>162</v>
      </c>
      <c r="M1340">
        <v>27</v>
      </c>
      <c r="N1340">
        <v>0</v>
      </c>
      <c r="O1340">
        <v>0</v>
      </c>
      <c r="P1340">
        <v>0</v>
      </c>
      <c r="X1340" t="str">
        <f>Block[[#This Row],[服装]]&amp;Block[[#This Row],[名前]]&amp;Block[[#This Row],[レアリティ]]</f>
        <v>夏祭り2尾白アランICONIC</v>
      </c>
    </row>
    <row r="1341" spans="1:24" x14ac:dyDescent="0.25">
      <c r="A1341">
        <f>VLOOKUP(Block[[#This Row],[No用]],SetNo[[No.用]:[vlookup 用]],2,FALSE)</f>
        <v>342</v>
      </c>
      <c r="B1341">
        <f>IF(ROW()=2,1,IF(A1340&lt;&gt;Block[[#This Row],[No]],1,B1340+1))</f>
        <v>4</v>
      </c>
      <c r="C1341" s="1" t="s">
        <v>960</v>
      </c>
      <c r="D1341" s="1" t="s">
        <v>522</v>
      </c>
      <c r="E1341" s="1" t="s">
        <v>73</v>
      </c>
      <c r="F1341" s="1" t="s">
        <v>78</v>
      </c>
      <c r="G1341" s="1" t="s">
        <v>185</v>
      </c>
      <c r="H1341" s="1" t="s">
        <v>71</v>
      </c>
      <c r="I1341">
        <v>1</v>
      </c>
      <c r="J1341" t="s">
        <v>246</v>
      </c>
      <c r="K1341" s="1" t="s">
        <v>247</v>
      </c>
      <c r="L1341" s="1" t="s">
        <v>162</v>
      </c>
      <c r="M1341">
        <v>27</v>
      </c>
      <c r="N1341">
        <v>0</v>
      </c>
      <c r="O1341">
        <v>0</v>
      </c>
      <c r="P1341">
        <v>0</v>
      </c>
      <c r="X1341" t="str">
        <f>Block[[#This Row],[服装]]&amp;Block[[#This Row],[名前]]&amp;Block[[#This Row],[レアリティ]]</f>
        <v>夏祭り2尾白アランICONIC</v>
      </c>
    </row>
    <row r="1342" spans="1:24" x14ac:dyDescent="0.25">
      <c r="A1342">
        <f>VLOOKUP(Block[[#This Row],[No用]],SetNo[[No.用]:[vlookup 用]],2,FALSE)</f>
        <v>343</v>
      </c>
      <c r="B1342">
        <f>IF(ROW()=2,1,IF(A1341&lt;&gt;Block[[#This Row],[No]],1,B1341+1))</f>
        <v>1</v>
      </c>
      <c r="C1342" t="s">
        <v>108</v>
      </c>
      <c r="D1342" s="1" t="s">
        <v>524</v>
      </c>
      <c r="E1342" t="s">
        <v>77</v>
      </c>
      <c r="F1342" s="1" t="s">
        <v>80</v>
      </c>
      <c r="G1342" t="s">
        <v>185</v>
      </c>
      <c r="H1342" t="s">
        <v>71</v>
      </c>
      <c r="I1342">
        <v>0</v>
      </c>
      <c r="J1342" t="s">
        <v>246</v>
      </c>
      <c r="M1342">
        <v>0</v>
      </c>
      <c r="N1342">
        <v>0</v>
      </c>
      <c r="O1342">
        <v>0</v>
      </c>
      <c r="P1342">
        <v>0</v>
      </c>
      <c r="X1342" t="str">
        <f>Block[[#This Row],[服装]]&amp;Block[[#This Row],[名前]]&amp;Block[[#This Row],[レアリティ]]</f>
        <v>ユニフォーム赤木路成ICONIC</v>
      </c>
    </row>
    <row r="1343" spans="1:24" x14ac:dyDescent="0.25">
      <c r="A1343">
        <f>VLOOKUP(Block[[#This Row],[No用]],SetNo[[No.用]:[vlookup 用]],2,FALSE)</f>
        <v>344</v>
      </c>
      <c r="B1343">
        <f>IF(ROW()=2,1,IF(A1342&lt;&gt;Block[[#This Row],[No]],1,B1342+1))</f>
        <v>1</v>
      </c>
      <c r="C1343" s="1" t="s">
        <v>790</v>
      </c>
      <c r="D1343" s="1" t="s">
        <v>524</v>
      </c>
      <c r="E1343" s="1" t="s">
        <v>73</v>
      </c>
      <c r="F1343" s="1" t="s">
        <v>80</v>
      </c>
      <c r="G1343" s="1" t="s">
        <v>185</v>
      </c>
      <c r="H1343" s="1" t="s">
        <v>71</v>
      </c>
      <c r="I1343">
        <v>0</v>
      </c>
      <c r="J1343" t="s">
        <v>246</v>
      </c>
      <c r="M1343">
        <v>0</v>
      </c>
      <c r="N1343">
        <v>0</v>
      </c>
      <c r="O1343">
        <v>0</v>
      </c>
      <c r="P1343">
        <v>0</v>
      </c>
      <c r="X1343" t="str">
        <f>Block[[#This Row],[服装]]&amp;Block[[#This Row],[名前]]&amp;Block[[#This Row],[レアリティ]]</f>
        <v>Xmas2赤木路成ICONIC</v>
      </c>
    </row>
    <row r="1344" spans="1:24" x14ac:dyDescent="0.25">
      <c r="A1344">
        <f>VLOOKUP(Block[[#This Row],[No用]],SetNo[[No.用]:[vlookup 用]],2,FALSE)</f>
        <v>345</v>
      </c>
      <c r="B1344">
        <f>IF(ROW()=2,1,IF(A1343&lt;&gt;Block[[#This Row],[No]],1,B1343+1))</f>
        <v>1</v>
      </c>
      <c r="C1344" t="s">
        <v>108</v>
      </c>
      <c r="D1344" s="1" t="s">
        <v>526</v>
      </c>
      <c r="E1344" t="s">
        <v>77</v>
      </c>
      <c r="F1344" s="1" t="s">
        <v>82</v>
      </c>
      <c r="G1344" t="s">
        <v>185</v>
      </c>
      <c r="H1344" t="s">
        <v>71</v>
      </c>
      <c r="I1344">
        <v>1</v>
      </c>
      <c r="J1344" t="s">
        <v>246</v>
      </c>
      <c r="K1344" s="1" t="s">
        <v>174</v>
      </c>
      <c r="L1344" s="1" t="s">
        <v>173</v>
      </c>
      <c r="M1344">
        <v>38</v>
      </c>
      <c r="N1344">
        <v>0</v>
      </c>
      <c r="O1344">
        <v>0</v>
      </c>
      <c r="P1344">
        <v>0</v>
      </c>
      <c r="X1344" t="str">
        <f>Block[[#This Row],[服装]]&amp;Block[[#This Row],[名前]]&amp;Block[[#This Row],[レアリティ]]</f>
        <v>ユニフォーム大耳練ICONIC</v>
      </c>
    </row>
    <row r="1345" spans="1:24" x14ac:dyDescent="0.25">
      <c r="A1345">
        <f>VLOOKUP(Block[[#This Row],[No用]],SetNo[[No.用]:[vlookup 用]],2,FALSE)</f>
        <v>345</v>
      </c>
      <c r="B1345">
        <f>IF(ROW()=2,1,IF(A1344&lt;&gt;Block[[#This Row],[No]],1,B1344+1))</f>
        <v>2</v>
      </c>
      <c r="C1345" t="s">
        <v>108</v>
      </c>
      <c r="D1345" s="1" t="s">
        <v>526</v>
      </c>
      <c r="E1345" t="s">
        <v>77</v>
      </c>
      <c r="F1345" s="1" t="s">
        <v>82</v>
      </c>
      <c r="G1345" t="s">
        <v>185</v>
      </c>
      <c r="H1345" t="s">
        <v>71</v>
      </c>
      <c r="I1345">
        <v>1</v>
      </c>
      <c r="J1345" t="s">
        <v>246</v>
      </c>
      <c r="K1345" s="1" t="s">
        <v>175</v>
      </c>
      <c r="L1345" s="1" t="s">
        <v>173</v>
      </c>
      <c r="M1345">
        <v>38</v>
      </c>
      <c r="N1345">
        <v>0</v>
      </c>
      <c r="O1345">
        <v>0</v>
      </c>
      <c r="P1345">
        <v>0</v>
      </c>
      <c r="X1345" t="str">
        <f>Block[[#This Row],[服装]]&amp;Block[[#This Row],[名前]]&amp;Block[[#This Row],[レアリティ]]</f>
        <v>ユニフォーム大耳練ICONIC</v>
      </c>
    </row>
    <row r="1346" spans="1:24" x14ac:dyDescent="0.25">
      <c r="A1346">
        <f>VLOOKUP(Block[[#This Row],[No用]],SetNo[[No.用]:[vlookup 用]],2,FALSE)</f>
        <v>345</v>
      </c>
      <c r="B1346">
        <f>IF(ROW()=2,1,IF(A1345&lt;&gt;Block[[#This Row],[No]],1,B1345+1))</f>
        <v>3</v>
      </c>
      <c r="C1346" t="s">
        <v>108</v>
      </c>
      <c r="D1346" s="1" t="s">
        <v>526</v>
      </c>
      <c r="E1346" t="s">
        <v>77</v>
      </c>
      <c r="F1346" s="1" t="s">
        <v>82</v>
      </c>
      <c r="G1346" t="s">
        <v>185</v>
      </c>
      <c r="H1346" t="s">
        <v>71</v>
      </c>
      <c r="I1346">
        <v>1</v>
      </c>
      <c r="J1346" t="s">
        <v>246</v>
      </c>
      <c r="K1346" s="1" t="s">
        <v>176</v>
      </c>
      <c r="L1346" s="1" t="s">
        <v>173</v>
      </c>
      <c r="M1346">
        <v>41</v>
      </c>
      <c r="N1346">
        <v>0</v>
      </c>
      <c r="O1346">
        <v>0</v>
      </c>
      <c r="P1346">
        <v>0</v>
      </c>
      <c r="X1346" t="str">
        <f>Block[[#This Row],[服装]]&amp;Block[[#This Row],[名前]]&amp;Block[[#This Row],[レアリティ]]</f>
        <v>ユニフォーム大耳練ICONIC</v>
      </c>
    </row>
    <row r="1347" spans="1:24" x14ac:dyDescent="0.25">
      <c r="A1347">
        <f>VLOOKUP(Block[[#This Row],[No用]],SetNo[[No.用]:[vlookup 用]],2,FALSE)</f>
        <v>345</v>
      </c>
      <c r="B1347">
        <f>IF(ROW()=2,1,IF(A1346&lt;&gt;Block[[#This Row],[No]],1,B1346+1))</f>
        <v>4</v>
      </c>
      <c r="C1347" t="s">
        <v>108</v>
      </c>
      <c r="D1347" s="1" t="s">
        <v>526</v>
      </c>
      <c r="E1347" t="s">
        <v>77</v>
      </c>
      <c r="F1347" s="1" t="s">
        <v>82</v>
      </c>
      <c r="G1347" t="s">
        <v>185</v>
      </c>
      <c r="H1347" t="s">
        <v>71</v>
      </c>
      <c r="I1347">
        <v>1</v>
      </c>
      <c r="J1347" t="s">
        <v>246</v>
      </c>
      <c r="K1347" s="1" t="s">
        <v>179</v>
      </c>
      <c r="L1347" s="1" t="s">
        <v>162</v>
      </c>
      <c r="M1347">
        <v>35</v>
      </c>
      <c r="N1347">
        <v>0</v>
      </c>
      <c r="O1347">
        <v>0</v>
      </c>
      <c r="P1347">
        <v>0</v>
      </c>
      <c r="X1347" t="str">
        <f>Block[[#This Row],[服装]]&amp;Block[[#This Row],[名前]]&amp;Block[[#This Row],[レアリティ]]</f>
        <v>ユニフォーム大耳練ICONIC</v>
      </c>
    </row>
    <row r="1348" spans="1:24" x14ac:dyDescent="0.25">
      <c r="A1348">
        <f>VLOOKUP(Block[[#This Row],[No用]],SetNo[[No.用]:[vlookup 用]],2,FALSE)</f>
        <v>345</v>
      </c>
      <c r="B1348">
        <f>IF(ROW()=2,1,IF(A1347&lt;&gt;Block[[#This Row],[No]],1,B1347+1))</f>
        <v>5</v>
      </c>
      <c r="C1348" t="s">
        <v>108</v>
      </c>
      <c r="D1348" s="1" t="s">
        <v>526</v>
      </c>
      <c r="E1348" t="s">
        <v>77</v>
      </c>
      <c r="F1348" s="1" t="s">
        <v>82</v>
      </c>
      <c r="G1348" t="s">
        <v>185</v>
      </c>
      <c r="H1348" t="s">
        <v>71</v>
      </c>
      <c r="I1348">
        <v>1</v>
      </c>
      <c r="J1348" t="s">
        <v>246</v>
      </c>
      <c r="K1348" s="1" t="s">
        <v>177</v>
      </c>
      <c r="L1348" s="1" t="s">
        <v>162</v>
      </c>
      <c r="M1348">
        <v>35</v>
      </c>
      <c r="N1348">
        <v>0</v>
      </c>
      <c r="O1348">
        <v>0</v>
      </c>
      <c r="P1348">
        <v>0</v>
      </c>
      <c r="X1348" t="str">
        <f>Block[[#This Row],[服装]]&amp;Block[[#This Row],[名前]]&amp;Block[[#This Row],[レアリティ]]</f>
        <v>ユニフォーム大耳練ICONIC</v>
      </c>
    </row>
    <row r="1349" spans="1:24" x14ac:dyDescent="0.25">
      <c r="A1349">
        <f>VLOOKUP(Block[[#This Row],[No用]],SetNo[[No.用]:[vlookup 用]],2,FALSE)</f>
        <v>345</v>
      </c>
      <c r="B1349">
        <f>IF(ROW()=2,1,IF(A1348&lt;&gt;Block[[#This Row],[No]],1,B1348+1))</f>
        <v>6</v>
      </c>
      <c r="C1349" t="s">
        <v>108</v>
      </c>
      <c r="D1349" s="1" t="s">
        <v>526</v>
      </c>
      <c r="E1349" t="s">
        <v>77</v>
      </c>
      <c r="F1349" s="1" t="s">
        <v>82</v>
      </c>
      <c r="G1349" t="s">
        <v>185</v>
      </c>
      <c r="H1349" t="s">
        <v>71</v>
      </c>
      <c r="I1349">
        <v>1</v>
      </c>
      <c r="J1349" t="s">
        <v>246</v>
      </c>
      <c r="K1349" s="1" t="s">
        <v>247</v>
      </c>
      <c r="L1349" s="1" t="s">
        <v>162</v>
      </c>
      <c r="M1349">
        <v>33</v>
      </c>
      <c r="N1349">
        <v>0</v>
      </c>
      <c r="O1349">
        <v>0</v>
      </c>
      <c r="P1349">
        <v>0</v>
      </c>
      <c r="X1349" t="str">
        <f>Block[[#This Row],[服装]]&amp;Block[[#This Row],[名前]]&amp;Block[[#This Row],[レアリティ]]</f>
        <v>ユニフォーム大耳練ICONIC</v>
      </c>
    </row>
    <row r="1350" spans="1:24" x14ac:dyDescent="0.25">
      <c r="A1350">
        <f>VLOOKUP(Block[[#This Row],[No用]],SetNo[[No.用]:[vlookup 用]],2,FALSE)</f>
        <v>345</v>
      </c>
      <c r="B1350">
        <f>IF(ROW()=2,1,IF(A1349&lt;&gt;Block[[#This Row],[No]],1,B1349+1))</f>
        <v>7</v>
      </c>
      <c r="C1350" t="s">
        <v>108</v>
      </c>
      <c r="D1350" s="1" t="s">
        <v>526</v>
      </c>
      <c r="E1350" t="s">
        <v>77</v>
      </c>
      <c r="F1350" s="1" t="s">
        <v>82</v>
      </c>
      <c r="G1350" t="s">
        <v>185</v>
      </c>
      <c r="H1350" t="s">
        <v>71</v>
      </c>
      <c r="I1350">
        <v>1</v>
      </c>
      <c r="J1350" t="s">
        <v>246</v>
      </c>
      <c r="K1350" s="1" t="s">
        <v>183</v>
      </c>
      <c r="L1350" s="1" t="s">
        <v>224</v>
      </c>
      <c r="M1350">
        <v>47</v>
      </c>
      <c r="N1350">
        <v>0</v>
      </c>
      <c r="O1350">
        <v>57</v>
      </c>
      <c r="P1350">
        <v>0</v>
      </c>
      <c r="W1350" s="1" t="s">
        <v>1492</v>
      </c>
      <c r="X1350" t="str">
        <f>Block[[#This Row],[服装]]&amp;Block[[#This Row],[名前]]&amp;Block[[#This Row],[レアリティ]]</f>
        <v>ユニフォーム大耳練ICONIC</v>
      </c>
    </row>
    <row r="1351" spans="1:24" x14ac:dyDescent="0.25">
      <c r="A1351">
        <f>VLOOKUP(Block[[#This Row],[No用]],SetNo[[No.用]:[vlookup 用]],2,FALSE)</f>
        <v>346</v>
      </c>
      <c r="B1351">
        <f>IF(ROW()=2,1,IF(A1350&lt;&gt;Block[[#This Row],[No]],1,B1350+1))</f>
        <v>1</v>
      </c>
      <c r="C1351" s="1" t="s">
        <v>1446</v>
      </c>
      <c r="D1351" s="1" t="s">
        <v>526</v>
      </c>
      <c r="E1351" s="1" t="s">
        <v>73</v>
      </c>
      <c r="F1351" s="1" t="s">
        <v>82</v>
      </c>
      <c r="G1351" s="1" t="s">
        <v>185</v>
      </c>
      <c r="H1351" s="1" t="s">
        <v>71</v>
      </c>
      <c r="I1351">
        <v>1</v>
      </c>
      <c r="J1351" t="s">
        <v>246</v>
      </c>
      <c r="K1351" s="1" t="s">
        <v>174</v>
      </c>
      <c r="L1351" s="1" t="s">
        <v>173</v>
      </c>
      <c r="M1351">
        <v>38</v>
      </c>
      <c r="N1351">
        <v>0</v>
      </c>
      <c r="O1351">
        <v>0</v>
      </c>
      <c r="P1351">
        <v>0</v>
      </c>
      <c r="X1351" t="str">
        <f>Block[[#This Row],[服装]]&amp;Block[[#This Row],[名前]]&amp;Block[[#This Row],[レアリティ]]</f>
        <v>和装体験大耳練ICONIC</v>
      </c>
    </row>
    <row r="1352" spans="1:24" x14ac:dyDescent="0.25">
      <c r="A1352">
        <f>VLOOKUP(Block[[#This Row],[No用]],SetNo[[No.用]:[vlookup 用]],2,FALSE)</f>
        <v>346</v>
      </c>
      <c r="B1352">
        <f>IF(ROW()=2,1,IF(A1351&lt;&gt;Block[[#This Row],[No]],1,B1351+1))</f>
        <v>2</v>
      </c>
      <c r="C1352" s="1" t="s">
        <v>1446</v>
      </c>
      <c r="D1352" s="1" t="s">
        <v>526</v>
      </c>
      <c r="E1352" s="1" t="s">
        <v>73</v>
      </c>
      <c r="F1352" s="1" t="s">
        <v>82</v>
      </c>
      <c r="G1352" s="1" t="s">
        <v>185</v>
      </c>
      <c r="H1352" s="1" t="s">
        <v>71</v>
      </c>
      <c r="I1352">
        <v>1</v>
      </c>
      <c r="J1352" t="s">
        <v>246</v>
      </c>
      <c r="K1352" s="1" t="s">
        <v>175</v>
      </c>
      <c r="L1352" s="1" t="s">
        <v>173</v>
      </c>
      <c r="M1352">
        <v>38</v>
      </c>
      <c r="N1352">
        <v>0</v>
      </c>
      <c r="O1352">
        <v>0</v>
      </c>
      <c r="P1352">
        <v>0</v>
      </c>
      <c r="X1352" t="str">
        <f>Block[[#This Row],[服装]]&amp;Block[[#This Row],[名前]]&amp;Block[[#This Row],[レアリティ]]</f>
        <v>和装体験大耳練ICONIC</v>
      </c>
    </row>
    <row r="1353" spans="1:24" x14ac:dyDescent="0.25">
      <c r="A1353">
        <f>VLOOKUP(Block[[#This Row],[No用]],SetNo[[No.用]:[vlookup 用]],2,FALSE)</f>
        <v>346</v>
      </c>
      <c r="B1353">
        <f>IF(ROW()=2,1,IF(A1352&lt;&gt;Block[[#This Row],[No]],1,B1352+1))</f>
        <v>3</v>
      </c>
      <c r="C1353" s="1" t="s">
        <v>1446</v>
      </c>
      <c r="D1353" s="1" t="s">
        <v>526</v>
      </c>
      <c r="E1353" s="1" t="s">
        <v>73</v>
      </c>
      <c r="F1353" s="1" t="s">
        <v>82</v>
      </c>
      <c r="G1353" s="1" t="s">
        <v>185</v>
      </c>
      <c r="H1353" s="1" t="s">
        <v>71</v>
      </c>
      <c r="I1353">
        <v>1</v>
      </c>
      <c r="J1353" t="s">
        <v>246</v>
      </c>
      <c r="K1353" s="1" t="s">
        <v>176</v>
      </c>
      <c r="L1353" s="1" t="s">
        <v>173</v>
      </c>
      <c r="M1353">
        <v>41</v>
      </c>
      <c r="N1353">
        <v>0</v>
      </c>
      <c r="O1353">
        <v>0</v>
      </c>
      <c r="P1353">
        <v>0</v>
      </c>
      <c r="X1353" t="str">
        <f>Block[[#This Row],[服装]]&amp;Block[[#This Row],[名前]]&amp;Block[[#This Row],[レアリティ]]</f>
        <v>和装体験大耳練ICONIC</v>
      </c>
    </row>
    <row r="1354" spans="1:24" x14ac:dyDescent="0.25">
      <c r="A1354">
        <f>VLOOKUP(Block[[#This Row],[No用]],SetNo[[No.用]:[vlookup 用]],2,FALSE)</f>
        <v>346</v>
      </c>
      <c r="B1354">
        <f>IF(ROW()=2,1,IF(A1353&lt;&gt;Block[[#This Row],[No]],1,B1353+1))</f>
        <v>4</v>
      </c>
      <c r="C1354" s="1" t="s">
        <v>1446</v>
      </c>
      <c r="D1354" s="1" t="s">
        <v>526</v>
      </c>
      <c r="E1354" s="1" t="s">
        <v>73</v>
      </c>
      <c r="F1354" s="1" t="s">
        <v>82</v>
      </c>
      <c r="G1354" s="1" t="s">
        <v>185</v>
      </c>
      <c r="H1354" s="1" t="s">
        <v>71</v>
      </c>
      <c r="I1354">
        <v>1</v>
      </c>
      <c r="J1354" t="s">
        <v>246</v>
      </c>
      <c r="K1354" s="1" t="s">
        <v>179</v>
      </c>
      <c r="L1354" s="1" t="s">
        <v>178</v>
      </c>
      <c r="M1354">
        <v>38</v>
      </c>
      <c r="N1354">
        <v>0</v>
      </c>
      <c r="O1354">
        <v>0</v>
      </c>
      <c r="P1354">
        <v>0</v>
      </c>
      <c r="X1354" t="str">
        <f>Block[[#This Row],[服装]]&amp;Block[[#This Row],[名前]]&amp;Block[[#This Row],[レアリティ]]</f>
        <v>和装体験大耳練ICONIC</v>
      </c>
    </row>
    <row r="1355" spans="1:24" x14ac:dyDescent="0.25">
      <c r="A1355">
        <f>VLOOKUP(Block[[#This Row],[No用]],SetNo[[No.用]:[vlookup 用]],2,FALSE)</f>
        <v>346</v>
      </c>
      <c r="B1355">
        <f>IF(ROW()=2,1,IF(A1354&lt;&gt;Block[[#This Row],[No]],1,B1354+1))</f>
        <v>5</v>
      </c>
      <c r="C1355" s="1" t="s">
        <v>1446</v>
      </c>
      <c r="D1355" s="1" t="s">
        <v>526</v>
      </c>
      <c r="E1355" s="1" t="s">
        <v>73</v>
      </c>
      <c r="F1355" s="1" t="s">
        <v>82</v>
      </c>
      <c r="G1355" s="1" t="s">
        <v>185</v>
      </c>
      <c r="H1355" s="1" t="s">
        <v>71</v>
      </c>
      <c r="I1355">
        <v>1</v>
      </c>
      <c r="J1355" t="s">
        <v>246</v>
      </c>
      <c r="K1355" s="1" t="s">
        <v>177</v>
      </c>
      <c r="L1355" s="1" t="s">
        <v>162</v>
      </c>
      <c r="M1355">
        <v>35</v>
      </c>
      <c r="N1355">
        <v>0</v>
      </c>
      <c r="O1355">
        <v>0</v>
      </c>
      <c r="P1355">
        <v>0</v>
      </c>
      <c r="X1355" t="str">
        <f>Block[[#This Row],[服装]]&amp;Block[[#This Row],[名前]]&amp;Block[[#This Row],[レアリティ]]</f>
        <v>和装体験大耳練ICONIC</v>
      </c>
    </row>
    <row r="1356" spans="1:24" x14ac:dyDescent="0.25">
      <c r="A1356">
        <f>VLOOKUP(Block[[#This Row],[No用]],SetNo[[No.用]:[vlookup 用]],2,FALSE)</f>
        <v>346</v>
      </c>
      <c r="B1356">
        <f>IF(ROW()=2,1,IF(A1355&lt;&gt;Block[[#This Row],[No]],1,B1355+1))</f>
        <v>6</v>
      </c>
      <c r="C1356" s="1" t="s">
        <v>1446</v>
      </c>
      <c r="D1356" s="1" t="s">
        <v>526</v>
      </c>
      <c r="E1356" s="1" t="s">
        <v>73</v>
      </c>
      <c r="F1356" s="1" t="s">
        <v>82</v>
      </c>
      <c r="G1356" s="1" t="s">
        <v>185</v>
      </c>
      <c r="H1356" s="1" t="s">
        <v>71</v>
      </c>
      <c r="I1356">
        <v>1</v>
      </c>
      <c r="J1356" t="s">
        <v>246</v>
      </c>
      <c r="K1356" s="1" t="s">
        <v>247</v>
      </c>
      <c r="L1356" s="1" t="s">
        <v>162</v>
      </c>
      <c r="M1356">
        <v>33</v>
      </c>
      <c r="N1356">
        <v>0</v>
      </c>
      <c r="O1356">
        <v>0</v>
      </c>
      <c r="P1356">
        <v>0</v>
      </c>
      <c r="X1356" t="str">
        <f>Block[[#This Row],[服装]]&amp;Block[[#This Row],[名前]]&amp;Block[[#This Row],[レアリティ]]</f>
        <v>和装体験大耳練ICONIC</v>
      </c>
    </row>
    <row r="1357" spans="1:24" x14ac:dyDescent="0.25">
      <c r="A1357">
        <f>VLOOKUP(Block[[#This Row],[No用]],SetNo[[No.用]:[vlookup 用]],2,FALSE)</f>
        <v>346</v>
      </c>
      <c r="B1357">
        <f>IF(ROW()=2,1,IF(A1356&lt;&gt;Block[[#This Row],[No]],1,B1356+1))</f>
        <v>7</v>
      </c>
      <c r="C1357" s="1" t="s">
        <v>1446</v>
      </c>
      <c r="D1357" s="1" t="s">
        <v>526</v>
      </c>
      <c r="E1357" s="1" t="s">
        <v>73</v>
      </c>
      <c r="F1357" s="1" t="s">
        <v>82</v>
      </c>
      <c r="G1357" s="1" t="s">
        <v>185</v>
      </c>
      <c r="H1357" s="1" t="s">
        <v>71</v>
      </c>
      <c r="I1357">
        <v>1</v>
      </c>
      <c r="J1357" t="s">
        <v>246</v>
      </c>
      <c r="K1357" s="1" t="s">
        <v>183</v>
      </c>
      <c r="L1357" s="1" t="s">
        <v>224</v>
      </c>
      <c r="M1357">
        <v>47</v>
      </c>
      <c r="N1357">
        <v>0</v>
      </c>
      <c r="O1357">
        <v>0</v>
      </c>
      <c r="P1357">
        <v>0</v>
      </c>
      <c r="W1357" s="1" t="s">
        <v>1492</v>
      </c>
      <c r="X1357" t="str">
        <f>Block[[#This Row],[服装]]&amp;Block[[#This Row],[名前]]&amp;Block[[#This Row],[レアリティ]]</f>
        <v>和装体験大耳練ICONIC</v>
      </c>
    </row>
    <row r="1358" spans="1:24" x14ac:dyDescent="0.25">
      <c r="A1358">
        <f>VLOOKUP(Block[[#This Row],[No用]],SetNo[[No.用]:[vlookup 用]],2,FALSE)</f>
        <v>346</v>
      </c>
      <c r="B1358">
        <f>IF(ROW()=2,1,IF(A1357&lt;&gt;Block[[#This Row],[No]],1,B1357+1))</f>
        <v>8</v>
      </c>
      <c r="C1358" s="1" t="s">
        <v>1446</v>
      </c>
      <c r="D1358" s="1" t="s">
        <v>526</v>
      </c>
      <c r="E1358" s="1" t="s">
        <v>73</v>
      </c>
      <c r="F1358" s="1" t="s">
        <v>82</v>
      </c>
      <c r="G1358" s="1" t="s">
        <v>185</v>
      </c>
      <c r="H1358" s="1" t="s">
        <v>71</v>
      </c>
      <c r="I1358">
        <v>1</v>
      </c>
      <c r="J1358" t="s">
        <v>246</v>
      </c>
      <c r="K1358" s="1" t="s">
        <v>179</v>
      </c>
      <c r="L1358" s="1" t="s">
        <v>224</v>
      </c>
      <c r="M1358">
        <v>47</v>
      </c>
      <c r="N1358">
        <v>0</v>
      </c>
      <c r="O1358">
        <v>57</v>
      </c>
      <c r="P1358">
        <v>0</v>
      </c>
      <c r="W1358" s="1" t="s">
        <v>1493</v>
      </c>
      <c r="X1358" t="str">
        <f>Block[[#This Row],[服装]]&amp;Block[[#This Row],[名前]]&amp;Block[[#This Row],[レアリティ]]</f>
        <v>和装体験大耳練ICONIC</v>
      </c>
    </row>
    <row r="1359" spans="1:24" x14ac:dyDescent="0.25">
      <c r="A1359">
        <f>VLOOKUP(Block[[#This Row],[No用]],SetNo[[No.用]:[vlookup 用]],2,FALSE)</f>
        <v>346</v>
      </c>
      <c r="B1359">
        <f>IF(ROW()=2,1,IF(A1358&lt;&gt;Block[[#This Row],[No]],1,B1358+1))</f>
        <v>9</v>
      </c>
      <c r="C1359" s="1" t="s">
        <v>1446</v>
      </c>
      <c r="D1359" s="1" t="s">
        <v>526</v>
      </c>
      <c r="E1359" s="1" t="s">
        <v>73</v>
      </c>
      <c r="F1359" s="1" t="s">
        <v>82</v>
      </c>
      <c r="G1359" s="1" t="s">
        <v>185</v>
      </c>
      <c r="H1359" s="1" t="s">
        <v>71</v>
      </c>
      <c r="I1359">
        <v>1</v>
      </c>
      <c r="J1359" t="s">
        <v>246</v>
      </c>
      <c r="K1359" s="1" t="s">
        <v>792</v>
      </c>
      <c r="L1359" s="1" t="s">
        <v>224</v>
      </c>
      <c r="M1359">
        <v>47</v>
      </c>
      <c r="N1359">
        <v>0</v>
      </c>
      <c r="O1359">
        <v>57</v>
      </c>
      <c r="P1359">
        <v>0</v>
      </c>
      <c r="R1359" s="1" t="s">
        <v>923</v>
      </c>
      <c r="S1359" s="1">
        <v>15</v>
      </c>
      <c r="T1359" s="1">
        <v>30.19</v>
      </c>
      <c r="U1359" s="1">
        <v>18</v>
      </c>
      <c r="V1359" s="1">
        <v>35.15</v>
      </c>
      <c r="W1359" s="1" t="s">
        <v>1494</v>
      </c>
      <c r="X1359" t="str">
        <f>Block[[#This Row],[服装]]&amp;Block[[#This Row],[名前]]&amp;Block[[#This Row],[レアリティ]]</f>
        <v>和装体験大耳練ICONIC</v>
      </c>
    </row>
    <row r="1360" spans="1:24" x14ac:dyDescent="0.25">
      <c r="A1360">
        <f>VLOOKUP(Block[[#This Row],[No用]],SetNo[[No.用]:[vlookup 用]],2,FALSE)</f>
        <v>347</v>
      </c>
      <c r="B1360">
        <f>IF(ROW()=2,1,IF(A1350&lt;&gt;Block[[#This Row],[No]],1,B1350+1))</f>
        <v>1</v>
      </c>
      <c r="C1360" t="s">
        <v>108</v>
      </c>
      <c r="D1360" s="1" t="s">
        <v>528</v>
      </c>
      <c r="E1360" t="s">
        <v>77</v>
      </c>
      <c r="F1360" s="1" t="s">
        <v>78</v>
      </c>
      <c r="G1360" t="s">
        <v>185</v>
      </c>
      <c r="H1360" t="s">
        <v>71</v>
      </c>
      <c r="I1360">
        <v>1</v>
      </c>
      <c r="J1360" t="s">
        <v>246</v>
      </c>
      <c r="K1360" s="1" t="s">
        <v>174</v>
      </c>
      <c r="L1360" s="1" t="s">
        <v>162</v>
      </c>
      <c r="M1360">
        <v>26</v>
      </c>
      <c r="N1360">
        <v>0</v>
      </c>
      <c r="O1360">
        <v>57</v>
      </c>
      <c r="P1360">
        <v>0</v>
      </c>
      <c r="X1360" t="str">
        <f>Block[[#This Row],[服装]]&amp;Block[[#This Row],[名前]]&amp;Block[[#This Row],[レアリティ]]</f>
        <v>ユニフォーム理石平介ICONIC</v>
      </c>
    </row>
    <row r="1361" spans="1:24" x14ac:dyDescent="0.25">
      <c r="A1361">
        <f>VLOOKUP(Block[[#This Row],[No用]],SetNo[[No.用]:[vlookup 用]],2,FALSE)</f>
        <v>347</v>
      </c>
      <c r="B1361">
        <f>IF(ROW()=2,1,IF(A1360&lt;&gt;Block[[#This Row],[No]],1,B1360+1))</f>
        <v>2</v>
      </c>
      <c r="C1361" t="s">
        <v>108</v>
      </c>
      <c r="D1361" s="1" t="s">
        <v>528</v>
      </c>
      <c r="E1361" t="s">
        <v>77</v>
      </c>
      <c r="F1361" s="1" t="s">
        <v>78</v>
      </c>
      <c r="G1361" t="s">
        <v>185</v>
      </c>
      <c r="H1361" t="s">
        <v>71</v>
      </c>
      <c r="I1361">
        <v>1</v>
      </c>
      <c r="J1361" t="s">
        <v>246</v>
      </c>
      <c r="K1361" s="1" t="s">
        <v>175</v>
      </c>
      <c r="L1361" s="1" t="s">
        <v>162</v>
      </c>
      <c r="M1361">
        <v>26</v>
      </c>
      <c r="N1361">
        <v>0</v>
      </c>
      <c r="O1361">
        <v>0</v>
      </c>
      <c r="P1361">
        <v>0</v>
      </c>
      <c r="X1361" t="str">
        <f>Block[[#This Row],[服装]]&amp;Block[[#This Row],[名前]]&amp;Block[[#This Row],[レアリティ]]</f>
        <v>ユニフォーム理石平介ICONIC</v>
      </c>
    </row>
    <row r="1362" spans="1:24" x14ac:dyDescent="0.25">
      <c r="A1362">
        <f>VLOOKUP(Block[[#This Row],[No用]],SetNo[[No.用]:[vlookup 用]],2,FALSE)</f>
        <v>347</v>
      </c>
      <c r="B1362">
        <f>IF(ROW()=2,1,IF(A1361&lt;&gt;Block[[#This Row],[No]],1,B1361+1))</f>
        <v>3</v>
      </c>
      <c r="C1362" t="s">
        <v>108</v>
      </c>
      <c r="D1362" s="1" t="s">
        <v>528</v>
      </c>
      <c r="E1362" t="s">
        <v>77</v>
      </c>
      <c r="F1362" s="1" t="s">
        <v>78</v>
      </c>
      <c r="G1362" t="s">
        <v>185</v>
      </c>
      <c r="H1362" t="s">
        <v>71</v>
      </c>
      <c r="I1362">
        <v>1</v>
      </c>
      <c r="J1362" t="s">
        <v>246</v>
      </c>
      <c r="K1362" s="1" t="s">
        <v>177</v>
      </c>
      <c r="L1362" s="1" t="s">
        <v>162</v>
      </c>
      <c r="M1362">
        <v>26</v>
      </c>
      <c r="N1362">
        <v>0</v>
      </c>
      <c r="O1362">
        <v>0</v>
      </c>
      <c r="P1362">
        <v>0</v>
      </c>
      <c r="X1362" t="str">
        <f>Block[[#This Row],[服装]]&amp;Block[[#This Row],[名前]]&amp;Block[[#This Row],[レアリティ]]</f>
        <v>ユニフォーム理石平介ICONIC</v>
      </c>
    </row>
    <row r="1363" spans="1:24" x14ac:dyDescent="0.25">
      <c r="A1363">
        <f>VLOOKUP(Block[[#This Row],[No用]],SetNo[[No.用]:[vlookup 用]],2,FALSE)</f>
        <v>347</v>
      </c>
      <c r="B1363">
        <f>IF(ROW()=2,1,IF(A1362&lt;&gt;Block[[#This Row],[No]],1,B1362+1))</f>
        <v>4</v>
      </c>
      <c r="C1363" t="s">
        <v>108</v>
      </c>
      <c r="D1363" s="1" t="s">
        <v>528</v>
      </c>
      <c r="E1363" t="s">
        <v>77</v>
      </c>
      <c r="F1363" s="1" t="s">
        <v>78</v>
      </c>
      <c r="G1363" t="s">
        <v>185</v>
      </c>
      <c r="H1363" t="s">
        <v>71</v>
      </c>
      <c r="I1363">
        <v>1</v>
      </c>
      <c r="J1363" t="s">
        <v>246</v>
      </c>
      <c r="K1363" s="1" t="s">
        <v>247</v>
      </c>
      <c r="L1363" s="1" t="s">
        <v>162</v>
      </c>
      <c r="M1363">
        <v>26</v>
      </c>
      <c r="N1363">
        <v>0</v>
      </c>
      <c r="O1363">
        <v>0</v>
      </c>
      <c r="P1363">
        <v>0</v>
      </c>
      <c r="X1363" t="str">
        <f>Block[[#This Row],[服装]]&amp;Block[[#This Row],[名前]]&amp;Block[[#This Row],[レアリティ]]</f>
        <v>ユニフォーム理石平介ICONIC</v>
      </c>
    </row>
    <row r="1364" spans="1:24" x14ac:dyDescent="0.25">
      <c r="A1364">
        <f>VLOOKUP(Block[[#This Row],[No用]],SetNo[[No.用]:[vlookup 用]],2,FALSE)</f>
        <v>348</v>
      </c>
      <c r="B1364">
        <f>IF(ROW()=2,1,IF(A1363&lt;&gt;Block[[#This Row],[No]],1,B1363+1))</f>
        <v>1</v>
      </c>
      <c r="C1364" s="1" t="s">
        <v>108</v>
      </c>
      <c r="D1364" s="1" t="s">
        <v>671</v>
      </c>
      <c r="E1364" s="1" t="s">
        <v>77</v>
      </c>
      <c r="F1364" s="1" t="s">
        <v>78</v>
      </c>
      <c r="G1364" s="1" t="s">
        <v>185</v>
      </c>
      <c r="H1364" s="1" t="s">
        <v>71</v>
      </c>
      <c r="I1364">
        <v>1</v>
      </c>
      <c r="J1364" t="s">
        <v>246</v>
      </c>
      <c r="K1364" s="1" t="s">
        <v>174</v>
      </c>
      <c r="L1364" s="1" t="s">
        <v>162</v>
      </c>
      <c r="M1364">
        <v>27</v>
      </c>
      <c r="N1364">
        <v>0</v>
      </c>
      <c r="O1364">
        <v>0</v>
      </c>
      <c r="P1364">
        <v>0</v>
      </c>
      <c r="X1364" t="str">
        <f>Block[[#This Row],[服装]]&amp;Block[[#This Row],[名前]]&amp;Block[[#This Row],[レアリティ]]</f>
        <v>ユニフォーム銀島結ICONIC</v>
      </c>
    </row>
    <row r="1365" spans="1:24" x14ac:dyDescent="0.25">
      <c r="A1365">
        <f>VLOOKUP(Block[[#This Row],[No用]],SetNo[[No.用]:[vlookup 用]],2,FALSE)</f>
        <v>348</v>
      </c>
      <c r="B1365">
        <f>IF(ROW()=2,1,IF(A1364&lt;&gt;Block[[#This Row],[No]],1,B1364+1))</f>
        <v>2</v>
      </c>
      <c r="C1365" s="1" t="s">
        <v>108</v>
      </c>
      <c r="D1365" s="1" t="s">
        <v>671</v>
      </c>
      <c r="E1365" s="1" t="s">
        <v>77</v>
      </c>
      <c r="F1365" s="1" t="s">
        <v>78</v>
      </c>
      <c r="G1365" s="1" t="s">
        <v>185</v>
      </c>
      <c r="H1365" s="1" t="s">
        <v>71</v>
      </c>
      <c r="I1365">
        <v>1</v>
      </c>
      <c r="J1365" t="s">
        <v>246</v>
      </c>
      <c r="K1365" s="1" t="s">
        <v>175</v>
      </c>
      <c r="L1365" s="1" t="s">
        <v>162</v>
      </c>
      <c r="M1365">
        <v>27</v>
      </c>
      <c r="N1365">
        <v>0</v>
      </c>
      <c r="O1365">
        <v>0</v>
      </c>
      <c r="P1365">
        <v>0</v>
      </c>
      <c r="X1365" t="str">
        <f>Block[[#This Row],[服装]]&amp;Block[[#This Row],[名前]]&amp;Block[[#This Row],[レアリティ]]</f>
        <v>ユニフォーム銀島結ICONIC</v>
      </c>
    </row>
    <row r="1366" spans="1:24" x14ac:dyDescent="0.25">
      <c r="A1366">
        <f>VLOOKUP(Block[[#This Row],[No用]],SetNo[[No.用]:[vlookup 用]],2,FALSE)</f>
        <v>348</v>
      </c>
      <c r="B1366">
        <f>IF(ROW()=2,1,IF(A1365&lt;&gt;Block[[#This Row],[No]],1,B1365+1))</f>
        <v>3</v>
      </c>
      <c r="C1366" s="1" t="s">
        <v>108</v>
      </c>
      <c r="D1366" s="1" t="s">
        <v>671</v>
      </c>
      <c r="E1366" s="1" t="s">
        <v>77</v>
      </c>
      <c r="F1366" s="1" t="s">
        <v>78</v>
      </c>
      <c r="G1366" s="1" t="s">
        <v>185</v>
      </c>
      <c r="H1366" s="1" t="s">
        <v>71</v>
      </c>
      <c r="I1366">
        <v>1</v>
      </c>
      <c r="J1366" t="s">
        <v>246</v>
      </c>
      <c r="K1366" s="1" t="s">
        <v>247</v>
      </c>
      <c r="L1366" s="1" t="s">
        <v>162</v>
      </c>
      <c r="M1366">
        <v>27</v>
      </c>
      <c r="N1366">
        <v>0</v>
      </c>
      <c r="O1366">
        <v>0</v>
      </c>
      <c r="P1366">
        <v>0</v>
      </c>
      <c r="X1366" t="str">
        <f>Block[[#This Row],[服装]]&amp;Block[[#This Row],[名前]]&amp;Block[[#This Row],[レアリティ]]</f>
        <v>ユニフォーム銀島結ICONIC</v>
      </c>
    </row>
    <row r="1367" spans="1:24" x14ac:dyDescent="0.25">
      <c r="A1367">
        <f>VLOOKUP(Block[[#This Row],[No用]],SetNo[[No.用]:[vlookup 用]],2,FALSE)</f>
        <v>349</v>
      </c>
      <c r="B1367">
        <f>IF(ROW()=2,1,IF(A1366&lt;&gt;Block[[#This Row],[No]],1,B1366+1))</f>
        <v>1</v>
      </c>
      <c r="C1367" s="1" t="s">
        <v>790</v>
      </c>
      <c r="D1367" s="1" t="s">
        <v>671</v>
      </c>
      <c r="E1367" s="1" t="s">
        <v>73</v>
      </c>
      <c r="F1367" s="1" t="s">
        <v>78</v>
      </c>
      <c r="G1367" s="1" t="s">
        <v>185</v>
      </c>
      <c r="H1367" s="1" t="s">
        <v>71</v>
      </c>
      <c r="I1367">
        <v>1</v>
      </c>
      <c r="J1367" t="s">
        <v>246</v>
      </c>
      <c r="K1367" s="1" t="s">
        <v>174</v>
      </c>
      <c r="L1367" s="1" t="s">
        <v>162</v>
      </c>
      <c r="M1367">
        <v>27</v>
      </c>
      <c r="N1367">
        <v>0</v>
      </c>
      <c r="O1367">
        <v>0</v>
      </c>
      <c r="P1367">
        <v>0</v>
      </c>
      <c r="X1367" t="str">
        <f>Block[[#This Row],[服装]]&amp;Block[[#This Row],[名前]]&amp;Block[[#This Row],[レアリティ]]</f>
        <v>Xmas2銀島結ICONIC</v>
      </c>
    </row>
    <row r="1368" spans="1:24" x14ac:dyDescent="0.25">
      <c r="A1368">
        <f>VLOOKUP(Block[[#This Row],[No用]],SetNo[[No.用]:[vlookup 用]],2,FALSE)</f>
        <v>349</v>
      </c>
      <c r="B1368">
        <f>IF(ROW()=2,1,IF(A1367&lt;&gt;Block[[#This Row],[No]],1,B1367+1))</f>
        <v>2</v>
      </c>
      <c r="C1368" s="1" t="s">
        <v>790</v>
      </c>
      <c r="D1368" s="1" t="s">
        <v>671</v>
      </c>
      <c r="E1368" s="1" t="s">
        <v>73</v>
      </c>
      <c r="F1368" s="1" t="s">
        <v>78</v>
      </c>
      <c r="G1368" s="1" t="s">
        <v>185</v>
      </c>
      <c r="H1368" s="1" t="s">
        <v>71</v>
      </c>
      <c r="I1368">
        <v>1</v>
      </c>
      <c r="J1368" t="s">
        <v>246</v>
      </c>
      <c r="K1368" s="1" t="s">
        <v>175</v>
      </c>
      <c r="L1368" s="1" t="s">
        <v>162</v>
      </c>
      <c r="M1368">
        <v>27</v>
      </c>
      <c r="N1368">
        <v>0</v>
      </c>
      <c r="O1368">
        <v>0</v>
      </c>
      <c r="P1368">
        <v>0</v>
      </c>
      <c r="X1368" t="str">
        <f>Block[[#This Row],[服装]]&amp;Block[[#This Row],[名前]]&amp;Block[[#This Row],[レアリティ]]</f>
        <v>Xmas2銀島結ICONIC</v>
      </c>
    </row>
    <row r="1369" spans="1:24" x14ac:dyDescent="0.25">
      <c r="A1369">
        <f>VLOOKUP(Block[[#This Row],[No用]],SetNo[[No.用]:[vlookup 用]],2,FALSE)</f>
        <v>349</v>
      </c>
      <c r="B1369">
        <f>IF(ROW()=2,1,IF(A1368&lt;&gt;Block[[#This Row],[No]],1,B1368+1))</f>
        <v>3</v>
      </c>
      <c r="C1369" s="1" t="s">
        <v>790</v>
      </c>
      <c r="D1369" s="1" t="s">
        <v>671</v>
      </c>
      <c r="E1369" s="1" t="s">
        <v>73</v>
      </c>
      <c r="F1369" s="1" t="s">
        <v>78</v>
      </c>
      <c r="G1369" s="1" t="s">
        <v>185</v>
      </c>
      <c r="H1369" s="1" t="s">
        <v>71</v>
      </c>
      <c r="I1369">
        <v>1</v>
      </c>
      <c r="J1369" t="s">
        <v>246</v>
      </c>
      <c r="K1369" s="1" t="s">
        <v>247</v>
      </c>
      <c r="L1369" s="1" t="s">
        <v>162</v>
      </c>
      <c r="M1369">
        <v>27</v>
      </c>
      <c r="N1369">
        <v>0</v>
      </c>
      <c r="O1369">
        <v>0</v>
      </c>
      <c r="P1369">
        <v>0</v>
      </c>
      <c r="X1369" t="str">
        <f>Block[[#This Row],[服装]]&amp;Block[[#This Row],[名前]]&amp;Block[[#This Row],[レアリティ]]</f>
        <v>Xmas2銀島結ICONIC</v>
      </c>
    </row>
    <row r="1370" spans="1:24" x14ac:dyDescent="0.25">
      <c r="A1370">
        <f>VLOOKUP(Block[[#This Row],[No用]],SetNo[[No.用]:[vlookup 用]],2,FALSE)</f>
        <v>350</v>
      </c>
      <c r="B1370">
        <f>IF(ROW()=2,1,IF(A1369&lt;&gt;Block[[#This Row],[No]],1,B1369+1))</f>
        <v>1</v>
      </c>
      <c r="C1370" t="s">
        <v>108</v>
      </c>
      <c r="D1370" t="s">
        <v>122</v>
      </c>
      <c r="E1370" t="s">
        <v>90</v>
      </c>
      <c r="F1370" t="s">
        <v>78</v>
      </c>
      <c r="G1370" t="s">
        <v>128</v>
      </c>
      <c r="H1370" t="s">
        <v>71</v>
      </c>
      <c r="I1370">
        <v>1</v>
      </c>
      <c r="J1370" t="s">
        <v>246</v>
      </c>
      <c r="K1370" s="1" t="s">
        <v>174</v>
      </c>
      <c r="L1370" s="1" t="s">
        <v>162</v>
      </c>
      <c r="M1370">
        <v>28</v>
      </c>
      <c r="N1370">
        <v>0</v>
      </c>
      <c r="O1370">
        <v>0</v>
      </c>
      <c r="P1370">
        <v>0</v>
      </c>
      <c r="X1370" t="str">
        <f>Block[[#This Row],[服装]]&amp;Block[[#This Row],[名前]]&amp;Block[[#This Row],[レアリティ]]</f>
        <v>ユニフォーム木兎光太郎ICONIC</v>
      </c>
    </row>
    <row r="1371" spans="1:24" x14ac:dyDescent="0.25">
      <c r="A1371">
        <f>VLOOKUP(Block[[#This Row],[No用]],SetNo[[No.用]:[vlookup 用]],2,FALSE)</f>
        <v>350</v>
      </c>
      <c r="B1371">
        <f>IF(ROW()=2,1,IF(A1370&lt;&gt;Block[[#This Row],[No]],1,B1370+1))</f>
        <v>2</v>
      </c>
      <c r="C1371" t="s">
        <v>108</v>
      </c>
      <c r="D1371" t="s">
        <v>122</v>
      </c>
      <c r="E1371" t="s">
        <v>90</v>
      </c>
      <c r="F1371" t="s">
        <v>78</v>
      </c>
      <c r="G1371" t="s">
        <v>128</v>
      </c>
      <c r="H1371" t="s">
        <v>71</v>
      </c>
      <c r="I1371">
        <v>1</v>
      </c>
      <c r="J1371" t="s">
        <v>246</v>
      </c>
      <c r="K1371" s="1" t="s">
        <v>175</v>
      </c>
      <c r="L1371" s="1" t="s">
        <v>162</v>
      </c>
      <c r="M1371">
        <v>28</v>
      </c>
      <c r="N1371">
        <v>0</v>
      </c>
      <c r="O1371">
        <v>0</v>
      </c>
      <c r="P1371">
        <v>0</v>
      </c>
      <c r="X1371" t="str">
        <f>Block[[#This Row],[服装]]&amp;Block[[#This Row],[名前]]&amp;Block[[#This Row],[レアリティ]]</f>
        <v>ユニフォーム木兎光太郎ICONIC</v>
      </c>
    </row>
    <row r="1372" spans="1:24" x14ac:dyDescent="0.25">
      <c r="A1372">
        <f>VLOOKUP(Block[[#This Row],[No用]],SetNo[[No.用]:[vlookup 用]],2,FALSE)</f>
        <v>350</v>
      </c>
      <c r="B1372">
        <f>IF(ROW()=2,1,IF(A1371&lt;&gt;Block[[#This Row],[No]],1,B1371+1))</f>
        <v>3</v>
      </c>
      <c r="C1372" t="s">
        <v>108</v>
      </c>
      <c r="D1372" t="s">
        <v>122</v>
      </c>
      <c r="E1372" t="s">
        <v>90</v>
      </c>
      <c r="F1372" t="s">
        <v>78</v>
      </c>
      <c r="G1372" t="s">
        <v>128</v>
      </c>
      <c r="H1372" t="s">
        <v>71</v>
      </c>
      <c r="I1372">
        <v>1</v>
      </c>
      <c r="J1372" t="s">
        <v>246</v>
      </c>
      <c r="K1372" s="1" t="s">
        <v>247</v>
      </c>
      <c r="L1372" s="1" t="s">
        <v>162</v>
      </c>
      <c r="M1372">
        <v>28</v>
      </c>
      <c r="N1372">
        <v>0</v>
      </c>
      <c r="O1372">
        <v>0</v>
      </c>
      <c r="P1372">
        <v>0</v>
      </c>
      <c r="X1372" t="str">
        <f>Block[[#This Row],[服装]]&amp;Block[[#This Row],[名前]]&amp;Block[[#This Row],[レアリティ]]</f>
        <v>ユニフォーム木兎光太郎ICONIC</v>
      </c>
    </row>
    <row r="1373" spans="1:24" x14ac:dyDescent="0.25">
      <c r="A1373">
        <f>VLOOKUP(Block[[#This Row],[No用]],SetNo[[No.用]:[vlookup 用]],2,FALSE)</f>
        <v>351</v>
      </c>
      <c r="B1373">
        <f>IF(ROW()=2,1,IF(A1372&lt;&gt;Block[[#This Row],[No]],1,B1372+1))</f>
        <v>1</v>
      </c>
      <c r="C1373" t="s">
        <v>150</v>
      </c>
      <c r="D1373" t="s">
        <v>122</v>
      </c>
      <c r="E1373" t="s">
        <v>77</v>
      </c>
      <c r="F1373" t="s">
        <v>78</v>
      </c>
      <c r="G1373" t="s">
        <v>128</v>
      </c>
      <c r="H1373" t="s">
        <v>71</v>
      </c>
      <c r="I1373">
        <v>1</v>
      </c>
      <c r="J1373" t="s">
        <v>246</v>
      </c>
      <c r="K1373" s="1" t="s">
        <v>174</v>
      </c>
      <c r="L1373" s="1" t="s">
        <v>162</v>
      </c>
      <c r="M1373">
        <v>28</v>
      </c>
      <c r="N1373">
        <v>0</v>
      </c>
      <c r="O1373">
        <v>0</v>
      </c>
      <c r="P1373">
        <v>0</v>
      </c>
      <c r="X1373" t="str">
        <f>Block[[#This Row],[服装]]&amp;Block[[#This Row],[名前]]&amp;Block[[#This Row],[レアリティ]]</f>
        <v>夏祭り木兎光太郎ICONIC</v>
      </c>
    </row>
    <row r="1374" spans="1:24" x14ac:dyDescent="0.25">
      <c r="A1374">
        <f>VLOOKUP(Block[[#This Row],[No用]],SetNo[[No.用]:[vlookup 用]],2,FALSE)</f>
        <v>351</v>
      </c>
      <c r="B1374">
        <f>IF(ROW()=2,1,IF(A1373&lt;&gt;Block[[#This Row],[No]],1,B1373+1))</f>
        <v>2</v>
      </c>
      <c r="C1374" t="s">
        <v>150</v>
      </c>
      <c r="D1374" t="s">
        <v>122</v>
      </c>
      <c r="E1374" t="s">
        <v>77</v>
      </c>
      <c r="F1374" t="s">
        <v>78</v>
      </c>
      <c r="G1374" t="s">
        <v>128</v>
      </c>
      <c r="H1374" t="s">
        <v>71</v>
      </c>
      <c r="I1374">
        <v>1</v>
      </c>
      <c r="J1374" t="s">
        <v>246</v>
      </c>
      <c r="K1374" s="1" t="s">
        <v>175</v>
      </c>
      <c r="L1374" s="1" t="s">
        <v>162</v>
      </c>
      <c r="M1374">
        <v>28</v>
      </c>
      <c r="N1374">
        <v>0</v>
      </c>
      <c r="O1374">
        <v>0</v>
      </c>
      <c r="P1374">
        <v>0</v>
      </c>
      <c r="X1374" t="str">
        <f>Block[[#This Row],[服装]]&amp;Block[[#This Row],[名前]]&amp;Block[[#This Row],[レアリティ]]</f>
        <v>夏祭り木兎光太郎ICONIC</v>
      </c>
    </row>
    <row r="1375" spans="1:24" x14ac:dyDescent="0.25">
      <c r="A1375">
        <f>VLOOKUP(Block[[#This Row],[No用]],SetNo[[No.用]:[vlookup 用]],2,FALSE)</f>
        <v>351</v>
      </c>
      <c r="B1375">
        <f>IF(ROW()=2,1,IF(A1374&lt;&gt;Block[[#This Row],[No]],1,B1374+1))</f>
        <v>3</v>
      </c>
      <c r="C1375" t="s">
        <v>150</v>
      </c>
      <c r="D1375" t="s">
        <v>122</v>
      </c>
      <c r="E1375" t="s">
        <v>77</v>
      </c>
      <c r="F1375" t="s">
        <v>78</v>
      </c>
      <c r="G1375" t="s">
        <v>128</v>
      </c>
      <c r="H1375" t="s">
        <v>71</v>
      </c>
      <c r="I1375">
        <v>1</v>
      </c>
      <c r="J1375" t="s">
        <v>246</v>
      </c>
      <c r="K1375" s="1" t="s">
        <v>247</v>
      </c>
      <c r="L1375" s="1" t="s">
        <v>162</v>
      </c>
      <c r="M1375">
        <v>28</v>
      </c>
      <c r="N1375">
        <v>0</v>
      </c>
      <c r="O1375">
        <v>0</v>
      </c>
      <c r="P1375">
        <v>0</v>
      </c>
      <c r="X1375" t="str">
        <f>Block[[#This Row],[服装]]&amp;Block[[#This Row],[名前]]&amp;Block[[#This Row],[レアリティ]]</f>
        <v>夏祭り木兎光太郎ICONIC</v>
      </c>
    </row>
    <row r="1376" spans="1:24" x14ac:dyDescent="0.25">
      <c r="A1376">
        <f>VLOOKUP(Block[[#This Row],[No用]],SetNo[[No.用]:[vlookup 用]],2,FALSE)</f>
        <v>352</v>
      </c>
      <c r="B1376">
        <f>IF(ROW()=2,1,IF(A1375&lt;&gt;Block[[#This Row],[No]],1,B1375+1))</f>
        <v>1</v>
      </c>
      <c r="C1376" s="1" t="s">
        <v>585</v>
      </c>
      <c r="D1376" t="s">
        <v>122</v>
      </c>
      <c r="E1376" s="1" t="s">
        <v>73</v>
      </c>
      <c r="F1376" t="s">
        <v>78</v>
      </c>
      <c r="G1376" t="s">
        <v>128</v>
      </c>
      <c r="H1376" t="s">
        <v>71</v>
      </c>
      <c r="I1376">
        <v>1</v>
      </c>
      <c r="J1376" t="s">
        <v>246</v>
      </c>
      <c r="K1376" s="1" t="s">
        <v>174</v>
      </c>
      <c r="L1376" s="1" t="s">
        <v>162</v>
      </c>
      <c r="M1376">
        <v>28</v>
      </c>
      <c r="N1376">
        <v>0</v>
      </c>
      <c r="O1376">
        <v>0</v>
      </c>
      <c r="P1376">
        <v>0</v>
      </c>
      <c r="X1376" t="str">
        <f>Block[[#This Row],[服装]]&amp;Block[[#This Row],[名前]]&amp;Block[[#This Row],[レアリティ]]</f>
        <v>Xmas木兎光太郎ICONIC</v>
      </c>
    </row>
    <row r="1377" spans="1:24" x14ac:dyDescent="0.25">
      <c r="A1377">
        <f>VLOOKUP(Block[[#This Row],[No用]],SetNo[[No.用]:[vlookup 用]],2,FALSE)</f>
        <v>352</v>
      </c>
      <c r="B1377">
        <f>IF(ROW()=2,1,IF(A1376&lt;&gt;Block[[#This Row],[No]],1,B1376+1))</f>
        <v>2</v>
      </c>
      <c r="C1377" s="1" t="s">
        <v>585</v>
      </c>
      <c r="D1377" t="s">
        <v>122</v>
      </c>
      <c r="E1377" s="1" t="s">
        <v>73</v>
      </c>
      <c r="F1377" t="s">
        <v>78</v>
      </c>
      <c r="G1377" t="s">
        <v>128</v>
      </c>
      <c r="H1377" t="s">
        <v>71</v>
      </c>
      <c r="I1377">
        <v>1</v>
      </c>
      <c r="J1377" t="s">
        <v>246</v>
      </c>
      <c r="K1377" s="1" t="s">
        <v>175</v>
      </c>
      <c r="L1377" s="1" t="s">
        <v>162</v>
      </c>
      <c r="M1377">
        <v>28</v>
      </c>
      <c r="N1377">
        <v>0</v>
      </c>
      <c r="O1377">
        <v>0</v>
      </c>
      <c r="P1377">
        <v>0</v>
      </c>
      <c r="X1377" t="str">
        <f>Block[[#This Row],[服装]]&amp;Block[[#This Row],[名前]]&amp;Block[[#This Row],[レアリティ]]</f>
        <v>Xmas木兎光太郎ICONIC</v>
      </c>
    </row>
    <row r="1378" spans="1:24" x14ac:dyDescent="0.25">
      <c r="A1378">
        <f>VLOOKUP(Block[[#This Row],[No用]],SetNo[[No.用]:[vlookup 用]],2,FALSE)</f>
        <v>352</v>
      </c>
      <c r="B1378">
        <f>IF(ROW()=2,1,IF(A1377&lt;&gt;Block[[#This Row],[No]],1,B1377+1))</f>
        <v>3</v>
      </c>
      <c r="C1378" s="1" t="s">
        <v>585</v>
      </c>
      <c r="D1378" t="s">
        <v>122</v>
      </c>
      <c r="E1378" s="1" t="s">
        <v>73</v>
      </c>
      <c r="F1378" t="s">
        <v>78</v>
      </c>
      <c r="G1378" t="s">
        <v>128</v>
      </c>
      <c r="H1378" t="s">
        <v>71</v>
      </c>
      <c r="I1378">
        <v>1</v>
      </c>
      <c r="J1378" t="s">
        <v>246</v>
      </c>
      <c r="K1378" s="1" t="s">
        <v>247</v>
      </c>
      <c r="L1378" s="1" t="s">
        <v>162</v>
      </c>
      <c r="M1378">
        <v>28</v>
      </c>
      <c r="N1378">
        <v>0</v>
      </c>
      <c r="O1378">
        <v>0</v>
      </c>
      <c r="P1378">
        <v>0</v>
      </c>
      <c r="X1378" t="str">
        <f>Block[[#This Row],[服装]]&amp;Block[[#This Row],[名前]]&amp;Block[[#This Row],[レアリティ]]</f>
        <v>Xmas木兎光太郎ICONIC</v>
      </c>
    </row>
    <row r="1379" spans="1:24" x14ac:dyDescent="0.25">
      <c r="A1379">
        <f>VLOOKUP(Block[[#This Row],[No用]],SetNo[[No.用]:[vlookup 用]],2,FALSE)</f>
        <v>353</v>
      </c>
      <c r="B1379">
        <f>IF(ROW()=2,1,IF(A1378&lt;&gt;Block[[#This Row],[No]],1,B1378+1))</f>
        <v>1</v>
      </c>
      <c r="C1379" s="1" t="s">
        <v>149</v>
      </c>
      <c r="D1379" t="s">
        <v>122</v>
      </c>
      <c r="E1379" s="1" t="s">
        <v>90</v>
      </c>
      <c r="F1379" t="s">
        <v>78</v>
      </c>
      <c r="G1379" t="s">
        <v>128</v>
      </c>
      <c r="H1379" t="s">
        <v>71</v>
      </c>
      <c r="I1379">
        <v>1</v>
      </c>
      <c r="J1379" t="s">
        <v>246</v>
      </c>
      <c r="K1379" s="1" t="s">
        <v>174</v>
      </c>
      <c r="L1379" s="1" t="s">
        <v>162</v>
      </c>
      <c r="M1379">
        <v>28</v>
      </c>
      <c r="N1379">
        <v>0</v>
      </c>
      <c r="O1379">
        <v>0</v>
      </c>
      <c r="P1379">
        <v>0</v>
      </c>
      <c r="X1379" t="str">
        <f>Block[[#This Row],[服装]]&amp;Block[[#This Row],[名前]]&amp;Block[[#This Row],[レアリティ]]</f>
        <v>制服木兎光太郎ICONIC</v>
      </c>
    </row>
    <row r="1380" spans="1:24" x14ac:dyDescent="0.25">
      <c r="A1380">
        <f>VLOOKUP(Block[[#This Row],[No用]],SetNo[[No.用]:[vlookup 用]],2,FALSE)</f>
        <v>353</v>
      </c>
      <c r="B1380">
        <f>IF(ROW()=2,1,IF(A1379&lt;&gt;Block[[#This Row],[No]],1,B1379+1))</f>
        <v>2</v>
      </c>
      <c r="C1380" s="1" t="s">
        <v>149</v>
      </c>
      <c r="D1380" t="s">
        <v>122</v>
      </c>
      <c r="E1380" s="1" t="s">
        <v>90</v>
      </c>
      <c r="F1380" t="s">
        <v>78</v>
      </c>
      <c r="G1380" t="s">
        <v>128</v>
      </c>
      <c r="H1380" t="s">
        <v>71</v>
      </c>
      <c r="I1380">
        <v>1</v>
      </c>
      <c r="J1380" t="s">
        <v>246</v>
      </c>
      <c r="K1380" s="1" t="s">
        <v>175</v>
      </c>
      <c r="L1380" s="1" t="s">
        <v>162</v>
      </c>
      <c r="M1380">
        <v>28</v>
      </c>
      <c r="N1380">
        <v>0</v>
      </c>
      <c r="O1380">
        <v>0</v>
      </c>
      <c r="P1380">
        <v>0</v>
      </c>
      <c r="X1380" t="str">
        <f>Block[[#This Row],[服装]]&amp;Block[[#This Row],[名前]]&amp;Block[[#This Row],[レアリティ]]</f>
        <v>制服木兎光太郎ICONIC</v>
      </c>
    </row>
    <row r="1381" spans="1:24" x14ac:dyDescent="0.25">
      <c r="A1381">
        <f>VLOOKUP(Block[[#This Row],[No用]],SetNo[[No.用]:[vlookup 用]],2,FALSE)</f>
        <v>353</v>
      </c>
      <c r="B1381">
        <f>IF(ROW()=2,1,IF(A1380&lt;&gt;Block[[#This Row],[No]],1,B1380+1))</f>
        <v>3</v>
      </c>
      <c r="C1381" s="1" t="s">
        <v>149</v>
      </c>
      <c r="D1381" t="s">
        <v>122</v>
      </c>
      <c r="E1381" s="1" t="s">
        <v>90</v>
      </c>
      <c r="F1381" t="s">
        <v>78</v>
      </c>
      <c r="G1381" t="s">
        <v>128</v>
      </c>
      <c r="H1381" t="s">
        <v>71</v>
      </c>
      <c r="I1381">
        <v>1</v>
      </c>
      <c r="J1381" t="s">
        <v>246</v>
      </c>
      <c r="K1381" s="1" t="s">
        <v>247</v>
      </c>
      <c r="L1381" s="1" t="s">
        <v>162</v>
      </c>
      <c r="M1381">
        <v>28</v>
      </c>
      <c r="N1381">
        <v>0</v>
      </c>
      <c r="O1381">
        <v>0</v>
      </c>
      <c r="P1381">
        <v>0</v>
      </c>
      <c r="X1381" t="str">
        <f>Block[[#This Row],[服装]]&amp;Block[[#This Row],[名前]]&amp;Block[[#This Row],[レアリティ]]</f>
        <v>制服木兎光太郎ICONIC</v>
      </c>
    </row>
    <row r="1382" spans="1:24" x14ac:dyDescent="0.25">
      <c r="A1382">
        <f>VLOOKUP(Block[[#This Row],[No用]],SetNo[[No.用]:[vlookup 用]],2,FALSE)</f>
        <v>354</v>
      </c>
      <c r="B1382">
        <f>IF(ROW()=2,1,IF(A1381&lt;&gt;Block[[#This Row],[No]],1,B1381+1))</f>
        <v>1</v>
      </c>
      <c r="C1382" s="1" t="s">
        <v>677</v>
      </c>
      <c r="D1382" s="1" t="s">
        <v>122</v>
      </c>
      <c r="E1382" s="1" t="s">
        <v>77</v>
      </c>
      <c r="F1382" s="1" t="s">
        <v>78</v>
      </c>
      <c r="G1382" s="1" t="s">
        <v>128</v>
      </c>
      <c r="H1382" s="1" t="s">
        <v>71</v>
      </c>
      <c r="I1382">
        <v>1</v>
      </c>
      <c r="J1382" t="s">
        <v>246</v>
      </c>
      <c r="K1382" s="1" t="s">
        <v>174</v>
      </c>
      <c r="L1382" s="1" t="s">
        <v>162</v>
      </c>
      <c r="M1382">
        <v>28</v>
      </c>
      <c r="N1382">
        <v>0</v>
      </c>
      <c r="O1382">
        <v>0</v>
      </c>
      <c r="P1382">
        <v>0</v>
      </c>
      <c r="X1382" t="str">
        <f>Block[[#This Row],[服装]]&amp;Block[[#This Row],[名前]]&amp;Block[[#This Row],[レアリティ]]</f>
        <v>キャンプ木兎光太郎ICONIC</v>
      </c>
    </row>
    <row r="1383" spans="1:24" x14ac:dyDescent="0.25">
      <c r="A1383">
        <f>VLOOKUP(Block[[#This Row],[No用]],SetNo[[No.用]:[vlookup 用]],2,FALSE)</f>
        <v>354</v>
      </c>
      <c r="B1383">
        <f>IF(ROW()=2,1,IF(A1382&lt;&gt;Block[[#This Row],[No]],1,B1382+1))</f>
        <v>2</v>
      </c>
      <c r="C1383" s="1" t="s">
        <v>677</v>
      </c>
      <c r="D1383" s="1" t="s">
        <v>122</v>
      </c>
      <c r="E1383" s="1" t="s">
        <v>77</v>
      </c>
      <c r="F1383" s="1" t="s">
        <v>78</v>
      </c>
      <c r="G1383" s="1" t="s">
        <v>128</v>
      </c>
      <c r="H1383" s="1" t="s">
        <v>71</v>
      </c>
      <c r="I1383">
        <v>1</v>
      </c>
      <c r="J1383" t="s">
        <v>246</v>
      </c>
      <c r="K1383" s="1" t="s">
        <v>175</v>
      </c>
      <c r="L1383" s="1" t="s">
        <v>162</v>
      </c>
      <c r="M1383">
        <v>28</v>
      </c>
      <c r="N1383">
        <v>0</v>
      </c>
      <c r="O1383">
        <v>0</v>
      </c>
      <c r="P1383">
        <v>0</v>
      </c>
      <c r="X1383" t="str">
        <f>Block[[#This Row],[服装]]&amp;Block[[#This Row],[名前]]&amp;Block[[#This Row],[レアリティ]]</f>
        <v>キャンプ木兎光太郎ICONIC</v>
      </c>
    </row>
    <row r="1384" spans="1:24" x14ac:dyDescent="0.25">
      <c r="A1384">
        <f>VLOOKUP(Block[[#This Row],[No用]],SetNo[[No.用]:[vlookup 用]],2,FALSE)</f>
        <v>354</v>
      </c>
      <c r="B1384">
        <f>IF(ROW()=2,1,IF(A1383&lt;&gt;Block[[#This Row],[No]],1,B1383+1))</f>
        <v>3</v>
      </c>
      <c r="C1384" s="1" t="s">
        <v>677</v>
      </c>
      <c r="D1384" s="1" t="s">
        <v>122</v>
      </c>
      <c r="E1384" s="1" t="s">
        <v>77</v>
      </c>
      <c r="F1384" s="1" t="s">
        <v>78</v>
      </c>
      <c r="G1384" s="1" t="s">
        <v>128</v>
      </c>
      <c r="H1384" s="1" t="s">
        <v>71</v>
      </c>
      <c r="I1384">
        <v>1</v>
      </c>
      <c r="J1384" t="s">
        <v>246</v>
      </c>
      <c r="K1384" s="1" t="s">
        <v>247</v>
      </c>
      <c r="L1384" s="1" t="s">
        <v>162</v>
      </c>
      <c r="M1384">
        <v>28</v>
      </c>
      <c r="N1384">
        <v>0</v>
      </c>
      <c r="O1384">
        <v>0</v>
      </c>
      <c r="P1384">
        <v>0</v>
      </c>
      <c r="X1384" t="str">
        <f>Block[[#This Row],[服装]]&amp;Block[[#This Row],[名前]]&amp;Block[[#This Row],[レアリティ]]</f>
        <v>キャンプ木兎光太郎ICONIC</v>
      </c>
    </row>
    <row r="1385" spans="1:24" x14ac:dyDescent="0.25">
      <c r="A1385">
        <f>VLOOKUP(Block[[#This Row],[No用]],SetNo[[No.用]:[vlookup 用]],2,FALSE)</f>
        <v>355</v>
      </c>
      <c r="B1385">
        <f>IF(ROW()=2,1,IF(A1384&lt;&gt;Block[[#This Row],[No]],1,B1384+1))</f>
        <v>1</v>
      </c>
      <c r="C1385" s="1" t="s">
        <v>871</v>
      </c>
      <c r="D1385" s="1" t="s">
        <v>122</v>
      </c>
      <c r="E1385" s="1" t="s">
        <v>73</v>
      </c>
      <c r="F1385" s="1" t="s">
        <v>78</v>
      </c>
      <c r="G1385" s="1" t="s">
        <v>128</v>
      </c>
      <c r="H1385" s="1" t="s">
        <v>71</v>
      </c>
      <c r="I1385">
        <v>1</v>
      </c>
      <c r="J1385" t="s">
        <v>246</v>
      </c>
      <c r="K1385" s="1" t="s">
        <v>174</v>
      </c>
      <c r="L1385" s="1" t="s">
        <v>173</v>
      </c>
      <c r="M1385">
        <v>35</v>
      </c>
      <c r="N1385">
        <v>0</v>
      </c>
      <c r="O1385">
        <v>0</v>
      </c>
      <c r="P1385">
        <v>0</v>
      </c>
      <c r="X1385" t="str">
        <f>Block[[#This Row],[服装]]&amp;Block[[#This Row],[名前]]&amp;Block[[#This Row],[レアリティ]]</f>
        <v>2周年木兎光太郎ICONIC</v>
      </c>
    </row>
    <row r="1386" spans="1:24" x14ac:dyDescent="0.25">
      <c r="A1386">
        <f>VLOOKUP(Block[[#This Row],[No用]],SetNo[[No.用]:[vlookup 用]],2,FALSE)</f>
        <v>355</v>
      </c>
      <c r="B1386">
        <f>IF(ROW()=2,1,IF(A1385&lt;&gt;Block[[#This Row],[No]],1,B1385+1))</f>
        <v>2</v>
      </c>
      <c r="C1386" s="1" t="s">
        <v>871</v>
      </c>
      <c r="D1386" s="1" t="s">
        <v>122</v>
      </c>
      <c r="E1386" s="1" t="s">
        <v>73</v>
      </c>
      <c r="F1386" s="1" t="s">
        <v>78</v>
      </c>
      <c r="G1386" s="1" t="s">
        <v>128</v>
      </c>
      <c r="H1386" s="1" t="s">
        <v>71</v>
      </c>
      <c r="I1386">
        <v>1</v>
      </c>
      <c r="J1386" t="s">
        <v>246</v>
      </c>
      <c r="K1386" s="1" t="s">
        <v>175</v>
      </c>
      <c r="L1386" s="1" t="s">
        <v>173</v>
      </c>
      <c r="M1386">
        <v>35</v>
      </c>
      <c r="N1386">
        <v>0</v>
      </c>
      <c r="O1386">
        <v>0</v>
      </c>
      <c r="P1386">
        <v>0</v>
      </c>
      <c r="X1386" t="str">
        <f>Block[[#This Row],[服装]]&amp;Block[[#This Row],[名前]]&amp;Block[[#This Row],[レアリティ]]</f>
        <v>2周年木兎光太郎ICONIC</v>
      </c>
    </row>
    <row r="1387" spans="1:24" x14ac:dyDescent="0.25">
      <c r="A1387">
        <f>VLOOKUP(Block[[#This Row],[No用]],SetNo[[No.用]:[vlookup 用]],2,FALSE)</f>
        <v>355</v>
      </c>
      <c r="B1387">
        <f>IF(ROW()=2,1,IF(A1386&lt;&gt;Block[[#This Row],[No]],1,B1386+1))</f>
        <v>3</v>
      </c>
      <c r="C1387" s="1" t="s">
        <v>871</v>
      </c>
      <c r="D1387" s="1" t="s">
        <v>122</v>
      </c>
      <c r="E1387" s="1" t="s">
        <v>73</v>
      </c>
      <c r="F1387" s="1" t="s">
        <v>78</v>
      </c>
      <c r="G1387" s="1" t="s">
        <v>128</v>
      </c>
      <c r="H1387" s="1" t="s">
        <v>71</v>
      </c>
      <c r="I1387">
        <v>1</v>
      </c>
      <c r="J1387" t="s">
        <v>246</v>
      </c>
      <c r="K1387" s="1" t="s">
        <v>247</v>
      </c>
      <c r="L1387" s="1" t="s">
        <v>178</v>
      </c>
      <c r="M1387">
        <v>32</v>
      </c>
      <c r="N1387">
        <v>0</v>
      </c>
      <c r="O1387">
        <v>0</v>
      </c>
      <c r="P1387">
        <v>0</v>
      </c>
      <c r="X1387" t="str">
        <f>Block[[#This Row],[服装]]&amp;Block[[#This Row],[名前]]&amp;Block[[#This Row],[レアリティ]]</f>
        <v>2周年木兎光太郎ICONIC</v>
      </c>
    </row>
    <row r="1388" spans="1:24" x14ac:dyDescent="0.25">
      <c r="A1388">
        <f>VLOOKUP(Block[[#This Row],[No用]],SetNo[[No.用]:[vlookup 用]],2,FALSE)</f>
        <v>355</v>
      </c>
      <c r="B1388">
        <f>IF(ROW()=2,1,IF(A1387&lt;&gt;Block[[#This Row],[No]],1,B1387+1))</f>
        <v>4</v>
      </c>
      <c r="C1388" s="1" t="s">
        <v>871</v>
      </c>
      <c r="D1388" s="1" t="s">
        <v>122</v>
      </c>
      <c r="E1388" s="1" t="s">
        <v>73</v>
      </c>
      <c r="F1388" s="1" t="s">
        <v>78</v>
      </c>
      <c r="G1388" s="1" t="s">
        <v>128</v>
      </c>
      <c r="H1388" s="1" t="s">
        <v>71</v>
      </c>
      <c r="I1388">
        <v>1</v>
      </c>
      <c r="J1388" t="s">
        <v>246</v>
      </c>
      <c r="K1388" s="1" t="s">
        <v>183</v>
      </c>
      <c r="L1388" s="1" t="s">
        <v>224</v>
      </c>
      <c r="M1388">
        <v>52</v>
      </c>
      <c r="N1388">
        <v>0</v>
      </c>
      <c r="O1388">
        <v>62</v>
      </c>
      <c r="P1388">
        <v>0</v>
      </c>
      <c r="W1388" s="1" t="s">
        <v>1216</v>
      </c>
      <c r="X1388" t="str">
        <f>Block[[#This Row],[服装]]&amp;Block[[#This Row],[名前]]&amp;Block[[#This Row],[レアリティ]]</f>
        <v>2周年木兎光太郎ICONIC</v>
      </c>
    </row>
    <row r="1389" spans="1:24" x14ac:dyDescent="0.25">
      <c r="A1389">
        <f>VLOOKUP(Block[[#This Row],[No用]],SetNo[[No.用]:[vlookup 用]],2,FALSE)</f>
        <v>356</v>
      </c>
      <c r="B1389">
        <f>IF(ROW()=2,1,IF(A1388&lt;&gt;Block[[#This Row],[No]],1,B1388+1))</f>
        <v>1</v>
      </c>
      <c r="C1389" s="1" t="s">
        <v>1016</v>
      </c>
      <c r="D1389" s="1" t="s">
        <v>122</v>
      </c>
      <c r="E1389" s="1" t="s">
        <v>90</v>
      </c>
      <c r="F1389" s="1" t="s">
        <v>78</v>
      </c>
      <c r="G1389" s="1" t="s">
        <v>128</v>
      </c>
      <c r="H1389" s="1" t="s">
        <v>71</v>
      </c>
      <c r="I1389">
        <v>1</v>
      </c>
      <c r="J1389" t="s">
        <v>246</v>
      </c>
      <c r="K1389" s="1" t="s">
        <v>174</v>
      </c>
      <c r="L1389" s="1" t="s">
        <v>178</v>
      </c>
      <c r="M1389">
        <v>31</v>
      </c>
      <c r="N1389">
        <v>0</v>
      </c>
      <c r="O1389">
        <v>0</v>
      </c>
      <c r="P1389">
        <v>0</v>
      </c>
      <c r="X1389" t="str">
        <f>Block[[#This Row],[服装]]&amp;Block[[#This Row],[名前]]&amp;Block[[#This Row],[レアリティ]]</f>
        <v>焼き芋木兎光太郎ICONIC</v>
      </c>
    </row>
    <row r="1390" spans="1:24" x14ac:dyDescent="0.25">
      <c r="A1390">
        <f>VLOOKUP(Block[[#This Row],[No用]],SetNo[[No.用]:[vlookup 用]],2,FALSE)</f>
        <v>356</v>
      </c>
      <c r="B1390">
        <f>IF(ROW()=2,1,IF(A1389&lt;&gt;Block[[#This Row],[No]],1,B1389+1))</f>
        <v>2</v>
      </c>
      <c r="C1390" s="1" t="s">
        <v>1016</v>
      </c>
      <c r="D1390" s="1" t="s">
        <v>122</v>
      </c>
      <c r="E1390" s="1" t="s">
        <v>90</v>
      </c>
      <c r="F1390" s="1" t="s">
        <v>78</v>
      </c>
      <c r="G1390" s="1" t="s">
        <v>128</v>
      </c>
      <c r="H1390" s="1" t="s">
        <v>71</v>
      </c>
      <c r="I1390">
        <v>1</v>
      </c>
      <c r="J1390" t="s">
        <v>246</v>
      </c>
      <c r="K1390" s="1" t="s">
        <v>175</v>
      </c>
      <c r="L1390" s="1" t="s">
        <v>178</v>
      </c>
      <c r="M1390">
        <v>31</v>
      </c>
      <c r="N1390">
        <v>0</v>
      </c>
      <c r="O1390">
        <v>0</v>
      </c>
      <c r="P1390">
        <v>0</v>
      </c>
      <c r="X1390" t="str">
        <f>Block[[#This Row],[服装]]&amp;Block[[#This Row],[名前]]&amp;Block[[#This Row],[レアリティ]]</f>
        <v>焼き芋木兎光太郎ICONIC</v>
      </c>
    </row>
    <row r="1391" spans="1:24" x14ac:dyDescent="0.25">
      <c r="A1391">
        <f>VLOOKUP(Block[[#This Row],[No用]],SetNo[[No.用]:[vlookup 用]],2,FALSE)</f>
        <v>356</v>
      </c>
      <c r="B1391">
        <f>IF(ROW()=2,1,IF(A1390&lt;&gt;Block[[#This Row],[No]],1,B1390+1))</f>
        <v>3</v>
      </c>
      <c r="C1391" s="1" t="s">
        <v>1016</v>
      </c>
      <c r="D1391" s="1" t="s">
        <v>122</v>
      </c>
      <c r="E1391" s="1" t="s">
        <v>90</v>
      </c>
      <c r="F1391" s="1" t="s">
        <v>78</v>
      </c>
      <c r="G1391" s="1" t="s">
        <v>128</v>
      </c>
      <c r="H1391" s="1" t="s">
        <v>71</v>
      </c>
      <c r="I1391">
        <v>1</v>
      </c>
      <c r="J1391" t="s">
        <v>246</v>
      </c>
      <c r="K1391" s="1" t="s">
        <v>247</v>
      </c>
      <c r="L1391" s="1" t="s">
        <v>162</v>
      </c>
      <c r="M1391">
        <v>28</v>
      </c>
      <c r="N1391">
        <v>0</v>
      </c>
      <c r="O1391">
        <v>0</v>
      </c>
      <c r="P1391">
        <v>0</v>
      </c>
      <c r="X1391" t="str">
        <f>Block[[#This Row],[服装]]&amp;Block[[#This Row],[名前]]&amp;Block[[#This Row],[レアリティ]]</f>
        <v>焼き芋木兎光太郎ICONIC</v>
      </c>
    </row>
    <row r="1392" spans="1:24" x14ac:dyDescent="0.25">
      <c r="A1392">
        <f>VLOOKUP(Block[[#This Row],[No用]],SetNo[[No.用]:[vlookup 用]],2,FALSE)</f>
        <v>357</v>
      </c>
      <c r="B1392">
        <f>IF(ROW()=2,1,IF(A1391&lt;&gt;Block[[#This Row],[No]],1,B1391+1))</f>
        <v>1</v>
      </c>
      <c r="C1392" s="1" t="s">
        <v>1502</v>
      </c>
      <c r="D1392" s="1" t="s">
        <v>122</v>
      </c>
      <c r="E1392" s="1" t="s">
        <v>77</v>
      </c>
      <c r="F1392" s="1" t="s">
        <v>78</v>
      </c>
      <c r="G1392" s="1" t="s">
        <v>128</v>
      </c>
      <c r="H1392" s="1" t="s">
        <v>71</v>
      </c>
      <c r="I1392">
        <v>1</v>
      </c>
      <c r="J1392" t="s">
        <v>246</v>
      </c>
      <c r="K1392" s="1" t="s">
        <v>174</v>
      </c>
      <c r="L1392" s="1" t="s">
        <v>173</v>
      </c>
      <c r="M1392">
        <v>35</v>
      </c>
      <c r="N1392">
        <v>0</v>
      </c>
      <c r="O1392">
        <v>0</v>
      </c>
      <c r="P1392">
        <v>0</v>
      </c>
      <c r="X1392" t="str">
        <f>Block[[#This Row],[服装]]&amp;Block[[#This Row],[名前]]&amp;Block[[#This Row],[レアリティ]]</f>
        <v>3周年木兎光太郎ICONIC</v>
      </c>
    </row>
    <row r="1393" spans="1:24" x14ac:dyDescent="0.25">
      <c r="A1393">
        <f>VLOOKUP(Block[[#This Row],[No用]],SetNo[[No.用]:[vlookup 用]],2,FALSE)</f>
        <v>357</v>
      </c>
      <c r="B1393">
        <f>IF(ROW()=2,1,IF(A1392&lt;&gt;Block[[#This Row],[No]],1,B1392+1))</f>
        <v>2</v>
      </c>
      <c r="C1393" s="1" t="s">
        <v>1502</v>
      </c>
      <c r="D1393" s="1" t="s">
        <v>122</v>
      </c>
      <c r="E1393" s="1" t="s">
        <v>77</v>
      </c>
      <c r="F1393" s="1" t="s">
        <v>78</v>
      </c>
      <c r="G1393" s="1" t="s">
        <v>128</v>
      </c>
      <c r="H1393" s="1" t="s">
        <v>71</v>
      </c>
      <c r="I1393">
        <v>1</v>
      </c>
      <c r="J1393" t="s">
        <v>246</v>
      </c>
      <c r="K1393" s="1" t="s">
        <v>175</v>
      </c>
      <c r="L1393" s="1" t="s">
        <v>173</v>
      </c>
      <c r="M1393">
        <v>35</v>
      </c>
      <c r="N1393">
        <v>0</v>
      </c>
      <c r="O1393">
        <v>0</v>
      </c>
      <c r="P1393">
        <v>0</v>
      </c>
      <c r="X1393" t="str">
        <f>Block[[#This Row],[服装]]&amp;Block[[#This Row],[名前]]&amp;Block[[#This Row],[レアリティ]]</f>
        <v>3周年木兎光太郎ICONIC</v>
      </c>
    </row>
    <row r="1394" spans="1:24" x14ac:dyDescent="0.25">
      <c r="A1394">
        <f>VLOOKUP(Block[[#This Row],[No用]],SetNo[[No.用]:[vlookup 用]],2,FALSE)</f>
        <v>357</v>
      </c>
      <c r="B1394">
        <f>IF(ROW()=2,1,IF(A1393&lt;&gt;Block[[#This Row],[No]],1,B1393+1))</f>
        <v>3</v>
      </c>
      <c r="C1394" s="1" t="s">
        <v>1502</v>
      </c>
      <c r="D1394" s="1" t="s">
        <v>122</v>
      </c>
      <c r="E1394" s="1" t="s">
        <v>77</v>
      </c>
      <c r="F1394" s="1" t="s">
        <v>78</v>
      </c>
      <c r="G1394" s="1" t="s">
        <v>128</v>
      </c>
      <c r="H1394" s="1" t="s">
        <v>71</v>
      </c>
      <c r="I1394">
        <v>1</v>
      </c>
      <c r="J1394" t="s">
        <v>246</v>
      </c>
      <c r="K1394" s="1" t="s">
        <v>247</v>
      </c>
      <c r="L1394" s="1" t="s">
        <v>178</v>
      </c>
      <c r="M1394">
        <v>32</v>
      </c>
      <c r="N1394">
        <v>0</v>
      </c>
      <c r="O1394">
        <v>0</v>
      </c>
      <c r="P1394">
        <v>0</v>
      </c>
      <c r="X1394" t="str">
        <f>Block[[#This Row],[服装]]&amp;Block[[#This Row],[名前]]&amp;Block[[#This Row],[レアリティ]]</f>
        <v>3周年木兎光太郎ICONIC</v>
      </c>
    </row>
    <row r="1395" spans="1:24" x14ac:dyDescent="0.25">
      <c r="A1395">
        <f>VLOOKUP(Block[[#This Row],[No用]],SetNo[[No.用]:[vlookup 用]],2,FALSE)</f>
        <v>358</v>
      </c>
      <c r="B1395">
        <f>IF(ROW()=2,1,IF(A1394&lt;&gt;Block[[#This Row],[No]],1,B1394+1))</f>
        <v>1</v>
      </c>
      <c r="C1395" s="1" t="s">
        <v>1719</v>
      </c>
      <c r="D1395" s="1" t="s">
        <v>122</v>
      </c>
      <c r="E1395" s="1" t="s">
        <v>73</v>
      </c>
      <c r="F1395" s="1" t="s">
        <v>78</v>
      </c>
      <c r="G1395" s="1" t="s">
        <v>128</v>
      </c>
      <c r="H1395" s="1" t="s">
        <v>71</v>
      </c>
      <c r="I1395">
        <v>1</v>
      </c>
      <c r="J1395" t="s">
        <v>246</v>
      </c>
      <c r="K1395" s="1" t="s">
        <v>174</v>
      </c>
      <c r="L1395" s="1" t="s">
        <v>173</v>
      </c>
      <c r="M1395">
        <v>37</v>
      </c>
      <c r="N1395">
        <v>0</v>
      </c>
      <c r="O1395">
        <v>0</v>
      </c>
      <c r="P1395">
        <v>0</v>
      </c>
      <c r="X1395" t="str">
        <f>Block[[#This Row],[服装]]&amp;Block[[#This Row],[名前]]&amp;Block[[#This Row],[レアリティ]]</f>
        <v>梅雨2木兎光太郎ICONIC</v>
      </c>
    </row>
    <row r="1396" spans="1:24" x14ac:dyDescent="0.25">
      <c r="A1396">
        <f>VLOOKUP(Block[[#This Row],[No用]],SetNo[[No.用]:[vlookup 用]],2,FALSE)</f>
        <v>358</v>
      </c>
      <c r="B1396">
        <f>IF(ROW()=2,1,IF(A1395&lt;&gt;Block[[#This Row],[No]],1,B1395+1))</f>
        <v>2</v>
      </c>
      <c r="C1396" s="1" t="s">
        <v>1719</v>
      </c>
      <c r="D1396" s="1" t="s">
        <v>122</v>
      </c>
      <c r="E1396" s="1" t="s">
        <v>73</v>
      </c>
      <c r="F1396" s="1" t="s">
        <v>78</v>
      </c>
      <c r="G1396" s="1" t="s">
        <v>128</v>
      </c>
      <c r="H1396" s="1" t="s">
        <v>71</v>
      </c>
      <c r="I1396">
        <v>1</v>
      </c>
      <c r="J1396" t="s">
        <v>246</v>
      </c>
      <c r="K1396" s="1" t="s">
        <v>175</v>
      </c>
      <c r="L1396" s="1" t="s">
        <v>173</v>
      </c>
      <c r="M1396">
        <v>37</v>
      </c>
      <c r="N1396">
        <v>0</v>
      </c>
      <c r="O1396">
        <v>0</v>
      </c>
      <c r="P1396">
        <v>0</v>
      </c>
      <c r="X1396" t="str">
        <f>Block[[#This Row],[服装]]&amp;Block[[#This Row],[名前]]&amp;Block[[#This Row],[レアリティ]]</f>
        <v>梅雨2木兎光太郎ICONIC</v>
      </c>
    </row>
    <row r="1397" spans="1:24" x14ac:dyDescent="0.25">
      <c r="A1397">
        <f>VLOOKUP(Block[[#This Row],[No用]],SetNo[[No.用]:[vlookup 用]],2,FALSE)</f>
        <v>358</v>
      </c>
      <c r="B1397">
        <f>IF(ROW()=2,1,IF(A1396&lt;&gt;Block[[#This Row],[No]],1,B1396+1))</f>
        <v>3</v>
      </c>
      <c r="C1397" s="1" t="s">
        <v>1719</v>
      </c>
      <c r="D1397" s="1" t="s">
        <v>122</v>
      </c>
      <c r="E1397" s="1" t="s">
        <v>73</v>
      </c>
      <c r="F1397" s="1" t="s">
        <v>78</v>
      </c>
      <c r="G1397" s="1" t="s">
        <v>128</v>
      </c>
      <c r="H1397" s="1" t="s">
        <v>71</v>
      </c>
      <c r="I1397">
        <v>1</v>
      </c>
      <c r="J1397" t="s">
        <v>246</v>
      </c>
      <c r="K1397" s="1" t="s">
        <v>247</v>
      </c>
      <c r="L1397" s="1" t="s">
        <v>178</v>
      </c>
      <c r="M1397">
        <v>34</v>
      </c>
      <c r="N1397">
        <v>0</v>
      </c>
      <c r="O1397">
        <v>0</v>
      </c>
      <c r="P1397">
        <v>0</v>
      </c>
      <c r="X1397" t="str">
        <f>Block[[#This Row],[服装]]&amp;Block[[#This Row],[名前]]&amp;Block[[#This Row],[レアリティ]]</f>
        <v>梅雨2木兎光太郎ICONIC</v>
      </c>
    </row>
    <row r="1398" spans="1:24" x14ac:dyDescent="0.25">
      <c r="A1398">
        <f>VLOOKUP(Block[[#This Row],[No用]],SetNo[[No.用]:[vlookup 用]],2,FALSE)</f>
        <v>358</v>
      </c>
      <c r="B1398">
        <f>IF(ROW()=2,1,IF(A1397&lt;&gt;Block[[#This Row],[No]],1,B1397+1))</f>
        <v>4</v>
      </c>
      <c r="C1398" s="1" t="s">
        <v>1719</v>
      </c>
      <c r="D1398" s="1" t="s">
        <v>122</v>
      </c>
      <c r="E1398" s="1" t="s">
        <v>73</v>
      </c>
      <c r="F1398" s="1" t="s">
        <v>78</v>
      </c>
      <c r="G1398" s="1" t="s">
        <v>128</v>
      </c>
      <c r="H1398" s="1" t="s">
        <v>71</v>
      </c>
      <c r="I1398">
        <v>1</v>
      </c>
      <c r="J1398" t="s">
        <v>246</v>
      </c>
      <c r="K1398" s="1" t="s">
        <v>183</v>
      </c>
      <c r="L1398" s="1" t="s">
        <v>224</v>
      </c>
      <c r="M1398">
        <v>53</v>
      </c>
      <c r="N1398">
        <v>0</v>
      </c>
      <c r="O1398">
        <v>63</v>
      </c>
      <c r="P1398">
        <v>0</v>
      </c>
      <c r="W1398" s="1" t="s">
        <v>1216</v>
      </c>
      <c r="X1398" t="str">
        <f>Block[[#This Row],[服装]]&amp;Block[[#This Row],[名前]]&amp;Block[[#This Row],[レアリティ]]</f>
        <v>梅雨2木兎光太郎ICONIC</v>
      </c>
    </row>
    <row r="1399" spans="1:24" x14ac:dyDescent="0.25">
      <c r="A1399">
        <f>VLOOKUP(Block[[#This Row],[No用]],SetNo[[No.用]:[vlookup 用]],2,FALSE)</f>
        <v>359</v>
      </c>
      <c r="B1399">
        <f>IF(ROW()=2,1,IF(A1391&lt;&gt;Block[[#This Row],[No]],1,B1391+1))</f>
        <v>1</v>
      </c>
      <c r="C1399" t="s">
        <v>108</v>
      </c>
      <c r="D1399" t="s">
        <v>123</v>
      </c>
      <c r="E1399" t="s">
        <v>90</v>
      </c>
      <c r="F1399" t="s">
        <v>78</v>
      </c>
      <c r="G1399" t="s">
        <v>128</v>
      </c>
      <c r="H1399" t="s">
        <v>71</v>
      </c>
      <c r="I1399">
        <v>1</v>
      </c>
      <c r="J1399" t="s">
        <v>246</v>
      </c>
      <c r="K1399" s="1" t="s">
        <v>174</v>
      </c>
      <c r="L1399" s="1" t="s">
        <v>162</v>
      </c>
      <c r="M1399">
        <v>27</v>
      </c>
      <c r="N1399">
        <v>0</v>
      </c>
      <c r="O1399">
        <v>0</v>
      </c>
      <c r="P1399">
        <v>0</v>
      </c>
      <c r="X1399" t="str">
        <f>Block[[#This Row],[服装]]&amp;Block[[#This Row],[名前]]&amp;Block[[#This Row],[レアリティ]]</f>
        <v>ユニフォーム木葉秋紀ICONIC</v>
      </c>
    </row>
    <row r="1400" spans="1:24" x14ac:dyDescent="0.25">
      <c r="A1400">
        <f>VLOOKUP(Block[[#This Row],[No用]],SetNo[[No.用]:[vlookup 用]],2,FALSE)</f>
        <v>359</v>
      </c>
      <c r="B1400">
        <f>IF(ROW()=2,1,IF(A1399&lt;&gt;Block[[#This Row],[No]],1,B1399+1))</f>
        <v>2</v>
      </c>
      <c r="C1400" t="s">
        <v>108</v>
      </c>
      <c r="D1400" t="s">
        <v>123</v>
      </c>
      <c r="E1400" t="s">
        <v>90</v>
      </c>
      <c r="F1400" t="s">
        <v>78</v>
      </c>
      <c r="G1400" t="s">
        <v>128</v>
      </c>
      <c r="H1400" t="s">
        <v>71</v>
      </c>
      <c r="I1400">
        <v>1</v>
      </c>
      <c r="J1400" t="s">
        <v>246</v>
      </c>
      <c r="K1400" s="1" t="s">
        <v>175</v>
      </c>
      <c r="L1400" s="1" t="s">
        <v>162</v>
      </c>
      <c r="M1400">
        <v>27</v>
      </c>
      <c r="N1400">
        <v>0</v>
      </c>
      <c r="O1400">
        <v>0</v>
      </c>
      <c r="P1400">
        <v>0</v>
      </c>
      <c r="X1400" t="str">
        <f>Block[[#This Row],[服装]]&amp;Block[[#This Row],[名前]]&amp;Block[[#This Row],[レアリティ]]</f>
        <v>ユニフォーム木葉秋紀ICONIC</v>
      </c>
    </row>
    <row r="1401" spans="1:24" x14ac:dyDescent="0.25">
      <c r="A1401">
        <f>VLOOKUP(Block[[#This Row],[No用]],SetNo[[No.用]:[vlookup 用]],2,FALSE)</f>
        <v>359</v>
      </c>
      <c r="B1401">
        <f>IF(ROW()=2,1,IF(A1400&lt;&gt;Block[[#This Row],[No]],1,B1400+1))</f>
        <v>3</v>
      </c>
      <c r="C1401" t="s">
        <v>108</v>
      </c>
      <c r="D1401" t="s">
        <v>123</v>
      </c>
      <c r="E1401" t="s">
        <v>90</v>
      </c>
      <c r="F1401" t="s">
        <v>78</v>
      </c>
      <c r="G1401" t="s">
        <v>128</v>
      </c>
      <c r="H1401" t="s">
        <v>71</v>
      </c>
      <c r="I1401">
        <v>1</v>
      </c>
      <c r="J1401" t="s">
        <v>246</v>
      </c>
      <c r="K1401" s="1" t="s">
        <v>177</v>
      </c>
      <c r="L1401" s="1" t="s">
        <v>162</v>
      </c>
      <c r="M1401">
        <v>27</v>
      </c>
      <c r="N1401">
        <v>0</v>
      </c>
      <c r="O1401">
        <v>0</v>
      </c>
      <c r="P1401">
        <v>0</v>
      </c>
      <c r="X1401" t="str">
        <f>Block[[#This Row],[服装]]&amp;Block[[#This Row],[名前]]&amp;Block[[#This Row],[レアリティ]]</f>
        <v>ユニフォーム木葉秋紀ICONIC</v>
      </c>
    </row>
    <row r="1402" spans="1:24" x14ac:dyDescent="0.25">
      <c r="A1402">
        <f>VLOOKUP(Block[[#This Row],[No用]],SetNo[[No.用]:[vlookup 用]],2,FALSE)</f>
        <v>359</v>
      </c>
      <c r="B1402">
        <f>IF(ROW()=2,1,IF(A1401&lt;&gt;Block[[#This Row],[No]],1,B1401+1))</f>
        <v>4</v>
      </c>
      <c r="C1402" t="s">
        <v>108</v>
      </c>
      <c r="D1402" t="s">
        <v>123</v>
      </c>
      <c r="E1402" t="s">
        <v>90</v>
      </c>
      <c r="F1402" t="s">
        <v>78</v>
      </c>
      <c r="G1402" t="s">
        <v>128</v>
      </c>
      <c r="H1402" t="s">
        <v>71</v>
      </c>
      <c r="I1402">
        <v>1</v>
      </c>
      <c r="J1402" t="s">
        <v>246</v>
      </c>
      <c r="K1402" s="1" t="s">
        <v>247</v>
      </c>
      <c r="L1402" s="1" t="s">
        <v>162</v>
      </c>
      <c r="M1402">
        <v>27</v>
      </c>
      <c r="N1402">
        <v>0</v>
      </c>
      <c r="O1402">
        <v>0</v>
      </c>
      <c r="P1402">
        <v>0</v>
      </c>
      <c r="X1402" t="str">
        <f>Block[[#This Row],[服装]]&amp;Block[[#This Row],[名前]]&amp;Block[[#This Row],[レアリティ]]</f>
        <v>ユニフォーム木葉秋紀ICONIC</v>
      </c>
    </row>
    <row r="1403" spans="1:24" x14ac:dyDescent="0.25">
      <c r="A1403">
        <f>VLOOKUP(Block[[#This Row],[No用]],SetNo[[No.用]:[vlookup 用]],2,FALSE)</f>
        <v>360</v>
      </c>
      <c r="B1403">
        <f>IF(ROW()=2,1,IF(A1402&lt;&gt;Block[[#This Row],[No]],1,B1402+1))</f>
        <v>1</v>
      </c>
      <c r="C1403" s="1" t="s">
        <v>363</v>
      </c>
      <c r="D1403" t="s">
        <v>123</v>
      </c>
      <c r="E1403" s="1" t="s">
        <v>77</v>
      </c>
      <c r="F1403" t="s">
        <v>78</v>
      </c>
      <c r="G1403" t="s">
        <v>128</v>
      </c>
      <c r="H1403" t="s">
        <v>71</v>
      </c>
      <c r="I1403">
        <v>1</v>
      </c>
      <c r="J1403" t="s">
        <v>15</v>
      </c>
      <c r="K1403" s="1" t="s">
        <v>174</v>
      </c>
      <c r="L1403" s="1" t="s">
        <v>162</v>
      </c>
      <c r="M1403">
        <v>27</v>
      </c>
      <c r="N1403">
        <v>0</v>
      </c>
      <c r="O1403">
        <v>0</v>
      </c>
      <c r="P1403">
        <v>0</v>
      </c>
      <c r="X1403" t="str">
        <f>Block[[#This Row],[服装]]&amp;Block[[#This Row],[名前]]&amp;Block[[#This Row],[レアリティ]]</f>
        <v>探偵木葉秋紀ICONIC</v>
      </c>
    </row>
    <row r="1404" spans="1:24" x14ac:dyDescent="0.25">
      <c r="A1404">
        <f>VLOOKUP(Block[[#This Row],[No用]],SetNo[[No.用]:[vlookup 用]],2,FALSE)</f>
        <v>360</v>
      </c>
      <c r="B1404">
        <f>IF(ROW()=2,1,IF(A1403&lt;&gt;Block[[#This Row],[No]],1,B1403+1))</f>
        <v>2</v>
      </c>
      <c r="C1404" s="1" t="s">
        <v>363</v>
      </c>
      <c r="D1404" t="s">
        <v>123</v>
      </c>
      <c r="E1404" s="1" t="s">
        <v>77</v>
      </c>
      <c r="F1404" t="s">
        <v>78</v>
      </c>
      <c r="G1404" t="s">
        <v>128</v>
      </c>
      <c r="H1404" t="s">
        <v>71</v>
      </c>
      <c r="I1404">
        <v>1</v>
      </c>
      <c r="J1404" t="s">
        <v>15</v>
      </c>
      <c r="K1404" s="1" t="s">
        <v>175</v>
      </c>
      <c r="L1404" s="1" t="s">
        <v>162</v>
      </c>
      <c r="M1404">
        <v>27</v>
      </c>
      <c r="N1404">
        <v>0</v>
      </c>
      <c r="O1404">
        <v>0</v>
      </c>
      <c r="P1404">
        <v>0</v>
      </c>
      <c r="X1404" t="str">
        <f>Block[[#This Row],[服装]]&amp;Block[[#This Row],[名前]]&amp;Block[[#This Row],[レアリティ]]</f>
        <v>探偵木葉秋紀ICONIC</v>
      </c>
    </row>
    <row r="1405" spans="1:24" x14ac:dyDescent="0.25">
      <c r="A1405">
        <f>VLOOKUP(Block[[#This Row],[No用]],SetNo[[No.用]:[vlookup 用]],2,FALSE)</f>
        <v>360</v>
      </c>
      <c r="B1405">
        <f>IF(ROW()=2,1,IF(A1404&lt;&gt;Block[[#This Row],[No]],1,B1404+1))</f>
        <v>3</v>
      </c>
      <c r="C1405" s="1" t="s">
        <v>363</v>
      </c>
      <c r="D1405" t="s">
        <v>123</v>
      </c>
      <c r="E1405" s="1" t="s">
        <v>77</v>
      </c>
      <c r="F1405" t="s">
        <v>78</v>
      </c>
      <c r="G1405" t="s">
        <v>128</v>
      </c>
      <c r="H1405" t="s">
        <v>71</v>
      </c>
      <c r="I1405">
        <v>1</v>
      </c>
      <c r="J1405" t="s">
        <v>15</v>
      </c>
      <c r="K1405" s="1" t="s">
        <v>177</v>
      </c>
      <c r="L1405" s="1" t="s">
        <v>162</v>
      </c>
      <c r="M1405">
        <v>27</v>
      </c>
      <c r="N1405">
        <v>0</v>
      </c>
      <c r="O1405">
        <v>0</v>
      </c>
      <c r="P1405">
        <v>0</v>
      </c>
      <c r="X1405" t="str">
        <f>Block[[#This Row],[服装]]&amp;Block[[#This Row],[名前]]&amp;Block[[#This Row],[レアリティ]]</f>
        <v>探偵木葉秋紀ICONIC</v>
      </c>
    </row>
    <row r="1406" spans="1:24" x14ac:dyDescent="0.25">
      <c r="A1406">
        <f>VLOOKUP(Block[[#This Row],[No用]],SetNo[[No.用]:[vlookup 用]],2,FALSE)</f>
        <v>360</v>
      </c>
      <c r="B1406">
        <f>IF(ROW()=2,1,IF(A1405&lt;&gt;Block[[#This Row],[No]],1,B1405+1))</f>
        <v>4</v>
      </c>
      <c r="C1406" s="1" t="s">
        <v>363</v>
      </c>
      <c r="D1406" t="s">
        <v>123</v>
      </c>
      <c r="E1406" s="1" t="s">
        <v>77</v>
      </c>
      <c r="F1406" t="s">
        <v>78</v>
      </c>
      <c r="G1406" t="s">
        <v>128</v>
      </c>
      <c r="H1406" t="s">
        <v>71</v>
      </c>
      <c r="I1406">
        <v>1</v>
      </c>
      <c r="J1406" t="s">
        <v>15</v>
      </c>
      <c r="K1406" s="1" t="s">
        <v>247</v>
      </c>
      <c r="L1406" s="1" t="s">
        <v>162</v>
      </c>
      <c r="M1406">
        <v>27</v>
      </c>
      <c r="N1406">
        <v>0</v>
      </c>
      <c r="O1406">
        <v>0</v>
      </c>
      <c r="P1406">
        <v>0</v>
      </c>
      <c r="X1406" t="str">
        <f>Block[[#This Row],[服装]]&amp;Block[[#This Row],[名前]]&amp;Block[[#This Row],[レアリティ]]</f>
        <v>探偵木葉秋紀ICONIC</v>
      </c>
    </row>
    <row r="1407" spans="1:24" x14ac:dyDescent="0.25">
      <c r="A1407">
        <f>VLOOKUP(Block[[#This Row],[No用]],SetNo[[No.用]:[vlookup 用]],2,FALSE)</f>
        <v>361</v>
      </c>
      <c r="B1407">
        <f>IF(ROW()=2,1,IF(A1406&lt;&gt;Block[[#This Row],[No]],1,B1406+1))</f>
        <v>1</v>
      </c>
      <c r="C1407" s="1" t="s">
        <v>675</v>
      </c>
      <c r="D1407" s="1" t="s">
        <v>123</v>
      </c>
      <c r="E1407" s="1" t="s">
        <v>73</v>
      </c>
      <c r="F1407" s="1" t="s">
        <v>78</v>
      </c>
      <c r="G1407" s="1" t="s">
        <v>128</v>
      </c>
      <c r="H1407" t="s">
        <v>71</v>
      </c>
      <c r="I1407">
        <v>1</v>
      </c>
      <c r="J1407" t="s">
        <v>15</v>
      </c>
      <c r="K1407" s="1" t="s">
        <v>174</v>
      </c>
      <c r="L1407" s="1" t="s">
        <v>162</v>
      </c>
      <c r="M1407">
        <v>27</v>
      </c>
      <c r="N1407">
        <v>0</v>
      </c>
      <c r="O1407">
        <v>0</v>
      </c>
      <c r="P1407">
        <v>0</v>
      </c>
      <c r="X1407" t="str">
        <f>Block[[#This Row],[服装]]&amp;Block[[#This Row],[名前]]&amp;Block[[#This Row],[レアリティ]]</f>
        <v>梅雨木葉秋紀ICONIC</v>
      </c>
    </row>
    <row r="1408" spans="1:24" x14ac:dyDescent="0.25">
      <c r="A1408">
        <f>VLOOKUP(Block[[#This Row],[No用]],SetNo[[No.用]:[vlookup 用]],2,FALSE)</f>
        <v>361</v>
      </c>
      <c r="B1408">
        <f>IF(ROW()=2,1,IF(A1407&lt;&gt;Block[[#This Row],[No]],1,B1407+1))</f>
        <v>2</v>
      </c>
      <c r="C1408" s="1" t="s">
        <v>675</v>
      </c>
      <c r="D1408" s="1" t="s">
        <v>123</v>
      </c>
      <c r="E1408" s="1" t="s">
        <v>73</v>
      </c>
      <c r="F1408" s="1" t="s">
        <v>78</v>
      </c>
      <c r="G1408" s="1" t="s">
        <v>128</v>
      </c>
      <c r="H1408" t="s">
        <v>71</v>
      </c>
      <c r="I1408">
        <v>1</v>
      </c>
      <c r="J1408" t="s">
        <v>15</v>
      </c>
      <c r="K1408" s="1" t="s">
        <v>175</v>
      </c>
      <c r="L1408" s="1" t="s">
        <v>162</v>
      </c>
      <c r="M1408">
        <v>27</v>
      </c>
      <c r="N1408">
        <v>0</v>
      </c>
      <c r="O1408">
        <v>0</v>
      </c>
      <c r="P1408">
        <v>0</v>
      </c>
      <c r="X1408" t="str">
        <f>Block[[#This Row],[服装]]&amp;Block[[#This Row],[名前]]&amp;Block[[#This Row],[レアリティ]]</f>
        <v>梅雨木葉秋紀ICONIC</v>
      </c>
    </row>
    <row r="1409" spans="1:24" x14ac:dyDescent="0.25">
      <c r="A1409">
        <f>VLOOKUP(Block[[#This Row],[No用]],SetNo[[No.用]:[vlookup 用]],2,FALSE)</f>
        <v>361</v>
      </c>
      <c r="B1409">
        <f>IF(ROW()=2,1,IF(A1408&lt;&gt;Block[[#This Row],[No]],1,B1408+1))</f>
        <v>3</v>
      </c>
      <c r="C1409" s="1" t="s">
        <v>675</v>
      </c>
      <c r="D1409" s="1" t="s">
        <v>123</v>
      </c>
      <c r="E1409" s="1" t="s">
        <v>73</v>
      </c>
      <c r="F1409" s="1" t="s">
        <v>78</v>
      </c>
      <c r="G1409" s="1" t="s">
        <v>128</v>
      </c>
      <c r="H1409" t="s">
        <v>71</v>
      </c>
      <c r="I1409">
        <v>1</v>
      </c>
      <c r="J1409" t="s">
        <v>15</v>
      </c>
      <c r="K1409" s="1" t="s">
        <v>177</v>
      </c>
      <c r="L1409" s="1" t="s">
        <v>162</v>
      </c>
      <c r="M1409">
        <v>27</v>
      </c>
      <c r="N1409">
        <v>0</v>
      </c>
      <c r="O1409">
        <v>0</v>
      </c>
      <c r="P1409">
        <v>0</v>
      </c>
      <c r="X1409" t="str">
        <f>Block[[#This Row],[服装]]&amp;Block[[#This Row],[名前]]&amp;Block[[#This Row],[レアリティ]]</f>
        <v>梅雨木葉秋紀ICONIC</v>
      </c>
    </row>
    <row r="1410" spans="1:24" x14ac:dyDescent="0.25">
      <c r="A1410">
        <f>VLOOKUP(Block[[#This Row],[No用]],SetNo[[No.用]:[vlookup 用]],2,FALSE)</f>
        <v>361</v>
      </c>
      <c r="B1410">
        <f>IF(ROW()=2,1,IF(A1409&lt;&gt;Block[[#This Row],[No]],1,B1409+1))</f>
        <v>4</v>
      </c>
      <c r="C1410" s="1" t="s">
        <v>675</v>
      </c>
      <c r="D1410" s="1" t="s">
        <v>123</v>
      </c>
      <c r="E1410" s="1" t="s">
        <v>73</v>
      </c>
      <c r="F1410" s="1" t="s">
        <v>78</v>
      </c>
      <c r="G1410" s="1" t="s">
        <v>128</v>
      </c>
      <c r="H1410" t="s">
        <v>71</v>
      </c>
      <c r="I1410">
        <v>1</v>
      </c>
      <c r="J1410" t="s">
        <v>15</v>
      </c>
      <c r="K1410" s="1" t="s">
        <v>247</v>
      </c>
      <c r="L1410" s="1" t="s">
        <v>162</v>
      </c>
      <c r="M1410">
        <v>27</v>
      </c>
      <c r="N1410">
        <v>0</v>
      </c>
      <c r="O1410">
        <v>0</v>
      </c>
      <c r="P1410">
        <v>0</v>
      </c>
      <c r="X1410" t="str">
        <f>Block[[#This Row],[服装]]&amp;Block[[#This Row],[名前]]&amp;Block[[#This Row],[レアリティ]]</f>
        <v>梅雨木葉秋紀ICONIC</v>
      </c>
    </row>
    <row r="1411" spans="1:24" x14ac:dyDescent="0.25">
      <c r="A1411">
        <f>VLOOKUP(Block[[#This Row],[No用]],SetNo[[No.用]:[vlookup 用]],2,FALSE)</f>
        <v>362</v>
      </c>
      <c r="B1411">
        <f>IF(ROW()=2,1,IF(A1410&lt;&gt;Block[[#This Row],[No]],1,B1410+1))</f>
        <v>1</v>
      </c>
      <c r="C1411" s="1" t="s">
        <v>821</v>
      </c>
      <c r="D1411" s="1" t="s">
        <v>123</v>
      </c>
      <c r="E1411" s="1" t="s">
        <v>90</v>
      </c>
      <c r="F1411" s="1" t="s">
        <v>78</v>
      </c>
      <c r="G1411" s="1" t="s">
        <v>128</v>
      </c>
      <c r="H1411" s="1" t="s">
        <v>71</v>
      </c>
      <c r="I1411">
        <v>1</v>
      </c>
      <c r="J1411" t="s">
        <v>15</v>
      </c>
      <c r="K1411" s="1" t="s">
        <v>174</v>
      </c>
      <c r="L1411" s="1" t="s">
        <v>173</v>
      </c>
      <c r="M1411">
        <v>33</v>
      </c>
      <c r="N1411">
        <v>0</v>
      </c>
      <c r="O1411">
        <v>0</v>
      </c>
      <c r="P1411">
        <v>0</v>
      </c>
      <c r="X1411" t="str">
        <f>Block[[#This Row],[服装]]&amp;Block[[#This Row],[名前]]&amp;Block[[#This Row],[レアリティ]]</f>
        <v>路地裏2木葉秋紀ICONIC</v>
      </c>
    </row>
    <row r="1412" spans="1:24" x14ac:dyDescent="0.25">
      <c r="A1412">
        <f>VLOOKUP(Block[[#This Row],[No用]],SetNo[[No.用]:[vlookup 用]],2,FALSE)</f>
        <v>362</v>
      </c>
      <c r="B1412">
        <f>IF(ROW()=2,1,IF(A1411&lt;&gt;Block[[#This Row],[No]],1,B1411+1))</f>
        <v>2</v>
      </c>
      <c r="C1412" s="1" t="s">
        <v>821</v>
      </c>
      <c r="D1412" s="1" t="s">
        <v>123</v>
      </c>
      <c r="E1412" s="1" t="s">
        <v>90</v>
      </c>
      <c r="F1412" s="1" t="s">
        <v>78</v>
      </c>
      <c r="G1412" s="1" t="s">
        <v>128</v>
      </c>
      <c r="H1412" s="1" t="s">
        <v>71</v>
      </c>
      <c r="I1412">
        <v>1</v>
      </c>
      <c r="J1412" t="s">
        <v>15</v>
      </c>
      <c r="K1412" s="1" t="s">
        <v>175</v>
      </c>
      <c r="L1412" s="1" t="s">
        <v>173</v>
      </c>
      <c r="M1412">
        <v>33</v>
      </c>
      <c r="N1412">
        <v>0</v>
      </c>
      <c r="O1412">
        <v>0</v>
      </c>
      <c r="P1412">
        <v>0</v>
      </c>
      <c r="X1412" t="str">
        <f>Block[[#This Row],[服装]]&amp;Block[[#This Row],[名前]]&amp;Block[[#This Row],[レアリティ]]</f>
        <v>路地裏2木葉秋紀ICONIC</v>
      </c>
    </row>
    <row r="1413" spans="1:24" x14ac:dyDescent="0.25">
      <c r="A1413">
        <f>VLOOKUP(Block[[#This Row],[No用]],SetNo[[No.用]:[vlookup 用]],2,FALSE)</f>
        <v>362</v>
      </c>
      <c r="B1413">
        <f>IF(ROW()=2,1,IF(A1412&lt;&gt;Block[[#This Row],[No]],1,B1412+1))</f>
        <v>3</v>
      </c>
      <c r="C1413" s="1" t="s">
        <v>821</v>
      </c>
      <c r="D1413" s="1" t="s">
        <v>123</v>
      </c>
      <c r="E1413" s="1" t="s">
        <v>90</v>
      </c>
      <c r="F1413" s="1" t="s">
        <v>78</v>
      </c>
      <c r="G1413" s="1" t="s">
        <v>128</v>
      </c>
      <c r="H1413" s="1" t="s">
        <v>71</v>
      </c>
      <c r="I1413">
        <v>1</v>
      </c>
      <c r="J1413" t="s">
        <v>15</v>
      </c>
      <c r="K1413" s="1" t="s">
        <v>177</v>
      </c>
      <c r="L1413" s="1" t="s">
        <v>178</v>
      </c>
      <c r="M1413">
        <v>30</v>
      </c>
      <c r="N1413">
        <v>0</v>
      </c>
      <c r="O1413">
        <v>0</v>
      </c>
      <c r="P1413">
        <v>0</v>
      </c>
      <c r="X1413" t="str">
        <f>Block[[#This Row],[服装]]&amp;Block[[#This Row],[名前]]&amp;Block[[#This Row],[レアリティ]]</f>
        <v>路地裏2木葉秋紀ICONIC</v>
      </c>
    </row>
    <row r="1414" spans="1:24" x14ac:dyDescent="0.25">
      <c r="A1414">
        <f>VLOOKUP(Block[[#This Row],[No用]],SetNo[[No.用]:[vlookup 用]],2,FALSE)</f>
        <v>362</v>
      </c>
      <c r="B1414">
        <f>IF(ROW()=2,1,IF(A1413&lt;&gt;Block[[#This Row],[No]],1,B1413+1))</f>
        <v>4</v>
      </c>
      <c r="C1414" s="1" t="s">
        <v>821</v>
      </c>
      <c r="D1414" s="1" t="s">
        <v>123</v>
      </c>
      <c r="E1414" s="1" t="s">
        <v>90</v>
      </c>
      <c r="F1414" s="1" t="s">
        <v>78</v>
      </c>
      <c r="G1414" s="1" t="s">
        <v>128</v>
      </c>
      <c r="H1414" s="1" t="s">
        <v>71</v>
      </c>
      <c r="I1414">
        <v>1</v>
      </c>
      <c r="J1414" t="s">
        <v>15</v>
      </c>
      <c r="K1414" s="1" t="s">
        <v>247</v>
      </c>
      <c r="L1414" s="1" t="s">
        <v>178</v>
      </c>
      <c r="M1414">
        <v>30</v>
      </c>
      <c r="N1414">
        <v>0</v>
      </c>
      <c r="O1414">
        <v>0</v>
      </c>
      <c r="P1414">
        <v>0</v>
      </c>
      <c r="X1414" t="str">
        <f>Block[[#This Row],[服装]]&amp;Block[[#This Row],[名前]]&amp;Block[[#This Row],[レアリティ]]</f>
        <v>路地裏2木葉秋紀ICONIC</v>
      </c>
    </row>
    <row r="1415" spans="1:24" x14ac:dyDescent="0.25">
      <c r="A1415">
        <f>VLOOKUP(Block[[#This Row],[No用]],SetNo[[No.用]:[vlookup 用]],2,FALSE)</f>
        <v>362</v>
      </c>
      <c r="B1415">
        <f>IF(ROW()=2,1,IF(A1414&lt;&gt;Block[[#This Row],[No]],1,B1414+1))</f>
        <v>5</v>
      </c>
      <c r="C1415" s="1" t="s">
        <v>821</v>
      </c>
      <c r="D1415" s="1" t="s">
        <v>123</v>
      </c>
      <c r="E1415" s="1" t="s">
        <v>90</v>
      </c>
      <c r="F1415" s="1" t="s">
        <v>78</v>
      </c>
      <c r="G1415" s="1" t="s">
        <v>128</v>
      </c>
      <c r="H1415" s="1" t="s">
        <v>71</v>
      </c>
      <c r="I1415">
        <v>1</v>
      </c>
      <c r="J1415" t="s">
        <v>15</v>
      </c>
      <c r="K1415" s="1" t="s">
        <v>183</v>
      </c>
      <c r="L1415" s="1" t="s">
        <v>224</v>
      </c>
      <c r="M1415">
        <v>49</v>
      </c>
      <c r="N1415">
        <v>0</v>
      </c>
      <c r="O1415">
        <v>59</v>
      </c>
      <c r="P1415">
        <v>0</v>
      </c>
      <c r="X1415" t="str">
        <f>Block[[#This Row],[服装]]&amp;Block[[#This Row],[名前]]&amp;Block[[#This Row],[レアリティ]]</f>
        <v>路地裏2木葉秋紀ICONIC</v>
      </c>
    </row>
    <row r="1416" spans="1:24" x14ac:dyDescent="0.25">
      <c r="A1416">
        <f>VLOOKUP(Block[[#This Row],[No用]],SetNo[[No.用]:[vlookup 用]],2,FALSE)</f>
        <v>363</v>
      </c>
      <c r="B1416">
        <f>IF(ROW()=2,1,IF(A1415&lt;&gt;Block[[#This Row],[No]],1,B1415+1))</f>
        <v>1</v>
      </c>
      <c r="C1416" s="1" t="s">
        <v>953</v>
      </c>
      <c r="D1416" s="1" t="s">
        <v>123</v>
      </c>
      <c r="E1416" s="1" t="s">
        <v>77</v>
      </c>
      <c r="F1416" s="1" t="s">
        <v>78</v>
      </c>
      <c r="G1416" s="1" t="s">
        <v>128</v>
      </c>
      <c r="H1416" s="1" t="s">
        <v>71</v>
      </c>
      <c r="I1416">
        <v>1</v>
      </c>
      <c r="J1416" t="s">
        <v>15</v>
      </c>
      <c r="K1416" s="1" t="s">
        <v>174</v>
      </c>
      <c r="L1416" s="1" t="s">
        <v>173</v>
      </c>
      <c r="M1416">
        <v>34</v>
      </c>
      <c r="N1416">
        <v>0</v>
      </c>
      <c r="O1416">
        <v>0</v>
      </c>
      <c r="P1416">
        <v>0</v>
      </c>
      <c r="X1416" t="str">
        <f>Block[[#This Row],[服装]]&amp;Block[[#This Row],[名前]]&amp;Block[[#This Row],[レアリティ]]</f>
        <v>水着2木葉秋紀ICONIC</v>
      </c>
    </row>
    <row r="1417" spans="1:24" x14ac:dyDescent="0.25">
      <c r="A1417">
        <f>VLOOKUP(Block[[#This Row],[No用]],SetNo[[No.用]:[vlookup 用]],2,FALSE)</f>
        <v>363</v>
      </c>
      <c r="B1417">
        <f>IF(ROW()=2,1,IF(A1416&lt;&gt;Block[[#This Row],[No]],1,B1416+1))</f>
        <v>2</v>
      </c>
      <c r="C1417" s="1" t="s">
        <v>953</v>
      </c>
      <c r="D1417" s="1" t="s">
        <v>123</v>
      </c>
      <c r="E1417" s="1" t="s">
        <v>77</v>
      </c>
      <c r="F1417" s="1" t="s">
        <v>78</v>
      </c>
      <c r="G1417" s="1" t="s">
        <v>128</v>
      </c>
      <c r="H1417" s="1" t="s">
        <v>71</v>
      </c>
      <c r="I1417">
        <v>1</v>
      </c>
      <c r="J1417" t="s">
        <v>15</v>
      </c>
      <c r="K1417" s="1" t="s">
        <v>175</v>
      </c>
      <c r="L1417" s="1" t="s">
        <v>173</v>
      </c>
      <c r="M1417">
        <v>34</v>
      </c>
      <c r="N1417">
        <v>0</v>
      </c>
      <c r="O1417">
        <v>0</v>
      </c>
      <c r="P1417">
        <v>0</v>
      </c>
      <c r="X1417" t="str">
        <f>Block[[#This Row],[服装]]&amp;Block[[#This Row],[名前]]&amp;Block[[#This Row],[レアリティ]]</f>
        <v>水着2木葉秋紀ICONIC</v>
      </c>
    </row>
    <row r="1418" spans="1:24" x14ac:dyDescent="0.25">
      <c r="A1418">
        <f>VLOOKUP(Block[[#This Row],[No用]],SetNo[[No.用]:[vlookup 用]],2,FALSE)</f>
        <v>363</v>
      </c>
      <c r="B1418">
        <f>IF(ROW()=2,1,IF(A1417&lt;&gt;Block[[#This Row],[No]],1,B1417+1))</f>
        <v>3</v>
      </c>
      <c r="C1418" s="1" t="s">
        <v>953</v>
      </c>
      <c r="D1418" s="1" t="s">
        <v>123</v>
      </c>
      <c r="E1418" s="1" t="s">
        <v>77</v>
      </c>
      <c r="F1418" s="1" t="s">
        <v>78</v>
      </c>
      <c r="G1418" s="1" t="s">
        <v>128</v>
      </c>
      <c r="H1418" s="1" t="s">
        <v>71</v>
      </c>
      <c r="I1418">
        <v>1</v>
      </c>
      <c r="J1418" t="s">
        <v>15</v>
      </c>
      <c r="K1418" s="1" t="s">
        <v>177</v>
      </c>
      <c r="L1418" s="1" t="s">
        <v>162</v>
      </c>
      <c r="M1418">
        <v>28</v>
      </c>
      <c r="N1418">
        <v>0</v>
      </c>
      <c r="O1418">
        <v>0</v>
      </c>
      <c r="P1418">
        <v>0</v>
      </c>
      <c r="X1418" t="str">
        <f>Block[[#This Row],[服装]]&amp;Block[[#This Row],[名前]]&amp;Block[[#This Row],[レアリティ]]</f>
        <v>水着2木葉秋紀ICONIC</v>
      </c>
    </row>
    <row r="1419" spans="1:24" x14ac:dyDescent="0.25">
      <c r="A1419">
        <f>VLOOKUP(Block[[#This Row],[No用]],SetNo[[No.用]:[vlookup 用]],2,FALSE)</f>
        <v>363</v>
      </c>
      <c r="B1419">
        <f>IF(ROW()=2,1,IF(A1418&lt;&gt;Block[[#This Row],[No]],1,B1418+1))</f>
        <v>4</v>
      </c>
      <c r="C1419" s="1" t="s">
        <v>953</v>
      </c>
      <c r="D1419" s="1" t="s">
        <v>123</v>
      </c>
      <c r="E1419" s="1" t="s">
        <v>77</v>
      </c>
      <c r="F1419" s="1" t="s">
        <v>78</v>
      </c>
      <c r="G1419" s="1" t="s">
        <v>128</v>
      </c>
      <c r="H1419" s="1" t="s">
        <v>71</v>
      </c>
      <c r="I1419">
        <v>1</v>
      </c>
      <c r="J1419" t="s">
        <v>15</v>
      </c>
      <c r="K1419" s="1" t="s">
        <v>247</v>
      </c>
      <c r="L1419" s="1" t="s">
        <v>162</v>
      </c>
      <c r="M1419">
        <v>28</v>
      </c>
      <c r="N1419">
        <v>0</v>
      </c>
      <c r="O1419">
        <v>0</v>
      </c>
      <c r="P1419">
        <v>0</v>
      </c>
      <c r="X1419" t="str">
        <f>Block[[#This Row],[服装]]&amp;Block[[#This Row],[名前]]&amp;Block[[#This Row],[レアリティ]]</f>
        <v>水着2木葉秋紀ICONIC</v>
      </c>
    </row>
    <row r="1420" spans="1:24" x14ac:dyDescent="0.25">
      <c r="A1420">
        <f>VLOOKUP(Block[[#This Row],[No用]],SetNo[[No.用]:[vlookup 用]],2,FALSE)</f>
        <v>363</v>
      </c>
      <c r="B1420">
        <f>IF(ROW()=2,1,IF(A1419&lt;&gt;Block[[#This Row],[No]],1,B1419+1))</f>
        <v>5</v>
      </c>
      <c r="C1420" s="1" t="s">
        <v>953</v>
      </c>
      <c r="D1420" s="1" t="s">
        <v>123</v>
      </c>
      <c r="E1420" s="1" t="s">
        <v>77</v>
      </c>
      <c r="F1420" s="1" t="s">
        <v>78</v>
      </c>
      <c r="G1420" s="1" t="s">
        <v>128</v>
      </c>
      <c r="H1420" s="1" t="s">
        <v>71</v>
      </c>
      <c r="I1420">
        <v>1</v>
      </c>
      <c r="J1420" t="s">
        <v>15</v>
      </c>
      <c r="K1420" s="1" t="s">
        <v>183</v>
      </c>
      <c r="L1420" s="1" t="s">
        <v>224</v>
      </c>
      <c r="M1420">
        <v>50</v>
      </c>
      <c r="N1420">
        <v>0</v>
      </c>
      <c r="O1420">
        <v>60</v>
      </c>
      <c r="P1420">
        <v>0</v>
      </c>
      <c r="X1420" t="str">
        <f>Block[[#This Row],[服装]]&amp;Block[[#This Row],[名前]]&amp;Block[[#This Row],[レアリティ]]</f>
        <v>水着2木葉秋紀ICONIC</v>
      </c>
    </row>
    <row r="1421" spans="1:24" x14ac:dyDescent="0.25">
      <c r="A1421">
        <f>VLOOKUP(Block[[#This Row],[No用]],SetNo[[No.用]:[vlookup 用]],2,FALSE)</f>
        <v>364</v>
      </c>
      <c r="B1421">
        <f>IF(ROW()=2,1,IF(A1420&lt;&gt;Block[[#This Row],[No]],1,B1420+1))</f>
        <v>1</v>
      </c>
      <c r="C1421" t="s">
        <v>108</v>
      </c>
      <c r="D1421" t="s">
        <v>124</v>
      </c>
      <c r="E1421" t="s">
        <v>90</v>
      </c>
      <c r="F1421" t="s">
        <v>78</v>
      </c>
      <c r="G1421" t="s">
        <v>128</v>
      </c>
      <c r="H1421" t="s">
        <v>71</v>
      </c>
      <c r="I1421">
        <v>1</v>
      </c>
      <c r="J1421" t="s">
        <v>246</v>
      </c>
      <c r="K1421" s="1" t="s">
        <v>174</v>
      </c>
      <c r="L1421" s="1" t="s">
        <v>162</v>
      </c>
      <c r="M1421">
        <v>26</v>
      </c>
      <c r="N1421">
        <v>0</v>
      </c>
      <c r="O1421">
        <v>0</v>
      </c>
      <c r="P1421">
        <v>0</v>
      </c>
      <c r="X1421" t="str">
        <f>Block[[#This Row],[服装]]&amp;Block[[#This Row],[名前]]&amp;Block[[#This Row],[レアリティ]]</f>
        <v>ユニフォーム猿杙大和ICONIC</v>
      </c>
    </row>
    <row r="1422" spans="1:24" x14ac:dyDescent="0.25">
      <c r="A1422">
        <f>VLOOKUP(Block[[#This Row],[No用]],SetNo[[No.用]:[vlookup 用]],2,FALSE)</f>
        <v>364</v>
      </c>
      <c r="B1422">
        <f>IF(ROW()=2,1,IF(A1421&lt;&gt;Block[[#This Row],[No]],1,B1421+1))</f>
        <v>2</v>
      </c>
      <c r="C1422" t="s">
        <v>108</v>
      </c>
      <c r="D1422" t="s">
        <v>124</v>
      </c>
      <c r="E1422" t="s">
        <v>90</v>
      </c>
      <c r="F1422" t="s">
        <v>78</v>
      </c>
      <c r="G1422" t="s">
        <v>128</v>
      </c>
      <c r="H1422" t="s">
        <v>71</v>
      </c>
      <c r="I1422">
        <v>1</v>
      </c>
      <c r="J1422" t="s">
        <v>246</v>
      </c>
      <c r="K1422" s="1" t="s">
        <v>175</v>
      </c>
      <c r="L1422" s="1" t="s">
        <v>162</v>
      </c>
      <c r="M1422">
        <v>26</v>
      </c>
      <c r="N1422">
        <v>0</v>
      </c>
      <c r="O1422">
        <v>0</v>
      </c>
      <c r="P1422">
        <v>0</v>
      </c>
      <c r="X1422" t="str">
        <f>Block[[#This Row],[服装]]&amp;Block[[#This Row],[名前]]&amp;Block[[#This Row],[レアリティ]]</f>
        <v>ユニフォーム猿杙大和ICONIC</v>
      </c>
    </row>
    <row r="1423" spans="1:24" x14ac:dyDescent="0.25">
      <c r="A1423">
        <f>VLOOKUP(Block[[#This Row],[No用]],SetNo[[No.用]:[vlookup 用]],2,FALSE)</f>
        <v>364</v>
      </c>
      <c r="B1423">
        <f>IF(ROW()=2,1,IF(A1422&lt;&gt;Block[[#This Row],[No]],1,B1422+1))</f>
        <v>3</v>
      </c>
      <c r="C1423" t="s">
        <v>108</v>
      </c>
      <c r="D1423" t="s">
        <v>124</v>
      </c>
      <c r="E1423" t="s">
        <v>90</v>
      </c>
      <c r="F1423" t="s">
        <v>78</v>
      </c>
      <c r="G1423" t="s">
        <v>128</v>
      </c>
      <c r="H1423" t="s">
        <v>71</v>
      </c>
      <c r="I1423">
        <v>1</v>
      </c>
      <c r="J1423" t="s">
        <v>246</v>
      </c>
      <c r="K1423" s="1" t="s">
        <v>247</v>
      </c>
      <c r="L1423" s="1" t="s">
        <v>162</v>
      </c>
      <c r="M1423">
        <v>24</v>
      </c>
      <c r="N1423">
        <v>0</v>
      </c>
      <c r="O1423">
        <v>0</v>
      </c>
      <c r="P1423">
        <v>0</v>
      </c>
      <c r="X1423" t="str">
        <f>Block[[#This Row],[服装]]&amp;Block[[#This Row],[名前]]&amp;Block[[#This Row],[レアリティ]]</f>
        <v>ユニフォーム猿杙大和ICONIC</v>
      </c>
    </row>
    <row r="1424" spans="1:24" x14ac:dyDescent="0.25">
      <c r="A1424">
        <f>VLOOKUP(Block[[#This Row],[No用]],SetNo[[No.用]:[vlookup 用]],2,FALSE)</f>
        <v>365</v>
      </c>
      <c r="B1424">
        <f>IF(ROW()=2,1,IF(A1423&lt;&gt;Block[[#This Row],[No]],1,B1423+1))</f>
        <v>1</v>
      </c>
      <c r="C1424" s="1" t="s">
        <v>1031</v>
      </c>
      <c r="D1424" s="1" t="s">
        <v>124</v>
      </c>
      <c r="E1424" s="1" t="s">
        <v>77</v>
      </c>
      <c r="F1424" s="1" t="s">
        <v>78</v>
      </c>
      <c r="G1424" s="1" t="s">
        <v>128</v>
      </c>
      <c r="H1424" s="1" t="s">
        <v>71</v>
      </c>
      <c r="I1424">
        <v>1</v>
      </c>
      <c r="J1424" t="s">
        <v>246</v>
      </c>
      <c r="K1424" s="1" t="s">
        <v>174</v>
      </c>
      <c r="L1424" s="1" t="s">
        <v>162</v>
      </c>
      <c r="M1424">
        <v>26</v>
      </c>
      <c r="N1424">
        <v>0</v>
      </c>
      <c r="O1424">
        <v>0</v>
      </c>
      <c r="P1424">
        <v>0</v>
      </c>
      <c r="X1424" t="str">
        <f>Block[[#This Row],[服装]]&amp;Block[[#This Row],[名前]]&amp;Block[[#This Row],[レアリティ]]</f>
        <v>ハロウィン猿杙大和ICONIC</v>
      </c>
    </row>
    <row r="1425" spans="1:24" x14ac:dyDescent="0.25">
      <c r="A1425">
        <f>VLOOKUP(Block[[#This Row],[No用]],SetNo[[No.用]:[vlookup 用]],2,FALSE)</f>
        <v>365</v>
      </c>
      <c r="B1425">
        <f>IF(ROW()=2,1,IF(A1424&lt;&gt;Block[[#This Row],[No]],1,B1424+1))</f>
        <v>2</v>
      </c>
      <c r="C1425" s="1" t="s">
        <v>1031</v>
      </c>
      <c r="D1425" s="1" t="s">
        <v>124</v>
      </c>
      <c r="E1425" s="1" t="s">
        <v>77</v>
      </c>
      <c r="F1425" s="1" t="s">
        <v>78</v>
      </c>
      <c r="G1425" s="1" t="s">
        <v>128</v>
      </c>
      <c r="H1425" s="1" t="s">
        <v>71</v>
      </c>
      <c r="I1425">
        <v>1</v>
      </c>
      <c r="J1425" t="s">
        <v>246</v>
      </c>
      <c r="K1425" s="1" t="s">
        <v>175</v>
      </c>
      <c r="L1425" s="1" t="s">
        <v>162</v>
      </c>
      <c r="M1425">
        <v>26</v>
      </c>
      <c r="N1425">
        <v>0</v>
      </c>
      <c r="O1425">
        <v>0</v>
      </c>
      <c r="P1425">
        <v>0</v>
      </c>
      <c r="X1425" t="str">
        <f>Block[[#This Row],[服装]]&amp;Block[[#This Row],[名前]]&amp;Block[[#This Row],[レアリティ]]</f>
        <v>ハロウィン猿杙大和ICONIC</v>
      </c>
    </row>
    <row r="1426" spans="1:24" x14ac:dyDescent="0.25">
      <c r="A1426">
        <f>VLOOKUP(Block[[#This Row],[No用]],SetNo[[No.用]:[vlookup 用]],2,FALSE)</f>
        <v>365</v>
      </c>
      <c r="B1426">
        <f>IF(ROW()=2,1,IF(A1425&lt;&gt;Block[[#This Row],[No]],1,B1425+1))</f>
        <v>3</v>
      </c>
      <c r="C1426" s="1" t="s">
        <v>1031</v>
      </c>
      <c r="D1426" s="1" t="s">
        <v>124</v>
      </c>
      <c r="E1426" s="1" t="s">
        <v>77</v>
      </c>
      <c r="F1426" s="1" t="s">
        <v>78</v>
      </c>
      <c r="G1426" s="1" t="s">
        <v>128</v>
      </c>
      <c r="H1426" s="1" t="s">
        <v>71</v>
      </c>
      <c r="I1426">
        <v>1</v>
      </c>
      <c r="J1426" t="s">
        <v>246</v>
      </c>
      <c r="K1426" s="1" t="s">
        <v>247</v>
      </c>
      <c r="L1426" s="1" t="s">
        <v>162</v>
      </c>
      <c r="M1426">
        <v>24</v>
      </c>
      <c r="N1426">
        <v>0</v>
      </c>
      <c r="O1426">
        <v>0</v>
      </c>
      <c r="P1426">
        <v>0</v>
      </c>
      <c r="X1426" t="str">
        <f>Block[[#This Row],[服装]]&amp;Block[[#This Row],[名前]]&amp;Block[[#This Row],[レアリティ]]</f>
        <v>ハロウィン猿杙大和ICONIC</v>
      </c>
    </row>
    <row r="1427" spans="1:24" x14ac:dyDescent="0.25">
      <c r="A1427">
        <f>VLOOKUP(Block[[#This Row],[No用]],SetNo[[No.用]:[vlookup 用]],2,FALSE)</f>
        <v>366</v>
      </c>
      <c r="B1427">
        <f>IF(ROW()=2,1,IF(A1426&lt;&gt;Block[[#This Row],[No]],1,B1426+1))</f>
        <v>1</v>
      </c>
      <c r="C1427" t="s">
        <v>108</v>
      </c>
      <c r="D1427" t="s">
        <v>125</v>
      </c>
      <c r="E1427" t="s">
        <v>90</v>
      </c>
      <c r="F1427" t="s">
        <v>80</v>
      </c>
      <c r="G1427" t="s">
        <v>128</v>
      </c>
      <c r="H1427" t="s">
        <v>71</v>
      </c>
      <c r="I1427">
        <v>0</v>
      </c>
      <c r="J1427" t="s">
        <v>246</v>
      </c>
      <c r="K1427" s="1"/>
      <c r="L1427" s="1"/>
      <c r="M1427">
        <v>0</v>
      </c>
      <c r="N1427">
        <v>0</v>
      </c>
      <c r="O1427">
        <v>0</v>
      </c>
      <c r="P1427">
        <v>0</v>
      </c>
      <c r="X1427" t="str">
        <f>Block[[#This Row],[服装]]&amp;Block[[#This Row],[名前]]&amp;Block[[#This Row],[レアリティ]]</f>
        <v>ユニフォーム小見春樹ICONIC</v>
      </c>
    </row>
    <row r="1428" spans="1:24" x14ac:dyDescent="0.25">
      <c r="A1428">
        <f>VLOOKUP(Block[[#This Row],[No用]],SetNo[[No.用]:[vlookup 用]],2,FALSE)</f>
        <v>367</v>
      </c>
      <c r="B1428">
        <f>IF(ROW()=2,1,IF(A1427&lt;&gt;Block[[#This Row],[No]],1,B1427+1))</f>
        <v>1</v>
      </c>
      <c r="C1428" s="1" t="s">
        <v>822</v>
      </c>
      <c r="D1428" s="1" t="s">
        <v>125</v>
      </c>
      <c r="E1428" s="1" t="s">
        <v>77</v>
      </c>
      <c r="F1428" s="1" t="s">
        <v>80</v>
      </c>
      <c r="G1428" s="1" t="s">
        <v>128</v>
      </c>
      <c r="H1428" s="1" t="s">
        <v>71</v>
      </c>
      <c r="I1428">
        <v>0</v>
      </c>
      <c r="J1428" t="s">
        <v>246</v>
      </c>
      <c r="K1428" s="1"/>
      <c r="L1428" s="1"/>
      <c r="M1428">
        <v>0</v>
      </c>
      <c r="N1428">
        <v>0</v>
      </c>
      <c r="O1428">
        <v>0</v>
      </c>
      <c r="P1428">
        <v>0</v>
      </c>
      <c r="X1428" t="str">
        <f>Block[[#This Row],[服装]]&amp;Block[[#This Row],[名前]]&amp;Block[[#This Row],[レアリティ]]</f>
        <v>路地裏2小見春樹ICONIC</v>
      </c>
    </row>
    <row r="1429" spans="1:24" x14ac:dyDescent="0.25">
      <c r="A1429">
        <f>VLOOKUP(Block[[#This Row],[No用]],SetNo[[No.用]:[vlookup 用]],2,FALSE)</f>
        <v>368</v>
      </c>
      <c r="B1429">
        <f>IF(ROW()=2,1,IF(A1428&lt;&gt;Block[[#This Row],[No]],1,B1428+1))</f>
        <v>1</v>
      </c>
      <c r="C1429" t="s">
        <v>108</v>
      </c>
      <c r="D1429" t="s">
        <v>126</v>
      </c>
      <c r="E1429" t="s">
        <v>90</v>
      </c>
      <c r="F1429" t="s">
        <v>82</v>
      </c>
      <c r="G1429" t="s">
        <v>128</v>
      </c>
      <c r="H1429" t="s">
        <v>71</v>
      </c>
      <c r="I1429">
        <v>1</v>
      </c>
      <c r="J1429" t="s">
        <v>246</v>
      </c>
      <c r="K1429" s="1" t="s">
        <v>174</v>
      </c>
      <c r="L1429" s="1" t="s">
        <v>173</v>
      </c>
      <c r="M1429">
        <v>35</v>
      </c>
      <c r="N1429">
        <v>0</v>
      </c>
      <c r="O1429">
        <v>0</v>
      </c>
      <c r="P1429">
        <v>0</v>
      </c>
      <c r="X1429" t="str">
        <f>Block[[#This Row],[服装]]&amp;Block[[#This Row],[名前]]&amp;Block[[#This Row],[レアリティ]]</f>
        <v>ユニフォーム尾長渉ICONIC</v>
      </c>
    </row>
    <row r="1430" spans="1:24" x14ac:dyDescent="0.25">
      <c r="A1430">
        <f>VLOOKUP(Block[[#This Row],[No用]],SetNo[[No.用]:[vlookup 用]],2,FALSE)</f>
        <v>368</v>
      </c>
      <c r="B1430">
        <f>IF(ROW()=2,1,IF(A1429&lt;&gt;Block[[#This Row],[No]],1,B1429+1))</f>
        <v>2</v>
      </c>
      <c r="C1430" t="s">
        <v>108</v>
      </c>
      <c r="D1430" t="s">
        <v>126</v>
      </c>
      <c r="E1430" t="s">
        <v>90</v>
      </c>
      <c r="F1430" t="s">
        <v>82</v>
      </c>
      <c r="G1430" t="s">
        <v>128</v>
      </c>
      <c r="H1430" t="s">
        <v>71</v>
      </c>
      <c r="I1430">
        <v>1</v>
      </c>
      <c r="J1430" t="s">
        <v>246</v>
      </c>
      <c r="K1430" s="1" t="s">
        <v>175</v>
      </c>
      <c r="L1430" s="1" t="s">
        <v>173</v>
      </c>
      <c r="M1430">
        <v>35</v>
      </c>
      <c r="N1430">
        <v>0</v>
      </c>
      <c r="O1430">
        <v>0</v>
      </c>
      <c r="P1430">
        <v>0</v>
      </c>
      <c r="X1430" t="str">
        <f>Block[[#This Row],[服装]]&amp;Block[[#This Row],[名前]]&amp;Block[[#This Row],[レアリティ]]</f>
        <v>ユニフォーム尾長渉ICONIC</v>
      </c>
    </row>
    <row r="1431" spans="1:24" x14ac:dyDescent="0.25">
      <c r="A1431">
        <f>VLOOKUP(Block[[#This Row],[No用]],SetNo[[No.用]:[vlookup 用]],2,FALSE)</f>
        <v>368</v>
      </c>
      <c r="B1431">
        <f>IF(ROW()=2,1,IF(A1430&lt;&gt;Block[[#This Row],[No]],1,B1430+1))</f>
        <v>3</v>
      </c>
      <c r="C1431" t="s">
        <v>108</v>
      </c>
      <c r="D1431" t="s">
        <v>126</v>
      </c>
      <c r="E1431" t="s">
        <v>90</v>
      </c>
      <c r="F1431" t="s">
        <v>82</v>
      </c>
      <c r="G1431" t="s">
        <v>128</v>
      </c>
      <c r="H1431" t="s">
        <v>71</v>
      </c>
      <c r="I1431">
        <v>1</v>
      </c>
      <c r="J1431" t="s">
        <v>246</v>
      </c>
      <c r="K1431" s="1" t="s">
        <v>176</v>
      </c>
      <c r="L1431" s="1" t="s">
        <v>173</v>
      </c>
      <c r="M1431">
        <v>38</v>
      </c>
      <c r="N1431">
        <v>0</v>
      </c>
      <c r="O1431">
        <v>0</v>
      </c>
      <c r="P1431">
        <v>0</v>
      </c>
      <c r="X1431" t="str">
        <f>Block[[#This Row],[服装]]&amp;Block[[#This Row],[名前]]&amp;Block[[#This Row],[レアリティ]]</f>
        <v>ユニフォーム尾長渉ICONIC</v>
      </c>
    </row>
    <row r="1432" spans="1:24" x14ac:dyDescent="0.25">
      <c r="A1432">
        <f>VLOOKUP(Block[[#This Row],[No用]],SetNo[[No.用]:[vlookup 用]],2,FALSE)</f>
        <v>368</v>
      </c>
      <c r="B1432">
        <f>IF(ROW()=2,1,IF(A1431&lt;&gt;Block[[#This Row],[No]],1,B1431+1))</f>
        <v>4</v>
      </c>
      <c r="C1432" t="s">
        <v>108</v>
      </c>
      <c r="D1432" t="s">
        <v>126</v>
      </c>
      <c r="E1432" t="s">
        <v>90</v>
      </c>
      <c r="F1432" t="s">
        <v>82</v>
      </c>
      <c r="G1432" t="s">
        <v>128</v>
      </c>
      <c r="H1432" t="s">
        <v>71</v>
      </c>
      <c r="I1432">
        <v>1</v>
      </c>
      <c r="J1432" t="s">
        <v>246</v>
      </c>
      <c r="K1432" s="1" t="s">
        <v>233</v>
      </c>
      <c r="L1432" s="1" t="s">
        <v>162</v>
      </c>
      <c r="M1432">
        <v>32</v>
      </c>
      <c r="N1432">
        <v>0</v>
      </c>
      <c r="O1432">
        <v>0</v>
      </c>
      <c r="P1432">
        <v>0</v>
      </c>
      <c r="X1432" t="str">
        <f>Block[[#This Row],[服装]]&amp;Block[[#This Row],[名前]]&amp;Block[[#This Row],[レアリティ]]</f>
        <v>ユニフォーム尾長渉ICONIC</v>
      </c>
    </row>
    <row r="1433" spans="1:24" x14ac:dyDescent="0.25">
      <c r="A1433">
        <f>VLOOKUP(Block[[#This Row],[No用]],SetNo[[No.用]:[vlookup 用]],2,FALSE)</f>
        <v>368</v>
      </c>
      <c r="B1433">
        <f>IF(ROW()=2,1,IF(A1432&lt;&gt;Block[[#This Row],[No]],1,B1432+1))</f>
        <v>5</v>
      </c>
      <c r="C1433" t="s">
        <v>108</v>
      </c>
      <c r="D1433" t="s">
        <v>126</v>
      </c>
      <c r="E1433" t="s">
        <v>90</v>
      </c>
      <c r="F1433" t="s">
        <v>82</v>
      </c>
      <c r="G1433" t="s">
        <v>128</v>
      </c>
      <c r="H1433" t="s">
        <v>71</v>
      </c>
      <c r="I1433">
        <v>1</v>
      </c>
      <c r="J1433" t="s">
        <v>246</v>
      </c>
      <c r="K1433" s="1" t="s">
        <v>177</v>
      </c>
      <c r="L1433" s="1" t="s">
        <v>162</v>
      </c>
      <c r="M1433">
        <v>32</v>
      </c>
      <c r="N1433">
        <v>0</v>
      </c>
      <c r="O1433">
        <v>0</v>
      </c>
      <c r="P1433">
        <v>0</v>
      </c>
      <c r="X1433" t="str">
        <f>Block[[#This Row],[服装]]&amp;Block[[#This Row],[名前]]&amp;Block[[#This Row],[レアリティ]]</f>
        <v>ユニフォーム尾長渉ICONIC</v>
      </c>
    </row>
    <row r="1434" spans="1:24" x14ac:dyDescent="0.25">
      <c r="A1434">
        <f>VLOOKUP(Block[[#This Row],[No用]],SetNo[[No.用]:[vlookup 用]],2,FALSE)</f>
        <v>368</v>
      </c>
      <c r="B1434">
        <f>IF(ROW()=2,1,IF(A1433&lt;&gt;Block[[#This Row],[No]],1,B1433+1))</f>
        <v>6</v>
      </c>
      <c r="C1434" t="s">
        <v>108</v>
      </c>
      <c r="D1434" t="s">
        <v>126</v>
      </c>
      <c r="E1434" t="s">
        <v>90</v>
      </c>
      <c r="F1434" t="s">
        <v>82</v>
      </c>
      <c r="G1434" t="s">
        <v>128</v>
      </c>
      <c r="H1434" t="s">
        <v>71</v>
      </c>
      <c r="I1434">
        <v>1</v>
      </c>
      <c r="J1434" t="s">
        <v>246</v>
      </c>
      <c r="K1434" s="1" t="s">
        <v>247</v>
      </c>
      <c r="L1434" s="1" t="s">
        <v>162</v>
      </c>
      <c r="M1434">
        <v>30</v>
      </c>
      <c r="N1434">
        <v>0</v>
      </c>
      <c r="O1434">
        <v>0</v>
      </c>
      <c r="P1434">
        <v>0</v>
      </c>
      <c r="X1434" t="str">
        <f>Block[[#This Row],[服装]]&amp;Block[[#This Row],[名前]]&amp;Block[[#This Row],[レアリティ]]</f>
        <v>ユニフォーム尾長渉ICONIC</v>
      </c>
    </row>
    <row r="1435" spans="1:24" x14ac:dyDescent="0.25">
      <c r="A1435">
        <f>VLOOKUP(Block[[#This Row],[No用]],SetNo[[No.用]:[vlookup 用]],2,FALSE)</f>
        <v>368</v>
      </c>
      <c r="B1435">
        <f>IF(ROW()=2,1,IF(A1434&lt;&gt;Block[[#This Row],[No]],1,B1434+1))</f>
        <v>7</v>
      </c>
      <c r="C1435" t="s">
        <v>108</v>
      </c>
      <c r="D1435" t="s">
        <v>126</v>
      </c>
      <c r="E1435" t="s">
        <v>90</v>
      </c>
      <c r="F1435" t="s">
        <v>82</v>
      </c>
      <c r="G1435" t="s">
        <v>128</v>
      </c>
      <c r="H1435" t="s">
        <v>71</v>
      </c>
      <c r="I1435">
        <v>1</v>
      </c>
      <c r="J1435" t="s">
        <v>246</v>
      </c>
      <c r="K1435" s="1" t="s">
        <v>183</v>
      </c>
      <c r="L1435" s="1" t="s">
        <v>224</v>
      </c>
      <c r="M1435">
        <v>43</v>
      </c>
      <c r="N1435">
        <v>0</v>
      </c>
      <c r="O1435">
        <v>53</v>
      </c>
      <c r="P1435">
        <v>0</v>
      </c>
      <c r="X1435" t="str">
        <f>Block[[#This Row],[服装]]&amp;Block[[#This Row],[名前]]&amp;Block[[#This Row],[レアリティ]]</f>
        <v>ユニフォーム尾長渉ICONIC</v>
      </c>
    </row>
    <row r="1436" spans="1:24" x14ac:dyDescent="0.25">
      <c r="A1436">
        <f>VLOOKUP(Block[[#This Row],[No用]],SetNo[[No.用]:[vlookup 用]],2,FALSE)</f>
        <v>369</v>
      </c>
      <c r="B1436">
        <f>IF(ROW()=2,1,IF(A1435&lt;&gt;Block[[#This Row],[No]],1,B1435+1))</f>
        <v>1</v>
      </c>
      <c r="C1436" t="s">
        <v>108</v>
      </c>
      <c r="D1436" t="s">
        <v>127</v>
      </c>
      <c r="E1436" t="s">
        <v>90</v>
      </c>
      <c r="F1436" t="s">
        <v>82</v>
      </c>
      <c r="G1436" t="s">
        <v>128</v>
      </c>
      <c r="H1436" t="s">
        <v>71</v>
      </c>
      <c r="I1436">
        <v>1</v>
      </c>
      <c r="J1436" t="s">
        <v>246</v>
      </c>
      <c r="K1436" s="1" t="s">
        <v>174</v>
      </c>
      <c r="L1436" s="1" t="s">
        <v>173</v>
      </c>
      <c r="M1436">
        <v>38</v>
      </c>
      <c r="N1436">
        <v>0</v>
      </c>
      <c r="O1436">
        <v>0</v>
      </c>
      <c r="P1436">
        <v>0</v>
      </c>
      <c r="X1436" t="str">
        <f>Block[[#This Row],[服装]]&amp;Block[[#This Row],[名前]]&amp;Block[[#This Row],[レアリティ]]</f>
        <v>ユニフォーム鷲尾辰生ICONIC</v>
      </c>
    </row>
    <row r="1437" spans="1:24" x14ac:dyDescent="0.25">
      <c r="A1437">
        <f>VLOOKUP(Block[[#This Row],[No用]],SetNo[[No.用]:[vlookup 用]],2,FALSE)</f>
        <v>369</v>
      </c>
      <c r="B1437">
        <f>IF(ROW()=2,1,IF(A1436&lt;&gt;Block[[#This Row],[No]],1,B1436+1))</f>
        <v>2</v>
      </c>
      <c r="C1437" t="s">
        <v>108</v>
      </c>
      <c r="D1437" t="s">
        <v>127</v>
      </c>
      <c r="E1437" t="s">
        <v>90</v>
      </c>
      <c r="F1437" t="s">
        <v>82</v>
      </c>
      <c r="G1437" t="s">
        <v>128</v>
      </c>
      <c r="H1437" t="s">
        <v>71</v>
      </c>
      <c r="I1437">
        <v>1</v>
      </c>
      <c r="J1437" t="s">
        <v>246</v>
      </c>
      <c r="K1437" s="1" t="s">
        <v>175</v>
      </c>
      <c r="L1437" s="1" t="s">
        <v>173</v>
      </c>
      <c r="M1437">
        <v>38</v>
      </c>
      <c r="N1437">
        <v>0</v>
      </c>
      <c r="O1437">
        <v>0</v>
      </c>
      <c r="P1437">
        <v>0</v>
      </c>
      <c r="X1437" t="str">
        <f>Block[[#This Row],[服装]]&amp;Block[[#This Row],[名前]]&amp;Block[[#This Row],[レアリティ]]</f>
        <v>ユニフォーム鷲尾辰生ICONIC</v>
      </c>
    </row>
    <row r="1438" spans="1:24" x14ac:dyDescent="0.25">
      <c r="A1438">
        <f>VLOOKUP(Block[[#This Row],[No用]],SetNo[[No.用]:[vlookup 用]],2,FALSE)</f>
        <v>369</v>
      </c>
      <c r="B1438">
        <f>IF(ROW()=2,1,IF(A1437&lt;&gt;Block[[#This Row],[No]],1,B1437+1))</f>
        <v>3</v>
      </c>
      <c r="C1438" t="s">
        <v>108</v>
      </c>
      <c r="D1438" t="s">
        <v>127</v>
      </c>
      <c r="E1438" t="s">
        <v>90</v>
      </c>
      <c r="F1438" t="s">
        <v>82</v>
      </c>
      <c r="G1438" t="s">
        <v>128</v>
      </c>
      <c r="H1438" t="s">
        <v>71</v>
      </c>
      <c r="I1438">
        <v>1</v>
      </c>
      <c r="J1438" t="s">
        <v>246</v>
      </c>
      <c r="K1438" s="1" t="s">
        <v>176</v>
      </c>
      <c r="L1438" s="1" t="s">
        <v>173</v>
      </c>
      <c r="M1438">
        <v>40</v>
      </c>
      <c r="N1438">
        <v>0</v>
      </c>
      <c r="O1438">
        <v>0</v>
      </c>
      <c r="P1438">
        <v>0</v>
      </c>
      <c r="X1438" t="str">
        <f>Block[[#This Row],[服装]]&amp;Block[[#This Row],[名前]]&amp;Block[[#This Row],[レアリティ]]</f>
        <v>ユニフォーム鷲尾辰生ICONIC</v>
      </c>
    </row>
    <row r="1439" spans="1:24" x14ac:dyDescent="0.25">
      <c r="A1439">
        <f>VLOOKUP(Block[[#This Row],[No用]],SetNo[[No.用]:[vlookup 用]],2,FALSE)</f>
        <v>369</v>
      </c>
      <c r="B1439">
        <f>IF(ROW()=2,1,IF(A1438&lt;&gt;Block[[#This Row],[No]],1,B1438+1))</f>
        <v>4</v>
      </c>
      <c r="C1439" t="s">
        <v>108</v>
      </c>
      <c r="D1439" t="s">
        <v>127</v>
      </c>
      <c r="E1439" t="s">
        <v>90</v>
      </c>
      <c r="F1439" t="s">
        <v>82</v>
      </c>
      <c r="G1439" t="s">
        <v>128</v>
      </c>
      <c r="H1439" t="s">
        <v>71</v>
      </c>
      <c r="I1439">
        <v>1</v>
      </c>
      <c r="J1439" t="s">
        <v>246</v>
      </c>
      <c r="K1439" s="1" t="s">
        <v>179</v>
      </c>
      <c r="L1439" s="1" t="s">
        <v>162</v>
      </c>
      <c r="M1439">
        <v>35</v>
      </c>
      <c r="N1439">
        <v>0</v>
      </c>
      <c r="O1439">
        <v>0</v>
      </c>
      <c r="P1439">
        <v>0</v>
      </c>
      <c r="X1439" t="str">
        <f>Block[[#This Row],[服装]]&amp;Block[[#This Row],[名前]]&amp;Block[[#This Row],[レアリティ]]</f>
        <v>ユニフォーム鷲尾辰生ICONIC</v>
      </c>
    </row>
    <row r="1440" spans="1:24" x14ac:dyDescent="0.25">
      <c r="A1440">
        <f>VLOOKUP(Block[[#This Row],[No用]],SetNo[[No.用]:[vlookup 用]],2,FALSE)</f>
        <v>369</v>
      </c>
      <c r="B1440">
        <f>IF(ROW()=2,1,IF(A1439&lt;&gt;Block[[#This Row],[No]],1,B1439+1))</f>
        <v>5</v>
      </c>
      <c r="C1440" t="s">
        <v>108</v>
      </c>
      <c r="D1440" t="s">
        <v>127</v>
      </c>
      <c r="E1440" t="s">
        <v>90</v>
      </c>
      <c r="F1440" t="s">
        <v>82</v>
      </c>
      <c r="G1440" t="s">
        <v>128</v>
      </c>
      <c r="H1440" t="s">
        <v>71</v>
      </c>
      <c r="I1440">
        <v>1</v>
      </c>
      <c r="J1440" t="s">
        <v>246</v>
      </c>
      <c r="K1440" s="1" t="s">
        <v>192</v>
      </c>
      <c r="L1440" s="1" t="s">
        <v>162</v>
      </c>
      <c r="M1440">
        <v>35</v>
      </c>
      <c r="N1440">
        <v>0</v>
      </c>
      <c r="O1440">
        <v>0</v>
      </c>
      <c r="P1440">
        <v>0</v>
      </c>
      <c r="X1440" t="str">
        <f>Block[[#This Row],[服装]]&amp;Block[[#This Row],[名前]]&amp;Block[[#This Row],[レアリティ]]</f>
        <v>ユニフォーム鷲尾辰生ICONIC</v>
      </c>
    </row>
    <row r="1441" spans="1:24" x14ac:dyDescent="0.25">
      <c r="A1441">
        <f>VLOOKUP(Block[[#This Row],[No用]],SetNo[[No.用]:[vlookup 用]],2,FALSE)</f>
        <v>369</v>
      </c>
      <c r="B1441">
        <f>IF(ROW()=2,1,IF(A1440&lt;&gt;Block[[#This Row],[No]],1,B1440+1))</f>
        <v>6</v>
      </c>
      <c r="C1441" t="s">
        <v>108</v>
      </c>
      <c r="D1441" t="s">
        <v>127</v>
      </c>
      <c r="E1441" t="s">
        <v>90</v>
      </c>
      <c r="F1441" t="s">
        <v>82</v>
      </c>
      <c r="G1441" t="s">
        <v>128</v>
      </c>
      <c r="H1441" t="s">
        <v>71</v>
      </c>
      <c r="I1441">
        <v>1</v>
      </c>
      <c r="J1441" t="s">
        <v>246</v>
      </c>
      <c r="K1441" s="1" t="s">
        <v>177</v>
      </c>
      <c r="L1441" s="1" t="s">
        <v>162</v>
      </c>
      <c r="M1441">
        <v>35</v>
      </c>
      <c r="N1441">
        <v>0</v>
      </c>
      <c r="O1441">
        <v>0</v>
      </c>
      <c r="P1441">
        <v>0</v>
      </c>
      <c r="X1441" t="str">
        <f>Block[[#This Row],[服装]]&amp;Block[[#This Row],[名前]]&amp;Block[[#This Row],[レアリティ]]</f>
        <v>ユニフォーム鷲尾辰生ICONIC</v>
      </c>
    </row>
    <row r="1442" spans="1:24" x14ac:dyDescent="0.25">
      <c r="A1442">
        <f>VLOOKUP(Block[[#This Row],[No用]],SetNo[[No.用]:[vlookup 用]],2,FALSE)</f>
        <v>369</v>
      </c>
      <c r="B1442">
        <f>IF(ROW()=2,1,IF(A1441&lt;&gt;Block[[#This Row],[No]],1,B1441+1))</f>
        <v>7</v>
      </c>
      <c r="C1442" t="s">
        <v>108</v>
      </c>
      <c r="D1442" t="s">
        <v>127</v>
      </c>
      <c r="E1442" t="s">
        <v>90</v>
      </c>
      <c r="F1442" t="s">
        <v>82</v>
      </c>
      <c r="G1442" t="s">
        <v>128</v>
      </c>
      <c r="H1442" t="s">
        <v>71</v>
      </c>
      <c r="I1442">
        <v>1</v>
      </c>
      <c r="J1442" t="s">
        <v>246</v>
      </c>
      <c r="K1442" s="1" t="s">
        <v>247</v>
      </c>
      <c r="L1442" s="1" t="s">
        <v>162</v>
      </c>
      <c r="M1442">
        <v>33</v>
      </c>
      <c r="N1442">
        <v>0</v>
      </c>
      <c r="O1442">
        <v>0</v>
      </c>
      <c r="P1442">
        <v>0</v>
      </c>
      <c r="X1442" t="str">
        <f>Block[[#This Row],[服装]]&amp;Block[[#This Row],[名前]]&amp;Block[[#This Row],[レアリティ]]</f>
        <v>ユニフォーム鷲尾辰生ICONIC</v>
      </c>
    </row>
    <row r="1443" spans="1:24" x14ac:dyDescent="0.25">
      <c r="A1443">
        <f>VLOOKUP(Block[[#This Row],[No用]],SetNo[[No.用]:[vlookup 用]],2,FALSE)</f>
        <v>369</v>
      </c>
      <c r="B1443">
        <f>IF(ROW()=2,1,IF(A1442&lt;&gt;Block[[#This Row],[No]],1,B1442+1))</f>
        <v>8</v>
      </c>
      <c r="C1443" t="s">
        <v>108</v>
      </c>
      <c r="D1443" t="s">
        <v>127</v>
      </c>
      <c r="E1443" t="s">
        <v>90</v>
      </c>
      <c r="F1443" t="s">
        <v>82</v>
      </c>
      <c r="G1443" t="s">
        <v>128</v>
      </c>
      <c r="H1443" t="s">
        <v>71</v>
      </c>
      <c r="I1443">
        <v>1</v>
      </c>
      <c r="J1443" t="s">
        <v>246</v>
      </c>
      <c r="K1443" s="1" t="s">
        <v>183</v>
      </c>
      <c r="L1443" s="1" t="s">
        <v>224</v>
      </c>
      <c r="M1443">
        <v>47</v>
      </c>
      <c r="N1443">
        <v>0</v>
      </c>
      <c r="O1443">
        <v>57</v>
      </c>
      <c r="P1443">
        <v>0</v>
      </c>
      <c r="W1443" s="1" t="s">
        <v>1086</v>
      </c>
      <c r="X1443" t="str">
        <f>Block[[#This Row],[服装]]&amp;Block[[#This Row],[名前]]&amp;Block[[#This Row],[レアリティ]]</f>
        <v>ユニフォーム鷲尾辰生ICONIC</v>
      </c>
    </row>
    <row r="1444" spans="1:24" x14ac:dyDescent="0.25">
      <c r="A1444">
        <f>VLOOKUP(Block[[#This Row],[No用]],SetNo[[No.用]:[vlookup 用]],2,FALSE)</f>
        <v>370</v>
      </c>
      <c r="B1444">
        <f>IF(ROW()=2,1,IF(A1443&lt;&gt;Block[[#This Row],[No]],1,B1443+1))</f>
        <v>1</v>
      </c>
      <c r="C1444" s="1" t="s">
        <v>1031</v>
      </c>
      <c r="D1444" s="1" t="s">
        <v>127</v>
      </c>
      <c r="E1444" s="1" t="s">
        <v>77</v>
      </c>
      <c r="F1444" s="1" t="s">
        <v>82</v>
      </c>
      <c r="G1444" s="1" t="s">
        <v>128</v>
      </c>
      <c r="H1444" s="1" t="s">
        <v>71</v>
      </c>
      <c r="I1444">
        <v>1</v>
      </c>
      <c r="J1444" t="s">
        <v>246</v>
      </c>
      <c r="K1444" s="1" t="s">
        <v>174</v>
      </c>
      <c r="L1444" s="1" t="s">
        <v>173</v>
      </c>
      <c r="M1444">
        <v>38</v>
      </c>
      <c r="N1444">
        <v>0</v>
      </c>
      <c r="O1444">
        <v>0</v>
      </c>
      <c r="P1444">
        <v>0</v>
      </c>
      <c r="X1444" t="str">
        <f>Block[[#This Row],[服装]]&amp;Block[[#This Row],[名前]]&amp;Block[[#This Row],[レアリティ]]</f>
        <v>ハロウィン鷲尾辰生ICONIC</v>
      </c>
    </row>
    <row r="1445" spans="1:24" x14ac:dyDescent="0.25">
      <c r="A1445">
        <f>VLOOKUP(Block[[#This Row],[No用]],SetNo[[No.用]:[vlookup 用]],2,FALSE)</f>
        <v>370</v>
      </c>
      <c r="B1445">
        <f>IF(ROW()=2,1,IF(A1444&lt;&gt;Block[[#This Row],[No]],1,B1444+1))</f>
        <v>2</v>
      </c>
      <c r="C1445" s="1" t="s">
        <v>1031</v>
      </c>
      <c r="D1445" s="1" t="s">
        <v>127</v>
      </c>
      <c r="E1445" s="1" t="s">
        <v>77</v>
      </c>
      <c r="F1445" s="1" t="s">
        <v>82</v>
      </c>
      <c r="G1445" s="1" t="s">
        <v>128</v>
      </c>
      <c r="H1445" s="1" t="s">
        <v>71</v>
      </c>
      <c r="I1445">
        <v>1</v>
      </c>
      <c r="J1445" t="s">
        <v>246</v>
      </c>
      <c r="K1445" s="1" t="s">
        <v>175</v>
      </c>
      <c r="L1445" s="1" t="s">
        <v>173</v>
      </c>
      <c r="M1445">
        <v>38</v>
      </c>
      <c r="N1445">
        <v>0</v>
      </c>
      <c r="O1445">
        <v>0</v>
      </c>
      <c r="P1445">
        <v>0</v>
      </c>
      <c r="X1445" t="str">
        <f>Block[[#This Row],[服装]]&amp;Block[[#This Row],[名前]]&amp;Block[[#This Row],[レアリティ]]</f>
        <v>ハロウィン鷲尾辰生ICONIC</v>
      </c>
    </row>
    <row r="1446" spans="1:24" x14ac:dyDescent="0.25">
      <c r="A1446">
        <f>VLOOKUP(Block[[#This Row],[No用]],SetNo[[No.用]:[vlookup 用]],2,FALSE)</f>
        <v>370</v>
      </c>
      <c r="B1446">
        <f>IF(ROW()=2,1,IF(A1445&lt;&gt;Block[[#This Row],[No]],1,B1445+1))</f>
        <v>3</v>
      </c>
      <c r="C1446" s="1" t="s">
        <v>1031</v>
      </c>
      <c r="D1446" s="1" t="s">
        <v>127</v>
      </c>
      <c r="E1446" s="1" t="s">
        <v>77</v>
      </c>
      <c r="F1446" s="1" t="s">
        <v>82</v>
      </c>
      <c r="G1446" s="1" t="s">
        <v>128</v>
      </c>
      <c r="H1446" s="1" t="s">
        <v>71</v>
      </c>
      <c r="I1446">
        <v>1</v>
      </c>
      <c r="J1446" t="s">
        <v>246</v>
      </c>
      <c r="K1446" s="1" t="s">
        <v>176</v>
      </c>
      <c r="L1446" s="1" t="s">
        <v>173</v>
      </c>
      <c r="M1446">
        <v>40</v>
      </c>
      <c r="N1446">
        <v>0</v>
      </c>
      <c r="O1446">
        <v>0</v>
      </c>
      <c r="P1446">
        <v>0</v>
      </c>
      <c r="X1446" t="str">
        <f>Block[[#This Row],[服装]]&amp;Block[[#This Row],[名前]]&amp;Block[[#This Row],[レアリティ]]</f>
        <v>ハロウィン鷲尾辰生ICONIC</v>
      </c>
    </row>
    <row r="1447" spans="1:24" x14ac:dyDescent="0.25">
      <c r="A1447">
        <f>VLOOKUP(Block[[#This Row],[No用]],SetNo[[No.用]:[vlookup 用]],2,FALSE)</f>
        <v>370</v>
      </c>
      <c r="B1447">
        <f>IF(ROW()=2,1,IF(A1446&lt;&gt;Block[[#This Row],[No]],1,B1446+1))</f>
        <v>4</v>
      </c>
      <c r="C1447" s="1" t="s">
        <v>1031</v>
      </c>
      <c r="D1447" s="1" t="s">
        <v>127</v>
      </c>
      <c r="E1447" s="1" t="s">
        <v>77</v>
      </c>
      <c r="F1447" s="1" t="s">
        <v>82</v>
      </c>
      <c r="G1447" s="1" t="s">
        <v>128</v>
      </c>
      <c r="H1447" s="1" t="s">
        <v>71</v>
      </c>
      <c r="I1447">
        <v>1</v>
      </c>
      <c r="J1447" t="s">
        <v>246</v>
      </c>
      <c r="K1447" s="1" t="s">
        <v>179</v>
      </c>
      <c r="L1447" s="1" t="s">
        <v>162</v>
      </c>
      <c r="M1447">
        <v>35</v>
      </c>
      <c r="N1447">
        <v>0</v>
      </c>
      <c r="O1447">
        <v>0</v>
      </c>
      <c r="P1447">
        <v>0</v>
      </c>
      <c r="X1447" t="str">
        <f>Block[[#This Row],[服装]]&amp;Block[[#This Row],[名前]]&amp;Block[[#This Row],[レアリティ]]</f>
        <v>ハロウィン鷲尾辰生ICONIC</v>
      </c>
    </row>
    <row r="1448" spans="1:24" x14ac:dyDescent="0.25">
      <c r="A1448">
        <f>VLOOKUP(Block[[#This Row],[No用]],SetNo[[No.用]:[vlookup 用]],2,FALSE)</f>
        <v>370</v>
      </c>
      <c r="B1448">
        <f>IF(ROW()=2,1,IF(A1447&lt;&gt;Block[[#This Row],[No]],1,B1447+1))</f>
        <v>5</v>
      </c>
      <c r="C1448" s="1" t="s">
        <v>1031</v>
      </c>
      <c r="D1448" s="1" t="s">
        <v>127</v>
      </c>
      <c r="E1448" s="1" t="s">
        <v>77</v>
      </c>
      <c r="F1448" s="1" t="s">
        <v>82</v>
      </c>
      <c r="G1448" s="1" t="s">
        <v>128</v>
      </c>
      <c r="H1448" s="1" t="s">
        <v>71</v>
      </c>
      <c r="I1448">
        <v>1</v>
      </c>
      <c r="J1448" t="s">
        <v>246</v>
      </c>
      <c r="K1448" s="1" t="s">
        <v>192</v>
      </c>
      <c r="L1448" s="1" t="s">
        <v>162</v>
      </c>
      <c r="M1448">
        <v>35</v>
      </c>
      <c r="N1448">
        <v>0</v>
      </c>
      <c r="O1448">
        <v>0</v>
      </c>
      <c r="P1448">
        <v>0</v>
      </c>
      <c r="X1448" t="str">
        <f>Block[[#This Row],[服装]]&amp;Block[[#This Row],[名前]]&amp;Block[[#This Row],[レアリティ]]</f>
        <v>ハロウィン鷲尾辰生ICONIC</v>
      </c>
    </row>
    <row r="1449" spans="1:24" x14ac:dyDescent="0.25">
      <c r="A1449">
        <f>VLOOKUP(Block[[#This Row],[No用]],SetNo[[No.用]:[vlookup 用]],2,FALSE)</f>
        <v>370</v>
      </c>
      <c r="B1449">
        <f>IF(ROW()=2,1,IF(A1448&lt;&gt;Block[[#This Row],[No]],1,B1448+1))</f>
        <v>6</v>
      </c>
      <c r="C1449" s="1" t="s">
        <v>1031</v>
      </c>
      <c r="D1449" s="1" t="s">
        <v>127</v>
      </c>
      <c r="E1449" s="1" t="s">
        <v>77</v>
      </c>
      <c r="F1449" s="1" t="s">
        <v>82</v>
      </c>
      <c r="G1449" s="1" t="s">
        <v>128</v>
      </c>
      <c r="H1449" s="1" t="s">
        <v>71</v>
      </c>
      <c r="I1449">
        <v>1</v>
      </c>
      <c r="J1449" t="s">
        <v>246</v>
      </c>
      <c r="K1449" s="1" t="s">
        <v>177</v>
      </c>
      <c r="L1449" s="1" t="s">
        <v>162</v>
      </c>
      <c r="M1449">
        <v>35</v>
      </c>
      <c r="N1449">
        <v>0</v>
      </c>
      <c r="O1449">
        <v>0</v>
      </c>
      <c r="P1449">
        <v>0</v>
      </c>
      <c r="X1449" t="str">
        <f>Block[[#This Row],[服装]]&amp;Block[[#This Row],[名前]]&amp;Block[[#This Row],[レアリティ]]</f>
        <v>ハロウィン鷲尾辰生ICONIC</v>
      </c>
    </row>
    <row r="1450" spans="1:24" x14ac:dyDescent="0.25">
      <c r="A1450">
        <f>VLOOKUP(Block[[#This Row],[No用]],SetNo[[No.用]:[vlookup 用]],2,FALSE)</f>
        <v>370</v>
      </c>
      <c r="B1450">
        <f>IF(ROW()=2,1,IF(A1449&lt;&gt;Block[[#This Row],[No]],1,B1449+1))</f>
        <v>7</v>
      </c>
      <c r="C1450" s="1" t="s">
        <v>1031</v>
      </c>
      <c r="D1450" s="1" t="s">
        <v>127</v>
      </c>
      <c r="E1450" s="1" t="s">
        <v>77</v>
      </c>
      <c r="F1450" s="1" t="s">
        <v>82</v>
      </c>
      <c r="G1450" s="1" t="s">
        <v>128</v>
      </c>
      <c r="H1450" s="1" t="s">
        <v>71</v>
      </c>
      <c r="I1450">
        <v>1</v>
      </c>
      <c r="J1450" t="s">
        <v>246</v>
      </c>
      <c r="K1450" s="1" t="s">
        <v>247</v>
      </c>
      <c r="L1450" s="1" t="s">
        <v>162</v>
      </c>
      <c r="M1450">
        <v>33</v>
      </c>
      <c r="N1450">
        <v>0</v>
      </c>
      <c r="O1450">
        <v>0</v>
      </c>
      <c r="P1450">
        <v>0</v>
      </c>
      <c r="X1450" t="str">
        <f>Block[[#This Row],[服装]]&amp;Block[[#This Row],[名前]]&amp;Block[[#This Row],[レアリティ]]</f>
        <v>ハロウィン鷲尾辰生ICONIC</v>
      </c>
    </row>
    <row r="1451" spans="1:24" x14ac:dyDescent="0.25">
      <c r="A1451">
        <f>VLOOKUP(Block[[#This Row],[No用]],SetNo[[No.用]:[vlookup 用]],2,FALSE)</f>
        <v>370</v>
      </c>
      <c r="B1451">
        <f>IF(ROW()=2,1,IF(A1450&lt;&gt;Block[[#This Row],[No]],1,B1450+1))</f>
        <v>8</v>
      </c>
      <c r="C1451" s="1" t="s">
        <v>1031</v>
      </c>
      <c r="D1451" s="1" t="s">
        <v>127</v>
      </c>
      <c r="E1451" s="1" t="s">
        <v>77</v>
      </c>
      <c r="F1451" s="1" t="s">
        <v>82</v>
      </c>
      <c r="G1451" s="1" t="s">
        <v>128</v>
      </c>
      <c r="H1451" s="1" t="s">
        <v>71</v>
      </c>
      <c r="I1451">
        <v>1</v>
      </c>
      <c r="J1451" t="s">
        <v>246</v>
      </c>
      <c r="K1451" s="1" t="s">
        <v>183</v>
      </c>
      <c r="L1451" s="1" t="s">
        <v>224</v>
      </c>
      <c r="M1451">
        <v>47</v>
      </c>
      <c r="N1451">
        <v>0</v>
      </c>
      <c r="O1451">
        <v>57</v>
      </c>
      <c r="P1451">
        <v>0</v>
      </c>
      <c r="W1451" s="1" t="s">
        <v>1086</v>
      </c>
      <c r="X1451" t="str">
        <f>Block[[#This Row],[服装]]&amp;Block[[#This Row],[名前]]&amp;Block[[#This Row],[レアリティ]]</f>
        <v>ハロウィン鷲尾辰生ICONIC</v>
      </c>
    </row>
    <row r="1452" spans="1:24" x14ac:dyDescent="0.25">
      <c r="A1452">
        <f>VLOOKUP(Block[[#This Row],[No用]],SetNo[[No.用]:[vlookup 用]],2,FALSE)</f>
        <v>370</v>
      </c>
      <c r="B1452">
        <f>IF(ROW()=2,1,IF(A1451&lt;&gt;Block[[#This Row],[No]],1,B1451+1))</f>
        <v>9</v>
      </c>
      <c r="C1452" s="1" t="s">
        <v>1031</v>
      </c>
      <c r="D1452" s="1" t="s">
        <v>127</v>
      </c>
      <c r="E1452" s="1" t="s">
        <v>77</v>
      </c>
      <c r="F1452" s="1" t="s">
        <v>82</v>
      </c>
      <c r="G1452" s="1" t="s">
        <v>128</v>
      </c>
      <c r="H1452" s="1" t="s">
        <v>71</v>
      </c>
      <c r="I1452">
        <v>1</v>
      </c>
      <c r="J1452" t="s">
        <v>246</v>
      </c>
      <c r="K1452" s="1" t="s">
        <v>792</v>
      </c>
      <c r="L1452" s="1" t="s">
        <v>224</v>
      </c>
      <c r="M1452">
        <v>47</v>
      </c>
      <c r="N1452">
        <v>0</v>
      </c>
      <c r="O1452">
        <v>57</v>
      </c>
      <c r="P1452">
        <v>0</v>
      </c>
      <c r="R1452" s="1" t="s">
        <v>923</v>
      </c>
      <c r="S1452" s="1">
        <v>15</v>
      </c>
      <c r="T1452" s="1">
        <v>30.19</v>
      </c>
      <c r="U1452" s="1">
        <v>18</v>
      </c>
      <c r="V1452" s="1">
        <v>35.15</v>
      </c>
      <c r="W1452" s="1" t="s">
        <v>1087</v>
      </c>
      <c r="X1452" t="str">
        <f>Block[[#This Row],[服装]]&amp;Block[[#This Row],[名前]]&amp;Block[[#This Row],[レアリティ]]</f>
        <v>ハロウィン鷲尾辰生ICONIC</v>
      </c>
    </row>
    <row r="1453" spans="1:24" x14ac:dyDescent="0.25">
      <c r="A1453">
        <f>VLOOKUP(Block[[#This Row],[No用]],SetNo[[No.用]:[vlookup 用]],2,FALSE)</f>
        <v>371</v>
      </c>
      <c r="B1453">
        <f>IF(ROW()=2,1,IF(A1452&lt;&gt;Block[[#This Row],[No]],1,B1452+1))</f>
        <v>1</v>
      </c>
      <c r="C1453" t="s">
        <v>108</v>
      </c>
      <c r="D1453" t="s">
        <v>129</v>
      </c>
      <c r="E1453" t="s">
        <v>73</v>
      </c>
      <c r="F1453" t="s">
        <v>74</v>
      </c>
      <c r="G1453" t="s">
        <v>128</v>
      </c>
      <c r="H1453" t="s">
        <v>71</v>
      </c>
      <c r="I1453">
        <v>1</v>
      </c>
      <c r="J1453" t="s">
        <v>246</v>
      </c>
      <c r="K1453" s="1" t="s">
        <v>174</v>
      </c>
      <c r="L1453" s="1" t="s">
        <v>162</v>
      </c>
      <c r="M1453">
        <v>28</v>
      </c>
      <c r="N1453">
        <v>0</v>
      </c>
      <c r="O1453">
        <v>0</v>
      </c>
      <c r="P1453">
        <v>0</v>
      </c>
      <c r="X1453" t="str">
        <f>Block[[#This Row],[服装]]&amp;Block[[#This Row],[名前]]&amp;Block[[#This Row],[レアリティ]]</f>
        <v>ユニフォーム赤葦京治ICONIC</v>
      </c>
    </row>
    <row r="1454" spans="1:24" x14ac:dyDescent="0.25">
      <c r="A1454">
        <f>VLOOKUP(Block[[#This Row],[No用]],SetNo[[No.用]:[vlookup 用]],2,FALSE)</f>
        <v>371</v>
      </c>
      <c r="B1454">
        <f>IF(ROW()=2,1,IF(A1453&lt;&gt;Block[[#This Row],[No]],1,B1453+1))</f>
        <v>2</v>
      </c>
      <c r="C1454" t="s">
        <v>108</v>
      </c>
      <c r="D1454" t="s">
        <v>129</v>
      </c>
      <c r="E1454" t="s">
        <v>73</v>
      </c>
      <c r="F1454" t="s">
        <v>74</v>
      </c>
      <c r="G1454" t="s">
        <v>128</v>
      </c>
      <c r="H1454" t="s">
        <v>71</v>
      </c>
      <c r="I1454">
        <v>1</v>
      </c>
      <c r="J1454" t="s">
        <v>15</v>
      </c>
      <c r="K1454" s="1" t="s">
        <v>175</v>
      </c>
      <c r="L1454" s="1" t="s">
        <v>162</v>
      </c>
      <c r="M1454">
        <v>28</v>
      </c>
      <c r="N1454">
        <v>0</v>
      </c>
      <c r="O1454">
        <v>0</v>
      </c>
      <c r="P1454">
        <v>0</v>
      </c>
      <c r="X1454" t="str">
        <f>Block[[#This Row],[服装]]&amp;Block[[#This Row],[名前]]&amp;Block[[#This Row],[レアリティ]]</f>
        <v>ユニフォーム赤葦京治ICONIC</v>
      </c>
    </row>
    <row r="1455" spans="1:24" x14ac:dyDescent="0.25">
      <c r="A1455">
        <f>VLOOKUP(Block[[#This Row],[No用]],SetNo[[No.用]:[vlookup 用]],2,FALSE)</f>
        <v>371</v>
      </c>
      <c r="B1455">
        <f>IF(ROW()=2,1,IF(A1454&lt;&gt;Block[[#This Row],[No]],1,B1454+1))</f>
        <v>3</v>
      </c>
      <c r="C1455" t="s">
        <v>108</v>
      </c>
      <c r="D1455" t="s">
        <v>129</v>
      </c>
      <c r="E1455" t="s">
        <v>73</v>
      </c>
      <c r="F1455" t="s">
        <v>74</v>
      </c>
      <c r="G1455" t="s">
        <v>128</v>
      </c>
      <c r="H1455" t="s">
        <v>71</v>
      </c>
      <c r="I1455">
        <v>1</v>
      </c>
      <c r="J1455" t="s">
        <v>246</v>
      </c>
      <c r="K1455" s="1" t="s">
        <v>247</v>
      </c>
      <c r="L1455" s="1" t="s">
        <v>162</v>
      </c>
      <c r="M1455">
        <v>26</v>
      </c>
      <c r="N1455">
        <v>0</v>
      </c>
      <c r="O1455">
        <v>0</v>
      </c>
      <c r="P1455">
        <v>0</v>
      </c>
      <c r="X1455" t="str">
        <f>Block[[#This Row],[服装]]&amp;Block[[#This Row],[名前]]&amp;Block[[#This Row],[レアリティ]]</f>
        <v>ユニフォーム赤葦京治ICONIC</v>
      </c>
    </row>
    <row r="1456" spans="1:24" x14ac:dyDescent="0.25">
      <c r="A1456">
        <f>VLOOKUP(Block[[#This Row],[No用]],SetNo[[No.用]:[vlookup 用]],2,FALSE)</f>
        <v>372</v>
      </c>
      <c r="B1456">
        <f>IF(ROW()=2,1,IF(A1455&lt;&gt;Block[[#This Row],[No]],1,B1455+1))</f>
        <v>1</v>
      </c>
      <c r="C1456" t="s">
        <v>150</v>
      </c>
      <c r="D1456" t="s">
        <v>129</v>
      </c>
      <c r="E1456" t="s">
        <v>90</v>
      </c>
      <c r="F1456" t="s">
        <v>74</v>
      </c>
      <c r="G1456" t="s">
        <v>128</v>
      </c>
      <c r="H1456" t="s">
        <v>71</v>
      </c>
      <c r="I1456">
        <v>1</v>
      </c>
      <c r="J1456" t="s">
        <v>15</v>
      </c>
      <c r="K1456" s="1" t="s">
        <v>174</v>
      </c>
      <c r="L1456" s="1" t="s">
        <v>162</v>
      </c>
      <c r="M1456">
        <v>28</v>
      </c>
      <c r="N1456">
        <v>0</v>
      </c>
      <c r="O1456">
        <v>0</v>
      </c>
      <c r="P1456">
        <v>0</v>
      </c>
      <c r="X1456" t="str">
        <f>Block[[#This Row],[服装]]&amp;Block[[#This Row],[名前]]&amp;Block[[#This Row],[レアリティ]]</f>
        <v>夏祭り赤葦京治ICONIC</v>
      </c>
    </row>
    <row r="1457" spans="1:24" x14ac:dyDescent="0.25">
      <c r="A1457">
        <f>VLOOKUP(Block[[#This Row],[No用]],SetNo[[No.用]:[vlookup 用]],2,FALSE)</f>
        <v>372</v>
      </c>
      <c r="B1457">
        <f>IF(ROW()=2,1,IF(A1456&lt;&gt;Block[[#This Row],[No]],1,B1456+1))</f>
        <v>2</v>
      </c>
      <c r="C1457" t="s">
        <v>150</v>
      </c>
      <c r="D1457" t="s">
        <v>129</v>
      </c>
      <c r="E1457" t="s">
        <v>90</v>
      </c>
      <c r="F1457" t="s">
        <v>74</v>
      </c>
      <c r="G1457" t="s">
        <v>128</v>
      </c>
      <c r="H1457" t="s">
        <v>71</v>
      </c>
      <c r="I1457">
        <v>1</v>
      </c>
      <c r="J1457" t="s">
        <v>246</v>
      </c>
      <c r="K1457" s="1" t="s">
        <v>175</v>
      </c>
      <c r="L1457" s="1" t="s">
        <v>162</v>
      </c>
      <c r="M1457">
        <v>28</v>
      </c>
      <c r="N1457">
        <v>0</v>
      </c>
      <c r="O1457">
        <v>0</v>
      </c>
      <c r="P1457">
        <v>0</v>
      </c>
      <c r="X1457" t="str">
        <f>Block[[#This Row],[服装]]&amp;Block[[#This Row],[名前]]&amp;Block[[#This Row],[レアリティ]]</f>
        <v>夏祭り赤葦京治ICONIC</v>
      </c>
    </row>
    <row r="1458" spans="1:24" x14ac:dyDescent="0.25">
      <c r="A1458">
        <f>VLOOKUP(Block[[#This Row],[No用]],SetNo[[No.用]:[vlookup 用]],2,FALSE)</f>
        <v>372</v>
      </c>
      <c r="B1458">
        <f>IF(ROW()=2,1,IF(A1457&lt;&gt;Block[[#This Row],[No]],1,B1457+1))</f>
        <v>3</v>
      </c>
      <c r="C1458" t="s">
        <v>150</v>
      </c>
      <c r="D1458" t="s">
        <v>129</v>
      </c>
      <c r="E1458" t="s">
        <v>90</v>
      </c>
      <c r="F1458" t="s">
        <v>74</v>
      </c>
      <c r="G1458" t="s">
        <v>128</v>
      </c>
      <c r="H1458" t="s">
        <v>71</v>
      </c>
      <c r="I1458">
        <v>1</v>
      </c>
      <c r="J1458" t="s">
        <v>15</v>
      </c>
      <c r="K1458" s="1" t="s">
        <v>247</v>
      </c>
      <c r="L1458" s="1" t="s">
        <v>162</v>
      </c>
      <c r="M1458">
        <v>26</v>
      </c>
      <c r="N1458">
        <v>0</v>
      </c>
      <c r="O1458">
        <v>0</v>
      </c>
      <c r="P1458">
        <v>0</v>
      </c>
      <c r="X1458" t="str">
        <f>Block[[#This Row],[服装]]&amp;Block[[#This Row],[名前]]&amp;Block[[#This Row],[レアリティ]]</f>
        <v>夏祭り赤葦京治ICONIC</v>
      </c>
    </row>
    <row r="1459" spans="1:24" x14ac:dyDescent="0.25">
      <c r="A1459">
        <f>VLOOKUP(Block[[#This Row],[No用]],SetNo[[No.用]:[vlookup 用]],2,FALSE)</f>
        <v>373</v>
      </c>
      <c r="B1459">
        <f>IF(ROW()=2,1,IF(A1458&lt;&gt;Block[[#This Row],[No]],1,B1458+1))</f>
        <v>1</v>
      </c>
      <c r="C1459" s="1" t="s">
        <v>149</v>
      </c>
      <c r="D1459" s="1" t="s">
        <v>129</v>
      </c>
      <c r="E1459" s="1" t="s">
        <v>77</v>
      </c>
      <c r="F1459" s="1" t="s">
        <v>74</v>
      </c>
      <c r="G1459" s="1" t="s">
        <v>128</v>
      </c>
      <c r="H1459" s="1" t="s">
        <v>71</v>
      </c>
      <c r="I1459">
        <v>1</v>
      </c>
      <c r="J1459" t="s">
        <v>15</v>
      </c>
      <c r="K1459" s="1" t="s">
        <v>174</v>
      </c>
      <c r="L1459" s="1" t="s">
        <v>162</v>
      </c>
      <c r="M1459">
        <v>28</v>
      </c>
      <c r="N1459">
        <v>0</v>
      </c>
      <c r="O1459">
        <v>0</v>
      </c>
      <c r="P1459">
        <v>0</v>
      </c>
      <c r="X1459" t="str">
        <f>Block[[#This Row],[服装]]&amp;Block[[#This Row],[名前]]&amp;Block[[#This Row],[レアリティ]]</f>
        <v>制服赤葦京治ICONIC</v>
      </c>
    </row>
    <row r="1460" spans="1:24" x14ac:dyDescent="0.25">
      <c r="A1460">
        <f>VLOOKUP(Block[[#This Row],[No用]],SetNo[[No.用]:[vlookup 用]],2,FALSE)</f>
        <v>373</v>
      </c>
      <c r="B1460">
        <f>IF(ROW()=2,1,IF(A1459&lt;&gt;Block[[#This Row],[No]],1,B1459+1))</f>
        <v>2</v>
      </c>
      <c r="C1460" s="1" t="s">
        <v>149</v>
      </c>
      <c r="D1460" s="1" t="s">
        <v>129</v>
      </c>
      <c r="E1460" s="1" t="s">
        <v>77</v>
      </c>
      <c r="F1460" s="1" t="s">
        <v>74</v>
      </c>
      <c r="G1460" s="1" t="s">
        <v>128</v>
      </c>
      <c r="H1460" s="1" t="s">
        <v>71</v>
      </c>
      <c r="I1460">
        <v>1</v>
      </c>
      <c r="J1460" t="s">
        <v>246</v>
      </c>
      <c r="K1460" s="1" t="s">
        <v>175</v>
      </c>
      <c r="L1460" s="1" t="s">
        <v>162</v>
      </c>
      <c r="M1460">
        <v>28</v>
      </c>
      <c r="N1460">
        <v>0</v>
      </c>
      <c r="O1460">
        <v>0</v>
      </c>
      <c r="P1460">
        <v>0</v>
      </c>
      <c r="X1460" t="str">
        <f>Block[[#This Row],[服装]]&amp;Block[[#This Row],[名前]]&amp;Block[[#This Row],[レアリティ]]</f>
        <v>制服赤葦京治ICONIC</v>
      </c>
    </row>
    <row r="1461" spans="1:24" x14ac:dyDescent="0.25">
      <c r="A1461">
        <f>VLOOKUP(Block[[#This Row],[No用]],SetNo[[No.用]:[vlookup 用]],2,FALSE)</f>
        <v>373</v>
      </c>
      <c r="B1461">
        <f>IF(ROW()=2,1,IF(A1460&lt;&gt;Block[[#This Row],[No]],1,B1460+1))</f>
        <v>3</v>
      </c>
      <c r="C1461" s="1" t="s">
        <v>149</v>
      </c>
      <c r="D1461" s="1" t="s">
        <v>129</v>
      </c>
      <c r="E1461" s="1" t="s">
        <v>77</v>
      </c>
      <c r="F1461" s="1" t="s">
        <v>74</v>
      </c>
      <c r="G1461" s="1" t="s">
        <v>128</v>
      </c>
      <c r="H1461" s="1" t="s">
        <v>71</v>
      </c>
      <c r="I1461">
        <v>1</v>
      </c>
      <c r="J1461" t="s">
        <v>15</v>
      </c>
      <c r="K1461" s="1" t="s">
        <v>247</v>
      </c>
      <c r="L1461" s="1" t="s">
        <v>162</v>
      </c>
      <c r="M1461">
        <v>26</v>
      </c>
      <c r="N1461">
        <v>0</v>
      </c>
      <c r="O1461">
        <v>0</v>
      </c>
      <c r="P1461">
        <v>0</v>
      </c>
      <c r="X1461" t="str">
        <f>Block[[#This Row],[服装]]&amp;Block[[#This Row],[名前]]&amp;Block[[#This Row],[レアリティ]]</f>
        <v>制服赤葦京治ICONIC</v>
      </c>
    </row>
    <row r="1462" spans="1:24" x14ac:dyDescent="0.25">
      <c r="A1462">
        <f>VLOOKUP(Block[[#This Row],[No用]],SetNo[[No.用]:[vlookup 用]],2,FALSE)</f>
        <v>374</v>
      </c>
      <c r="B1462">
        <f>IF(ROW()=2,1,IF(A1461&lt;&gt;Block[[#This Row],[No]],1,B1461+1))</f>
        <v>1</v>
      </c>
      <c r="C1462" s="1" t="s">
        <v>669</v>
      </c>
      <c r="D1462" s="1" t="s">
        <v>129</v>
      </c>
      <c r="E1462" s="1" t="s">
        <v>73</v>
      </c>
      <c r="F1462" s="1" t="s">
        <v>74</v>
      </c>
      <c r="G1462" s="1" t="s">
        <v>128</v>
      </c>
      <c r="H1462" s="1" t="s">
        <v>71</v>
      </c>
      <c r="I1462">
        <v>1</v>
      </c>
      <c r="J1462" t="s">
        <v>15</v>
      </c>
      <c r="K1462" s="1" t="s">
        <v>174</v>
      </c>
      <c r="L1462" s="1" t="s">
        <v>178</v>
      </c>
      <c r="M1462">
        <v>31</v>
      </c>
      <c r="N1462">
        <v>0</v>
      </c>
      <c r="O1462">
        <v>0</v>
      </c>
      <c r="P1462">
        <v>0</v>
      </c>
      <c r="X1462" t="str">
        <f>Block[[#This Row],[服装]]&amp;Block[[#This Row],[名前]]&amp;Block[[#This Row],[レアリティ]]</f>
        <v>バーガー赤葦京治ICONIC</v>
      </c>
    </row>
    <row r="1463" spans="1:24" x14ac:dyDescent="0.25">
      <c r="A1463">
        <f>VLOOKUP(Block[[#This Row],[No用]],SetNo[[No.用]:[vlookup 用]],2,FALSE)</f>
        <v>374</v>
      </c>
      <c r="B1463">
        <f>IF(ROW()=2,1,IF(A1462&lt;&gt;Block[[#This Row],[No]],1,B1462+1))</f>
        <v>2</v>
      </c>
      <c r="C1463" s="1" t="s">
        <v>669</v>
      </c>
      <c r="D1463" s="1" t="s">
        <v>129</v>
      </c>
      <c r="E1463" s="1" t="s">
        <v>73</v>
      </c>
      <c r="F1463" s="1" t="s">
        <v>74</v>
      </c>
      <c r="G1463" s="1" t="s">
        <v>128</v>
      </c>
      <c r="H1463" s="1" t="s">
        <v>71</v>
      </c>
      <c r="I1463">
        <v>1</v>
      </c>
      <c r="J1463" t="s">
        <v>246</v>
      </c>
      <c r="K1463" s="1" t="s">
        <v>175</v>
      </c>
      <c r="L1463" s="1" t="s">
        <v>178</v>
      </c>
      <c r="M1463">
        <v>31</v>
      </c>
      <c r="N1463">
        <v>0</v>
      </c>
      <c r="O1463">
        <v>0</v>
      </c>
      <c r="P1463">
        <v>0</v>
      </c>
      <c r="X1463" t="str">
        <f>Block[[#This Row],[服装]]&amp;Block[[#This Row],[名前]]&amp;Block[[#This Row],[レアリティ]]</f>
        <v>バーガー赤葦京治ICONIC</v>
      </c>
    </row>
    <row r="1464" spans="1:24" x14ac:dyDescent="0.25">
      <c r="A1464">
        <f>VLOOKUP(Block[[#This Row],[No用]],SetNo[[No.用]:[vlookup 用]],2,FALSE)</f>
        <v>374</v>
      </c>
      <c r="B1464">
        <f>IF(ROW()=2,1,IF(A1463&lt;&gt;Block[[#This Row],[No]],1,B1463+1))</f>
        <v>3</v>
      </c>
      <c r="C1464" s="1" t="s">
        <v>669</v>
      </c>
      <c r="D1464" s="1" t="s">
        <v>129</v>
      </c>
      <c r="E1464" s="1" t="s">
        <v>73</v>
      </c>
      <c r="F1464" s="1" t="s">
        <v>74</v>
      </c>
      <c r="G1464" s="1" t="s">
        <v>128</v>
      </c>
      <c r="H1464" s="1" t="s">
        <v>71</v>
      </c>
      <c r="I1464">
        <v>1</v>
      </c>
      <c r="J1464" t="s">
        <v>15</v>
      </c>
      <c r="K1464" s="1" t="s">
        <v>247</v>
      </c>
      <c r="L1464" s="1" t="s">
        <v>162</v>
      </c>
      <c r="M1464">
        <v>26</v>
      </c>
      <c r="N1464">
        <v>0</v>
      </c>
      <c r="O1464">
        <v>0</v>
      </c>
      <c r="P1464">
        <v>0</v>
      </c>
      <c r="X1464" t="str">
        <f>Block[[#This Row],[服装]]&amp;Block[[#This Row],[名前]]&amp;Block[[#This Row],[レアリティ]]</f>
        <v>バーガー赤葦京治ICONIC</v>
      </c>
    </row>
    <row r="1465" spans="1:24" x14ac:dyDescent="0.25">
      <c r="A1465">
        <f>VLOOKUP(Block[[#This Row],[No用]],SetNo[[No.用]:[vlookup 用]],2,FALSE)</f>
        <v>374</v>
      </c>
      <c r="B1465">
        <f>IF(ROW()=2,1,IF(A1464&lt;&gt;Block[[#This Row],[No]],1,B1464+1))</f>
        <v>4</v>
      </c>
      <c r="C1465" s="1" t="s">
        <v>669</v>
      </c>
      <c r="D1465" s="1" t="s">
        <v>129</v>
      </c>
      <c r="E1465" s="1" t="s">
        <v>73</v>
      </c>
      <c r="F1465" s="1" t="s">
        <v>74</v>
      </c>
      <c r="G1465" s="1" t="s">
        <v>128</v>
      </c>
      <c r="H1465" s="1" t="s">
        <v>71</v>
      </c>
      <c r="I1465">
        <v>1</v>
      </c>
      <c r="J1465" t="s">
        <v>15</v>
      </c>
      <c r="K1465" s="1" t="s">
        <v>183</v>
      </c>
      <c r="L1465" s="1" t="s">
        <v>224</v>
      </c>
      <c r="M1465">
        <v>50</v>
      </c>
      <c r="N1465">
        <v>0</v>
      </c>
      <c r="O1465">
        <v>60</v>
      </c>
      <c r="P1465">
        <v>0</v>
      </c>
      <c r="W1465" s="1" t="s">
        <v>1197</v>
      </c>
      <c r="X1465" t="str">
        <f>Block[[#This Row],[服装]]&amp;Block[[#This Row],[名前]]&amp;Block[[#This Row],[レアリティ]]</f>
        <v>バーガー赤葦京治ICONIC</v>
      </c>
    </row>
    <row r="1466" spans="1:24" x14ac:dyDescent="0.25">
      <c r="A1466">
        <f>VLOOKUP(Block[[#This Row],[No用]],SetNo[[No.用]:[vlookup 用]],2,FALSE)</f>
        <v>375</v>
      </c>
      <c r="B1466">
        <f>IF(ROW()=2,1,IF(A1465&lt;&gt;Block[[#This Row],[No]],1,B1465+1))</f>
        <v>1</v>
      </c>
      <c r="C1466" s="1" t="s">
        <v>732</v>
      </c>
      <c r="D1466" s="1" t="s">
        <v>129</v>
      </c>
      <c r="E1466" s="1" t="s">
        <v>90</v>
      </c>
      <c r="F1466" s="1" t="s">
        <v>74</v>
      </c>
      <c r="G1466" s="1" t="s">
        <v>128</v>
      </c>
      <c r="H1466" s="1" t="s">
        <v>71</v>
      </c>
      <c r="I1466">
        <v>1</v>
      </c>
      <c r="J1466" t="s">
        <v>246</v>
      </c>
      <c r="K1466" s="1" t="s">
        <v>174</v>
      </c>
      <c r="L1466" s="1" t="s">
        <v>162</v>
      </c>
      <c r="M1466">
        <v>28</v>
      </c>
      <c r="N1466">
        <v>0</v>
      </c>
      <c r="O1466">
        <v>0</v>
      </c>
      <c r="P1466">
        <v>0</v>
      </c>
      <c r="X1466" t="str">
        <f>Block[[#This Row],[服装]]&amp;Block[[#This Row],[名前]]&amp;Block[[#This Row],[レアリティ]]</f>
        <v>仮装赤葦京治ICONIC</v>
      </c>
    </row>
    <row r="1467" spans="1:24" x14ac:dyDescent="0.25">
      <c r="A1467">
        <f>VLOOKUP(Block[[#This Row],[No用]],SetNo[[No.用]:[vlookup 用]],2,FALSE)</f>
        <v>375</v>
      </c>
      <c r="B1467">
        <f>IF(ROW()=2,1,IF(A1466&lt;&gt;Block[[#This Row],[No]],1,B1466+1))</f>
        <v>2</v>
      </c>
      <c r="C1467" s="1" t="s">
        <v>732</v>
      </c>
      <c r="D1467" s="1" t="s">
        <v>129</v>
      </c>
      <c r="E1467" s="1" t="s">
        <v>90</v>
      </c>
      <c r="F1467" s="1" t="s">
        <v>74</v>
      </c>
      <c r="G1467" s="1" t="s">
        <v>128</v>
      </c>
      <c r="H1467" s="1" t="s">
        <v>71</v>
      </c>
      <c r="I1467">
        <v>1</v>
      </c>
      <c r="J1467" t="s">
        <v>15</v>
      </c>
      <c r="K1467" s="1" t="s">
        <v>175</v>
      </c>
      <c r="L1467" s="1" t="s">
        <v>162</v>
      </c>
      <c r="M1467">
        <v>28</v>
      </c>
      <c r="N1467">
        <v>0</v>
      </c>
      <c r="O1467">
        <v>0</v>
      </c>
      <c r="P1467">
        <v>0</v>
      </c>
      <c r="X1467" t="str">
        <f>Block[[#This Row],[服装]]&amp;Block[[#This Row],[名前]]&amp;Block[[#This Row],[レアリティ]]</f>
        <v>仮装赤葦京治ICONIC</v>
      </c>
    </row>
    <row r="1468" spans="1:24" x14ac:dyDescent="0.25">
      <c r="A1468">
        <f>VLOOKUP(Block[[#This Row],[No用]],SetNo[[No.用]:[vlookup 用]],2,FALSE)</f>
        <v>375</v>
      </c>
      <c r="B1468">
        <f>IF(ROW()=2,1,IF(A1467&lt;&gt;Block[[#This Row],[No]],1,B1467+1))</f>
        <v>3</v>
      </c>
      <c r="C1468" s="1" t="s">
        <v>732</v>
      </c>
      <c r="D1468" s="1" t="s">
        <v>129</v>
      </c>
      <c r="E1468" s="1" t="s">
        <v>90</v>
      </c>
      <c r="F1468" s="1" t="s">
        <v>74</v>
      </c>
      <c r="G1468" s="1" t="s">
        <v>128</v>
      </c>
      <c r="H1468" s="1" t="s">
        <v>71</v>
      </c>
      <c r="I1468">
        <v>1</v>
      </c>
      <c r="J1468" t="s">
        <v>15</v>
      </c>
      <c r="K1468" s="1" t="s">
        <v>247</v>
      </c>
      <c r="L1468" s="1" t="s">
        <v>162</v>
      </c>
      <c r="M1468">
        <v>26</v>
      </c>
      <c r="N1468">
        <v>0</v>
      </c>
      <c r="O1468">
        <v>0</v>
      </c>
      <c r="P1468">
        <v>0</v>
      </c>
      <c r="X1468" t="str">
        <f>Block[[#This Row],[服装]]&amp;Block[[#This Row],[名前]]&amp;Block[[#This Row],[レアリティ]]</f>
        <v>仮装赤葦京治ICONIC</v>
      </c>
    </row>
    <row r="1469" spans="1:24" x14ac:dyDescent="0.25">
      <c r="A1469">
        <f>VLOOKUP(Block[[#This Row],[No用]],SetNo[[No.用]:[vlookup 用]],2,FALSE)</f>
        <v>376</v>
      </c>
      <c r="B1469">
        <f>IF(ROW()=2,1,IF(A1468&lt;&gt;Block[[#This Row],[No]],1,B1468+1))</f>
        <v>1</v>
      </c>
      <c r="C1469" s="1" t="s">
        <v>902</v>
      </c>
      <c r="D1469" s="1" t="s">
        <v>129</v>
      </c>
      <c r="E1469" s="1" t="s">
        <v>77</v>
      </c>
      <c r="F1469" s="1" t="s">
        <v>74</v>
      </c>
      <c r="G1469" s="1" t="s">
        <v>128</v>
      </c>
      <c r="H1469" s="1" t="s">
        <v>71</v>
      </c>
      <c r="I1469">
        <v>1</v>
      </c>
      <c r="J1469" t="s">
        <v>246</v>
      </c>
      <c r="K1469" s="1" t="s">
        <v>174</v>
      </c>
      <c r="L1469" s="1" t="s">
        <v>162</v>
      </c>
      <c r="M1469">
        <v>28</v>
      </c>
      <c r="N1469">
        <v>0</v>
      </c>
      <c r="O1469">
        <v>0</v>
      </c>
      <c r="P1469">
        <v>0</v>
      </c>
      <c r="X1469" t="str">
        <f>Block[[#This Row],[服装]]&amp;Block[[#This Row],[名前]]&amp;Block[[#This Row],[レアリティ]]</f>
        <v>妖赤葦京治ICONIC</v>
      </c>
    </row>
    <row r="1470" spans="1:24" x14ac:dyDescent="0.25">
      <c r="A1470">
        <f>VLOOKUP(Block[[#This Row],[No用]],SetNo[[No.用]:[vlookup 用]],2,FALSE)</f>
        <v>376</v>
      </c>
      <c r="B1470">
        <f>IF(ROW()=2,1,IF(A1469&lt;&gt;Block[[#This Row],[No]],1,B1469+1))</f>
        <v>2</v>
      </c>
      <c r="C1470" s="1" t="s">
        <v>902</v>
      </c>
      <c r="D1470" s="1" t="s">
        <v>129</v>
      </c>
      <c r="E1470" s="1" t="s">
        <v>77</v>
      </c>
      <c r="F1470" s="1" t="s">
        <v>74</v>
      </c>
      <c r="G1470" s="1" t="s">
        <v>128</v>
      </c>
      <c r="H1470" s="1" t="s">
        <v>71</v>
      </c>
      <c r="I1470">
        <v>1</v>
      </c>
      <c r="J1470" t="s">
        <v>15</v>
      </c>
      <c r="K1470" s="1" t="s">
        <v>175</v>
      </c>
      <c r="L1470" s="1" t="s">
        <v>162</v>
      </c>
      <c r="M1470">
        <v>28</v>
      </c>
      <c r="N1470">
        <v>0</v>
      </c>
      <c r="O1470">
        <v>0</v>
      </c>
      <c r="P1470">
        <v>0</v>
      </c>
      <c r="X1470" t="str">
        <f>Block[[#This Row],[服装]]&amp;Block[[#This Row],[名前]]&amp;Block[[#This Row],[レアリティ]]</f>
        <v>妖赤葦京治ICONIC</v>
      </c>
    </row>
    <row r="1471" spans="1:24" x14ac:dyDescent="0.25">
      <c r="A1471">
        <f>VLOOKUP(Block[[#This Row],[No用]],SetNo[[No.用]:[vlookup 用]],2,FALSE)</f>
        <v>376</v>
      </c>
      <c r="B1471">
        <f>IF(ROW()=2,1,IF(A1470&lt;&gt;Block[[#This Row],[No]],1,B1470+1))</f>
        <v>3</v>
      </c>
      <c r="C1471" s="1" t="s">
        <v>902</v>
      </c>
      <c r="D1471" s="1" t="s">
        <v>129</v>
      </c>
      <c r="E1471" s="1" t="s">
        <v>77</v>
      </c>
      <c r="F1471" s="1" t="s">
        <v>74</v>
      </c>
      <c r="G1471" s="1" t="s">
        <v>128</v>
      </c>
      <c r="H1471" s="1" t="s">
        <v>71</v>
      </c>
      <c r="I1471">
        <v>1</v>
      </c>
      <c r="J1471" t="s">
        <v>15</v>
      </c>
      <c r="K1471" s="1" t="s">
        <v>247</v>
      </c>
      <c r="L1471" s="1" t="s">
        <v>162</v>
      </c>
      <c r="M1471">
        <v>26</v>
      </c>
      <c r="N1471">
        <v>0</v>
      </c>
      <c r="O1471">
        <v>0</v>
      </c>
      <c r="P1471">
        <v>0</v>
      </c>
      <c r="X1471" t="str">
        <f>Block[[#This Row],[服装]]&amp;Block[[#This Row],[名前]]&amp;Block[[#This Row],[レアリティ]]</f>
        <v>妖赤葦京治ICONIC</v>
      </c>
    </row>
    <row r="1472" spans="1:24" x14ac:dyDescent="0.25">
      <c r="A1472">
        <f>VLOOKUP(Block[[#This Row],[No用]],SetNo[[No.用]:[vlookup 用]],2,FALSE)</f>
        <v>377</v>
      </c>
      <c r="B1472">
        <f>IF(ROW()=2,1,IF(A1471&lt;&gt;Block[[#This Row],[No]],1,B1471+1))</f>
        <v>1</v>
      </c>
      <c r="C1472" s="1" t="s">
        <v>1016</v>
      </c>
      <c r="D1472" s="1" t="s">
        <v>129</v>
      </c>
      <c r="E1472" s="1" t="s">
        <v>73</v>
      </c>
      <c r="F1472" s="1" t="s">
        <v>74</v>
      </c>
      <c r="G1472" s="1" t="s">
        <v>128</v>
      </c>
      <c r="H1472" s="1" t="s">
        <v>71</v>
      </c>
      <c r="I1472">
        <v>1</v>
      </c>
      <c r="J1472" t="s">
        <v>246</v>
      </c>
      <c r="K1472" s="1" t="s">
        <v>174</v>
      </c>
      <c r="L1472" s="1" t="s">
        <v>162</v>
      </c>
      <c r="M1472">
        <v>28</v>
      </c>
      <c r="N1472">
        <v>0</v>
      </c>
      <c r="O1472">
        <v>0</v>
      </c>
      <c r="P1472">
        <v>0</v>
      </c>
      <c r="X1472" t="str">
        <f>Block[[#This Row],[服装]]&amp;Block[[#This Row],[名前]]&amp;Block[[#This Row],[レアリティ]]</f>
        <v>焼き芋赤葦京治ICONIC</v>
      </c>
    </row>
    <row r="1473" spans="1:24" x14ac:dyDescent="0.25">
      <c r="A1473">
        <f>VLOOKUP(Block[[#This Row],[No用]],SetNo[[No.用]:[vlookup 用]],2,FALSE)</f>
        <v>377</v>
      </c>
      <c r="B1473">
        <f>IF(ROW()=2,1,IF(A1472&lt;&gt;Block[[#This Row],[No]],1,B1472+1))</f>
        <v>2</v>
      </c>
      <c r="C1473" s="1" t="s">
        <v>1016</v>
      </c>
      <c r="D1473" s="1" t="s">
        <v>129</v>
      </c>
      <c r="E1473" s="1" t="s">
        <v>73</v>
      </c>
      <c r="F1473" s="1" t="s">
        <v>74</v>
      </c>
      <c r="G1473" s="1" t="s">
        <v>128</v>
      </c>
      <c r="H1473" s="1" t="s">
        <v>71</v>
      </c>
      <c r="I1473">
        <v>1</v>
      </c>
      <c r="J1473" t="s">
        <v>15</v>
      </c>
      <c r="K1473" s="1" t="s">
        <v>175</v>
      </c>
      <c r="L1473" s="1" t="s">
        <v>162</v>
      </c>
      <c r="M1473">
        <v>28</v>
      </c>
      <c r="N1473">
        <v>0</v>
      </c>
      <c r="O1473">
        <v>0</v>
      </c>
      <c r="P1473">
        <v>0</v>
      </c>
      <c r="X1473" t="str">
        <f>Block[[#This Row],[服装]]&amp;Block[[#This Row],[名前]]&amp;Block[[#This Row],[レアリティ]]</f>
        <v>焼き芋赤葦京治ICONIC</v>
      </c>
    </row>
    <row r="1474" spans="1:24" x14ac:dyDescent="0.25">
      <c r="A1474">
        <f>VLOOKUP(Block[[#This Row],[No用]],SetNo[[No.用]:[vlookup 用]],2,FALSE)</f>
        <v>377</v>
      </c>
      <c r="B1474">
        <f>IF(ROW()=2,1,IF(A1473&lt;&gt;Block[[#This Row],[No]],1,B1473+1))</f>
        <v>3</v>
      </c>
      <c r="C1474" s="1" t="s">
        <v>1016</v>
      </c>
      <c r="D1474" s="1" t="s">
        <v>129</v>
      </c>
      <c r="E1474" s="1" t="s">
        <v>73</v>
      </c>
      <c r="F1474" s="1" t="s">
        <v>74</v>
      </c>
      <c r="G1474" s="1" t="s">
        <v>128</v>
      </c>
      <c r="H1474" s="1" t="s">
        <v>71</v>
      </c>
      <c r="I1474">
        <v>1</v>
      </c>
      <c r="J1474" t="s">
        <v>15</v>
      </c>
      <c r="K1474" s="1" t="s">
        <v>247</v>
      </c>
      <c r="L1474" s="1" t="s">
        <v>162</v>
      </c>
      <c r="M1474">
        <v>26</v>
      </c>
      <c r="N1474">
        <v>0</v>
      </c>
      <c r="O1474">
        <v>0</v>
      </c>
      <c r="P1474">
        <v>0</v>
      </c>
      <c r="X1474" t="str">
        <f>Block[[#This Row],[服装]]&amp;Block[[#This Row],[名前]]&amp;Block[[#This Row],[レアリティ]]</f>
        <v>焼き芋赤葦京治ICONIC</v>
      </c>
    </row>
    <row r="1475" spans="1:24" x14ac:dyDescent="0.25">
      <c r="A1475">
        <f>VLOOKUP(Block[[#This Row],[No用]],SetNo[[No.用]:[vlookup 用]],2,FALSE)</f>
        <v>378</v>
      </c>
      <c r="B1475">
        <f>IF(ROW()=2,1,IF(A1474&lt;&gt;Block[[#This Row],[No]],1,B1474+1))</f>
        <v>1</v>
      </c>
      <c r="C1475" s="1" t="s">
        <v>1183</v>
      </c>
      <c r="D1475" s="1" t="s">
        <v>129</v>
      </c>
      <c r="E1475" s="1" t="s">
        <v>90</v>
      </c>
      <c r="F1475" s="1" t="s">
        <v>74</v>
      </c>
      <c r="G1475" s="1" t="s">
        <v>128</v>
      </c>
      <c r="H1475" s="1" t="s">
        <v>71</v>
      </c>
      <c r="I1475">
        <v>1</v>
      </c>
      <c r="J1475" t="s">
        <v>15</v>
      </c>
      <c r="K1475" s="1" t="s">
        <v>174</v>
      </c>
      <c r="L1475" s="1" t="s">
        <v>162</v>
      </c>
      <c r="M1475">
        <v>28</v>
      </c>
      <c r="N1475">
        <v>0</v>
      </c>
      <c r="O1475">
        <v>0</v>
      </c>
      <c r="P1475">
        <v>0</v>
      </c>
      <c r="X1475" t="str">
        <f>Block[[#This Row],[服装]]&amp;Block[[#This Row],[名前]]&amp;Block[[#This Row],[レアリティ]]</f>
        <v>Xmas3赤葦京治ICONIC</v>
      </c>
    </row>
    <row r="1476" spans="1:24" x14ac:dyDescent="0.25">
      <c r="A1476">
        <f>VLOOKUP(Block[[#This Row],[No用]],SetNo[[No.用]:[vlookup 用]],2,FALSE)</f>
        <v>378</v>
      </c>
      <c r="B1476">
        <f>IF(ROW()=2,1,IF(A1475&lt;&gt;Block[[#This Row],[No]],1,B1475+1))</f>
        <v>2</v>
      </c>
      <c r="C1476" s="1" t="s">
        <v>1183</v>
      </c>
      <c r="D1476" s="1" t="s">
        <v>129</v>
      </c>
      <c r="E1476" s="1" t="s">
        <v>90</v>
      </c>
      <c r="F1476" s="1" t="s">
        <v>74</v>
      </c>
      <c r="G1476" s="1" t="s">
        <v>128</v>
      </c>
      <c r="H1476" s="1" t="s">
        <v>71</v>
      </c>
      <c r="I1476">
        <v>1</v>
      </c>
      <c r="J1476" t="s">
        <v>15</v>
      </c>
      <c r="K1476" s="1" t="s">
        <v>175</v>
      </c>
      <c r="L1476" s="1" t="s">
        <v>162</v>
      </c>
      <c r="M1476">
        <v>28</v>
      </c>
      <c r="N1476">
        <v>0</v>
      </c>
      <c r="O1476">
        <v>0</v>
      </c>
      <c r="P1476">
        <v>0</v>
      </c>
      <c r="X1476" t="str">
        <f>Block[[#This Row],[服装]]&amp;Block[[#This Row],[名前]]&amp;Block[[#This Row],[レアリティ]]</f>
        <v>Xmas3赤葦京治ICONIC</v>
      </c>
    </row>
    <row r="1477" spans="1:24" x14ac:dyDescent="0.25">
      <c r="A1477">
        <f>VLOOKUP(Block[[#This Row],[No用]],SetNo[[No.用]:[vlookup 用]],2,FALSE)</f>
        <v>378</v>
      </c>
      <c r="B1477">
        <f>IF(ROW()=2,1,IF(A1476&lt;&gt;Block[[#This Row],[No]],1,B1476+1))</f>
        <v>3</v>
      </c>
      <c r="C1477" s="1" t="s">
        <v>1183</v>
      </c>
      <c r="D1477" s="1" t="s">
        <v>129</v>
      </c>
      <c r="E1477" s="1" t="s">
        <v>90</v>
      </c>
      <c r="F1477" s="1" t="s">
        <v>74</v>
      </c>
      <c r="G1477" s="1" t="s">
        <v>128</v>
      </c>
      <c r="H1477" s="1" t="s">
        <v>71</v>
      </c>
      <c r="I1477">
        <v>1</v>
      </c>
      <c r="J1477" t="s">
        <v>15</v>
      </c>
      <c r="K1477" s="1" t="s">
        <v>247</v>
      </c>
      <c r="L1477" s="1" t="s">
        <v>162</v>
      </c>
      <c r="M1477">
        <v>26</v>
      </c>
      <c r="N1477">
        <v>0</v>
      </c>
      <c r="O1477">
        <v>0</v>
      </c>
      <c r="P1477">
        <v>0</v>
      </c>
      <c r="X1477" t="str">
        <f>Block[[#This Row],[服装]]&amp;Block[[#This Row],[名前]]&amp;Block[[#This Row],[レアリティ]]</f>
        <v>Xmas3赤葦京治ICONIC</v>
      </c>
    </row>
    <row r="1478" spans="1:24" x14ac:dyDescent="0.25">
      <c r="A1478">
        <f>VLOOKUP(Block[[#This Row],[No用]],SetNo[[No.用]:[vlookup 用]],2,FALSE)</f>
        <v>379</v>
      </c>
      <c r="B1478">
        <f>IF(ROW()=2,1,IF(A1477&lt;&gt;Block[[#This Row],[No]],1,B1477+1))</f>
        <v>1</v>
      </c>
      <c r="C1478" s="1" t="s">
        <v>1502</v>
      </c>
      <c r="D1478" s="1" t="s">
        <v>129</v>
      </c>
      <c r="E1478" s="1" t="s">
        <v>77</v>
      </c>
      <c r="F1478" s="1" t="s">
        <v>74</v>
      </c>
      <c r="G1478" s="1" t="s">
        <v>128</v>
      </c>
      <c r="H1478" s="1" t="s">
        <v>71</v>
      </c>
      <c r="I1478">
        <v>1</v>
      </c>
      <c r="J1478" t="s">
        <v>15</v>
      </c>
      <c r="K1478" s="1" t="s">
        <v>174</v>
      </c>
      <c r="L1478" s="1" t="s">
        <v>162</v>
      </c>
      <c r="M1478">
        <v>29</v>
      </c>
      <c r="N1478">
        <v>0</v>
      </c>
      <c r="O1478">
        <v>0</v>
      </c>
      <c r="P1478">
        <v>0</v>
      </c>
      <c r="X1478" t="str">
        <f>Block[[#This Row],[服装]]&amp;Block[[#This Row],[名前]]&amp;Block[[#This Row],[レアリティ]]</f>
        <v>3周年赤葦京治ICONIC</v>
      </c>
    </row>
    <row r="1479" spans="1:24" x14ac:dyDescent="0.25">
      <c r="A1479">
        <f>VLOOKUP(Block[[#This Row],[No用]],SetNo[[No.用]:[vlookup 用]],2,FALSE)</f>
        <v>379</v>
      </c>
      <c r="B1479">
        <f>IF(ROW()=2,1,IF(A1478&lt;&gt;Block[[#This Row],[No]],1,B1478+1))</f>
        <v>2</v>
      </c>
      <c r="C1479" s="1" t="s">
        <v>1502</v>
      </c>
      <c r="D1479" s="1" t="s">
        <v>129</v>
      </c>
      <c r="E1479" s="1" t="s">
        <v>77</v>
      </c>
      <c r="F1479" s="1" t="s">
        <v>74</v>
      </c>
      <c r="G1479" s="1" t="s">
        <v>128</v>
      </c>
      <c r="H1479" s="1" t="s">
        <v>71</v>
      </c>
      <c r="I1479">
        <v>1</v>
      </c>
      <c r="J1479" t="s">
        <v>15</v>
      </c>
      <c r="K1479" s="1" t="s">
        <v>175</v>
      </c>
      <c r="L1479" s="1" t="s">
        <v>162</v>
      </c>
      <c r="M1479">
        <v>29</v>
      </c>
      <c r="N1479">
        <v>0</v>
      </c>
      <c r="O1479">
        <v>0</v>
      </c>
      <c r="P1479">
        <v>0</v>
      </c>
      <c r="X1479" t="str">
        <f>Block[[#This Row],[服装]]&amp;Block[[#This Row],[名前]]&amp;Block[[#This Row],[レアリティ]]</f>
        <v>3周年赤葦京治ICONIC</v>
      </c>
    </row>
    <row r="1480" spans="1:24" x14ac:dyDescent="0.25">
      <c r="A1480">
        <f>VLOOKUP(Block[[#This Row],[No用]],SetNo[[No.用]:[vlookup 用]],2,FALSE)</f>
        <v>379</v>
      </c>
      <c r="B1480">
        <f>IF(ROW()=2,1,IF(A1479&lt;&gt;Block[[#This Row],[No]],1,B1479+1))</f>
        <v>3</v>
      </c>
      <c r="C1480" s="1" t="s">
        <v>1502</v>
      </c>
      <c r="D1480" s="1" t="s">
        <v>129</v>
      </c>
      <c r="E1480" s="1" t="s">
        <v>77</v>
      </c>
      <c r="F1480" s="1" t="s">
        <v>74</v>
      </c>
      <c r="G1480" s="1" t="s">
        <v>128</v>
      </c>
      <c r="H1480" s="1" t="s">
        <v>71</v>
      </c>
      <c r="I1480">
        <v>1</v>
      </c>
      <c r="J1480" t="s">
        <v>15</v>
      </c>
      <c r="K1480" s="1" t="s">
        <v>247</v>
      </c>
      <c r="L1480" s="1" t="s">
        <v>162</v>
      </c>
      <c r="M1480">
        <v>27</v>
      </c>
      <c r="N1480">
        <v>0</v>
      </c>
      <c r="O1480">
        <v>0</v>
      </c>
      <c r="P1480">
        <v>0</v>
      </c>
      <c r="X1480" t="str">
        <f>Block[[#This Row],[服装]]&amp;Block[[#This Row],[名前]]&amp;Block[[#This Row],[レアリティ]]</f>
        <v>3周年赤葦京治ICONIC</v>
      </c>
    </row>
    <row r="1481" spans="1:24" x14ac:dyDescent="0.25">
      <c r="A1481">
        <f>VLOOKUP(Block[[#This Row],[No用]],SetNo[[No.用]:[vlookup 用]],2,FALSE)</f>
        <v>380</v>
      </c>
      <c r="B1481">
        <f>IF(ROW()=2,1,IF(A1477&lt;&gt;Block[[#This Row],[No]],1,B1477+1))</f>
        <v>1</v>
      </c>
      <c r="C1481" s="1" t="s">
        <v>108</v>
      </c>
      <c r="D1481" s="1" t="s">
        <v>642</v>
      </c>
      <c r="E1481" s="1" t="s">
        <v>90</v>
      </c>
      <c r="F1481" s="1" t="s">
        <v>78</v>
      </c>
      <c r="G1481" s="1" t="s">
        <v>633</v>
      </c>
      <c r="H1481" s="1" t="s">
        <v>543</v>
      </c>
      <c r="I1481">
        <v>1</v>
      </c>
      <c r="J1481" t="s">
        <v>15</v>
      </c>
      <c r="K1481" s="1" t="s">
        <v>174</v>
      </c>
      <c r="L1481" s="1" t="s">
        <v>162</v>
      </c>
      <c r="M1481">
        <v>26</v>
      </c>
      <c r="N1481">
        <v>0</v>
      </c>
      <c r="O1481">
        <v>0</v>
      </c>
      <c r="P1481">
        <v>0</v>
      </c>
      <c r="X1481" t="str">
        <f>Block[[#This Row],[服装]]&amp;Block[[#This Row],[名前]]&amp;Block[[#This Row],[レアリティ]]</f>
        <v>ユニフォーム姫川葵ICONIC</v>
      </c>
    </row>
    <row r="1482" spans="1:24" x14ac:dyDescent="0.25">
      <c r="A1482">
        <f>VLOOKUP(Block[[#This Row],[No用]],SetNo[[No.用]:[vlookup 用]],2,FALSE)</f>
        <v>380</v>
      </c>
      <c r="B1482">
        <f>IF(ROW()=2,1,IF(A1481&lt;&gt;Block[[#This Row],[No]],1,B1481+1))</f>
        <v>2</v>
      </c>
      <c r="C1482" s="1" t="s">
        <v>108</v>
      </c>
      <c r="D1482" s="1" t="s">
        <v>642</v>
      </c>
      <c r="E1482" s="1" t="s">
        <v>90</v>
      </c>
      <c r="F1482" s="1" t="s">
        <v>78</v>
      </c>
      <c r="G1482" s="1" t="s">
        <v>633</v>
      </c>
      <c r="H1482" s="1" t="s">
        <v>543</v>
      </c>
      <c r="I1482">
        <v>1</v>
      </c>
      <c r="J1482" t="s">
        <v>246</v>
      </c>
      <c r="K1482" s="1" t="s">
        <v>175</v>
      </c>
      <c r="L1482" s="1" t="s">
        <v>162</v>
      </c>
      <c r="M1482">
        <v>26</v>
      </c>
      <c r="N1482">
        <v>0</v>
      </c>
      <c r="O1482">
        <v>0</v>
      </c>
      <c r="P1482">
        <v>0</v>
      </c>
      <c r="X1482" t="str">
        <f>Block[[#This Row],[服装]]&amp;Block[[#This Row],[名前]]&amp;Block[[#This Row],[レアリティ]]</f>
        <v>ユニフォーム姫川葵ICONIC</v>
      </c>
    </row>
    <row r="1483" spans="1:24" x14ac:dyDescent="0.25">
      <c r="A1483">
        <f>VLOOKUP(Block[[#This Row],[No用]],SetNo[[No.用]:[vlookup 用]],2,FALSE)</f>
        <v>380</v>
      </c>
      <c r="B1483">
        <f>IF(ROW()=2,1,IF(A1482&lt;&gt;Block[[#This Row],[No]],1,B1482+1))</f>
        <v>3</v>
      </c>
      <c r="C1483" s="1" t="s">
        <v>108</v>
      </c>
      <c r="D1483" s="1" t="s">
        <v>642</v>
      </c>
      <c r="E1483" s="1" t="s">
        <v>90</v>
      </c>
      <c r="F1483" s="1" t="s">
        <v>78</v>
      </c>
      <c r="G1483" s="1" t="s">
        <v>633</v>
      </c>
      <c r="H1483" s="1" t="s">
        <v>543</v>
      </c>
      <c r="I1483">
        <v>1</v>
      </c>
      <c r="J1483" t="s">
        <v>15</v>
      </c>
      <c r="K1483" s="1" t="s">
        <v>177</v>
      </c>
      <c r="L1483" s="1" t="s">
        <v>162</v>
      </c>
      <c r="M1483">
        <v>26</v>
      </c>
      <c r="N1483">
        <v>0</v>
      </c>
      <c r="O1483">
        <v>0</v>
      </c>
      <c r="P1483">
        <v>0</v>
      </c>
      <c r="X1483" t="str">
        <f>Block[[#This Row],[服装]]&amp;Block[[#This Row],[名前]]&amp;Block[[#This Row],[レアリティ]]</f>
        <v>ユニフォーム姫川葵ICONIC</v>
      </c>
    </row>
    <row r="1484" spans="1:24" x14ac:dyDescent="0.25">
      <c r="A1484">
        <f>VLOOKUP(Block[[#This Row],[No用]],SetNo[[No.用]:[vlookup 用]],2,FALSE)</f>
        <v>380</v>
      </c>
      <c r="B1484">
        <f>IF(ROW()=2,1,IF(A1483&lt;&gt;Block[[#This Row],[No]],1,B1483+1))</f>
        <v>4</v>
      </c>
      <c r="C1484" s="1" t="s">
        <v>108</v>
      </c>
      <c r="D1484" s="1" t="s">
        <v>642</v>
      </c>
      <c r="E1484" s="1" t="s">
        <v>90</v>
      </c>
      <c r="F1484" s="1" t="s">
        <v>78</v>
      </c>
      <c r="G1484" s="1" t="s">
        <v>633</v>
      </c>
      <c r="H1484" s="1" t="s">
        <v>543</v>
      </c>
      <c r="I1484">
        <v>1</v>
      </c>
      <c r="J1484" t="s">
        <v>15</v>
      </c>
      <c r="K1484" s="1" t="s">
        <v>247</v>
      </c>
      <c r="L1484" s="1" t="s">
        <v>162</v>
      </c>
      <c r="M1484">
        <v>26</v>
      </c>
      <c r="N1484">
        <v>0</v>
      </c>
      <c r="O1484">
        <v>0</v>
      </c>
      <c r="P1484">
        <v>0</v>
      </c>
      <c r="X1484" t="str">
        <f>Block[[#This Row],[服装]]&amp;Block[[#This Row],[名前]]&amp;Block[[#This Row],[レアリティ]]</f>
        <v>ユニフォーム姫川葵ICONIC</v>
      </c>
    </row>
    <row r="1485" spans="1:24" x14ac:dyDescent="0.25">
      <c r="A1485">
        <f>VLOOKUP(Block[[#This Row],[No用]],SetNo[[No.用]:[vlookup 用]],2,FALSE)</f>
        <v>381</v>
      </c>
      <c r="B1485">
        <f>IF(ROW()=2,1,IF(A1484&lt;&gt;Block[[#This Row],[No]],1,B1484+1))</f>
        <v>1</v>
      </c>
      <c r="C1485" s="1" t="s">
        <v>701</v>
      </c>
      <c r="D1485" s="1" t="s">
        <v>642</v>
      </c>
      <c r="E1485" s="10" t="s">
        <v>77</v>
      </c>
      <c r="F1485" s="1" t="s">
        <v>78</v>
      </c>
      <c r="G1485" s="1" t="s">
        <v>633</v>
      </c>
      <c r="H1485" s="1" t="s">
        <v>543</v>
      </c>
      <c r="I1485">
        <v>1</v>
      </c>
      <c r="J1485" t="s">
        <v>15</v>
      </c>
      <c r="K1485" s="1" t="s">
        <v>174</v>
      </c>
      <c r="L1485" s="1" t="s">
        <v>162</v>
      </c>
      <c r="M1485">
        <v>26</v>
      </c>
      <c r="N1485">
        <v>0</v>
      </c>
      <c r="O1485">
        <v>0</v>
      </c>
      <c r="P1485">
        <v>0</v>
      </c>
      <c r="X1485" t="str">
        <f>Block[[#This Row],[服装]]&amp;Block[[#This Row],[名前]]&amp;Block[[#This Row],[レアリティ]]</f>
        <v>花火姫川葵ICONIC</v>
      </c>
    </row>
    <row r="1486" spans="1:24" x14ac:dyDescent="0.25">
      <c r="A1486">
        <f>VLOOKUP(Block[[#This Row],[No用]],SetNo[[No.用]:[vlookup 用]],2,FALSE)</f>
        <v>381</v>
      </c>
      <c r="B1486">
        <f>IF(ROW()=2,1,IF(A1485&lt;&gt;Block[[#This Row],[No]],1,B1485+1))</f>
        <v>2</v>
      </c>
      <c r="C1486" s="1" t="s">
        <v>701</v>
      </c>
      <c r="D1486" s="1" t="s">
        <v>642</v>
      </c>
      <c r="E1486" s="10" t="s">
        <v>77</v>
      </c>
      <c r="F1486" s="1" t="s">
        <v>78</v>
      </c>
      <c r="G1486" s="1" t="s">
        <v>633</v>
      </c>
      <c r="H1486" s="1" t="s">
        <v>543</v>
      </c>
      <c r="I1486">
        <v>1</v>
      </c>
      <c r="J1486" t="s">
        <v>246</v>
      </c>
      <c r="K1486" s="1" t="s">
        <v>175</v>
      </c>
      <c r="L1486" s="1" t="s">
        <v>162</v>
      </c>
      <c r="M1486">
        <v>26</v>
      </c>
      <c r="N1486">
        <v>0</v>
      </c>
      <c r="O1486">
        <v>0</v>
      </c>
      <c r="P1486">
        <v>0</v>
      </c>
      <c r="X1486" t="str">
        <f>Block[[#This Row],[服装]]&amp;Block[[#This Row],[名前]]&amp;Block[[#This Row],[レアリティ]]</f>
        <v>花火姫川葵ICONIC</v>
      </c>
    </row>
    <row r="1487" spans="1:24" x14ac:dyDescent="0.25">
      <c r="A1487">
        <f>VLOOKUP(Block[[#This Row],[No用]],SetNo[[No.用]:[vlookup 用]],2,FALSE)</f>
        <v>381</v>
      </c>
      <c r="B1487">
        <f>IF(ROW()=2,1,IF(A1486&lt;&gt;Block[[#This Row],[No]],1,B1486+1))</f>
        <v>3</v>
      </c>
      <c r="C1487" s="1" t="s">
        <v>701</v>
      </c>
      <c r="D1487" s="1" t="s">
        <v>642</v>
      </c>
      <c r="E1487" s="10" t="s">
        <v>77</v>
      </c>
      <c r="F1487" s="1" t="s">
        <v>78</v>
      </c>
      <c r="G1487" s="1" t="s">
        <v>633</v>
      </c>
      <c r="H1487" s="1" t="s">
        <v>543</v>
      </c>
      <c r="I1487">
        <v>1</v>
      </c>
      <c r="J1487" t="s">
        <v>15</v>
      </c>
      <c r="K1487" s="1" t="s">
        <v>177</v>
      </c>
      <c r="L1487" s="1" t="s">
        <v>162</v>
      </c>
      <c r="M1487">
        <v>26</v>
      </c>
      <c r="N1487">
        <v>0</v>
      </c>
      <c r="O1487">
        <v>0</v>
      </c>
      <c r="P1487">
        <v>0</v>
      </c>
      <c r="X1487" t="str">
        <f>Block[[#This Row],[服装]]&amp;Block[[#This Row],[名前]]&amp;Block[[#This Row],[レアリティ]]</f>
        <v>花火姫川葵ICONIC</v>
      </c>
    </row>
    <row r="1488" spans="1:24" x14ac:dyDescent="0.25">
      <c r="A1488">
        <f>VLOOKUP(Block[[#This Row],[No用]],SetNo[[No.用]:[vlookup 用]],2,FALSE)</f>
        <v>381</v>
      </c>
      <c r="B1488">
        <f>IF(ROW()=2,1,IF(A1487&lt;&gt;Block[[#This Row],[No]],1,B1487+1))</f>
        <v>4</v>
      </c>
      <c r="C1488" s="1" t="s">
        <v>701</v>
      </c>
      <c r="D1488" s="1" t="s">
        <v>642</v>
      </c>
      <c r="E1488" s="10" t="s">
        <v>77</v>
      </c>
      <c r="F1488" s="1" t="s">
        <v>78</v>
      </c>
      <c r="G1488" s="1" t="s">
        <v>633</v>
      </c>
      <c r="H1488" s="1" t="s">
        <v>543</v>
      </c>
      <c r="I1488">
        <v>1</v>
      </c>
      <c r="J1488" t="s">
        <v>15</v>
      </c>
      <c r="K1488" s="1" t="s">
        <v>247</v>
      </c>
      <c r="L1488" s="1" t="s">
        <v>162</v>
      </c>
      <c r="M1488">
        <v>26</v>
      </c>
      <c r="N1488">
        <v>0</v>
      </c>
      <c r="O1488">
        <v>0</v>
      </c>
      <c r="P1488">
        <v>0</v>
      </c>
      <c r="X1488" t="str">
        <f>Block[[#This Row],[服装]]&amp;Block[[#This Row],[名前]]&amp;Block[[#This Row],[レアリティ]]</f>
        <v>花火姫川葵ICONIC</v>
      </c>
    </row>
    <row r="1489" spans="1:24" x14ac:dyDescent="0.25">
      <c r="A1489">
        <f>VLOOKUP(Block[[#This Row],[No用]],SetNo[[No.用]:[vlookup 用]],2,FALSE)</f>
        <v>382</v>
      </c>
      <c r="B1489">
        <f>IF(ROW()=2,1,IF(A1488&lt;&gt;Block[[#This Row],[No]],1,B1488+1))</f>
        <v>1</v>
      </c>
      <c r="C1489" s="1" t="s">
        <v>108</v>
      </c>
      <c r="D1489" s="1" t="s">
        <v>648</v>
      </c>
      <c r="E1489" s="1" t="s">
        <v>90</v>
      </c>
      <c r="F1489" s="1" t="s">
        <v>82</v>
      </c>
      <c r="G1489" s="1" t="s">
        <v>633</v>
      </c>
      <c r="H1489" s="1" t="s">
        <v>71</v>
      </c>
      <c r="I1489">
        <v>1</v>
      </c>
      <c r="J1489" t="s">
        <v>246</v>
      </c>
      <c r="K1489" s="1" t="s">
        <v>174</v>
      </c>
      <c r="L1489" s="1" t="s">
        <v>178</v>
      </c>
      <c r="M1489">
        <v>30</v>
      </c>
      <c r="N1489">
        <v>0</v>
      </c>
      <c r="O1489">
        <v>0</v>
      </c>
      <c r="P1489">
        <v>0</v>
      </c>
      <c r="X1489" t="str">
        <f>Block[[#This Row],[服装]]&amp;Block[[#This Row],[名前]]&amp;Block[[#This Row],[レアリティ]]</f>
        <v>ユニフォーム当間義友ICONIC</v>
      </c>
    </row>
    <row r="1490" spans="1:24" x14ac:dyDescent="0.25">
      <c r="A1490">
        <f>VLOOKUP(Block[[#This Row],[No用]],SetNo[[No.用]:[vlookup 用]],2,FALSE)</f>
        <v>382</v>
      </c>
      <c r="B1490">
        <f>IF(ROW()=2,1,IF(A1489&lt;&gt;Block[[#This Row],[No]],1,B1489+1))</f>
        <v>2</v>
      </c>
      <c r="C1490" s="1" t="s">
        <v>108</v>
      </c>
      <c r="D1490" s="1" t="s">
        <v>648</v>
      </c>
      <c r="E1490" s="1" t="s">
        <v>90</v>
      </c>
      <c r="F1490" s="1" t="s">
        <v>82</v>
      </c>
      <c r="G1490" s="1" t="s">
        <v>633</v>
      </c>
      <c r="H1490" s="1" t="s">
        <v>71</v>
      </c>
      <c r="I1490">
        <v>1</v>
      </c>
      <c r="J1490" t="s">
        <v>15</v>
      </c>
      <c r="K1490" s="1" t="s">
        <v>175</v>
      </c>
      <c r="L1490" s="1" t="s">
        <v>173</v>
      </c>
      <c r="M1490">
        <v>32</v>
      </c>
      <c r="N1490">
        <v>0</v>
      </c>
      <c r="O1490">
        <v>0</v>
      </c>
      <c r="P1490">
        <v>0</v>
      </c>
      <c r="X1490" t="str">
        <f>Block[[#This Row],[服装]]&amp;Block[[#This Row],[名前]]&amp;Block[[#This Row],[レアリティ]]</f>
        <v>ユニフォーム当間義友ICONIC</v>
      </c>
    </row>
    <row r="1491" spans="1:24" x14ac:dyDescent="0.25">
      <c r="A1491">
        <f>VLOOKUP(Block[[#This Row],[No用]],SetNo[[No.用]:[vlookup 用]],2,FALSE)</f>
        <v>382</v>
      </c>
      <c r="B1491">
        <f>IF(ROW()=2,1,IF(A1490&lt;&gt;Block[[#This Row],[No]],1,B1490+1))</f>
        <v>3</v>
      </c>
      <c r="C1491" s="1" t="s">
        <v>108</v>
      </c>
      <c r="D1491" s="1" t="s">
        <v>648</v>
      </c>
      <c r="E1491" s="1" t="s">
        <v>90</v>
      </c>
      <c r="F1491" s="1" t="s">
        <v>82</v>
      </c>
      <c r="G1491" s="1" t="s">
        <v>633</v>
      </c>
      <c r="H1491" s="1" t="s">
        <v>71</v>
      </c>
      <c r="I1491">
        <v>1</v>
      </c>
      <c r="J1491" t="s">
        <v>15</v>
      </c>
      <c r="K1491" s="1" t="s">
        <v>176</v>
      </c>
      <c r="L1491" s="1" t="s">
        <v>173</v>
      </c>
      <c r="M1491">
        <v>35</v>
      </c>
      <c r="N1491">
        <v>0</v>
      </c>
      <c r="O1491">
        <v>0</v>
      </c>
      <c r="P1491">
        <v>0</v>
      </c>
      <c r="X1491" t="str">
        <f>Block[[#This Row],[服装]]&amp;Block[[#This Row],[名前]]&amp;Block[[#This Row],[レアリティ]]</f>
        <v>ユニフォーム当間義友ICONIC</v>
      </c>
    </row>
    <row r="1492" spans="1:24" x14ac:dyDescent="0.25">
      <c r="A1492">
        <f>VLOOKUP(Block[[#This Row],[No用]],SetNo[[No.用]:[vlookup 用]],2,FALSE)</f>
        <v>382</v>
      </c>
      <c r="B1492">
        <f>IF(ROW()=2,1,IF(A1491&lt;&gt;Block[[#This Row],[No]],1,B1491+1))</f>
        <v>4</v>
      </c>
      <c r="C1492" s="1" t="s">
        <v>108</v>
      </c>
      <c r="D1492" s="1" t="s">
        <v>648</v>
      </c>
      <c r="E1492" s="1" t="s">
        <v>90</v>
      </c>
      <c r="F1492" s="1" t="s">
        <v>82</v>
      </c>
      <c r="G1492" s="1" t="s">
        <v>633</v>
      </c>
      <c r="H1492" s="1" t="s">
        <v>71</v>
      </c>
      <c r="I1492">
        <v>1</v>
      </c>
      <c r="J1492" t="s">
        <v>246</v>
      </c>
      <c r="K1492" s="1" t="s">
        <v>233</v>
      </c>
      <c r="L1492" s="1" t="s">
        <v>162</v>
      </c>
      <c r="M1492">
        <v>27</v>
      </c>
      <c r="N1492">
        <v>0</v>
      </c>
      <c r="O1492">
        <v>0</v>
      </c>
      <c r="P1492">
        <v>0</v>
      </c>
      <c r="X1492" t="str">
        <f>Block[[#This Row],[服装]]&amp;Block[[#This Row],[名前]]&amp;Block[[#This Row],[レアリティ]]</f>
        <v>ユニフォーム当間義友ICONIC</v>
      </c>
    </row>
    <row r="1493" spans="1:24" x14ac:dyDescent="0.25">
      <c r="A1493">
        <f>VLOOKUP(Block[[#This Row],[No用]],SetNo[[No.用]:[vlookup 用]],2,FALSE)</f>
        <v>382</v>
      </c>
      <c r="B1493">
        <f>IF(ROW()=2,1,IF(A1492&lt;&gt;Block[[#This Row],[No]],1,B1492+1))</f>
        <v>5</v>
      </c>
      <c r="C1493" s="1" t="s">
        <v>108</v>
      </c>
      <c r="D1493" s="1" t="s">
        <v>648</v>
      </c>
      <c r="E1493" s="1" t="s">
        <v>90</v>
      </c>
      <c r="F1493" s="1" t="s">
        <v>82</v>
      </c>
      <c r="G1493" s="1" t="s">
        <v>633</v>
      </c>
      <c r="H1493" s="1" t="s">
        <v>71</v>
      </c>
      <c r="I1493">
        <v>1</v>
      </c>
      <c r="J1493" t="s">
        <v>15</v>
      </c>
      <c r="K1493" s="1" t="s">
        <v>177</v>
      </c>
      <c r="L1493" s="1" t="s">
        <v>162</v>
      </c>
      <c r="M1493">
        <v>32</v>
      </c>
      <c r="N1493">
        <v>0</v>
      </c>
      <c r="O1493">
        <v>0</v>
      </c>
      <c r="P1493">
        <v>0</v>
      </c>
      <c r="X1493" t="str">
        <f>Block[[#This Row],[服装]]&amp;Block[[#This Row],[名前]]&amp;Block[[#This Row],[レアリティ]]</f>
        <v>ユニフォーム当間義友ICONIC</v>
      </c>
    </row>
    <row r="1494" spans="1:24" x14ac:dyDescent="0.25">
      <c r="A1494">
        <f>VLOOKUP(Block[[#This Row],[No用]],SetNo[[No.用]:[vlookup 用]],2,FALSE)</f>
        <v>382</v>
      </c>
      <c r="B1494">
        <f>IF(ROW()=2,1,IF(A1493&lt;&gt;Block[[#This Row],[No]],1,B1493+1))</f>
        <v>6</v>
      </c>
      <c r="C1494" s="1" t="s">
        <v>108</v>
      </c>
      <c r="D1494" s="1" t="s">
        <v>648</v>
      </c>
      <c r="E1494" s="1" t="s">
        <v>90</v>
      </c>
      <c r="F1494" s="1" t="s">
        <v>82</v>
      </c>
      <c r="G1494" s="1" t="s">
        <v>633</v>
      </c>
      <c r="H1494" s="1" t="s">
        <v>71</v>
      </c>
      <c r="I1494">
        <v>1</v>
      </c>
      <c r="J1494" t="s">
        <v>15</v>
      </c>
      <c r="K1494" s="1" t="s">
        <v>247</v>
      </c>
      <c r="L1494" s="1" t="s">
        <v>178</v>
      </c>
      <c r="M1494">
        <v>33</v>
      </c>
      <c r="N1494">
        <v>0</v>
      </c>
      <c r="O1494">
        <v>0</v>
      </c>
      <c r="P1494">
        <v>0</v>
      </c>
      <c r="X1494" t="str">
        <f>Block[[#This Row],[服装]]&amp;Block[[#This Row],[名前]]&amp;Block[[#This Row],[レアリティ]]</f>
        <v>ユニフォーム当間義友ICONIC</v>
      </c>
    </row>
    <row r="1495" spans="1:24" x14ac:dyDescent="0.25">
      <c r="A1495">
        <f>VLOOKUP(Block[[#This Row],[No用]],SetNo[[No.用]:[vlookup 用]],2,FALSE)</f>
        <v>382</v>
      </c>
      <c r="B1495">
        <f>IF(ROW()=2,1,IF(A1494&lt;&gt;Block[[#This Row],[No]],1,B1494+1))</f>
        <v>7</v>
      </c>
      <c r="C1495" s="1" t="s">
        <v>108</v>
      </c>
      <c r="D1495" s="1" t="s">
        <v>648</v>
      </c>
      <c r="E1495" s="1" t="s">
        <v>90</v>
      </c>
      <c r="F1495" s="1" t="s">
        <v>82</v>
      </c>
      <c r="G1495" s="1" t="s">
        <v>633</v>
      </c>
      <c r="H1495" s="1" t="s">
        <v>71</v>
      </c>
      <c r="I1495">
        <v>1</v>
      </c>
      <c r="J1495" t="s">
        <v>246</v>
      </c>
      <c r="K1495" s="1" t="s">
        <v>183</v>
      </c>
      <c r="L1495" s="1" t="s">
        <v>224</v>
      </c>
      <c r="M1495">
        <v>44</v>
      </c>
      <c r="N1495">
        <v>0</v>
      </c>
      <c r="O1495">
        <v>54</v>
      </c>
      <c r="P1495">
        <v>0</v>
      </c>
      <c r="X1495" t="str">
        <f>Block[[#This Row],[服装]]&amp;Block[[#This Row],[名前]]&amp;Block[[#This Row],[レアリティ]]</f>
        <v>ユニフォーム当間義友ICONIC</v>
      </c>
    </row>
    <row r="1496" spans="1:24" x14ac:dyDescent="0.25">
      <c r="A1496">
        <f>VLOOKUP(Block[[#This Row],[No用]],SetNo[[No.用]:[vlookup 用]],2,FALSE)</f>
        <v>383</v>
      </c>
      <c r="B1496">
        <f>IF(ROW()=2,1,IF(A1495&lt;&gt;Block[[#This Row],[No]],1,B1495+1))</f>
        <v>1</v>
      </c>
      <c r="C1496" s="1" t="s">
        <v>108</v>
      </c>
      <c r="D1496" s="1" t="s">
        <v>631</v>
      </c>
      <c r="E1496" s="1" t="s">
        <v>90</v>
      </c>
      <c r="F1496" s="1" t="s">
        <v>74</v>
      </c>
      <c r="G1496" s="1" t="s">
        <v>633</v>
      </c>
      <c r="H1496" s="1" t="s">
        <v>71</v>
      </c>
      <c r="I1496">
        <v>1</v>
      </c>
      <c r="J1496" t="s">
        <v>246</v>
      </c>
      <c r="K1496" s="1" t="s">
        <v>174</v>
      </c>
      <c r="L1496" s="1" t="s">
        <v>162</v>
      </c>
      <c r="M1496">
        <v>25</v>
      </c>
      <c r="N1496">
        <v>0</v>
      </c>
      <c r="O1496">
        <v>0</v>
      </c>
      <c r="P1496">
        <v>0</v>
      </c>
      <c r="X1496" t="str">
        <f>Block[[#This Row],[服装]]&amp;Block[[#This Row],[名前]]&amp;Block[[#This Row],[レアリティ]]</f>
        <v>ユニフォーム越後栄ICONIC</v>
      </c>
    </row>
    <row r="1497" spans="1:24" x14ac:dyDescent="0.25">
      <c r="A1497">
        <f>VLOOKUP(Block[[#This Row],[No用]],SetNo[[No.用]:[vlookup 用]],2,FALSE)</f>
        <v>383</v>
      </c>
      <c r="B1497">
        <f>IF(ROW()=2,1,IF(A1496&lt;&gt;Block[[#This Row],[No]],1,B1496+1))</f>
        <v>2</v>
      </c>
      <c r="C1497" s="1" t="s">
        <v>108</v>
      </c>
      <c r="D1497" s="1" t="s">
        <v>631</v>
      </c>
      <c r="E1497" s="1" t="s">
        <v>90</v>
      </c>
      <c r="F1497" s="1" t="s">
        <v>74</v>
      </c>
      <c r="G1497" s="1" t="s">
        <v>633</v>
      </c>
      <c r="H1497" s="1" t="s">
        <v>71</v>
      </c>
      <c r="I1497">
        <v>1</v>
      </c>
      <c r="J1497" t="s">
        <v>15</v>
      </c>
      <c r="K1497" s="1" t="s">
        <v>175</v>
      </c>
      <c r="L1497" s="1" t="s">
        <v>162</v>
      </c>
      <c r="M1497">
        <v>25</v>
      </c>
      <c r="N1497">
        <v>0</v>
      </c>
      <c r="O1497">
        <v>0</v>
      </c>
      <c r="P1497">
        <v>0</v>
      </c>
      <c r="X1497" t="str">
        <f>Block[[#This Row],[服装]]&amp;Block[[#This Row],[名前]]&amp;Block[[#This Row],[レアリティ]]</f>
        <v>ユニフォーム越後栄ICONIC</v>
      </c>
    </row>
    <row r="1498" spans="1:24" x14ac:dyDescent="0.25">
      <c r="A1498">
        <f>VLOOKUP(Block[[#This Row],[No用]],SetNo[[No.用]:[vlookup 用]],2,FALSE)</f>
        <v>383</v>
      </c>
      <c r="B1498">
        <f>IF(ROW()=2,1,IF(A1497&lt;&gt;Block[[#This Row],[No]],1,B1497+1))</f>
        <v>3</v>
      </c>
      <c r="C1498" s="1" t="s">
        <v>108</v>
      </c>
      <c r="D1498" s="1" t="s">
        <v>631</v>
      </c>
      <c r="E1498" s="1" t="s">
        <v>90</v>
      </c>
      <c r="F1498" s="1" t="s">
        <v>74</v>
      </c>
      <c r="G1498" s="1" t="s">
        <v>633</v>
      </c>
      <c r="H1498" s="1" t="s">
        <v>71</v>
      </c>
      <c r="I1498">
        <v>1</v>
      </c>
      <c r="J1498" t="s">
        <v>246</v>
      </c>
      <c r="K1498" s="1" t="s">
        <v>247</v>
      </c>
      <c r="L1498" s="1" t="s">
        <v>162</v>
      </c>
      <c r="M1498">
        <v>24</v>
      </c>
      <c r="N1498">
        <v>0</v>
      </c>
      <c r="O1498">
        <v>0</v>
      </c>
      <c r="P1498">
        <v>0</v>
      </c>
      <c r="X1498" t="str">
        <f>Block[[#This Row],[服装]]&amp;Block[[#This Row],[名前]]&amp;Block[[#This Row],[レアリティ]]</f>
        <v>ユニフォーム越後栄ICONIC</v>
      </c>
    </row>
    <row r="1499" spans="1:24" x14ac:dyDescent="0.25">
      <c r="A1499">
        <f>VLOOKUP(Block[[#This Row],[No用]],SetNo[[No.用]:[vlookup 用]],2,FALSE)</f>
        <v>384</v>
      </c>
      <c r="B1499">
        <f>IF(ROW()=2,1,IF(A1498&lt;&gt;Block[[#This Row],[No]],1,B1498+1))</f>
        <v>1</v>
      </c>
      <c r="C1499" s="1" t="s">
        <v>108</v>
      </c>
      <c r="D1499" s="1" t="s">
        <v>652</v>
      </c>
      <c r="E1499" s="1" t="s">
        <v>90</v>
      </c>
      <c r="F1499" s="1" t="s">
        <v>80</v>
      </c>
      <c r="G1499" s="1" t="s">
        <v>633</v>
      </c>
      <c r="H1499" s="1" t="s">
        <v>71</v>
      </c>
      <c r="I1499">
        <v>0</v>
      </c>
      <c r="J1499" t="s">
        <v>15</v>
      </c>
      <c r="K1499" s="1"/>
      <c r="L1499" s="1"/>
      <c r="M1499">
        <v>0</v>
      </c>
      <c r="N1499">
        <v>0</v>
      </c>
      <c r="O1499">
        <v>0</v>
      </c>
      <c r="P1499">
        <v>0</v>
      </c>
      <c r="X1499" t="str">
        <f>Block[[#This Row],[服装]]&amp;Block[[#This Row],[名前]]&amp;Block[[#This Row],[レアリティ]]</f>
        <v>ユニフォーム貝掛亮文ICONIC</v>
      </c>
    </row>
    <row r="1500" spans="1:24" x14ac:dyDescent="0.25">
      <c r="A1500">
        <f>VLOOKUP(Block[[#This Row],[No用]],SetNo[[No.用]:[vlookup 用]],2,FALSE)</f>
        <v>385</v>
      </c>
      <c r="B1500">
        <f>IF(ROW()=2,1,IF(A1499&lt;&gt;Block[[#This Row],[No]],1,B1499+1))</f>
        <v>1</v>
      </c>
      <c r="C1500" s="1" t="s">
        <v>108</v>
      </c>
      <c r="D1500" s="1" t="s">
        <v>657</v>
      </c>
      <c r="E1500" s="1" t="s">
        <v>73</v>
      </c>
      <c r="F1500" s="1" t="s">
        <v>78</v>
      </c>
      <c r="G1500" s="1" t="s">
        <v>633</v>
      </c>
      <c r="H1500" s="1" t="s">
        <v>71</v>
      </c>
      <c r="I1500">
        <v>1</v>
      </c>
      <c r="J1500" t="s">
        <v>246</v>
      </c>
      <c r="K1500" s="1" t="s">
        <v>174</v>
      </c>
      <c r="L1500" s="1" t="s">
        <v>162</v>
      </c>
      <c r="M1500">
        <v>29</v>
      </c>
      <c r="N1500">
        <v>0</v>
      </c>
      <c r="O1500">
        <v>0</v>
      </c>
      <c r="P1500">
        <v>0</v>
      </c>
      <c r="X1500" t="str">
        <f>Block[[#This Row],[服装]]&amp;Block[[#This Row],[名前]]&amp;Block[[#This Row],[レアリティ]]</f>
        <v>ユニフォーム丸山一喜ICONIC</v>
      </c>
    </row>
    <row r="1501" spans="1:24" x14ac:dyDescent="0.25">
      <c r="A1501">
        <f>VLOOKUP(Block[[#This Row],[No用]],SetNo[[No.用]:[vlookup 用]],2,FALSE)</f>
        <v>385</v>
      </c>
      <c r="B1501">
        <f>IF(ROW()=2,1,IF(A1500&lt;&gt;Block[[#This Row],[No]],1,B1500+1))</f>
        <v>2</v>
      </c>
      <c r="C1501" s="1" t="s">
        <v>108</v>
      </c>
      <c r="D1501" s="1" t="s">
        <v>657</v>
      </c>
      <c r="E1501" s="1" t="s">
        <v>73</v>
      </c>
      <c r="F1501" s="1" t="s">
        <v>78</v>
      </c>
      <c r="G1501" s="1" t="s">
        <v>633</v>
      </c>
      <c r="H1501" s="1" t="s">
        <v>71</v>
      </c>
      <c r="I1501">
        <v>1</v>
      </c>
      <c r="J1501" t="s">
        <v>15</v>
      </c>
      <c r="K1501" s="1" t="s">
        <v>175</v>
      </c>
      <c r="L1501" s="1" t="s">
        <v>162</v>
      </c>
      <c r="M1501">
        <v>29</v>
      </c>
      <c r="N1501">
        <v>0</v>
      </c>
      <c r="O1501">
        <v>0</v>
      </c>
      <c r="P1501">
        <v>0</v>
      </c>
      <c r="X1501" t="str">
        <f>Block[[#This Row],[服装]]&amp;Block[[#This Row],[名前]]&amp;Block[[#This Row],[レアリティ]]</f>
        <v>ユニフォーム丸山一喜ICONIC</v>
      </c>
    </row>
    <row r="1502" spans="1:24" x14ac:dyDescent="0.25">
      <c r="A1502">
        <f>VLOOKUP(Block[[#This Row],[No用]],SetNo[[No.用]:[vlookup 用]],2,FALSE)</f>
        <v>385</v>
      </c>
      <c r="B1502">
        <f>IF(ROW()=2,1,IF(A1501&lt;&gt;Block[[#This Row],[No]],1,B1501+1))</f>
        <v>3</v>
      </c>
      <c r="C1502" s="1" t="s">
        <v>108</v>
      </c>
      <c r="D1502" s="1" t="s">
        <v>657</v>
      </c>
      <c r="E1502" s="1" t="s">
        <v>73</v>
      </c>
      <c r="F1502" s="1" t="s">
        <v>78</v>
      </c>
      <c r="G1502" s="1" t="s">
        <v>633</v>
      </c>
      <c r="H1502" s="1" t="s">
        <v>71</v>
      </c>
      <c r="I1502">
        <v>1</v>
      </c>
      <c r="J1502" t="s">
        <v>246</v>
      </c>
      <c r="K1502" s="1" t="s">
        <v>247</v>
      </c>
      <c r="L1502" s="1" t="s">
        <v>162</v>
      </c>
      <c r="M1502">
        <v>29</v>
      </c>
      <c r="N1502">
        <v>0</v>
      </c>
      <c r="O1502">
        <v>0</v>
      </c>
      <c r="P1502">
        <v>0</v>
      </c>
      <c r="X1502" t="str">
        <f>Block[[#This Row],[服装]]&amp;Block[[#This Row],[名前]]&amp;Block[[#This Row],[レアリティ]]</f>
        <v>ユニフォーム丸山一喜ICONIC</v>
      </c>
    </row>
    <row r="1503" spans="1:24" x14ac:dyDescent="0.25">
      <c r="A1503">
        <f>VLOOKUP(Block[[#This Row],[No用]],SetNo[[No.用]:[vlookup 用]],2,FALSE)</f>
        <v>386</v>
      </c>
      <c r="B1503">
        <f>IF(ROW()=2,1,IF(A1502&lt;&gt;Block[[#This Row],[No]],1,B1502+1))</f>
        <v>1</v>
      </c>
      <c r="C1503" s="1" t="s">
        <v>108</v>
      </c>
      <c r="D1503" s="1" t="s">
        <v>660</v>
      </c>
      <c r="E1503" s="1" t="s">
        <v>90</v>
      </c>
      <c r="F1503" s="1" t="s">
        <v>78</v>
      </c>
      <c r="G1503" s="1" t="s">
        <v>633</v>
      </c>
      <c r="H1503" s="1" t="s">
        <v>71</v>
      </c>
      <c r="I1503">
        <v>1</v>
      </c>
      <c r="J1503" t="s">
        <v>15</v>
      </c>
      <c r="K1503" s="1" t="s">
        <v>174</v>
      </c>
      <c r="L1503" s="1" t="s">
        <v>162</v>
      </c>
      <c r="M1503">
        <v>24</v>
      </c>
      <c r="N1503">
        <v>0</v>
      </c>
      <c r="O1503">
        <v>0</v>
      </c>
      <c r="P1503">
        <v>0</v>
      </c>
      <c r="X1503" t="str">
        <f>Block[[#This Row],[服装]]&amp;Block[[#This Row],[名前]]&amp;Block[[#This Row],[レアリティ]]</f>
        <v>ユニフォーム舞子侑志ICONIC</v>
      </c>
    </row>
    <row r="1504" spans="1:24" x14ac:dyDescent="0.25">
      <c r="A1504">
        <f>VLOOKUP(Block[[#This Row],[No用]],SetNo[[No.用]:[vlookup 用]],2,FALSE)</f>
        <v>386</v>
      </c>
      <c r="B1504">
        <f>IF(ROW()=2,1,IF(A1503&lt;&gt;Block[[#This Row],[No]],1,B1503+1))</f>
        <v>2</v>
      </c>
      <c r="C1504" s="1" t="s">
        <v>108</v>
      </c>
      <c r="D1504" s="1" t="s">
        <v>660</v>
      </c>
      <c r="E1504" s="1" t="s">
        <v>90</v>
      </c>
      <c r="F1504" s="1" t="s">
        <v>78</v>
      </c>
      <c r="G1504" s="1" t="s">
        <v>633</v>
      </c>
      <c r="H1504" s="1" t="s">
        <v>71</v>
      </c>
      <c r="I1504">
        <v>1</v>
      </c>
      <c r="J1504" t="s">
        <v>246</v>
      </c>
      <c r="K1504" s="1" t="s">
        <v>175</v>
      </c>
      <c r="L1504" s="1" t="s">
        <v>173</v>
      </c>
      <c r="M1504">
        <v>27</v>
      </c>
      <c r="N1504">
        <v>0</v>
      </c>
      <c r="O1504">
        <v>0</v>
      </c>
      <c r="P1504">
        <v>0</v>
      </c>
      <c r="X1504" t="str">
        <f>Block[[#This Row],[服装]]&amp;Block[[#This Row],[名前]]&amp;Block[[#This Row],[レアリティ]]</f>
        <v>ユニフォーム舞子侑志ICONIC</v>
      </c>
    </row>
    <row r="1505" spans="1:24" x14ac:dyDescent="0.25">
      <c r="A1505">
        <f>VLOOKUP(Block[[#This Row],[No用]],SetNo[[No.用]:[vlookup 用]],2,FALSE)</f>
        <v>386</v>
      </c>
      <c r="B1505">
        <f>IF(ROW()=2,1,IF(A1504&lt;&gt;Block[[#This Row],[No]],1,B1504+1))</f>
        <v>3</v>
      </c>
      <c r="C1505" s="1" t="s">
        <v>108</v>
      </c>
      <c r="D1505" s="1" t="s">
        <v>660</v>
      </c>
      <c r="E1505" s="1" t="s">
        <v>90</v>
      </c>
      <c r="F1505" s="1" t="s">
        <v>78</v>
      </c>
      <c r="G1505" s="1" t="s">
        <v>633</v>
      </c>
      <c r="H1505" s="1" t="s">
        <v>71</v>
      </c>
      <c r="I1505">
        <v>1</v>
      </c>
      <c r="J1505" t="s">
        <v>15</v>
      </c>
      <c r="K1505" s="1" t="s">
        <v>177</v>
      </c>
      <c r="L1505" s="1" t="s">
        <v>162</v>
      </c>
      <c r="M1505">
        <v>24</v>
      </c>
      <c r="N1505">
        <v>0</v>
      </c>
      <c r="O1505">
        <v>0</v>
      </c>
      <c r="P1505">
        <v>0</v>
      </c>
      <c r="X1505" t="str">
        <f>Block[[#This Row],[服装]]&amp;Block[[#This Row],[名前]]&amp;Block[[#This Row],[レアリティ]]</f>
        <v>ユニフォーム舞子侑志ICONIC</v>
      </c>
    </row>
    <row r="1506" spans="1:24" x14ac:dyDescent="0.25">
      <c r="A1506">
        <f>VLOOKUP(Block[[#This Row],[No用]],SetNo[[No.用]:[vlookup 用]],2,FALSE)</f>
        <v>386</v>
      </c>
      <c r="B1506">
        <f>IF(ROW()=2,1,IF(A1505&lt;&gt;Block[[#This Row],[No]],1,B1505+1))</f>
        <v>4</v>
      </c>
      <c r="C1506" s="1" t="s">
        <v>108</v>
      </c>
      <c r="D1506" s="1" t="s">
        <v>660</v>
      </c>
      <c r="E1506" s="1" t="s">
        <v>90</v>
      </c>
      <c r="F1506" s="1" t="s">
        <v>78</v>
      </c>
      <c r="G1506" s="1" t="s">
        <v>633</v>
      </c>
      <c r="H1506" s="1" t="s">
        <v>71</v>
      </c>
      <c r="I1506">
        <v>1</v>
      </c>
      <c r="J1506" t="s">
        <v>246</v>
      </c>
      <c r="K1506" s="1" t="s">
        <v>247</v>
      </c>
      <c r="L1506" s="1" t="s">
        <v>162</v>
      </c>
      <c r="M1506">
        <v>24</v>
      </c>
      <c r="N1506">
        <v>0</v>
      </c>
      <c r="O1506">
        <v>0</v>
      </c>
      <c r="P1506">
        <v>0</v>
      </c>
      <c r="X1506" t="str">
        <f>Block[[#This Row],[服装]]&amp;Block[[#This Row],[名前]]&amp;Block[[#This Row],[レアリティ]]</f>
        <v>ユニフォーム舞子侑志ICONIC</v>
      </c>
    </row>
    <row r="1507" spans="1:24" x14ac:dyDescent="0.25">
      <c r="A1507">
        <f>VLOOKUP(Block[[#This Row],[No用]],SetNo[[No.用]:[vlookup 用]],2,FALSE)</f>
        <v>387</v>
      </c>
      <c r="B1507">
        <f>IF(ROW()=2,1,IF(A1506&lt;&gt;Block[[#This Row],[No]],1,B1506+1))</f>
        <v>1</v>
      </c>
      <c r="C1507" s="1" t="s">
        <v>108</v>
      </c>
      <c r="D1507" s="1" t="s">
        <v>638</v>
      </c>
      <c r="E1507" s="1" t="s">
        <v>90</v>
      </c>
      <c r="F1507" s="1" t="s">
        <v>78</v>
      </c>
      <c r="G1507" s="1" t="s">
        <v>633</v>
      </c>
      <c r="H1507" s="1" t="s">
        <v>71</v>
      </c>
      <c r="I1507">
        <v>1</v>
      </c>
      <c r="J1507" t="s">
        <v>246</v>
      </c>
      <c r="K1507" s="1" t="s">
        <v>174</v>
      </c>
      <c r="L1507" s="1" t="s">
        <v>162</v>
      </c>
      <c r="M1507">
        <v>28</v>
      </c>
      <c r="N1507">
        <v>0</v>
      </c>
      <c r="O1507">
        <v>0</v>
      </c>
      <c r="P1507">
        <v>0</v>
      </c>
      <c r="X1507" t="str">
        <f>Block[[#This Row],[服装]]&amp;Block[[#This Row],[名前]]&amp;Block[[#This Row],[レアリティ]]</f>
        <v>ユニフォーム寺泊基希ICONIC</v>
      </c>
    </row>
    <row r="1508" spans="1:24" x14ac:dyDescent="0.25">
      <c r="A1508">
        <f>VLOOKUP(Block[[#This Row],[No用]],SetNo[[No.用]:[vlookup 用]],2,FALSE)</f>
        <v>387</v>
      </c>
      <c r="B1508">
        <f>IF(ROW()=2,1,IF(A1507&lt;&gt;Block[[#This Row],[No]],1,B1507+1))</f>
        <v>2</v>
      </c>
      <c r="C1508" s="1" t="s">
        <v>108</v>
      </c>
      <c r="D1508" s="1" t="s">
        <v>638</v>
      </c>
      <c r="E1508" s="1" t="s">
        <v>90</v>
      </c>
      <c r="F1508" s="1" t="s">
        <v>78</v>
      </c>
      <c r="G1508" s="1" t="s">
        <v>633</v>
      </c>
      <c r="H1508" s="1" t="s">
        <v>71</v>
      </c>
      <c r="I1508">
        <v>1</v>
      </c>
      <c r="J1508" t="s">
        <v>15</v>
      </c>
      <c r="K1508" s="1" t="s">
        <v>175</v>
      </c>
      <c r="L1508" s="1" t="s">
        <v>162</v>
      </c>
      <c r="M1508">
        <v>28</v>
      </c>
      <c r="N1508">
        <v>0</v>
      </c>
      <c r="O1508">
        <v>0</v>
      </c>
      <c r="P1508">
        <v>0</v>
      </c>
      <c r="X1508" t="str">
        <f>Block[[#This Row],[服装]]&amp;Block[[#This Row],[名前]]&amp;Block[[#This Row],[レアリティ]]</f>
        <v>ユニフォーム寺泊基希ICONIC</v>
      </c>
    </row>
    <row r="1509" spans="1:24" x14ac:dyDescent="0.25">
      <c r="A1509">
        <f>VLOOKUP(Block[[#This Row],[No用]],SetNo[[No.用]:[vlookup 用]],2,FALSE)</f>
        <v>387</v>
      </c>
      <c r="B1509">
        <f>IF(ROW()=2,1,IF(A1508&lt;&gt;Block[[#This Row],[No]],1,B1508+1))</f>
        <v>3</v>
      </c>
      <c r="C1509" s="1" t="s">
        <v>108</v>
      </c>
      <c r="D1509" s="1" t="s">
        <v>638</v>
      </c>
      <c r="E1509" s="1" t="s">
        <v>90</v>
      </c>
      <c r="F1509" s="1" t="s">
        <v>78</v>
      </c>
      <c r="G1509" s="1" t="s">
        <v>633</v>
      </c>
      <c r="H1509" s="1" t="s">
        <v>71</v>
      </c>
      <c r="I1509">
        <v>1</v>
      </c>
      <c r="J1509" t="s">
        <v>246</v>
      </c>
      <c r="K1509" s="1" t="s">
        <v>177</v>
      </c>
      <c r="L1509" s="1" t="s">
        <v>162</v>
      </c>
      <c r="M1509">
        <v>28</v>
      </c>
      <c r="N1509">
        <v>0</v>
      </c>
      <c r="O1509">
        <v>0</v>
      </c>
      <c r="P1509">
        <v>0</v>
      </c>
      <c r="X1509" t="str">
        <f>Block[[#This Row],[服装]]&amp;Block[[#This Row],[名前]]&amp;Block[[#This Row],[レアリティ]]</f>
        <v>ユニフォーム寺泊基希ICONIC</v>
      </c>
    </row>
    <row r="1510" spans="1:24" x14ac:dyDescent="0.25">
      <c r="A1510">
        <f>VLOOKUP(Block[[#This Row],[No用]],SetNo[[No.用]:[vlookup 用]],2,FALSE)</f>
        <v>387</v>
      </c>
      <c r="B1510">
        <f>IF(ROW()=2,1,IF(A1509&lt;&gt;Block[[#This Row],[No]],1,B1509+1))</f>
        <v>4</v>
      </c>
      <c r="C1510" s="1" t="s">
        <v>108</v>
      </c>
      <c r="D1510" s="1" t="s">
        <v>638</v>
      </c>
      <c r="E1510" s="1" t="s">
        <v>90</v>
      </c>
      <c r="F1510" s="1" t="s">
        <v>78</v>
      </c>
      <c r="G1510" s="1" t="s">
        <v>633</v>
      </c>
      <c r="H1510" s="1" t="s">
        <v>71</v>
      </c>
      <c r="I1510">
        <v>1</v>
      </c>
      <c r="J1510" t="s">
        <v>246</v>
      </c>
      <c r="K1510" s="1" t="s">
        <v>247</v>
      </c>
      <c r="L1510" s="1" t="s">
        <v>162</v>
      </c>
      <c r="M1510">
        <v>28</v>
      </c>
      <c r="N1510">
        <v>0</v>
      </c>
      <c r="O1510">
        <v>0</v>
      </c>
      <c r="P1510">
        <v>0</v>
      </c>
      <c r="X1510" t="str">
        <f>Block[[#This Row],[服装]]&amp;Block[[#This Row],[名前]]&amp;Block[[#This Row],[レアリティ]]</f>
        <v>ユニフォーム寺泊基希ICONIC</v>
      </c>
    </row>
    <row r="1511" spans="1:24" x14ac:dyDescent="0.25">
      <c r="A1511">
        <f>VLOOKUP(Block[[#This Row],[No用]],SetNo[[No.用]:[vlookup 用]],2,FALSE)</f>
        <v>388</v>
      </c>
      <c r="B1511">
        <f>IF(ROW()=2,1,IF(A1510&lt;&gt;Block[[#This Row],[No]],1,B1510+1))</f>
        <v>1</v>
      </c>
      <c r="C1511" t="s">
        <v>205</v>
      </c>
      <c r="D1511" t="s">
        <v>512</v>
      </c>
      <c r="E1511" t="s">
        <v>28</v>
      </c>
      <c r="F1511" t="s">
        <v>25</v>
      </c>
      <c r="G1511" t="s">
        <v>155</v>
      </c>
      <c r="H1511" t="s">
        <v>71</v>
      </c>
      <c r="I1511">
        <v>1</v>
      </c>
      <c r="J1511" t="s">
        <v>246</v>
      </c>
      <c r="K1511" s="1" t="s">
        <v>174</v>
      </c>
      <c r="L1511" s="1" t="s">
        <v>162</v>
      </c>
      <c r="M1511">
        <v>27</v>
      </c>
      <c r="N1511">
        <v>0</v>
      </c>
      <c r="O1511">
        <v>0</v>
      </c>
      <c r="P1511">
        <v>0</v>
      </c>
      <c r="X1511" t="str">
        <f>Block[[#This Row],[服装]]&amp;Block[[#This Row],[名前]]&amp;Block[[#This Row],[レアリティ]]</f>
        <v>ユニフォーム星海光来ICONIC</v>
      </c>
    </row>
    <row r="1512" spans="1:24" x14ac:dyDescent="0.25">
      <c r="A1512">
        <f>VLOOKUP(Block[[#This Row],[No用]],SetNo[[No.用]:[vlookup 用]],2,FALSE)</f>
        <v>388</v>
      </c>
      <c r="B1512">
        <f>IF(ROW()=2,1,IF(A1511&lt;&gt;Block[[#This Row],[No]],1,B1511+1))</f>
        <v>2</v>
      </c>
      <c r="C1512" t="s">
        <v>205</v>
      </c>
      <c r="D1512" t="s">
        <v>512</v>
      </c>
      <c r="E1512" t="s">
        <v>28</v>
      </c>
      <c r="F1512" t="s">
        <v>25</v>
      </c>
      <c r="G1512" t="s">
        <v>155</v>
      </c>
      <c r="H1512" t="s">
        <v>71</v>
      </c>
      <c r="I1512">
        <v>1</v>
      </c>
      <c r="J1512" t="s">
        <v>15</v>
      </c>
      <c r="K1512" s="1" t="s">
        <v>175</v>
      </c>
      <c r="L1512" s="1" t="s">
        <v>162</v>
      </c>
      <c r="M1512">
        <v>27</v>
      </c>
      <c r="N1512">
        <v>0</v>
      </c>
      <c r="O1512">
        <v>0</v>
      </c>
      <c r="P1512">
        <v>0</v>
      </c>
      <c r="X1512" t="str">
        <f>Block[[#This Row],[服装]]&amp;Block[[#This Row],[名前]]&amp;Block[[#This Row],[レアリティ]]</f>
        <v>ユニフォーム星海光来ICONIC</v>
      </c>
    </row>
    <row r="1513" spans="1:24" x14ac:dyDescent="0.25">
      <c r="A1513">
        <f>VLOOKUP(Block[[#This Row],[No用]],SetNo[[No.用]:[vlookup 用]],2,FALSE)</f>
        <v>388</v>
      </c>
      <c r="B1513">
        <f>IF(ROW()=2,1,IF(A1512&lt;&gt;Block[[#This Row],[No]],1,B1512+1))</f>
        <v>3</v>
      </c>
      <c r="C1513" t="s">
        <v>205</v>
      </c>
      <c r="D1513" t="s">
        <v>512</v>
      </c>
      <c r="E1513" t="s">
        <v>28</v>
      </c>
      <c r="F1513" t="s">
        <v>25</v>
      </c>
      <c r="G1513" t="s">
        <v>155</v>
      </c>
      <c r="H1513" t="s">
        <v>71</v>
      </c>
      <c r="I1513">
        <v>1</v>
      </c>
      <c r="J1513" t="s">
        <v>246</v>
      </c>
      <c r="K1513" s="1" t="s">
        <v>247</v>
      </c>
      <c r="L1513" s="1" t="s">
        <v>162</v>
      </c>
      <c r="M1513">
        <v>27</v>
      </c>
      <c r="N1513">
        <v>0</v>
      </c>
      <c r="O1513">
        <v>0</v>
      </c>
      <c r="P1513">
        <v>0</v>
      </c>
      <c r="X1513" t="str">
        <f>Block[[#This Row],[服装]]&amp;Block[[#This Row],[名前]]&amp;Block[[#This Row],[レアリティ]]</f>
        <v>ユニフォーム星海光来ICONIC</v>
      </c>
    </row>
    <row r="1514" spans="1:24" x14ac:dyDescent="0.25">
      <c r="A1514">
        <f>VLOOKUP(Block[[#This Row],[No用]],SetNo[[No.用]:[vlookup 用]],2,FALSE)</f>
        <v>389</v>
      </c>
      <c r="B1514">
        <f>IF(ROW()=2,1,IF(A1513&lt;&gt;Block[[#This Row],[No]],1,B1513+1))</f>
        <v>1</v>
      </c>
      <c r="C1514" s="1" t="s">
        <v>580</v>
      </c>
      <c r="D1514" t="s">
        <v>263</v>
      </c>
      <c r="E1514" s="1" t="s">
        <v>73</v>
      </c>
      <c r="F1514" t="s">
        <v>78</v>
      </c>
      <c r="G1514" t="s">
        <v>134</v>
      </c>
      <c r="H1514" t="s">
        <v>71</v>
      </c>
      <c r="I1514">
        <v>1</v>
      </c>
      <c r="J1514" t="s">
        <v>15</v>
      </c>
      <c r="K1514" s="1" t="s">
        <v>174</v>
      </c>
      <c r="L1514" s="1" t="s">
        <v>162</v>
      </c>
      <c r="M1514">
        <v>27</v>
      </c>
      <c r="N1514">
        <v>0</v>
      </c>
      <c r="O1514">
        <v>0</v>
      </c>
      <c r="P1514">
        <v>0</v>
      </c>
      <c r="X1514" t="str">
        <f>Block[[#This Row],[服装]]&amp;Block[[#This Row],[名前]]&amp;Block[[#This Row],[レアリティ]]</f>
        <v>文化祭星海光来ICONIC</v>
      </c>
    </row>
    <row r="1515" spans="1:24" x14ac:dyDescent="0.25">
      <c r="A1515">
        <f>VLOOKUP(Block[[#This Row],[No用]],SetNo[[No.用]:[vlookup 用]],2,FALSE)</f>
        <v>389</v>
      </c>
      <c r="B1515">
        <f>IF(ROW()=2,1,IF(A1514&lt;&gt;Block[[#This Row],[No]],1,B1514+1))</f>
        <v>2</v>
      </c>
      <c r="C1515" s="1" t="s">
        <v>580</v>
      </c>
      <c r="D1515" t="s">
        <v>263</v>
      </c>
      <c r="E1515" s="1" t="s">
        <v>73</v>
      </c>
      <c r="F1515" t="s">
        <v>78</v>
      </c>
      <c r="G1515" t="s">
        <v>134</v>
      </c>
      <c r="H1515" t="s">
        <v>71</v>
      </c>
      <c r="I1515">
        <v>1</v>
      </c>
      <c r="J1515" t="s">
        <v>246</v>
      </c>
      <c r="K1515" s="1" t="s">
        <v>175</v>
      </c>
      <c r="L1515" s="1" t="s">
        <v>162</v>
      </c>
      <c r="M1515">
        <v>27</v>
      </c>
      <c r="N1515">
        <v>0</v>
      </c>
      <c r="O1515">
        <v>0</v>
      </c>
      <c r="P1515">
        <v>0</v>
      </c>
      <c r="X1515" t="str">
        <f>Block[[#This Row],[服装]]&amp;Block[[#This Row],[名前]]&amp;Block[[#This Row],[レアリティ]]</f>
        <v>文化祭星海光来ICONIC</v>
      </c>
    </row>
    <row r="1516" spans="1:24" x14ac:dyDescent="0.25">
      <c r="A1516">
        <f>VLOOKUP(Block[[#This Row],[No用]],SetNo[[No.用]:[vlookup 用]],2,FALSE)</f>
        <v>389</v>
      </c>
      <c r="B1516">
        <f>IF(ROW()=2,1,IF(A1515&lt;&gt;Block[[#This Row],[No]],1,B1515+1))</f>
        <v>3</v>
      </c>
      <c r="C1516" s="1" t="s">
        <v>580</v>
      </c>
      <c r="D1516" t="s">
        <v>263</v>
      </c>
      <c r="E1516" s="1" t="s">
        <v>73</v>
      </c>
      <c r="F1516" t="s">
        <v>78</v>
      </c>
      <c r="G1516" t="s">
        <v>134</v>
      </c>
      <c r="H1516" t="s">
        <v>71</v>
      </c>
      <c r="I1516">
        <v>1</v>
      </c>
      <c r="J1516" t="s">
        <v>15</v>
      </c>
      <c r="K1516" s="1" t="s">
        <v>247</v>
      </c>
      <c r="L1516" s="1" t="s">
        <v>162</v>
      </c>
      <c r="M1516">
        <v>27</v>
      </c>
      <c r="N1516">
        <v>0</v>
      </c>
      <c r="O1516">
        <v>0</v>
      </c>
      <c r="P1516">
        <v>0</v>
      </c>
      <c r="X1516" t="str">
        <f>Block[[#This Row],[服装]]&amp;Block[[#This Row],[名前]]&amp;Block[[#This Row],[レアリティ]]</f>
        <v>文化祭星海光来ICONIC</v>
      </c>
    </row>
    <row r="1517" spans="1:24" x14ac:dyDescent="0.25">
      <c r="A1517">
        <f>VLOOKUP(Block[[#This Row],[No用]],SetNo[[No.用]:[vlookup 用]],2,FALSE)</f>
        <v>390</v>
      </c>
      <c r="B1517">
        <f>IF(ROW()=2,1,IF(A1516&lt;&gt;Block[[#This Row],[No]],1,B1516+1))</f>
        <v>1</v>
      </c>
      <c r="C1517" s="1" t="s">
        <v>627</v>
      </c>
      <c r="D1517" s="1" t="s">
        <v>263</v>
      </c>
      <c r="E1517" s="1" t="s">
        <v>90</v>
      </c>
      <c r="F1517" s="1" t="s">
        <v>78</v>
      </c>
      <c r="G1517" s="1" t="s">
        <v>134</v>
      </c>
      <c r="H1517" t="s">
        <v>71</v>
      </c>
      <c r="I1517">
        <v>1</v>
      </c>
      <c r="J1517" t="s">
        <v>15</v>
      </c>
      <c r="K1517" s="1" t="s">
        <v>174</v>
      </c>
      <c r="L1517" s="1" t="s">
        <v>173</v>
      </c>
      <c r="M1517">
        <v>33</v>
      </c>
      <c r="N1517">
        <v>0</v>
      </c>
      <c r="O1517">
        <v>0</v>
      </c>
      <c r="P1517">
        <v>0</v>
      </c>
      <c r="X1517" t="str">
        <f>Block[[#This Row],[服装]]&amp;Block[[#This Row],[名前]]&amp;Block[[#This Row],[レアリティ]]</f>
        <v>サバゲ星海光来ICONIC</v>
      </c>
    </row>
    <row r="1518" spans="1:24" x14ac:dyDescent="0.25">
      <c r="A1518">
        <f>VLOOKUP(Block[[#This Row],[No用]],SetNo[[No.用]:[vlookup 用]],2,FALSE)</f>
        <v>390</v>
      </c>
      <c r="B1518">
        <f>IF(ROW()=2,1,IF(A1517&lt;&gt;Block[[#This Row],[No]],1,B1517+1))</f>
        <v>2</v>
      </c>
      <c r="C1518" s="1" t="s">
        <v>627</v>
      </c>
      <c r="D1518" s="1" t="s">
        <v>263</v>
      </c>
      <c r="E1518" s="1" t="s">
        <v>90</v>
      </c>
      <c r="F1518" s="1" t="s">
        <v>78</v>
      </c>
      <c r="G1518" s="1" t="s">
        <v>134</v>
      </c>
      <c r="H1518" t="s">
        <v>71</v>
      </c>
      <c r="I1518">
        <v>1</v>
      </c>
      <c r="J1518" t="s">
        <v>246</v>
      </c>
      <c r="K1518" s="1" t="s">
        <v>175</v>
      </c>
      <c r="L1518" s="1" t="s">
        <v>173</v>
      </c>
      <c r="M1518">
        <v>33</v>
      </c>
      <c r="N1518">
        <v>0</v>
      </c>
      <c r="O1518">
        <v>0</v>
      </c>
      <c r="P1518">
        <v>0</v>
      </c>
      <c r="X1518" t="str">
        <f>Block[[#This Row],[服装]]&amp;Block[[#This Row],[名前]]&amp;Block[[#This Row],[レアリティ]]</f>
        <v>サバゲ星海光来ICONIC</v>
      </c>
    </row>
    <row r="1519" spans="1:24" x14ac:dyDescent="0.25">
      <c r="A1519">
        <f>VLOOKUP(Block[[#This Row],[No用]],SetNo[[No.用]:[vlookup 用]],2,FALSE)</f>
        <v>390</v>
      </c>
      <c r="B1519">
        <f>IF(ROW()=2,1,IF(A1518&lt;&gt;Block[[#This Row],[No]],1,B1518+1))</f>
        <v>3</v>
      </c>
      <c r="C1519" s="1" t="s">
        <v>627</v>
      </c>
      <c r="D1519" s="1" t="s">
        <v>263</v>
      </c>
      <c r="E1519" s="1" t="s">
        <v>90</v>
      </c>
      <c r="F1519" s="1" t="s">
        <v>78</v>
      </c>
      <c r="G1519" s="1" t="s">
        <v>134</v>
      </c>
      <c r="H1519" t="s">
        <v>71</v>
      </c>
      <c r="I1519">
        <v>1</v>
      </c>
      <c r="J1519" t="s">
        <v>15</v>
      </c>
      <c r="K1519" s="1" t="s">
        <v>247</v>
      </c>
      <c r="L1519" s="1" t="s">
        <v>162</v>
      </c>
      <c r="M1519">
        <v>27</v>
      </c>
      <c r="N1519">
        <v>0</v>
      </c>
      <c r="O1519">
        <v>0</v>
      </c>
      <c r="P1519">
        <v>0</v>
      </c>
      <c r="X1519" t="str">
        <f>Block[[#This Row],[服装]]&amp;Block[[#This Row],[名前]]&amp;Block[[#This Row],[レアリティ]]</f>
        <v>サバゲ星海光来ICONIC</v>
      </c>
    </row>
    <row r="1520" spans="1:24" x14ac:dyDescent="0.25">
      <c r="A1520">
        <f>VLOOKUP(Block[[#This Row],[No用]],SetNo[[No.用]:[vlookup 用]],2,FALSE)</f>
        <v>391</v>
      </c>
      <c r="B1520">
        <f>IF(ROW()=2,1,IF(A1519&lt;&gt;Block[[#This Row],[No]],1,B1519+1))</f>
        <v>1</v>
      </c>
      <c r="C1520" s="1" t="s">
        <v>701</v>
      </c>
      <c r="D1520" s="1" t="s">
        <v>263</v>
      </c>
      <c r="E1520" s="1" t="s">
        <v>77</v>
      </c>
      <c r="F1520" s="1" t="s">
        <v>78</v>
      </c>
      <c r="G1520" s="1" t="s">
        <v>134</v>
      </c>
      <c r="H1520" s="1" t="s">
        <v>71</v>
      </c>
      <c r="I1520">
        <v>1</v>
      </c>
      <c r="J1520" t="s">
        <v>15</v>
      </c>
      <c r="K1520" s="1" t="s">
        <v>174</v>
      </c>
      <c r="L1520" s="1" t="s">
        <v>178</v>
      </c>
      <c r="M1520">
        <v>30</v>
      </c>
      <c r="N1520">
        <v>0</v>
      </c>
      <c r="O1520">
        <v>0</v>
      </c>
      <c r="P1520">
        <v>0</v>
      </c>
      <c r="X1520" t="str">
        <f>Block[[#This Row],[服装]]&amp;Block[[#This Row],[名前]]&amp;Block[[#This Row],[レアリティ]]</f>
        <v>花火星海光来ICONIC</v>
      </c>
    </row>
    <row r="1521" spans="1:24" x14ac:dyDescent="0.25">
      <c r="A1521">
        <f>VLOOKUP(Block[[#This Row],[No用]],SetNo[[No.用]:[vlookup 用]],2,FALSE)</f>
        <v>391</v>
      </c>
      <c r="B1521">
        <f>IF(ROW()=2,1,IF(A1520&lt;&gt;Block[[#This Row],[No]],1,B1520+1))</f>
        <v>2</v>
      </c>
      <c r="C1521" s="1" t="s">
        <v>701</v>
      </c>
      <c r="D1521" s="1" t="s">
        <v>263</v>
      </c>
      <c r="E1521" s="1" t="s">
        <v>77</v>
      </c>
      <c r="F1521" s="1" t="s">
        <v>78</v>
      </c>
      <c r="G1521" s="1" t="s">
        <v>134</v>
      </c>
      <c r="H1521" s="1" t="s">
        <v>71</v>
      </c>
      <c r="I1521">
        <v>1</v>
      </c>
      <c r="J1521" t="s">
        <v>15</v>
      </c>
      <c r="K1521" s="1" t="s">
        <v>175</v>
      </c>
      <c r="L1521" s="1" t="s">
        <v>173</v>
      </c>
      <c r="M1521">
        <v>33</v>
      </c>
      <c r="N1521">
        <v>0</v>
      </c>
      <c r="O1521">
        <v>0</v>
      </c>
      <c r="P1521">
        <v>0</v>
      </c>
      <c r="X1521" t="str">
        <f>Block[[#This Row],[服装]]&amp;Block[[#This Row],[名前]]&amp;Block[[#This Row],[レアリティ]]</f>
        <v>花火星海光来ICONIC</v>
      </c>
    </row>
    <row r="1522" spans="1:24" x14ac:dyDescent="0.25">
      <c r="A1522">
        <f>VLOOKUP(Block[[#This Row],[No用]],SetNo[[No.用]:[vlookup 用]],2,FALSE)</f>
        <v>391</v>
      </c>
      <c r="B1522">
        <f>IF(ROW()=2,1,IF(A1521&lt;&gt;Block[[#This Row],[No]],1,B1521+1))</f>
        <v>3</v>
      </c>
      <c r="C1522" s="1" t="s">
        <v>701</v>
      </c>
      <c r="D1522" s="1" t="s">
        <v>263</v>
      </c>
      <c r="E1522" s="1" t="s">
        <v>77</v>
      </c>
      <c r="F1522" s="1" t="s">
        <v>78</v>
      </c>
      <c r="G1522" s="1" t="s">
        <v>134</v>
      </c>
      <c r="H1522" s="1" t="s">
        <v>71</v>
      </c>
      <c r="I1522">
        <v>1</v>
      </c>
      <c r="J1522" t="s">
        <v>246</v>
      </c>
      <c r="K1522" s="1" t="s">
        <v>247</v>
      </c>
      <c r="L1522" s="1" t="s">
        <v>178</v>
      </c>
      <c r="M1522">
        <v>30</v>
      </c>
      <c r="N1522">
        <v>0</v>
      </c>
      <c r="O1522">
        <v>0</v>
      </c>
      <c r="P1522">
        <v>0</v>
      </c>
      <c r="X1522" t="str">
        <f>Block[[#This Row],[服装]]&amp;Block[[#This Row],[名前]]&amp;Block[[#This Row],[レアリティ]]</f>
        <v>花火星海光来ICONIC</v>
      </c>
    </row>
    <row r="1523" spans="1:24" x14ac:dyDescent="0.25">
      <c r="A1523">
        <f>VLOOKUP(Block[[#This Row],[No用]],SetNo[[No.用]:[vlookup 用]],2,FALSE)</f>
        <v>391</v>
      </c>
      <c r="B1523">
        <f>IF(ROW()=2,1,IF(A1522&lt;&gt;Block[[#This Row],[No]],1,B1522+1))</f>
        <v>4</v>
      </c>
      <c r="C1523" s="1" t="s">
        <v>701</v>
      </c>
      <c r="D1523" s="1" t="s">
        <v>263</v>
      </c>
      <c r="E1523" s="1" t="s">
        <v>77</v>
      </c>
      <c r="F1523" s="1" t="s">
        <v>78</v>
      </c>
      <c r="G1523" s="1" t="s">
        <v>134</v>
      </c>
      <c r="H1523" s="1" t="s">
        <v>71</v>
      </c>
      <c r="I1523">
        <v>1</v>
      </c>
      <c r="J1523" t="s">
        <v>15</v>
      </c>
      <c r="K1523" s="1" t="s">
        <v>183</v>
      </c>
      <c r="L1523" s="1" t="s">
        <v>224</v>
      </c>
      <c r="M1523">
        <v>52</v>
      </c>
      <c r="N1523">
        <v>0</v>
      </c>
      <c r="O1523">
        <v>62</v>
      </c>
      <c r="P1523">
        <v>0</v>
      </c>
      <c r="W1523" s="1" t="s">
        <v>1658</v>
      </c>
      <c r="X1523" t="str">
        <f>Block[[#This Row],[服装]]&amp;Block[[#This Row],[名前]]&amp;Block[[#This Row],[レアリティ]]</f>
        <v>花火星海光来ICONIC</v>
      </c>
    </row>
    <row r="1524" spans="1:24" x14ac:dyDescent="0.25">
      <c r="A1524">
        <f>VLOOKUP(Block[[#This Row],[No用]],SetNo[[No.用]:[vlookup 用]],2,FALSE)</f>
        <v>392</v>
      </c>
      <c r="B1524">
        <f>IF(ROW()=2,1,IF(A1523&lt;&gt;Block[[#This Row],[No]],1,B1523+1))</f>
        <v>1</v>
      </c>
      <c r="C1524" s="1" t="s">
        <v>815</v>
      </c>
      <c r="D1524" s="1" t="s">
        <v>263</v>
      </c>
      <c r="E1524" s="1" t="s">
        <v>73</v>
      </c>
      <c r="F1524" s="1" t="s">
        <v>78</v>
      </c>
      <c r="G1524" s="1" t="s">
        <v>134</v>
      </c>
      <c r="H1524" s="1" t="s">
        <v>71</v>
      </c>
      <c r="I1524">
        <v>1</v>
      </c>
      <c r="J1524" t="s">
        <v>15</v>
      </c>
      <c r="K1524" s="1" t="s">
        <v>174</v>
      </c>
      <c r="L1524" s="1" t="s">
        <v>178</v>
      </c>
      <c r="M1524">
        <v>30</v>
      </c>
      <c r="N1524">
        <v>0</v>
      </c>
      <c r="O1524">
        <v>0</v>
      </c>
      <c r="P1524">
        <v>0</v>
      </c>
      <c r="X1524" t="str">
        <f>Block[[#This Row],[服装]]&amp;Block[[#This Row],[名前]]&amp;Block[[#This Row],[レアリティ]]</f>
        <v>新年2星海光来ICONIC</v>
      </c>
    </row>
    <row r="1525" spans="1:24" x14ac:dyDescent="0.25">
      <c r="A1525">
        <f>VLOOKUP(Block[[#This Row],[No用]],SetNo[[No.用]:[vlookup 用]],2,FALSE)</f>
        <v>392</v>
      </c>
      <c r="B1525">
        <f>IF(ROW()=2,1,IF(A1524&lt;&gt;Block[[#This Row],[No]],1,B1524+1))</f>
        <v>2</v>
      </c>
      <c r="C1525" s="1" t="s">
        <v>815</v>
      </c>
      <c r="D1525" s="1" t="s">
        <v>263</v>
      </c>
      <c r="E1525" s="1" t="s">
        <v>73</v>
      </c>
      <c r="F1525" s="1" t="s">
        <v>78</v>
      </c>
      <c r="G1525" s="1" t="s">
        <v>134</v>
      </c>
      <c r="H1525" s="1" t="s">
        <v>71</v>
      </c>
      <c r="I1525">
        <v>1</v>
      </c>
      <c r="J1525" t="s">
        <v>246</v>
      </c>
      <c r="K1525" s="1" t="s">
        <v>175</v>
      </c>
      <c r="L1525" s="1" t="s">
        <v>178</v>
      </c>
      <c r="M1525">
        <v>30</v>
      </c>
      <c r="N1525">
        <v>0</v>
      </c>
      <c r="O1525">
        <v>0</v>
      </c>
      <c r="P1525">
        <v>0</v>
      </c>
      <c r="X1525" t="str">
        <f>Block[[#This Row],[服装]]&amp;Block[[#This Row],[名前]]&amp;Block[[#This Row],[レアリティ]]</f>
        <v>新年2星海光来ICONIC</v>
      </c>
    </row>
    <row r="1526" spans="1:24" x14ac:dyDescent="0.25">
      <c r="A1526">
        <f>VLOOKUP(Block[[#This Row],[No用]],SetNo[[No.用]:[vlookup 用]],2,FALSE)</f>
        <v>392</v>
      </c>
      <c r="B1526">
        <f>IF(ROW()=2,1,IF(A1525&lt;&gt;Block[[#This Row],[No]],1,B1525+1))</f>
        <v>3</v>
      </c>
      <c r="C1526" s="1" t="s">
        <v>815</v>
      </c>
      <c r="D1526" s="1" t="s">
        <v>263</v>
      </c>
      <c r="E1526" s="1" t="s">
        <v>73</v>
      </c>
      <c r="F1526" s="1" t="s">
        <v>78</v>
      </c>
      <c r="G1526" s="1" t="s">
        <v>134</v>
      </c>
      <c r="H1526" s="1" t="s">
        <v>71</v>
      </c>
      <c r="I1526">
        <v>1</v>
      </c>
      <c r="J1526" t="s">
        <v>15</v>
      </c>
      <c r="K1526" s="1" t="s">
        <v>247</v>
      </c>
      <c r="L1526" s="1" t="s">
        <v>178</v>
      </c>
      <c r="M1526">
        <v>30</v>
      </c>
      <c r="N1526">
        <v>0</v>
      </c>
      <c r="O1526">
        <v>0</v>
      </c>
      <c r="P1526">
        <v>0</v>
      </c>
      <c r="X1526" t="str">
        <f>Block[[#This Row],[服装]]&amp;Block[[#This Row],[名前]]&amp;Block[[#This Row],[レアリティ]]</f>
        <v>新年2星海光来ICONIC</v>
      </c>
    </row>
    <row r="1527" spans="1:24" x14ac:dyDescent="0.25">
      <c r="A1527">
        <f>VLOOKUP(Block[[#This Row],[No用]],SetNo[[No.用]:[vlookup 用]],2,FALSE)</f>
        <v>393</v>
      </c>
      <c r="B1527">
        <f>IF(ROW()=2,1,IF(A1526&lt;&gt;Block[[#This Row],[No]],1,B1526+1))</f>
        <v>1</v>
      </c>
      <c r="C1527" s="1" t="s">
        <v>1559</v>
      </c>
      <c r="D1527" s="1" t="s">
        <v>263</v>
      </c>
      <c r="E1527" s="1" t="s">
        <v>90</v>
      </c>
      <c r="F1527" s="1" t="s">
        <v>78</v>
      </c>
      <c r="G1527" s="1" t="s">
        <v>134</v>
      </c>
      <c r="H1527" s="1" t="s">
        <v>71</v>
      </c>
      <c r="I1527">
        <v>1</v>
      </c>
      <c r="J1527" t="s">
        <v>15</v>
      </c>
      <c r="K1527" s="1" t="s">
        <v>174</v>
      </c>
      <c r="L1527" s="1" t="s">
        <v>162</v>
      </c>
      <c r="M1527">
        <v>27</v>
      </c>
      <c r="N1527">
        <v>0</v>
      </c>
      <c r="O1527">
        <v>0</v>
      </c>
      <c r="P1527">
        <v>0</v>
      </c>
      <c r="X1527" t="str">
        <f>Block[[#This Row],[服装]]&amp;Block[[#This Row],[名前]]&amp;Block[[#This Row],[レアリティ]]</f>
        <v>格ゲー星海光来ICONIC</v>
      </c>
    </row>
    <row r="1528" spans="1:24" x14ac:dyDescent="0.25">
      <c r="A1528">
        <f>VLOOKUP(Block[[#This Row],[No用]],SetNo[[No.用]:[vlookup 用]],2,FALSE)</f>
        <v>393</v>
      </c>
      <c r="B1528">
        <f>IF(ROW()=2,1,IF(A1527&lt;&gt;Block[[#This Row],[No]],1,B1527+1))</f>
        <v>2</v>
      </c>
      <c r="C1528" s="1" t="s">
        <v>1559</v>
      </c>
      <c r="D1528" s="1" t="s">
        <v>263</v>
      </c>
      <c r="E1528" s="1" t="s">
        <v>90</v>
      </c>
      <c r="F1528" s="1" t="s">
        <v>78</v>
      </c>
      <c r="G1528" s="1" t="s">
        <v>134</v>
      </c>
      <c r="H1528" s="1" t="s">
        <v>71</v>
      </c>
      <c r="I1528">
        <v>1</v>
      </c>
      <c r="J1528" t="s">
        <v>246</v>
      </c>
      <c r="K1528" s="1" t="s">
        <v>175</v>
      </c>
      <c r="L1528" s="1" t="s">
        <v>162</v>
      </c>
      <c r="M1528">
        <v>27</v>
      </c>
      <c r="N1528">
        <v>0</v>
      </c>
      <c r="O1528">
        <v>0</v>
      </c>
      <c r="P1528">
        <v>0</v>
      </c>
      <c r="X1528" t="str">
        <f>Block[[#This Row],[服装]]&amp;Block[[#This Row],[名前]]&amp;Block[[#This Row],[レアリティ]]</f>
        <v>格ゲー星海光来ICONIC</v>
      </c>
    </row>
    <row r="1529" spans="1:24" x14ac:dyDescent="0.25">
      <c r="A1529">
        <f>VLOOKUP(Block[[#This Row],[No用]],SetNo[[No.用]:[vlookup 用]],2,FALSE)</f>
        <v>393</v>
      </c>
      <c r="B1529">
        <f>IF(ROW()=2,1,IF(A1528&lt;&gt;Block[[#This Row],[No]],1,B1528+1))</f>
        <v>3</v>
      </c>
      <c r="C1529" s="1" t="s">
        <v>1559</v>
      </c>
      <c r="D1529" s="1" t="s">
        <v>263</v>
      </c>
      <c r="E1529" s="1" t="s">
        <v>90</v>
      </c>
      <c r="F1529" s="1" t="s">
        <v>78</v>
      </c>
      <c r="G1529" s="1" t="s">
        <v>134</v>
      </c>
      <c r="H1529" s="1" t="s">
        <v>71</v>
      </c>
      <c r="I1529">
        <v>1</v>
      </c>
      <c r="J1529" t="s">
        <v>15</v>
      </c>
      <c r="K1529" s="1" t="s">
        <v>247</v>
      </c>
      <c r="L1529" s="1" t="s">
        <v>162</v>
      </c>
      <c r="M1529">
        <v>27</v>
      </c>
      <c r="N1529">
        <v>0</v>
      </c>
      <c r="O1529">
        <v>0</v>
      </c>
      <c r="P1529">
        <v>0</v>
      </c>
      <c r="X1529" t="str">
        <f>Block[[#This Row],[服装]]&amp;Block[[#This Row],[名前]]&amp;Block[[#This Row],[レアリティ]]</f>
        <v>格ゲー星海光来ICONIC</v>
      </c>
    </row>
    <row r="1530" spans="1:24" x14ac:dyDescent="0.25">
      <c r="A1530">
        <f>VLOOKUP(Block[[#This Row],[No用]],SetNo[[No.用]:[vlookup 用]],2,FALSE)</f>
        <v>394</v>
      </c>
      <c r="B1530">
        <f>IF(ROW()=2,1,IF(A1526&lt;&gt;Block[[#This Row],[No]],1,B1526+1))</f>
        <v>1</v>
      </c>
      <c r="C1530" t="s">
        <v>205</v>
      </c>
      <c r="D1530" t="s">
        <v>518</v>
      </c>
      <c r="E1530" t="s">
        <v>28</v>
      </c>
      <c r="F1530" t="s">
        <v>26</v>
      </c>
      <c r="G1530" t="s">
        <v>155</v>
      </c>
      <c r="H1530" t="s">
        <v>71</v>
      </c>
      <c r="I1530">
        <v>1</v>
      </c>
      <c r="J1530" t="s">
        <v>15</v>
      </c>
      <c r="K1530" s="1" t="s">
        <v>174</v>
      </c>
      <c r="L1530" s="1" t="s">
        <v>173</v>
      </c>
      <c r="M1530">
        <v>40</v>
      </c>
      <c r="N1530">
        <v>0</v>
      </c>
      <c r="O1530">
        <v>0</v>
      </c>
      <c r="P1530">
        <v>0</v>
      </c>
      <c r="X1530" t="str">
        <f>Block[[#This Row],[服装]]&amp;Block[[#This Row],[名前]]&amp;Block[[#This Row],[レアリティ]]</f>
        <v>ユニフォーム昼神幸郎ICONIC</v>
      </c>
    </row>
    <row r="1531" spans="1:24" x14ac:dyDescent="0.25">
      <c r="A1531">
        <f>VLOOKUP(Block[[#This Row],[No用]],SetNo[[No.用]:[vlookup 用]],2,FALSE)</f>
        <v>394</v>
      </c>
      <c r="B1531">
        <f>IF(ROW()=2,1,IF(A1530&lt;&gt;Block[[#This Row],[No]],1,B1530+1))</f>
        <v>2</v>
      </c>
      <c r="C1531" t="s">
        <v>205</v>
      </c>
      <c r="D1531" t="s">
        <v>518</v>
      </c>
      <c r="E1531" t="s">
        <v>28</v>
      </c>
      <c r="F1531" t="s">
        <v>26</v>
      </c>
      <c r="G1531" t="s">
        <v>155</v>
      </c>
      <c r="H1531" t="s">
        <v>71</v>
      </c>
      <c r="I1531">
        <v>1</v>
      </c>
      <c r="J1531" t="s">
        <v>246</v>
      </c>
      <c r="K1531" s="1" t="s">
        <v>175</v>
      </c>
      <c r="L1531" s="1" t="s">
        <v>173</v>
      </c>
      <c r="M1531">
        <v>44</v>
      </c>
      <c r="N1531">
        <v>0</v>
      </c>
      <c r="O1531">
        <v>0</v>
      </c>
      <c r="P1531">
        <v>0</v>
      </c>
      <c r="X1531" t="str">
        <f>Block[[#This Row],[服装]]&amp;Block[[#This Row],[名前]]&amp;Block[[#This Row],[レアリティ]]</f>
        <v>ユニフォーム昼神幸郎ICONIC</v>
      </c>
    </row>
    <row r="1532" spans="1:24" x14ac:dyDescent="0.25">
      <c r="A1532">
        <f>VLOOKUP(Block[[#This Row],[No用]],SetNo[[No.用]:[vlookup 用]],2,FALSE)</f>
        <v>394</v>
      </c>
      <c r="B1532">
        <f>IF(ROW()=2,1,IF(A1531&lt;&gt;Block[[#This Row],[No]],1,B1531+1))</f>
        <v>3</v>
      </c>
      <c r="C1532" t="s">
        <v>205</v>
      </c>
      <c r="D1532" t="s">
        <v>518</v>
      </c>
      <c r="E1532" t="s">
        <v>28</v>
      </c>
      <c r="F1532" t="s">
        <v>26</v>
      </c>
      <c r="G1532" t="s">
        <v>155</v>
      </c>
      <c r="H1532" t="s">
        <v>71</v>
      </c>
      <c r="I1532">
        <v>1</v>
      </c>
      <c r="J1532" t="s">
        <v>15</v>
      </c>
      <c r="K1532" s="1" t="s">
        <v>179</v>
      </c>
      <c r="L1532" s="1" t="s">
        <v>173</v>
      </c>
      <c r="M1532">
        <v>43</v>
      </c>
      <c r="N1532">
        <v>0</v>
      </c>
      <c r="O1532">
        <v>0</v>
      </c>
      <c r="P1532">
        <v>0</v>
      </c>
      <c r="X1532" t="str">
        <f>Block[[#This Row],[服装]]&amp;Block[[#This Row],[名前]]&amp;Block[[#This Row],[レアリティ]]</f>
        <v>ユニフォーム昼神幸郎ICONIC</v>
      </c>
    </row>
    <row r="1533" spans="1:24" x14ac:dyDescent="0.25">
      <c r="A1533">
        <f>VLOOKUP(Block[[#This Row],[No用]],SetNo[[No.用]:[vlookup 用]],2,FALSE)</f>
        <v>394</v>
      </c>
      <c r="B1533">
        <f>IF(ROW()=2,1,IF(A1532&lt;&gt;Block[[#This Row],[No]],1,B1532+1))</f>
        <v>4</v>
      </c>
      <c r="C1533" t="s">
        <v>205</v>
      </c>
      <c r="D1533" t="s">
        <v>518</v>
      </c>
      <c r="E1533" t="s">
        <v>28</v>
      </c>
      <c r="F1533" t="s">
        <v>26</v>
      </c>
      <c r="G1533" t="s">
        <v>155</v>
      </c>
      <c r="H1533" t="s">
        <v>71</v>
      </c>
      <c r="I1533">
        <v>1</v>
      </c>
      <c r="J1533" t="s">
        <v>246</v>
      </c>
      <c r="K1533" s="1" t="s">
        <v>177</v>
      </c>
      <c r="L1533" s="1" t="s">
        <v>162</v>
      </c>
      <c r="M1533">
        <v>34</v>
      </c>
      <c r="N1533">
        <v>0</v>
      </c>
      <c r="O1533">
        <v>0</v>
      </c>
      <c r="P1533">
        <v>0</v>
      </c>
      <c r="X1533" t="str">
        <f>Block[[#This Row],[服装]]&amp;Block[[#This Row],[名前]]&amp;Block[[#This Row],[レアリティ]]</f>
        <v>ユニフォーム昼神幸郎ICONIC</v>
      </c>
    </row>
    <row r="1534" spans="1:24" x14ac:dyDescent="0.25">
      <c r="A1534">
        <f>VLOOKUP(Block[[#This Row],[No用]],SetNo[[No.用]:[vlookup 用]],2,FALSE)</f>
        <v>394</v>
      </c>
      <c r="B1534">
        <f>IF(ROW()=2,1,IF(A1533&lt;&gt;Block[[#This Row],[No]],1,B1533+1))</f>
        <v>5</v>
      </c>
      <c r="C1534" t="s">
        <v>205</v>
      </c>
      <c r="D1534" t="s">
        <v>518</v>
      </c>
      <c r="E1534" t="s">
        <v>28</v>
      </c>
      <c r="F1534" t="s">
        <v>26</v>
      </c>
      <c r="G1534" t="s">
        <v>155</v>
      </c>
      <c r="H1534" t="s">
        <v>71</v>
      </c>
      <c r="I1534">
        <v>1</v>
      </c>
      <c r="J1534" t="s">
        <v>15</v>
      </c>
      <c r="K1534" s="1" t="s">
        <v>247</v>
      </c>
      <c r="L1534" s="1" t="s">
        <v>178</v>
      </c>
      <c r="M1534">
        <v>36</v>
      </c>
      <c r="N1534">
        <v>0</v>
      </c>
      <c r="O1534">
        <v>0</v>
      </c>
      <c r="P1534">
        <v>0</v>
      </c>
      <c r="X1534" t="str">
        <f>Block[[#This Row],[服装]]&amp;Block[[#This Row],[名前]]&amp;Block[[#This Row],[レアリティ]]</f>
        <v>ユニフォーム昼神幸郎ICONIC</v>
      </c>
    </row>
    <row r="1535" spans="1:24" x14ac:dyDescent="0.25">
      <c r="A1535">
        <f>VLOOKUP(Block[[#This Row],[No用]],SetNo[[No.用]:[vlookup 用]],2,FALSE)</f>
        <v>394</v>
      </c>
      <c r="B1535">
        <f>IF(ROW()=2,1,IF(A1534&lt;&gt;Block[[#This Row],[No]],1,B1534+1))</f>
        <v>6</v>
      </c>
      <c r="C1535" t="s">
        <v>205</v>
      </c>
      <c r="D1535" t="s">
        <v>518</v>
      </c>
      <c r="E1535" t="s">
        <v>28</v>
      </c>
      <c r="F1535" t="s">
        <v>26</v>
      </c>
      <c r="G1535" t="s">
        <v>155</v>
      </c>
      <c r="H1535" t="s">
        <v>71</v>
      </c>
      <c r="I1535">
        <v>1</v>
      </c>
      <c r="J1535" t="s">
        <v>246</v>
      </c>
      <c r="K1535" s="1" t="s">
        <v>183</v>
      </c>
      <c r="L1535" s="1" t="s">
        <v>224</v>
      </c>
      <c r="M1535">
        <v>51</v>
      </c>
      <c r="N1535">
        <v>0</v>
      </c>
      <c r="O1535">
        <v>61</v>
      </c>
      <c r="P1535">
        <v>0</v>
      </c>
      <c r="W1535" s="1" t="s">
        <v>1260</v>
      </c>
      <c r="X1535" t="str">
        <f>Block[[#This Row],[服装]]&amp;Block[[#This Row],[名前]]&amp;Block[[#This Row],[レアリティ]]</f>
        <v>ユニフォーム昼神幸郎ICONIC</v>
      </c>
    </row>
    <row r="1536" spans="1:24" x14ac:dyDescent="0.25">
      <c r="A1536">
        <f>VLOOKUP(Block[[#This Row],[No用]],SetNo[[No.用]:[vlookup 用]],2,FALSE)</f>
        <v>395</v>
      </c>
      <c r="B1536">
        <f>IF(ROW()=2,1,IF(A1535&lt;&gt;Block[[#This Row],[No]],1,B1535+1))</f>
        <v>1</v>
      </c>
      <c r="C1536" s="1" t="s">
        <v>585</v>
      </c>
      <c r="D1536" t="s">
        <v>133</v>
      </c>
      <c r="E1536" s="1" t="s">
        <v>73</v>
      </c>
      <c r="F1536" t="s">
        <v>82</v>
      </c>
      <c r="G1536" t="s">
        <v>134</v>
      </c>
      <c r="H1536" t="s">
        <v>71</v>
      </c>
      <c r="I1536">
        <v>1</v>
      </c>
      <c r="J1536" t="s">
        <v>15</v>
      </c>
      <c r="K1536" s="1" t="s">
        <v>174</v>
      </c>
      <c r="L1536" s="1" t="s">
        <v>173</v>
      </c>
      <c r="M1536">
        <v>40</v>
      </c>
      <c r="N1536">
        <v>0</v>
      </c>
      <c r="O1536">
        <v>0</v>
      </c>
      <c r="P1536">
        <v>0</v>
      </c>
      <c r="X1536" t="str">
        <f>Block[[#This Row],[服装]]&amp;Block[[#This Row],[名前]]&amp;Block[[#This Row],[レアリティ]]</f>
        <v>Xmas昼神幸郎ICONIC</v>
      </c>
    </row>
    <row r="1537" spans="1:24" x14ac:dyDescent="0.25">
      <c r="A1537">
        <f>VLOOKUP(Block[[#This Row],[No用]],SetNo[[No.用]:[vlookup 用]],2,FALSE)</f>
        <v>395</v>
      </c>
      <c r="B1537">
        <f>IF(ROW()=2,1,IF(A1536&lt;&gt;Block[[#This Row],[No]],1,B1536+1))</f>
        <v>2</v>
      </c>
      <c r="C1537" s="1" t="s">
        <v>585</v>
      </c>
      <c r="D1537" t="s">
        <v>133</v>
      </c>
      <c r="E1537" s="1" t="s">
        <v>73</v>
      </c>
      <c r="F1537" t="s">
        <v>82</v>
      </c>
      <c r="G1537" t="s">
        <v>134</v>
      </c>
      <c r="H1537" t="s">
        <v>71</v>
      </c>
      <c r="I1537">
        <v>1</v>
      </c>
      <c r="J1537" t="s">
        <v>246</v>
      </c>
      <c r="K1537" s="1" t="s">
        <v>175</v>
      </c>
      <c r="L1537" s="1" t="s">
        <v>173</v>
      </c>
      <c r="M1537">
        <v>44</v>
      </c>
      <c r="N1537">
        <v>0</v>
      </c>
      <c r="O1537">
        <v>0</v>
      </c>
      <c r="P1537">
        <v>0</v>
      </c>
      <c r="X1537" t="str">
        <f>Block[[#This Row],[服装]]&amp;Block[[#This Row],[名前]]&amp;Block[[#This Row],[レアリティ]]</f>
        <v>Xmas昼神幸郎ICONIC</v>
      </c>
    </row>
    <row r="1538" spans="1:24" x14ac:dyDescent="0.25">
      <c r="A1538">
        <f>VLOOKUP(Block[[#This Row],[No用]],SetNo[[No.用]:[vlookup 用]],2,FALSE)</f>
        <v>395</v>
      </c>
      <c r="B1538">
        <f>IF(ROW()=2,1,IF(A1537&lt;&gt;Block[[#This Row],[No]],1,B1537+1))</f>
        <v>3</v>
      </c>
      <c r="C1538" s="1" t="s">
        <v>585</v>
      </c>
      <c r="D1538" t="s">
        <v>133</v>
      </c>
      <c r="E1538" s="1" t="s">
        <v>73</v>
      </c>
      <c r="F1538" t="s">
        <v>82</v>
      </c>
      <c r="G1538" t="s">
        <v>134</v>
      </c>
      <c r="H1538" t="s">
        <v>71</v>
      </c>
      <c r="I1538">
        <v>1</v>
      </c>
      <c r="J1538" t="s">
        <v>15</v>
      </c>
      <c r="K1538" s="1" t="s">
        <v>179</v>
      </c>
      <c r="L1538" s="1" t="s">
        <v>173</v>
      </c>
      <c r="M1538">
        <v>43</v>
      </c>
      <c r="N1538">
        <v>0</v>
      </c>
      <c r="O1538">
        <v>0</v>
      </c>
      <c r="P1538">
        <v>0</v>
      </c>
      <c r="X1538" t="str">
        <f>Block[[#This Row],[服装]]&amp;Block[[#This Row],[名前]]&amp;Block[[#This Row],[レアリティ]]</f>
        <v>Xmas昼神幸郎ICONIC</v>
      </c>
    </row>
    <row r="1539" spans="1:24" x14ac:dyDescent="0.25">
      <c r="A1539">
        <f>VLOOKUP(Block[[#This Row],[No用]],SetNo[[No.用]:[vlookup 用]],2,FALSE)</f>
        <v>395</v>
      </c>
      <c r="B1539">
        <f>IF(ROW()=2,1,IF(A1538&lt;&gt;Block[[#This Row],[No]],1,B1538+1))</f>
        <v>4</v>
      </c>
      <c r="C1539" s="1" t="s">
        <v>585</v>
      </c>
      <c r="D1539" t="s">
        <v>133</v>
      </c>
      <c r="E1539" s="1" t="s">
        <v>73</v>
      </c>
      <c r="F1539" t="s">
        <v>82</v>
      </c>
      <c r="G1539" t="s">
        <v>134</v>
      </c>
      <c r="H1539" t="s">
        <v>71</v>
      </c>
      <c r="I1539">
        <v>1</v>
      </c>
      <c r="J1539" t="s">
        <v>246</v>
      </c>
      <c r="K1539" s="1" t="s">
        <v>177</v>
      </c>
      <c r="L1539" s="1" t="s">
        <v>162</v>
      </c>
      <c r="M1539">
        <v>34</v>
      </c>
      <c r="N1539">
        <v>0</v>
      </c>
      <c r="O1539">
        <v>0</v>
      </c>
      <c r="P1539">
        <v>0</v>
      </c>
      <c r="X1539" t="str">
        <f>Block[[#This Row],[服装]]&amp;Block[[#This Row],[名前]]&amp;Block[[#This Row],[レアリティ]]</f>
        <v>Xmas昼神幸郎ICONIC</v>
      </c>
    </row>
    <row r="1540" spans="1:24" x14ac:dyDescent="0.25">
      <c r="A1540">
        <f>VLOOKUP(Block[[#This Row],[No用]],SetNo[[No.用]:[vlookup 用]],2,FALSE)</f>
        <v>395</v>
      </c>
      <c r="B1540">
        <f>IF(ROW()=2,1,IF(A1539&lt;&gt;Block[[#This Row],[No]],1,B1539+1))</f>
        <v>5</v>
      </c>
      <c r="C1540" s="1" t="s">
        <v>585</v>
      </c>
      <c r="D1540" t="s">
        <v>133</v>
      </c>
      <c r="E1540" s="1" t="s">
        <v>73</v>
      </c>
      <c r="F1540" t="s">
        <v>82</v>
      </c>
      <c r="G1540" t="s">
        <v>134</v>
      </c>
      <c r="H1540" t="s">
        <v>71</v>
      </c>
      <c r="I1540">
        <v>1</v>
      </c>
      <c r="J1540" t="s">
        <v>15</v>
      </c>
      <c r="K1540" s="1" t="s">
        <v>247</v>
      </c>
      <c r="L1540" s="1" t="s">
        <v>178</v>
      </c>
      <c r="M1540">
        <v>36</v>
      </c>
      <c r="N1540">
        <v>0</v>
      </c>
      <c r="O1540">
        <v>0</v>
      </c>
      <c r="P1540">
        <v>0</v>
      </c>
      <c r="X1540" t="str">
        <f>Block[[#This Row],[服装]]&amp;Block[[#This Row],[名前]]&amp;Block[[#This Row],[レアリティ]]</f>
        <v>Xmas昼神幸郎ICONIC</v>
      </c>
    </row>
    <row r="1541" spans="1:24" x14ac:dyDescent="0.25">
      <c r="A1541">
        <f>VLOOKUP(Block[[#This Row],[No用]],SetNo[[No.用]:[vlookup 用]],2,FALSE)</f>
        <v>395</v>
      </c>
      <c r="B1541">
        <f>IF(ROW()=2,1,IF(A1540&lt;&gt;Block[[#This Row],[No]],1,B1540+1))</f>
        <v>6</v>
      </c>
      <c r="C1541" s="1" t="s">
        <v>585</v>
      </c>
      <c r="D1541" t="s">
        <v>133</v>
      </c>
      <c r="E1541" s="1" t="s">
        <v>73</v>
      </c>
      <c r="F1541" t="s">
        <v>82</v>
      </c>
      <c r="G1541" t="s">
        <v>134</v>
      </c>
      <c r="H1541" t="s">
        <v>71</v>
      </c>
      <c r="I1541">
        <v>1</v>
      </c>
      <c r="J1541" t="s">
        <v>246</v>
      </c>
      <c r="K1541" s="1" t="s">
        <v>183</v>
      </c>
      <c r="L1541" s="1" t="s">
        <v>224</v>
      </c>
      <c r="M1541">
        <v>51</v>
      </c>
      <c r="N1541">
        <v>0</v>
      </c>
      <c r="O1541">
        <v>61</v>
      </c>
      <c r="P1541">
        <v>0</v>
      </c>
      <c r="W1541" s="1" t="s">
        <v>1260</v>
      </c>
      <c r="X1541" t="str">
        <f>Block[[#This Row],[服装]]&amp;Block[[#This Row],[名前]]&amp;Block[[#This Row],[レアリティ]]</f>
        <v>Xmas昼神幸郎ICONIC</v>
      </c>
    </row>
    <row r="1542" spans="1:24" x14ac:dyDescent="0.25">
      <c r="A1542">
        <f>VLOOKUP(Block[[#This Row],[No用]],SetNo[[No.用]:[vlookup 用]],2,FALSE)</f>
        <v>396</v>
      </c>
      <c r="B1542">
        <f>IF(ROW()=2,1,IF(A1541&lt;&gt;Block[[#This Row],[No]],1,B1541+1))</f>
        <v>1</v>
      </c>
      <c r="C1542" s="1" t="s">
        <v>928</v>
      </c>
      <c r="D1542" s="1" t="s">
        <v>133</v>
      </c>
      <c r="E1542" s="1" t="s">
        <v>90</v>
      </c>
      <c r="F1542" s="1" t="s">
        <v>82</v>
      </c>
      <c r="G1542" s="1" t="s">
        <v>134</v>
      </c>
      <c r="H1542" s="1" t="s">
        <v>71</v>
      </c>
      <c r="I1542">
        <v>1</v>
      </c>
      <c r="J1542" t="s">
        <v>15</v>
      </c>
      <c r="K1542" s="1" t="s">
        <v>174</v>
      </c>
      <c r="L1542" s="1" t="s">
        <v>173</v>
      </c>
      <c r="M1542">
        <v>40</v>
      </c>
      <c r="N1542">
        <v>0</v>
      </c>
      <c r="O1542">
        <v>0</v>
      </c>
      <c r="P1542">
        <v>0</v>
      </c>
      <c r="X1542" t="str">
        <f>Block[[#This Row],[服装]]&amp;Block[[#This Row],[名前]]&amp;Block[[#This Row],[レアリティ]]</f>
        <v>職業体験2昼神幸郎ICONIC</v>
      </c>
    </row>
    <row r="1543" spans="1:24" x14ac:dyDescent="0.25">
      <c r="A1543">
        <f>VLOOKUP(Block[[#This Row],[No用]],SetNo[[No.用]:[vlookup 用]],2,FALSE)</f>
        <v>396</v>
      </c>
      <c r="B1543">
        <f>IF(ROW()=2,1,IF(A1542&lt;&gt;Block[[#This Row],[No]],1,B1542+1))</f>
        <v>2</v>
      </c>
      <c r="C1543" s="1" t="s">
        <v>928</v>
      </c>
      <c r="D1543" s="1" t="s">
        <v>133</v>
      </c>
      <c r="E1543" s="1" t="s">
        <v>90</v>
      </c>
      <c r="F1543" s="1" t="s">
        <v>82</v>
      </c>
      <c r="G1543" s="1" t="s">
        <v>134</v>
      </c>
      <c r="H1543" s="1" t="s">
        <v>71</v>
      </c>
      <c r="I1543">
        <v>1</v>
      </c>
      <c r="J1543" t="s">
        <v>246</v>
      </c>
      <c r="K1543" s="1" t="s">
        <v>175</v>
      </c>
      <c r="L1543" s="1" t="s">
        <v>173</v>
      </c>
      <c r="M1543">
        <v>44</v>
      </c>
      <c r="N1543">
        <v>0</v>
      </c>
      <c r="O1543">
        <v>0</v>
      </c>
      <c r="P1543">
        <v>0</v>
      </c>
      <c r="X1543" t="str">
        <f>Block[[#This Row],[服装]]&amp;Block[[#This Row],[名前]]&amp;Block[[#This Row],[レアリティ]]</f>
        <v>職業体験2昼神幸郎ICONIC</v>
      </c>
    </row>
    <row r="1544" spans="1:24" x14ac:dyDescent="0.25">
      <c r="A1544">
        <f>VLOOKUP(Block[[#This Row],[No用]],SetNo[[No.用]:[vlookup 用]],2,FALSE)</f>
        <v>396</v>
      </c>
      <c r="B1544">
        <f>IF(ROW()=2,1,IF(A1543&lt;&gt;Block[[#This Row],[No]],1,B1543+1))</f>
        <v>3</v>
      </c>
      <c r="C1544" s="1" t="s">
        <v>928</v>
      </c>
      <c r="D1544" s="1" t="s">
        <v>133</v>
      </c>
      <c r="E1544" s="1" t="s">
        <v>90</v>
      </c>
      <c r="F1544" s="1" t="s">
        <v>82</v>
      </c>
      <c r="G1544" s="1" t="s">
        <v>134</v>
      </c>
      <c r="H1544" s="1" t="s">
        <v>71</v>
      </c>
      <c r="I1544">
        <v>1</v>
      </c>
      <c r="J1544" t="s">
        <v>15</v>
      </c>
      <c r="K1544" s="1" t="s">
        <v>179</v>
      </c>
      <c r="L1544" s="1" t="s">
        <v>173</v>
      </c>
      <c r="M1544">
        <v>43</v>
      </c>
      <c r="N1544">
        <v>0</v>
      </c>
      <c r="O1544">
        <v>0</v>
      </c>
      <c r="P1544">
        <v>0</v>
      </c>
      <c r="X1544" t="str">
        <f>Block[[#This Row],[服装]]&amp;Block[[#This Row],[名前]]&amp;Block[[#This Row],[レアリティ]]</f>
        <v>職業体験2昼神幸郎ICONIC</v>
      </c>
    </row>
    <row r="1545" spans="1:24" x14ac:dyDescent="0.25">
      <c r="A1545">
        <f>VLOOKUP(Block[[#This Row],[No用]],SetNo[[No.用]:[vlookup 用]],2,FALSE)</f>
        <v>396</v>
      </c>
      <c r="B1545">
        <f>IF(ROW()=2,1,IF(A1544&lt;&gt;Block[[#This Row],[No]],1,B1544+1))</f>
        <v>4</v>
      </c>
      <c r="C1545" s="1" t="s">
        <v>928</v>
      </c>
      <c r="D1545" s="1" t="s">
        <v>133</v>
      </c>
      <c r="E1545" s="1" t="s">
        <v>90</v>
      </c>
      <c r="F1545" s="1" t="s">
        <v>82</v>
      </c>
      <c r="G1545" s="1" t="s">
        <v>134</v>
      </c>
      <c r="H1545" s="1" t="s">
        <v>71</v>
      </c>
      <c r="I1545">
        <v>1</v>
      </c>
      <c r="J1545" t="s">
        <v>246</v>
      </c>
      <c r="K1545" s="1" t="s">
        <v>177</v>
      </c>
      <c r="L1545" s="1" t="s">
        <v>162</v>
      </c>
      <c r="M1545">
        <v>34</v>
      </c>
      <c r="N1545">
        <v>0</v>
      </c>
      <c r="O1545">
        <v>0</v>
      </c>
      <c r="P1545">
        <v>0</v>
      </c>
      <c r="X1545" t="str">
        <f>Block[[#This Row],[服装]]&amp;Block[[#This Row],[名前]]&amp;Block[[#This Row],[レアリティ]]</f>
        <v>職業体験2昼神幸郎ICONIC</v>
      </c>
    </row>
    <row r="1546" spans="1:24" x14ac:dyDescent="0.25">
      <c r="A1546">
        <f>VLOOKUP(Block[[#This Row],[No用]],SetNo[[No.用]:[vlookup 用]],2,FALSE)</f>
        <v>396</v>
      </c>
      <c r="B1546">
        <f>IF(ROW()=2,1,IF(A1545&lt;&gt;Block[[#This Row],[No]],1,B1545+1))</f>
        <v>5</v>
      </c>
      <c r="C1546" s="1" t="s">
        <v>928</v>
      </c>
      <c r="D1546" s="1" t="s">
        <v>133</v>
      </c>
      <c r="E1546" s="1" t="s">
        <v>90</v>
      </c>
      <c r="F1546" s="1" t="s">
        <v>82</v>
      </c>
      <c r="G1546" s="1" t="s">
        <v>134</v>
      </c>
      <c r="H1546" s="1" t="s">
        <v>71</v>
      </c>
      <c r="I1546">
        <v>1</v>
      </c>
      <c r="J1546" t="s">
        <v>15</v>
      </c>
      <c r="K1546" s="1" t="s">
        <v>247</v>
      </c>
      <c r="L1546" s="1" t="s">
        <v>173</v>
      </c>
      <c r="M1546">
        <v>39</v>
      </c>
      <c r="N1546">
        <v>0</v>
      </c>
      <c r="O1546">
        <v>0</v>
      </c>
      <c r="P1546">
        <v>0</v>
      </c>
      <c r="X1546" t="str">
        <f>Block[[#This Row],[服装]]&amp;Block[[#This Row],[名前]]&amp;Block[[#This Row],[レアリティ]]</f>
        <v>職業体験2昼神幸郎ICONIC</v>
      </c>
    </row>
    <row r="1547" spans="1:24" x14ac:dyDescent="0.25">
      <c r="A1547">
        <f>VLOOKUP(Block[[#This Row],[No用]],SetNo[[No.用]:[vlookup 用]],2,FALSE)</f>
        <v>396</v>
      </c>
      <c r="B1547">
        <f>IF(ROW()=2,1,IF(A1546&lt;&gt;Block[[#This Row],[No]],1,B1546+1))</f>
        <v>6</v>
      </c>
      <c r="C1547" s="1" t="s">
        <v>928</v>
      </c>
      <c r="D1547" s="1" t="s">
        <v>133</v>
      </c>
      <c r="E1547" s="1" t="s">
        <v>90</v>
      </c>
      <c r="F1547" s="1" t="s">
        <v>82</v>
      </c>
      <c r="G1547" s="1" t="s">
        <v>134</v>
      </c>
      <c r="H1547" s="1" t="s">
        <v>71</v>
      </c>
      <c r="I1547">
        <v>1</v>
      </c>
      <c r="J1547" t="s">
        <v>246</v>
      </c>
      <c r="K1547" s="1" t="s">
        <v>183</v>
      </c>
      <c r="L1547" s="1" t="s">
        <v>224</v>
      </c>
      <c r="M1547">
        <v>52</v>
      </c>
      <c r="N1547">
        <v>0</v>
      </c>
      <c r="O1547">
        <v>62</v>
      </c>
      <c r="P1547">
        <v>0</v>
      </c>
      <c r="W1547" s="1" t="s">
        <v>1260</v>
      </c>
      <c r="X1547" t="str">
        <f>Block[[#This Row],[服装]]&amp;Block[[#This Row],[名前]]&amp;Block[[#This Row],[レアリティ]]</f>
        <v>職業体験2昼神幸郎ICONIC</v>
      </c>
    </row>
    <row r="1548" spans="1:24" x14ac:dyDescent="0.25">
      <c r="A1548">
        <f>VLOOKUP(Block[[#This Row],[No用]],SetNo[[No.用]:[vlookup 用]],2,FALSE)</f>
        <v>396</v>
      </c>
      <c r="B1548">
        <f>IF(ROW()=2,1,IF(A1547&lt;&gt;Block[[#This Row],[No]],1,B1547+1))</f>
        <v>7</v>
      </c>
      <c r="C1548" s="1" t="s">
        <v>928</v>
      </c>
      <c r="D1548" s="1" t="s">
        <v>133</v>
      </c>
      <c r="E1548" s="1" t="s">
        <v>90</v>
      </c>
      <c r="F1548" s="1" t="s">
        <v>82</v>
      </c>
      <c r="G1548" s="1" t="s">
        <v>134</v>
      </c>
      <c r="H1548" s="1" t="s">
        <v>71</v>
      </c>
      <c r="I1548">
        <v>1</v>
      </c>
      <c r="J1548" t="s">
        <v>15</v>
      </c>
      <c r="K1548" s="1" t="s">
        <v>792</v>
      </c>
      <c r="L1548" s="1" t="s">
        <v>224</v>
      </c>
      <c r="M1548">
        <v>52</v>
      </c>
      <c r="N1548">
        <v>0</v>
      </c>
      <c r="O1548">
        <v>62</v>
      </c>
      <c r="P1548">
        <v>0</v>
      </c>
      <c r="R1548" s="1" t="s">
        <v>923</v>
      </c>
      <c r="S1548" s="1">
        <v>10</v>
      </c>
      <c r="T1548" s="1">
        <v>20.29</v>
      </c>
      <c r="U1548" s="1">
        <v>13</v>
      </c>
      <c r="V1548" s="1">
        <v>25.25</v>
      </c>
      <c r="W1548" s="1" t="s">
        <v>1262</v>
      </c>
      <c r="X1548" t="str">
        <f>Block[[#This Row],[服装]]&amp;Block[[#This Row],[名前]]&amp;Block[[#This Row],[レアリティ]]</f>
        <v>職業体験2昼神幸郎ICONIC</v>
      </c>
    </row>
    <row r="1549" spans="1:24" x14ac:dyDescent="0.25">
      <c r="A1549">
        <f>VLOOKUP(Block[[#This Row],[No用]],SetNo[[No.用]:[vlookup 用]],2,FALSE)</f>
        <v>397</v>
      </c>
      <c r="B1549">
        <f>IF(ROW()=2,1,IF(A1548&lt;&gt;Block[[#This Row],[No]],1,B1548+1))</f>
        <v>1</v>
      </c>
      <c r="C1549" s="1" t="s">
        <v>1364</v>
      </c>
      <c r="D1549" s="1" t="s">
        <v>133</v>
      </c>
      <c r="E1549" s="1" t="s">
        <v>77</v>
      </c>
      <c r="F1549" s="1" t="s">
        <v>82</v>
      </c>
      <c r="G1549" s="1" t="s">
        <v>134</v>
      </c>
      <c r="H1549" s="1" t="s">
        <v>71</v>
      </c>
      <c r="I1549">
        <v>1</v>
      </c>
      <c r="J1549" t="s">
        <v>15</v>
      </c>
      <c r="K1549" s="1" t="s">
        <v>174</v>
      </c>
      <c r="L1549" s="1" t="s">
        <v>173</v>
      </c>
      <c r="M1549">
        <v>41</v>
      </c>
      <c r="N1549">
        <v>0</v>
      </c>
      <c r="O1549">
        <v>0</v>
      </c>
      <c r="P1549">
        <v>0</v>
      </c>
      <c r="R1549" s="1"/>
      <c r="S1549" s="1"/>
      <c r="T1549" s="1"/>
      <c r="U1549" s="1"/>
      <c r="V1549" s="1"/>
      <c r="W1549" s="1"/>
      <c r="X1549" t="str">
        <f>Block[[#This Row],[服装]]&amp;Block[[#This Row],[名前]]&amp;Block[[#This Row],[レアリティ]]</f>
        <v>寝正月昼神幸郎ICONIC</v>
      </c>
    </row>
    <row r="1550" spans="1:24" x14ac:dyDescent="0.25">
      <c r="A1550">
        <f>VLOOKUP(Block[[#This Row],[No用]],SetNo[[No.用]:[vlookup 用]],2,FALSE)</f>
        <v>397</v>
      </c>
      <c r="B1550">
        <f>IF(ROW()=2,1,IF(A1549&lt;&gt;Block[[#This Row],[No]],1,B1549+1))</f>
        <v>2</v>
      </c>
      <c r="C1550" s="1" t="s">
        <v>1364</v>
      </c>
      <c r="D1550" s="1" t="s">
        <v>133</v>
      </c>
      <c r="E1550" s="1" t="s">
        <v>77</v>
      </c>
      <c r="F1550" s="1" t="s">
        <v>82</v>
      </c>
      <c r="G1550" s="1" t="s">
        <v>134</v>
      </c>
      <c r="H1550" s="1" t="s">
        <v>71</v>
      </c>
      <c r="I1550">
        <v>1</v>
      </c>
      <c r="J1550" t="s">
        <v>15</v>
      </c>
      <c r="K1550" s="1" t="s">
        <v>175</v>
      </c>
      <c r="L1550" s="1" t="s">
        <v>173</v>
      </c>
      <c r="M1550">
        <v>45</v>
      </c>
      <c r="N1550">
        <v>0</v>
      </c>
      <c r="O1550">
        <v>0</v>
      </c>
      <c r="P1550">
        <v>0</v>
      </c>
      <c r="R1550" s="1"/>
      <c r="S1550" s="1"/>
      <c r="T1550" s="1"/>
      <c r="U1550" s="1"/>
      <c r="V1550" s="1"/>
      <c r="W1550" s="1"/>
      <c r="X1550" t="str">
        <f>Block[[#This Row],[服装]]&amp;Block[[#This Row],[名前]]&amp;Block[[#This Row],[レアリティ]]</f>
        <v>寝正月昼神幸郎ICONIC</v>
      </c>
    </row>
    <row r="1551" spans="1:24" x14ac:dyDescent="0.25">
      <c r="A1551">
        <f>VLOOKUP(Block[[#This Row],[No用]],SetNo[[No.用]:[vlookup 用]],2,FALSE)</f>
        <v>397</v>
      </c>
      <c r="B1551">
        <f>IF(ROW()=2,1,IF(A1550&lt;&gt;Block[[#This Row],[No]],1,B1550+1))</f>
        <v>3</v>
      </c>
      <c r="C1551" s="1" t="s">
        <v>1364</v>
      </c>
      <c r="D1551" s="1" t="s">
        <v>133</v>
      </c>
      <c r="E1551" s="1" t="s">
        <v>77</v>
      </c>
      <c r="F1551" s="1" t="s">
        <v>82</v>
      </c>
      <c r="G1551" s="1" t="s">
        <v>134</v>
      </c>
      <c r="H1551" s="1" t="s">
        <v>71</v>
      </c>
      <c r="I1551">
        <v>1</v>
      </c>
      <c r="J1551" t="s">
        <v>15</v>
      </c>
      <c r="K1551" s="1" t="s">
        <v>179</v>
      </c>
      <c r="L1551" s="1" t="s">
        <v>173</v>
      </c>
      <c r="M1551">
        <v>44</v>
      </c>
      <c r="N1551">
        <v>0</v>
      </c>
      <c r="O1551">
        <v>0</v>
      </c>
      <c r="P1551">
        <v>0</v>
      </c>
      <c r="R1551" s="1"/>
      <c r="S1551" s="1"/>
      <c r="T1551" s="1"/>
      <c r="U1551" s="1"/>
      <c r="V1551" s="1"/>
      <c r="W1551" s="1"/>
      <c r="X1551" t="str">
        <f>Block[[#This Row],[服装]]&amp;Block[[#This Row],[名前]]&amp;Block[[#This Row],[レアリティ]]</f>
        <v>寝正月昼神幸郎ICONIC</v>
      </c>
    </row>
    <row r="1552" spans="1:24" x14ac:dyDescent="0.25">
      <c r="A1552">
        <f>VLOOKUP(Block[[#This Row],[No用]],SetNo[[No.用]:[vlookup 用]],2,FALSE)</f>
        <v>397</v>
      </c>
      <c r="B1552">
        <f>IF(ROW()=2,1,IF(A1551&lt;&gt;Block[[#This Row],[No]],1,B1551+1))</f>
        <v>4</v>
      </c>
      <c r="C1552" s="1" t="s">
        <v>1364</v>
      </c>
      <c r="D1552" s="1" t="s">
        <v>133</v>
      </c>
      <c r="E1552" s="1" t="s">
        <v>77</v>
      </c>
      <c r="F1552" s="1" t="s">
        <v>82</v>
      </c>
      <c r="G1552" s="1" t="s">
        <v>134</v>
      </c>
      <c r="H1552" s="1" t="s">
        <v>71</v>
      </c>
      <c r="I1552">
        <v>1</v>
      </c>
      <c r="J1552" t="s">
        <v>15</v>
      </c>
      <c r="K1552" s="1" t="s">
        <v>177</v>
      </c>
      <c r="L1552" s="1" t="s">
        <v>162</v>
      </c>
      <c r="M1552">
        <v>35</v>
      </c>
      <c r="N1552">
        <v>0</v>
      </c>
      <c r="O1552">
        <v>0</v>
      </c>
      <c r="P1552">
        <v>0</v>
      </c>
      <c r="R1552" s="1"/>
      <c r="S1552" s="1"/>
      <c r="T1552" s="1"/>
      <c r="U1552" s="1"/>
      <c r="V1552" s="1"/>
      <c r="W1552" s="1"/>
      <c r="X1552" t="str">
        <f>Block[[#This Row],[服装]]&amp;Block[[#This Row],[名前]]&amp;Block[[#This Row],[レアリティ]]</f>
        <v>寝正月昼神幸郎ICONIC</v>
      </c>
    </row>
    <row r="1553" spans="1:24" x14ac:dyDescent="0.25">
      <c r="A1553">
        <f>VLOOKUP(Block[[#This Row],[No用]],SetNo[[No.用]:[vlookup 用]],2,FALSE)</f>
        <v>397</v>
      </c>
      <c r="B1553">
        <f>IF(ROW()=2,1,IF(A1552&lt;&gt;Block[[#This Row],[No]],1,B1552+1))</f>
        <v>5</v>
      </c>
      <c r="C1553" s="1" t="s">
        <v>1364</v>
      </c>
      <c r="D1553" s="1" t="s">
        <v>133</v>
      </c>
      <c r="E1553" s="1" t="s">
        <v>77</v>
      </c>
      <c r="F1553" s="1" t="s">
        <v>82</v>
      </c>
      <c r="G1553" s="1" t="s">
        <v>134</v>
      </c>
      <c r="H1553" s="1" t="s">
        <v>71</v>
      </c>
      <c r="I1553">
        <v>1</v>
      </c>
      <c r="J1553" t="s">
        <v>15</v>
      </c>
      <c r="K1553" s="1" t="s">
        <v>247</v>
      </c>
      <c r="L1553" s="1" t="s">
        <v>173</v>
      </c>
      <c r="M1553">
        <v>40</v>
      </c>
      <c r="N1553">
        <v>0</v>
      </c>
      <c r="O1553">
        <v>0</v>
      </c>
      <c r="P1553">
        <v>0</v>
      </c>
      <c r="R1553" s="1"/>
      <c r="S1553" s="1"/>
      <c r="T1553" s="1"/>
      <c r="U1553" s="1"/>
      <c r="V1553" s="1"/>
      <c r="W1553" s="1"/>
      <c r="X1553" t="str">
        <f>Block[[#This Row],[服装]]&amp;Block[[#This Row],[名前]]&amp;Block[[#This Row],[レアリティ]]</f>
        <v>寝正月昼神幸郎ICONIC</v>
      </c>
    </row>
    <row r="1554" spans="1:24" x14ac:dyDescent="0.25">
      <c r="A1554">
        <f>VLOOKUP(Block[[#This Row],[No用]],SetNo[[No.用]:[vlookup 用]],2,FALSE)</f>
        <v>397</v>
      </c>
      <c r="B1554">
        <f>IF(ROW()=2,1,IF(A1553&lt;&gt;Block[[#This Row],[No]],1,B1553+1))</f>
        <v>6</v>
      </c>
      <c r="C1554" s="1" t="s">
        <v>1364</v>
      </c>
      <c r="D1554" s="1" t="s">
        <v>133</v>
      </c>
      <c r="E1554" s="1" t="s">
        <v>77</v>
      </c>
      <c r="F1554" s="1" t="s">
        <v>82</v>
      </c>
      <c r="G1554" s="1" t="s">
        <v>134</v>
      </c>
      <c r="H1554" s="1" t="s">
        <v>71</v>
      </c>
      <c r="I1554">
        <v>1</v>
      </c>
      <c r="J1554" t="s">
        <v>15</v>
      </c>
      <c r="K1554" s="1" t="s">
        <v>175</v>
      </c>
      <c r="L1554" s="1" t="s">
        <v>224</v>
      </c>
      <c r="M1554">
        <v>52</v>
      </c>
      <c r="N1554">
        <v>0</v>
      </c>
      <c r="O1554">
        <v>62</v>
      </c>
      <c r="P1554">
        <v>0</v>
      </c>
      <c r="R1554" s="1"/>
      <c r="S1554" s="1"/>
      <c r="T1554" s="1"/>
      <c r="U1554" s="1"/>
      <c r="V1554" s="1"/>
      <c r="W1554" s="1" t="s">
        <v>1429</v>
      </c>
      <c r="X1554" t="str">
        <f>Block[[#This Row],[服装]]&amp;Block[[#This Row],[名前]]&amp;Block[[#This Row],[レアリティ]]</f>
        <v>寝正月昼神幸郎ICONIC</v>
      </c>
    </row>
    <row r="1555" spans="1:24" x14ac:dyDescent="0.25">
      <c r="A1555">
        <f>VLOOKUP(Block[[#This Row],[No用]],SetNo[[No.用]:[vlookup 用]],2,FALSE)</f>
        <v>397</v>
      </c>
      <c r="B1555">
        <f>IF(ROW()=2,1,IF(A1554&lt;&gt;Block[[#This Row],[No]],1,B1554+1))</f>
        <v>7</v>
      </c>
      <c r="C1555" s="1" t="s">
        <v>1364</v>
      </c>
      <c r="D1555" s="1" t="s">
        <v>133</v>
      </c>
      <c r="E1555" s="1" t="s">
        <v>77</v>
      </c>
      <c r="F1555" s="1" t="s">
        <v>82</v>
      </c>
      <c r="G1555" s="1" t="s">
        <v>134</v>
      </c>
      <c r="H1555" s="1" t="s">
        <v>71</v>
      </c>
      <c r="I1555">
        <v>1</v>
      </c>
      <c r="J1555" t="s">
        <v>15</v>
      </c>
      <c r="K1555" s="1" t="s">
        <v>792</v>
      </c>
      <c r="L1555" s="1" t="s">
        <v>224</v>
      </c>
      <c r="M1555">
        <v>52</v>
      </c>
      <c r="N1555">
        <v>0</v>
      </c>
      <c r="O1555">
        <v>62</v>
      </c>
      <c r="P1555">
        <v>0</v>
      </c>
      <c r="R1555" s="1" t="s">
        <v>923</v>
      </c>
      <c r="S1555" s="1">
        <v>10</v>
      </c>
      <c r="T1555" s="1">
        <v>20.29</v>
      </c>
      <c r="U1555" s="1">
        <v>13</v>
      </c>
      <c r="V1555" s="1">
        <v>25.25</v>
      </c>
      <c r="W1555" s="1" t="s">
        <v>1262</v>
      </c>
      <c r="X1555" t="str">
        <f>Block[[#This Row],[服装]]&amp;Block[[#This Row],[名前]]&amp;Block[[#This Row],[レアリティ]]</f>
        <v>寝正月昼神幸郎ICONIC</v>
      </c>
    </row>
    <row r="1556" spans="1:24" x14ac:dyDescent="0.25">
      <c r="A1556">
        <f>VLOOKUP(Block[[#This Row],[No用]],SetNo[[No.用]:[vlookup 用]],2,FALSE)</f>
        <v>398</v>
      </c>
      <c r="B1556">
        <f>IF(ROW()=2,1,IF(A1548&lt;&gt;Block[[#This Row],[No]],1,B1548+1))</f>
        <v>1</v>
      </c>
      <c r="C1556" t="s">
        <v>205</v>
      </c>
      <c r="D1556" t="s">
        <v>514</v>
      </c>
      <c r="E1556" t="s">
        <v>28</v>
      </c>
      <c r="F1556" t="s">
        <v>25</v>
      </c>
      <c r="G1556" t="s">
        <v>158</v>
      </c>
      <c r="H1556" t="s">
        <v>71</v>
      </c>
      <c r="I1556">
        <v>1</v>
      </c>
      <c r="J1556" t="s">
        <v>15</v>
      </c>
      <c r="K1556" s="1" t="s">
        <v>174</v>
      </c>
      <c r="L1556" s="1" t="s">
        <v>162</v>
      </c>
      <c r="M1556">
        <v>28</v>
      </c>
      <c r="N1556">
        <v>0</v>
      </c>
      <c r="O1556">
        <v>0</v>
      </c>
      <c r="P1556">
        <v>0</v>
      </c>
      <c r="X1556" t="str">
        <f>Block[[#This Row],[服装]]&amp;Block[[#This Row],[名前]]&amp;Block[[#This Row],[レアリティ]]</f>
        <v>ユニフォーム佐久早聖臣ICONIC</v>
      </c>
    </row>
    <row r="1557" spans="1:24" x14ac:dyDescent="0.25">
      <c r="A1557">
        <f>VLOOKUP(Block[[#This Row],[No用]],SetNo[[No.用]:[vlookup 用]],2,FALSE)</f>
        <v>398</v>
      </c>
      <c r="B1557">
        <f>IF(ROW()=2,1,IF(A1556&lt;&gt;Block[[#This Row],[No]],1,B1556+1))</f>
        <v>2</v>
      </c>
      <c r="C1557" t="s">
        <v>205</v>
      </c>
      <c r="D1557" t="s">
        <v>514</v>
      </c>
      <c r="E1557" t="s">
        <v>28</v>
      </c>
      <c r="F1557" t="s">
        <v>25</v>
      </c>
      <c r="G1557" t="s">
        <v>158</v>
      </c>
      <c r="H1557" t="s">
        <v>71</v>
      </c>
      <c r="I1557">
        <v>1</v>
      </c>
      <c r="J1557" t="s">
        <v>246</v>
      </c>
      <c r="K1557" s="1" t="s">
        <v>175</v>
      </c>
      <c r="L1557" s="1" t="s">
        <v>162</v>
      </c>
      <c r="M1557">
        <v>28</v>
      </c>
      <c r="N1557">
        <v>0</v>
      </c>
      <c r="O1557">
        <v>0</v>
      </c>
      <c r="P1557">
        <v>0</v>
      </c>
      <c r="X1557" t="str">
        <f>Block[[#This Row],[服装]]&amp;Block[[#This Row],[名前]]&amp;Block[[#This Row],[レアリティ]]</f>
        <v>ユニフォーム佐久早聖臣ICONIC</v>
      </c>
    </row>
    <row r="1558" spans="1:24" x14ac:dyDescent="0.25">
      <c r="A1558">
        <f>VLOOKUP(Block[[#This Row],[No用]],SetNo[[No.用]:[vlookup 用]],2,FALSE)</f>
        <v>398</v>
      </c>
      <c r="B1558">
        <f>IF(ROW()=2,1,IF(A1557&lt;&gt;Block[[#This Row],[No]],1,B1557+1))</f>
        <v>3</v>
      </c>
      <c r="C1558" t="s">
        <v>205</v>
      </c>
      <c r="D1558" t="s">
        <v>514</v>
      </c>
      <c r="E1558" t="s">
        <v>28</v>
      </c>
      <c r="F1558" t="s">
        <v>25</v>
      </c>
      <c r="G1558" t="s">
        <v>158</v>
      </c>
      <c r="H1558" t="s">
        <v>71</v>
      </c>
      <c r="I1558">
        <v>1</v>
      </c>
      <c r="J1558" t="s">
        <v>15</v>
      </c>
      <c r="K1558" s="1" t="s">
        <v>247</v>
      </c>
      <c r="L1558" s="1" t="s">
        <v>162</v>
      </c>
      <c r="M1558">
        <v>28</v>
      </c>
      <c r="N1558">
        <v>0</v>
      </c>
      <c r="O1558">
        <v>0</v>
      </c>
      <c r="P1558">
        <v>0</v>
      </c>
      <c r="X1558" t="str">
        <f>Block[[#This Row],[服装]]&amp;Block[[#This Row],[名前]]&amp;Block[[#This Row],[レアリティ]]</f>
        <v>ユニフォーム佐久早聖臣ICONIC</v>
      </c>
    </row>
    <row r="1559" spans="1:24" x14ac:dyDescent="0.25">
      <c r="A1559">
        <f>VLOOKUP(Block[[#This Row],[No用]],SetNo[[No.用]:[vlookup 用]],2,FALSE)</f>
        <v>399</v>
      </c>
      <c r="B1559">
        <f>IF(ROW()=2,1,IF(A1558&lt;&gt;Block[[#This Row],[No]],1,B1558+1))</f>
        <v>1</v>
      </c>
      <c r="C1559" s="1" t="s">
        <v>627</v>
      </c>
      <c r="D1559" s="1" t="s">
        <v>131</v>
      </c>
      <c r="E1559" s="1" t="s">
        <v>73</v>
      </c>
      <c r="F1559" s="1" t="s">
        <v>78</v>
      </c>
      <c r="G1559" s="1" t="s">
        <v>135</v>
      </c>
      <c r="H1559" s="1" t="s">
        <v>71</v>
      </c>
      <c r="I1559">
        <v>1</v>
      </c>
      <c r="J1559" t="s">
        <v>15</v>
      </c>
      <c r="K1559" s="1" t="s">
        <v>174</v>
      </c>
      <c r="L1559" s="1" t="s">
        <v>162</v>
      </c>
      <c r="M1559">
        <v>28</v>
      </c>
      <c r="N1559">
        <v>0</v>
      </c>
      <c r="O1559">
        <v>0</v>
      </c>
      <c r="P1559">
        <v>0</v>
      </c>
      <c r="X1559" t="str">
        <f>Block[[#This Row],[服装]]&amp;Block[[#This Row],[名前]]&amp;Block[[#This Row],[レアリティ]]</f>
        <v>サバゲ佐久早聖臣ICONIC</v>
      </c>
    </row>
    <row r="1560" spans="1:24" x14ac:dyDescent="0.25">
      <c r="A1560">
        <f>VLOOKUP(Block[[#This Row],[No用]],SetNo[[No.用]:[vlookup 用]],2,FALSE)</f>
        <v>399</v>
      </c>
      <c r="B1560">
        <f>IF(ROW()=2,1,IF(A1559&lt;&gt;Block[[#This Row],[No]],1,B1559+1))</f>
        <v>2</v>
      </c>
      <c r="C1560" s="1" t="s">
        <v>627</v>
      </c>
      <c r="D1560" s="1" t="s">
        <v>131</v>
      </c>
      <c r="E1560" s="1" t="s">
        <v>73</v>
      </c>
      <c r="F1560" s="1" t="s">
        <v>78</v>
      </c>
      <c r="G1560" s="1" t="s">
        <v>135</v>
      </c>
      <c r="H1560" s="1" t="s">
        <v>71</v>
      </c>
      <c r="I1560">
        <v>1</v>
      </c>
      <c r="J1560" t="s">
        <v>246</v>
      </c>
      <c r="K1560" s="1" t="s">
        <v>175</v>
      </c>
      <c r="L1560" s="1" t="s">
        <v>162</v>
      </c>
      <c r="M1560">
        <v>28</v>
      </c>
      <c r="N1560">
        <v>0</v>
      </c>
      <c r="O1560">
        <v>0</v>
      </c>
      <c r="P1560">
        <v>0</v>
      </c>
      <c r="X1560" t="str">
        <f>Block[[#This Row],[服装]]&amp;Block[[#This Row],[名前]]&amp;Block[[#This Row],[レアリティ]]</f>
        <v>サバゲ佐久早聖臣ICONIC</v>
      </c>
    </row>
    <row r="1561" spans="1:24" x14ac:dyDescent="0.25">
      <c r="A1561">
        <f>VLOOKUP(Block[[#This Row],[No用]],SetNo[[No.用]:[vlookup 用]],2,FALSE)</f>
        <v>399</v>
      </c>
      <c r="B1561">
        <f>IF(ROW()=2,1,IF(A1560&lt;&gt;Block[[#This Row],[No]],1,B1560+1))</f>
        <v>3</v>
      </c>
      <c r="C1561" s="1" t="s">
        <v>627</v>
      </c>
      <c r="D1561" s="1" t="s">
        <v>131</v>
      </c>
      <c r="E1561" s="1" t="s">
        <v>73</v>
      </c>
      <c r="F1561" s="1" t="s">
        <v>78</v>
      </c>
      <c r="G1561" s="1" t="s">
        <v>135</v>
      </c>
      <c r="H1561" s="1" t="s">
        <v>71</v>
      </c>
      <c r="I1561">
        <v>1</v>
      </c>
      <c r="J1561" t="s">
        <v>15</v>
      </c>
      <c r="K1561" s="1" t="s">
        <v>247</v>
      </c>
      <c r="L1561" s="1" t="s">
        <v>162</v>
      </c>
      <c r="M1561">
        <v>28</v>
      </c>
      <c r="N1561">
        <v>0</v>
      </c>
      <c r="O1561">
        <v>0</v>
      </c>
      <c r="P1561">
        <v>0</v>
      </c>
      <c r="X1561" t="str">
        <f>Block[[#This Row],[服装]]&amp;Block[[#This Row],[名前]]&amp;Block[[#This Row],[レアリティ]]</f>
        <v>サバゲ佐久早聖臣ICONIC</v>
      </c>
    </row>
    <row r="1562" spans="1:24" x14ac:dyDescent="0.25">
      <c r="A1562">
        <f>VLOOKUP(Block[[#This Row],[No用]],SetNo[[No.用]:[vlookup 用]],2,FALSE)</f>
        <v>400</v>
      </c>
      <c r="B1562">
        <f>IF(ROW()=2,1,IF(A1561&lt;&gt;Block[[#This Row],[No]],1,B1561+1))</f>
        <v>1</v>
      </c>
      <c r="C1562" s="1" t="s">
        <v>815</v>
      </c>
      <c r="D1562" s="1" t="s">
        <v>131</v>
      </c>
      <c r="E1562" s="1" t="s">
        <v>90</v>
      </c>
      <c r="F1562" s="1" t="s">
        <v>78</v>
      </c>
      <c r="G1562" s="1" t="s">
        <v>135</v>
      </c>
      <c r="H1562" s="1" t="s">
        <v>71</v>
      </c>
      <c r="I1562">
        <v>1</v>
      </c>
      <c r="J1562" t="s">
        <v>15</v>
      </c>
      <c r="K1562" s="1" t="s">
        <v>174</v>
      </c>
      <c r="L1562" s="1" t="s">
        <v>178</v>
      </c>
      <c r="M1562">
        <v>31</v>
      </c>
      <c r="N1562">
        <v>0</v>
      </c>
      <c r="O1562">
        <v>0</v>
      </c>
      <c r="P1562">
        <v>0</v>
      </c>
      <c r="X1562" t="str">
        <f>Block[[#This Row],[服装]]&amp;Block[[#This Row],[名前]]&amp;Block[[#This Row],[レアリティ]]</f>
        <v>新年2佐久早聖臣ICONIC</v>
      </c>
    </row>
    <row r="1563" spans="1:24" x14ac:dyDescent="0.25">
      <c r="A1563">
        <f>VLOOKUP(Block[[#This Row],[No用]],SetNo[[No.用]:[vlookup 用]],2,FALSE)</f>
        <v>400</v>
      </c>
      <c r="B1563">
        <f>IF(ROW()=2,1,IF(A1562&lt;&gt;Block[[#This Row],[No]],1,B1562+1))</f>
        <v>2</v>
      </c>
      <c r="C1563" s="1" t="s">
        <v>815</v>
      </c>
      <c r="D1563" s="1" t="s">
        <v>131</v>
      </c>
      <c r="E1563" s="1" t="s">
        <v>90</v>
      </c>
      <c r="F1563" s="1" t="s">
        <v>78</v>
      </c>
      <c r="G1563" s="1" t="s">
        <v>135</v>
      </c>
      <c r="H1563" s="1" t="s">
        <v>71</v>
      </c>
      <c r="I1563">
        <v>1</v>
      </c>
      <c r="J1563" t="s">
        <v>246</v>
      </c>
      <c r="K1563" s="1" t="s">
        <v>175</v>
      </c>
      <c r="L1563" s="1" t="s">
        <v>178</v>
      </c>
      <c r="M1563">
        <v>31</v>
      </c>
      <c r="N1563">
        <v>0</v>
      </c>
      <c r="O1563">
        <v>0</v>
      </c>
      <c r="P1563">
        <v>0</v>
      </c>
      <c r="X1563" t="str">
        <f>Block[[#This Row],[服装]]&amp;Block[[#This Row],[名前]]&amp;Block[[#This Row],[レアリティ]]</f>
        <v>新年2佐久早聖臣ICONIC</v>
      </c>
    </row>
    <row r="1564" spans="1:24" x14ac:dyDescent="0.25">
      <c r="A1564">
        <f>VLOOKUP(Block[[#This Row],[No用]],SetNo[[No.用]:[vlookup 用]],2,FALSE)</f>
        <v>400</v>
      </c>
      <c r="B1564">
        <f>IF(ROW()=2,1,IF(A1563&lt;&gt;Block[[#This Row],[No]],1,B1563+1))</f>
        <v>3</v>
      </c>
      <c r="C1564" s="1" t="s">
        <v>815</v>
      </c>
      <c r="D1564" s="1" t="s">
        <v>131</v>
      </c>
      <c r="E1564" s="1" t="s">
        <v>90</v>
      </c>
      <c r="F1564" s="1" t="s">
        <v>78</v>
      </c>
      <c r="G1564" s="1" t="s">
        <v>135</v>
      </c>
      <c r="H1564" s="1" t="s">
        <v>71</v>
      </c>
      <c r="I1564">
        <v>1</v>
      </c>
      <c r="J1564" t="s">
        <v>15</v>
      </c>
      <c r="K1564" s="1" t="s">
        <v>247</v>
      </c>
      <c r="L1564" s="1" t="s">
        <v>178</v>
      </c>
      <c r="M1564">
        <v>31</v>
      </c>
      <c r="N1564">
        <v>0</v>
      </c>
      <c r="O1564">
        <v>0</v>
      </c>
      <c r="P1564">
        <v>0</v>
      </c>
      <c r="X1564" t="str">
        <f>Block[[#This Row],[服装]]&amp;Block[[#This Row],[名前]]&amp;Block[[#This Row],[レアリティ]]</f>
        <v>新年2佐久早聖臣ICONIC</v>
      </c>
    </row>
    <row r="1565" spans="1:24" x14ac:dyDescent="0.25">
      <c r="A1565">
        <f>VLOOKUP(Block[[#This Row],[No用]],SetNo[[No.用]:[vlookup 用]],2,FALSE)</f>
        <v>401</v>
      </c>
      <c r="B1565">
        <f>IF(ROW()=2,1,IF(A1564&lt;&gt;Block[[#This Row],[No]],1,B1564+1))</f>
        <v>1</v>
      </c>
      <c r="C1565" s="1" t="s">
        <v>1446</v>
      </c>
      <c r="D1565" s="1" t="s">
        <v>131</v>
      </c>
      <c r="E1565" s="1" t="s">
        <v>77</v>
      </c>
      <c r="F1565" s="1" t="s">
        <v>78</v>
      </c>
      <c r="G1565" s="1" t="s">
        <v>135</v>
      </c>
      <c r="H1565" s="1" t="s">
        <v>71</v>
      </c>
      <c r="I1565">
        <v>1</v>
      </c>
      <c r="J1565" t="s">
        <v>15</v>
      </c>
      <c r="K1565" s="1" t="s">
        <v>174</v>
      </c>
      <c r="L1565" s="1" t="s">
        <v>178</v>
      </c>
      <c r="M1565">
        <v>31</v>
      </c>
      <c r="N1565">
        <v>0</v>
      </c>
      <c r="O1565">
        <v>0</v>
      </c>
      <c r="P1565">
        <v>0</v>
      </c>
      <c r="X1565" t="str">
        <f>Block[[#This Row],[服装]]&amp;Block[[#This Row],[名前]]&amp;Block[[#This Row],[レアリティ]]</f>
        <v>和装体験佐久早聖臣ICONIC</v>
      </c>
    </row>
    <row r="1566" spans="1:24" x14ac:dyDescent="0.25">
      <c r="A1566">
        <f>VLOOKUP(Block[[#This Row],[No用]],SetNo[[No.用]:[vlookup 用]],2,FALSE)</f>
        <v>401</v>
      </c>
      <c r="B1566">
        <f>IF(ROW()=2,1,IF(A1565&lt;&gt;Block[[#This Row],[No]],1,B1565+1))</f>
        <v>2</v>
      </c>
      <c r="C1566" s="1" t="s">
        <v>1446</v>
      </c>
      <c r="D1566" s="1" t="s">
        <v>131</v>
      </c>
      <c r="E1566" s="1" t="s">
        <v>77</v>
      </c>
      <c r="F1566" s="1" t="s">
        <v>78</v>
      </c>
      <c r="G1566" s="1" t="s">
        <v>135</v>
      </c>
      <c r="H1566" s="1" t="s">
        <v>71</v>
      </c>
      <c r="I1566">
        <v>1</v>
      </c>
      <c r="J1566" t="s">
        <v>246</v>
      </c>
      <c r="K1566" s="1" t="s">
        <v>175</v>
      </c>
      <c r="L1566" s="1" t="s">
        <v>178</v>
      </c>
      <c r="M1566">
        <v>31</v>
      </c>
      <c r="N1566">
        <v>0</v>
      </c>
      <c r="O1566">
        <v>0</v>
      </c>
      <c r="P1566">
        <v>0</v>
      </c>
      <c r="X1566" t="str">
        <f>Block[[#This Row],[服装]]&amp;Block[[#This Row],[名前]]&amp;Block[[#This Row],[レアリティ]]</f>
        <v>和装体験佐久早聖臣ICONIC</v>
      </c>
    </row>
    <row r="1567" spans="1:24" x14ac:dyDescent="0.25">
      <c r="A1567">
        <f>VLOOKUP(Block[[#This Row],[No用]],SetNo[[No.用]:[vlookup 用]],2,FALSE)</f>
        <v>401</v>
      </c>
      <c r="B1567">
        <f>IF(ROW()=2,1,IF(A1566&lt;&gt;Block[[#This Row],[No]],1,B1566+1))</f>
        <v>3</v>
      </c>
      <c r="C1567" s="1" t="s">
        <v>1446</v>
      </c>
      <c r="D1567" s="1" t="s">
        <v>131</v>
      </c>
      <c r="E1567" s="1" t="s">
        <v>77</v>
      </c>
      <c r="F1567" s="1" t="s">
        <v>78</v>
      </c>
      <c r="G1567" s="1" t="s">
        <v>135</v>
      </c>
      <c r="H1567" s="1" t="s">
        <v>71</v>
      </c>
      <c r="I1567">
        <v>1</v>
      </c>
      <c r="J1567" t="s">
        <v>15</v>
      </c>
      <c r="K1567" s="1" t="s">
        <v>247</v>
      </c>
      <c r="L1567" s="1" t="s">
        <v>178</v>
      </c>
      <c r="M1567">
        <v>31</v>
      </c>
      <c r="N1567">
        <v>0</v>
      </c>
      <c r="O1567">
        <v>0</v>
      </c>
      <c r="P1567">
        <v>0</v>
      </c>
      <c r="X1567" t="str">
        <f>Block[[#This Row],[服装]]&amp;Block[[#This Row],[名前]]&amp;Block[[#This Row],[レアリティ]]</f>
        <v>和装体験佐久早聖臣ICONIC</v>
      </c>
    </row>
    <row r="1568" spans="1:24" x14ac:dyDescent="0.25">
      <c r="A1568">
        <f>VLOOKUP(Block[[#This Row],[No用]],SetNo[[No.用]:[vlookup 用]],2,FALSE)</f>
        <v>402</v>
      </c>
      <c r="B1568">
        <f>IF(ROW()=2,1,IF(A1564&lt;&gt;Block[[#This Row],[No]],1,B1564+1))</f>
        <v>1</v>
      </c>
      <c r="C1568" t="s">
        <v>205</v>
      </c>
      <c r="D1568" t="s">
        <v>516</v>
      </c>
      <c r="E1568" t="s">
        <v>28</v>
      </c>
      <c r="F1568" t="s">
        <v>21</v>
      </c>
      <c r="G1568" t="s">
        <v>158</v>
      </c>
      <c r="H1568" t="s">
        <v>71</v>
      </c>
      <c r="I1568">
        <v>0</v>
      </c>
      <c r="J1568" t="s">
        <v>15</v>
      </c>
      <c r="M1568">
        <v>0</v>
      </c>
      <c r="N1568">
        <v>0</v>
      </c>
      <c r="O1568">
        <v>0</v>
      </c>
      <c r="P1568">
        <v>0</v>
      </c>
      <c r="X1568" t="str">
        <f>Block[[#This Row],[服装]]&amp;Block[[#This Row],[名前]]&amp;Block[[#This Row],[レアリティ]]</f>
        <v>ユニフォーム小森元也ICONIC</v>
      </c>
    </row>
    <row r="1569" spans="1:24" x14ac:dyDescent="0.25">
      <c r="A1569">
        <f>VLOOKUP(Block[[#This Row],[No用]],SetNo[[No.用]:[vlookup 用]],2,FALSE)</f>
        <v>403</v>
      </c>
      <c r="B1569">
        <f>IF(ROW()=2,1,IF(A1568&lt;&gt;Block[[#This Row],[No]],1,B1568+1))</f>
        <v>1</v>
      </c>
      <c r="C1569" s="1" t="s">
        <v>677</v>
      </c>
      <c r="D1569" s="1" t="s">
        <v>132</v>
      </c>
      <c r="E1569" s="1" t="s">
        <v>73</v>
      </c>
      <c r="F1569" s="1" t="s">
        <v>80</v>
      </c>
      <c r="G1569" s="1" t="s">
        <v>135</v>
      </c>
      <c r="H1569" s="1" t="s">
        <v>71</v>
      </c>
      <c r="I1569">
        <v>0</v>
      </c>
      <c r="J1569" t="s">
        <v>15</v>
      </c>
      <c r="M1569">
        <v>0</v>
      </c>
      <c r="N1569">
        <v>0</v>
      </c>
      <c r="O1569">
        <v>0</v>
      </c>
      <c r="P1569">
        <v>0</v>
      </c>
      <c r="X1569" t="str">
        <f>Block[[#This Row],[服装]]&amp;Block[[#This Row],[名前]]&amp;Block[[#This Row],[レアリティ]]</f>
        <v>キャンプ小森元也ICONIC</v>
      </c>
    </row>
    <row r="1570" spans="1:24" x14ac:dyDescent="0.25">
      <c r="A1570">
        <f>VLOOKUP(Block[[#This Row],[No用]],SetNo[[No.用]:[vlookup 用]],2,FALSE)</f>
        <v>404</v>
      </c>
      <c r="B1570">
        <f>IF(ROW()=2,1,IF(A1569&lt;&gt;Block[[#This Row],[No]],1,B1569+1))</f>
        <v>1</v>
      </c>
      <c r="C1570" s="1" t="s">
        <v>1031</v>
      </c>
      <c r="D1570" s="1" t="s">
        <v>132</v>
      </c>
      <c r="E1570" s="1" t="s">
        <v>90</v>
      </c>
      <c r="F1570" s="1" t="s">
        <v>80</v>
      </c>
      <c r="G1570" s="1" t="s">
        <v>135</v>
      </c>
      <c r="H1570" s="1" t="s">
        <v>71</v>
      </c>
      <c r="I1570">
        <v>0</v>
      </c>
      <c r="J1570" t="s">
        <v>15</v>
      </c>
      <c r="M1570">
        <v>0</v>
      </c>
      <c r="N1570">
        <v>0</v>
      </c>
      <c r="O1570">
        <v>0</v>
      </c>
      <c r="P1570">
        <v>0</v>
      </c>
      <c r="X1570" t="str">
        <f>Block[[#This Row],[服装]]&amp;Block[[#This Row],[名前]]&amp;Block[[#This Row],[レアリティ]]</f>
        <v>ハロウィン小森元也ICONIC</v>
      </c>
    </row>
    <row r="1571" spans="1:24" x14ac:dyDescent="0.25">
      <c r="A1571">
        <f>VLOOKUP(Block[[#This Row],[No用]],SetNo[[No.用]:[vlookup 用]],2,FALSE)</f>
        <v>405</v>
      </c>
      <c r="B1571">
        <f>IF(ROW()=2,1,IF(A1570&lt;&gt;Block[[#This Row],[No]],1,B1570+1))</f>
        <v>1</v>
      </c>
      <c r="C1571" t="s">
        <v>108</v>
      </c>
      <c r="D1571" s="1" t="s">
        <v>540</v>
      </c>
      <c r="E1571" s="1" t="s">
        <v>90</v>
      </c>
      <c r="F1571" s="1" t="s">
        <v>78</v>
      </c>
      <c r="G1571" s="1" t="s">
        <v>542</v>
      </c>
      <c r="H1571" t="s">
        <v>71</v>
      </c>
      <c r="I1571">
        <v>1</v>
      </c>
      <c r="J1571" t="s">
        <v>15</v>
      </c>
      <c r="K1571" s="1" t="s">
        <v>174</v>
      </c>
      <c r="L1571" s="1" t="s">
        <v>162</v>
      </c>
      <c r="M1571">
        <v>27</v>
      </c>
      <c r="N1571">
        <v>0</v>
      </c>
      <c r="O1571">
        <v>0</v>
      </c>
      <c r="P1571">
        <v>0</v>
      </c>
      <c r="X1571" t="str">
        <f>Block[[#This Row],[服装]]&amp;Block[[#This Row],[名前]]&amp;Block[[#This Row],[レアリティ]]</f>
        <v>ユニフォーム大将優ICONIC</v>
      </c>
    </row>
    <row r="1572" spans="1:24" x14ac:dyDescent="0.25">
      <c r="A1572">
        <f>VLOOKUP(Block[[#This Row],[No用]],SetNo[[No.用]:[vlookup 用]],2,FALSE)</f>
        <v>405</v>
      </c>
      <c r="B1572">
        <f>IF(ROW()=2,1,IF(A1571&lt;&gt;Block[[#This Row],[No]],1,B1571+1))</f>
        <v>2</v>
      </c>
      <c r="C1572" t="s">
        <v>108</v>
      </c>
      <c r="D1572" s="1" t="s">
        <v>540</v>
      </c>
      <c r="E1572" s="1" t="s">
        <v>90</v>
      </c>
      <c r="F1572" s="1" t="s">
        <v>78</v>
      </c>
      <c r="G1572" s="1" t="s">
        <v>542</v>
      </c>
      <c r="H1572" t="s">
        <v>71</v>
      </c>
      <c r="I1572">
        <v>1</v>
      </c>
      <c r="J1572" t="s">
        <v>15</v>
      </c>
      <c r="K1572" s="1" t="s">
        <v>175</v>
      </c>
      <c r="L1572" s="1" t="s">
        <v>162</v>
      </c>
      <c r="M1572">
        <v>27</v>
      </c>
      <c r="N1572">
        <v>0</v>
      </c>
      <c r="O1572">
        <v>0</v>
      </c>
      <c r="P1572">
        <v>0</v>
      </c>
      <c r="X1572" t="str">
        <f>Block[[#This Row],[服装]]&amp;Block[[#This Row],[名前]]&amp;Block[[#This Row],[レアリティ]]</f>
        <v>ユニフォーム大将優ICONIC</v>
      </c>
    </row>
    <row r="1573" spans="1:24" x14ac:dyDescent="0.25">
      <c r="A1573">
        <f>VLOOKUP(Block[[#This Row],[No用]],SetNo[[No.用]:[vlookup 用]],2,FALSE)</f>
        <v>405</v>
      </c>
      <c r="B1573">
        <f>IF(ROW()=2,1,IF(A1572&lt;&gt;Block[[#This Row],[No]],1,B1572+1))</f>
        <v>3</v>
      </c>
      <c r="C1573" t="s">
        <v>108</v>
      </c>
      <c r="D1573" s="1" t="s">
        <v>540</v>
      </c>
      <c r="E1573" s="1" t="s">
        <v>90</v>
      </c>
      <c r="F1573" s="1" t="s">
        <v>78</v>
      </c>
      <c r="G1573" s="1" t="s">
        <v>542</v>
      </c>
      <c r="H1573" t="s">
        <v>71</v>
      </c>
      <c r="I1573">
        <v>1</v>
      </c>
      <c r="J1573" t="s">
        <v>15</v>
      </c>
      <c r="K1573" s="1" t="s">
        <v>247</v>
      </c>
      <c r="L1573" s="1" t="s">
        <v>162</v>
      </c>
      <c r="M1573">
        <v>25</v>
      </c>
      <c r="N1573">
        <v>0</v>
      </c>
      <c r="O1573">
        <v>0</v>
      </c>
      <c r="P1573">
        <v>0</v>
      </c>
      <c r="X1573" t="str">
        <f>Block[[#This Row],[服装]]&amp;Block[[#This Row],[名前]]&amp;Block[[#This Row],[レアリティ]]</f>
        <v>ユニフォーム大将優ICONIC</v>
      </c>
    </row>
    <row r="1574" spans="1:24" x14ac:dyDescent="0.25">
      <c r="A1574">
        <f>VLOOKUP(Block[[#This Row],[No用]],SetNo[[No.用]:[vlookup 用]],2,FALSE)</f>
        <v>406</v>
      </c>
      <c r="B1574">
        <f>IF(ROW()=2,1,IF(A1573&lt;&gt;Block[[#This Row],[No]],1,B1573+1))</f>
        <v>1</v>
      </c>
      <c r="C1574" s="1" t="s">
        <v>589</v>
      </c>
      <c r="D1574" s="1" t="s">
        <v>540</v>
      </c>
      <c r="E1574" s="1" t="s">
        <v>77</v>
      </c>
      <c r="F1574" s="1" t="s">
        <v>78</v>
      </c>
      <c r="G1574" s="1" t="s">
        <v>542</v>
      </c>
      <c r="H1574" s="1" t="s">
        <v>543</v>
      </c>
      <c r="I1574">
        <v>1</v>
      </c>
      <c r="J1574" t="s">
        <v>15</v>
      </c>
      <c r="K1574" s="1" t="s">
        <v>174</v>
      </c>
      <c r="L1574" s="1" t="s">
        <v>162</v>
      </c>
      <c r="M1574">
        <v>27</v>
      </c>
      <c r="N1574">
        <v>0</v>
      </c>
      <c r="O1574">
        <v>0</v>
      </c>
      <c r="P1574">
        <v>0</v>
      </c>
      <c r="X1574" t="str">
        <f>Block[[#This Row],[服装]]&amp;Block[[#This Row],[名前]]&amp;Block[[#This Row],[レアリティ]]</f>
        <v>新年大将優ICONIC</v>
      </c>
    </row>
    <row r="1575" spans="1:24" x14ac:dyDescent="0.25">
      <c r="A1575">
        <f>VLOOKUP(Block[[#This Row],[No用]],SetNo[[No.用]:[vlookup 用]],2,FALSE)</f>
        <v>406</v>
      </c>
      <c r="B1575">
        <f>IF(ROW()=2,1,IF(A1574&lt;&gt;Block[[#This Row],[No]],1,B1574+1))</f>
        <v>2</v>
      </c>
      <c r="C1575" s="1" t="s">
        <v>589</v>
      </c>
      <c r="D1575" s="1" t="s">
        <v>540</v>
      </c>
      <c r="E1575" s="1" t="s">
        <v>77</v>
      </c>
      <c r="F1575" s="1" t="s">
        <v>78</v>
      </c>
      <c r="G1575" s="1" t="s">
        <v>542</v>
      </c>
      <c r="H1575" s="1" t="s">
        <v>543</v>
      </c>
      <c r="I1575">
        <v>1</v>
      </c>
      <c r="J1575" t="s">
        <v>15</v>
      </c>
      <c r="K1575" s="1" t="s">
        <v>175</v>
      </c>
      <c r="L1575" s="1" t="s">
        <v>162</v>
      </c>
      <c r="M1575">
        <v>27</v>
      </c>
      <c r="N1575">
        <v>0</v>
      </c>
      <c r="O1575">
        <v>0</v>
      </c>
      <c r="P1575">
        <v>0</v>
      </c>
      <c r="X1575" t="str">
        <f>Block[[#This Row],[服装]]&amp;Block[[#This Row],[名前]]&amp;Block[[#This Row],[レアリティ]]</f>
        <v>新年大将優ICONIC</v>
      </c>
    </row>
    <row r="1576" spans="1:24" x14ac:dyDescent="0.25">
      <c r="A1576">
        <f>VLOOKUP(Block[[#This Row],[No用]],SetNo[[No.用]:[vlookup 用]],2,FALSE)</f>
        <v>406</v>
      </c>
      <c r="B1576">
        <f>IF(ROW()=2,1,IF(A1575&lt;&gt;Block[[#This Row],[No]],1,B1575+1))</f>
        <v>3</v>
      </c>
      <c r="C1576" s="1" t="s">
        <v>589</v>
      </c>
      <c r="D1576" s="1" t="s">
        <v>540</v>
      </c>
      <c r="E1576" s="1" t="s">
        <v>77</v>
      </c>
      <c r="F1576" s="1" t="s">
        <v>78</v>
      </c>
      <c r="G1576" s="1" t="s">
        <v>542</v>
      </c>
      <c r="H1576" s="1" t="s">
        <v>543</v>
      </c>
      <c r="I1576">
        <v>1</v>
      </c>
      <c r="J1576" t="s">
        <v>15</v>
      </c>
      <c r="K1576" s="1" t="s">
        <v>247</v>
      </c>
      <c r="L1576" s="1" t="s">
        <v>162</v>
      </c>
      <c r="M1576">
        <v>25</v>
      </c>
      <c r="N1576">
        <v>0</v>
      </c>
      <c r="O1576">
        <v>0</v>
      </c>
      <c r="P1576">
        <v>0</v>
      </c>
      <c r="X1576" t="str">
        <f>Block[[#This Row],[服装]]&amp;Block[[#This Row],[名前]]&amp;Block[[#This Row],[レアリティ]]</f>
        <v>新年大将優ICONIC</v>
      </c>
    </row>
    <row r="1577" spans="1:24" x14ac:dyDescent="0.25">
      <c r="A1577">
        <f>VLOOKUP(Block[[#This Row],[No用]],SetNo[[No.用]:[vlookup 用]],2,FALSE)</f>
        <v>407</v>
      </c>
      <c r="B1577">
        <f>IF(ROW()=2,1,IF(A1576&lt;&gt;Block[[#This Row],[No]],1,B1576+1))</f>
        <v>1</v>
      </c>
      <c r="C1577" s="1" t="s">
        <v>729</v>
      </c>
      <c r="D1577" s="1" t="s">
        <v>540</v>
      </c>
      <c r="E1577" s="1" t="s">
        <v>73</v>
      </c>
      <c r="F1577" s="1" t="s">
        <v>78</v>
      </c>
      <c r="G1577" s="1" t="s">
        <v>542</v>
      </c>
      <c r="H1577" s="1" t="s">
        <v>543</v>
      </c>
      <c r="I1577">
        <v>1</v>
      </c>
      <c r="J1577" t="s">
        <v>15</v>
      </c>
      <c r="K1577" s="1" t="s">
        <v>174</v>
      </c>
      <c r="L1577" s="1" t="s">
        <v>162</v>
      </c>
      <c r="M1577">
        <v>27</v>
      </c>
      <c r="N1577">
        <v>0</v>
      </c>
      <c r="O1577">
        <v>0</v>
      </c>
      <c r="P1577">
        <v>0</v>
      </c>
      <c r="X1577" t="str">
        <f>Block[[#This Row],[服装]]&amp;Block[[#This Row],[名前]]&amp;Block[[#This Row],[レアリティ]]</f>
        <v>カンフー大将優ICONIC</v>
      </c>
    </row>
    <row r="1578" spans="1:24" x14ac:dyDescent="0.25">
      <c r="A1578">
        <f>VLOOKUP(Block[[#This Row],[No用]],SetNo[[No.用]:[vlookup 用]],2,FALSE)</f>
        <v>407</v>
      </c>
      <c r="B1578">
        <f>IF(ROW()=2,1,IF(A1577&lt;&gt;Block[[#This Row],[No]],1,B1577+1))</f>
        <v>2</v>
      </c>
      <c r="C1578" s="1" t="s">
        <v>729</v>
      </c>
      <c r="D1578" s="1" t="s">
        <v>540</v>
      </c>
      <c r="E1578" s="1" t="s">
        <v>73</v>
      </c>
      <c r="F1578" s="1" t="s">
        <v>78</v>
      </c>
      <c r="G1578" s="1" t="s">
        <v>542</v>
      </c>
      <c r="H1578" s="1" t="s">
        <v>543</v>
      </c>
      <c r="I1578">
        <v>1</v>
      </c>
      <c r="J1578" t="s">
        <v>15</v>
      </c>
      <c r="K1578" s="1" t="s">
        <v>175</v>
      </c>
      <c r="L1578" s="1" t="s">
        <v>162</v>
      </c>
      <c r="M1578">
        <v>27</v>
      </c>
      <c r="N1578">
        <v>0</v>
      </c>
      <c r="O1578">
        <v>0</v>
      </c>
      <c r="P1578">
        <v>0</v>
      </c>
      <c r="X1578" t="str">
        <f>Block[[#This Row],[服装]]&amp;Block[[#This Row],[名前]]&amp;Block[[#This Row],[レアリティ]]</f>
        <v>カンフー大将優ICONIC</v>
      </c>
    </row>
    <row r="1579" spans="1:24" x14ac:dyDescent="0.25">
      <c r="A1579">
        <f>VLOOKUP(Block[[#This Row],[No用]],SetNo[[No.用]:[vlookup 用]],2,FALSE)</f>
        <v>407</v>
      </c>
      <c r="B1579">
        <f>IF(ROW()=2,1,IF(A1578&lt;&gt;Block[[#This Row],[No]],1,B1578+1))</f>
        <v>3</v>
      </c>
      <c r="C1579" s="1" t="s">
        <v>729</v>
      </c>
      <c r="D1579" s="1" t="s">
        <v>540</v>
      </c>
      <c r="E1579" s="1" t="s">
        <v>73</v>
      </c>
      <c r="F1579" s="1" t="s">
        <v>78</v>
      </c>
      <c r="G1579" s="1" t="s">
        <v>542</v>
      </c>
      <c r="H1579" s="1" t="s">
        <v>543</v>
      </c>
      <c r="I1579">
        <v>1</v>
      </c>
      <c r="J1579" t="s">
        <v>15</v>
      </c>
      <c r="K1579" s="1" t="s">
        <v>247</v>
      </c>
      <c r="L1579" s="1" t="s">
        <v>162</v>
      </c>
      <c r="M1579">
        <v>25</v>
      </c>
      <c r="N1579">
        <v>0</v>
      </c>
      <c r="O1579">
        <v>0</v>
      </c>
      <c r="P1579">
        <v>0</v>
      </c>
      <c r="X1579" t="str">
        <f>Block[[#This Row],[服装]]&amp;Block[[#This Row],[名前]]&amp;Block[[#This Row],[レアリティ]]</f>
        <v>カンフー大将優ICONIC</v>
      </c>
    </row>
    <row r="1580" spans="1:24" x14ac:dyDescent="0.25">
      <c r="A1580">
        <f>VLOOKUP(Block[[#This Row],[No用]],SetNo[[No.用]:[vlookup 用]],2,FALSE)</f>
        <v>408</v>
      </c>
      <c r="B1580">
        <f>IF(ROW()=2,1,IF(A1579&lt;&gt;Block[[#This Row],[No]],1,B1579+1))</f>
        <v>1</v>
      </c>
      <c r="C1580" s="1" t="s">
        <v>902</v>
      </c>
      <c r="D1580" s="1" t="s">
        <v>540</v>
      </c>
      <c r="E1580" s="1" t="s">
        <v>90</v>
      </c>
      <c r="F1580" s="1" t="s">
        <v>78</v>
      </c>
      <c r="G1580" s="1" t="s">
        <v>542</v>
      </c>
      <c r="H1580" s="1" t="s">
        <v>543</v>
      </c>
      <c r="I1580">
        <v>1</v>
      </c>
      <c r="J1580" t="s">
        <v>15</v>
      </c>
      <c r="K1580" s="1" t="s">
        <v>174</v>
      </c>
      <c r="L1580" s="1" t="s">
        <v>178</v>
      </c>
      <c r="M1580">
        <v>30</v>
      </c>
      <c r="N1580">
        <v>0</v>
      </c>
      <c r="O1580">
        <v>0</v>
      </c>
      <c r="P1580">
        <v>0</v>
      </c>
      <c r="X1580" t="str">
        <f>Block[[#This Row],[服装]]&amp;Block[[#This Row],[名前]]&amp;Block[[#This Row],[レアリティ]]</f>
        <v>妖大将優ICONIC</v>
      </c>
    </row>
    <row r="1581" spans="1:24" x14ac:dyDescent="0.25">
      <c r="A1581">
        <f>VLOOKUP(Block[[#This Row],[No用]],SetNo[[No.用]:[vlookup 用]],2,FALSE)</f>
        <v>408</v>
      </c>
      <c r="B1581">
        <f>IF(ROW()=2,1,IF(A1580&lt;&gt;Block[[#This Row],[No]],1,B1580+1))</f>
        <v>2</v>
      </c>
      <c r="C1581" s="1" t="s">
        <v>902</v>
      </c>
      <c r="D1581" s="1" t="s">
        <v>540</v>
      </c>
      <c r="E1581" s="1" t="s">
        <v>90</v>
      </c>
      <c r="F1581" s="1" t="s">
        <v>78</v>
      </c>
      <c r="G1581" s="1" t="s">
        <v>542</v>
      </c>
      <c r="H1581" s="1" t="s">
        <v>543</v>
      </c>
      <c r="I1581">
        <v>1</v>
      </c>
      <c r="J1581" t="s">
        <v>15</v>
      </c>
      <c r="K1581" s="1" t="s">
        <v>175</v>
      </c>
      <c r="L1581" s="1" t="s">
        <v>178</v>
      </c>
      <c r="M1581">
        <v>30</v>
      </c>
      <c r="N1581">
        <v>0</v>
      </c>
      <c r="O1581">
        <v>0</v>
      </c>
      <c r="P1581">
        <v>0</v>
      </c>
      <c r="X1581" t="str">
        <f>Block[[#This Row],[服装]]&amp;Block[[#This Row],[名前]]&amp;Block[[#This Row],[レアリティ]]</f>
        <v>妖大将優ICONIC</v>
      </c>
    </row>
    <row r="1582" spans="1:24" x14ac:dyDescent="0.25">
      <c r="A1582">
        <f>VLOOKUP(Block[[#This Row],[No用]],SetNo[[No.用]:[vlookup 用]],2,FALSE)</f>
        <v>408</v>
      </c>
      <c r="B1582">
        <f>IF(ROW()=2,1,IF(A1581&lt;&gt;Block[[#This Row],[No]],1,B1581+1))</f>
        <v>3</v>
      </c>
      <c r="C1582" s="1" t="s">
        <v>902</v>
      </c>
      <c r="D1582" s="1" t="s">
        <v>540</v>
      </c>
      <c r="E1582" s="1" t="s">
        <v>90</v>
      </c>
      <c r="F1582" s="1" t="s">
        <v>78</v>
      </c>
      <c r="G1582" s="1" t="s">
        <v>542</v>
      </c>
      <c r="H1582" s="1" t="s">
        <v>543</v>
      </c>
      <c r="I1582">
        <v>1</v>
      </c>
      <c r="J1582" t="s">
        <v>15</v>
      </c>
      <c r="K1582" s="1" t="s">
        <v>247</v>
      </c>
      <c r="L1582" s="1" t="s">
        <v>162</v>
      </c>
      <c r="M1582">
        <v>25</v>
      </c>
      <c r="N1582">
        <v>0</v>
      </c>
      <c r="O1582">
        <v>0</v>
      </c>
      <c r="P1582">
        <v>0</v>
      </c>
      <c r="X1582" t="str">
        <f>Block[[#This Row],[服装]]&amp;Block[[#This Row],[名前]]&amp;Block[[#This Row],[レアリティ]]</f>
        <v>妖大将優ICONIC</v>
      </c>
    </row>
    <row r="1583" spans="1:24" x14ac:dyDescent="0.25">
      <c r="A1583">
        <f>VLOOKUP(Block[[#This Row],[No用]],SetNo[[No.用]:[vlookup 用]],2,FALSE)</f>
        <v>408</v>
      </c>
      <c r="B1583">
        <f>IF(ROW()=2,1,IF(A1582&lt;&gt;Block[[#This Row],[No]],1,B1582+1))</f>
        <v>4</v>
      </c>
      <c r="C1583" s="1" t="s">
        <v>902</v>
      </c>
      <c r="D1583" s="1" t="s">
        <v>540</v>
      </c>
      <c r="E1583" s="1" t="s">
        <v>90</v>
      </c>
      <c r="F1583" s="1" t="s">
        <v>78</v>
      </c>
      <c r="G1583" s="1" t="s">
        <v>542</v>
      </c>
      <c r="H1583" s="1" t="s">
        <v>543</v>
      </c>
      <c r="I1583">
        <v>1</v>
      </c>
      <c r="J1583" t="s">
        <v>15</v>
      </c>
      <c r="K1583" s="1" t="s">
        <v>183</v>
      </c>
      <c r="L1583" s="1" t="s">
        <v>224</v>
      </c>
      <c r="M1583">
        <v>49</v>
      </c>
      <c r="N1583">
        <v>0</v>
      </c>
      <c r="O1583">
        <v>59</v>
      </c>
      <c r="P1583">
        <v>0</v>
      </c>
      <c r="X1583" t="str">
        <f>Block[[#This Row],[服装]]&amp;Block[[#This Row],[名前]]&amp;Block[[#This Row],[レアリティ]]</f>
        <v>妖大将優ICONIC</v>
      </c>
    </row>
    <row r="1584" spans="1:24" x14ac:dyDescent="0.25">
      <c r="A1584">
        <f>VLOOKUP(Block[[#This Row],[No用]],SetNo[[No.用]:[vlookup 用]],2,FALSE)</f>
        <v>409</v>
      </c>
      <c r="B1584">
        <f>IF(ROW()=2,1,IF(A1583&lt;&gt;Block[[#This Row],[No]],1,B1583+1))</f>
        <v>1</v>
      </c>
      <c r="C1584" s="1" t="s">
        <v>1719</v>
      </c>
      <c r="D1584" s="1" t="s">
        <v>540</v>
      </c>
      <c r="E1584" s="1" t="s">
        <v>77</v>
      </c>
      <c r="F1584" s="1" t="s">
        <v>78</v>
      </c>
      <c r="G1584" s="1" t="s">
        <v>542</v>
      </c>
      <c r="H1584" s="1" t="s">
        <v>543</v>
      </c>
      <c r="I1584">
        <v>1</v>
      </c>
      <c r="J1584" t="s">
        <v>15</v>
      </c>
      <c r="K1584" s="1" t="s">
        <v>174</v>
      </c>
      <c r="L1584" s="1" t="s">
        <v>178</v>
      </c>
      <c r="M1584">
        <v>30</v>
      </c>
      <c r="N1584">
        <v>0</v>
      </c>
      <c r="O1584">
        <v>0</v>
      </c>
      <c r="P1584">
        <v>0</v>
      </c>
      <c r="X1584" t="str">
        <f>Block[[#This Row],[服装]]&amp;Block[[#This Row],[名前]]&amp;Block[[#This Row],[レアリティ]]</f>
        <v>梅雨2大将優ICONIC</v>
      </c>
    </row>
    <row r="1585" spans="1:24" x14ac:dyDescent="0.25">
      <c r="A1585">
        <f>VLOOKUP(Block[[#This Row],[No用]],SetNo[[No.用]:[vlookup 用]],2,FALSE)</f>
        <v>409</v>
      </c>
      <c r="B1585">
        <f>IF(ROW()=2,1,IF(A1584&lt;&gt;Block[[#This Row],[No]],1,B1584+1))</f>
        <v>2</v>
      </c>
      <c r="C1585" s="1" t="s">
        <v>1719</v>
      </c>
      <c r="D1585" s="1" t="s">
        <v>540</v>
      </c>
      <c r="E1585" s="1" t="s">
        <v>77</v>
      </c>
      <c r="F1585" s="1" t="s">
        <v>78</v>
      </c>
      <c r="G1585" s="1" t="s">
        <v>542</v>
      </c>
      <c r="H1585" s="1" t="s">
        <v>543</v>
      </c>
      <c r="I1585">
        <v>1</v>
      </c>
      <c r="J1585" t="s">
        <v>15</v>
      </c>
      <c r="K1585" s="1" t="s">
        <v>175</v>
      </c>
      <c r="L1585" s="1" t="s">
        <v>178</v>
      </c>
      <c r="M1585">
        <v>30</v>
      </c>
      <c r="N1585">
        <v>0</v>
      </c>
      <c r="O1585">
        <v>0</v>
      </c>
      <c r="P1585">
        <v>0</v>
      </c>
      <c r="X1585" t="str">
        <f>Block[[#This Row],[服装]]&amp;Block[[#This Row],[名前]]&amp;Block[[#This Row],[レアリティ]]</f>
        <v>梅雨2大将優ICONIC</v>
      </c>
    </row>
    <row r="1586" spans="1:24" x14ac:dyDescent="0.25">
      <c r="A1586">
        <f>VLOOKUP(Block[[#This Row],[No用]],SetNo[[No.用]:[vlookup 用]],2,FALSE)</f>
        <v>409</v>
      </c>
      <c r="B1586">
        <f>IF(ROW()=2,1,IF(A1585&lt;&gt;Block[[#This Row],[No]],1,B1585+1))</f>
        <v>3</v>
      </c>
      <c r="C1586" s="1" t="s">
        <v>1719</v>
      </c>
      <c r="D1586" s="1" t="s">
        <v>540</v>
      </c>
      <c r="E1586" s="1" t="s">
        <v>77</v>
      </c>
      <c r="F1586" s="1" t="s">
        <v>78</v>
      </c>
      <c r="G1586" s="1" t="s">
        <v>542</v>
      </c>
      <c r="H1586" s="1" t="s">
        <v>543</v>
      </c>
      <c r="I1586">
        <v>1</v>
      </c>
      <c r="J1586" t="s">
        <v>15</v>
      </c>
      <c r="K1586" s="1" t="s">
        <v>247</v>
      </c>
      <c r="L1586" s="1" t="s">
        <v>162</v>
      </c>
      <c r="M1586">
        <v>25</v>
      </c>
      <c r="N1586">
        <v>0</v>
      </c>
      <c r="O1586">
        <v>0</v>
      </c>
      <c r="P1586">
        <v>0</v>
      </c>
      <c r="X1586" t="str">
        <f>Block[[#This Row],[服装]]&amp;Block[[#This Row],[名前]]&amp;Block[[#This Row],[レアリティ]]</f>
        <v>梅雨2大将優ICONIC</v>
      </c>
    </row>
    <row r="1587" spans="1:24" x14ac:dyDescent="0.25">
      <c r="A1587">
        <f>VLOOKUP(Block[[#This Row],[No用]],SetNo[[No.用]:[vlookup 用]],2,FALSE)</f>
        <v>410</v>
      </c>
      <c r="B1587">
        <f>IF(ROW()=2,1,IF(A1586&lt;&gt;Block[[#This Row],[No]],1,B1586+1))</f>
        <v>1</v>
      </c>
      <c r="C1587" t="s">
        <v>108</v>
      </c>
      <c r="D1587" s="1" t="s">
        <v>545</v>
      </c>
      <c r="E1587" s="1" t="s">
        <v>90</v>
      </c>
      <c r="F1587" s="1" t="s">
        <v>78</v>
      </c>
      <c r="G1587" s="1" t="s">
        <v>542</v>
      </c>
      <c r="H1587" t="s">
        <v>71</v>
      </c>
      <c r="I1587">
        <v>1</v>
      </c>
      <c r="J1587" t="s">
        <v>15</v>
      </c>
      <c r="K1587" s="1" t="s">
        <v>174</v>
      </c>
      <c r="L1587" s="1" t="s">
        <v>162</v>
      </c>
      <c r="M1587">
        <v>28</v>
      </c>
      <c r="N1587">
        <v>0</v>
      </c>
      <c r="O1587">
        <v>0</v>
      </c>
      <c r="P1587">
        <v>0</v>
      </c>
      <c r="X1587" t="str">
        <f>Block[[#This Row],[服装]]&amp;Block[[#This Row],[名前]]&amp;Block[[#This Row],[レアリティ]]</f>
        <v>ユニフォーム沼井和馬ICONIC</v>
      </c>
    </row>
    <row r="1588" spans="1:24" x14ac:dyDescent="0.25">
      <c r="A1588">
        <f>VLOOKUP(Block[[#This Row],[No用]],SetNo[[No.用]:[vlookup 用]],2,FALSE)</f>
        <v>410</v>
      </c>
      <c r="B1588">
        <f>IF(ROW()=2,1,IF(A1587&lt;&gt;Block[[#This Row],[No]],1,B1587+1))</f>
        <v>2</v>
      </c>
      <c r="C1588" t="s">
        <v>108</v>
      </c>
      <c r="D1588" s="1" t="s">
        <v>545</v>
      </c>
      <c r="E1588" s="1" t="s">
        <v>90</v>
      </c>
      <c r="F1588" s="1" t="s">
        <v>78</v>
      </c>
      <c r="G1588" s="1" t="s">
        <v>542</v>
      </c>
      <c r="H1588" t="s">
        <v>71</v>
      </c>
      <c r="I1588">
        <v>1</v>
      </c>
      <c r="J1588" t="s">
        <v>15</v>
      </c>
      <c r="K1588" s="1" t="s">
        <v>175</v>
      </c>
      <c r="L1588" s="1" t="s">
        <v>162</v>
      </c>
      <c r="M1588">
        <v>27</v>
      </c>
      <c r="N1588">
        <v>0</v>
      </c>
      <c r="O1588">
        <v>0</v>
      </c>
      <c r="P1588">
        <v>0</v>
      </c>
      <c r="X1588" t="str">
        <f>Block[[#This Row],[服装]]&amp;Block[[#This Row],[名前]]&amp;Block[[#This Row],[レアリティ]]</f>
        <v>ユニフォーム沼井和馬ICONIC</v>
      </c>
    </row>
    <row r="1589" spans="1:24" x14ac:dyDescent="0.25">
      <c r="A1589">
        <f>VLOOKUP(Block[[#This Row],[No用]],SetNo[[No.用]:[vlookup 用]],2,FALSE)</f>
        <v>410</v>
      </c>
      <c r="B1589">
        <f>IF(ROW()=2,1,IF(A1588&lt;&gt;Block[[#This Row],[No]],1,B1588+1))</f>
        <v>3</v>
      </c>
      <c r="C1589" t="s">
        <v>108</v>
      </c>
      <c r="D1589" s="1" t="s">
        <v>545</v>
      </c>
      <c r="E1589" s="1" t="s">
        <v>90</v>
      </c>
      <c r="F1589" s="1" t="s">
        <v>78</v>
      </c>
      <c r="G1589" s="1" t="s">
        <v>542</v>
      </c>
      <c r="H1589" t="s">
        <v>71</v>
      </c>
      <c r="I1589">
        <v>1</v>
      </c>
      <c r="J1589" t="s">
        <v>15</v>
      </c>
      <c r="K1589" s="1" t="s">
        <v>177</v>
      </c>
      <c r="L1589" s="1" t="s">
        <v>162</v>
      </c>
      <c r="M1589">
        <v>27</v>
      </c>
      <c r="N1589">
        <v>0</v>
      </c>
      <c r="O1589">
        <v>0</v>
      </c>
      <c r="P1589">
        <v>0</v>
      </c>
      <c r="X1589" t="str">
        <f>Block[[#This Row],[服装]]&amp;Block[[#This Row],[名前]]&amp;Block[[#This Row],[レアリティ]]</f>
        <v>ユニフォーム沼井和馬ICONIC</v>
      </c>
    </row>
    <row r="1590" spans="1:24" x14ac:dyDescent="0.25">
      <c r="A1590">
        <f>VLOOKUP(Block[[#This Row],[No用]],SetNo[[No.用]:[vlookup 用]],2,FALSE)</f>
        <v>410</v>
      </c>
      <c r="B1590">
        <f>IF(ROW()=2,1,IF(A1589&lt;&gt;Block[[#This Row],[No]],1,B1589+1))</f>
        <v>4</v>
      </c>
      <c r="C1590" t="s">
        <v>108</v>
      </c>
      <c r="D1590" s="1" t="s">
        <v>545</v>
      </c>
      <c r="E1590" s="1" t="s">
        <v>90</v>
      </c>
      <c r="F1590" s="1" t="s">
        <v>78</v>
      </c>
      <c r="G1590" s="1" t="s">
        <v>542</v>
      </c>
      <c r="H1590" t="s">
        <v>71</v>
      </c>
      <c r="I1590">
        <v>1</v>
      </c>
      <c r="J1590" t="s">
        <v>15</v>
      </c>
      <c r="K1590" s="1" t="s">
        <v>247</v>
      </c>
      <c r="L1590" s="1" t="s">
        <v>162</v>
      </c>
      <c r="M1590">
        <v>27</v>
      </c>
      <c r="N1590">
        <v>0</v>
      </c>
      <c r="O1590">
        <v>0</v>
      </c>
      <c r="P1590">
        <v>0</v>
      </c>
      <c r="X1590" t="str">
        <f>Block[[#This Row],[服装]]&amp;Block[[#This Row],[名前]]&amp;Block[[#This Row],[レアリティ]]</f>
        <v>ユニフォーム沼井和馬ICONIC</v>
      </c>
    </row>
    <row r="1591" spans="1:24" x14ac:dyDescent="0.25">
      <c r="A1591">
        <f>VLOOKUP(Block[[#This Row],[No用]],SetNo[[No.用]:[vlookup 用]],2,FALSE)</f>
        <v>411</v>
      </c>
      <c r="B1591">
        <f>IF(ROW()=2,1,IF(A1590&lt;&gt;Block[[#This Row],[No]],1,B1590+1))</f>
        <v>1</v>
      </c>
      <c r="C1591" t="s">
        <v>108</v>
      </c>
      <c r="D1591" s="1" t="s">
        <v>556</v>
      </c>
      <c r="E1591" s="1" t="s">
        <v>90</v>
      </c>
      <c r="F1591" s="1" t="s">
        <v>78</v>
      </c>
      <c r="G1591" s="1" t="s">
        <v>542</v>
      </c>
      <c r="H1591" t="s">
        <v>71</v>
      </c>
      <c r="I1591">
        <v>1</v>
      </c>
      <c r="J1591" t="s">
        <v>15</v>
      </c>
      <c r="K1591" s="1" t="s">
        <v>174</v>
      </c>
      <c r="L1591" s="1" t="s">
        <v>162</v>
      </c>
      <c r="M1591">
        <v>29</v>
      </c>
      <c r="N1591">
        <v>0</v>
      </c>
      <c r="O1591">
        <v>0</v>
      </c>
      <c r="P1591">
        <v>0</v>
      </c>
      <c r="X1591" t="str">
        <f>Block[[#This Row],[服装]]&amp;Block[[#This Row],[名前]]&amp;Block[[#This Row],[レアリティ]]</f>
        <v>ユニフォーム潜尚保ICONIC</v>
      </c>
    </row>
    <row r="1592" spans="1:24" x14ac:dyDescent="0.25">
      <c r="A1592">
        <f>VLOOKUP(Block[[#This Row],[No用]],SetNo[[No.用]:[vlookup 用]],2,FALSE)</f>
        <v>411</v>
      </c>
      <c r="B1592">
        <f>IF(ROW()=2,1,IF(A1591&lt;&gt;Block[[#This Row],[No]],1,B1591+1))</f>
        <v>2</v>
      </c>
      <c r="C1592" t="s">
        <v>108</v>
      </c>
      <c r="D1592" s="1" t="s">
        <v>556</v>
      </c>
      <c r="E1592" s="1" t="s">
        <v>90</v>
      </c>
      <c r="F1592" s="1" t="s">
        <v>78</v>
      </c>
      <c r="G1592" s="1" t="s">
        <v>542</v>
      </c>
      <c r="H1592" t="s">
        <v>71</v>
      </c>
      <c r="I1592">
        <v>1</v>
      </c>
      <c r="J1592" t="s">
        <v>15</v>
      </c>
      <c r="K1592" s="1" t="s">
        <v>175</v>
      </c>
      <c r="L1592" s="1" t="s">
        <v>162</v>
      </c>
      <c r="M1592">
        <v>29</v>
      </c>
      <c r="N1592">
        <v>0</v>
      </c>
      <c r="O1592">
        <v>0</v>
      </c>
      <c r="P1592">
        <v>0</v>
      </c>
      <c r="X1592" t="str">
        <f>Block[[#This Row],[服装]]&amp;Block[[#This Row],[名前]]&amp;Block[[#This Row],[レアリティ]]</f>
        <v>ユニフォーム潜尚保ICONIC</v>
      </c>
    </row>
    <row r="1593" spans="1:24" x14ac:dyDescent="0.25">
      <c r="A1593">
        <f>VLOOKUP(Block[[#This Row],[No用]],SetNo[[No.用]:[vlookup 用]],2,FALSE)</f>
        <v>412</v>
      </c>
      <c r="B1593">
        <f>IF(ROW()=2,1,IF(A1592&lt;&gt;Block[[#This Row],[No]],1,B1592+1))</f>
        <v>1</v>
      </c>
      <c r="C1593" s="1" t="s">
        <v>669</v>
      </c>
      <c r="D1593" s="1" t="s">
        <v>556</v>
      </c>
      <c r="E1593" s="1" t="s">
        <v>77</v>
      </c>
      <c r="F1593" s="1" t="s">
        <v>78</v>
      </c>
      <c r="G1593" s="1" t="s">
        <v>542</v>
      </c>
      <c r="H1593" s="1" t="s">
        <v>543</v>
      </c>
      <c r="I1593">
        <v>1</v>
      </c>
      <c r="J1593" t="s">
        <v>15</v>
      </c>
      <c r="K1593" s="1" t="s">
        <v>174</v>
      </c>
      <c r="L1593" s="1" t="s">
        <v>162</v>
      </c>
      <c r="M1593">
        <v>29</v>
      </c>
      <c r="N1593">
        <v>0</v>
      </c>
      <c r="O1593">
        <v>0</v>
      </c>
      <c r="P1593">
        <v>0</v>
      </c>
      <c r="X1593" t="str">
        <f>Block[[#This Row],[服装]]&amp;Block[[#This Row],[名前]]&amp;Block[[#This Row],[レアリティ]]</f>
        <v>バーガー潜尚保ICONIC</v>
      </c>
    </row>
    <row r="1594" spans="1:24" x14ac:dyDescent="0.25">
      <c r="A1594">
        <f>VLOOKUP(Block[[#This Row],[No用]],SetNo[[No.用]:[vlookup 用]],2,FALSE)</f>
        <v>412</v>
      </c>
      <c r="B1594">
        <f>IF(ROW()=2,1,IF(A1593&lt;&gt;Block[[#This Row],[No]],1,B1593+1))</f>
        <v>2</v>
      </c>
      <c r="C1594" s="1" t="s">
        <v>669</v>
      </c>
      <c r="D1594" s="1" t="s">
        <v>556</v>
      </c>
      <c r="E1594" s="1" t="s">
        <v>77</v>
      </c>
      <c r="F1594" s="1" t="s">
        <v>78</v>
      </c>
      <c r="G1594" s="1" t="s">
        <v>542</v>
      </c>
      <c r="H1594" s="1" t="s">
        <v>543</v>
      </c>
      <c r="I1594">
        <v>1</v>
      </c>
      <c r="J1594" t="s">
        <v>15</v>
      </c>
      <c r="K1594" s="1" t="s">
        <v>175</v>
      </c>
      <c r="L1594" s="1" t="s">
        <v>162</v>
      </c>
      <c r="M1594">
        <v>29</v>
      </c>
      <c r="N1594">
        <v>0</v>
      </c>
      <c r="O1594">
        <v>0</v>
      </c>
      <c r="P1594">
        <v>0</v>
      </c>
      <c r="X1594" t="str">
        <f>Block[[#This Row],[服装]]&amp;Block[[#This Row],[名前]]&amp;Block[[#This Row],[レアリティ]]</f>
        <v>バーガー潜尚保ICONIC</v>
      </c>
    </row>
    <row r="1595" spans="1:24" x14ac:dyDescent="0.25">
      <c r="A1595">
        <f>VLOOKUP(Block[[#This Row],[No用]],SetNo[[No.用]:[vlookup 用]],2,FALSE)</f>
        <v>413</v>
      </c>
      <c r="B1595">
        <f>IF(ROW()=2,1,IF(A1594&lt;&gt;Block[[#This Row],[No]],1,B1594+1))</f>
        <v>1</v>
      </c>
      <c r="C1595" s="1" t="s">
        <v>1364</v>
      </c>
      <c r="D1595" s="1" t="s">
        <v>556</v>
      </c>
      <c r="E1595" s="1" t="s">
        <v>73</v>
      </c>
      <c r="F1595" s="1" t="s">
        <v>78</v>
      </c>
      <c r="G1595" s="1" t="s">
        <v>542</v>
      </c>
      <c r="H1595" s="1" t="s">
        <v>543</v>
      </c>
      <c r="I1595">
        <v>1</v>
      </c>
      <c r="J1595" t="s">
        <v>15</v>
      </c>
      <c r="K1595" s="1" t="s">
        <v>174</v>
      </c>
      <c r="L1595" s="1" t="s">
        <v>173</v>
      </c>
      <c r="M1595">
        <v>36</v>
      </c>
      <c r="N1595">
        <v>0</v>
      </c>
      <c r="O1595">
        <v>0</v>
      </c>
      <c r="P1595">
        <v>0</v>
      </c>
      <c r="X1595" t="str">
        <f>Block[[#This Row],[服装]]&amp;Block[[#This Row],[名前]]&amp;Block[[#This Row],[レアリティ]]</f>
        <v>寝正月潜尚保ICONIC</v>
      </c>
    </row>
    <row r="1596" spans="1:24" x14ac:dyDescent="0.25">
      <c r="A1596">
        <f>VLOOKUP(Block[[#This Row],[No用]],SetNo[[No.用]:[vlookup 用]],2,FALSE)</f>
        <v>413</v>
      </c>
      <c r="B1596">
        <f>IF(ROW()=2,1,IF(A1595&lt;&gt;Block[[#This Row],[No]],1,B1595+1))</f>
        <v>2</v>
      </c>
      <c r="C1596" s="1" t="s">
        <v>1364</v>
      </c>
      <c r="D1596" s="1" t="s">
        <v>556</v>
      </c>
      <c r="E1596" s="1" t="s">
        <v>73</v>
      </c>
      <c r="F1596" s="1" t="s">
        <v>78</v>
      </c>
      <c r="G1596" s="1" t="s">
        <v>542</v>
      </c>
      <c r="H1596" s="1" t="s">
        <v>543</v>
      </c>
      <c r="I1596">
        <v>1</v>
      </c>
      <c r="J1596" t="s">
        <v>15</v>
      </c>
      <c r="K1596" s="1" t="s">
        <v>175</v>
      </c>
      <c r="L1596" s="1" t="s">
        <v>173</v>
      </c>
      <c r="M1596">
        <v>36</v>
      </c>
      <c r="N1596">
        <v>0</v>
      </c>
      <c r="O1596">
        <v>0</v>
      </c>
      <c r="P1596">
        <v>0</v>
      </c>
      <c r="X1596" t="str">
        <f>Block[[#This Row],[服装]]&amp;Block[[#This Row],[名前]]&amp;Block[[#This Row],[レアリティ]]</f>
        <v>寝正月潜尚保ICONIC</v>
      </c>
    </row>
    <row r="1597" spans="1:24" x14ac:dyDescent="0.25">
      <c r="A1597">
        <f>VLOOKUP(Block[[#This Row],[No用]],SetNo[[No.用]:[vlookup 用]],2,FALSE)</f>
        <v>414</v>
      </c>
      <c r="B1597">
        <f>IF(ROW()=2,1,IF(A1596&lt;&gt;Block[[#This Row],[No]],1,B1596+1))</f>
        <v>1</v>
      </c>
      <c r="C1597" t="s">
        <v>108</v>
      </c>
      <c r="D1597" s="1" t="s">
        <v>558</v>
      </c>
      <c r="E1597" s="1" t="s">
        <v>90</v>
      </c>
      <c r="F1597" s="1" t="s">
        <v>78</v>
      </c>
      <c r="G1597" s="1" t="s">
        <v>542</v>
      </c>
      <c r="H1597" t="s">
        <v>71</v>
      </c>
      <c r="I1597">
        <v>1</v>
      </c>
      <c r="J1597" t="s">
        <v>15</v>
      </c>
      <c r="K1597" s="1" t="s">
        <v>174</v>
      </c>
      <c r="L1597" s="1" t="s">
        <v>173</v>
      </c>
      <c r="M1597">
        <v>33</v>
      </c>
      <c r="N1597">
        <v>0</v>
      </c>
      <c r="O1597">
        <v>0</v>
      </c>
      <c r="P1597">
        <v>0</v>
      </c>
      <c r="X1597" t="str">
        <f>Block[[#This Row],[服装]]&amp;Block[[#This Row],[名前]]&amp;Block[[#This Row],[レアリティ]]</f>
        <v>ユニフォーム高千穂恵也ICONIC</v>
      </c>
    </row>
    <row r="1598" spans="1:24" x14ac:dyDescent="0.25">
      <c r="A1598">
        <f>VLOOKUP(Block[[#This Row],[No用]],SetNo[[No.用]:[vlookup 用]],2,FALSE)</f>
        <v>414</v>
      </c>
      <c r="B1598">
        <f>IF(ROW()=2,1,IF(A1597&lt;&gt;Block[[#This Row],[No]],1,B1597+1))</f>
        <v>2</v>
      </c>
      <c r="C1598" t="s">
        <v>108</v>
      </c>
      <c r="D1598" s="1" t="s">
        <v>558</v>
      </c>
      <c r="E1598" s="1" t="s">
        <v>90</v>
      </c>
      <c r="F1598" s="1" t="s">
        <v>78</v>
      </c>
      <c r="G1598" s="1" t="s">
        <v>542</v>
      </c>
      <c r="H1598" t="s">
        <v>71</v>
      </c>
      <c r="I1598">
        <v>1</v>
      </c>
      <c r="J1598" t="s">
        <v>15</v>
      </c>
      <c r="K1598" s="1" t="s">
        <v>175</v>
      </c>
      <c r="L1598" s="1" t="s">
        <v>162</v>
      </c>
      <c r="M1598">
        <v>27</v>
      </c>
      <c r="N1598">
        <v>0</v>
      </c>
      <c r="O1598">
        <v>0</v>
      </c>
      <c r="P1598">
        <v>0</v>
      </c>
      <c r="X1598" t="str">
        <f>Block[[#This Row],[服装]]&amp;Block[[#This Row],[名前]]&amp;Block[[#This Row],[レアリティ]]</f>
        <v>ユニフォーム高千穂恵也ICONIC</v>
      </c>
    </row>
    <row r="1599" spans="1:24" x14ac:dyDescent="0.25">
      <c r="A1599">
        <f>VLOOKUP(Block[[#This Row],[No用]],SetNo[[No.用]:[vlookup 用]],2,FALSE)</f>
        <v>414</v>
      </c>
      <c r="B1599">
        <f>IF(ROW()=2,1,IF(A1598&lt;&gt;Block[[#This Row],[No]],1,B1598+1))</f>
        <v>3</v>
      </c>
      <c r="C1599" t="s">
        <v>108</v>
      </c>
      <c r="D1599" s="1" t="s">
        <v>558</v>
      </c>
      <c r="E1599" s="1" t="s">
        <v>90</v>
      </c>
      <c r="F1599" s="1" t="s">
        <v>78</v>
      </c>
      <c r="G1599" s="1" t="s">
        <v>542</v>
      </c>
      <c r="H1599" t="s">
        <v>71</v>
      </c>
      <c r="I1599">
        <v>1</v>
      </c>
      <c r="J1599" t="s">
        <v>15</v>
      </c>
      <c r="K1599" s="1" t="s">
        <v>177</v>
      </c>
      <c r="L1599" s="1" t="s">
        <v>162</v>
      </c>
      <c r="M1599">
        <v>27</v>
      </c>
      <c r="N1599">
        <v>0</v>
      </c>
      <c r="O1599">
        <v>0</v>
      </c>
      <c r="P1599">
        <v>0</v>
      </c>
      <c r="X1599" t="str">
        <f>Block[[#This Row],[服装]]&amp;Block[[#This Row],[名前]]&amp;Block[[#This Row],[レアリティ]]</f>
        <v>ユニフォーム高千穂恵也ICONIC</v>
      </c>
    </row>
    <row r="1600" spans="1:24" x14ac:dyDescent="0.25">
      <c r="A1600">
        <f>VLOOKUP(Block[[#This Row],[No用]],SetNo[[No.用]:[vlookup 用]],2,FALSE)</f>
        <v>414</v>
      </c>
      <c r="B1600">
        <f>IF(ROW()=2,1,IF(A1599&lt;&gt;Block[[#This Row],[No]],1,B1599+1))</f>
        <v>4</v>
      </c>
      <c r="C1600" t="s">
        <v>108</v>
      </c>
      <c r="D1600" s="1" t="s">
        <v>558</v>
      </c>
      <c r="E1600" s="1" t="s">
        <v>90</v>
      </c>
      <c r="F1600" s="1" t="s">
        <v>78</v>
      </c>
      <c r="G1600" s="1" t="s">
        <v>542</v>
      </c>
      <c r="H1600" t="s">
        <v>71</v>
      </c>
      <c r="I1600">
        <v>1</v>
      </c>
      <c r="J1600" t="s">
        <v>15</v>
      </c>
      <c r="K1600" s="1" t="s">
        <v>247</v>
      </c>
      <c r="L1600" s="1" t="s">
        <v>162</v>
      </c>
      <c r="M1600">
        <v>27</v>
      </c>
      <c r="N1600">
        <v>0</v>
      </c>
      <c r="O1600">
        <v>0</v>
      </c>
      <c r="P1600">
        <v>0</v>
      </c>
      <c r="X1600" t="str">
        <f>Block[[#This Row],[服装]]&amp;Block[[#This Row],[名前]]&amp;Block[[#This Row],[レアリティ]]</f>
        <v>ユニフォーム高千穂恵也ICONIC</v>
      </c>
    </row>
    <row r="1601" spans="1:24" x14ac:dyDescent="0.25">
      <c r="A1601">
        <f>VLOOKUP(Block[[#This Row],[No用]],SetNo[[No.用]:[vlookup 用]],2,FALSE)</f>
        <v>415</v>
      </c>
      <c r="B1601">
        <f>IF(ROW()=2,1,IF(A1600&lt;&gt;Block[[#This Row],[No]],1,B1600+1))</f>
        <v>1</v>
      </c>
      <c r="C1601" t="s">
        <v>108</v>
      </c>
      <c r="D1601" s="1" t="s">
        <v>560</v>
      </c>
      <c r="E1601" s="1" t="s">
        <v>90</v>
      </c>
      <c r="F1601" s="1" t="s">
        <v>82</v>
      </c>
      <c r="G1601" s="1" t="s">
        <v>542</v>
      </c>
      <c r="H1601" t="s">
        <v>71</v>
      </c>
      <c r="I1601">
        <v>1</v>
      </c>
      <c r="J1601" t="s">
        <v>15</v>
      </c>
      <c r="K1601" s="1" t="s">
        <v>174</v>
      </c>
      <c r="L1601" s="1" t="s">
        <v>162</v>
      </c>
      <c r="M1601">
        <v>28</v>
      </c>
      <c r="N1601">
        <v>0</v>
      </c>
      <c r="O1601">
        <v>0</v>
      </c>
      <c r="P1601">
        <v>0</v>
      </c>
      <c r="X1601" t="str">
        <f>Block[[#This Row],[服装]]&amp;Block[[#This Row],[名前]]&amp;Block[[#This Row],[レアリティ]]</f>
        <v>ユニフォーム広尾倖児ICONIC</v>
      </c>
    </row>
    <row r="1602" spans="1:24" x14ac:dyDescent="0.25">
      <c r="A1602">
        <f>VLOOKUP(Block[[#This Row],[No用]],SetNo[[No.用]:[vlookup 用]],2,FALSE)</f>
        <v>415</v>
      </c>
      <c r="B1602">
        <f>IF(ROW()=2,1,IF(A1601&lt;&gt;Block[[#This Row],[No]],1,B1601+1))</f>
        <v>2</v>
      </c>
      <c r="C1602" t="s">
        <v>108</v>
      </c>
      <c r="D1602" s="1" t="s">
        <v>560</v>
      </c>
      <c r="E1602" s="1" t="s">
        <v>90</v>
      </c>
      <c r="F1602" s="1" t="s">
        <v>82</v>
      </c>
      <c r="G1602" s="1" t="s">
        <v>542</v>
      </c>
      <c r="H1602" t="s">
        <v>71</v>
      </c>
      <c r="I1602">
        <v>1</v>
      </c>
      <c r="J1602" t="s">
        <v>15</v>
      </c>
      <c r="K1602" s="1" t="s">
        <v>175</v>
      </c>
      <c r="L1602" s="1" t="s">
        <v>162</v>
      </c>
      <c r="M1602">
        <v>28</v>
      </c>
      <c r="N1602">
        <v>0</v>
      </c>
      <c r="O1602">
        <v>0</v>
      </c>
      <c r="P1602">
        <v>0</v>
      </c>
      <c r="X1602" t="str">
        <f>Block[[#This Row],[服装]]&amp;Block[[#This Row],[名前]]&amp;Block[[#This Row],[レアリティ]]</f>
        <v>ユニフォーム広尾倖児ICONIC</v>
      </c>
    </row>
    <row r="1603" spans="1:24" x14ac:dyDescent="0.25">
      <c r="A1603">
        <f>VLOOKUP(Block[[#This Row],[No用]],SetNo[[No.用]:[vlookup 用]],2,FALSE)</f>
        <v>415</v>
      </c>
      <c r="B1603">
        <f>IF(ROW()=2,1,IF(A1602&lt;&gt;Block[[#This Row],[No]],1,B1602+1))</f>
        <v>3</v>
      </c>
      <c r="C1603" t="s">
        <v>108</v>
      </c>
      <c r="D1603" s="1" t="s">
        <v>560</v>
      </c>
      <c r="E1603" s="1" t="s">
        <v>90</v>
      </c>
      <c r="F1603" s="1" t="s">
        <v>82</v>
      </c>
      <c r="G1603" s="1" t="s">
        <v>542</v>
      </c>
      <c r="H1603" t="s">
        <v>71</v>
      </c>
      <c r="I1603">
        <v>1</v>
      </c>
      <c r="J1603" t="s">
        <v>15</v>
      </c>
      <c r="K1603" s="1" t="s">
        <v>177</v>
      </c>
      <c r="L1603" s="1" t="s">
        <v>162</v>
      </c>
      <c r="M1603">
        <v>28</v>
      </c>
      <c r="N1603">
        <v>0</v>
      </c>
      <c r="O1603">
        <v>0</v>
      </c>
      <c r="P1603">
        <v>0</v>
      </c>
      <c r="X1603" t="str">
        <f>Block[[#This Row],[服装]]&amp;Block[[#This Row],[名前]]&amp;Block[[#This Row],[レアリティ]]</f>
        <v>ユニフォーム広尾倖児ICONIC</v>
      </c>
    </row>
    <row r="1604" spans="1:24" x14ac:dyDescent="0.25">
      <c r="A1604">
        <f>VLOOKUP(Block[[#This Row],[No用]],SetNo[[No.用]:[vlookup 用]],2,FALSE)</f>
        <v>415</v>
      </c>
      <c r="B1604">
        <f>IF(ROW()=2,1,IF(A1603&lt;&gt;Block[[#This Row],[No]],1,B1603+1))</f>
        <v>4</v>
      </c>
      <c r="C1604" t="s">
        <v>108</v>
      </c>
      <c r="D1604" s="1" t="s">
        <v>560</v>
      </c>
      <c r="E1604" s="1" t="s">
        <v>90</v>
      </c>
      <c r="F1604" s="1" t="s">
        <v>82</v>
      </c>
      <c r="G1604" s="1" t="s">
        <v>542</v>
      </c>
      <c r="H1604" t="s">
        <v>71</v>
      </c>
      <c r="I1604">
        <v>1</v>
      </c>
      <c r="J1604" t="s">
        <v>15</v>
      </c>
      <c r="K1604" s="1" t="s">
        <v>247</v>
      </c>
      <c r="L1604" s="1" t="s">
        <v>162</v>
      </c>
      <c r="M1604">
        <v>28</v>
      </c>
      <c r="N1604">
        <v>0</v>
      </c>
      <c r="O1604">
        <v>0</v>
      </c>
      <c r="P1604">
        <v>0</v>
      </c>
      <c r="X1604" t="str">
        <f>Block[[#This Row],[服装]]&amp;Block[[#This Row],[名前]]&amp;Block[[#This Row],[レアリティ]]</f>
        <v>ユニフォーム広尾倖児ICONIC</v>
      </c>
    </row>
    <row r="1605" spans="1:24" x14ac:dyDescent="0.25">
      <c r="A1605">
        <f>VLOOKUP(Block[[#This Row],[No用]],SetNo[[No.用]:[vlookup 用]],2,FALSE)</f>
        <v>416</v>
      </c>
      <c r="B1605">
        <f>IF(ROW()=2,1,IF(A1604&lt;&gt;Block[[#This Row],[No]],1,B1604+1))</f>
        <v>1</v>
      </c>
      <c r="C1605" s="1" t="s">
        <v>729</v>
      </c>
      <c r="D1605" s="1" t="s">
        <v>560</v>
      </c>
      <c r="E1605" s="1" t="s">
        <v>77</v>
      </c>
      <c r="F1605" s="1" t="s">
        <v>82</v>
      </c>
      <c r="G1605" s="1" t="s">
        <v>542</v>
      </c>
      <c r="H1605" s="1" t="s">
        <v>543</v>
      </c>
      <c r="I1605">
        <v>1</v>
      </c>
      <c r="J1605" t="s">
        <v>15</v>
      </c>
      <c r="K1605" s="1" t="s">
        <v>174</v>
      </c>
      <c r="L1605" s="1" t="s">
        <v>162</v>
      </c>
      <c r="M1605">
        <v>28</v>
      </c>
      <c r="N1605">
        <v>0</v>
      </c>
      <c r="O1605">
        <v>0</v>
      </c>
      <c r="P1605">
        <v>0</v>
      </c>
      <c r="X1605" t="str">
        <f>Block[[#This Row],[服装]]&amp;Block[[#This Row],[名前]]&amp;Block[[#This Row],[レアリティ]]</f>
        <v>カンフー広尾倖児ICONIC</v>
      </c>
    </row>
    <row r="1606" spans="1:24" x14ac:dyDescent="0.25">
      <c r="A1606">
        <f>VLOOKUP(Block[[#This Row],[No用]],SetNo[[No.用]:[vlookup 用]],2,FALSE)</f>
        <v>416</v>
      </c>
      <c r="B1606">
        <f>IF(ROW()=2,1,IF(A1605&lt;&gt;Block[[#This Row],[No]],1,B1605+1))</f>
        <v>2</v>
      </c>
      <c r="C1606" s="1" t="s">
        <v>729</v>
      </c>
      <c r="D1606" s="1" t="s">
        <v>560</v>
      </c>
      <c r="E1606" s="1" t="s">
        <v>77</v>
      </c>
      <c r="F1606" s="1" t="s">
        <v>82</v>
      </c>
      <c r="G1606" s="1" t="s">
        <v>542</v>
      </c>
      <c r="H1606" s="1" t="s">
        <v>543</v>
      </c>
      <c r="I1606">
        <v>1</v>
      </c>
      <c r="J1606" t="s">
        <v>15</v>
      </c>
      <c r="K1606" s="1" t="s">
        <v>175</v>
      </c>
      <c r="L1606" s="1" t="s">
        <v>178</v>
      </c>
      <c r="M1606">
        <v>31</v>
      </c>
      <c r="N1606">
        <v>0</v>
      </c>
      <c r="O1606">
        <v>0</v>
      </c>
      <c r="P1606">
        <v>0</v>
      </c>
      <c r="X1606" t="str">
        <f>Block[[#This Row],[服装]]&amp;Block[[#This Row],[名前]]&amp;Block[[#This Row],[レアリティ]]</f>
        <v>カンフー広尾倖児ICONIC</v>
      </c>
    </row>
    <row r="1607" spans="1:24" x14ac:dyDescent="0.25">
      <c r="A1607">
        <f>VLOOKUP(Block[[#This Row],[No用]],SetNo[[No.用]:[vlookup 用]],2,FALSE)</f>
        <v>416</v>
      </c>
      <c r="B1607">
        <f>IF(ROW()=2,1,IF(A1606&lt;&gt;Block[[#This Row],[No]],1,B1606+1))</f>
        <v>3</v>
      </c>
      <c r="C1607" s="1" t="s">
        <v>729</v>
      </c>
      <c r="D1607" s="1" t="s">
        <v>560</v>
      </c>
      <c r="E1607" s="1" t="s">
        <v>77</v>
      </c>
      <c r="F1607" s="1" t="s">
        <v>82</v>
      </c>
      <c r="G1607" s="1" t="s">
        <v>542</v>
      </c>
      <c r="H1607" s="1" t="s">
        <v>543</v>
      </c>
      <c r="I1607">
        <v>1</v>
      </c>
      <c r="J1607" t="s">
        <v>15</v>
      </c>
      <c r="K1607" s="1" t="s">
        <v>177</v>
      </c>
      <c r="L1607" s="1" t="s">
        <v>162</v>
      </c>
      <c r="M1607">
        <v>28</v>
      </c>
      <c r="N1607">
        <v>0</v>
      </c>
      <c r="O1607">
        <v>0</v>
      </c>
      <c r="P1607">
        <v>0</v>
      </c>
      <c r="X1607" t="str">
        <f>Block[[#This Row],[服装]]&amp;Block[[#This Row],[名前]]&amp;Block[[#This Row],[レアリティ]]</f>
        <v>カンフー広尾倖児ICONIC</v>
      </c>
    </row>
    <row r="1608" spans="1:24" x14ac:dyDescent="0.25">
      <c r="A1608">
        <f>VLOOKUP(Block[[#This Row],[No用]],SetNo[[No.用]:[vlookup 用]],2,FALSE)</f>
        <v>416</v>
      </c>
      <c r="B1608">
        <f>IF(ROW()=2,1,IF(A1607&lt;&gt;Block[[#This Row],[No]],1,B1607+1))</f>
        <v>4</v>
      </c>
      <c r="C1608" s="1" t="s">
        <v>729</v>
      </c>
      <c r="D1608" s="1" t="s">
        <v>560</v>
      </c>
      <c r="E1608" s="1" t="s">
        <v>77</v>
      </c>
      <c r="F1608" s="1" t="s">
        <v>82</v>
      </c>
      <c r="G1608" s="1" t="s">
        <v>542</v>
      </c>
      <c r="H1608" s="1" t="s">
        <v>543</v>
      </c>
      <c r="I1608">
        <v>1</v>
      </c>
      <c r="J1608" t="s">
        <v>15</v>
      </c>
      <c r="K1608" s="1" t="s">
        <v>247</v>
      </c>
      <c r="L1608" s="1" t="s">
        <v>162</v>
      </c>
      <c r="M1608">
        <v>28</v>
      </c>
      <c r="N1608">
        <v>0</v>
      </c>
      <c r="O1608">
        <v>0</v>
      </c>
      <c r="P1608">
        <v>0</v>
      </c>
      <c r="X1608" t="str">
        <f>Block[[#This Row],[服装]]&amp;Block[[#This Row],[名前]]&amp;Block[[#This Row],[レアリティ]]</f>
        <v>カンフー広尾倖児ICONIC</v>
      </c>
    </row>
    <row r="1609" spans="1:24" x14ac:dyDescent="0.25">
      <c r="A1609">
        <f>VLOOKUP(Block[[#This Row],[No用]],SetNo[[No.用]:[vlookup 用]],2,FALSE)</f>
        <v>416</v>
      </c>
      <c r="B1609">
        <f>IF(ROW()=2,1,IF(A1608&lt;&gt;Block[[#This Row],[No]],1,B1608+1))</f>
        <v>5</v>
      </c>
      <c r="C1609" s="1" t="s">
        <v>729</v>
      </c>
      <c r="D1609" s="1" t="s">
        <v>560</v>
      </c>
      <c r="E1609" s="1" t="s">
        <v>77</v>
      </c>
      <c r="F1609" s="1" t="s">
        <v>82</v>
      </c>
      <c r="G1609" s="1" t="s">
        <v>542</v>
      </c>
      <c r="H1609" s="1" t="s">
        <v>543</v>
      </c>
      <c r="I1609">
        <v>1</v>
      </c>
      <c r="J1609" t="s">
        <v>15</v>
      </c>
      <c r="K1609" s="1" t="s">
        <v>183</v>
      </c>
      <c r="L1609" s="1" t="s">
        <v>224</v>
      </c>
      <c r="M1609">
        <v>45</v>
      </c>
      <c r="N1609">
        <v>0</v>
      </c>
      <c r="O1609">
        <v>55</v>
      </c>
      <c r="P1609">
        <v>0</v>
      </c>
      <c r="R1609" s="1" t="s">
        <v>1596</v>
      </c>
      <c r="S1609" s="1">
        <v>7</v>
      </c>
      <c r="T1609" s="1">
        <v>13.86</v>
      </c>
      <c r="U1609" s="1">
        <v>10.5</v>
      </c>
      <c r="V1609" s="1">
        <v>20.79</v>
      </c>
      <c r="W1609" s="1" t="s">
        <v>1595</v>
      </c>
      <c r="X1609" t="str">
        <f>Block[[#This Row],[服装]]&amp;Block[[#This Row],[名前]]&amp;Block[[#This Row],[レアリティ]]</f>
        <v>カンフー広尾倖児ICONIC</v>
      </c>
    </row>
    <row r="1610" spans="1:24" x14ac:dyDescent="0.25">
      <c r="A1610">
        <f>VLOOKUP(Block[[#This Row],[No用]],SetNo[[No.用]:[vlookup 用]],2,FALSE)</f>
        <v>417</v>
      </c>
      <c r="B1610">
        <f>IF(ROW()=2,1,IF(A1609&lt;&gt;Block[[#This Row],[No]],1,B1609+1))</f>
        <v>1</v>
      </c>
      <c r="C1610" t="s">
        <v>108</v>
      </c>
      <c r="D1610" s="1" t="s">
        <v>562</v>
      </c>
      <c r="E1610" s="1" t="s">
        <v>90</v>
      </c>
      <c r="F1610" s="1" t="s">
        <v>74</v>
      </c>
      <c r="G1610" s="1" t="s">
        <v>542</v>
      </c>
      <c r="H1610" t="s">
        <v>71</v>
      </c>
      <c r="I1610">
        <v>1</v>
      </c>
      <c r="J1610" t="s">
        <v>15</v>
      </c>
      <c r="K1610" s="1" t="s">
        <v>174</v>
      </c>
      <c r="L1610" s="1" t="s">
        <v>162</v>
      </c>
      <c r="M1610">
        <v>28</v>
      </c>
      <c r="N1610">
        <v>0</v>
      </c>
      <c r="O1610">
        <v>0</v>
      </c>
      <c r="P1610">
        <v>0</v>
      </c>
      <c r="X1610" t="str">
        <f>Block[[#This Row],[服装]]&amp;Block[[#This Row],[名前]]&amp;Block[[#This Row],[レアリティ]]</f>
        <v>ユニフォーム先島伊澄ICONIC</v>
      </c>
    </row>
    <row r="1611" spans="1:24" x14ac:dyDescent="0.25">
      <c r="A1611">
        <f>VLOOKUP(Block[[#This Row],[No用]],SetNo[[No.用]:[vlookup 用]],2,FALSE)</f>
        <v>417</v>
      </c>
      <c r="B1611">
        <f>IF(ROW()=2,1,IF(A1610&lt;&gt;Block[[#This Row],[No]],1,B1610+1))</f>
        <v>2</v>
      </c>
      <c r="C1611" t="s">
        <v>108</v>
      </c>
      <c r="D1611" s="1" t="s">
        <v>562</v>
      </c>
      <c r="E1611" s="1" t="s">
        <v>90</v>
      </c>
      <c r="F1611" s="1" t="s">
        <v>74</v>
      </c>
      <c r="G1611" s="1" t="s">
        <v>542</v>
      </c>
      <c r="H1611" t="s">
        <v>71</v>
      </c>
      <c r="I1611">
        <v>1</v>
      </c>
      <c r="J1611" t="s">
        <v>15</v>
      </c>
      <c r="K1611" s="1" t="s">
        <v>175</v>
      </c>
      <c r="L1611" s="1" t="s">
        <v>162</v>
      </c>
      <c r="M1611">
        <v>28</v>
      </c>
      <c r="N1611">
        <v>0</v>
      </c>
      <c r="O1611">
        <v>0</v>
      </c>
      <c r="P1611">
        <v>0</v>
      </c>
      <c r="X1611" t="str">
        <f>Block[[#This Row],[服装]]&amp;Block[[#This Row],[名前]]&amp;Block[[#This Row],[レアリティ]]</f>
        <v>ユニフォーム先島伊澄ICONIC</v>
      </c>
    </row>
    <row r="1612" spans="1:24" x14ac:dyDescent="0.25">
      <c r="A1612">
        <f>VLOOKUP(Block[[#This Row],[No用]],SetNo[[No.用]:[vlookup 用]],2,FALSE)</f>
        <v>417</v>
      </c>
      <c r="B1612">
        <f>IF(ROW()=2,1,IF(A1611&lt;&gt;Block[[#This Row],[No]],1,B1611+1))</f>
        <v>3</v>
      </c>
      <c r="C1612" t="s">
        <v>108</v>
      </c>
      <c r="D1612" s="1" t="s">
        <v>562</v>
      </c>
      <c r="E1612" s="1" t="s">
        <v>90</v>
      </c>
      <c r="F1612" s="1" t="s">
        <v>74</v>
      </c>
      <c r="G1612" s="1" t="s">
        <v>542</v>
      </c>
      <c r="H1612" t="s">
        <v>71</v>
      </c>
      <c r="I1612">
        <v>1</v>
      </c>
      <c r="J1612" t="s">
        <v>15</v>
      </c>
      <c r="K1612" s="1" t="s">
        <v>247</v>
      </c>
      <c r="L1612" s="1" t="s">
        <v>162</v>
      </c>
      <c r="M1612">
        <v>28</v>
      </c>
      <c r="N1612">
        <v>0</v>
      </c>
      <c r="O1612">
        <v>0</v>
      </c>
      <c r="P1612">
        <v>0</v>
      </c>
      <c r="X1612" t="str">
        <f>Block[[#This Row],[服装]]&amp;Block[[#This Row],[名前]]&amp;Block[[#This Row],[レアリティ]]</f>
        <v>ユニフォーム先島伊澄ICONIC</v>
      </c>
    </row>
    <row r="1613" spans="1:24" x14ac:dyDescent="0.25">
      <c r="A1613">
        <f>VLOOKUP(Block[[#This Row],[No用]],SetNo[[No.用]:[vlookup 用]],2,FALSE)</f>
        <v>418</v>
      </c>
      <c r="B1613">
        <f>IF(ROW()=2,1,IF(A1612&lt;&gt;Block[[#This Row],[No]],1,B1612+1))</f>
        <v>1</v>
      </c>
      <c r="C1613" t="s">
        <v>108</v>
      </c>
      <c r="D1613" s="1" t="s">
        <v>564</v>
      </c>
      <c r="E1613" s="1" t="s">
        <v>90</v>
      </c>
      <c r="F1613" s="1" t="s">
        <v>82</v>
      </c>
      <c r="G1613" s="1" t="s">
        <v>542</v>
      </c>
      <c r="H1613" t="s">
        <v>71</v>
      </c>
      <c r="I1613">
        <v>1</v>
      </c>
      <c r="J1613" t="s">
        <v>15</v>
      </c>
      <c r="K1613" s="1" t="s">
        <v>174</v>
      </c>
      <c r="L1613" s="1" t="s">
        <v>178</v>
      </c>
      <c r="M1613">
        <v>34</v>
      </c>
      <c r="N1613">
        <v>0</v>
      </c>
      <c r="O1613">
        <v>0</v>
      </c>
      <c r="P1613">
        <v>0</v>
      </c>
      <c r="X1613" t="str">
        <f>Block[[#This Row],[服装]]&amp;Block[[#This Row],[名前]]&amp;Block[[#This Row],[レアリティ]]</f>
        <v>ユニフォーム背黒晃彦ICONIC</v>
      </c>
    </row>
    <row r="1614" spans="1:24" x14ac:dyDescent="0.25">
      <c r="A1614">
        <f>VLOOKUP(Block[[#This Row],[No用]],SetNo[[No.用]:[vlookup 用]],2,FALSE)</f>
        <v>418</v>
      </c>
      <c r="B1614">
        <f>IF(ROW()=2,1,IF(A1613&lt;&gt;Block[[#This Row],[No]],1,B1613+1))</f>
        <v>2</v>
      </c>
      <c r="C1614" t="s">
        <v>108</v>
      </c>
      <c r="D1614" s="1" t="s">
        <v>564</v>
      </c>
      <c r="E1614" s="1" t="s">
        <v>90</v>
      </c>
      <c r="F1614" s="1" t="s">
        <v>82</v>
      </c>
      <c r="G1614" s="1" t="s">
        <v>542</v>
      </c>
      <c r="H1614" t="s">
        <v>71</v>
      </c>
      <c r="I1614">
        <v>1</v>
      </c>
      <c r="J1614" t="s">
        <v>15</v>
      </c>
      <c r="K1614" s="1" t="s">
        <v>175</v>
      </c>
      <c r="L1614" s="1" t="s">
        <v>173</v>
      </c>
      <c r="M1614">
        <v>34</v>
      </c>
      <c r="N1614">
        <v>0</v>
      </c>
      <c r="O1614">
        <v>0</v>
      </c>
      <c r="P1614">
        <v>0</v>
      </c>
      <c r="X1614" t="str">
        <f>Block[[#This Row],[服装]]&amp;Block[[#This Row],[名前]]&amp;Block[[#This Row],[レアリティ]]</f>
        <v>ユニフォーム背黒晃彦ICONIC</v>
      </c>
    </row>
    <row r="1615" spans="1:24" x14ac:dyDescent="0.25">
      <c r="A1615">
        <f>VLOOKUP(Block[[#This Row],[No用]],SetNo[[No.用]:[vlookup 用]],2,FALSE)</f>
        <v>418</v>
      </c>
      <c r="B1615">
        <f>IF(ROW()=2,1,IF(A1614&lt;&gt;Block[[#This Row],[No]],1,B1614+1))</f>
        <v>3</v>
      </c>
      <c r="C1615" t="s">
        <v>108</v>
      </c>
      <c r="D1615" s="1" t="s">
        <v>564</v>
      </c>
      <c r="E1615" s="1" t="s">
        <v>90</v>
      </c>
      <c r="F1615" s="1" t="s">
        <v>82</v>
      </c>
      <c r="G1615" s="1" t="s">
        <v>542</v>
      </c>
      <c r="H1615" t="s">
        <v>71</v>
      </c>
      <c r="I1615">
        <v>1</v>
      </c>
      <c r="J1615" t="s">
        <v>15</v>
      </c>
      <c r="K1615" s="1" t="s">
        <v>179</v>
      </c>
      <c r="L1615" s="1" t="s">
        <v>173</v>
      </c>
      <c r="M1615">
        <v>37</v>
      </c>
      <c r="N1615">
        <v>0</v>
      </c>
      <c r="O1615">
        <v>0</v>
      </c>
      <c r="P1615">
        <v>0</v>
      </c>
      <c r="X1615" t="str">
        <f>Block[[#This Row],[服装]]&amp;Block[[#This Row],[名前]]&amp;Block[[#This Row],[レアリティ]]</f>
        <v>ユニフォーム背黒晃彦ICONIC</v>
      </c>
    </row>
    <row r="1616" spans="1:24" x14ac:dyDescent="0.25">
      <c r="A1616">
        <f>VLOOKUP(Block[[#This Row],[No用]],SetNo[[No.用]:[vlookup 用]],2,FALSE)</f>
        <v>418</v>
      </c>
      <c r="B1616">
        <f>IF(ROW()=2,1,IF(A1615&lt;&gt;Block[[#This Row],[No]],1,B1615+1))</f>
        <v>4</v>
      </c>
      <c r="C1616" t="s">
        <v>108</v>
      </c>
      <c r="D1616" s="1" t="s">
        <v>564</v>
      </c>
      <c r="E1616" s="1" t="s">
        <v>90</v>
      </c>
      <c r="F1616" s="1" t="s">
        <v>82</v>
      </c>
      <c r="G1616" s="1" t="s">
        <v>542</v>
      </c>
      <c r="H1616" t="s">
        <v>71</v>
      </c>
      <c r="I1616">
        <v>1</v>
      </c>
      <c r="J1616" t="s">
        <v>15</v>
      </c>
      <c r="K1616" s="1" t="s">
        <v>177</v>
      </c>
      <c r="L1616" s="1" t="s">
        <v>162</v>
      </c>
      <c r="M1616">
        <v>31</v>
      </c>
      <c r="N1616">
        <v>0</v>
      </c>
      <c r="O1616">
        <v>0</v>
      </c>
      <c r="P1616">
        <v>0</v>
      </c>
      <c r="X1616" t="str">
        <f>Block[[#This Row],[服装]]&amp;Block[[#This Row],[名前]]&amp;Block[[#This Row],[レアリティ]]</f>
        <v>ユニフォーム背黒晃彦ICONIC</v>
      </c>
    </row>
    <row r="1617" spans="1:24" x14ac:dyDescent="0.25">
      <c r="A1617">
        <f>VLOOKUP(Block[[#This Row],[No用]],SetNo[[No.用]:[vlookup 用]],2,FALSE)</f>
        <v>418</v>
      </c>
      <c r="B1617">
        <f>IF(ROW()=2,1,IF(A1616&lt;&gt;Block[[#This Row],[No]],1,B1616+1))</f>
        <v>5</v>
      </c>
      <c r="C1617" t="s">
        <v>108</v>
      </c>
      <c r="D1617" s="1" t="s">
        <v>564</v>
      </c>
      <c r="E1617" s="1" t="s">
        <v>90</v>
      </c>
      <c r="F1617" s="1" t="s">
        <v>82</v>
      </c>
      <c r="G1617" s="1" t="s">
        <v>542</v>
      </c>
      <c r="H1617" t="s">
        <v>71</v>
      </c>
      <c r="I1617">
        <v>1</v>
      </c>
      <c r="J1617" t="s">
        <v>15</v>
      </c>
      <c r="K1617" s="1" t="s">
        <v>247</v>
      </c>
      <c r="L1617" s="1" t="s">
        <v>162</v>
      </c>
      <c r="M1617">
        <v>31</v>
      </c>
      <c r="N1617">
        <v>0</v>
      </c>
      <c r="O1617">
        <v>0</v>
      </c>
      <c r="P1617">
        <v>0</v>
      </c>
      <c r="X1617" t="str">
        <f>Block[[#This Row],[服装]]&amp;Block[[#This Row],[名前]]&amp;Block[[#This Row],[レアリティ]]</f>
        <v>ユニフォーム背黒晃彦ICONIC</v>
      </c>
    </row>
    <row r="1618" spans="1:24" x14ac:dyDescent="0.25">
      <c r="A1618">
        <f>VLOOKUP(Block[[#This Row],[No用]],SetNo[[No.用]:[vlookup 用]],2,FALSE)</f>
        <v>418</v>
      </c>
      <c r="B1618">
        <f>IF(ROW()=2,1,IF(A1617&lt;&gt;Block[[#This Row],[No]],1,B1617+1))</f>
        <v>6</v>
      </c>
      <c r="C1618" t="s">
        <v>108</v>
      </c>
      <c r="D1618" s="1" t="s">
        <v>564</v>
      </c>
      <c r="E1618" s="1" t="s">
        <v>90</v>
      </c>
      <c r="F1618" s="1" t="s">
        <v>82</v>
      </c>
      <c r="G1618" s="1" t="s">
        <v>542</v>
      </c>
      <c r="H1618" t="s">
        <v>71</v>
      </c>
      <c r="I1618">
        <v>1</v>
      </c>
      <c r="J1618" t="s">
        <v>15</v>
      </c>
      <c r="K1618" s="1" t="s">
        <v>183</v>
      </c>
      <c r="L1618" s="1" t="s">
        <v>224</v>
      </c>
      <c r="M1618">
        <v>44</v>
      </c>
      <c r="N1618">
        <v>0</v>
      </c>
      <c r="O1618">
        <v>54</v>
      </c>
      <c r="P1618">
        <v>0</v>
      </c>
      <c r="X1618" t="str">
        <f>Block[[#This Row],[服装]]&amp;Block[[#This Row],[名前]]&amp;Block[[#This Row],[レアリティ]]</f>
        <v>ユニフォーム背黒晃彦ICONIC</v>
      </c>
    </row>
    <row r="1619" spans="1:24" x14ac:dyDescent="0.25">
      <c r="A1619">
        <f>VLOOKUP(Block[[#This Row],[No用]],SetNo[[No.用]:[vlookup 用]],2,FALSE)</f>
        <v>419</v>
      </c>
      <c r="B1619">
        <f>IF(ROW()=2,1,IF(A1618&lt;&gt;Block[[#This Row],[No]],1,B1618+1))</f>
        <v>1</v>
      </c>
      <c r="C1619" t="s">
        <v>108</v>
      </c>
      <c r="D1619" s="1" t="s">
        <v>566</v>
      </c>
      <c r="E1619" s="1" t="s">
        <v>90</v>
      </c>
      <c r="F1619" s="1" t="s">
        <v>80</v>
      </c>
      <c r="G1619" s="1" t="s">
        <v>542</v>
      </c>
      <c r="H1619" t="s">
        <v>71</v>
      </c>
      <c r="I1619">
        <v>0</v>
      </c>
      <c r="J1619" t="s">
        <v>15</v>
      </c>
      <c r="M1619">
        <v>0</v>
      </c>
      <c r="N1619">
        <v>0</v>
      </c>
      <c r="O1619">
        <v>0</v>
      </c>
      <c r="P1619">
        <v>0</v>
      </c>
      <c r="X1619" t="str">
        <f>Block[[#This Row],[服装]]&amp;Block[[#This Row],[名前]]&amp;Block[[#This Row],[レアリティ]]</f>
        <v>ユニフォーム赤間颯ICONIC</v>
      </c>
    </row>
    <row r="1620" spans="1:24" x14ac:dyDescent="0.25">
      <c r="A1620">
        <f>VLOOKUP(Block[[#This Row],[No用]],SetNo[[No.用]:[vlookup 用]],2,FALSE)</f>
        <v>420</v>
      </c>
      <c r="B1620">
        <f>IF(ROW()=2,1,IF(A1619&lt;&gt;Block[[#This Row],[No]],1,B1619+1))</f>
        <v>1</v>
      </c>
      <c r="C1620" s="1" t="s">
        <v>108</v>
      </c>
      <c r="D1620" s="1" t="s">
        <v>1032</v>
      </c>
      <c r="E1620" s="1" t="s">
        <v>77</v>
      </c>
      <c r="F1620" s="1" t="s">
        <v>74</v>
      </c>
      <c r="G1620" s="1" t="s">
        <v>1033</v>
      </c>
      <c r="H1620" s="1" t="s">
        <v>543</v>
      </c>
      <c r="I1620">
        <v>1</v>
      </c>
      <c r="J1620" t="s">
        <v>15</v>
      </c>
      <c r="K1620" s="1" t="s">
        <v>174</v>
      </c>
      <c r="L1620" s="1" t="s">
        <v>162</v>
      </c>
      <c r="M1620">
        <v>29</v>
      </c>
      <c r="N1620">
        <v>0</v>
      </c>
      <c r="O1620">
        <v>0</v>
      </c>
      <c r="P1620">
        <v>0</v>
      </c>
      <c r="X1620" t="str">
        <f>Block[[#This Row],[服装]]&amp;Block[[#This Row],[名前]]&amp;Block[[#This Row],[レアリティ]]</f>
        <v>ユニフォーム白峰周ICONIC</v>
      </c>
    </row>
    <row r="1621" spans="1:24" x14ac:dyDescent="0.25">
      <c r="A1621">
        <f>VLOOKUP(Block[[#This Row],[No用]],SetNo[[No.用]:[vlookup 用]],2,FALSE)</f>
        <v>420</v>
      </c>
      <c r="B1621">
        <f>IF(ROW()=2,1,IF(A1620&lt;&gt;Block[[#This Row],[No]],1,B1620+1))</f>
        <v>2</v>
      </c>
      <c r="C1621" s="1" t="s">
        <v>108</v>
      </c>
      <c r="D1621" s="1" t="s">
        <v>1032</v>
      </c>
      <c r="E1621" s="1" t="s">
        <v>77</v>
      </c>
      <c r="F1621" s="1" t="s">
        <v>74</v>
      </c>
      <c r="G1621" s="1" t="s">
        <v>1033</v>
      </c>
      <c r="H1621" s="1" t="s">
        <v>543</v>
      </c>
      <c r="I1621">
        <v>1</v>
      </c>
      <c r="J1621" t="s">
        <v>15</v>
      </c>
      <c r="K1621" s="1" t="s">
        <v>175</v>
      </c>
      <c r="L1621" s="1" t="s">
        <v>162</v>
      </c>
      <c r="M1621">
        <v>29</v>
      </c>
      <c r="N1621">
        <v>0</v>
      </c>
      <c r="O1621">
        <v>0</v>
      </c>
      <c r="P1621">
        <v>0</v>
      </c>
      <c r="X1621" t="str">
        <f>Block[[#This Row],[服装]]&amp;Block[[#This Row],[名前]]&amp;Block[[#This Row],[レアリティ]]</f>
        <v>ユニフォーム白峰周ICONIC</v>
      </c>
    </row>
    <row r="1622" spans="1:24" x14ac:dyDescent="0.25">
      <c r="A1622">
        <f>VLOOKUP(Block[[#This Row],[No用]],SetNo[[No.用]:[vlookup 用]],2,FALSE)</f>
        <v>420</v>
      </c>
      <c r="B1622">
        <f>IF(ROW()=2,1,IF(A1621&lt;&gt;Block[[#This Row],[No]],1,B1621+1))</f>
        <v>3</v>
      </c>
      <c r="C1622" s="1" t="s">
        <v>108</v>
      </c>
      <c r="D1622" s="1" t="s">
        <v>1032</v>
      </c>
      <c r="E1622" s="1" t="s">
        <v>77</v>
      </c>
      <c r="F1622" s="1" t="s">
        <v>74</v>
      </c>
      <c r="G1622" s="1" t="s">
        <v>1033</v>
      </c>
      <c r="H1622" s="1" t="s">
        <v>543</v>
      </c>
      <c r="I1622">
        <v>1</v>
      </c>
      <c r="J1622" t="s">
        <v>15</v>
      </c>
      <c r="K1622" s="1" t="s">
        <v>247</v>
      </c>
      <c r="L1622" s="1" t="s">
        <v>162</v>
      </c>
      <c r="M1622">
        <v>29</v>
      </c>
      <c r="N1622">
        <v>0</v>
      </c>
      <c r="O1622">
        <v>0</v>
      </c>
      <c r="P1622">
        <v>0</v>
      </c>
      <c r="X1622" t="str">
        <f>Block[[#This Row],[服装]]&amp;Block[[#This Row],[名前]]&amp;Block[[#This Row],[レアリティ]]</f>
        <v>ユニフォーム白峰周ICONIC</v>
      </c>
    </row>
    <row r="1623" spans="1:24" x14ac:dyDescent="0.25">
      <c r="A1623">
        <f>VLOOKUP(Block[[#This Row],[No用]],SetNo[[No.用]:[vlookup 用]],2,FALSE)</f>
        <v>421</v>
      </c>
      <c r="B1623">
        <f>IF(ROW()=2,1,IF(A1622&lt;&gt;Block[[#This Row],[No]],1,B1622+1))</f>
        <v>1</v>
      </c>
      <c r="C1623" s="1" t="s">
        <v>108</v>
      </c>
      <c r="D1623" s="1" t="s">
        <v>1042</v>
      </c>
      <c r="E1623" s="1" t="s">
        <v>77</v>
      </c>
      <c r="F1623" s="1" t="s">
        <v>82</v>
      </c>
      <c r="G1623" s="1" t="s">
        <v>1033</v>
      </c>
      <c r="H1623" s="1" t="s">
        <v>543</v>
      </c>
      <c r="I1623">
        <v>1</v>
      </c>
      <c r="J1623" t="s">
        <v>15</v>
      </c>
      <c r="K1623" s="1" t="s">
        <v>174</v>
      </c>
      <c r="L1623" s="1" t="s">
        <v>173</v>
      </c>
      <c r="M1623">
        <v>38</v>
      </c>
      <c r="N1623">
        <v>0</v>
      </c>
      <c r="O1623">
        <v>0</v>
      </c>
      <c r="P1623">
        <v>0</v>
      </c>
      <c r="X1623" t="str">
        <f>Block[[#This Row],[服装]]&amp;Block[[#This Row],[名前]]&amp;Block[[#This Row],[レアリティ]]</f>
        <v>ユニフォーム和倉久彦ICONIC</v>
      </c>
    </row>
    <row r="1624" spans="1:24" x14ac:dyDescent="0.25">
      <c r="A1624">
        <f>VLOOKUP(Block[[#This Row],[No用]],SetNo[[No.用]:[vlookup 用]],2,FALSE)</f>
        <v>421</v>
      </c>
      <c r="B1624">
        <f>IF(ROW()=2,1,IF(A1623&lt;&gt;Block[[#This Row],[No]],1,B1623+1))</f>
        <v>2</v>
      </c>
      <c r="C1624" s="1" t="s">
        <v>108</v>
      </c>
      <c r="D1624" s="1" t="s">
        <v>1042</v>
      </c>
      <c r="E1624" s="1" t="s">
        <v>77</v>
      </c>
      <c r="F1624" s="1" t="s">
        <v>82</v>
      </c>
      <c r="G1624" s="1" t="s">
        <v>1033</v>
      </c>
      <c r="H1624" s="1" t="s">
        <v>543</v>
      </c>
      <c r="I1624">
        <v>1</v>
      </c>
      <c r="J1624" t="s">
        <v>15</v>
      </c>
      <c r="K1624" s="1" t="s">
        <v>175</v>
      </c>
      <c r="L1624" s="1" t="s">
        <v>173</v>
      </c>
      <c r="M1624">
        <v>38</v>
      </c>
      <c r="N1624">
        <v>0</v>
      </c>
      <c r="O1624">
        <v>0</v>
      </c>
      <c r="P1624">
        <v>0</v>
      </c>
      <c r="X1624" t="str">
        <f>Block[[#This Row],[服装]]&amp;Block[[#This Row],[名前]]&amp;Block[[#This Row],[レアリティ]]</f>
        <v>ユニフォーム和倉久彦ICONIC</v>
      </c>
    </row>
    <row r="1625" spans="1:24" x14ac:dyDescent="0.25">
      <c r="A1625">
        <f>VLOOKUP(Block[[#This Row],[No用]],SetNo[[No.用]:[vlookup 用]],2,FALSE)</f>
        <v>421</v>
      </c>
      <c r="B1625">
        <f>IF(ROW()=2,1,IF(A1624&lt;&gt;Block[[#This Row],[No]],1,B1624+1))</f>
        <v>3</v>
      </c>
      <c r="C1625" s="1" t="s">
        <v>108</v>
      </c>
      <c r="D1625" s="1" t="s">
        <v>1042</v>
      </c>
      <c r="E1625" s="1" t="s">
        <v>77</v>
      </c>
      <c r="F1625" s="1" t="s">
        <v>82</v>
      </c>
      <c r="G1625" s="1" t="s">
        <v>1033</v>
      </c>
      <c r="H1625" s="1" t="s">
        <v>543</v>
      </c>
      <c r="I1625">
        <v>1</v>
      </c>
      <c r="J1625" t="s">
        <v>15</v>
      </c>
      <c r="K1625" s="1" t="s">
        <v>179</v>
      </c>
      <c r="L1625" s="1" t="s">
        <v>173</v>
      </c>
      <c r="M1625">
        <v>40</v>
      </c>
      <c r="N1625">
        <v>0</v>
      </c>
      <c r="O1625">
        <v>0</v>
      </c>
      <c r="P1625">
        <v>0</v>
      </c>
      <c r="X1625" t="str">
        <f>Block[[#This Row],[服装]]&amp;Block[[#This Row],[名前]]&amp;Block[[#This Row],[レアリティ]]</f>
        <v>ユニフォーム和倉久彦ICONIC</v>
      </c>
    </row>
    <row r="1626" spans="1:24" x14ac:dyDescent="0.25">
      <c r="A1626">
        <f>VLOOKUP(Block[[#This Row],[No用]],SetNo[[No.用]:[vlookup 用]],2,FALSE)</f>
        <v>421</v>
      </c>
      <c r="B1626">
        <f>IF(ROW()=2,1,IF(A1625&lt;&gt;Block[[#This Row],[No]],1,B1625+1))</f>
        <v>4</v>
      </c>
      <c r="C1626" s="1" t="s">
        <v>108</v>
      </c>
      <c r="D1626" s="1" t="s">
        <v>1042</v>
      </c>
      <c r="E1626" s="1" t="s">
        <v>77</v>
      </c>
      <c r="F1626" s="1" t="s">
        <v>82</v>
      </c>
      <c r="G1626" s="1" t="s">
        <v>1033</v>
      </c>
      <c r="H1626" s="1" t="s">
        <v>543</v>
      </c>
      <c r="I1626">
        <v>1</v>
      </c>
      <c r="J1626" t="s">
        <v>15</v>
      </c>
      <c r="K1626" s="1" t="s">
        <v>177</v>
      </c>
      <c r="L1626" s="1" t="s">
        <v>162</v>
      </c>
      <c r="M1626">
        <v>31</v>
      </c>
      <c r="N1626">
        <v>0</v>
      </c>
      <c r="O1626">
        <v>0</v>
      </c>
      <c r="P1626">
        <v>0</v>
      </c>
      <c r="X1626" t="str">
        <f>Block[[#This Row],[服装]]&amp;Block[[#This Row],[名前]]&amp;Block[[#This Row],[レアリティ]]</f>
        <v>ユニフォーム和倉久彦ICONIC</v>
      </c>
    </row>
    <row r="1627" spans="1:24" x14ac:dyDescent="0.25">
      <c r="A1627">
        <f>VLOOKUP(Block[[#This Row],[No用]],SetNo[[No.用]:[vlookup 用]],2,FALSE)</f>
        <v>421</v>
      </c>
      <c r="B1627">
        <f>IF(ROW()=2,1,IF(A1626&lt;&gt;Block[[#This Row],[No]],1,B1626+1))</f>
        <v>5</v>
      </c>
      <c r="C1627" s="1" t="s">
        <v>108</v>
      </c>
      <c r="D1627" s="1" t="s">
        <v>1042</v>
      </c>
      <c r="E1627" s="1" t="s">
        <v>77</v>
      </c>
      <c r="F1627" s="1" t="s">
        <v>82</v>
      </c>
      <c r="G1627" s="1" t="s">
        <v>1033</v>
      </c>
      <c r="H1627" s="1" t="s">
        <v>543</v>
      </c>
      <c r="I1627">
        <v>1</v>
      </c>
      <c r="J1627" t="s">
        <v>15</v>
      </c>
      <c r="K1627" s="1" t="s">
        <v>247</v>
      </c>
      <c r="L1627" s="1" t="s">
        <v>162</v>
      </c>
      <c r="M1627">
        <v>31</v>
      </c>
      <c r="N1627">
        <v>0</v>
      </c>
      <c r="O1627">
        <v>0</v>
      </c>
      <c r="P1627">
        <v>0</v>
      </c>
      <c r="X1627" t="str">
        <f>Block[[#This Row],[服装]]&amp;Block[[#This Row],[名前]]&amp;Block[[#This Row],[レアリティ]]</f>
        <v>ユニフォーム和倉久彦ICONIC</v>
      </c>
    </row>
    <row r="1628" spans="1:24" x14ac:dyDescent="0.25">
      <c r="A1628">
        <f>VLOOKUP(Block[[#This Row],[No用]],SetNo[[No.用]:[vlookup 用]],2,FALSE)</f>
        <v>421</v>
      </c>
      <c r="B1628">
        <f>IF(ROW()=2,1,IF(A1627&lt;&gt;Block[[#This Row],[No]],1,B1627+1))</f>
        <v>6</v>
      </c>
      <c r="C1628" s="1" t="s">
        <v>108</v>
      </c>
      <c r="D1628" s="1" t="s">
        <v>1042</v>
      </c>
      <c r="E1628" s="1" t="s">
        <v>77</v>
      </c>
      <c r="F1628" s="1" t="s">
        <v>82</v>
      </c>
      <c r="G1628" s="1" t="s">
        <v>1033</v>
      </c>
      <c r="H1628" s="1" t="s">
        <v>543</v>
      </c>
      <c r="I1628">
        <v>1</v>
      </c>
      <c r="J1628" t="s">
        <v>15</v>
      </c>
      <c r="K1628" s="1" t="s">
        <v>183</v>
      </c>
      <c r="L1628" s="1" t="s">
        <v>224</v>
      </c>
      <c r="M1628">
        <v>45</v>
      </c>
      <c r="N1628">
        <v>0</v>
      </c>
      <c r="O1628">
        <v>55</v>
      </c>
      <c r="P1628">
        <v>0</v>
      </c>
      <c r="X1628" t="str">
        <f>Block[[#This Row],[服装]]&amp;Block[[#This Row],[名前]]&amp;Block[[#This Row],[レアリティ]]</f>
        <v>ユニフォーム和倉久彦ICONIC</v>
      </c>
    </row>
    <row r="1629" spans="1:24" x14ac:dyDescent="0.25">
      <c r="A1629">
        <f>VLOOKUP(Block[[#This Row],[No用]],SetNo[[No.用]:[vlookup 用]],2,FALSE)</f>
        <v>422</v>
      </c>
      <c r="B1629">
        <f>IF(ROW()=2,1,IF(A1628&lt;&gt;Block[[#This Row],[No]],1,B1628+1))</f>
        <v>1</v>
      </c>
      <c r="C1629" s="1" t="s">
        <v>108</v>
      </c>
      <c r="D1629" s="1" t="s">
        <v>1046</v>
      </c>
      <c r="E1629" s="1" t="s">
        <v>77</v>
      </c>
      <c r="F1629" s="1" t="s">
        <v>78</v>
      </c>
      <c r="G1629" s="1" t="s">
        <v>1033</v>
      </c>
      <c r="H1629" s="1" t="s">
        <v>543</v>
      </c>
      <c r="I1629">
        <v>1</v>
      </c>
      <c r="J1629" t="s">
        <v>15</v>
      </c>
      <c r="K1629" s="1" t="s">
        <v>174</v>
      </c>
      <c r="L1629" s="1" t="s">
        <v>162</v>
      </c>
      <c r="M1629">
        <v>29</v>
      </c>
      <c r="N1629">
        <v>0</v>
      </c>
      <c r="O1629">
        <v>0</v>
      </c>
      <c r="P1629">
        <v>0</v>
      </c>
      <c r="X1629" t="str">
        <f>Block[[#This Row],[服装]]&amp;Block[[#This Row],[名前]]&amp;Block[[#This Row],[レアリティ]]</f>
        <v>ユニフォーム金沢伊織ICONIC</v>
      </c>
    </row>
    <row r="1630" spans="1:24" x14ac:dyDescent="0.25">
      <c r="A1630">
        <f>VLOOKUP(Block[[#This Row],[No用]],SetNo[[No.用]:[vlookup 用]],2,FALSE)</f>
        <v>422</v>
      </c>
      <c r="B1630">
        <f>IF(ROW()=2,1,IF(A1629&lt;&gt;Block[[#This Row],[No]],1,B1629+1))</f>
        <v>2</v>
      </c>
      <c r="C1630" s="1" t="s">
        <v>108</v>
      </c>
      <c r="D1630" s="1" t="s">
        <v>1046</v>
      </c>
      <c r="E1630" s="1" t="s">
        <v>77</v>
      </c>
      <c r="F1630" s="1" t="s">
        <v>78</v>
      </c>
      <c r="G1630" s="1" t="s">
        <v>1033</v>
      </c>
      <c r="H1630" s="1" t="s">
        <v>543</v>
      </c>
      <c r="I1630">
        <v>1</v>
      </c>
      <c r="J1630" t="s">
        <v>15</v>
      </c>
      <c r="K1630" s="1" t="s">
        <v>175</v>
      </c>
      <c r="L1630" s="1" t="s">
        <v>178</v>
      </c>
      <c r="M1630">
        <v>32</v>
      </c>
      <c r="N1630">
        <v>0</v>
      </c>
      <c r="O1630">
        <v>0</v>
      </c>
      <c r="P1630">
        <v>0</v>
      </c>
      <c r="X1630" t="str">
        <f>Block[[#This Row],[服装]]&amp;Block[[#This Row],[名前]]&amp;Block[[#This Row],[レアリティ]]</f>
        <v>ユニフォーム金沢伊織ICONIC</v>
      </c>
    </row>
    <row r="1631" spans="1:24" x14ac:dyDescent="0.25">
      <c r="A1631">
        <f>VLOOKUP(Block[[#This Row],[No用]],SetNo[[No.用]:[vlookup 用]],2,FALSE)</f>
        <v>422</v>
      </c>
      <c r="B1631">
        <f>IF(ROW()=2,1,IF(A1630&lt;&gt;Block[[#This Row],[No]],1,B1630+1))</f>
        <v>3</v>
      </c>
      <c r="C1631" s="1" t="s">
        <v>108</v>
      </c>
      <c r="D1631" s="1" t="s">
        <v>1046</v>
      </c>
      <c r="E1631" s="1" t="s">
        <v>77</v>
      </c>
      <c r="F1631" s="1" t="s">
        <v>78</v>
      </c>
      <c r="G1631" s="1" t="s">
        <v>1033</v>
      </c>
      <c r="H1631" s="1" t="s">
        <v>543</v>
      </c>
      <c r="I1631">
        <v>1</v>
      </c>
      <c r="J1631" t="s">
        <v>15</v>
      </c>
      <c r="K1631" s="1" t="s">
        <v>177</v>
      </c>
      <c r="L1631" s="1" t="s">
        <v>162</v>
      </c>
      <c r="M1631">
        <v>29</v>
      </c>
      <c r="N1631">
        <v>0</v>
      </c>
      <c r="O1631">
        <v>0</v>
      </c>
      <c r="P1631">
        <v>0</v>
      </c>
      <c r="X1631" t="str">
        <f>Block[[#This Row],[服装]]&amp;Block[[#This Row],[名前]]&amp;Block[[#This Row],[レアリティ]]</f>
        <v>ユニフォーム金沢伊織ICONIC</v>
      </c>
    </row>
    <row r="1632" spans="1:24" x14ac:dyDescent="0.25">
      <c r="A1632">
        <f>VLOOKUP(Block[[#This Row],[No用]],SetNo[[No.用]:[vlookup 用]],2,FALSE)</f>
        <v>422</v>
      </c>
      <c r="B1632">
        <f>IF(ROW()=2,1,IF(A1631&lt;&gt;Block[[#This Row],[No]],1,B1631+1))</f>
        <v>4</v>
      </c>
      <c r="C1632" s="1" t="s">
        <v>108</v>
      </c>
      <c r="D1632" s="1" t="s">
        <v>1046</v>
      </c>
      <c r="E1632" s="1" t="s">
        <v>77</v>
      </c>
      <c r="F1632" s="1" t="s">
        <v>78</v>
      </c>
      <c r="G1632" s="1" t="s">
        <v>1033</v>
      </c>
      <c r="H1632" s="1" t="s">
        <v>543</v>
      </c>
      <c r="I1632">
        <v>1</v>
      </c>
      <c r="J1632" t="s">
        <v>15</v>
      </c>
      <c r="K1632" s="1" t="s">
        <v>247</v>
      </c>
      <c r="L1632" s="1" t="s">
        <v>162</v>
      </c>
      <c r="M1632">
        <v>29</v>
      </c>
      <c r="N1632">
        <v>0</v>
      </c>
      <c r="O1632">
        <v>0</v>
      </c>
      <c r="P1632">
        <v>0</v>
      </c>
      <c r="X1632" t="str">
        <f>Block[[#This Row],[服装]]&amp;Block[[#This Row],[名前]]&amp;Block[[#This Row],[レアリティ]]</f>
        <v>ユニフォーム金沢伊織ICONIC</v>
      </c>
    </row>
    <row r="1633" spans="1:24" x14ac:dyDescent="0.25">
      <c r="A1633">
        <f>VLOOKUP(Block[[#This Row],[No用]],SetNo[[No.用]:[vlookup 用]],2,FALSE)</f>
        <v>423</v>
      </c>
      <c r="B1633">
        <f>IF(ROW()=2,1,IF(A1632&lt;&gt;Block[[#This Row],[No]],1,B1632+1))</f>
        <v>1</v>
      </c>
      <c r="C1633" s="1" t="s">
        <v>108</v>
      </c>
      <c r="D1633" s="1" t="s">
        <v>1050</v>
      </c>
      <c r="E1633" s="1" t="s">
        <v>77</v>
      </c>
      <c r="F1633" s="1" t="s">
        <v>82</v>
      </c>
      <c r="G1633" s="1" t="s">
        <v>1033</v>
      </c>
      <c r="H1633" s="1" t="s">
        <v>543</v>
      </c>
      <c r="I1633">
        <v>1</v>
      </c>
      <c r="J1633" t="s">
        <v>15</v>
      </c>
      <c r="K1633" s="1" t="s">
        <v>174</v>
      </c>
      <c r="L1633" s="1" t="s">
        <v>162</v>
      </c>
      <c r="M1633">
        <v>28</v>
      </c>
      <c r="N1633">
        <v>0</v>
      </c>
      <c r="O1633">
        <v>0</v>
      </c>
      <c r="P1633">
        <v>0</v>
      </c>
      <c r="X1633" t="str">
        <f>Block[[#This Row],[服装]]&amp;Block[[#This Row],[名前]]&amp;Block[[#This Row],[レアリティ]]</f>
        <v>ユニフォーム志賀智也ICONIC</v>
      </c>
    </row>
    <row r="1634" spans="1:24" x14ac:dyDescent="0.25">
      <c r="A1634">
        <f>VLOOKUP(Block[[#This Row],[No用]],SetNo[[No.用]:[vlookup 用]],2,FALSE)</f>
        <v>423</v>
      </c>
      <c r="B1634">
        <f>IF(ROW()=2,1,IF(A1633&lt;&gt;Block[[#This Row],[No]],1,B1633+1))</f>
        <v>2</v>
      </c>
      <c r="C1634" s="1" t="s">
        <v>108</v>
      </c>
      <c r="D1634" s="1" t="s">
        <v>1050</v>
      </c>
      <c r="E1634" s="1" t="s">
        <v>77</v>
      </c>
      <c r="F1634" s="1" t="s">
        <v>82</v>
      </c>
      <c r="G1634" s="1" t="s">
        <v>1033</v>
      </c>
      <c r="H1634" s="1" t="s">
        <v>543</v>
      </c>
      <c r="I1634">
        <v>1</v>
      </c>
      <c r="J1634" t="s">
        <v>15</v>
      </c>
      <c r="K1634" s="1" t="s">
        <v>175</v>
      </c>
      <c r="L1634" s="1" t="s">
        <v>162</v>
      </c>
      <c r="M1634">
        <v>28</v>
      </c>
      <c r="N1634">
        <v>0</v>
      </c>
      <c r="O1634">
        <v>0</v>
      </c>
      <c r="P1634">
        <v>0</v>
      </c>
      <c r="X1634" t="str">
        <f>Block[[#This Row],[服装]]&amp;Block[[#This Row],[名前]]&amp;Block[[#This Row],[レアリティ]]</f>
        <v>ユニフォーム志賀智也ICONIC</v>
      </c>
    </row>
    <row r="1635" spans="1:24" x14ac:dyDescent="0.25">
      <c r="A1635">
        <f>VLOOKUP(Block[[#This Row],[No用]],SetNo[[No.用]:[vlookup 用]],2,FALSE)</f>
        <v>423</v>
      </c>
      <c r="B1635">
        <f>IF(ROW()=2,1,IF(A1634&lt;&gt;Block[[#This Row],[No]],1,B1634+1))</f>
        <v>3</v>
      </c>
      <c r="C1635" s="1" t="s">
        <v>108</v>
      </c>
      <c r="D1635" s="1" t="s">
        <v>1050</v>
      </c>
      <c r="E1635" s="1" t="s">
        <v>77</v>
      </c>
      <c r="F1635" s="1" t="s">
        <v>82</v>
      </c>
      <c r="G1635" s="1" t="s">
        <v>1033</v>
      </c>
      <c r="H1635" s="1" t="s">
        <v>543</v>
      </c>
      <c r="I1635">
        <v>1</v>
      </c>
      <c r="J1635" t="s">
        <v>15</v>
      </c>
      <c r="K1635" s="1" t="s">
        <v>177</v>
      </c>
      <c r="L1635" s="1" t="s">
        <v>162</v>
      </c>
      <c r="M1635">
        <v>28</v>
      </c>
      <c r="N1635">
        <v>0</v>
      </c>
      <c r="O1635">
        <v>0</v>
      </c>
      <c r="P1635">
        <v>0</v>
      </c>
      <c r="X1635" t="str">
        <f>Block[[#This Row],[服装]]&amp;Block[[#This Row],[名前]]&amp;Block[[#This Row],[レアリティ]]</f>
        <v>ユニフォーム志賀智也ICONIC</v>
      </c>
    </row>
    <row r="1636" spans="1:24" x14ac:dyDescent="0.25">
      <c r="A1636">
        <f>VLOOKUP(Block[[#This Row],[No用]],SetNo[[No.用]:[vlookup 用]],2,FALSE)</f>
        <v>423</v>
      </c>
      <c r="B1636">
        <f>IF(ROW()=2,1,IF(A1635&lt;&gt;Block[[#This Row],[No]],1,B1635+1))</f>
        <v>4</v>
      </c>
      <c r="C1636" s="1" t="s">
        <v>108</v>
      </c>
      <c r="D1636" s="1" t="s">
        <v>1050</v>
      </c>
      <c r="E1636" s="1" t="s">
        <v>77</v>
      </c>
      <c r="F1636" s="1" t="s">
        <v>82</v>
      </c>
      <c r="G1636" s="1" t="s">
        <v>1033</v>
      </c>
      <c r="H1636" s="1" t="s">
        <v>543</v>
      </c>
      <c r="I1636">
        <v>1</v>
      </c>
      <c r="J1636" t="s">
        <v>15</v>
      </c>
      <c r="K1636" s="1" t="s">
        <v>247</v>
      </c>
      <c r="L1636" s="1" t="s">
        <v>162</v>
      </c>
      <c r="M1636">
        <v>28</v>
      </c>
      <c r="N1636">
        <v>0</v>
      </c>
      <c r="O1636">
        <v>0</v>
      </c>
      <c r="P1636">
        <v>0</v>
      </c>
      <c r="X1636" t="str">
        <f>Block[[#This Row],[服装]]&amp;Block[[#This Row],[名前]]&amp;Block[[#This Row],[レアリティ]]</f>
        <v>ユニフォーム志賀智也ICONIC</v>
      </c>
    </row>
    <row r="1637" spans="1:24" x14ac:dyDescent="0.25">
      <c r="A1637">
        <f>VLOOKUP(Block[[#This Row],[No用]],SetNo[[No.用]:[vlookup 用]],2,FALSE)</f>
        <v>423</v>
      </c>
      <c r="B1637">
        <f>IF(ROW()=2,1,IF(A1636&lt;&gt;Block[[#This Row],[No]],1,B1636+1))</f>
        <v>5</v>
      </c>
      <c r="C1637" s="1" t="s">
        <v>108</v>
      </c>
      <c r="D1637" s="1" t="s">
        <v>1050</v>
      </c>
      <c r="E1637" s="1" t="s">
        <v>77</v>
      </c>
      <c r="F1637" s="1" t="s">
        <v>82</v>
      </c>
      <c r="G1637" s="1" t="s">
        <v>1033</v>
      </c>
      <c r="H1637" s="1" t="s">
        <v>543</v>
      </c>
      <c r="I1637">
        <v>1</v>
      </c>
      <c r="J1637" t="s">
        <v>15</v>
      </c>
      <c r="K1637" s="1" t="s">
        <v>183</v>
      </c>
      <c r="L1637" s="1" t="s">
        <v>224</v>
      </c>
      <c r="M1637">
        <v>44</v>
      </c>
      <c r="N1637">
        <v>0</v>
      </c>
      <c r="O1637">
        <v>54</v>
      </c>
      <c r="P1637">
        <v>0</v>
      </c>
      <c r="W1637" s="1" t="s">
        <v>1053</v>
      </c>
      <c r="X1637" t="str">
        <f>Block[[#This Row],[服装]]&amp;Block[[#This Row],[名前]]&amp;Block[[#This Row],[レアリティ]]</f>
        <v>ユニフォーム志賀智也ICONIC</v>
      </c>
    </row>
    <row r="1638" spans="1:24" x14ac:dyDescent="0.25">
      <c r="A1638">
        <f>VLOOKUP(Block[[#This Row],[No用]],SetNo[[No.用]:[vlookup 用]],2,FALSE)</f>
        <v>424</v>
      </c>
      <c r="B1638">
        <f>IF(ROW()=2,1,IF(A1637&lt;&gt;Block[[#This Row],[No]],1,B1637+1))</f>
        <v>1</v>
      </c>
      <c r="C1638" s="1" t="s">
        <v>108</v>
      </c>
      <c r="D1638" s="1" t="s">
        <v>1063</v>
      </c>
      <c r="E1638" s="1" t="s">
        <v>77</v>
      </c>
      <c r="F1638" s="1" t="s">
        <v>80</v>
      </c>
      <c r="G1638" s="1" t="s">
        <v>1033</v>
      </c>
      <c r="H1638" s="1" t="s">
        <v>543</v>
      </c>
      <c r="I1638">
        <v>0</v>
      </c>
      <c r="J1638" t="s">
        <v>15</v>
      </c>
      <c r="M1638">
        <v>0</v>
      </c>
      <c r="N1638">
        <v>0</v>
      </c>
      <c r="O1638">
        <v>0</v>
      </c>
      <c r="P1638">
        <v>0</v>
      </c>
      <c r="X1638" t="str">
        <f>Block[[#This Row],[服装]]&amp;Block[[#This Row],[名前]]&amp;Block[[#This Row],[レアリティ]]</f>
        <v>ユニフォーム輪島友和ICONIC</v>
      </c>
    </row>
    <row r="1639" spans="1:24" x14ac:dyDescent="0.25">
      <c r="A1639">
        <f>VLOOKUP(Block[[#This Row],[No用]],SetNo[[No.用]:[vlookup 用]],2,FALSE)</f>
        <v>425</v>
      </c>
      <c r="B1639">
        <f>IF(ROW()=2,1,IF(A1638&lt;&gt;Block[[#This Row],[No]],1,B1638+1))</f>
        <v>1</v>
      </c>
      <c r="C1639" s="1" t="s">
        <v>108</v>
      </c>
      <c r="D1639" s="1" t="s">
        <v>1079</v>
      </c>
      <c r="E1639" s="1" t="s">
        <v>77</v>
      </c>
      <c r="F1639" s="1" t="s">
        <v>78</v>
      </c>
      <c r="G1639" s="1" t="s">
        <v>1033</v>
      </c>
      <c r="H1639" s="1" t="s">
        <v>543</v>
      </c>
      <c r="I1639">
        <v>1</v>
      </c>
      <c r="J1639" t="s">
        <v>15</v>
      </c>
      <c r="K1639" s="1" t="s">
        <v>174</v>
      </c>
      <c r="L1639" s="1" t="s">
        <v>162</v>
      </c>
      <c r="M1639">
        <v>29</v>
      </c>
      <c r="N1639">
        <v>0</v>
      </c>
      <c r="O1639">
        <v>0</v>
      </c>
      <c r="P1639">
        <v>0</v>
      </c>
      <c r="X1639" t="str">
        <f>Block[[#This Row],[服装]]&amp;Block[[#This Row],[名前]]&amp;Block[[#This Row],[レアリティ]]</f>
        <v>ユニフォーム深谷謙朗ICONIC</v>
      </c>
    </row>
    <row r="1640" spans="1:24" x14ac:dyDescent="0.25">
      <c r="A1640">
        <f>VLOOKUP(Block[[#This Row],[No用]],SetNo[[No.用]:[vlookup 用]],2,FALSE)</f>
        <v>425</v>
      </c>
      <c r="B1640">
        <f>IF(ROW()=2,1,IF(A1639&lt;&gt;Block[[#This Row],[No]],1,B1639+1))</f>
        <v>2</v>
      </c>
      <c r="C1640" s="1" t="s">
        <v>108</v>
      </c>
      <c r="D1640" s="1" t="s">
        <v>1079</v>
      </c>
      <c r="E1640" s="1" t="s">
        <v>77</v>
      </c>
      <c r="F1640" s="1" t="s">
        <v>78</v>
      </c>
      <c r="G1640" s="1" t="s">
        <v>1033</v>
      </c>
      <c r="H1640" s="1" t="s">
        <v>543</v>
      </c>
      <c r="I1640">
        <v>1</v>
      </c>
      <c r="J1640" t="s">
        <v>15</v>
      </c>
      <c r="K1640" s="1" t="s">
        <v>175</v>
      </c>
      <c r="L1640" s="1" t="s">
        <v>162</v>
      </c>
      <c r="M1640">
        <v>29</v>
      </c>
      <c r="N1640">
        <v>0</v>
      </c>
      <c r="O1640">
        <v>0</v>
      </c>
      <c r="P1640">
        <v>0</v>
      </c>
      <c r="X1640" t="str">
        <f>Block[[#This Row],[服装]]&amp;Block[[#This Row],[名前]]&amp;Block[[#This Row],[レアリティ]]</f>
        <v>ユニフォーム深谷謙朗ICONIC</v>
      </c>
    </row>
    <row r="1641" spans="1:24" x14ac:dyDescent="0.25">
      <c r="A1641">
        <f>VLOOKUP(Block[[#This Row],[No用]],SetNo[[No.用]:[vlookup 用]],2,FALSE)</f>
        <v>426</v>
      </c>
      <c r="B1641">
        <f>IF(ROW()=2,1,IF(A1640&lt;&gt;Block[[#This Row],[No]],1,B1640+1))</f>
        <v>1</v>
      </c>
      <c r="C1641" s="1" t="s">
        <v>108</v>
      </c>
      <c r="D1641" s="1" t="s">
        <v>1089</v>
      </c>
      <c r="E1641" s="1" t="s">
        <v>77</v>
      </c>
      <c r="F1641" s="1" t="s">
        <v>78</v>
      </c>
      <c r="G1641" s="1" t="s">
        <v>1033</v>
      </c>
      <c r="H1641" s="1" t="s">
        <v>543</v>
      </c>
      <c r="I1641">
        <v>1</v>
      </c>
      <c r="J1641" t="s">
        <v>15</v>
      </c>
      <c r="K1641" s="1" t="s">
        <v>174</v>
      </c>
      <c r="L1641" s="1" t="s">
        <v>162</v>
      </c>
      <c r="M1641">
        <v>30</v>
      </c>
      <c r="N1641">
        <v>0</v>
      </c>
      <c r="O1641">
        <v>0</v>
      </c>
      <c r="P1641">
        <v>0</v>
      </c>
      <c r="X1641" t="str">
        <f>Block[[#This Row],[服装]]&amp;Block[[#This Row],[名前]]&amp;Block[[#This Row],[レアリティ]]</f>
        <v>ユニフォーム山代総司ICONIC</v>
      </c>
    </row>
    <row r="1642" spans="1:24" x14ac:dyDescent="0.25">
      <c r="A1642">
        <f>VLOOKUP(Block[[#This Row],[No用]],SetNo[[No.用]:[vlookup 用]],2,FALSE)</f>
        <v>426</v>
      </c>
      <c r="B1642">
        <f>IF(ROW()=2,1,IF(A1641&lt;&gt;Block[[#This Row],[No]],1,B1641+1))</f>
        <v>2</v>
      </c>
      <c r="C1642" s="1" t="s">
        <v>108</v>
      </c>
      <c r="D1642" s="1" t="s">
        <v>1089</v>
      </c>
      <c r="E1642" s="1" t="s">
        <v>77</v>
      </c>
      <c r="F1642" s="1" t="s">
        <v>78</v>
      </c>
      <c r="G1642" s="1" t="s">
        <v>1033</v>
      </c>
      <c r="H1642" s="1" t="s">
        <v>543</v>
      </c>
      <c r="I1642">
        <v>1</v>
      </c>
      <c r="J1642" t="s">
        <v>15</v>
      </c>
      <c r="K1642" s="1" t="s">
        <v>175</v>
      </c>
      <c r="L1642" s="1" t="s">
        <v>178</v>
      </c>
      <c r="M1642">
        <v>33</v>
      </c>
      <c r="N1642">
        <v>0</v>
      </c>
      <c r="O1642">
        <v>0</v>
      </c>
      <c r="P1642">
        <v>0</v>
      </c>
      <c r="X1642" t="str">
        <f>Block[[#This Row],[服装]]&amp;Block[[#This Row],[名前]]&amp;Block[[#This Row],[レアリティ]]</f>
        <v>ユニフォーム山代総司ICONIC</v>
      </c>
    </row>
    <row r="1643" spans="1:24" x14ac:dyDescent="0.25">
      <c r="A1643">
        <f>VLOOKUP(Block[[#This Row],[No用]],SetNo[[No.用]:[vlookup 用]],2,FALSE)</f>
        <v>426</v>
      </c>
      <c r="B1643">
        <f>IF(ROW()=2,1,IF(A1642&lt;&gt;Block[[#This Row],[No]],1,B1642+1))</f>
        <v>3</v>
      </c>
      <c r="C1643" s="1" t="s">
        <v>108</v>
      </c>
      <c r="D1643" s="1" t="s">
        <v>1089</v>
      </c>
      <c r="E1643" s="1" t="s">
        <v>77</v>
      </c>
      <c r="F1643" s="1" t="s">
        <v>78</v>
      </c>
      <c r="G1643" s="1" t="s">
        <v>1033</v>
      </c>
      <c r="H1643" s="1" t="s">
        <v>543</v>
      </c>
      <c r="I1643">
        <v>1</v>
      </c>
      <c r="J1643" t="s">
        <v>15</v>
      </c>
      <c r="K1643" s="1" t="s">
        <v>177</v>
      </c>
      <c r="L1643" s="1" t="s">
        <v>162</v>
      </c>
      <c r="M1643">
        <v>30</v>
      </c>
      <c r="N1643">
        <v>0</v>
      </c>
      <c r="O1643">
        <v>0</v>
      </c>
      <c r="P1643">
        <v>0</v>
      </c>
      <c r="X1643" t="str">
        <f>Block[[#This Row],[服装]]&amp;Block[[#This Row],[名前]]&amp;Block[[#This Row],[レアリティ]]</f>
        <v>ユニフォーム山代総司ICONIC</v>
      </c>
    </row>
    <row r="1644" spans="1:24" x14ac:dyDescent="0.25">
      <c r="A1644">
        <f>VLOOKUP(Block[[#This Row],[No用]],SetNo[[No.用]:[vlookup 用]],2,FALSE)</f>
        <v>426</v>
      </c>
      <c r="B1644">
        <f>IF(ROW()=2,1,IF(A1643&lt;&gt;Block[[#This Row],[No]],1,B1643+1))</f>
        <v>4</v>
      </c>
      <c r="C1644" s="1" t="s">
        <v>108</v>
      </c>
      <c r="D1644" s="1" t="s">
        <v>1089</v>
      </c>
      <c r="E1644" s="1" t="s">
        <v>77</v>
      </c>
      <c r="F1644" s="1" t="s">
        <v>78</v>
      </c>
      <c r="G1644" s="1" t="s">
        <v>1033</v>
      </c>
      <c r="H1644" s="1" t="s">
        <v>543</v>
      </c>
      <c r="I1644">
        <v>1</v>
      </c>
      <c r="J1644" t="s">
        <v>15</v>
      </c>
      <c r="K1644" s="1" t="s">
        <v>247</v>
      </c>
      <c r="L1644" s="1" t="s">
        <v>162</v>
      </c>
      <c r="M1644">
        <v>30</v>
      </c>
      <c r="N1644">
        <v>0</v>
      </c>
      <c r="O1644">
        <v>0</v>
      </c>
      <c r="P1644">
        <v>0</v>
      </c>
      <c r="X1644" t="str">
        <f>Block[[#This Row],[服装]]&amp;Block[[#This Row],[名前]]&amp;Block[[#This Row],[レアリティ]]</f>
        <v>ユニフォーム山代総司ICONIC</v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B787-EFAC-4F5B-9759-C6BCD399BDBD}">
  <sheetPr codeName="Sheet6"/>
  <dimension ref="A1:AC1017"/>
  <sheetViews>
    <sheetView topLeftCell="A954" zoomScaleNormal="100" workbookViewId="0">
      <selection activeCell="A979" sqref="A975:XFD979"/>
    </sheetView>
  </sheetViews>
  <sheetFormatPr defaultRowHeight="14.25" x14ac:dyDescent="0.25"/>
  <cols>
    <col min="1" max="1" width="5.85546875" customWidth="1"/>
    <col min="2" max="2" width="4.28515625" customWidth="1"/>
    <col min="3" max="3" width="3.28515625" customWidth="1"/>
    <col min="4" max="4" width="10.140625" bestFit="1" customWidth="1"/>
    <col min="5" max="5" width="13.140625" bestFit="1" customWidth="1"/>
    <col min="6" max="6" width="10.42578125" bestFit="1" customWidth="1"/>
    <col min="7" max="7" width="7.28515625" bestFit="1" customWidth="1"/>
    <col min="8" max="8" width="10.28515625" bestFit="1" customWidth="1"/>
    <col min="9" max="9" width="11" bestFit="1" customWidth="1"/>
    <col min="10" max="10" width="3.28515625" customWidth="1"/>
    <col min="11" max="11" width="9.7109375" bestFit="1" customWidth="1"/>
    <col min="12" max="12" width="15.28515625" bestFit="1" customWidth="1"/>
    <col min="13" max="13" width="4" customWidth="1"/>
    <col min="14" max="15" width="7.28515625" bestFit="1" customWidth="1"/>
    <col min="16" max="17" width="7.5703125" customWidth="1"/>
    <col min="18" max="18" width="13.85546875" bestFit="1" customWidth="1"/>
    <col min="19" max="19" width="7.7109375" customWidth="1"/>
    <col min="20" max="21" width="11.7109375" customWidth="1"/>
    <col min="22" max="22" width="11.7109375" bestFit="1" customWidth="1"/>
    <col min="23" max="23" width="23.140625" bestFit="1" customWidth="1"/>
    <col min="24" max="24" width="7.7109375" bestFit="1" customWidth="1"/>
    <col min="25" max="25" width="26.28515625" bestFit="1" customWidth="1"/>
    <col min="26" max="26" width="40.7109375" bestFit="1" customWidth="1"/>
    <col min="27" max="27" width="40.7109375" customWidth="1"/>
    <col min="28" max="28" width="29" customWidth="1"/>
    <col min="29" max="29" width="5.42578125" hidden="1" customWidth="1"/>
    <col min="30" max="30" width="25.28515625" customWidth="1"/>
  </cols>
  <sheetData>
    <row r="1" spans="1:29" x14ac:dyDescent="0.25">
      <c r="A1" t="s">
        <v>236</v>
      </c>
      <c r="B1" s="1" t="s">
        <v>554</v>
      </c>
      <c r="C1" s="1" t="s">
        <v>883</v>
      </c>
      <c r="D1" t="s">
        <v>160</v>
      </c>
      <c r="E1" t="s">
        <v>0</v>
      </c>
      <c r="F1" t="s">
        <v>7</v>
      </c>
      <c r="G1" t="s">
        <v>2</v>
      </c>
      <c r="H1" t="s">
        <v>1</v>
      </c>
      <c r="I1" t="s">
        <v>3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s="1" t="s">
        <v>839</v>
      </c>
      <c r="S1" s="11" t="s">
        <v>823</v>
      </c>
      <c r="T1" s="11" t="s">
        <v>824</v>
      </c>
      <c r="U1" s="11" t="s">
        <v>825</v>
      </c>
      <c r="V1" s="11" t="s">
        <v>826</v>
      </c>
      <c r="W1" s="11" t="s">
        <v>827</v>
      </c>
      <c r="X1" s="11" t="s">
        <v>828</v>
      </c>
      <c r="Y1" s="12" t="s">
        <v>836</v>
      </c>
      <c r="Z1" s="11" t="s">
        <v>829</v>
      </c>
      <c r="AA1" s="18" t="s">
        <v>1052</v>
      </c>
      <c r="AB1" t="s">
        <v>235</v>
      </c>
      <c r="AC1" s="1" t="s">
        <v>882</v>
      </c>
    </row>
    <row r="2" spans="1:29" x14ac:dyDescent="0.25">
      <c r="A2">
        <f>VLOOKUP(Special[[#This Row],[No用]],SetNo[[No.用]:[vlookup 用]],2,FALSE)</f>
        <v>1</v>
      </c>
      <c r="B2">
        <f>IF(ROW()=2,1,IF(A1&lt;&gt;Special[[#This Row],[No]],1,IF(Special[[#This Row],[枝番用]]=0,B1,B1+1)))</f>
        <v>1</v>
      </c>
      <c r="C2">
        <f>IF(ROW()=2,1,IF(Special[[#This Row],[枝番用]]=1,1,C1+1))</f>
        <v>1</v>
      </c>
      <c r="D2" t="s">
        <v>205</v>
      </c>
      <c r="E2" t="s">
        <v>229</v>
      </c>
      <c r="F2" t="s">
        <v>28</v>
      </c>
      <c r="G2" t="s">
        <v>26</v>
      </c>
      <c r="H2" t="s">
        <v>153</v>
      </c>
      <c r="I2" t="s">
        <v>71</v>
      </c>
      <c r="J2">
        <v>0</v>
      </c>
      <c r="K2" t="s">
        <v>248</v>
      </c>
      <c r="N2">
        <v>0</v>
      </c>
      <c r="O2">
        <v>0</v>
      </c>
      <c r="P2">
        <v>0</v>
      </c>
      <c r="Q2">
        <v>0</v>
      </c>
      <c r="AB2" t="str">
        <f>Special[[#This Row],[服装]]&amp;Special[[#This Row],[名前]]&amp;Special[[#This Row],[レアリティ]]</f>
        <v>ユニフォーム日向翔陽ICONIC</v>
      </c>
      <c r="AC2">
        <f>IF((A1&amp;L1&amp;M1)&lt;&gt;(Special[[#This Row],[No]]&amp;L2&amp;M2),1,IF(Special[[#This Row],[追加属性]]="",1,0))</f>
        <v>1</v>
      </c>
    </row>
    <row r="3" spans="1:29" x14ac:dyDescent="0.25">
      <c r="A3">
        <f>VLOOKUP(Special[[#This Row],[No用]],SetNo[[No.用]:[vlookup 用]],2,FALSE)</f>
        <v>2</v>
      </c>
      <c r="B3">
        <f>IF(ROW()=2,1,IF(A2&lt;&gt;Special[[#This Row],[No]],1,IF(Special[[#This Row],[枝番用]]=0,B2,B2+1)))</f>
        <v>1</v>
      </c>
      <c r="C3">
        <f>IF(ROW()=2,1,IF(Special[[#This Row],[枝番用]]=1,1,C2+1))</f>
        <v>1</v>
      </c>
      <c r="D3" t="s">
        <v>207</v>
      </c>
      <c r="E3" t="s">
        <v>229</v>
      </c>
      <c r="F3" t="s">
        <v>28</v>
      </c>
      <c r="G3" t="s">
        <v>26</v>
      </c>
      <c r="H3" t="s">
        <v>153</v>
      </c>
      <c r="I3" t="s">
        <v>71</v>
      </c>
      <c r="J3">
        <v>1</v>
      </c>
      <c r="K3" t="s">
        <v>248</v>
      </c>
      <c r="L3" t="s">
        <v>172</v>
      </c>
      <c r="M3" t="s">
        <v>224</v>
      </c>
      <c r="N3">
        <v>44</v>
      </c>
      <c r="O3">
        <v>5</v>
      </c>
      <c r="P3">
        <v>54</v>
      </c>
      <c r="Q3">
        <v>7</v>
      </c>
      <c r="Z3" s="1" t="s">
        <v>930</v>
      </c>
      <c r="AA3" s="1" t="s">
        <v>1478</v>
      </c>
      <c r="AB3" t="str">
        <f>Special[[#This Row],[服装]]&amp;Special[[#This Row],[名前]]&amp;Special[[#This Row],[レアリティ]]</f>
        <v>制服日向翔陽ICONIC</v>
      </c>
      <c r="AC3">
        <f>IF((A2&amp;L2&amp;M2)&lt;&gt;(Special[[#This Row],[No]]&amp;L3&amp;M3),1,IF(Special[[#This Row],[追加属性]]="",1,0))</f>
        <v>1</v>
      </c>
    </row>
    <row r="4" spans="1:29" x14ac:dyDescent="0.25">
      <c r="A4">
        <f>VLOOKUP(Special[[#This Row],[No用]],SetNo[[No.用]:[vlookup 用]],2,FALSE)</f>
        <v>3</v>
      </c>
      <c r="B4">
        <f>IF(ROW()=2,1,IF(A3&lt;&gt;Special[[#This Row],[No]],1,IF(Special[[#This Row],[枝番用]]=0,B3,B3+1)))</f>
        <v>1</v>
      </c>
      <c r="C4">
        <f>IF(ROW()=2,1,IF(Special[[#This Row],[枝番用]]=1,1,C3+1))</f>
        <v>1</v>
      </c>
      <c r="D4" t="s">
        <v>208</v>
      </c>
      <c r="E4" t="s">
        <v>229</v>
      </c>
      <c r="F4" t="s">
        <v>23</v>
      </c>
      <c r="G4" t="s">
        <v>26</v>
      </c>
      <c r="H4" t="s">
        <v>153</v>
      </c>
      <c r="I4" t="s">
        <v>71</v>
      </c>
      <c r="J4">
        <v>1</v>
      </c>
      <c r="K4" t="s">
        <v>248</v>
      </c>
      <c r="L4" t="s">
        <v>180</v>
      </c>
      <c r="M4" t="s">
        <v>224</v>
      </c>
      <c r="N4">
        <v>39</v>
      </c>
      <c r="O4">
        <v>0</v>
      </c>
      <c r="P4">
        <v>49</v>
      </c>
      <c r="Q4">
        <v>0</v>
      </c>
      <c r="S4">
        <v>3.35</v>
      </c>
      <c r="T4">
        <v>20.010000000000002</v>
      </c>
      <c r="U4">
        <v>5</v>
      </c>
      <c r="V4">
        <v>30.48</v>
      </c>
      <c r="W4" s="1" t="s">
        <v>852</v>
      </c>
      <c r="X4">
        <v>1</v>
      </c>
      <c r="AA4" s="1" t="s">
        <v>1480</v>
      </c>
      <c r="AB4" t="str">
        <f>Special[[#This Row],[服装]]&amp;Special[[#This Row],[名前]]&amp;Special[[#This Row],[レアリティ]]</f>
        <v>夏祭り日向翔陽ICONIC</v>
      </c>
      <c r="AC4">
        <f>IF((A3&amp;L3&amp;M3)&lt;&gt;(Special[[#This Row],[No]]&amp;L4&amp;M4),1,IF(Special[[#This Row],[追加属性]]="",1,0))</f>
        <v>1</v>
      </c>
    </row>
    <row r="5" spans="1:29" x14ac:dyDescent="0.25">
      <c r="A5">
        <f>VLOOKUP(Special[[#This Row],[No用]],SetNo[[No.用]:[vlookup 用]],2,FALSE)</f>
        <v>4</v>
      </c>
      <c r="B5">
        <f>IF(ROW()=2,1,IF(A4&lt;&gt;Special[[#This Row],[No]],1,IF(Special[[#This Row],[枝番用]]=0,B4,B4+1)))</f>
        <v>1</v>
      </c>
      <c r="C5">
        <f>IF(ROW()=2,1,IF(Special[[#This Row],[枝番用]]=1,1,C4+1))</f>
        <v>1</v>
      </c>
      <c r="D5" s="1" t="s">
        <v>604</v>
      </c>
      <c r="E5" s="1" t="s">
        <v>137</v>
      </c>
      <c r="F5" s="1" t="s">
        <v>90</v>
      </c>
      <c r="G5" s="1" t="s">
        <v>82</v>
      </c>
      <c r="H5" s="1" t="s">
        <v>136</v>
      </c>
      <c r="I5" s="1" t="s">
        <v>71</v>
      </c>
      <c r="J5">
        <v>1</v>
      </c>
      <c r="K5" t="s">
        <v>248</v>
      </c>
      <c r="L5" s="1" t="s">
        <v>180</v>
      </c>
      <c r="M5" s="1" t="s">
        <v>224</v>
      </c>
      <c r="N5">
        <v>41</v>
      </c>
      <c r="O5">
        <v>0</v>
      </c>
      <c r="P5">
        <v>51</v>
      </c>
      <c r="Q5">
        <v>0</v>
      </c>
      <c r="S5">
        <v>3.35</v>
      </c>
      <c r="T5">
        <v>20.010000000000002</v>
      </c>
      <c r="U5">
        <v>5</v>
      </c>
      <c r="V5">
        <v>30.48</v>
      </c>
      <c r="W5" s="1" t="s">
        <v>851</v>
      </c>
      <c r="X5">
        <v>2</v>
      </c>
      <c r="AA5" s="1" t="s">
        <v>1484</v>
      </c>
      <c r="AB5" t="str">
        <f>Special[[#This Row],[服装]]&amp;Special[[#This Row],[名前]]&amp;Special[[#This Row],[レアリティ]]</f>
        <v>1周年日向翔陽ICONIC</v>
      </c>
      <c r="AC5">
        <f>IF((A4&amp;L4&amp;M4)&lt;&gt;(Special[[#This Row],[No]]&amp;L5&amp;M5),1,IF(Special[[#This Row],[追加属性]]="",1,0))</f>
        <v>1</v>
      </c>
    </row>
    <row r="6" spans="1:29" x14ac:dyDescent="0.25">
      <c r="A6">
        <f>VLOOKUP(Special[[#This Row],[No用]],SetNo[[No.用]:[vlookup 用]],2,FALSE)</f>
        <v>5</v>
      </c>
      <c r="B6">
        <f>IF(ROW()=2,1,IF(A5&lt;&gt;Special[[#This Row],[No]],1,IF(Special[[#This Row],[枝番用]]=0,B5,B5+1)))</f>
        <v>1</v>
      </c>
      <c r="C6">
        <f>IF(ROW()=2,1,IF(Special[[#This Row],[枝番用]]=1,1,C5+1))</f>
        <v>1</v>
      </c>
      <c r="D6" s="1" t="s">
        <v>703</v>
      </c>
      <c r="E6" s="1" t="s">
        <v>678</v>
      </c>
      <c r="F6" s="1" t="s">
        <v>77</v>
      </c>
      <c r="G6" s="1" t="s">
        <v>82</v>
      </c>
      <c r="H6" s="1" t="s">
        <v>136</v>
      </c>
      <c r="I6" s="1" t="s">
        <v>71</v>
      </c>
      <c r="J6">
        <v>1</v>
      </c>
      <c r="K6" t="s">
        <v>248</v>
      </c>
      <c r="L6" s="1" t="s">
        <v>586</v>
      </c>
      <c r="M6" s="1" t="s">
        <v>224</v>
      </c>
      <c r="N6">
        <v>41</v>
      </c>
      <c r="O6">
        <v>0</v>
      </c>
      <c r="P6">
        <v>51</v>
      </c>
      <c r="Q6">
        <v>0</v>
      </c>
      <c r="S6">
        <v>3.35</v>
      </c>
      <c r="T6">
        <v>20.010000000000002</v>
      </c>
      <c r="U6">
        <v>5</v>
      </c>
      <c r="V6">
        <v>30.48</v>
      </c>
      <c r="W6" s="1" t="s">
        <v>985</v>
      </c>
      <c r="X6">
        <v>2</v>
      </c>
      <c r="Y6" s="1" t="s">
        <v>138</v>
      </c>
      <c r="Z6" s="1" t="s">
        <v>986</v>
      </c>
      <c r="AA6" s="1" t="s">
        <v>1485</v>
      </c>
      <c r="AB6" t="str">
        <f>Special[[#This Row],[服装]]&amp;Special[[#This Row],[名前]]&amp;Special[[#This Row],[レアリティ]]</f>
        <v>王冠日向翔陽ICONIC</v>
      </c>
      <c r="AC6">
        <f>IF((A5&amp;L5&amp;M5)&lt;&gt;(Special[[#This Row],[No]]&amp;L6&amp;M6),1,IF(Special[[#This Row],[追加属性]]="",1,0))</f>
        <v>1</v>
      </c>
    </row>
    <row r="7" spans="1:29" x14ac:dyDescent="0.25">
      <c r="A7">
        <f>VLOOKUP(Special[[#This Row],[No用]],SetNo[[No.用]:[vlookup 用]],2,FALSE)</f>
        <v>6</v>
      </c>
      <c r="B7">
        <f>IF(ROW()=2,1,IF(A6&lt;&gt;Special[[#This Row],[No]],1,IF(Special[[#This Row],[枝番用]]=0,B6,B6+1)))</f>
        <v>1</v>
      </c>
      <c r="C7">
        <f>IF(ROW()=2,1,IF(Special[[#This Row],[枝番用]]=1,1,C6+1))</f>
        <v>1</v>
      </c>
      <c r="D7" s="1" t="s">
        <v>771</v>
      </c>
      <c r="E7" s="1" t="s">
        <v>678</v>
      </c>
      <c r="F7" s="1" t="s">
        <v>73</v>
      </c>
      <c r="G7" s="1" t="s">
        <v>82</v>
      </c>
      <c r="H7" s="1" t="s">
        <v>136</v>
      </c>
      <c r="I7" s="1" t="s">
        <v>71</v>
      </c>
      <c r="J7">
        <v>0</v>
      </c>
      <c r="K7" t="s">
        <v>248</v>
      </c>
      <c r="L7" s="1"/>
      <c r="M7" s="1"/>
      <c r="N7">
        <v>0</v>
      </c>
      <c r="O7">
        <v>0</v>
      </c>
      <c r="P7">
        <v>0</v>
      </c>
      <c r="Q7">
        <v>0</v>
      </c>
      <c r="AB7" t="str">
        <f>Special[[#This Row],[服装]]&amp;Special[[#This Row],[名前]]&amp;Special[[#This Row],[レアリティ]]</f>
        <v>ジャージ日向翔陽ICONIC</v>
      </c>
      <c r="AC7">
        <f>IF((A6&amp;L6&amp;M6)&lt;&gt;(Special[[#This Row],[No]]&amp;L7&amp;M7),1,IF(Special[[#This Row],[追加属性]]="",1,0))</f>
        <v>1</v>
      </c>
    </row>
    <row r="8" spans="1:29" x14ac:dyDescent="0.25">
      <c r="A8">
        <f>VLOOKUP(Special[[#This Row],[No用]],SetNo[[No.用]:[vlookup 用]],2,FALSE)</f>
        <v>7</v>
      </c>
      <c r="B8">
        <f>IF(ROW()=2,1,IF(A7&lt;&gt;Special[[#This Row],[No]],1,IF(Special[[#This Row],[枝番用]]=0,B7,B7+1)))</f>
        <v>1</v>
      </c>
      <c r="C8">
        <f>IF(ROW()=2,1,IF(Special[[#This Row],[枝番用]]=1,1,C7+1))</f>
        <v>1</v>
      </c>
      <c r="D8" s="1" t="s">
        <v>893</v>
      </c>
      <c r="E8" s="1" t="s">
        <v>678</v>
      </c>
      <c r="F8" s="1" t="s">
        <v>90</v>
      </c>
      <c r="G8" s="1" t="s">
        <v>82</v>
      </c>
      <c r="H8" s="1" t="s">
        <v>136</v>
      </c>
      <c r="I8" s="1" t="s">
        <v>71</v>
      </c>
      <c r="J8">
        <v>1</v>
      </c>
      <c r="K8" t="s">
        <v>248</v>
      </c>
      <c r="L8" s="1" t="s">
        <v>586</v>
      </c>
      <c r="M8" s="1" t="s">
        <v>173</v>
      </c>
      <c r="N8">
        <v>32</v>
      </c>
      <c r="O8">
        <v>0</v>
      </c>
      <c r="P8">
        <v>0</v>
      </c>
      <c r="Q8">
        <v>0</v>
      </c>
      <c r="S8">
        <v>4.2</v>
      </c>
      <c r="T8">
        <v>42.42</v>
      </c>
      <c r="U8">
        <v>0</v>
      </c>
      <c r="V8">
        <v>0</v>
      </c>
      <c r="W8" s="1" t="s">
        <v>898</v>
      </c>
      <c r="X8">
        <v>1</v>
      </c>
      <c r="AB8" t="str">
        <f>Special[[#This Row],[服装]]&amp;Special[[#This Row],[名前]]&amp;Special[[#This Row],[レアリティ]]</f>
        <v>遊園地日向翔陽ICONIC</v>
      </c>
      <c r="AC8">
        <f>IF((A7&amp;L7&amp;M7)&lt;&gt;(Special[[#This Row],[No]]&amp;L8&amp;M8),1,IF(Special[[#This Row],[追加属性]]="",1,0))</f>
        <v>1</v>
      </c>
    </row>
    <row r="9" spans="1:29" x14ac:dyDescent="0.25">
      <c r="A9">
        <f>VLOOKUP(Special[[#This Row],[No用]],SetNo[[No.用]:[vlookup 用]],2,FALSE)</f>
        <v>8</v>
      </c>
      <c r="B9">
        <f>IF(ROW()=2,1,IF(A8&lt;&gt;Special[[#This Row],[No]],1,IF(Special[[#This Row],[枝番用]]=0,B8,B8+1)))</f>
        <v>1</v>
      </c>
      <c r="C9">
        <f>IF(ROW()=2,1,IF(Special[[#This Row],[枝番用]]=1,1,C8+1))</f>
        <v>1</v>
      </c>
      <c r="D9" s="1" t="s">
        <v>1031</v>
      </c>
      <c r="E9" s="1" t="s">
        <v>678</v>
      </c>
      <c r="F9" s="1" t="s">
        <v>77</v>
      </c>
      <c r="G9" s="1" t="s">
        <v>82</v>
      </c>
      <c r="H9" s="1" t="s">
        <v>136</v>
      </c>
      <c r="I9" s="1" t="s">
        <v>71</v>
      </c>
      <c r="J9">
        <v>1</v>
      </c>
      <c r="K9" t="s">
        <v>248</v>
      </c>
      <c r="L9" s="1" t="s">
        <v>955</v>
      </c>
      <c r="M9" s="1" t="s">
        <v>173</v>
      </c>
      <c r="N9">
        <v>30</v>
      </c>
      <c r="O9">
        <v>0</v>
      </c>
      <c r="P9">
        <v>0</v>
      </c>
      <c r="Q9">
        <v>0</v>
      </c>
      <c r="S9">
        <v>11.49</v>
      </c>
      <c r="T9">
        <v>70.290000000000006</v>
      </c>
      <c r="U9">
        <v>0</v>
      </c>
      <c r="V9">
        <v>0</v>
      </c>
      <c r="W9" s="1" t="s">
        <v>837</v>
      </c>
      <c r="X9">
        <v>1</v>
      </c>
      <c r="AB9" t="str">
        <f>Special[[#This Row],[服装]]&amp;Special[[#This Row],[名前]]&amp;Special[[#This Row],[レアリティ]]</f>
        <v>ハロウィン日向翔陽ICONIC</v>
      </c>
      <c r="AC9">
        <f>IF((A8&amp;L8&amp;M8)&lt;&gt;(Special[[#This Row],[No]]&amp;L9&amp;M9),1,IF(Special[[#This Row],[追加属性]]="",1,0))</f>
        <v>1</v>
      </c>
    </row>
    <row r="10" spans="1:29" x14ac:dyDescent="0.25">
      <c r="A10">
        <f>VLOOKUP(Special[[#This Row],[No用]],SetNo[[No.用]:[vlookup 用]],2,FALSE)</f>
        <v>8</v>
      </c>
      <c r="B10">
        <f>IF(ROW()=2,1,IF(A9&lt;&gt;Special[[#This Row],[No]],1,IF(Special[[#This Row],[枝番用]]=0,B9,B9+1)))</f>
        <v>2</v>
      </c>
      <c r="C10">
        <f>IF(ROW()=2,1,IF(Special[[#This Row],[枝番用]]=1,1,C9+1))</f>
        <v>1</v>
      </c>
      <c r="D10" s="1" t="s">
        <v>1031</v>
      </c>
      <c r="E10" s="1" t="s">
        <v>678</v>
      </c>
      <c r="F10" s="1" t="s">
        <v>77</v>
      </c>
      <c r="G10" s="1" t="s">
        <v>82</v>
      </c>
      <c r="H10" s="1" t="s">
        <v>136</v>
      </c>
      <c r="I10" s="1" t="s">
        <v>71</v>
      </c>
      <c r="J10">
        <v>1</v>
      </c>
      <c r="K10" t="s">
        <v>248</v>
      </c>
      <c r="L10" s="1" t="s">
        <v>586</v>
      </c>
      <c r="M10" s="1" t="s">
        <v>224</v>
      </c>
      <c r="N10">
        <v>42</v>
      </c>
      <c r="O10">
        <v>0</v>
      </c>
      <c r="P10">
        <v>0</v>
      </c>
      <c r="Q10">
        <v>0</v>
      </c>
      <c r="S10">
        <v>4.2</v>
      </c>
      <c r="T10">
        <v>25.76</v>
      </c>
      <c r="U10">
        <v>5.8</v>
      </c>
      <c r="V10">
        <v>35.200000000000003</v>
      </c>
      <c r="W10" s="1" t="s">
        <v>1073</v>
      </c>
      <c r="X10">
        <v>2</v>
      </c>
      <c r="Y10" s="1" t="s">
        <v>141</v>
      </c>
      <c r="Z10" s="1" t="s">
        <v>1074</v>
      </c>
      <c r="AA10" s="1" t="s">
        <v>1075</v>
      </c>
      <c r="AB10" t="str">
        <f>Special[[#This Row],[服装]]&amp;Special[[#This Row],[名前]]&amp;Special[[#This Row],[レアリティ]]</f>
        <v>ハロウィン日向翔陽ICONIC</v>
      </c>
      <c r="AC10">
        <f>IF((A9&amp;L9&amp;M9)&lt;&gt;(Special[[#This Row],[No]]&amp;L10&amp;M10),1,IF(Special[[#This Row],[追加属性]]="",1,0))</f>
        <v>1</v>
      </c>
    </row>
    <row r="11" spans="1:29" x14ac:dyDescent="0.25">
      <c r="A11">
        <f>VLOOKUP(Special[[#This Row],[No用]],SetNo[[No.用]:[vlookup 用]],2,FALSE)</f>
        <v>9</v>
      </c>
      <c r="B11">
        <f>IF(ROW()=2,1,IF(A10&lt;&gt;Special[[#This Row],[No]],1,IF(Special[[#This Row],[枝番用]]=0,B10,B10+1)))</f>
        <v>1</v>
      </c>
      <c r="C11">
        <f>IF(ROW()=2,1,IF(Special[[#This Row],[枝番用]]=1,1,C10+1))</f>
        <v>1</v>
      </c>
      <c r="D11" s="1" t="s">
        <v>1446</v>
      </c>
      <c r="E11" s="1" t="s">
        <v>678</v>
      </c>
      <c r="F11" s="1" t="s">
        <v>73</v>
      </c>
      <c r="G11" s="1" t="s">
        <v>82</v>
      </c>
      <c r="H11" s="1" t="s">
        <v>136</v>
      </c>
      <c r="I11" s="1" t="s">
        <v>71</v>
      </c>
      <c r="J11">
        <v>1</v>
      </c>
      <c r="K11" t="s">
        <v>248</v>
      </c>
      <c r="L11" s="1" t="s">
        <v>180</v>
      </c>
      <c r="M11" s="1" t="s">
        <v>173</v>
      </c>
      <c r="N11">
        <v>30</v>
      </c>
      <c r="O11">
        <v>0</v>
      </c>
      <c r="P11">
        <v>0</v>
      </c>
      <c r="Q11">
        <v>0</v>
      </c>
      <c r="S11">
        <v>4.2</v>
      </c>
      <c r="T11">
        <v>25.76</v>
      </c>
      <c r="U11">
        <v>0</v>
      </c>
      <c r="V11">
        <v>0</v>
      </c>
      <c r="W11" s="1" t="s">
        <v>918</v>
      </c>
      <c r="X11">
        <v>1</v>
      </c>
      <c r="Y11" s="1"/>
      <c r="Z11" s="1"/>
      <c r="AA11" s="1"/>
      <c r="AB11" t="str">
        <f>Special[[#This Row],[服装]]&amp;Special[[#This Row],[名前]]&amp;Special[[#This Row],[レアリティ]]</f>
        <v>和装体験日向翔陽ICONIC</v>
      </c>
      <c r="AC11">
        <f>IF((A10&amp;L10&amp;M10)&lt;&gt;(Special[[#This Row],[No]]&amp;L11&amp;M11),1,IF(Special[[#This Row],[追加属性]]="",1,0))</f>
        <v>1</v>
      </c>
    </row>
    <row r="12" spans="1:29" x14ac:dyDescent="0.25">
      <c r="A12">
        <f>VLOOKUP(Special[[#This Row],[No用]],SetNo[[No.用]:[vlookup 用]],2,FALSE)</f>
        <v>9</v>
      </c>
      <c r="B12">
        <f>IF(ROW()=2,1,IF(A11&lt;&gt;Special[[#This Row],[No]],1,IF(Special[[#This Row],[枝番用]]=0,B11,B11+1)))</f>
        <v>2</v>
      </c>
      <c r="C12">
        <f>IF(ROW()=2,1,IF(Special[[#This Row],[枝番用]]=1,1,C11+1))</f>
        <v>1</v>
      </c>
      <c r="D12" s="1" t="s">
        <v>1446</v>
      </c>
      <c r="E12" s="1" t="s">
        <v>678</v>
      </c>
      <c r="F12" s="1" t="s">
        <v>73</v>
      </c>
      <c r="G12" s="1" t="s">
        <v>82</v>
      </c>
      <c r="H12" s="1" t="s">
        <v>136</v>
      </c>
      <c r="I12" s="1" t="s">
        <v>71</v>
      </c>
      <c r="J12">
        <v>1</v>
      </c>
      <c r="K12" t="s">
        <v>248</v>
      </c>
      <c r="L12" s="1" t="s">
        <v>180</v>
      </c>
      <c r="M12" s="1" t="s">
        <v>224</v>
      </c>
      <c r="N12">
        <v>42</v>
      </c>
      <c r="O12">
        <v>0</v>
      </c>
      <c r="P12">
        <v>52</v>
      </c>
      <c r="Q12">
        <v>0</v>
      </c>
      <c r="S12">
        <v>4.2</v>
      </c>
      <c r="T12">
        <v>25.76</v>
      </c>
      <c r="U12">
        <v>5.8</v>
      </c>
      <c r="V12">
        <v>35.200000000000003</v>
      </c>
      <c r="W12" s="1" t="s">
        <v>918</v>
      </c>
      <c r="X12">
        <v>1</v>
      </c>
      <c r="Y12" s="1" t="s">
        <v>138</v>
      </c>
      <c r="Z12" s="1" t="s">
        <v>986</v>
      </c>
      <c r="AA12" s="1" t="s">
        <v>1477</v>
      </c>
      <c r="AB12" t="str">
        <f>Special[[#This Row],[服装]]&amp;Special[[#This Row],[名前]]&amp;Special[[#This Row],[レアリティ]]</f>
        <v>和装体験日向翔陽ICONIC</v>
      </c>
      <c r="AC12">
        <f>IF((A11&amp;L11&amp;M11)&lt;&gt;(Special[[#This Row],[No]]&amp;L12&amp;M12),1,IF(Special[[#This Row],[追加属性]]="",1,0))</f>
        <v>1</v>
      </c>
    </row>
    <row r="13" spans="1:29" x14ac:dyDescent="0.25">
      <c r="A13">
        <f>VLOOKUP(Special[[#This Row],[No用]],SetNo[[No.用]:[vlookup 用]],2,FALSE)</f>
        <v>9</v>
      </c>
      <c r="B13">
        <f>IF(ROW()=2,1,IF(A12&lt;&gt;Special[[#This Row],[No]],1,IF(Special[[#This Row],[枝番用]]=0,B12,B12+1)))</f>
        <v>2</v>
      </c>
      <c r="C13">
        <f>IF(ROW()=2,1,IF(Special[[#This Row],[枝番用]]=1,1,C12+1))</f>
        <v>2</v>
      </c>
      <c r="D13" s="1" t="s">
        <v>1446</v>
      </c>
      <c r="E13" s="1" t="s">
        <v>678</v>
      </c>
      <c r="F13" s="1" t="s">
        <v>73</v>
      </c>
      <c r="G13" s="1" t="s">
        <v>82</v>
      </c>
      <c r="H13" s="1" t="s">
        <v>136</v>
      </c>
      <c r="I13" s="1" t="s">
        <v>71</v>
      </c>
      <c r="J13">
        <v>1</v>
      </c>
      <c r="K13" t="s">
        <v>248</v>
      </c>
      <c r="L13" s="1" t="s">
        <v>180</v>
      </c>
      <c r="M13" s="1" t="s">
        <v>224</v>
      </c>
      <c r="N13">
        <v>42</v>
      </c>
      <c r="O13">
        <v>0</v>
      </c>
      <c r="P13">
        <v>52</v>
      </c>
      <c r="Q13">
        <v>0</v>
      </c>
      <c r="R13" s="1" t="s">
        <v>553</v>
      </c>
      <c r="S13">
        <v>7</v>
      </c>
      <c r="T13">
        <v>13.86</v>
      </c>
      <c r="U13">
        <v>10.5</v>
      </c>
      <c r="V13">
        <v>20.79</v>
      </c>
      <c r="W13" s="1" t="s">
        <v>1476</v>
      </c>
      <c r="X13">
        <v>0</v>
      </c>
      <c r="Y13" s="1" t="s">
        <v>138</v>
      </c>
      <c r="Z13" s="1" t="s">
        <v>986</v>
      </c>
      <c r="AA13" s="1" t="s">
        <v>1477</v>
      </c>
      <c r="AB13" t="str">
        <f>Special[[#This Row],[服装]]&amp;Special[[#This Row],[名前]]&amp;Special[[#This Row],[レアリティ]]</f>
        <v>和装体験日向翔陽ICONIC</v>
      </c>
      <c r="AC13">
        <f>IF((A12&amp;L12&amp;M12)&lt;&gt;(Special[[#This Row],[No]]&amp;L13&amp;M13),1,IF(Special[[#This Row],[追加属性]]="",1,0))</f>
        <v>0</v>
      </c>
    </row>
    <row r="14" spans="1:29" x14ac:dyDescent="0.25">
      <c r="A14">
        <f>VLOOKUP(Special[[#This Row],[No用]],SetNo[[No.用]:[vlookup 用]],2,FALSE)</f>
        <v>9</v>
      </c>
      <c r="B14">
        <f>IF(ROW()=2,1,IF(A13&lt;&gt;Special[[#This Row],[No]],1,IF(Special[[#This Row],[枝番用]]=0,B13,B13+1)))</f>
        <v>3</v>
      </c>
      <c r="C14">
        <f>IF(ROW()=2,1,IF(Special[[#This Row],[枝番用]]=1,1,C13+1))</f>
        <v>1</v>
      </c>
      <c r="D14" s="1" t="s">
        <v>1446</v>
      </c>
      <c r="E14" s="1" t="s">
        <v>678</v>
      </c>
      <c r="F14" s="1" t="s">
        <v>73</v>
      </c>
      <c r="G14" s="1" t="s">
        <v>82</v>
      </c>
      <c r="H14" s="1" t="s">
        <v>136</v>
      </c>
      <c r="I14" s="1" t="s">
        <v>71</v>
      </c>
      <c r="J14">
        <v>1</v>
      </c>
      <c r="K14" t="s">
        <v>248</v>
      </c>
      <c r="L14" s="1" t="s">
        <v>172</v>
      </c>
      <c r="M14" s="1" t="s">
        <v>224</v>
      </c>
      <c r="N14">
        <v>42</v>
      </c>
      <c r="O14">
        <v>0</v>
      </c>
      <c r="P14">
        <v>52</v>
      </c>
      <c r="Q14">
        <v>0</v>
      </c>
      <c r="W14" s="1"/>
      <c r="Z14" s="1"/>
      <c r="AA14" s="1" t="s">
        <v>1478</v>
      </c>
      <c r="AB14" t="str">
        <f>Special[[#This Row],[服装]]&amp;Special[[#This Row],[名前]]&amp;Special[[#This Row],[レアリティ]]</f>
        <v>和装体験日向翔陽ICONIC</v>
      </c>
      <c r="AC14">
        <f>IF((A13&amp;L13&amp;M13)&lt;&gt;(Special[[#This Row],[No]]&amp;L14&amp;M14),1,IF(Special[[#This Row],[追加属性]]="",1,0))</f>
        <v>1</v>
      </c>
    </row>
    <row r="15" spans="1:29" x14ac:dyDescent="0.25">
      <c r="A15">
        <f>VLOOKUP(Special[[#This Row],[No用]],SetNo[[No.用]:[vlookup 用]],2,FALSE)</f>
        <v>10</v>
      </c>
      <c r="B15">
        <f>IF(ROW()=2,1,IF(A14&lt;&gt;Special[[#This Row],[No]],1,IF(Special[[#This Row],[枝番用]]=0,B14,B14+1)))</f>
        <v>1</v>
      </c>
      <c r="C15">
        <f>IF(ROW()=2,1,IF(Special[[#This Row],[枝番用]]=1,1,C14+1))</f>
        <v>1</v>
      </c>
      <c r="D15" s="1" t="s">
        <v>1559</v>
      </c>
      <c r="E15" s="1" t="s">
        <v>678</v>
      </c>
      <c r="F15" s="1" t="s">
        <v>90</v>
      </c>
      <c r="G15" s="1" t="s">
        <v>82</v>
      </c>
      <c r="H15" s="1" t="s">
        <v>136</v>
      </c>
      <c r="I15" s="1" t="s">
        <v>71</v>
      </c>
      <c r="J15">
        <v>1</v>
      </c>
      <c r="K15" t="s">
        <v>248</v>
      </c>
      <c r="L15" s="1" t="s">
        <v>955</v>
      </c>
      <c r="M15" s="1" t="s">
        <v>173</v>
      </c>
      <c r="N15">
        <v>31</v>
      </c>
      <c r="O15">
        <v>0</v>
      </c>
      <c r="P15">
        <v>0</v>
      </c>
      <c r="Q15">
        <v>0</v>
      </c>
      <c r="S15">
        <v>11.49</v>
      </c>
      <c r="T15">
        <v>70.290000000000006</v>
      </c>
      <c r="U15">
        <v>0</v>
      </c>
      <c r="V15">
        <v>0</v>
      </c>
      <c r="W15" s="1" t="s">
        <v>1252</v>
      </c>
      <c r="X15">
        <v>1</v>
      </c>
      <c r="Z15" s="1"/>
      <c r="AA15" s="1"/>
      <c r="AB15" t="str">
        <f>Special[[#This Row],[服装]]&amp;Special[[#This Row],[名前]]&amp;Special[[#This Row],[レアリティ]]</f>
        <v>格ゲー日向翔陽ICONIC</v>
      </c>
      <c r="AC15">
        <f>IF((A14&amp;L14&amp;M14)&lt;&gt;(Special[[#This Row],[No]]&amp;L15&amp;M15),1,IF(Special[[#This Row],[追加属性]]="",1,0))</f>
        <v>1</v>
      </c>
    </row>
    <row r="16" spans="1:29" x14ac:dyDescent="0.25">
      <c r="A16">
        <f>VLOOKUP(Special[[#This Row],[No用]],SetNo[[No.用]:[vlookup 用]],2,FALSE)</f>
        <v>10</v>
      </c>
      <c r="B16">
        <f>IF(ROW()=2,1,IF(A15&lt;&gt;Special[[#This Row],[No]],1,IF(Special[[#This Row],[枝番用]]=0,B15,B15+1)))</f>
        <v>1</v>
      </c>
      <c r="C16">
        <f>IF(ROW()=2,1,IF(Special[[#This Row],[枝番用]]=1,1,C15+1))</f>
        <v>2</v>
      </c>
      <c r="D16" s="1" t="s">
        <v>1559</v>
      </c>
      <c r="E16" s="1" t="s">
        <v>678</v>
      </c>
      <c r="F16" s="1" t="s">
        <v>90</v>
      </c>
      <c r="G16" s="1" t="s">
        <v>82</v>
      </c>
      <c r="H16" s="1" t="s">
        <v>136</v>
      </c>
      <c r="I16" s="1" t="s">
        <v>71</v>
      </c>
      <c r="J16">
        <v>1</v>
      </c>
      <c r="K16" t="s">
        <v>248</v>
      </c>
      <c r="L16" s="1" t="s">
        <v>955</v>
      </c>
      <c r="M16" s="1" t="s">
        <v>173</v>
      </c>
      <c r="N16">
        <v>31</v>
      </c>
      <c r="O16">
        <v>0</v>
      </c>
      <c r="P16">
        <v>0</v>
      </c>
      <c r="Q16">
        <v>0</v>
      </c>
      <c r="R16" s="1" t="s">
        <v>1561</v>
      </c>
      <c r="S16">
        <v>0</v>
      </c>
      <c r="T16">
        <v>0</v>
      </c>
      <c r="U16">
        <v>0</v>
      </c>
      <c r="V16">
        <v>0</v>
      </c>
      <c r="W16" s="1" t="s">
        <v>837</v>
      </c>
      <c r="X16">
        <v>1</v>
      </c>
      <c r="Z16" s="1" t="s">
        <v>1562</v>
      </c>
      <c r="AA16" s="1"/>
      <c r="AB16" t="str">
        <f>Special[[#This Row],[服装]]&amp;Special[[#This Row],[名前]]&amp;Special[[#This Row],[レアリティ]]</f>
        <v>格ゲー日向翔陽ICONIC</v>
      </c>
      <c r="AC16">
        <f>IF((A15&amp;L15&amp;M15)&lt;&gt;(Special[[#This Row],[No]]&amp;L16&amp;M16),1,IF(Special[[#This Row],[追加属性]]="",1,0))</f>
        <v>0</v>
      </c>
    </row>
    <row r="17" spans="1:29" x14ac:dyDescent="0.25">
      <c r="A17">
        <f>VLOOKUP(Special[[#This Row],[No用]],SetNo[[No.用]:[vlookup 用]],2,FALSE)</f>
        <v>10</v>
      </c>
      <c r="B17">
        <f>IF(ROW()=2,1,IF(A16&lt;&gt;Special[[#This Row],[No]],1,IF(Special[[#This Row],[枝番用]]=0,B16,B16+1)))</f>
        <v>2</v>
      </c>
      <c r="C17">
        <f>IF(ROW()=2,1,IF(Special[[#This Row],[枝番用]]=1,1,C16+1))</f>
        <v>1</v>
      </c>
      <c r="D17" s="1" t="s">
        <v>1559</v>
      </c>
      <c r="E17" s="1" t="s">
        <v>678</v>
      </c>
      <c r="F17" s="1" t="s">
        <v>90</v>
      </c>
      <c r="G17" s="1" t="s">
        <v>82</v>
      </c>
      <c r="H17" s="1" t="s">
        <v>136</v>
      </c>
      <c r="I17" s="1" t="s">
        <v>71</v>
      </c>
      <c r="J17">
        <v>1</v>
      </c>
      <c r="K17" t="s">
        <v>248</v>
      </c>
      <c r="L17" s="1" t="s">
        <v>586</v>
      </c>
      <c r="M17" s="1" t="s">
        <v>224</v>
      </c>
      <c r="N17">
        <v>43</v>
      </c>
      <c r="O17">
        <v>0</v>
      </c>
      <c r="P17">
        <v>53</v>
      </c>
      <c r="Q17">
        <v>0</v>
      </c>
      <c r="S17">
        <v>3.35</v>
      </c>
      <c r="T17">
        <v>20.010000000000002</v>
      </c>
      <c r="U17">
        <v>5</v>
      </c>
      <c r="V17">
        <v>30.48</v>
      </c>
      <c r="W17" s="1" t="s">
        <v>918</v>
      </c>
      <c r="X17">
        <v>2</v>
      </c>
      <c r="Y17" s="1" t="s">
        <v>1563</v>
      </c>
      <c r="Z17" s="1" t="s">
        <v>1564</v>
      </c>
      <c r="AA17" s="1" t="s">
        <v>1565</v>
      </c>
      <c r="AB17" t="str">
        <f>Special[[#This Row],[服装]]&amp;Special[[#This Row],[名前]]&amp;Special[[#This Row],[レアリティ]]</f>
        <v>格ゲー日向翔陽ICONIC</v>
      </c>
      <c r="AC17">
        <f>IF((A15&amp;L15&amp;M15)&lt;&gt;(Special[[#This Row],[No]]&amp;L17&amp;M17),1,IF(Special[[#This Row],[追加属性]]="",1,0))</f>
        <v>1</v>
      </c>
    </row>
    <row r="18" spans="1:29" x14ac:dyDescent="0.25">
      <c r="A18">
        <f>VLOOKUP(Special[[#This Row],[No用]],SetNo[[No.用]:[vlookup 用]],2,FALSE)</f>
        <v>10</v>
      </c>
      <c r="B18">
        <f>IF(ROW()=2,1,IF(A17&lt;&gt;Special[[#This Row],[No]],1,IF(Special[[#This Row],[枝番用]]=0,B17,B17+1)))</f>
        <v>2</v>
      </c>
      <c r="C18">
        <f>IF(ROW()=2,1,IF(Special[[#This Row],[枝番用]]=1,1,C17+1))</f>
        <v>2</v>
      </c>
      <c r="D18" s="1" t="s">
        <v>1559</v>
      </c>
      <c r="E18" s="1" t="s">
        <v>678</v>
      </c>
      <c r="F18" s="1" t="s">
        <v>90</v>
      </c>
      <c r="G18" s="1" t="s">
        <v>82</v>
      </c>
      <c r="H18" s="1" t="s">
        <v>136</v>
      </c>
      <c r="I18" s="1" t="s">
        <v>71</v>
      </c>
      <c r="J18">
        <v>1</v>
      </c>
      <c r="K18" t="s">
        <v>248</v>
      </c>
      <c r="L18" s="1" t="s">
        <v>586</v>
      </c>
      <c r="M18" s="1" t="s">
        <v>224</v>
      </c>
      <c r="N18">
        <v>43</v>
      </c>
      <c r="O18">
        <v>0</v>
      </c>
      <c r="P18">
        <v>53</v>
      </c>
      <c r="Q18">
        <v>0</v>
      </c>
      <c r="R18" s="1" t="s">
        <v>180</v>
      </c>
      <c r="S18">
        <v>3.35</v>
      </c>
      <c r="T18">
        <v>20.010000000000002</v>
      </c>
      <c r="U18">
        <v>5</v>
      </c>
      <c r="V18">
        <v>30.48</v>
      </c>
      <c r="W18" s="1" t="s">
        <v>1369</v>
      </c>
      <c r="X18">
        <v>2</v>
      </c>
      <c r="Y18" s="1" t="s">
        <v>1563</v>
      </c>
      <c r="Z18" s="1" t="s">
        <v>1564</v>
      </c>
      <c r="AA18" s="1" t="s">
        <v>1565</v>
      </c>
      <c r="AB18" t="str">
        <f>Special[[#This Row],[服装]]&amp;Special[[#This Row],[名前]]&amp;Special[[#This Row],[レアリティ]]</f>
        <v>格ゲー日向翔陽ICONIC</v>
      </c>
      <c r="AC18">
        <f>IF((A17&amp;L17&amp;M17)&lt;&gt;(Special[[#This Row],[No]]&amp;L18&amp;M18),1,IF(Special[[#This Row],[追加属性]]="",1,0))</f>
        <v>0</v>
      </c>
    </row>
    <row r="19" spans="1:29" x14ac:dyDescent="0.25">
      <c r="A19">
        <f>VLOOKUP(Special[[#This Row],[No用]],SetNo[[No.用]:[vlookup 用]],2,FALSE)</f>
        <v>11</v>
      </c>
      <c r="B19">
        <f>IF(ROW()=2,1,IF(A18&lt;&gt;Special[[#This Row],[No]],1,IF(Special[[#This Row],[枝番用]]=0,B18,B18+1)))</f>
        <v>1</v>
      </c>
      <c r="C19">
        <f>IF(ROW()=2,1,IF(Special[[#This Row],[枝番用]]=1,1,C18+1))</f>
        <v>1</v>
      </c>
      <c r="D19" t="s">
        <v>205</v>
      </c>
      <c r="E19" t="s">
        <v>206</v>
      </c>
      <c r="F19" t="s">
        <v>28</v>
      </c>
      <c r="G19" t="s">
        <v>31</v>
      </c>
      <c r="H19" t="s">
        <v>153</v>
      </c>
      <c r="I19" t="s">
        <v>71</v>
      </c>
      <c r="J19">
        <v>1</v>
      </c>
      <c r="K19" t="s">
        <v>248</v>
      </c>
      <c r="L19" t="s">
        <v>191</v>
      </c>
      <c r="M19" t="s">
        <v>162</v>
      </c>
      <c r="N19">
        <v>29</v>
      </c>
      <c r="O19">
        <v>0</v>
      </c>
      <c r="P19">
        <v>0</v>
      </c>
      <c r="Q19">
        <v>0</v>
      </c>
      <c r="W19" s="1" t="s">
        <v>1011</v>
      </c>
      <c r="X19">
        <v>0</v>
      </c>
      <c r="AB19" t="str">
        <f>Special[[#This Row],[服装]]&amp;Special[[#This Row],[名前]]&amp;Special[[#This Row],[レアリティ]]</f>
        <v>ユニフォーム影山飛雄ICONIC</v>
      </c>
      <c r="AC19">
        <f>IF((A8&amp;L8&amp;M8)&lt;&gt;(Special[[#This Row],[No]]&amp;L19&amp;M19),1,IF(Special[[#This Row],[追加属性]]="",1,0))</f>
        <v>1</v>
      </c>
    </row>
    <row r="20" spans="1:29" x14ac:dyDescent="0.25">
      <c r="A20">
        <f>VLOOKUP(Special[[#This Row],[No用]],SetNo[[No.用]:[vlookup 用]],2,FALSE)</f>
        <v>12</v>
      </c>
      <c r="B20">
        <f>IF(ROW()=2,1,IF(A19&lt;&gt;Special[[#This Row],[No]],1,IF(Special[[#This Row],[枝番用]]=0,B19,B19+1)))</f>
        <v>1</v>
      </c>
      <c r="C20">
        <f>IF(ROW()=2,1,IF(Special[[#This Row],[枝番用]]=1,1,C19+1))</f>
        <v>1</v>
      </c>
      <c r="D20" t="s">
        <v>207</v>
      </c>
      <c r="E20" t="s">
        <v>206</v>
      </c>
      <c r="F20" t="s">
        <v>28</v>
      </c>
      <c r="G20" t="s">
        <v>31</v>
      </c>
      <c r="H20" t="s">
        <v>153</v>
      </c>
      <c r="I20" t="s">
        <v>71</v>
      </c>
      <c r="J20">
        <v>1</v>
      </c>
      <c r="K20" t="s">
        <v>248</v>
      </c>
      <c r="L20" t="s">
        <v>191</v>
      </c>
      <c r="M20" t="s">
        <v>162</v>
      </c>
      <c r="N20">
        <v>29</v>
      </c>
      <c r="O20">
        <v>0</v>
      </c>
      <c r="P20">
        <v>0</v>
      </c>
      <c r="Q20">
        <v>0</v>
      </c>
      <c r="W20" s="1" t="s">
        <v>1011</v>
      </c>
      <c r="X20">
        <v>0</v>
      </c>
      <c r="AB20" t="str">
        <f>Special[[#This Row],[服装]]&amp;Special[[#This Row],[名前]]&amp;Special[[#This Row],[レアリティ]]</f>
        <v>制服影山飛雄ICONIC</v>
      </c>
      <c r="AC20">
        <f>IF((A19&amp;L19&amp;M19)&lt;&gt;(Special[[#This Row],[No]]&amp;L20&amp;M20),1,IF(Special[[#This Row],[追加属性]]="",1,0))</f>
        <v>1</v>
      </c>
    </row>
    <row r="21" spans="1:29" x14ac:dyDescent="0.25">
      <c r="A21">
        <f>VLOOKUP(Special[[#This Row],[No用]],SetNo[[No.用]:[vlookup 用]],2,FALSE)</f>
        <v>13</v>
      </c>
      <c r="B21">
        <f>IF(ROW()=2,1,IF(A20&lt;&gt;Special[[#This Row],[No]],1,IF(Special[[#This Row],[枝番用]]=0,B20,B20+1)))</f>
        <v>1</v>
      </c>
      <c r="C21">
        <f>IF(ROW()=2,1,IF(Special[[#This Row],[枝番用]]=1,1,C20+1))</f>
        <v>1</v>
      </c>
      <c r="D21" t="s">
        <v>208</v>
      </c>
      <c r="E21" t="s">
        <v>206</v>
      </c>
      <c r="F21" t="s">
        <v>23</v>
      </c>
      <c r="G21" t="s">
        <v>31</v>
      </c>
      <c r="H21" t="s">
        <v>153</v>
      </c>
      <c r="I21" t="s">
        <v>71</v>
      </c>
      <c r="J21">
        <v>1</v>
      </c>
      <c r="K21" t="s">
        <v>248</v>
      </c>
      <c r="L21" t="s">
        <v>191</v>
      </c>
      <c r="M21" t="s">
        <v>162</v>
      </c>
      <c r="N21">
        <v>29</v>
      </c>
      <c r="O21">
        <v>0</v>
      </c>
      <c r="P21">
        <v>0</v>
      </c>
      <c r="Q21">
        <v>0</v>
      </c>
      <c r="W21" s="1" t="s">
        <v>1011</v>
      </c>
      <c r="X21">
        <v>0</v>
      </c>
      <c r="AB21" t="str">
        <f>Special[[#This Row],[服装]]&amp;Special[[#This Row],[名前]]&amp;Special[[#This Row],[レアリティ]]</f>
        <v>夏祭り影山飛雄ICONIC</v>
      </c>
      <c r="AC21">
        <f>IF((A20&amp;L20&amp;M20)&lt;&gt;(Special[[#This Row],[No]]&amp;L21&amp;M21),1,IF(Special[[#This Row],[追加属性]]="",1,0))</f>
        <v>1</v>
      </c>
    </row>
    <row r="22" spans="1:29" x14ac:dyDescent="0.25">
      <c r="A22">
        <f>VLOOKUP(Special[[#This Row],[No用]],SetNo[[No.用]:[vlookup 用]],2,FALSE)</f>
        <v>14</v>
      </c>
      <c r="B22">
        <f>IF(ROW()=2,1,IF(A21&lt;&gt;Special[[#This Row],[No]],1,IF(Special[[#This Row],[枝番用]]=0,B21,B21+1)))</f>
        <v>1</v>
      </c>
      <c r="C22">
        <f>IF(ROW()=2,1,IF(Special[[#This Row],[枝番用]]=1,1,C21+1))</f>
        <v>1</v>
      </c>
      <c r="D22" s="1" t="s">
        <v>585</v>
      </c>
      <c r="E22" t="s">
        <v>138</v>
      </c>
      <c r="F22" s="1" t="s">
        <v>90</v>
      </c>
      <c r="G22" t="s">
        <v>74</v>
      </c>
      <c r="H22" t="s">
        <v>136</v>
      </c>
      <c r="I22" t="s">
        <v>71</v>
      </c>
      <c r="J22">
        <v>1</v>
      </c>
      <c r="K22" t="s">
        <v>248</v>
      </c>
      <c r="L22" s="1" t="s">
        <v>262</v>
      </c>
      <c r="M22" s="1" t="s">
        <v>173</v>
      </c>
      <c r="N22">
        <v>29</v>
      </c>
      <c r="O22">
        <v>0</v>
      </c>
      <c r="P22">
        <v>0</v>
      </c>
      <c r="Q22">
        <v>0</v>
      </c>
      <c r="W22" s="14" t="s">
        <v>996</v>
      </c>
      <c r="X22">
        <v>0</v>
      </c>
      <c r="AB22" t="str">
        <f>Special[[#This Row],[服装]]&amp;Special[[#This Row],[名前]]&amp;Special[[#This Row],[レアリティ]]</f>
        <v>Xmas影山飛雄ICONIC</v>
      </c>
      <c r="AC22">
        <f>IF((A21&amp;L21&amp;M21)&lt;&gt;(Special[[#This Row],[No]]&amp;L22&amp;M22),1,IF(Special[[#This Row],[追加属性]]="",1,0))</f>
        <v>1</v>
      </c>
    </row>
    <row r="23" spans="1:29" x14ac:dyDescent="0.25">
      <c r="A23">
        <f>VLOOKUP(Special[[#This Row],[No用]],SetNo[[No.用]:[vlookup 用]],2,FALSE)</f>
        <v>14</v>
      </c>
      <c r="B23">
        <f>IF(ROW()=2,1,IF(A22&lt;&gt;Special[[#This Row],[No]],1,IF(Special[[#This Row],[枝番用]]=0,B22,B22+1)))</f>
        <v>2</v>
      </c>
      <c r="C23">
        <f>IF(ROW()=2,1,IF(Special[[#This Row],[枝番用]]=1,1,C22+1))</f>
        <v>1</v>
      </c>
      <c r="D23" s="1" t="s">
        <v>585</v>
      </c>
      <c r="E23" t="s">
        <v>138</v>
      </c>
      <c r="F23" s="1" t="s">
        <v>90</v>
      </c>
      <c r="G23" t="s">
        <v>74</v>
      </c>
      <c r="H23" t="s">
        <v>136</v>
      </c>
      <c r="I23" t="s">
        <v>71</v>
      </c>
      <c r="J23">
        <v>1</v>
      </c>
      <c r="K23" t="s">
        <v>248</v>
      </c>
      <c r="L23" s="1" t="s">
        <v>258</v>
      </c>
      <c r="M23" s="1" t="s">
        <v>224</v>
      </c>
      <c r="N23">
        <v>51</v>
      </c>
      <c r="O23">
        <v>0</v>
      </c>
      <c r="P23">
        <v>56</v>
      </c>
      <c r="Q23">
        <v>0</v>
      </c>
      <c r="S23">
        <v>70</v>
      </c>
      <c r="T23">
        <v>84.7</v>
      </c>
      <c r="U23">
        <v>80</v>
      </c>
      <c r="V23">
        <v>94.7</v>
      </c>
      <c r="W23" s="1" t="s">
        <v>852</v>
      </c>
      <c r="X23">
        <v>0</v>
      </c>
      <c r="AA23" s="1" t="s">
        <v>1296</v>
      </c>
      <c r="AB23" t="str">
        <f>Special[[#This Row],[服装]]&amp;Special[[#This Row],[名前]]&amp;Special[[#This Row],[レアリティ]]</f>
        <v>Xmas影山飛雄ICONIC</v>
      </c>
      <c r="AC23">
        <f>IF((A22&amp;L22&amp;M22)&lt;&gt;(Special[[#This Row],[No]]&amp;L23&amp;M23),1,IF(Special[[#This Row],[追加属性]]="",1,0))</f>
        <v>1</v>
      </c>
    </row>
    <row r="24" spans="1:29" x14ac:dyDescent="0.25">
      <c r="A24">
        <f>VLOOKUP(Special[[#This Row],[No用]],SetNo[[No.用]:[vlookup 用]],2,FALSE)</f>
        <v>15</v>
      </c>
      <c r="B24">
        <f>IF(ROW()=2,1,IF(A23&lt;&gt;Special[[#This Row],[No]],1,IF(Special[[#This Row],[枝番用]]=0,B23,B23+1)))</f>
        <v>1</v>
      </c>
      <c r="C24">
        <f>IF(ROW()=2,1,IF(Special[[#This Row],[枝番用]]=1,1,C23+1))</f>
        <v>1</v>
      </c>
      <c r="D24" s="1" t="s">
        <v>604</v>
      </c>
      <c r="E24" s="1" t="s">
        <v>138</v>
      </c>
      <c r="F24" s="1" t="s">
        <v>77</v>
      </c>
      <c r="G24" s="1" t="s">
        <v>74</v>
      </c>
      <c r="H24" s="1" t="s">
        <v>136</v>
      </c>
      <c r="I24" s="1" t="s">
        <v>71</v>
      </c>
      <c r="J24">
        <v>1</v>
      </c>
      <c r="K24" t="s">
        <v>248</v>
      </c>
      <c r="L24" s="1" t="s">
        <v>191</v>
      </c>
      <c r="M24" s="1" t="s">
        <v>162</v>
      </c>
      <c r="N24">
        <v>29</v>
      </c>
      <c r="O24">
        <v>0</v>
      </c>
      <c r="P24">
        <v>0</v>
      </c>
      <c r="Q24">
        <v>0</v>
      </c>
      <c r="W24" s="1" t="s">
        <v>1011</v>
      </c>
      <c r="X24">
        <v>0</v>
      </c>
      <c r="AB24" t="str">
        <f>Special[[#This Row],[服装]]&amp;Special[[#This Row],[名前]]&amp;Special[[#This Row],[レアリティ]]</f>
        <v>1周年影山飛雄ICONIC</v>
      </c>
      <c r="AC24">
        <f>IF((A23&amp;L23&amp;M23)&lt;&gt;(Special[[#This Row],[No]]&amp;L24&amp;M24),1,IF(Special[[#This Row],[追加属性]]="",1,0))</f>
        <v>1</v>
      </c>
    </row>
    <row r="25" spans="1:29" x14ac:dyDescent="0.25">
      <c r="A25">
        <f>VLOOKUP(Special[[#This Row],[No用]],SetNo[[No.用]:[vlookup 用]],2,FALSE)</f>
        <v>15</v>
      </c>
      <c r="B25">
        <f>IF(ROW()=2,1,IF(A24&lt;&gt;Special[[#This Row],[No]],1,IF(Special[[#This Row],[枝番用]]=0,B24,B24+1)))</f>
        <v>2</v>
      </c>
      <c r="C25">
        <f>IF(ROW()=2,1,IF(Special[[#This Row],[枝番用]]=1,1,C24+1))</f>
        <v>1</v>
      </c>
      <c r="D25" s="1" t="s">
        <v>604</v>
      </c>
      <c r="E25" s="1" t="s">
        <v>138</v>
      </c>
      <c r="F25" s="1" t="s">
        <v>77</v>
      </c>
      <c r="G25" s="1" t="s">
        <v>74</v>
      </c>
      <c r="H25" s="1" t="s">
        <v>136</v>
      </c>
      <c r="I25" s="1" t="s">
        <v>71</v>
      </c>
      <c r="J25">
        <v>1</v>
      </c>
      <c r="K25" t="s">
        <v>248</v>
      </c>
      <c r="L25" s="1" t="s">
        <v>180</v>
      </c>
      <c r="M25" s="1" t="s">
        <v>224</v>
      </c>
      <c r="N25">
        <v>51</v>
      </c>
      <c r="O25">
        <v>0</v>
      </c>
      <c r="P25">
        <v>58</v>
      </c>
      <c r="Q25">
        <v>0</v>
      </c>
      <c r="S25">
        <v>4.2</v>
      </c>
      <c r="T25">
        <v>25.76</v>
      </c>
      <c r="U25">
        <v>5.8</v>
      </c>
      <c r="V25">
        <v>35.200000000000003</v>
      </c>
      <c r="W25" s="1" t="s">
        <v>851</v>
      </c>
      <c r="X25">
        <v>2</v>
      </c>
      <c r="Y25" s="1" t="s">
        <v>606</v>
      </c>
      <c r="Z25" s="1" t="s">
        <v>905</v>
      </c>
      <c r="AA25" s="1" t="s">
        <v>1300</v>
      </c>
      <c r="AB25" t="str">
        <f>Special[[#This Row],[服装]]&amp;Special[[#This Row],[名前]]&amp;Special[[#This Row],[レアリティ]]</f>
        <v>1周年影山飛雄ICONIC</v>
      </c>
      <c r="AC25">
        <f>IF((A24&amp;L24&amp;M24)&lt;&gt;(Special[[#This Row],[No]]&amp;L25&amp;M25),1,IF(Special[[#This Row],[追加属性]]="",1,0))</f>
        <v>1</v>
      </c>
    </row>
    <row r="26" spans="1:29" x14ac:dyDescent="0.25">
      <c r="A26">
        <f>VLOOKUP(Special[[#This Row],[No用]],SetNo[[No.用]:[vlookup 用]],2,FALSE)</f>
        <v>16</v>
      </c>
      <c r="B26">
        <f>IF(ROW()=2,1,IF(A25&lt;&gt;Special[[#This Row],[No]],1,IF(Special[[#This Row],[枝番用]]=0,B25,B25+1)))</f>
        <v>1</v>
      </c>
      <c r="C26">
        <f>IF(ROW()=2,1,IF(Special[[#This Row],[枝番用]]=1,1,C25+1))</f>
        <v>1</v>
      </c>
      <c r="D26" s="1" t="s">
        <v>703</v>
      </c>
      <c r="E26" s="1" t="s">
        <v>138</v>
      </c>
      <c r="F26" s="1" t="s">
        <v>73</v>
      </c>
      <c r="G26" s="1" t="s">
        <v>74</v>
      </c>
      <c r="H26" s="1" t="s">
        <v>136</v>
      </c>
      <c r="I26" s="1" t="s">
        <v>71</v>
      </c>
      <c r="J26">
        <v>1</v>
      </c>
      <c r="K26" t="s">
        <v>248</v>
      </c>
      <c r="L26" s="1" t="s">
        <v>191</v>
      </c>
      <c r="M26" s="1" t="s">
        <v>162</v>
      </c>
      <c r="N26">
        <v>29</v>
      </c>
      <c r="O26">
        <v>0</v>
      </c>
      <c r="P26">
        <v>0</v>
      </c>
      <c r="Q26">
        <v>0</v>
      </c>
      <c r="W26" s="1" t="s">
        <v>1011</v>
      </c>
      <c r="X26">
        <v>0</v>
      </c>
      <c r="AB26" t="str">
        <f>Special[[#This Row],[服装]]&amp;Special[[#This Row],[名前]]&amp;Special[[#This Row],[レアリティ]]</f>
        <v>王冠影山飛雄ICONIC</v>
      </c>
      <c r="AC26">
        <f>IF((A25&amp;L25&amp;M25)&lt;&gt;(Special[[#This Row],[No]]&amp;L26&amp;M26),1,IF(Special[[#This Row],[追加属性]]="",1,0))</f>
        <v>1</v>
      </c>
    </row>
    <row r="27" spans="1:29" x14ac:dyDescent="0.25">
      <c r="A27">
        <f>VLOOKUP(Special[[#This Row],[No用]],SetNo[[No.用]:[vlookup 用]],2,FALSE)</f>
        <v>16</v>
      </c>
      <c r="B27">
        <f>IF(ROW()=2,1,IF(A26&lt;&gt;Special[[#This Row],[No]],1,IF(Special[[#This Row],[枝番用]]=0,B26,B26+1)))</f>
        <v>2</v>
      </c>
      <c r="C27">
        <f>IF(ROW()=2,1,IF(Special[[#This Row],[枝番用]]=1,1,C26+1))</f>
        <v>1</v>
      </c>
      <c r="D27" s="1" t="s">
        <v>703</v>
      </c>
      <c r="E27" s="1" t="s">
        <v>138</v>
      </c>
      <c r="F27" s="1" t="s">
        <v>73</v>
      </c>
      <c r="G27" s="1" t="s">
        <v>74</v>
      </c>
      <c r="H27" s="1" t="s">
        <v>136</v>
      </c>
      <c r="I27" s="1" t="s">
        <v>71</v>
      </c>
      <c r="J27">
        <v>1</v>
      </c>
      <c r="K27" t="s">
        <v>248</v>
      </c>
      <c r="L27" s="1" t="s">
        <v>180</v>
      </c>
      <c r="M27" s="1" t="s">
        <v>224</v>
      </c>
      <c r="N27">
        <v>51</v>
      </c>
      <c r="O27">
        <v>0</v>
      </c>
      <c r="P27">
        <v>56</v>
      </c>
      <c r="Q27">
        <v>0</v>
      </c>
      <c r="S27">
        <v>4.2</v>
      </c>
      <c r="T27">
        <v>25.76</v>
      </c>
      <c r="U27">
        <v>5.8</v>
      </c>
      <c r="V27">
        <v>35.200000000000003</v>
      </c>
      <c r="W27" s="1" t="s">
        <v>852</v>
      </c>
      <c r="X27">
        <v>1</v>
      </c>
      <c r="Y27" s="1" t="s">
        <v>678</v>
      </c>
      <c r="Z27" s="1" t="s">
        <v>906</v>
      </c>
      <c r="AA27" s="1" t="s">
        <v>1301</v>
      </c>
      <c r="AB27" t="str">
        <f>Special[[#This Row],[服装]]&amp;Special[[#This Row],[名前]]&amp;Special[[#This Row],[レアリティ]]</f>
        <v>王冠影山飛雄ICONIC</v>
      </c>
      <c r="AC27">
        <f>IF((A26&amp;L26&amp;M26)&lt;&gt;(Special[[#This Row],[No]]&amp;L27&amp;M27),1,IF(Special[[#This Row],[追加属性]]="",1,0))</f>
        <v>1</v>
      </c>
    </row>
    <row r="28" spans="1:29" x14ac:dyDescent="0.25">
      <c r="A28">
        <f>VLOOKUP(Special[[#This Row],[No用]],SetNo[[No.用]:[vlookup 用]],2,FALSE)</f>
        <v>16</v>
      </c>
      <c r="B28">
        <f>IF(ROW()=2,1,IF(A27&lt;&gt;Special[[#This Row],[No]],1,IF(Special[[#This Row],[枝番用]]=0,B27,B27+1)))</f>
        <v>2</v>
      </c>
      <c r="C28">
        <f>IF(ROW()=2,1,IF(Special[[#This Row],[枝番用]]=1,1,C27+1))</f>
        <v>2</v>
      </c>
      <c r="D28" s="1" t="s">
        <v>703</v>
      </c>
      <c r="E28" s="1" t="s">
        <v>138</v>
      </c>
      <c r="F28" s="1" t="s">
        <v>73</v>
      </c>
      <c r="G28" s="1" t="s">
        <v>74</v>
      </c>
      <c r="H28" s="1" t="s">
        <v>136</v>
      </c>
      <c r="I28" s="1" t="s">
        <v>71</v>
      </c>
      <c r="J28">
        <v>1</v>
      </c>
      <c r="K28" t="s">
        <v>248</v>
      </c>
      <c r="L28" s="1" t="s">
        <v>180</v>
      </c>
      <c r="M28" s="1" t="s">
        <v>224</v>
      </c>
      <c r="N28">
        <v>51</v>
      </c>
      <c r="O28">
        <v>0</v>
      </c>
      <c r="P28">
        <v>56</v>
      </c>
      <c r="Q28">
        <v>0</v>
      </c>
      <c r="R28" s="1" t="s">
        <v>258</v>
      </c>
      <c r="S28">
        <v>20</v>
      </c>
      <c r="T28">
        <v>79.78</v>
      </c>
      <c r="U28">
        <v>22.5</v>
      </c>
      <c r="V28">
        <v>89.14</v>
      </c>
      <c r="W28" s="1" t="s">
        <v>678</v>
      </c>
      <c r="X28">
        <v>0</v>
      </c>
      <c r="Y28" s="1" t="s">
        <v>678</v>
      </c>
      <c r="Z28" s="1" t="s">
        <v>906</v>
      </c>
      <c r="AA28" s="1" t="s">
        <v>1301</v>
      </c>
      <c r="AB28" t="str">
        <f>Special[[#This Row],[服装]]&amp;Special[[#This Row],[名前]]&amp;Special[[#This Row],[レアリティ]]</f>
        <v>王冠影山飛雄ICONIC</v>
      </c>
      <c r="AC28">
        <f>IF((A27&amp;L27&amp;M27)&lt;&gt;(Special[[#This Row],[No]]&amp;L28&amp;M28),1,IF(Special[[#This Row],[追加属性]]="",1,0))</f>
        <v>0</v>
      </c>
    </row>
    <row r="29" spans="1:29" x14ac:dyDescent="0.25">
      <c r="A29">
        <f>VLOOKUP(Special[[#This Row],[No用]],SetNo[[No.用]:[vlookup 用]],2,FALSE)</f>
        <v>16</v>
      </c>
      <c r="B29">
        <f>IF(ROW()=2,1,IF(A28&lt;&gt;Special[[#This Row],[No]],1,IF(Special[[#This Row],[枝番用]]=0,B28,B28+1)))</f>
        <v>3</v>
      </c>
      <c r="C29">
        <f>IF(ROW()=2,1,IF(Special[[#This Row],[枝番用]]=1,1,C28+1))</f>
        <v>1</v>
      </c>
      <c r="D29" s="1" t="s">
        <v>703</v>
      </c>
      <c r="E29" s="1" t="s">
        <v>138</v>
      </c>
      <c r="F29" s="1" t="s">
        <v>73</v>
      </c>
      <c r="G29" s="1" t="s">
        <v>74</v>
      </c>
      <c r="H29" s="1" t="s">
        <v>136</v>
      </c>
      <c r="I29" s="1" t="s">
        <v>71</v>
      </c>
      <c r="J29">
        <v>1</v>
      </c>
      <c r="K29" t="s">
        <v>248</v>
      </c>
      <c r="L29" s="1" t="s">
        <v>180</v>
      </c>
      <c r="M29" s="1" t="s">
        <v>224</v>
      </c>
      <c r="N29">
        <v>51</v>
      </c>
      <c r="O29">
        <v>0</v>
      </c>
      <c r="P29">
        <v>56</v>
      </c>
      <c r="Q29">
        <v>0</v>
      </c>
      <c r="S29">
        <v>3.35</v>
      </c>
      <c r="T29">
        <v>20.010000000000002</v>
      </c>
      <c r="U29">
        <v>5</v>
      </c>
      <c r="V29">
        <v>30.48</v>
      </c>
      <c r="W29" s="1" t="s">
        <v>907</v>
      </c>
      <c r="X29">
        <v>2</v>
      </c>
      <c r="Y29" s="1" t="s">
        <v>678</v>
      </c>
      <c r="Z29" s="1" t="s">
        <v>906</v>
      </c>
      <c r="AA29" s="1" t="s">
        <v>1154</v>
      </c>
      <c r="AB29" t="str">
        <f>Special[[#This Row],[服装]]&amp;Special[[#This Row],[名前]]&amp;Special[[#This Row],[レアリティ]]</f>
        <v>王冠影山飛雄ICONIC</v>
      </c>
      <c r="AC29">
        <f>IF((A28&amp;L28&amp;M28)&lt;&gt;(Special[[#This Row],[No]]&amp;L29&amp;M29),1,IF(Special[[#This Row],[追加属性]]="",1,0))</f>
        <v>1</v>
      </c>
    </row>
    <row r="30" spans="1:29" x14ac:dyDescent="0.25">
      <c r="A30">
        <f>VLOOKUP(Special[[#This Row],[No用]],SetNo[[No.用]:[vlookup 用]],2,FALSE)</f>
        <v>17</v>
      </c>
      <c r="B30">
        <f>IF(ROW()=2,1,IF(A29&lt;&gt;Special[[#This Row],[No]],1,IF(Special[[#This Row],[枝番用]]=0,B29,B29+1)))</f>
        <v>1</v>
      </c>
      <c r="C30">
        <f>IF(ROW()=2,1,IF(Special[[#This Row],[枝番用]]=1,1,C29+1))</f>
        <v>1</v>
      </c>
      <c r="D30" s="1" t="s">
        <v>771</v>
      </c>
      <c r="E30" s="1" t="s">
        <v>138</v>
      </c>
      <c r="F30" s="1" t="s">
        <v>90</v>
      </c>
      <c r="G30" s="1" t="s">
        <v>74</v>
      </c>
      <c r="H30" s="1" t="s">
        <v>136</v>
      </c>
      <c r="I30" s="1" t="s">
        <v>71</v>
      </c>
      <c r="J30" s="1">
        <v>0</v>
      </c>
      <c r="K30" t="s">
        <v>248</v>
      </c>
      <c r="L30" s="1" t="s">
        <v>262</v>
      </c>
      <c r="M30" s="1" t="s">
        <v>173</v>
      </c>
      <c r="N30">
        <v>29</v>
      </c>
      <c r="O30">
        <v>0</v>
      </c>
      <c r="P30">
        <v>0</v>
      </c>
      <c r="Q30">
        <v>0</v>
      </c>
      <c r="W30" s="14" t="s">
        <v>996</v>
      </c>
      <c r="X30">
        <v>0</v>
      </c>
      <c r="AB30" t="str">
        <f>Special[[#This Row],[服装]]&amp;Special[[#This Row],[名前]]&amp;Special[[#This Row],[レアリティ]]</f>
        <v>ジャージ影山飛雄ICONIC</v>
      </c>
      <c r="AC30">
        <f>IF((A29&amp;L29&amp;M29)&lt;&gt;(Special[[#This Row],[No]]&amp;L30&amp;M30),1,IF(Special[[#This Row],[追加属性]]="",1,0))</f>
        <v>1</v>
      </c>
    </row>
    <row r="31" spans="1:29" x14ac:dyDescent="0.25">
      <c r="A31">
        <f>VLOOKUP(Special[[#This Row],[No用]],SetNo[[No.用]:[vlookup 用]],2,FALSE)</f>
        <v>18</v>
      </c>
      <c r="B31">
        <f>IF(ROW()=2,1,IF(A30&lt;&gt;Special[[#This Row],[No]],1,IF(Special[[#This Row],[枝番用]]=0,B30,B30+1)))</f>
        <v>1</v>
      </c>
      <c r="C31">
        <f>IF(ROW()=2,1,IF(Special[[#This Row],[枝番用]]=1,1,C30+1))</f>
        <v>1</v>
      </c>
      <c r="D31" s="1" t="s">
        <v>871</v>
      </c>
      <c r="E31" s="1" t="s">
        <v>138</v>
      </c>
      <c r="F31" s="1" t="s">
        <v>77</v>
      </c>
      <c r="G31" s="1" t="s">
        <v>74</v>
      </c>
      <c r="H31" s="1" t="s">
        <v>136</v>
      </c>
      <c r="I31" s="1" t="s">
        <v>71</v>
      </c>
      <c r="J31" s="1">
        <v>0</v>
      </c>
      <c r="K31" t="s">
        <v>248</v>
      </c>
      <c r="L31" s="1" t="s">
        <v>191</v>
      </c>
      <c r="M31" s="1" t="s">
        <v>162</v>
      </c>
      <c r="N31">
        <v>29</v>
      </c>
      <c r="O31">
        <v>0</v>
      </c>
      <c r="P31">
        <v>0</v>
      </c>
      <c r="Q31">
        <v>0</v>
      </c>
      <c r="W31" s="1" t="s">
        <v>1011</v>
      </c>
      <c r="X31">
        <v>0</v>
      </c>
      <c r="AB31" t="str">
        <f>Special[[#This Row],[服装]]&amp;Special[[#This Row],[名前]]&amp;Special[[#This Row],[レアリティ]]</f>
        <v>2周年影山飛雄ICONIC</v>
      </c>
      <c r="AC31">
        <f>IF((A30&amp;L30&amp;M30)&lt;&gt;(Special[[#This Row],[No]]&amp;L31&amp;M31),1,IF(Special[[#This Row],[追加属性]]="",1,0))</f>
        <v>1</v>
      </c>
    </row>
    <row r="32" spans="1:29" x14ac:dyDescent="0.25">
      <c r="A32">
        <f>VLOOKUP(Special[[#This Row],[No用]],SetNo[[No.用]:[vlookup 用]],2,FALSE)</f>
        <v>18</v>
      </c>
      <c r="B32">
        <f>IF(ROW()=2,1,IF(A31&lt;&gt;Special[[#This Row],[No]],1,IF(Special[[#This Row],[枝番用]]=0,B31,B31+1)))</f>
        <v>2</v>
      </c>
      <c r="C32">
        <f>IF(ROW()=2,1,IF(Special[[#This Row],[枝番用]]=1,1,C31+1))</f>
        <v>1</v>
      </c>
      <c r="D32" s="1" t="s">
        <v>871</v>
      </c>
      <c r="E32" s="1" t="s">
        <v>138</v>
      </c>
      <c r="F32" s="1" t="s">
        <v>77</v>
      </c>
      <c r="G32" s="1" t="s">
        <v>74</v>
      </c>
      <c r="H32" s="1" t="s">
        <v>136</v>
      </c>
      <c r="I32" s="1" t="s">
        <v>71</v>
      </c>
      <c r="J32">
        <v>1</v>
      </c>
      <c r="K32" t="s">
        <v>248</v>
      </c>
      <c r="L32" s="1" t="s">
        <v>180</v>
      </c>
      <c r="M32" s="1" t="s">
        <v>224</v>
      </c>
      <c r="N32">
        <v>48</v>
      </c>
      <c r="O32">
        <v>0</v>
      </c>
      <c r="P32">
        <v>58</v>
      </c>
      <c r="Q32">
        <v>0</v>
      </c>
      <c r="S32">
        <v>4.2</v>
      </c>
      <c r="T32">
        <v>25.76</v>
      </c>
      <c r="U32">
        <v>5.8</v>
      </c>
      <c r="V32">
        <v>35.200000000000003</v>
      </c>
      <c r="W32" s="1" t="s">
        <v>877</v>
      </c>
      <c r="X32">
        <v>1</v>
      </c>
      <c r="Y32" s="1" t="s">
        <v>139</v>
      </c>
      <c r="Z32" s="1" t="s">
        <v>844</v>
      </c>
      <c r="AA32" s="1" t="s">
        <v>1307</v>
      </c>
      <c r="AB32" t="str">
        <f>Special[[#This Row],[服装]]&amp;Special[[#This Row],[名前]]&amp;Special[[#This Row],[レアリティ]]</f>
        <v>2周年影山飛雄ICONIC</v>
      </c>
      <c r="AC32">
        <f>IF((A31&amp;L31&amp;M31)&lt;&gt;(Special[[#This Row],[No]]&amp;L32&amp;M32),1,IF(Special[[#This Row],[追加属性]]="",1,0))</f>
        <v>1</v>
      </c>
    </row>
    <row r="33" spans="1:29" x14ac:dyDescent="0.25">
      <c r="A33">
        <f>VLOOKUP(Special[[#This Row],[No用]],SetNo[[No.用]:[vlookup 用]],2,FALSE)</f>
        <v>19</v>
      </c>
      <c r="B33">
        <f>IF(ROW()=2,1,IF(A32&lt;&gt;Special[[#This Row],[No]],1,IF(Special[[#This Row],[枝番用]]=0,B32,B32+1)))</f>
        <v>1</v>
      </c>
      <c r="C33">
        <f>IF(ROW()=2,1,IF(Special[[#This Row],[枝番用]]=1,1,C32+1))</f>
        <v>1</v>
      </c>
      <c r="D33" s="1" t="s">
        <v>911</v>
      </c>
      <c r="E33" s="1" t="s">
        <v>138</v>
      </c>
      <c r="F33" s="1" t="s">
        <v>73</v>
      </c>
      <c r="G33" s="1" t="s">
        <v>74</v>
      </c>
      <c r="H33" s="1" t="s">
        <v>136</v>
      </c>
      <c r="I33" s="1" t="s">
        <v>71</v>
      </c>
      <c r="J33" s="1">
        <v>0</v>
      </c>
      <c r="K33" t="s">
        <v>248</v>
      </c>
      <c r="L33" s="1" t="s">
        <v>191</v>
      </c>
      <c r="M33" s="1" t="s">
        <v>162</v>
      </c>
      <c r="N33">
        <v>29</v>
      </c>
      <c r="O33">
        <v>0</v>
      </c>
      <c r="P33">
        <v>0</v>
      </c>
      <c r="Q33">
        <v>0</v>
      </c>
      <c r="W33" s="1" t="s">
        <v>1011</v>
      </c>
      <c r="X33">
        <v>0</v>
      </c>
      <c r="Y33" s="1"/>
      <c r="Z33" s="1"/>
      <c r="AA33" s="1"/>
      <c r="AB33" t="str">
        <f>Special[[#This Row],[服装]]&amp;Special[[#This Row],[名前]]&amp;Special[[#This Row],[レアリティ]]</f>
        <v>中学生影山飛雄ICONIC</v>
      </c>
      <c r="AC33">
        <f>IF((A32&amp;L32&amp;M32)&lt;&gt;(Special[[#This Row],[No]]&amp;L33&amp;M33),1,IF(Special[[#This Row],[追加属性]]="",1,0))</f>
        <v>1</v>
      </c>
    </row>
    <row r="34" spans="1:29" x14ac:dyDescent="0.25">
      <c r="A34">
        <f>VLOOKUP(Special[[#This Row],[No用]],SetNo[[No.用]:[vlookup 用]],2,FALSE)</f>
        <v>19</v>
      </c>
      <c r="B34">
        <f>IF(ROW()=2,1,IF(A33&lt;&gt;Special[[#This Row],[No]],1,IF(Special[[#This Row],[枝番用]]=0,B33,B33+1)))</f>
        <v>2</v>
      </c>
      <c r="C34">
        <f>IF(ROW()=2,1,IF(Special[[#This Row],[枝番用]]=1,1,C33+1))</f>
        <v>1</v>
      </c>
      <c r="D34" s="1" t="s">
        <v>911</v>
      </c>
      <c r="E34" s="1" t="s">
        <v>138</v>
      </c>
      <c r="F34" s="1" t="s">
        <v>73</v>
      </c>
      <c r="G34" s="1" t="s">
        <v>74</v>
      </c>
      <c r="H34" s="1" t="s">
        <v>136</v>
      </c>
      <c r="I34" s="1" t="s">
        <v>71</v>
      </c>
      <c r="J34">
        <v>1</v>
      </c>
      <c r="K34" t="s">
        <v>248</v>
      </c>
      <c r="L34" s="1" t="s">
        <v>180</v>
      </c>
      <c r="M34" s="1" t="s">
        <v>178</v>
      </c>
      <c r="N34">
        <v>26</v>
      </c>
      <c r="O34">
        <v>0</v>
      </c>
      <c r="P34">
        <v>0</v>
      </c>
      <c r="Q34">
        <v>0</v>
      </c>
      <c r="S34">
        <v>3.35</v>
      </c>
      <c r="T34">
        <v>20.010000000000002</v>
      </c>
      <c r="W34" s="1" t="s">
        <v>918</v>
      </c>
      <c r="X34">
        <v>1</v>
      </c>
      <c r="Y34" s="1"/>
      <c r="Z34" s="1"/>
      <c r="AA34" s="1"/>
      <c r="AB34" t="str">
        <f>Special[[#This Row],[服装]]&amp;Special[[#This Row],[名前]]&amp;Special[[#This Row],[レアリティ]]</f>
        <v>中学生影山飛雄ICONIC</v>
      </c>
      <c r="AC34">
        <f>IF((A33&amp;L33&amp;M33)&lt;&gt;(Special[[#This Row],[No]]&amp;L34&amp;M34),1,IF(Special[[#This Row],[追加属性]]="",1,0))</f>
        <v>1</v>
      </c>
    </row>
    <row r="35" spans="1:29" x14ac:dyDescent="0.25">
      <c r="A35">
        <f>VLOOKUP(Special[[#This Row],[No用]],SetNo[[No.用]:[vlookup 用]],2,FALSE)</f>
        <v>20</v>
      </c>
      <c r="B35">
        <f>IF(ROW()=2,1,IF(A34&lt;&gt;Special[[#This Row],[No]],1,IF(Special[[#This Row],[枝番用]]=0,B34,B34+1)))</f>
        <v>1</v>
      </c>
      <c r="C35">
        <f>IF(ROW()=2,1,IF(Special[[#This Row],[枝番用]]=1,1,C34+1))</f>
        <v>1</v>
      </c>
      <c r="D35" s="1" t="s">
        <v>1113</v>
      </c>
      <c r="E35" s="1" t="s">
        <v>138</v>
      </c>
      <c r="F35" s="1" t="s">
        <v>90</v>
      </c>
      <c r="G35" s="1" t="s">
        <v>74</v>
      </c>
      <c r="H35" s="1" t="s">
        <v>136</v>
      </c>
      <c r="I35" s="1" t="s">
        <v>71</v>
      </c>
      <c r="J35" s="1">
        <v>0</v>
      </c>
      <c r="K35" t="s">
        <v>248</v>
      </c>
      <c r="L35" s="1" t="s">
        <v>262</v>
      </c>
      <c r="M35" s="1" t="s">
        <v>173</v>
      </c>
      <c r="N35">
        <v>30</v>
      </c>
      <c r="O35">
        <v>0</v>
      </c>
      <c r="P35">
        <v>0</v>
      </c>
      <c r="Q35">
        <v>0</v>
      </c>
      <c r="W35" s="14" t="s">
        <v>996</v>
      </c>
      <c r="X35">
        <v>0</v>
      </c>
      <c r="Y35" s="1"/>
      <c r="Z35" s="1"/>
      <c r="AA35" s="1"/>
      <c r="AB35" t="str">
        <f>Special[[#This Row],[服装]]&amp;Special[[#This Row],[名前]]&amp;Special[[#This Row],[レアリティ]]</f>
        <v>文化祭3影山飛雄ICONIC</v>
      </c>
      <c r="AC35">
        <f>IF((A34&amp;L34&amp;M34)&lt;&gt;(Special[[#This Row],[No]]&amp;L35&amp;M35),1,IF(Special[[#This Row],[追加属性]]="",1,0))</f>
        <v>1</v>
      </c>
    </row>
    <row r="36" spans="1:29" x14ac:dyDescent="0.25">
      <c r="A36">
        <f>VLOOKUP(Special[[#This Row],[No用]],SetNo[[No.用]:[vlookup 用]],2,FALSE)</f>
        <v>20</v>
      </c>
      <c r="B36">
        <f>IF(ROW()=2,1,IF(A35&lt;&gt;Special[[#This Row],[No]],1,IF(Special[[#This Row],[枝番用]]=0,B35,B35+1)))</f>
        <v>2</v>
      </c>
      <c r="C36">
        <f>IF(ROW()=2,1,IF(Special[[#This Row],[枝番用]]=1,1,C35+1))</f>
        <v>1</v>
      </c>
      <c r="D36" s="1" t="s">
        <v>1113</v>
      </c>
      <c r="E36" s="1" t="s">
        <v>138</v>
      </c>
      <c r="F36" s="1" t="s">
        <v>90</v>
      </c>
      <c r="G36" s="1" t="s">
        <v>74</v>
      </c>
      <c r="H36" s="1" t="s">
        <v>136</v>
      </c>
      <c r="I36" s="1" t="s">
        <v>71</v>
      </c>
      <c r="J36">
        <v>1</v>
      </c>
      <c r="K36" t="s">
        <v>248</v>
      </c>
      <c r="L36" s="1" t="s">
        <v>262</v>
      </c>
      <c r="M36" s="1" t="s">
        <v>224</v>
      </c>
      <c r="N36">
        <v>52</v>
      </c>
      <c r="O36">
        <v>0</v>
      </c>
      <c r="P36">
        <v>62</v>
      </c>
      <c r="Q36">
        <v>0</v>
      </c>
      <c r="W36" s="14" t="s">
        <v>996</v>
      </c>
      <c r="X36">
        <v>0</v>
      </c>
      <c r="Y36" s="1"/>
      <c r="Z36" s="1"/>
      <c r="AA36" s="1" t="s">
        <v>1153</v>
      </c>
      <c r="AB36" t="str">
        <f>Special[[#This Row],[服装]]&amp;Special[[#This Row],[名前]]&amp;Special[[#This Row],[レアリティ]]</f>
        <v>文化祭3影山飛雄ICONIC</v>
      </c>
      <c r="AC36">
        <f>IF((A35&amp;L35&amp;M35)&lt;&gt;(Special[[#This Row],[No]]&amp;L36&amp;M36),1,IF(Special[[#This Row],[追加属性]]="",1,0))</f>
        <v>1</v>
      </c>
    </row>
    <row r="37" spans="1:29" x14ac:dyDescent="0.25">
      <c r="A37">
        <f>VLOOKUP(Special[[#This Row],[No用]],SetNo[[No.用]:[vlookup 用]],2,FALSE)</f>
        <v>20</v>
      </c>
      <c r="B37">
        <f>IF(ROW()=2,1,IF(A36&lt;&gt;Special[[#This Row],[No]],1,IF(Special[[#This Row],[枝番用]]=0,B36,B36+1)))</f>
        <v>2</v>
      </c>
      <c r="C37">
        <f>IF(ROW()=2,1,IF(Special[[#This Row],[枝番用]]=1,1,C36+1))</f>
        <v>2</v>
      </c>
      <c r="D37" s="1" t="s">
        <v>1113</v>
      </c>
      <c r="E37" s="1" t="s">
        <v>138</v>
      </c>
      <c r="F37" s="1" t="s">
        <v>90</v>
      </c>
      <c r="G37" s="1" t="s">
        <v>74</v>
      </c>
      <c r="H37" s="1" t="s">
        <v>136</v>
      </c>
      <c r="I37" s="1" t="s">
        <v>71</v>
      </c>
      <c r="J37">
        <v>1</v>
      </c>
      <c r="K37" t="s">
        <v>248</v>
      </c>
      <c r="L37" s="1" t="s">
        <v>262</v>
      </c>
      <c r="M37" s="1" t="s">
        <v>224</v>
      </c>
      <c r="N37">
        <v>52</v>
      </c>
      <c r="O37">
        <v>0</v>
      </c>
      <c r="P37">
        <v>62</v>
      </c>
      <c r="Q37">
        <v>0</v>
      </c>
      <c r="R37" s="1" t="s">
        <v>180</v>
      </c>
      <c r="S37">
        <v>5</v>
      </c>
      <c r="T37">
        <v>30.48</v>
      </c>
      <c r="U37">
        <v>6.65</v>
      </c>
      <c r="V37">
        <v>40.950000000000003</v>
      </c>
      <c r="W37" s="1" t="s">
        <v>997</v>
      </c>
      <c r="X37">
        <v>1</v>
      </c>
      <c r="Y37" s="1"/>
      <c r="Z37" s="1"/>
      <c r="AA37" s="1" t="s">
        <v>1153</v>
      </c>
      <c r="AB37" t="str">
        <f>Special[[#This Row],[服装]]&amp;Special[[#This Row],[名前]]&amp;Special[[#This Row],[レアリティ]]</f>
        <v>文化祭3影山飛雄ICONIC</v>
      </c>
      <c r="AC37">
        <f>IF((A36&amp;L36&amp;M36)&lt;&gt;(Special[[#This Row],[No]]&amp;L37&amp;M37),1,IF(Special[[#This Row],[追加属性]]="",1,0))</f>
        <v>0</v>
      </c>
    </row>
    <row r="38" spans="1:29" x14ac:dyDescent="0.25">
      <c r="A38">
        <f>VLOOKUP(Special[[#This Row],[No用]],SetNo[[No.用]:[vlookup 用]],2,FALSE)</f>
        <v>20</v>
      </c>
      <c r="B38">
        <f>IF(ROW()=2,1,IF(A37&lt;&gt;Special[[#This Row],[No]],1,IF(Special[[#This Row],[枝番用]]=0,B37,B37+1)))</f>
        <v>3</v>
      </c>
      <c r="C38">
        <f>IF(ROW()=2,1,IF(Special[[#This Row],[枝番用]]=1,1,C37+1))</f>
        <v>1</v>
      </c>
      <c r="D38" s="1" t="s">
        <v>1113</v>
      </c>
      <c r="E38" s="1" t="s">
        <v>138</v>
      </c>
      <c r="F38" s="1" t="s">
        <v>90</v>
      </c>
      <c r="G38" s="1" t="s">
        <v>74</v>
      </c>
      <c r="H38" s="1" t="s">
        <v>136</v>
      </c>
      <c r="I38" s="1" t="s">
        <v>71</v>
      </c>
      <c r="J38">
        <v>1</v>
      </c>
      <c r="K38" t="s">
        <v>248</v>
      </c>
      <c r="L38" s="1" t="s">
        <v>180</v>
      </c>
      <c r="M38" s="1" t="s">
        <v>224</v>
      </c>
      <c r="N38">
        <v>52</v>
      </c>
      <c r="O38">
        <v>0</v>
      </c>
      <c r="P38">
        <v>62</v>
      </c>
      <c r="Q38">
        <v>0</v>
      </c>
      <c r="S38">
        <v>3.35</v>
      </c>
      <c r="T38">
        <v>20.010000000000002</v>
      </c>
      <c r="U38">
        <v>5</v>
      </c>
      <c r="V38">
        <v>30.48</v>
      </c>
      <c r="W38" s="1" t="s">
        <v>907</v>
      </c>
      <c r="X38">
        <v>2</v>
      </c>
      <c r="Y38" s="1" t="s">
        <v>678</v>
      </c>
      <c r="Z38" s="1" t="s">
        <v>906</v>
      </c>
      <c r="AA38" s="1" t="s">
        <v>1154</v>
      </c>
      <c r="AB38" t="str">
        <f>Special[[#This Row],[服装]]&amp;Special[[#This Row],[名前]]&amp;Special[[#This Row],[レアリティ]]</f>
        <v>文化祭3影山飛雄ICONIC</v>
      </c>
      <c r="AC38">
        <f>IF((A37&amp;L37&amp;M37)&lt;&gt;(Special[[#This Row],[No]]&amp;L38&amp;M38),1,IF(Special[[#This Row],[追加属性]]="",1,0))</f>
        <v>1</v>
      </c>
    </row>
    <row r="39" spans="1:29" x14ac:dyDescent="0.25">
      <c r="A39">
        <f>VLOOKUP(Special[[#This Row],[No用]],SetNo[[No.用]:[vlookup 用]],2,FALSE)</f>
        <v>21</v>
      </c>
      <c r="B39">
        <f>IF(ROW()=2,1,IF(A38&lt;&gt;Special[[#This Row],[No]],1,IF(Special[[#This Row],[枝番用]]=0,B38,B38+1)))</f>
        <v>1</v>
      </c>
      <c r="C39">
        <f>IF(ROW()=2,1,IF(Special[[#This Row],[枝番用]]=1,1,C38+1))</f>
        <v>1</v>
      </c>
      <c r="D39" s="1" t="s">
        <v>1559</v>
      </c>
      <c r="E39" s="1" t="s">
        <v>138</v>
      </c>
      <c r="F39" s="1" t="s">
        <v>77</v>
      </c>
      <c r="G39" s="1" t="s">
        <v>74</v>
      </c>
      <c r="H39" s="1" t="s">
        <v>136</v>
      </c>
      <c r="I39" s="1" t="s">
        <v>71</v>
      </c>
      <c r="J39" s="1">
        <v>0</v>
      </c>
      <c r="K39" t="s">
        <v>248</v>
      </c>
      <c r="L39" s="1" t="s">
        <v>191</v>
      </c>
      <c r="M39" s="1" t="s">
        <v>162</v>
      </c>
      <c r="N39">
        <v>30</v>
      </c>
      <c r="O39">
        <v>0</v>
      </c>
      <c r="P39">
        <v>0</v>
      </c>
      <c r="Q39">
        <v>0</v>
      </c>
      <c r="W39" s="1" t="s">
        <v>1011</v>
      </c>
      <c r="X39">
        <v>0</v>
      </c>
      <c r="Y39" s="1"/>
      <c r="Z39" s="1"/>
      <c r="AA39" s="1"/>
      <c r="AB39" t="str">
        <f>Special[[#This Row],[服装]]&amp;Special[[#This Row],[名前]]&amp;Special[[#This Row],[レアリティ]]</f>
        <v>格ゲー影山飛雄ICONIC</v>
      </c>
      <c r="AC39">
        <f>IF((A38&amp;L38&amp;M38)&lt;&gt;(Special[[#This Row],[No]]&amp;L39&amp;M39),1,IF(Special[[#This Row],[追加属性]]="",1,0))</f>
        <v>1</v>
      </c>
    </row>
    <row r="40" spans="1:29" x14ac:dyDescent="0.25">
      <c r="A40">
        <f>VLOOKUP(Special[[#This Row],[No用]],SetNo[[No.用]:[vlookup 用]],2,FALSE)</f>
        <v>21</v>
      </c>
      <c r="B40">
        <f>IF(ROW()=2,1,IF(A39&lt;&gt;Special[[#This Row],[No]],1,IF(Special[[#This Row],[枝番用]]=0,B39,B39+1)))</f>
        <v>2</v>
      </c>
      <c r="C40">
        <f>IF(ROW()=2,1,IF(Special[[#This Row],[枝番用]]=1,1,C39+1))</f>
        <v>1</v>
      </c>
      <c r="D40" s="1" t="s">
        <v>1559</v>
      </c>
      <c r="E40" s="1" t="s">
        <v>138</v>
      </c>
      <c r="F40" s="1" t="s">
        <v>77</v>
      </c>
      <c r="G40" s="1" t="s">
        <v>74</v>
      </c>
      <c r="H40" s="1" t="s">
        <v>136</v>
      </c>
      <c r="I40" s="1" t="s">
        <v>71</v>
      </c>
      <c r="J40">
        <v>1</v>
      </c>
      <c r="K40" t="s">
        <v>248</v>
      </c>
      <c r="L40" s="1" t="s">
        <v>955</v>
      </c>
      <c r="M40" s="1" t="s">
        <v>173</v>
      </c>
      <c r="N40">
        <v>30</v>
      </c>
      <c r="O40">
        <v>0</v>
      </c>
      <c r="P40">
        <v>0</v>
      </c>
      <c r="Q40">
        <v>0</v>
      </c>
      <c r="S40">
        <v>11.49</v>
      </c>
      <c r="T40">
        <v>70.290000000000006</v>
      </c>
      <c r="U40">
        <v>0</v>
      </c>
      <c r="V40">
        <v>0</v>
      </c>
      <c r="W40" s="1" t="s">
        <v>843</v>
      </c>
      <c r="X40">
        <v>1</v>
      </c>
      <c r="Y40" s="1"/>
      <c r="Z40" s="1"/>
      <c r="AA40" s="1"/>
      <c r="AB40" t="str">
        <f>Special[[#This Row],[服装]]&amp;Special[[#This Row],[名前]]&amp;Special[[#This Row],[レアリティ]]</f>
        <v>格ゲー影山飛雄ICONIC</v>
      </c>
      <c r="AC40">
        <f>IF((A39&amp;L39&amp;M39)&lt;&gt;(Special[[#This Row],[No]]&amp;L40&amp;M40),1,IF(Special[[#This Row],[追加属性]]="",1,0))</f>
        <v>1</v>
      </c>
    </row>
    <row r="41" spans="1:29" x14ac:dyDescent="0.25">
      <c r="A41">
        <f>VLOOKUP(Special[[#This Row],[No用]],SetNo[[No.用]:[vlookup 用]],2,FALSE)</f>
        <v>21</v>
      </c>
      <c r="B41">
        <f>IF(ROW()=2,1,IF(A40&lt;&gt;Special[[#This Row],[No]],1,IF(Special[[#This Row],[枝番用]]=0,B40,B40+1)))</f>
        <v>2</v>
      </c>
      <c r="C41">
        <f>IF(ROW()=2,1,IF(Special[[#This Row],[枝番用]]=1,1,C40+1))</f>
        <v>2</v>
      </c>
      <c r="D41" s="1" t="s">
        <v>1559</v>
      </c>
      <c r="E41" s="1" t="s">
        <v>138</v>
      </c>
      <c r="F41" s="1" t="s">
        <v>77</v>
      </c>
      <c r="G41" s="1" t="s">
        <v>74</v>
      </c>
      <c r="H41" s="1" t="s">
        <v>136</v>
      </c>
      <c r="I41" s="1" t="s">
        <v>71</v>
      </c>
      <c r="J41">
        <v>1</v>
      </c>
      <c r="K41" t="s">
        <v>248</v>
      </c>
      <c r="L41" s="1" t="s">
        <v>955</v>
      </c>
      <c r="M41" s="1" t="s">
        <v>173</v>
      </c>
      <c r="N41">
        <v>30</v>
      </c>
      <c r="O41">
        <v>0</v>
      </c>
      <c r="P41">
        <v>0</v>
      </c>
      <c r="Q41">
        <v>0</v>
      </c>
      <c r="R41" s="1" t="s">
        <v>1561</v>
      </c>
      <c r="S41">
        <v>0</v>
      </c>
      <c r="T41">
        <v>0</v>
      </c>
      <c r="U41">
        <v>0</v>
      </c>
      <c r="V41">
        <v>0</v>
      </c>
      <c r="W41" s="1" t="s">
        <v>843</v>
      </c>
      <c r="X41">
        <v>1</v>
      </c>
      <c r="Y41" s="1"/>
      <c r="Z41" s="1" t="s">
        <v>1562</v>
      </c>
      <c r="AA41" s="1"/>
      <c r="AB41" t="str">
        <f>Special[[#This Row],[服装]]&amp;Special[[#This Row],[名前]]&amp;Special[[#This Row],[レアリティ]]</f>
        <v>格ゲー影山飛雄ICONIC</v>
      </c>
      <c r="AC41">
        <f>IF((A40&amp;L40&amp;M40)&lt;&gt;(Special[[#This Row],[No]]&amp;L41&amp;M41),1,IF(Special[[#This Row],[追加属性]]="",1,0))</f>
        <v>0</v>
      </c>
    </row>
    <row r="42" spans="1:29" x14ac:dyDescent="0.25">
      <c r="A42">
        <f>VLOOKUP(Special[[#This Row],[No用]],SetNo[[No.用]:[vlookup 用]],2,FALSE)</f>
        <v>21</v>
      </c>
      <c r="B42">
        <f>IF(ROW()=2,1,IF(A41&lt;&gt;Special[[#This Row],[No]],1,IF(Special[[#This Row],[枝番用]]=0,B41,B41+1)))</f>
        <v>3</v>
      </c>
      <c r="C42">
        <f>IF(ROW()=2,1,IF(Special[[#This Row],[枝番用]]=1,1,C41+1))</f>
        <v>1</v>
      </c>
      <c r="D42" s="1" t="s">
        <v>1559</v>
      </c>
      <c r="E42" s="1" t="s">
        <v>138</v>
      </c>
      <c r="F42" s="1" t="s">
        <v>77</v>
      </c>
      <c r="G42" s="1" t="s">
        <v>74</v>
      </c>
      <c r="H42" s="1" t="s">
        <v>136</v>
      </c>
      <c r="I42" s="1" t="s">
        <v>71</v>
      </c>
      <c r="J42">
        <v>1</v>
      </c>
      <c r="K42" t="s">
        <v>248</v>
      </c>
      <c r="L42" s="1" t="s">
        <v>765</v>
      </c>
      <c r="M42" s="1" t="s">
        <v>224</v>
      </c>
      <c r="N42">
        <v>52</v>
      </c>
      <c r="O42">
        <v>0</v>
      </c>
      <c r="P42">
        <v>62</v>
      </c>
      <c r="Q42">
        <v>0</v>
      </c>
      <c r="S42">
        <v>3.35</v>
      </c>
      <c r="T42">
        <v>20.010000000000002</v>
      </c>
      <c r="U42">
        <v>5</v>
      </c>
      <c r="V42">
        <v>30.48</v>
      </c>
      <c r="W42" s="1" t="s">
        <v>1036</v>
      </c>
      <c r="X42">
        <v>2</v>
      </c>
      <c r="Y42" s="1" t="s">
        <v>1586</v>
      </c>
      <c r="Z42" s="1" t="s">
        <v>1587</v>
      </c>
      <c r="AA42" s="1" t="s">
        <v>1588</v>
      </c>
      <c r="AB42" t="str">
        <f>Special[[#This Row],[服装]]&amp;Special[[#This Row],[名前]]&amp;Special[[#This Row],[レアリティ]]</f>
        <v>格ゲー影山飛雄ICONIC</v>
      </c>
      <c r="AC42">
        <f>IF((A40&amp;L40&amp;M40)&lt;&gt;(Special[[#This Row],[No]]&amp;L42&amp;M42),1,IF(Special[[#This Row],[追加属性]]="",1,0))</f>
        <v>1</v>
      </c>
    </row>
    <row r="43" spans="1:29" x14ac:dyDescent="0.25">
      <c r="A43">
        <f>VLOOKUP(Special[[#This Row],[No用]],SetNo[[No.用]:[vlookup 用]],2,FALSE)</f>
        <v>22</v>
      </c>
      <c r="B43">
        <f>IF(ROW()=2,1,IF(A42&lt;&gt;Special[[#This Row],[No]],1,IF(Special[[#This Row],[枝番用]]=0,B42,B42+1)))</f>
        <v>1</v>
      </c>
      <c r="C43">
        <f>IF(ROW()=2,1,IF(Special[[#This Row],[枝番用]]=1,1,C42+1))</f>
        <v>1</v>
      </c>
      <c r="D43" t="s">
        <v>205</v>
      </c>
      <c r="E43" t="s">
        <v>209</v>
      </c>
      <c r="F43" t="s">
        <v>28</v>
      </c>
      <c r="G43" t="s">
        <v>26</v>
      </c>
      <c r="H43" t="s">
        <v>153</v>
      </c>
      <c r="I43" t="s">
        <v>71</v>
      </c>
      <c r="J43" s="1">
        <v>0</v>
      </c>
      <c r="K43" t="s">
        <v>248</v>
      </c>
      <c r="L43" t="s">
        <v>191</v>
      </c>
      <c r="M43" t="s">
        <v>162</v>
      </c>
      <c r="N43">
        <v>29</v>
      </c>
      <c r="O43">
        <v>0</v>
      </c>
      <c r="P43">
        <v>0</v>
      </c>
      <c r="Q43">
        <v>0</v>
      </c>
      <c r="W43" s="1" t="s">
        <v>1011</v>
      </c>
      <c r="X43">
        <v>0</v>
      </c>
      <c r="AB43" t="str">
        <f>Special[[#This Row],[服装]]&amp;Special[[#This Row],[名前]]&amp;Special[[#This Row],[レアリティ]]</f>
        <v>ユニフォーム月島蛍ICONIC</v>
      </c>
      <c r="AC43">
        <f>IF((A34&amp;L34&amp;M34)&lt;&gt;(Special[[#This Row],[No]]&amp;L43&amp;M43),1,IF(Special[[#This Row],[追加属性]]="",1,0))</f>
        <v>1</v>
      </c>
    </row>
    <row r="44" spans="1:29" x14ac:dyDescent="0.25">
      <c r="A44">
        <f>VLOOKUP(Special[[#This Row],[No用]],SetNo[[No.用]:[vlookup 用]],2,FALSE)</f>
        <v>22</v>
      </c>
      <c r="B44">
        <f>IF(ROW()=2,1,IF(A43&lt;&gt;Special[[#This Row],[No]],1,IF(Special[[#This Row],[枝番用]]=0,B43,B43+1)))</f>
        <v>2</v>
      </c>
      <c r="C44">
        <f>IF(ROW()=2,1,IF(Special[[#This Row],[枝番用]]=1,1,C43+1))</f>
        <v>1</v>
      </c>
      <c r="D44" t="s">
        <v>205</v>
      </c>
      <c r="E44" t="s">
        <v>209</v>
      </c>
      <c r="F44" t="s">
        <v>28</v>
      </c>
      <c r="G44" t="s">
        <v>26</v>
      </c>
      <c r="H44" t="s">
        <v>153</v>
      </c>
      <c r="I44" t="s">
        <v>71</v>
      </c>
      <c r="J44">
        <v>1</v>
      </c>
      <c r="K44" t="s">
        <v>248</v>
      </c>
      <c r="L44" s="1" t="s">
        <v>591</v>
      </c>
      <c r="M44" t="s">
        <v>224</v>
      </c>
      <c r="N44">
        <v>39</v>
      </c>
      <c r="O44">
        <v>0</v>
      </c>
      <c r="P44">
        <v>49</v>
      </c>
      <c r="Q44">
        <v>0</v>
      </c>
      <c r="S44">
        <v>3.35</v>
      </c>
      <c r="T44">
        <v>33.729999999999997</v>
      </c>
      <c r="U44">
        <v>5</v>
      </c>
      <c r="V44">
        <v>50.08</v>
      </c>
      <c r="W44" s="1" t="s">
        <v>864</v>
      </c>
      <c r="X44">
        <v>1</v>
      </c>
      <c r="AA44" s="1" t="s">
        <v>1413</v>
      </c>
      <c r="AB44" t="str">
        <f>Special[[#This Row],[服装]]&amp;Special[[#This Row],[名前]]&amp;Special[[#This Row],[レアリティ]]</f>
        <v>ユニフォーム月島蛍ICONIC</v>
      </c>
      <c r="AC44">
        <f>IF((A43&amp;L43&amp;M43)&lt;&gt;(Special[[#This Row],[No]]&amp;L44&amp;M44),1,IF(Special[[#This Row],[追加属性]]="",1,0))</f>
        <v>1</v>
      </c>
    </row>
    <row r="45" spans="1:29" x14ac:dyDescent="0.25">
      <c r="A45">
        <f>VLOOKUP(Special[[#This Row],[No用]],SetNo[[No.用]:[vlookup 用]],2,FALSE)</f>
        <v>24</v>
      </c>
      <c r="B45">
        <f>IF(ROW()=2,1,IF(A44&lt;&gt;Special[[#This Row],[No]],1,IF(Special[[#This Row],[枝番用]]=0,B44,B44+1)))</f>
        <v>1</v>
      </c>
      <c r="C45">
        <f>IF(ROW()=2,1,IF(Special[[#This Row],[枝番用]]=1,1,C44+1))</f>
        <v>1</v>
      </c>
      <c r="D45" s="1" t="s">
        <v>552</v>
      </c>
      <c r="E45" t="s">
        <v>139</v>
      </c>
      <c r="F45" s="1" t="s">
        <v>90</v>
      </c>
      <c r="G45" t="s">
        <v>82</v>
      </c>
      <c r="H45" t="s">
        <v>136</v>
      </c>
      <c r="I45" t="s">
        <v>71</v>
      </c>
      <c r="J45" s="1">
        <v>0</v>
      </c>
      <c r="K45" t="s">
        <v>248</v>
      </c>
      <c r="L45" t="s">
        <v>191</v>
      </c>
      <c r="M45" t="s">
        <v>162</v>
      </c>
      <c r="N45">
        <v>29</v>
      </c>
      <c r="O45">
        <v>0</v>
      </c>
      <c r="P45">
        <v>0</v>
      </c>
      <c r="Q45">
        <v>0</v>
      </c>
      <c r="W45" s="1" t="s">
        <v>1011</v>
      </c>
      <c r="X45">
        <v>0</v>
      </c>
      <c r="AB45" t="str">
        <f>Special[[#This Row],[服装]]&amp;Special[[#This Row],[名前]]&amp;Special[[#This Row],[レアリティ]]</f>
        <v>職業体験月島蛍ICONIC</v>
      </c>
      <c r="AC45">
        <f>IF((A44&amp;L44&amp;M44)&lt;&gt;(Special[[#This Row],[No]]&amp;L45&amp;M45),1,IF(Special[[#This Row],[追加属性]]="",1,0))</f>
        <v>1</v>
      </c>
    </row>
    <row r="46" spans="1:29" x14ac:dyDescent="0.25">
      <c r="A46">
        <f>VLOOKUP(Special[[#This Row],[No用]],SetNo[[No.用]:[vlookup 用]],2,FALSE)</f>
        <v>24</v>
      </c>
      <c r="B46">
        <f>IF(ROW()=2,1,IF(A45&lt;&gt;Special[[#This Row],[No]],1,IF(Special[[#This Row],[枝番用]]=0,B45,B45+1)))</f>
        <v>2</v>
      </c>
      <c r="C46">
        <f>IF(ROW()=2,1,IF(Special[[#This Row],[枝番用]]=1,1,C45+1))</f>
        <v>1</v>
      </c>
      <c r="D46" s="1" t="s">
        <v>552</v>
      </c>
      <c r="E46" t="s">
        <v>139</v>
      </c>
      <c r="F46" s="1" t="s">
        <v>90</v>
      </c>
      <c r="G46" t="s">
        <v>82</v>
      </c>
      <c r="H46" t="s">
        <v>136</v>
      </c>
      <c r="I46" t="s">
        <v>71</v>
      </c>
      <c r="J46">
        <v>1</v>
      </c>
      <c r="K46" t="s">
        <v>248</v>
      </c>
      <c r="L46" s="1" t="s">
        <v>591</v>
      </c>
      <c r="M46" t="s">
        <v>224</v>
      </c>
      <c r="N46">
        <v>37</v>
      </c>
      <c r="O46">
        <v>0</v>
      </c>
      <c r="P46">
        <v>47</v>
      </c>
      <c r="Q46">
        <v>0</v>
      </c>
      <c r="R46" s="1"/>
      <c r="S46">
        <v>3.35</v>
      </c>
      <c r="T46">
        <v>33.729999999999997</v>
      </c>
      <c r="U46">
        <v>5</v>
      </c>
      <c r="V46">
        <v>50.08</v>
      </c>
      <c r="W46" s="1" t="s">
        <v>864</v>
      </c>
      <c r="X46">
        <v>1</v>
      </c>
      <c r="AA46" s="1" t="s">
        <v>1413</v>
      </c>
      <c r="AB46" t="str">
        <f>Special[[#This Row],[服装]]&amp;Special[[#This Row],[名前]]&amp;Special[[#This Row],[レアリティ]]</f>
        <v>職業体験月島蛍ICONIC</v>
      </c>
      <c r="AC46">
        <f>IF((A45&amp;L45&amp;M45)&lt;&gt;(Special[[#This Row],[No]]&amp;L46&amp;M46),1,IF(Special[[#This Row],[追加属性]]="",1,0))</f>
        <v>1</v>
      </c>
    </row>
    <row r="47" spans="1:29" x14ac:dyDescent="0.25">
      <c r="A47">
        <f>VLOOKUP(Special[[#This Row],[No用]],SetNo[[No.用]:[vlookup 用]],2,FALSE)</f>
        <v>23</v>
      </c>
      <c r="B47">
        <f>IF(ROW()=2,1,IF(A46&lt;&gt;Special[[#This Row],[No]],1,IF(Special[[#This Row],[枝番用]]=0,B46,B46+1)))</f>
        <v>1</v>
      </c>
      <c r="C47">
        <f>IF(ROW()=2,1,IF(Special[[#This Row],[枝番用]]=1,1,C46+1))</f>
        <v>1</v>
      </c>
      <c r="D47" t="s">
        <v>210</v>
      </c>
      <c r="E47" t="s">
        <v>209</v>
      </c>
      <c r="F47" t="s">
        <v>23</v>
      </c>
      <c r="G47" t="s">
        <v>26</v>
      </c>
      <c r="H47" t="s">
        <v>153</v>
      </c>
      <c r="I47" t="s">
        <v>71</v>
      </c>
      <c r="J47" s="1">
        <v>0</v>
      </c>
      <c r="K47" t="s">
        <v>248</v>
      </c>
      <c r="L47" t="s">
        <v>191</v>
      </c>
      <c r="M47" t="s">
        <v>162</v>
      </c>
      <c r="N47">
        <v>29</v>
      </c>
      <c r="O47">
        <v>0</v>
      </c>
      <c r="P47">
        <v>0</v>
      </c>
      <c r="Q47">
        <v>0</v>
      </c>
      <c r="W47" s="1" t="s">
        <v>1011</v>
      </c>
      <c r="X47">
        <v>0</v>
      </c>
      <c r="AB47" t="str">
        <f>Special[[#This Row],[服装]]&amp;Special[[#This Row],[名前]]&amp;Special[[#This Row],[レアリティ]]</f>
        <v>水着月島蛍ICONIC</v>
      </c>
      <c r="AC47">
        <f>IF((A46&amp;L46&amp;M46)&lt;&gt;(Special[[#This Row],[No]]&amp;L47&amp;M47),1,IF(Special[[#This Row],[追加属性]]="",1,0))</f>
        <v>1</v>
      </c>
    </row>
    <row r="48" spans="1:29" x14ac:dyDescent="0.25">
      <c r="A48">
        <f>VLOOKUP(Special[[#This Row],[No用]],SetNo[[No.用]:[vlookup 用]],2,FALSE)</f>
        <v>25</v>
      </c>
      <c r="B48">
        <f>IF(ROW()=2,1,IF(A47&lt;&gt;Special[[#This Row],[No]],1,IF(Special[[#This Row],[枝番用]]=0,B47,B47+1)))</f>
        <v>1</v>
      </c>
      <c r="C48">
        <f>IF(ROW()=2,1,IF(Special[[#This Row],[枝番用]]=1,1,C47+1))</f>
        <v>1</v>
      </c>
      <c r="D48" s="1" t="s">
        <v>604</v>
      </c>
      <c r="E48" s="1" t="s">
        <v>139</v>
      </c>
      <c r="F48" s="1" t="s">
        <v>90</v>
      </c>
      <c r="G48" s="1" t="s">
        <v>82</v>
      </c>
      <c r="H48" s="1" t="s">
        <v>136</v>
      </c>
      <c r="I48" s="1" t="s">
        <v>71</v>
      </c>
      <c r="J48" s="1">
        <v>0</v>
      </c>
      <c r="K48" t="s">
        <v>248</v>
      </c>
      <c r="L48" s="1" t="s">
        <v>191</v>
      </c>
      <c r="M48" t="s">
        <v>162</v>
      </c>
      <c r="N48">
        <v>29</v>
      </c>
      <c r="O48">
        <v>0</v>
      </c>
      <c r="P48">
        <v>0</v>
      </c>
      <c r="Q48">
        <v>0</v>
      </c>
      <c r="W48" s="1" t="s">
        <v>1011</v>
      </c>
      <c r="X48">
        <v>0</v>
      </c>
      <c r="AB48" t="str">
        <f>Special[[#This Row],[服装]]&amp;Special[[#This Row],[名前]]&amp;Special[[#This Row],[レアリティ]]</f>
        <v>1周年月島蛍ICONIC</v>
      </c>
      <c r="AC48">
        <f>IF((A47&amp;L47&amp;M47)&lt;&gt;(Special[[#This Row],[No]]&amp;L48&amp;M48),1,IF(Special[[#This Row],[追加属性]]="",1,0))</f>
        <v>1</v>
      </c>
    </row>
    <row r="49" spans="1:29" x14ac:dyDescent="0.25">
      <c r="A49">
        <f>VLOOKUP(Special[[#This Row],[No用]],SetNo[[No.用]:[vlookup 用]],2,FALSE)</f>
        <v>26</v>
      </c>
      <c r="B49">
        <f>IF(ROW()=2,1,IF(A48&lt;&gt;Special[[#This Row],[No]],1,IF(Special[[#This Row],[枝番用]]=0,B48,B48+1)))</f>
        <v>1</v>
      </c>
      <c r="C49">
        <f>IF(ROW()=2,1,IF(Special[[#This Row],[枝番用]]=1,1,C48+1))</f>
        <v>1</v>
      </c>
      <c r="D49" s="1" t="s">
        <v>701</v>
      </c>
      <c r="E49" s="1" t="s">
        <v>139</v>
      </c>
      <c r="F49" s="1" t="s">
        <v>73</v>
      </c>
      <c r="G49" s="1" t="s">
        <v>82</v>
      </c>
      <c r="H49" s="1" t="s">
        <v>136</v>
      </c>
      <c r="I49" s="1" t="s">
        <v>71</v>
      </c>
      <c r="J49" s="1">
        <v>0</v>
      </c>
      <c r="K49" t="s">
        <v>248</v>
      </c>
      <c r="L49" s="1" t="s">
        <v>191</v>
      </c>
      <c r="M49" s="1" t="s">
        <v>162</v>
      </c>
      <c r="N49">
        <v>29</v>
      </c>
      <c r="O49">
        <v>0</v>
      </c>
      <c r="P49">
        <v>0</v>
      </c>
      <c r="Q49">
        <v>0</v>
      </c>
      <c r="W49" s="1" t="s">
        <v>1011</v>
      </c>
      <c r="X49">
        <v>0</v>
      </c>
      <c r="AB49" t="str">
        <f>Special[[#This Row],[服装]]&amp;Special[[#This Row],[名前]]&amp;Special[[#This Row],[レアリティ]]</f>
        <v>花火月島蛍ICONIC</v>
      </c>
      <c r="AC49">
        <f>IF((A48&amp;L48&amp;M48)&lt;&gt;(Special[[#This Row],[No]]&amp;L49&amp;M49),1,IF(Special[[#This Row],[追加属性]]="",1,0))</f>
        <v>1</v>
      </c>
    </row>
    <row r="50" spans="1:29" x14ac:dyDescent="0.25">
      <c r="A50">
        <f>VLOOKUP(Special[[#This Row],[No用]],SetNo[[No.用]:[vlookup 用]],2,FALSE)</f>
        <v>26</v>
      </c>
      <c r="B50">
        <f>IF(ROW()=2,1,IF(A49&lt;&gt;Special[[#This Row],[No]],1,IF(Special[[#This Row],[枝番用]]=0,B49,B49+1)))</f>
        <v>2</v>
      </c>
      <c r="C50">
        <f>IF(ROW()=2,1,IF(Special[[#This Row],[枝番用]]=1,1,C49+1))</f>
        <v>1</v>
      </c>
      <c r="D50" s="1" t="s">
        <v>701</v>
      </c>
      <c r="E50" s="1" t="s">
        <v>139</v>
      </c>
      <c r="F50" s="1" t="s">
        <v>73</v>
      </c>
      <c r="G50" s="1" t="s">
        <v>82</v>
      </c>
      <c r="H50" s="1" t="s">
        <v>136</v>
      </c>
      <c r="I50" s="1" t="s">
        <v>71</v>
      </c>
      <c r="J50">
        <v>1</v>
      </c>
      <c r="K50" t="s">
        <v>248</v>
      </c>
      <c r="L50" s="1" t="s">
        <v>180</v>
      </c>
      <c r="M50" s="1" t="s">
        <v>224</v>
      </c>
      <c r="N50">
        <v>34</v>
      </c>
      <c r="O50">
        <v>0</v>
      </c>
      <c r="P50">
        <v>44</v>
      </c>
      <c r="Q50">
        <v>0</v>
      </c>
      <c r="S50">
        <v>3.35</v>
      </c>
      <c r="T50">
        <v>33.729999999999997</v>
      </c>
      <c r="U50">
        <v>5</v>
      </c>
      <c r="V50">
        <v>50.08</v>
      </c>
      <c r="W50" s="1" t="s">
        <v>878</v>
      </c>
      <c r="X50">
        <v>2</v>
      </c>
      <c r="AA50" s="1" t="s">
        <v>1415</v>
      </c>
      <c r="AB50" t="str">
        <f>Special[[#This Row],[服装]]&amp;Special[[#This Row],[名前]]&amp;Special[[#This Row],[レアリティ]]</f>
        <v>花火月島蛍ICONIC</v>
      </c>
      <c r="AC50">
        <f>IF((A49&amp;L49&amp;M49)&lt;&gt;(Special[[#This Row],[No]]&amp;L50&amp;M50),1,IF(Special[[#This Row],[追加属性]]="",1,0))</f>
        <v>1</v>
      </c>
    </row>
    <row r="51" spans="1:29" x14ac:dyDescent="0.25">
      <c r="A51">
        <f>VLOOKUP(Special[[#This Row],[No用]],SetNo[[No.用]:[vlookup 用]],2,FALSE)</f>
        <v>26</v>
      </c>
      <c r="B51">
        <f>IF(ROW()=2,1,IF(A50&lt;&gt;Special[[#This Row],[No]],1,IF(Special[[#This Row],[枝番用]]=0,B50,B50+1)))</f>
        <v>3</v>
      </c>
      <c r="C51">
        <f>IF(ROW()=2,1,IF(Special[[#This Row],[枝番用]]=1,1,C50+1))</f>
        <v>1</v>
      </c>
      <c r="D51" s="1" t="s">
        <v>701</v>
      </c>
      <c r="E51" s="1" t="s">
        <v>139</v>
      </c>
      <c r="F51" s="1" t="s">
        <v>73</v>
      </c>
      <c r="G51" s="1" t="s">
        <v>82</v>
      </c>
      <c r="H51" s="1" t="s">
        <v>136</v>
      </c>
      <c r="I51" s="1" t="s">
        <v>71</v>
      </c>
      <c r="J51">
        <v>1</v>
      </c>
      <c r="K51" t="s">
        <v>248</v>
      </c>
      <c r="L51" s="1" t="s">
        <v>586</v>
      </c>
      <c r="M51" s="1" t="s">
        <v>224</v>
      </c>
      <c r="N51">
        <v>34</v>
      </c>
      <c r="O51">
        <v>0</v>
      </c>
      <c r="P51">
        <v>44</v>
      </c>
      <c r="Q51">
        <v>0</v>
      </c>
      <c r="S51">
        <v>3.35</v>
      </c>
      <c r="T51">
        <v>20.010000000000002</v>
      </c>
      <c r="U51">
        <v>5</v>
      </c>
      <c r="V51">
        <v>30.48</v>
      </c>
      <c r="W51" s="1" t="s">
        <v>918</v>
      </c>
      <c r="X51">
        <v>1</v>
      </c>
      <c r="AA51" s="1" t="s">
        <v>1418</v>
      </c>
      <c r="AB51" t="str">
        <f>Special[[#This Row],[服装]]&amp;Special[[#This Row],[名前]]&amp;Special[[#This Row],[レアリティ]]</f>
        <v>花火月島蛍ICONIC</v>
      </c>
      <c r="AC51">
        <f>IF((A50&amp;L50&amp;M50)&lt;&gt;(Special[[#This Row],[No]]&amp;L51&amp;M51),1,IF(Special[[#This Row],[追加属性]]="",1,0))</f>
        <v>1</v>
      </c>
    </row>
    <row r="52" spans="1:29" x14ac:dyDescent="0.25">
      <c r="A52">
        <f>VLOOKUP(Special[[#This Row],[No用]],SetNo[[No.用]:[vlookup 用]],2,FALSE)</f>
        <v>26</v>
      </c>
      <c r="B52">
        <f>IF(ROW()=2,1,IF(A51&lt;&gt;Special[[#This Row],[No]],1,IF(Special[[#This Row],[枝番用]]=0,B51,B51+1)))</f>
        <v>3</v>
      </c>
      <c r="C52">
        <f>IF(ROW()=2,1,IF(Special[[#This Row],[枝番用]]=1,1,C51+1))</f>
        <v>2</v>
      </c>
      <c r="D52" s="1" t="s">
        <v>701</v>
      </c>
      <c r="E52" s="1" t="s">
        <v>139</v>
      </c>
      <c r="F52" s="1" t="s">
        <v>73</v>
      </c>
      <c r="G52" s="1" t="s">
        <v>82</v>
      </c>
      <c r="H52" s="1" t="s">
        <v>136</v>
      </c>
      <c r="I52" s="1" t="s">
        <v>71</v>
      </c>
      <c r="J52">
        <v>1</v>
      </c>
      <c r="K52" t="s">
        <v>248</v>
      </c>
      <c r="L52" s="1" t="s">
        <v>586</v>
      </c>
      <c r="M52" s="1" t="s">
        <v>224</v>
      </c>
      <c r="N52">
        <v>34</v>
      </c>
      <c r="O52">
        <v>0</v>
      </c>
      <c r="P52">
        <v>44</v>
      </c>
      <c r="Q52">
        <v>0</v>
      </c>
      <c r="R52" s="1" t="s">
        <v>591</v>
      </c>
      <c r="S52">
        <v>3.35</v>
      </c>
      <c r="T52">
        <v>20.010000000000002</v>
      </c>
      <c r="U52">
        <v>5</v>
      </c>
      <c r="V52">
        <v>30.48</v>
      </c>
      <c r="W52" s="1" t="s">
        <v>865</v>
      </c>
      <c r="X52">
        <v>1</v>
      </c>
      <c r="AA52" s="1" t="s">
        <v>1418</v>
      </c>
      <c r="AB52" t="str">
        <f>Special[[#This Row],[服装]]&amp;Special[[#This Row],[名前]]&amp;Special[[#This Row],[レアリティ]]</f>
        <v>花火月島蛍ICONIC</v>
      </c>
      <c r="AC52">
        <f>IF((A51&amp;L51&amp;M51)&lt;&gt;(Special[[#This Row],[No]]&amp;L52&amp;M52),1,IF(Special[[#This Row],[追加属性]]="",1,0))</f>
        <v>0</v>
      </c>
    </row>
    <row r="53" spans="1:29" x14ac:dyDescent="0.25">
      <c r="A53">
        <f>VLOOKUP(Special[[#This Row],[No用]],SetNo[[No.用]:[vlookup 用]],2,FALSE)</f>
        <v>27</v>
      </c>
      <c r="B53">
        <f>IF(ROW()=2,1,IF(A52&lt;&gt;Special[[#This Row],[No]],1,IF(Special[[#This Row],[枝番用]]=0,B52,B52+1)))</f>
        <v>1</v>
      </c>
      <c r="C53">
        <f>IF(ROW()=2,1,IF(Special[[#This Row],[枝番用]]=1,1,C52+1))</f>
        <v>1</v>
      </c>
      <c r="D53" s="1" t="s">
        <v>771</v>
      </c>
      <c r="E53" s="1" t="s">
        <v>139</v>
      </c>
      <c r="F53" s="1" t="s">
        <v>90</v>
      </c>
      <c r="G53" s="1" t="s">
        <v>82</v>
      </c>
      <c r="H53" s="1" t="s">
        <v>136</v>
      </c>
      <c r="I53" s="1" t="s">
        <v>71</v>
      </c>
      <c r="J53" s="1">
        <v>0</v>
      </c>
      <c r="K53" t="s">
        <v>248</v>
      </c>
      <c r="L53" s="1" t="s">
        <v>191</v>
      </c>
      <c r="M53" s="1" t="s">
        <v>162</v>
      </c>
      <c r="N53">
        <v>29</v>
      </c>
      <c r="O53">
        <v>0</v>
      </c>
      <c r="P53">
        <v>0</v>
      </c>
      <c r="Q53">
        <v>0</v>
      </c>
      <c r="W53" s="1" t="s">
        <v>1011</v>
      </c>
      <c r="X53">
        <v>0</v>
      </c>
      <c r="AB53" t="str">
        <f>Special[[#This Row],[服装]]&amp;Special[[#This Row],[名前]]&amp;Special[[#This Row],[レアリティ]]</f>
        <v>ジャージ月島蛍ICONIC</v>
      </c>
      <c r="AC53">
        <f>IF((A52&amp;L52&amp;M52)&lt;&gt;(Special[[#This Row],[No]]&amp;L53&amp;M53),1,IF(Special[[#This Row],[追加属性]]="",1,0))</f>
        <v>1</v>
      </c>
    </row>
    <row r="54" spans="1:29" x14ac:dyDescent="0.25">
      <c r="A54">
        <f>VLOOKUP(Special[[#This Row],[No用]],SetNo[[No.用]:[vlookup 用]],2,FALSE)</f>
        <v>27</v>
      </c>
      <c r="B54">
        <f>IF(ROW()=2,1,IF(A53&lt;&gt;Special[[#This Row],[No]],1,IF(Special[[#This Row],[枝番用]]=0,B53,B53+1)))</f>
        <v>2</v>
      </c>
      <c r="C54">
        <f>IF(ROW()=2,1,IF(Special[[#This Row],[枝番用]]=1,1,C53+1))</f>
        <v>1</v>
      </c>
      <c r="D54" s="1" t="s">
        <v>771</v>
      </c>
      <c r="E54" s="1" t="s">
        <v>139</v>
      </c>
      <c r="F54" s="1" t="s">
        <v>90</v>
      </c>
      <c r="G54" s="1" t="s">
        <v>82</v>
      </c>
      <c r="H54" s="1" t="s">
        <v>136</v>
      </c>
      <c r="I54" s="1" t="s">
        <v>71</v>
      </c>
      <c r="J54">
        <v>1</v>
      </c>
      <c r="K54" t="s">
        <v>248</v>
      </c>
      <c r="L54" s="1" t="s">
        <v>180</v>
      </c>
      <c r="M54" s="1" t="s">
        <v>224</v>
      </c>
      <c r="N54">
        <v>36</v>
      </c>
      <c r="O54">
        <v>0</v>
      </c>
      <c r="P54">
        <v>46</v>
      </c>
      <c r="Q54">
        <v>0</v>
      </c>
      <c r="S54">
        <v>3.35</v>
      </c>
      <c r="T54">
        <v>33.729999999999997</v>
      </c>
      <c r="U54">
        <v>5</v>
      </c>
      <c r="V54">
        <v>50.08</v>
      </c>
      <c r="W54" s="1" t="s">
        <v>878</v>
      </c>
      <c r="X54">
        <v>2</v>
      </c>
      <c r="AA54" s="1" t="s">
        <v>1415</v>
      </c>
      <c r="AB54" t="str">
        <f>Special[[#This Row],[服装]]&amp;Special[[#This Row],[名前]]&amp;Special[[#This Row],[レアリティ]]</f>
        <v>ジャージ月島蛍ICONIC</v>
      </c>
      <c r="AC54">
        <f>IF((A53&amp;L53&amp;M53)&lt;&gt;(Special[[#This Row],[No]]&amp;L54&amp;M54),1,IF(Special[[#This Row],[追加属性]]="",1,0))</f>
        <v>1</v>
      </c>
    </row>
    <row r="55" spans="1:29" x14ac:dyDescent="0.25">
      <c r="A55">
        <f>VLOOKUP(Special[[#This Row],[No用]],SetNo[[No.用]:[vlookup 用]],2,FALSE)</f>
        <v>28</v>
      </c>
      <c r="B55">
        <f>IF(ROW()=2,1,IF(A54&lt;&gt;Special[[#This Row],[No]],1,IF(Special[[#This Row],[枝番用]]=0,B54,B54+1)))</f>
        <v>1</v>
      </c>
      <c r="C55">
        <f>IF(ROW()=2,1,IF(Special[[#This Row],[枝番用]]=1,1,C54+1))</f>
        <v>1</v>
      </c>
      <c r="D55" s="1" t="s">
        <v>871</v>
      </c>
      <c r="E55" s="1" t="s">
        <v>139</v>
      </c>
      <c r="F55" s="1" t="s">
        <v>77</v>
      </c>
      <c r="G55" s="1" t="s">
        <v>82</v>
      </c>
      <c r="H55" s="1" t="s">
        <v>136</v>
      </c>
      <c r="I55" s="1" t="s">
        <v>71</v>
      </c>
      <c r="J55" s="1">
        <v>0</v>
      </c>
      <c r="K55" t="s">
        <v>248</v>
      </c>
      <c r="L55" s="1" t="s">
        <v>191</v>
      </c>
      <c r="M55" s="1" t="s">
        <v>162</v>
      </c>
      <c r="N55">
        <v>29</v>
      </c>
      <c r="O55">
        <v>0</v>
      </c>
      <c r="P55" s="6">
        <v>0</v>
      </c>
      <c r="Q55">
        <v>0</v>
      </c>
      <c r="W55" s="1" t="s">
        <v>1011</v>
      </c>
      <c r="X55">
        <v>0</v>
      </c>
      <c r="AB55" t="str">
        <f>Special[[#This Row],[服装]]&amp;Special[[#This Row],[名前]]&amp;Special[[#This Row],[レアリティ]]</f>
        <v>2周年月島蛍ICONIC</v>
      </c>
      <c r="AC55">
        <f>IF((A54&amp;L54&amp;M54)&lt;&gt;(Special[[#This Row],[No]]&amp;L55&amp;M55),1,IF(Special[[#This Row],[追加属性]]="",1,0))</f>
        <v>1</v>
      </c>
    </row>
    <row r="56" spans="1:29" x14ac:dyDescent="0.25">
      <c r="A56">
        <f>VLOOKUP(Special[[#This Row],[No用]],SetNo[[No.用]:[vlookup 用]],2,FALSE)</f>
        <v>28</v>
      </c>
      <c r="B56">
        <f>IF(ROW()=2,1,IF(A55&lt;&gt;Special[[#This Row],[No]],1,IF(Special[[#This Row],[枝番用]]=0,B55,B55+1)))</f>
        <v>2</v>
      </c>
      <c r="C56">
        <f>IF(ROW()=2,1,IF(Special[[#This Row],[枝番用]]=1,1,C55+1))</f>
        <v>1</v>
      </c>
      <c r="D56" s="1" t="s">
        <v>871</v>
      </c>
      <c r="E56" s="1" t="s">
        <v>139</v>
      </c>
      <c r="F56" s="1" t="s">
        <v>77</v>
      </c>
      <c r="G56" s="1" t="s">
        <v>82</v>
      </c>
      <c r="H56" s="1" t="s">
        <v>136</v>
      </c>
      <c r="I56" s="1" t="s">
        <v>71</v>
      </c>
      <c r="J56">
        <v>1</v>
      </c>
      <c r="K56" t="s">
        <v>248</v>
      </c>
      <c r="L56" s="1" t="s">
        <v>586</v>
      </c>
      <c r="M56" s="1" t="s">
        <v>178</v>
      </c>
      <c r="N56">
        <v>29</v>
      </c>
      <c r="O56">
        <v>0</v>
      </c>
      <c r="P56">
        <v>0</v>
      </c>
      <c r="Q56">
        <v>0</v>
      </c>
      <c r="S56">
        <v>3.35</v>
      </c>
      <c r="T56">
        <v>33.729999999999997</v>
      </c>
      <c r="W56" s="1" t="s">
        <v>878</v>
      </c>
      <c r="X56">
        <v>1</v>
      </c>
      <c r="AB56" t="str">
        <f>Special[[#This Row],[服装]]&amp;Special[[#This Row],[名前]]&amp;Special[[#This Row],[レアリティ]]</f>
        <v>2周年月島蛍ICONIC</v>
      </c>
      <c r="AC56">
        <f>IF((A55&amp;L55&amp;M55)&lt;&gt;(Special[[#This Row],[No]]&amp;L56&amp;M56),1,IF(Special[[#This Row],[追加属性]]="",1,0))</f>
        <v>1</v>
      </c>
    </row>
    <row r="57" spans="1:29" x14ac:dyDescent="0.25">
      <c r="A57">
        <f>VLOOKUP(Special[[#This Row],[No用]],SetNo[[No.用]:[vlookup 用]],2,FALSE)</f>
        <v>28</v>
      </c>
      <c r="B57">
        <f>IF(ROW()=2,1,IF(A56&lt;&gt;Special[[#This Row],[No]],1,IF(Special[[#This Row],[枝番用]]=0,B56,B56+1)))</f>
        <v>3</v>
      </c>
      <c r="C57">
        <f>IF(ROW()=2,1,IF(Special[[#This Row],[枝番用]]=1,1,C56+1))</f>
        <v>1</v>
      </c>
      <c r="D57" s="1" t="s">
        <v>871</v>
      </c>
      <c r="E57" s="1" t="s">
        <v>139</v>
      </c>
      <c r="F57" s="1" t="s">
        <v>77</v>
      </c>
      <c r="G57" s="1" t="s">
        <v>82</v>
      </c>
      <c r="H57" s="1" t="s">
        <v>136</v>
      </c>
      <c r="I57" s="1" t="s">
        <v>71</v>
      </c>
      <c r="J57">
        <v>1</v>
      </c>
      <c r="K57" t="s">
        <v>248</v>
      </c>
      <c r="L57" s="1" t="s">
        <v>591</v>
      </c>
      <c r="M57" s="1" t="s">
        <v>224</v>
      </c>
      <c r="N57">
        <v>36</v>
      </c>
      <c r="O57">
        <v>0</v>
      </c>
      <c r="P57">
        <v>46</v>
      </c>
      <c r="Q57">
        <v>0</v>
      </c>
      <c r="S57">
        <v>3.35</v>
      </c>
      <c r="T57">
        <v>33.729999999999997</v>
      </c>
      <c r="U57">
        <v>5</v>
      </c>
      <c r="V57">
        <v>50.08</v>
      </c>
      <c r="W57" s="1" t="s">
        <v>887</v>
      </c>
      <c r="X57">
        <v>1</v>
      </c>
      <c r="AA57" s="1" t="s">
        <v>1413</v>
      </c>
      <c r="AB57" t="str">
        <f>Special[[#This Row],[服装]]&amp;Special[[#This Row],[名前]]&amp;Special[[#This Row],[レアリティ]]</f>
        <v>2周年月島蛍ICONIC</v>
      </c>
      <c r="AC57">
        <f>IF((A56&amp;L56&amp;M56)&lt;&gt;(Special[[#This Row],[No]]&amp;L57&amp;M57),1,IF(Special[[#This Row],[追加属性]]="",1,0))</f>
        <v>1</v>
      </c>
    </row>
    <row r="58" spans="1:29" x14ac:dyDescent="0.25">
      <c r="A58">
        <f>VLOOKUP(Special[[#This Row],[No用]],SetNo[[No.用]:[vlookup 用]],2,FALSE)</f>
        <v>29</v>
      </c>
      <c r="B58">
        <f>IF(ROW()=2,1,IF(A57&lt;&gt;Special[[#This Row],[No]],1,IF(Special[[#This Row],[枝番用]]=0,B57,B57+1)))</f>
        <v>1</v>
      </c>
      <c r="C58">
        <f>IF(ROW()=2,1,IF(Special[[#This Row],[枝番用]]=1,1,C57+1))</f>
        <v>1</v>
      </c>
      <c r="D58" s="1" t="s">
        <v>944</v>
      </c>
      <c r="E58" s="1" t="s">
        <v>139</v>
      </c>
      <c r="F58" s="1" t="s">
        <v>73</v>
      </c>
      <c r="G58" s="1" t="s">
        <v>82</v>
      </c>
      <c r="H58" s="1" t="s">
        <v>136</v>
      </c>
      <c r="I58" s="1" t="s">
        <v>71</v>
      </c>
      <c r="J58" s="1">
        <v>0</v>
      </c>
      <c r="K58" t="s">
        <v>248</v>
      </c>
      <c r="L58" s="1" t="s">
        <v>191</v>
      </c>
      <c r="M58" s="1" t="s">
        <v>162</v>
      </c>
      <c r="N58">
        <v>29</v>
      </c>
      <c r="O58">
        <v>0</v>
      </c>
      <c r="P58">
        <v>0</v>
      </c>
      <c r="Q58">
        <v>0</v>
      </c>
      <c r="W58" s="1" t="s">
        <v>1011</v>
      </c>
      <c r="X58">
        <v>0</v>
      </c>
      <c r="AB58" t="str">
        <f>Special[[#This Row],[服装]]&amp;Special[[#This Row],[名前]]&amp;Special[[#This Row],[レアリティ]]</f>
        <v>アート2月島蛍ICONIC</v>
      </c>
      <c r="AC58">
        <f>IF((A57&amp;L57&amp;M57)&lt;&gt;(Special[[#This Row],[No]]&amp;L58&amp;M58),1,IF(Special[[#This Row],[追加属性]]="",1,0))</f>
        <v>1</v>
      </c>
    </row>
    <row r="59" spans="1:29" x14ac:dyDescent="0.25">
      <c r="A59">
        <f>VLOOKUP(Special[[#This Row],[No用]],SetNo[[No.用]:[vlookup 用]],2,FALSE)</f>
        <v>29</v>
      </c>
      <c r="B59">
        <f>IF(ROW()=2,1,IF(A58&lt;&gt;Special[[#This Row],[No]],1,IF(Special[[#This Row],[枝番用]]=0,B58,B58+1)))</f>
        <v>2</v>
      </c>
      <c r="C59">
        <f>IF(ROW()=2,1,IF(Special[[#This Row],[枝番用]]=1,1,C58+1))</f>
        <v>1</v>
      </c>
      <c r="D59" s="1" t="s">
        <v>944</v>
      </c>
      <c r="E59" s="1" t="s">
        <v>139</v>
      </c>
      <c r="F59" s="1" t="s">
        <v>73</v>
      </c>
      <c r="G59" s="1" t="s">
        <v>82</v>
      </c>
      <c r="H59" s="1" t="s">
        <v>136</v>
      </c>
      <c r="I59" s="1" t="s">
        <v>71</v>
      </c>
      <c r="J59">
        <v>1</v>
      </c>
      <c r="K59" t="s">
        <v>248</v>
      </c>
      <c r="L59" s="1" t="s">
        <v>586</v>
      </c>
      <c r="M59" s="1" t="s">
        <v>224</v>
      </c>
      <c r="N59">
        <v>36</v>
      </c>
      <c r="O59">
        <v>0</v>
      </c>
      <c r="P59">
        <v>46</v>
      </c>
      <c r="Q59">
        <v>0</v>
      </c>
      <c r="S59">
        <v>3.35</v>
      </c>
      <c r="T59">
        <v>20.010000000000002</v>
      </c>
      <c r="U59">
        <v>5</v>
      </c>
      <c r="V59">
        <v>30.48</v>
      </c>
      <c r="W59" s="1" t="s">
        <v>918</v>
      </c>
      <c r="X59">
        <v>1</v>
      </c>
      <c r="Y59" s="1" t="s">
        <v>678</v>
      </c>
      <c r="Z59" s="1" t="s">
        <v>950</v>
      </c>
      <c r="AA59" s="1" t="s">
        <v>1412</v>
      </c>
      <c r="AB59" t="str">
        <f>Special[[#This Row],[服装]]&amp;Special[[#This Row],[名前]]&amp;Special[[#This Row],[レアリティ]]</f>
        <v>アート2月島蛍ICONIC</v>
      </c>
      <c r="AC59">
        <f>IF((A58&amp;L58&amp;M58)&lt;&gt;(Special[[#This Row],[No]]&amp;L59&amp;M59),1,IF(Special[[#This Row],[追加属性]]="",1,0))</f>
        <v>1</v>
      </c>
    </row>
    <row r="60" spans="1:29" x14ac:dyDescent="0.25">
      <c r="A60">
        <f>VLOOKUP(Special[[#This Row],[No用]],SetNo[[No.用]:[vlookup 用]],2,FALSE)</f>
        <v>29</v>
      </c>
      <c r="B60">
        <f>IF(ROW()=2,1,IF(A59&lt;&gt;Special[[#This Row],[No]],1,IF(Special[[#This Row],[枝番用]]=0,B59,B59+1)))</f>
        <v>2</v>
      </c>
      <c r="C60">
        <f>IF(ROW()=2,1,IF(Special[[#This Row],[枝番用]]=1,1,C59+1))</f>
        <v>2</v>
      </c>
      <c r="D60" s="1" t="s">
        <v>944</v>
      </c>
      <c r="E60" s="1" t="s">
        <v>139</v>
      </c>
      <c r="F60" s="1" t="s">
        <v>73</v>
      </c>
      <c r="G60" s="1" t="s">
        <v>82</v>
      </c>
      <c r="H60" s="1" t="s">
        <v>136</v>
      </c>
      <c r="I60" s="1" t="s">
        <v>71</v>
      </c>
      <c r="J60">
        <v>1</v>
      </c>
      <c r="K60" t="s">
        <v>248</v>
      </c>
      <c r="L60" s="1" t="s">
        <v>586</v>
      </c>
      <c r="M60" s="1" t="s">
        <v>224</v>
      </c>
      <c r="N60">
        <v>36</v>
      </c>
      <c r="O60">
        <v>0</v>
      </c>
      <c r="P60">
        <v>46</v>
      </c>
      <c r="Q60">
        <v>0</v>
      </c>
      <c r="R60" s="1" t="s">
        <v>180</v>
      </c>
      <c r="S60">
        <v>4.2</v>
      </c>
      <c r="T60">
        <v>25.76</v>
      </c>
      <c r="U60">
        <v>5.8</v>
      </c>
      <c r="V60">
        <v>35.200000000000003</v>
      </c>
      <c r="W60" s="1" t="s">
        <v>678</v>
      </c>
      <c r="X60">
        <v>2</v>
      </c>
      <c r="Y60" s="1" t="s">
        <v>678</v>
      </c>
      <c r="Z60" s="1" t="s">
        <v>950</v>
      </c>
      <c r="AA60" s="1" t="s">
        <v>1412</v>
      </c>
      <c r="AB60" t="str">
        <f>Special[[#This Row],[服装]]&amp;Special[[#This Row],[名前]]&amp;Special[[#This Row],[レアリティ]]</f>
        <v>アート2月島蛍ICONIC</v>
      </c>
      <c r="AC60">
        <f>IF((A59&amp;L59&amp;M59)&lt;&gt;(Special[[#This Row],[No]]&amp;L60&amp;M60),1,IF(Special[[#This Row],[追加属性]]="",1,0))</f>
        <v>0</v>
      </c>
    </row>
    <row r="61" spans="1:29" x14ac:dyDescent="0.25">
      <c r="A61">
        <f>VLOOKUP(Special[[#This Row],[No用]],SetNo[[No.用]:[vlookup 用]],2,FALSE)</f>
        <v>30</v>
      </c>
      <c r="B61">
        <f>IF(ROW()=2,1,IF(A60&lt;&gt;Special[[#This Row],[No]],1,IF(Special[[#This Row],[枝番用]]=0,B60,B60+1)))</f>
        <v>1</v>
      </c>
      <c r="C61">
        <f>IF(ROW()=2,1,IF(Special[[#This Row],[枝番用]]=1,1,C60+1))</f>
        <v>1</v>
      </c>
      <c r="D61" s="1" t="s">
        <v>1016</v>
      </c>
      <c r="E61" s="1" t="s">
        <v>139</v>
      </c>
      <c r="F61" s="1" t="s">
        <v>90</v>
      </c>
      <c r="G61" s="1" t="s">
        <v>82</v>
      </c>
      <c r="H61" s="1" t="s">
        <v>136</v>
      </c>
      <c r="I61" s="1" t="s">
        <v>71</v>
      </c>
      <c r="J61" s="1">
        <v>0</v>
      </c>
      <c r="K61" t="s">
        <v>248</v>
      </c>
      <c r="L61" s="1" t="s">
        <v>191</v>
      </c>
      <c r="M61" s="1" t="s">
        <v>162</v>
      </c>
      <c r="N61">
        <v>30</v>
      </c>
      <c r="O61">
        <v>0</v>
      </c>
      <c r="P61" s="6">
        <v>0</v>
      </c>
      <c r="Q61">
        <v>0</v>
      </c>
      <c r="W61" s="1" t="s">
        <v>1011</v>
      </c>
      <c r="X61">
        <v>0</v>
      </c>
      <c r="Y61" s="1"/>
      <c r="Z61" s="1"/>
      <c r="AA61" s="1"/>
      <c r="AB61" t="str">
        <f>Special[[#This Row],[服装]]&amp;Special[[#This Row],[名前]]&amp;Special[[#This Row],[レアリティ]]</f>
        <v>焼き芋月島蛍ICONIC</v>
      </c>
      <c r="AC61">
        <f>IF((A60&amp;L60&amp;M60)&lt;&gt;(Special[[#This Row],[No]]&amp;L61&amp;M61),1,IF(Special[[#This Row],[追加属性]]="",1,0))</f>
        <v>1</v>
      </c>
    </row>
    <row r="62" spans="1:29" x14ac:dyDescent="0.25">
      <c r="A62">
        <f>VLOOKUP(Special[[#This Row],[No用]],SetNo[[No.用]:[vlookup 用]],2,FALSE)</f>
        <v>30</v>
      </c>
      <c r="B62">
        <f>IF(ROW()=2,1,IF(A61&lt;&gt;Special[[#This Row],[No]],1,IF(Special[[#This Row],[枝番用]]=0,B61,B61+1)))</f>
        <v>2</v>
      </c>
      <c r="C62">
        <f>IF(ROW()=2,1,IF(Special[[#This Row],[枝番用]]=1,1,C61+1))</f>
        <v>1</v>
      </c>
      <c r="D62" s="1" t="s">
        <v>1016</v>
      </c>
      <c r="E62" s="1" t="s">
        <v>139</v>
      </c>
      <c r="F62" s="1" t="s">
        <v>90</v>
      </c>
      <c r="G62" s="1" t="s">
        <v>82</v>
      </c>
      <c r="H62" s="1" t="s">
        <v>136</v>
      </c>
      <c r="I62" s="1" t="s">
        <v>71</v>
      </c>
      <c r="J62">
        <v>1</v>
      </c>
      <c r="K62" t="s">
        <v>248</v>
      </c>
      <c r="L62" s="1" t="s">
        <v>955</v>
      </c>
      <c r="M62" s="1" t="s">
        <v>173</v>
      </c>
      <c r="N62">
        <v>32</v>
      </c>
      <c r="O62">
        <v>0</v>
      </c>
      <c r="P62">
        <v>0</v>
      </c>
      <c r="Q62">
        <v>0</v>
      </c>
      <c r="R62" s="1"/>
      <c r="S62">
        <v>11.49</v>
      </c>
      <c r="T62">
        <v>70.290000000000006</v>
      </c>
      <c r="W62" s="1" t="s">
        <v>837</v>
      </c>
      <c r="X62">
        <v>1</v>
      </c>
      <c r="Y62" s="1"/>
      <c r="Z62" s="1"/>
      <c r="AA62" s="1"/>
      <c r="AB62" t="str">
        <f>Special[[#This Row],[服装]]&amp;Special[[#This Row],[名前]]&amp;Special[[#This Row],[レアリティ]]</f>
        <v>焼き芋月島蛍ICONIC</v>
      </c>
      <c r="AC62">
        <f>IF((A61&amp;L61&amp;M61)&lt;&gt;(Special[[#This Row],[No]]&amp;L62&amp;M62),1,IF(Special[[#This Row],[追加属性]]="",1,0))</f>
        <v>1</v>
      </c>
    </row>
    <row r="63" spans="1:29" x14ac:dyDescent="0.25">
      <c r="A63">
        <f>VLOOKUP(Special[[#This Row],[No用]],SetNo[[No.用]:[vlookup 用]],2,FALSE)</f>
        <v>30</v>
      </c>
      <c r="B63">
        <f>IF(ROW()=2,1,IF(A62&lt;&gt;Special[[#This Row],[No]],1,IF(Special[[#This Row],[枝番用]]=0,B62,B62+1)))</f>
        <v>3</v>
      </c>
      <c r="C63">
        <f>IF(ROW()=2,1,IF(Special[[#This Row],[枝番用]]=1,1,C62+1))</f>
        <v>1</v>
      </c>
      <c r="D63" s="1" t="s">
        <v>1016</v>
      </c>
      <c r="E63" s="1" t="s">
        <v>139</v>
      </c>
      <c r="F63" s="1" t="s">
        <v>90</v>
      </c>
      <c r="G63" s="1" t="s">
        <v>82</v>
      </c>
      <c r="H63" s="1" t="s">
        <v>136</v>
      </c>
      <c r="I63" s="1" t="s">
        <v>71</v>
      </c>
      <c r="J63">
        <v>1</v>
      </c>
      <c r="K63" t="s">
        <v>248</v>
      </c>
      <c r="L63" s="1" t="s">
        <v>765</v>
      </c>
      <c r="M63" s="1" t="s">
        <v>224</v>
      </c>
      <c r="N63">
        <v>48</v>
      </c>
      <c r="O63">
        <v>0</v>
      </c>
      <c r="P63">
        <v>58</v>
      </c>
      <c r="Q63">
        <v>0</v>
      </c>
      <c r="R63" s="1"/>
      <c r="S63">
        <v>3.35</v>
      </c>
      <c r="T63">
        <v>20.010000000000002</v>
      </c>
      <c r="U63">
        <v>5</v>
      </c>
      <c r="V63">
        <v>30.48</v>
      </c>
      <c r="W63" s="1" t="s">
        <v>1021</v>
      </c>
      <c r="X63">
        <v>2</v>
      </c>
      <c r="Y63" s="1" t="s">
        <v>140</v>
      </c>
      <c r="Z63" s="1" t="s">
        <v>1022</v>
      </c>
      <c r="AA63" s="1" t="s">
        <v>1408</v>
      </c>
      <c r="AB63" t="str">
        <f>Special[[#This Row],[服装]]&amp;Special[[#This Row],[名前]]&amp;Special[[#This Row],[レアリティ]]</f>
        <v>焼き芋月島蛍ICONIC</v>
      </c>
      <c r="AC63">
        <f>IF((A62&amp;L62&amp;M62)&lt;&gt;(Special[[#This Row],[No]]&amp;L63&amp;M63),1,IF(Special[[#This Row],[追加属性]]="",1,0))</f>
        <v>1</v>
      </c>
    </row>
    <row r="64" spans="1:29" x14ac:dyDescent="0.25">
      <c r="A64">
        <f>VLOOKUP(Special[[#This Row],[No用]],SetNo[[No.用]:[vlookup 用]],2,FALSE)</f>
        <v>31</v>
      </c>
      <c r="B64">
        <f>IF(ROW()=2,1,IF(A63&lt;&gt;Special[[#This Row],[No]],1,IF(Special[[#This Row],[枝番用]]=0,B63,B63+1)))</f>
        <v>1</v>
      </c>
      <c r="C64">
        <f>IF(ROW()=2,1,IF(Special[[#This Row],[枝番用]]=1,1,C63+1))</f>
        <v>1</v>
      </c>
      <c r="D64" s="1" t="s">
        <v>1364</v>
      </c>
      <c r="E64" s="1" t="s">
        <v>139</v>
      </c>
      <c r="F64" s="1" t="s">
        <v>77</v>
      </c>
      <c r="G64" s="1" t="s">
        <v>82</v>
      </c>
      <c r="H64" s="1" t="s">
        <v>136</v>
      </c>
      <c r="I64" s="1" t="s">
        <v>71</v>
      </c>
      <c r="J64" s="1">
        <v>0</v>
      </c>
      <c r="K64" t="s">
        <v>248</v>
      </c>
      <c r="L64" s="1" t="s">
        <v>191</v>
      </c>
      <c r="M64" s="1" t="s">
        <v>162</v>
      </c>
      <c r="N64">
        <v>30</v>
      </c>
      <c r="O64">
        <v>0</v>
      </c>
      <c r="P64" s="6">
        <v>0</v>
      </c>
      <c r="Q64">
        <v>0</v>
      </c>
      <c r="W64" s="1" t="s">
        <v>1011</v>
      </c>
      <c r="X64">
        <v>0</v>
      </c>
      <c r="Y64" s="1"/>
      <c r="Z64" s="1"/>
      <c r="AA64" s="1"/>
      <c r="AB64" t="str">
        <f>Special[[#This Row],[服装]]&amp;Special[[#This Row],[名前]]&amp;Special[[#This Row],[レアリティ]]</f>
        <v>寝正月月島蛍ICONIC</v>
      </c>
      <c r="AC64">
        <f>IF((A63&amp;L63&amp;M63)&lt;&gt;(Special[[#This Row],[No]]&amp;L64&amp;M64),1,IF(Special[[#This Row],[追加属性]]="",1,0))</f>
        <v>1</v>
      </c>
    </row>
    <row r="65" spans="1:29" x14ac:dyDescent="0.25">
      <c r="A65">
        <f>VLOOKUP(Special[[#This Row],[No用]],SetNo[[No.用]:[vlookup 用]],2,FALSE)</f>
        <v>31</v>
      </c>
      <c r="B65">
        <f>IF(ROW()=2,1,IF(A64&lt;&gt;Special[[#This Row],[No]],1,IF(Special[[#This Row],[枝番用]]=0,B64,B64+1)))</f>
        <v>2</v>
      </c>
      <c r="C65">
        <f>IF(ROW()=2,1,IF(Special[[#This Row],[枝番用]]=1,1,C64+1))</f>
        <v>1</v>
      </c>
      <c r="D65" s="1" t="s">
        <v>1364</v>
      </c>
      <c r="E65" s="1" t="s">
        <v>139</v>
      </c>
      <c r="F65" s="1" t="s">
        <v>77</v>
      </c>
      <c r="G65" s="1" t="s">
        <v>82</v>
      </c>
      <c r="H65" s="1" t="s">
        <v>136</v>
      </c>
      <c r="I65" s="1" t="s">
        <v>71</v>
      </c>
      <c r="J65">
        <v>1</v>
      </c>
      <c r="K65" t="s">
        <v>248</v>
      </c>
      <c r="L65" s="1" t="s">
        <v>180</v>
      </c>
      <c r="M65" s="1" t="s">
        <v>173</v>
      </c>
      <c r="N65">
        <v>33</v>
      </c>
      <c r="O65">
        <v>0</v>
      </c>
      <c r="P65">
        <v>0</v>
      </c>
      <c r="Q65">
        <v>0</v>
      </c>
      <c r="R65" s="1"/>
      <c r="S65">
        <v>4.2</v>
      </c>
      <c r="T65">
        <v>25.76</v>
      </c>
      <c r="U65">
        <v>0</v>
      </c>
      <c r="V65">
        <v>0</v>
      </c>
      <c r="W65" s="1" t="s">
        <v>918</v>
      </c>
      <c r="X65">
        <v>1</v>
      </c>
      <c r="Y65" s="1"/>
      <c r="Z65" s="1"/>
      <c r="AA65" s="1"/>
      <c r="AB65" t="str">
        <f>Special[[#This Row],[服装]]&amp;Special[[#This Row],[名前]]&amp;Special[[#This Row],[レアリティ]]</f>
        <v>寝正月月島蛍ICONIC</v>
      </c>
      <c r="AC65">
        <f>IF((A64&amp;L64&amp;M64)&lt;&gt;(Special[[#This Row],[No]]&amp;L65&amp;M65),1,IF(Special[[#This Row],[追加属性]]="",1,0))</f>
        <v>1</v>
      </c>
    </row>
    <row r="66" spans="1:29" x14ac:dyDescent="0.25">
      <c r="A66">
        <f>VLOOKUP(Special[[#This Row],[No用]],SetNo[[No.用]:[vlookup 用]],2,FALSE)</f>
        <v>31</v>
      </c>
      <c r="B66">
        <f>IF(ROW()=2,1,IF(A65&lt;&gt;Special[[#This Row],[No]],1,IF(Special[[#This Row],[枝番用]]=0,B65,B65+1)))</f>
        <v>3</v>
      </c>
      <c r="C66">
        <f>IF(ROW()=2,1,IF(Special[[#This Row],[枝番用]]=1,1,C65+1))</f>
        <v>1</v>
      </c>
      <c r="D66" s="1" t="s">
        <v>1364</v>
      </c>
      <c r="E66" s="1" t="s">
        <v>139</v>
      </c>
      <c r="F66" s="1" t="s">
        <v>77</v>
      </c>
      <c r="G66" s="1" t="s">
        <v>82</v>
      </c>
      <c r="H66" s="1" t="s">
        <v>136</v>
      </c>
      <c r="I66" s="1" t="s">
        <v>71</v>
      </c>
      <c r="J66">
        <v>1</v>
      </c>
      <c r="K66" t="s">
        <v>248</v>
      </c>
      <c r="L66" s="1" t="s">
        <v>765</v>
      </c>
      <c r="M66" s="1" t="s">
        <v>224</v>
      </c>
      <c r="N66">
        <v>37</v>
      </c>
      <c r="O66">
        <v>0</v>
      </c>
      <c r="R66" s="1"/>
      <c r="S66">
        <v>3.35</v>
      </c>
      <c r="T66">
        <v>20.010000000000002</v>
      </c>
      <c r="U66">
        <v>5</v>
      </c>
      <c r="V66">
        <v>30.48</v>
      </c>
      <c r="W66" s="1" t="s">
        <v>1021</v>
      </c>
      <c r="X66">
        <v>2</v>
      </c>
      <c r="Y66" s="1" t="s">
        <v>140</v>
      </c>
      <c r="Z66" s="1" t="s">
        <v>1022</v>
      </c>
      <c r="AA66" s="1" t="s">
        <v>1408</v>
      </c>
      <c r="AB66" t="str">
        <f>Special[[#This Row],[服装]]&amp;Special[[#This Row],[名前]]&amp;Special[[#This Row],[レアリティ]]</f>
        <v>寝正月月島蛍ICONIC</v>
      </c>
      <c r="AC66">
        <f>IF((A65&amp;L65&amp;M65)&lt;&gt;(Special[[#This Row],[No]]&amp;L66&amp;M66),1,IF(Special[[#This Row],[追加属性]]="",1,0))</f>
        <v>1</v>
      </c>
    </row>
    <row r="67" spans="1:29" x14ac:dyDescent="0.25">
      <c r="A67">
        <f>VLOOKUP(Special[[#This Row],[No用]],SetNo[[No.用]:[vlookup 用]],2,FALSE)</f>
        <v>32</v>
      </c>
      <c r="B67">
        <f>IF(ROW()=2,1,IF(A66&lt;&gt;Special[[#This Row],[No]],1,IF(Special[[#This Row],[枝番用]]=0,B66,B66+1)))</f>
        <v>1</v>
      </c>
      <c r="C67">
        <f>IF(ROW()=2,1,IF(Special[[#This Row],[枝番用]]=1,1,C66+1))</f>
        <v>1</v>
      </c>
      <c r="D67" s="1" t="s">
        <v>1673</v>
      </c>
      <c r="E67" s="1" t="s">
        <v>209</v>
      </c>
      <c r="F67" s="1" t="s">
        <v>23</v>
      </c>
      <c r="G67" s="1" t="s">
        <v>26</v>
      </c>
      <c r="H67" s="1" t="s">
        <v>153</v>
      </c>
      <c r="I67" s="1" t="s">
        <v>71</v>
      </c>
      <c r="J67" s="1">
        <v>0</v>
      </c>
      <c r="K67" t="s">
        <v>248</v>
      </c>
      <c r="L67" s="1" t="s">
        <v>191</v>
      </c>
      <c r="M67" s="1" t="s">
        <v>162</v>
      </c>
      <c r="N67">
        <v>30</v>
      </c>
      <c r="O67">
        <v>0</v>
      </c>
      <c r="P67" s="6">
        <v>0</v>
      </c>
      <c r="Q67">
        <v>0</v>
      </c>
      <c r="W67" s="1" t="s">
        <v>1011</v>
      </c>
      <c r="X67">
        <v>0</v>
      </c>
      <c r="Y67" s="1"/>
      <c r="Z67" s="1"/>
      <c r="AA67" s="1"/>
      <c r="AB67" t="str">
        <f>Special[[#This Row],[服装]]&amp;Special[[#This Row],[名前]]&amp;Special[[#This Row],[レアリティ]]</f>
        <v>思い出月島蛍ICONIC</v>
      </c>
      <c r="AC67">
        <f>IF((A66&amp;L66&amp;M66)&lt;&gt;(Special[[#This Row],[No]]&amp;L67&amp;M67),1,IF(Special[[#This Row],[追加属性]]="",1,0))</f>
        <v>1</v>
      </c>
    </row>
    <row r="68" spans="1:29" x14ac:dyDescent="0.25">
      <c r="A68">
        <f>VLOOKUP(Special[[#This Row],[No用]],SetNo[[No.用]:[vlookup 用]],2,FALSE)</f>
        <v>32</v>
      </c>
      <c r="B68">
        <f>IF(ROW()=2,1,IF(A67&lt;&gt;Special[[#This Row],[No]],1,IF(Special[[#This Row],[枝番用]]=0,B67,B67+1)))</f>
        <v>2</v>
      </c>
      <c r="C68">
        <f>IF(ROW()=2,1,IF(Special[[#This Row],[枝番用]]=1,1,C67+1))</f>
        <v>1</v>
      </c>
      <c r="D68" s="1" t="s">
        <v>1673</v>
      </c>
      <c r="E68" s="1" t="s">
        <v>209</v>
      </c>
      <c r="F68" s="1" t="s">
        <v>23</v>
      </c>
      <c r="G68" s="1" t="s">
        <v>26</v>
      </c>
      <c r="H68" s="1" t="s">
        <v>153</v>
      </c>
      <c r="I68" s="1" t="s">
        <v>71</v>
      </c>
      <c r="J68">
        <v>1</v>
      </c>
      <c r="K68" t="s">
        <v>248</v>
      </c>
      <c r="L68" s="1" t="s">
        <v>180</v>
      </c>
      <c r="M68" s="1" t="s">
        <v>173</v>
      </c>
      <c r="N68">
        <v>33</v>
      </c>
      <c r="O68">
        <v>0</v>
      </c>
      <c r="P68">
        <v>0</v>
      </c>
      <c r="Q68">
        <v>0</v>
      </c>
      <c r="R68" s="1"/>
      <c r="S68">
        <v>4.2</v>
      </c>
      <c r="T68">
        <v>25.76</v>
      </c>
      <c r="U68">
        <v>0</v>
      </c>
      <c r="V68">
        <v>0</v>
      </c>
      <c r="W68" s="1" t="s">
        <v>918</v>
      </c>
      <c r="X68">
        <v>1</v>
      </c>
      <c r="Y68" s="1"/>
      <c r="Z68" s="1"/>
      <c r="AA68" s="1"/>
      <c r="AB68" t="str">
        <f>Special[[#This Row],[服装]]&amp;Special[[#This Row],[名前]]&amp;Special[[#This Row],[レアリティ]]</f>
        <v>思い出月島蛍ICONIC</v>
      </c>
      <c r="AC68">
        <f>IF((A67&amp;L67&amp;M67)&lt;&gt;(Special[[#This Row],[No]]&amp;L68&amp;M68),1,IF(Special[[#This Row],[追加属性]]="",1,0))</f>
        <v>1</v>
      </c>
    </row>
    <row r="69" spans="1:29" x14ac:dyDescent="0.25">
      <c r="A69">
        <f>VLOOKUP(Special[[#This Row],[No用]],SetNo[[No.用]:[vlookup 用]],2,FALSE)</f>
        <v>32</v>
      </c>
      <c r="B69">
        <f>IF(ROW()=2,1,IF(A68&lt;&gt;Special[[#This Row],[No]],1,IF(Special[[#This Row],[枝番用]]=0,B68,B68+1)))</f>
        <v>3</v>
      </c>
      <c r="C69">
        <f>IF(ROW()=2,1,IF(Special[[#This Row],[枝番用]]=1,1,C68+1))</f>
        <v>1</v>
      </c>
      <c r="D69" s="1" t="s">
        <v>1673</v>
      </c>
      <c r="E69" s="1" t="s">
        <v>209</v>
      </c>
      <c r="F69" s="1" t="s">
        <v>23</v>
      </c>
      <c r="G69" s="1" t="s">
        <v>26</v>
      </c>
      <c r="H69" s="1" t="s">
        <v>153</v>
      </c>
      <c r="I69" s="1" t="s">
        <v>71</v>
      </c>
      <c r="J69">
        <v>1</v>
      </c>
      <c r="K69" t="s">
        <v>248</v>
      </c>
      <c r="L69" s="1" t="s">
        <v>955</v>
      </c>
      <c r="M69" s="1" t="s">
        <v>224</v>
      </c>
      <c r="N69">
        <v>39</v>
      </c>
      <c r="O69">
        <v>0</v>
      </c>
      <c r="P69">
        <v>49</v>
      </c>
      <c r="Q69">
        <v>0</v>
      </c>
      <c r="R69" s="1"/>
      <c r="S69">
        <v>9.26</v>
      </c>
      <c r="T69">
        <v>56.3</v>
      </c>
      <c r="U69">
        <v>11.49</v>
      </c>
      <c r="V69">
        <v>70.290000000000006</v>
      </c>
      <c r="W69" s="1" t="s">
        <v>849</v>
      </c>
      <c r="X69">
        <v>2</v>
      </c>
      <c r="Y69" s="1"/>
      <c r="Z69" s="1"/>
      <c r="AA69" s="1" t="s">
        <v>1695</v>
      </c>
      <c r="AB69" t="str">
        <f>Special[[#This Row],[服装]]&amp;Special[[#This Row],[名前]]&amp;Special[[#This Row],[レアリティ]]</f>
        <v>思い出月島蛍ICONIC</v>
      </c>
      <c r="AC69">
        <f>IF((A68&amp;L68&amp;M68)&lt;&gt;(Special[[#This Row],[No]]&amp;L69&amp;M69),1,IF(Special[[#This Row],[追加属性]]="",1,0))</f>
        <v>1</v>
      </c>
    </row>
    <row r="70" spans="1:29" x14ac:dyDescent="0.25">
      <c r="A70">
        <f>VLOOKUP(Special[[#This Row],[No用]],SetNo[[No.用]:[vlookup 用]],2,FALSE)</f>
        <v>32</v>
      </c>
      <c r="B70">
        <f>IF(ROW()=2,1,IF(A69&lt;&gt;Special[[#This Row],[No]],1,IF(Special[[#This Row],[枝番用]]=0,B69,B69+1)))</f>
        <v>3</v>
      </c>
      <c r="C70">
        <f>IF(ROW()=2,1,IF(Special[[#This Row],[枝番用]]=1,1,C69+1))</f>
        <v>2</v>
      </c>
      <c r="D70" s="1" t="s">
        <v>1673</v>
      </c>
      <c r="E70" s="1" t="s">
        <v>209</v>
      </c>
      <c r="F70" s="1" t="s">
        <v>23</v>
      </c>
      <c r="G70" s="1" t="s">
        <v>26</v>
      </c>
      <c r="H70" s="1" t="s">
        <v>153</v>
      </c>
      <c r="I70" s="1" t="s">
        <v>71</v>
      </c>
      <c r="J70">
        <v>1</v>
      </c>
      <c r="K70" t="s">
        <v>248</v>
      </c>
      <c r="L70" s="1" t="s">
        <v>955</v>
      </c>
      <c r="M70" s="1" t="s">
        <v>224</v>
      </c>
      <c r="N70">
        <v>39</v>
      </c>
      <c r="O70">
        <v>0</v>
      </c>
      <c r="P70">
        <v>49</v>
      </c>
      <c r="Q70">
        <v>0</v>
      </c>
      <c r="R70" s="1" t="s">
        <v>841</v>
      </c>
      <c r="S70">
        <v>3.35</v>
      </c>
      <c r="T70">
        <v>20.010000000000002</v>
      </c>
      <c r="U70">
        <v>5</v>
      </c>
      <c r="V70">
        <v>30.48</v>
      </c>
      <c r="W70" s="1" t="s">
        <v>849</v>
      </c>
      <c r="X70">
        <v>2</v>
      </c>
      <c r="Y70" s="1"/>
      <c r="Z70" s="1"/>
      <c r="AA70" s="1" t="s">
        <v>1695</v>
      </c>
      <c r="AB70" t="str">
        <f>Special[[#This Row],[服装]]&amp;Special[[#This Row],[名前]]&amp;Special[[#This Row],[レアリティ]]</f>
        <v>思い出月島蛍ICONIC</v>
      </c>
      <c r="AC70">
        <f>IF((A69&amp;L69&amp;M69)&lt;&gt;(Special[[#This Row],[No]]&amp;L70&amp;M70),1,IF(Special[[#This Row],[追加属性]]="",1,0))</f>
        <v>0</v>
      </c>
    </row>
    <row r="71" spans="1:29" x14ac:dyDescent="0.25">
      <c r="A71">
        <f>VLOOKUP(Special[[#This Row],[No用]],SetNo[[No.用]:[vlookup 用]],2,FALSE)</f>
        <v>33</v>
      </c>
      <c r="B71">
        <f>IF(ROW()=2,1,IF(A70&lt;&gt;Special[[#This Row],[No]],1,IF(Special[[#This Row],[枝番用]]=0,B70,B70+1)))</f>
        <v>1</v>
      </c>
      <c r="C71">
        <f>IF(ROW()=2,1,IF(Special[[#This Row],[枝番用]]=1,1,C70+1))</f>
        <v>1</v>
      </c>
      <c r="D71" t="s">
        <v>205</v>
      </c>
      <c r="E71" t="s">
        <v>211</v>
      </c>
      <c r="F71" t="s">
        <v>24</v>
      </c>
      <c r="G71" t="s">
        <v>26</v>
      </c>
      <c r="H71" t="s">
        <v>153</v>
      </c>
      <c r="I71" t="s">
        <v>71</v>
      </c>
      <c r="J71" s="1">
        <v>0</v>
      </c>
      <c r="K71" t="s">
        <v>248</v>
      </c>
      <c r="L71" t="s">
        <v>191</v>
      </c>
      <c r="M71" t="s">
        <v>162</v>
      </c>
      <c r="N71">
        <v>24</v>
      </c>
      <c r="O71">
        <v>0</v>
      </c>
      <c r="P71">
        <v>0</v>
      </c>
      <c r="Q71">
        <v>0</v>
      </c>
      <c r="W71" s="1" t="s">
        <v>1011</v>
      </c>
      <c r="X71">
        <v>0</v>
      </c>
      <c r="AB71" t="str">
        <f>Special[[#This Row],[服装]]&amp;Special[[#This Row],[名前]]&amp;Special[[#This Row],[レアリティ]]</f>
        <v>ユニフォーム山口忠ICONIC</v>
      </c>
      <c r="AC71">
        <f>IF((A60&amp;L60&amp;M60)&lt;&gt;(Special[[#This Row],[No]]&amp;L71&amp;M71),1,IF(Special[[#This Row],[追加属性]]="",1,0))</f>
        <v>1</v>
      </c>
    </row>
    <row r="72" spans="1:29" x14ac:dyDescent="0.25">
      <c r="A72">
        <f>VLOOKUP(Special[[#This Row],[No用]],SetNo[[No.用]:[vlookup 用]],2,FALSE)</f>
        <v>33</v>
      </c>
      <c r="B72">
        <f>IF(ROW()=2,1,IF(A71&lt;&gt;Special[[#This Row],[No]],1,IF(Special[[#This Row],[枝番用]]=0,B71,B71+1)))</f>
        <v>2</v>
      </c>
      <c r="C72">
        <f>IF(ROW()=2,1,IF(Special[[#This Row],[枝番用]]=1,1,C71+1))</f>
        <v>1</v>
      </c>
      <c r="D72" t="s">
        <v>205</v>
      </c>
      <c r="E72" t="s">
        <v>211</v>
      </c>
      <c r="F72" t="s">
        <v>24</v>
      </c>
      <c r="G72" t="s">
        <v>26</v>
      </c>
      <c r="H72" t="s">
        <v>153</v>
      </c>
      <c r="I72" t="s">
        <v>71</v>
      </c>
      <c r="J72">
        <v>1</v>
      </c>
      <c r="K72" t="s">
        <v>248</v>
      </c>
      <c r="L72" t="s">
        <v>180</v>
      </c>
      <c r="M72" t="s">
        <v>162</v>
      </c>
      <c r="N72">
        <v>29</v>
      </c>
      <c r="O72">
        <v>0</v>
      </c>
      <c r="P72">
        <v>0</v>
      </c>
      <c r="Q72">
        <v>0</v>
      </c>
      <c r="S72">
        <v>2.5</v>
      </c>
      <c r="T72">
        <v>15.24</v>
      </c>
      <c r="W72" s="1" t="s">
        <v>852</v>
      </c>
      <c r="X72">
        <v>1</v>
      </c>
      <c r="AB72" t="str">
        <f>Special[[#This Row],[服装]]&amp;Special[[#This Row],[名前]]&amp;Special[[#This Row],[レアリティ]]</f>
        <v>ユニフォーム山口忠ICONIC</v>
      </c>
      <c r="AC72">
        <f>IF((A71&amp;L71&amp;M71)&lt;&gt;(Special[[#This Row],[No]]&amp;L72&amp;M72),1,IF(Special[[#This Row],[追加属性]]="",1,0))</f>
        <v>1</v>
      </c>
    </row>
    <row r="73" spans="1:29" x14ac:dyDescent="0.25">
      <c r="A73">
        <f>VLOOKUP(Special[[#This Row],[No用]],SetNo[[No.用]:[vlookup 用]],2,FALSE)</f>
        <v>34</v>
      </c>
      <c r="B73">
        <f>IF(ROW()=2,1,IF(A72&lt;&gt;Special[[#This Row],[No]],1,IF(Special[[#This Row],[枝番用]]=0,B72,B72+1)))</f>
        <v>1</v>
      </c>
      <c r="C73">
        <f>IF(ROW()=2,1,IF(Special[[#This Row],[枝番用]]=1,1,C72+1))</f>
        <v>1</v>
      </c>
      <c r="D73" t="s">
        <v>210</v>
      </c>
      <c r="E73" t="s">
        <v>211</v>
      </c>
      <c r="F73" t="s">
        <v>28</v>
      </c>
      <c r="G73" t="s">
        <v>26</v>
      </c>
      <c r="H73" t="s">
        <v>153</v>
      </c>
      <c r="I73" t="s">
        <v>71</v>
      </c>
      <c r="J73" s="1">
        <v>0</v>
      </c>
      <c r="K73" t="s">
        <v>248</v>
      </c>
      <c r="L73" t="s">
        <v>191</v>
      </c>
      <c r="M73" t="s">
        <v>162</v>
      </c>
      <c r="N73">
        <v>24</v>
      </c>
      <c r="O73">
        <v>0</v>
      </c>
      <c r="P73">
        <v>0</v>
      </c>
      <c r="Q73">
        <v>0</v>
      </c>
      <c r="W73" s="1" t="s">
        <v>1011</v>
      </c>
      <c r="X73">
        <v>0</v>
      </c>
      <c r="AB73" t="str">
        <f>Special[[#This Row],[服装]]&amp;Special[[#This Row],[名前]]&amp;Special[[#This Row],[レアリティ]]</f>
        <v>水着山口忠ICONIC</v>
      </c>
      <c r="AC73">
        <f>IF((A72&amp;L72&amp;M72)&lt;&gt;(Special[[#This Row],[No]]&amp;L73&amp;M73),1,IF(Special[[#This Row],[追加属性]]="",1,0))</f>
        <v>1</v>
      </c>
    </row>
    <row r="74" spans="1:29" x14ac:dyDescent="0.25">
      <c r="A74">
        <f>VLOOKUP(Special[[#This Row],[No用]],SetNo[[No.用]:[vlookup 用]],2,FALSE)</f>
        <v>34</v>
      </c>
      <c r="B74">
        <f>IF(ROW()=2,1,IF(A73&lt;&gt;Special[[#This Row],[No]],1,IF(Special[[#This Row],[枝番用]]=0,B73,B73+1)))</f>
        <v>2</v>
      </c>
      <c r="C74">
        <f>IF(ROW()=2,1,IF(Special[[#This Row],[枝番用]]=1,1,C73+1))</f>
        <v>1</v>
      </c>
      <c r="D74" t="s">
        <v>210</v>
      </c>
      <c r="E74" t="s">
        <v>211</v>
      </c>
      <c r="F74" t="s">
        <v>28</v>
      </c>
      <c r="G74" t="s">
        <v>26</v>
      </c>
      <c r="H74" t="s">
        <v>153</v>
      </c>
      <c r="I74" t="s">
        <v>71</v>
      </c>
      <c r="J74">
        <v>1</v>
      </c>
      <c r="K74" t="s">
        <v>248</v>
      </c>
      <c r="L74" t="s">
        <v>180</v>
      </c>
      <c r="M74" t="s">
        <v>162</v>
      </c>
      <c r="N74">
        <v>29</v>
      </c>
      <c r="O74">
        <v>0</v>
      </c>
      <c r="P74">
        <v>0</v>
      </c>
      <c r="Q74">
        <v>0</v>
      </c>
      <c r="S74">
        <v>2.5</v>
      </c>
      <c r="T74">
        <v>15.24</v>
      </c>
      <c r="W74" s="1" t="s">
        <v>852</v>
      </c>
      <c r="X74">
        <v>1</v>
      </c>
      <c r="AB74" t="str">
        <f>Special[[#This Row],[服装]]&amp;Special[[#This Row],[名前]]&amp;Special[[#This Row],[レアリティ]]</f>
        <v>水着山口忠ICONIC</v>
      </c>
      <c r="AC74">
        <f>IF((A73&amp;L73&amp;M73)&lt;&gt;(Special[[#This Row],[No]]&amp;L74&amp;M74),1,IF(Special[[#This Row],[追加属性]]="",1,0))</f>
        <v>1</v>
      </c>
    </row>
    <row r="75" spans="1:29" x14ac:dyDescent="0.25">
      <c r="A75">
        <f>VLOOKUP(Special[[#This Row],[No用]],SetNo[[No.用]:[vlookup 用]],2,FALSE)</f>
        <v>35</v>
      </c>
      <c r="B75">
        <f>IF(ROW()=2,1,IF(A74&lt;&gt;Special[[#This Row],[No]],1,IF(Special[[#This Row],[枝番用]]=0,B74,B74+1)))</f>
        <v>1</v>
      </c>
      <c r="C75">
        <f>IF(ROW()=2,1,IF(Special[[#This Row],[枝番用]]=1,1,C74+1))</f>
        <v>1</v>
      </c>
      <c r="D75" s="1" t="s">
        <v>595</v>
      </c>
      <c r="E75" t="s">
        <v>140</v>
      </c>
      <c r="F75" t="s">
        <v>23</v>
      </c>
      <c r="G75" t="s">
        <v>82</v>
      </c>
      <c r="H75" t="s">
        <v>136</v>
      </c>
      <c r="I75" t="s">
        <v>71</v>
      </c>
      <c r="J75" s="1">
        <v>0</v>
      </c>
      <c r="K75" t="s">
        <v>248</v>
      </c>
      <c r="L75" s="1" t="s">
        <v>191</v>
      </c>
      <c r="M75" t="s">
        <v>162</v>
      </c>
      <c r="N75">
        <v>24</v>
      </c>
      <c r="O75">
        <v>0</v>
      </c>
      <c r="P75">
        <v>0</v>
      </c>
      <c r="Q75">
        <v>0</v>
      </c>
      <c r="W75" s="1" t="s">
        <v>1011</v>
      </c>
      <c r="X75">
        <v>0</v>
      </c>
      <c r="AB75" t="str">
        <f>Special[[#This Row],[服装]]&amp;Special[[#This Row],[名前]]&amp;Special[[#This Row],[レアリティ]]</f>
        <v>雪遊び山口忠ICONIC</v>
      </c>
      <c r="AC75">
        <f>IF((A74&amp;L74&amp;M74)&lt;&gt;(Special[[#This Row],[No]]&amp;L75&amp;M75),1,IF(Special[[#This Row],[追加属性]]="",1,0))</f>
        <v>1</v>
      </c>
    </row>
    <row r="76" spans="1:29" x14ac:dyDescent="0.25">
      <c r="A76">
        <f>VLOOKUP(Special[[#This Row],[No用]],SetNo[[No.用]:[vlookup 用]],2,FALSE)</f>
        <v>35</v>
      </c>
      <c r="B76">
        <f>IF(ROW()=2,1,IF(A75&lt;&gt;Special[[#This Row],[No]],1,IF(Special[[#This Row],[枝番用]]=0,B75,B75+1)))</f>
        <v>2</v>
      </c>
      <c r="C76">
        <f>IF(ROW()=2,1,IF(Special[[#This Row],[枝番用]]=1,1,C75+1))</f>
        <v>1</v>
      </c>
      <c r="D76" s="1" t="s">
        <v>595</v>
      </c>
      <c r="E76" t="s">
        <v>140</v>
      </c>
      <c r="F76" t="s">
        <v>23</v>
      </c>
      <c r="G76" t="s">
        <v>82</v>
      </c>
      <c r="H76" t="s">
        <v>136</v>
      </c>
      <c r="I76" t="s">
        <v>71</v>
      </c>
      <c r="J76">
        <v>1</v>
      </c>
      <c r="K76" t="s">
        <v>248</v>
      </c>
      <c r="L76" s="1" t="s">
        <v>601</v>
      </c>
      <c r="M76" t="s">
        <v>162</v>
      </c>
      <c r="N76">
        <v>29</v>
      </c>
      <c r="O76">
        <v>0</v>
      </c>
      <c r="P76">
        <v>0</v>
      </c>
      <c r="Q76">
        <v>0</v>
      </c>
      <c r="S76">
        <v>2.5</v>
      </c>
      <c r="T76">
        <v>15.24</v>
      </c>
      <c r="W76" s="1" t="s">
        <v>852</v>
      </c>
      <c r="X76">
        <v>1</v>
      </c>
      <c r="AB76" t="str">
        <f>Special[[#This Row],[服装]]&amp;Special[[#This Row],[名前]]&amp;Special[[#This Row],[レアリティ]]</f>
        <v>雪遊び山口忠ICONIC</v>
      </c>
      <c r="AC76">
        <f>IF((A75&amp;L75&amp;M75)&lt;&gt;(Special[[#This Row],[No]]&amp;L76&amp;M76),1,IF(Special[[#This Row],[追加属性]]="",1,0))</f>
        <v>1</v>
      </c>
    </row>
    <row r="77" spans="1:29" x14ac:dyDescent="0.25">
      <c r="A77">
        <f>VLOOKUP(Special[[#This Row],[No用]],SetNo[[No.用]:[vlookup 用]],2,FALSE)</f>
        <v>35</v>
      </c>
      <c r="B77">
        <f>IF(ROW()=2,1,IF(A76&lt;&gt;Special[[#This Row],[No]],1,IF(Special[[#This Row],[枝番用]]=0,B76,B76+1)))</f>
        <v>3</v>
      </c>
      <c r="C77">
        <f>IF(ROW()=2,1,IF(Special[[#This Row],[枝番用]]=1,1,C76+1))</f>
        <v>1</v>
      </c>
      <c r="D77" s="1" t="s">
        <v>595</v>
      </c>
      <c r="E77" t="s">
        <v>140</v>
      </c>
      <c r="F77" t="s">
        <v>23</v>
      </c>
      <c r="G77" t="s">
        <v>82</v>
      </c>
      <c r="H77" t="s">
        <v>136</v>
      </c>
      <c r="I77" t="s">
        <v>71</v>
      </c>
      <c r="J77">
        <v>1</v>
      </c>
      <c r="K77" t="s">
        <v>248</v>
      </c>
      <c r="L77" s="1" t="s">
        <v>180</v>
      </c>
      <c r="M77" s="1" t="s">
        <v>224</v>
      </c>
      <c r="N77">
        <v>32</v>
      </c>
      <c r="O77">
        <v>0</v>
      </c>
      <c r="P77">
        <v>42</v>
      </c>
      <c r="Q77">
        <v>0</v>
      </c>
      <c r="S77">
        <v>3.35</v>
      </c>
      <c r="T77">
        <v>20.010000000000002</v>
      </c>
      <c r="U77">
        <v>5</v>
      </c>
      <c r="V77">
        <v>30.48</v>
      </c>
      <c r="W77" s="1" t="s">
        <v>852</v>
      </c>
      <c r="X77">
        <v>2</v>
      </c>
      <c r="Y77" s="1" t="s">
        <v>139</v>
      </c>
      <c r="Z77" s="1" t="s">
        <v>859</v>
      </c>
      <c r="AA77" s="1"/>
      <c r="AB77" t="str">
        <f>Special[[#This Row],[服装]]&amp;Special[[#This Row],[名前]]&amp;Special[[#This Row],[レアリティ]]</f>
        <v>雪遊び山口忠ICONIC</v>
      </c>
      <c r="AC77">
        <f>IF((A76&amp;L76&amp;M76)&lt;&gt;(Special[[#This Row],[No]]&amp;L77&amp;M77),1,IF(Special[[#This Row],[追加属性]]="",1,0))</f>
        <v>1</v>
      </c>
    </row>
    <row r="78" spans="1:29" x14ac:dyDescent="0.25">
      <c r="A78">
        <f>VLOOKUP(Special[[#This Row],[No用]],SetNo[[No.用]:[vlookup 用]],2,FALSE)</f>
        <v>35</v>
      </c>
      <c r="B78">
        <f>IF(ROW()=2,1,IF(A77&lt;&gt;Special[[#This Row],[No]],1,IF(Special[[#This Row],[枝番用]]=0,B77,B77+1)))</f>
        <v>3</v>
      </c>
      <c r="C78">
        <f>IF(ROW()=2,1,IF(Special[[#This Row],[枝番用]]=1,1,C77+1))</f>
        <v>2</v>
      </c>
      <c r="D78" s="1" t="s">
        <v>595</v>
      </c>
      <c r="E78" t="s">
        <v>140</v>
      </c>
      <c r="F78" t="s">
        <v>23</v>
      </c>
      <c r="G78" t="s">
        <v>82</v>
      </c>
      <c r="H78" t="s">
        <v>136</v>
      </c>
      <c r="I78" t="s">
        <v>71</v>
      </c>
      <c r="J78">
        <v>1</v>
      </c>
      <c r="K78" t="s">
        <v>248</v>
      </c>
      <c r="L78" s="1" t="s">
        <v>180</v>
      </c>
      <c r="M78" s="1" t="s">
        <v>224</v>
      </c>
      <c r="N78">
        <v>32</v>
      </c>
      <c r="O78">
        <v>0</v>
      </c>
      <c r="P78">
        <v>42</v>
      </c>
      <c r="Q78">
        <v>0</v>
      </c>
      <c r="R78" s="1" t="s">
        <v>586</v>
      </c>
      <c r="S78">
        <v>3.35</v>
      </c>
      <c r="T78">
        <v>20.010000000000002</v>
      </c>
      <c r="U78">
        <v>5</v>
      </c>
      <c r="V78">
        <v>30.48</v>
      </c>
      <c r="W78" s="1" t="s">
        <v>139</v>
      </c>
      <c r="X78">
        <v>1</v>
      </c>
      <c r="Y78" s="1"/>
      <c r="Z78" s="1"/>
      <c r="AA78" s="1"/>
      <c r="AB78" t="str">
        <f>Special[[#This Row],[服装]]&amp;Special[[#This Row],[名前]]&amp;Special[[#This Row],[レアリティ]]</f>
        <v>雪遊び山口忠ICONIC</v>
      </c>
      <c r="AC78">
        <f>IF((A77&amp;L77&amp;M77)&lt;&gt;(Special[[#This Row],[No]]&amp;L78&amp;M78),1,IF(Special[[#This Row],[追加属性]]="",1,0))</f>
        <v>0</v>
      </c>
    </row>
    <row r="79" spans="1:29" x14ac:dyDescent="0.25">
      <c r="A79">
        <f>VLOOKUP(Special[[#This Row],[No用]],SetNo[[No.用]:[vlookup 用]],2,FALSE)</f>
        <v>36</v>
      </c>
      <c r="B79">
        <f>IF(ROW()=2,1,IF(A78&lt;&gt;Special[[#This Row],[No]],1,IF(Special[[#This Row],[枝番用]]=0,B78,B78+1)))</f>
        <v>1</v>
      </c>
      <c r="C79">
        <f>IF(ROW()=2,1,IF(Special[[#This Row],[枝番用]]=1,1,C78+1))</f>
        <v>1</v>
      </c>
      <c r="D79" s="1" t="s">
        <v>727</v>
      </c>
      <c r="E79" s="1" t="s">
        <v>140</v>
      </c>
      <c r="F79" s="1" t="s">
        <v>90</v>
      </c>
      <c r="G79" s="1" t="s">
        <v>82</v>
      </c>
      <c r="H79" s="1" t="s">
        <v>136</v>
      </c>
      <c r="I79" s="1" t="s">
        <v>71</v>
      </c>
      <c r="J79" s="1">
        <v>0</v>
      </c>
      <c r="K79" t="s">
        <v>248</v>
      </c>
      <c r="L79" s="1" t="s">
        <v>191</v>
      </c>
      <c r="M79" t="s">
        <v>162</v>
      </c>
      <c r="N79">
        <v>24</v>
      </c>
      <c r="O79">
        <v>0</v>
      </c>
      <c r="P79">
        <v>0</v>
      </c>
      <c r="Q79">
        <v>0</v>
      </c>
      <c r="W79" s="1" t="s">
        <v>1011</v>
      </c>
      <c r="X79">
        <v>0</v>
      </c>
      <c r="AB79" t="str">
        <f>Special[[#This Row],[服装]]&amp;Special[[#This Row],[名前]]&amp;Special[[#This Row],[レアリティ]]</f>
        <v>スパイ山口忠ICONIC</v>
      </c>
      <c r="AC79">
        <f>IF((A78&amp;L78&amp;M78)&lt;&gt;(Special[[#This Row],[No]]&amp;L79&amp;M79),1,IF(Special[[#This Row],[追加属性]]="",1,0))</f>
        <v>1</v>
      </c>
    </row>
    <row r="80" spans="1:29" x14ac:dyDescent="0.25">
      <c r="A80">
        <f>VLOOKUP(Special[[#This Row],[No用]],SetNo[[No.用]:[vlookup 用]],2,FALSE)</f>
        <v>36</v>
      </c>
      <c r="B80">
        <f>IF(ROW()=2,1,IF(A79&lt;&gt;Special[[#This Row],[No]],1,IF(Special[[#This Row],[枝番用]]=0,B79,B79+1)))</f>
        <v>2</v>
      </c>
      <c r="C80">
        <f>IF(ROW()=2,1,IF(Special[[#This Row],[枝番用]]=1,1,C79+1))</f>
        <v>1</v>
      </c>
      <c r="D80" s="1" t="s">
        <v>727</v>
      </c>
      <c r="E80" s="1" t="s">
        <v>140</v>
      </c>
      <c r="F80" s="1" t="s">
        <v>90</v>
      </c>
      <c r="G80" s="1" t="s">
        <v>82</v>
      </c>
      <c r="H80" s="1" t="s">
        <v>136</v>
      </c>
      <c r="I80" s="1" t="s">
        <v>71</v>
      </c>
      <c r="J80">
        <v>1</v>
      </c>
      <c r="K80" t="s">
        <v>248</v>
      </c>
      <c r="L80" s="1" t="s">
        <v>180</v>
      </c>
      <c r="M80" s="1" t="s">
        <v>178</v>
      </c>
      <c r="N80">
        <v>30</v>
      </c>
      <c r="O80">
        <v>0</v>
      </c>
      <c r="P80">
        <v>0</v>
      </c>
      <c r="Q80">
        <v>0</v>
      </c>
      <c r="S80">
        <v>3.35</v>
      </c>
      <c r="T80">
        <v>20.010000000000002</v>
      </c>
      <c r="W80" s="1" t="s">
        <v>852</v>
      </c>
      <c r="X80">
        <v>1</v>
      </c>
      <c r="AB80" t="str">
        <f>Special[[#This Row],[服装]]&amp;Special[[#This Row],[名前]]&amp;Special[[#This Row],[レアリティ]]</f>
        <v>スパイ山口忠ICONIC</v>
      </c>
      <c r="AC80">
        <f>IF((A79&amp;L79&amp;M79)&lt;&gt;(Special[[#This Row],[No]]&amp;L80&amp;M80),1,IF(Special[[#This Row],[追加属性]]="",1,0))</f>
        <v>1</v>
      </c>
    </row>
    <row r="81" spans="1:29" x14ac:dyDescent="0.25">
      <c r="A81">
        <f>VLOOKUP(Special[[#This Row],[No用]],SetNo[[No.用]:[vlookup 用]],2,FALSE)</f>
        <v>36</v>
      </c>
      <c r="B81">
        <f>IF(ROW()=2,1,IF(A80&lt;&gt;Special[[#This Row],[No]],1,IF(Special[[#This Row],[枝番用]]=0,B80,B80+1)))</f>
        <v>3</v>
      </c>
      <c r="C81">
        <f>IF(ROW()=2,1,IF(Special[[#This Row],[枝番用]]=1,1,C80+1))</f>
        <v>1</v>
      </c>
      <c r="D81" s="1" t="s">
        <v>727</v>
      </c>
      <c r="E81" s="1" t="s">
        <v>140</v>
      </c>
      <c r="F81" s="1" t="s">
        <v>90</v>
      </c>
      <c r="G81" s="1" t="s">
        <v>82</v>
      </c>
      <c r="H81" s="1" t="s">
        <v>136</v>
      </c>
      <c r="I81" s="1" t="s">
        <v>71</v>
      </c>
      <c r="J81">
        <v>1</v>
      </c>
      <c r="K81" t="s">
        <v>248</v>
      </c>
      <c r="L81" s="1" t="s">
        <v>180</v>
      </c>
      <c r="M81" s="1" t="s">
        <v>224</v>
      </c>
      <c r="N81">
        <v>32</v>
      </c>
      <c r="O81">
        <v>0</v>
      </c>
      <c r="P81">
        <v>42</v>
      </c>
      <c r="Q81">
        <v>0</v>
      </c>
      <c r="S81">
        <v>3.35</v>
      </c>
      <c r="T81">
        <v>20.010000000000002</v>
      </c>
      <c r="U81">
        <v>5</v>
      </c>
      <c r="V81">
        <v>30.48</v>
      </c>
      <c r="W81" s="1" t="s">
        <v>852</v>
      </c>
      <c r="X81">
        <v>1</v>
      </c>
      <c r="Z81" s="1" t="s">
        <v>908</v>
      </c>
      <c r="AA81" s="1"/>
      <c r="AB81" t="str">
        <f>Special[[#This Row],[服装]]&amp;Special[[#This Row],[名前]]&amp;Special[[#This Row],[レアリティ]]</f>
        <v>スパイ山口忠ICONIC</v>
      </c>
      <c r="AC81">
        <f>IF((A80&amp;L80&amp;M80)&lt;&gt;(Special[[#This Row],[No]]&amp;L81&amp;M81),1,IF(Special[[#This Row],[追加属性]]="",1,0))</f>
        <v>1</v>
      </c>
    </row>
    <row r="82" spans="1:29" x14ac:dyDescent="0.25">
      <c r="A82">
        <f>VLOOKUP(Special[[#This Row],[No用]],SetNo[[No.用]:[vlookup 用]],2,FALSE)</f>
        <v>36</v>
      </c>
      <c r="B82">
        <f>IF(ROW()=2,1,IF(A81&lt;&gt;Special[[#This Row],[No]],1,IF(Special[[#This Row],[枝番用]]=0,B81,B81+1)))</f>
        <v>3</v>
      </c>
      <c r="C82">
        <f>IF(ROW()=2,1,IF(Special[[#This Row],[枝番用]]=1,1,C81+1))</f>
        <v>2</v>
      </c>
      <c r="D82" s="1" t="s">
        <v>727</v>
      </c>
      <c r="E82" s="1" t="s">
        <v>140</v>
      </c>
      <c r="F82" s="1" t="s">
        <v>90</v>
      </c>
      <c r="G82" s="1" t="s">
        <v>82</v>
      </c>
      <c r="H82" s="1" t="s">
        <v>136</v>
      </c>
      <c r="I82" s="1" t="s">
        <v>71</v>
      </c>
      <c r="J82">
        <v>1</v>
      </c>
      <c r="K82" t="s">
        <v>248</v>
      </c>
      <c r="L82" s="1" t="s">
        <v>180</v>
      </c>
      <c r="M82" s="1" t="s">
        <v>224</v>
      </c>
      <c r="N82">
        <v>32</v>
      </c>
      <c r="O82">
        <v>0</v>
      </c>
      <c r="P82">
        <v>42</v>
      </c>
      <c r="Q82">
        <v>0</v>
      </c>
      <c r="R82" s="1" t="s">
        <v>841</v>
      </c>
      <c r="S82">
        <v>3.35</v>
      </c>
      <c r="T82">
        <v>33.729999999999997</v>
      </c>
      <c r="U82">
        <v>5</v>
      </c>
      <c r="V82">
        <v>50.08</v>
      </c>
      <c r="W82" s="1" t="s">
        <v>849</v>
      </c>
      <c r="X82">
        <v>1</v>
      </c>
      <c r="AB82" t="str">
        <f>Special[[#This Row],[服装]]&amp;Special[[#This Row],[名前]]&amp;Special[[#This Row],[レアリティ]]</f>
        <v>スパイ山口忠ICONIC</v>
      </c>
      <c r="AC82">
        <f>IF((A81&amp;L81&amp;M81)&lt;&gt;(Special[[#This Row],[No]]&amp;L82&amp;M82),1,IF(Special[[#This Row],[追加属性]]="",1,0))</f>
        <v>0</v>
      </c>
    </row>
    <row r="83" spans="1:29" x14ac:dyDescent="0.25">
      <c r="A83">
        <f>VLOOKUP(Special[[#This Row],[No用]],SetNo[[No.用]:[vlookup 用]],2,FALSE)</f>
        <v>37</v>
      </c>
      <c r="B83">
        <f>IF(ROW()=2,1,IF(A82&lt;&gt;Special[[#This Row],[No]],1,IF(Special[[#This Row],[枝番用]]=0,B82,B82+1)))</f>
        <v>1</v>
      </c>
      <c r="C83">
        <f>IF(ROW()=2,1,IF(Special[[#This Row],[枝番用]]=1,1,C82+1))</f>
        <v>1</v>
      </c>
      <c r="D83" s="1" t="s">
        <v>771</v>
      </c>
      <c r="E83" s="1" t="s">
        <v>140</v>
      </c>
      <c r="F83" s="1" t="s">
        <v>77</v>
      </c>
      <c r="G83" s="1" t="s">
        <v>82</v>
      </c>
      <c r="H83" s="1" t="s">
        <v>136</v>
      </c>
      <c r="I83" s="1" t="s">
        <v>71</v>
      </c>
      <c r="J83" s="1">
        <v>0</v>
      </c>
      <c r="K83" t="s">
        <v>248</v>
      </c>
      <c r="L83" s="1" t="s">
        <v>191</v>
      </c>
      <c r="M83" s="1" t="s">
        <v>162</v>
      </c>
      <c r="N83">
        <v>24</v>
      </c>
      <c r="O83">
        <v>0</v>
      </c>
      <c r="P83">
        <v>0</v>
      </c>
      <c r="Q83">
        <v>0</v>
      </c>
      <c r="W83" s="1" t="s">
        <v>1011</v>
      </c>
      <c r="X83">
        <v>0</v>
      </c>
      <c r="AB83" t="str">
        <f>Special[[#This Row],[服装]]&amp;Special[[#This Row],[名前]]&amp;Special[[#This Row],[レアリティ]]</f>
        <v>ジャージ山口忠ICONIC</v>
      </c>
      <c r="AC83">
        <f>IF((A82&amp;L82&amp;M82)&lt;&gt;(Special[[#This Row],[No]]&amp;L83&amp;M83),1,IF(Special[[#This Row],[追加属性]]="",1,0))</f>
        <v>1</v>
      </c>
    </row>
    <row r="84" spans="1:29" x14ac:dyDescent="0.25">
      <c r="A84">
        <f>VLOOKUP(Special[[#This Row],[No用]],SetNo[[No.用]:[vlookup 用]],2,FALSE)</f>
        <v>37</v>
      </c>
      <c r="B84">
        <f>IF(ROW()=2,1,IF(A83&lt;&gt;Special[[#This Row],[No]],1,IF(Special[[#This Row],[枝番用]]=0,B83,B83+1)))</f>
        <v>2</v>
      </c>
      <c r="C84">
        <f>IF(ROW()=2,1,IF(Special[[#This Row],[枝番用]]=1,1,C83+1))</f>
        <v>1</v>
      </c>
      <c r="D84" s="1" t="s">
        <v>771</v>
      </c>
      <c r="E84" s="1" t="s">
        <v>140</v>
      </c>
      <c r="F84" s="1" t="s">
        <v>77</v>
      </c>
      <c r="G84" s="1" t="s">
        <v>82</v>
      </c>
      <c r="H84" s="1" t="s">
        <v>136</v>
      </c>
      <c r="I84" s="1" t="s">
        <v>71</v>
      </c>
      <c r="J84">
        <v>1</v>
      </c>
      <c r="K84" t="s">
        <v>248</v>
      </c>
      <c r="L84" s="1" t="s">
        <v>180</v>
      </c>
      <c r="M84" s="1" t="s">
        <v>162</v>
      </c>
      <c r="N84">
        <v>29</v>
      </c>
      <c r="O84">
        <v>0</v>
      </c>
      <c r="P84">
        <v>0</v>
      </c>
      <c r="Q84">
        <v>0</v>
      </c>
      <c r="S84">
        <v>2.5</v>
      </c>
      <c r="T84">
        <v>15.24</v>
      </c>
      <c r="W84" s="1" t="s">
        <v>852</v>
      </c>
      <c r="X84">
        <v>1</v>
      </c>
      <c r="AB84" t="str">
        <f>Special[[#This Row],[服装]]&amp;Special[[#This Row],[名前]]&amp;Special[[#This Row],[レアリティ]]</f>
        <v>ジャージ山口忠ICONIC</v>
      </c>
      <c r="AC84">
        <f>IF((A83&amp;L83&amp;M83)&lt;&gt;(Special[[#This Row],[No]]&amp;L84&amp;M84),1,IF(Special[[#This Row],[追加属性]]="",1,0))</f>
        <v>1</v>
      </c>
    </row>
    <row r="85" spans="1:29" x14ac:dyDescent="0.25">
      <c r="A85">
        <f>VLOOKUP(Special[[#This Row],[No用]],SetNo[[No.用]:[vlookup 用]],2,FALSE)</f>
        <v>37</v>
      </c>
      <c r="B85">
        <f>IF(ROW()=2,1,IF(A84&lt;&gt;Special[[#This Row],[No]],1,IF(Special[[#This Row],[枝番用]]=0,B84,B84+1)))</f>
        <v>3</v>
      </c>
      <c r="C85">
        <f>IF(ROW()=2,1,IF(Special[[#This Row],[枝番用]]=1,1,C84+1))</f>
        <v>1</v>
      </c>
      <c r="D85" s="1" t="s">
        <v>771</v>
      </c>
      <c r="E85" s="1" t="s">
        <v>140</v>
      </c>
      <c r="F85" s="1" t="s">
        <v>77</v>
      </c>
      <c r="G85" s="1" t="s">
        <v>82</v>
      </c>
      <c r="H85" s="1" t="s">
        <v>136</v>
      </c>
      <c r="I85" s="1" t="s">
        <v>71</v>
      </c>
      <c r="J85">
        <v>1</v>
      </c>
      <c r="K85" t="s">
        <v>248</v>
      </c>
      <c r="L85" s="1" t="s">
        <v>180</v>
      </c>
      <c r="M85" s="1" t="s">
        <v>224</v>
      </c>
      <c r="N85">
        <v>32</v>
      </c>
      <c r="O85">
        <v>0</v>
      </c>
      <c r="P85">
        <v>42</v>
      </c>
      <c r="Q85">
        <v>0</v>
      </c>
      <c r="S85">
        <v>3.35</v>
      </c>
      <c r="T85">
        <v>20.010000000000002</v>
      </c>
      <c r="U85">
        <v>5</v>
      </c>
      <c r="V85">
        <v>30.48</v>
      </c>
      <c r="W85" s="1" t="s">
        <v>852</v>
      </c>
      <c r="X85">
        <v>2</v>
      </c>
      <c r="Y85" s="1" t="s">
        <v>139</v>
      </c>
      <c r="Z85" s="1" t="s">
        <v>859</v>
      </c>
      <c r="AA85" s="1"/>
      <c r="AB85" t="str">
        <f>Special[[#This Row],[服装]]&amp;Special[[#This Row],[名前]]&amp;Special[[#This Row],[レアリティ]]</f>
        <v>ジャージ山口忠ICONIC</v>
      </c>
      <c r="AC85">
        <f>IF((A84&amp;L84&amp;M84)&lt;&gt;(Special[[#This Row],[No]]&amp;L85&amp;M85),1,IF(Special[[#This Row],[追加属性]]="",1,0))</f>
        <v>1</v>
      </c>
    </row>
    <row r="86" spans="1:29" x14ac:dyDescent="0.25">
      <c r="A86">
        <f>VLOOKUP(Special[[#This Row],[No用]],SetNo[[No.用]:[vlookup 用]],2,FALSE)</f>
        <v>37</v>
      </c>
      <c r="B86">
        <f>IF(ROW()=2,1,IF(A85&lt;&gt;Special[[#This Row],[No]],1,IF(Special[[#This Row],[枝番用]]=0,B85,B85+1)))</f>
        <v>3</v>
      </c>
      <c r="C86">
        <f>IF(ROW()=2,1,IF(Special[[#This Row],[枝番用]]=1,1,C85+1))</f>
        <v>2</v>
      </c>
      <c r="D86" s="1" t="s">
        <v>771</v>
      </c>
      <c r="E86" s="1" t="s">
        <v>140</v>
      </c>
      <c r="F86" s="1" t="s">
        <v>77</v>
      </c>
      <c r="G86" s="1" t="s">
        <v>82</v>
      </c>
      <c r="H86" s="1" t="s">
        <v>136</v>
      </c>
      <c r="I86" s="1" t="s">
        <v>71</v>
      </c>
      <c r="J86">
        <v>1</v>
      </c>
      <c r="K86" t="s">
        <v>248</v>
      </c>
      <c r="L86" s="1" t="s">
        <v>180</v>
      </c>
      <c r="M86" s="1" t="s">
        <v>224</v>
      </c>
      <c r="N86">
        <v>32</v>
      </c>
      <c r="O86">
        <v>0</v>
      </c>
      <c r="P86">
        <v>42</v>
      </c>
      <c r="Q86">
        <v>0</v>
      </c>
      <c r="R86" s="1" t="s">
        <v>586</v>
      </c>
      <c r="S86">
        <v>3.35</v>
      </c>
      <c r="T86">
        <v>20.010000000000002</v>
      </c>
      <c r="U86">
        <v>5</v>
      </c>
      <c r="V86">
        <v>30.48</v>
      </c>
      <c r="W86" s="1" t="s">
        <v>139</v>
      </c>
      <c r="X86">
        <v>2</v>
      </c>
      <c r="Y86" s="1"/>
      <c r="AB86" t="str">
        <f>Special[[#This Row],[服装]]&amp;Special[[#This Row],[名前]]&amp;Special[[#This Row],[レアリティ]]</f>
        <v>ジャージ山口忠ICONIC</v>
      </c>
      <c r="AC86">
        <f>IF((A85&amp;L85&amp;M85)&lt;&gt;(Special[[#This Row],[No]]&amp;L86&amp;M86),1,IF(Special[[#This Row],[追加属性]]="",1,0))</f>
        <v>0</v>
      </c>
    </row>
    <row r="87" spans="1:29" x14ac:dyDescent="0.25">
      <c r="A87">
        <f>VLOOKUP(Special[[#This Row],[No用]],SetNo[[No.用]:[vlookup 用]],2,FALSE)</f>
        <v>37</v>
      </c>
      <c r="B87">
        <f>IF(ROW()=2,1,IF(A86&lt;&gt;Special[[#This Row],[No]],1,IF(Special[[#This Row],[枝番用]]=0,B86,B86+1)))</f>
        <v>4</v>
      </c>
      <c r="C87">
        <f>IF(ROW()=2,1,IF(Special[[#This Row],[枝番用]]=1,1,C86+1))</f>
        <v>1</v>
      </c>
      <c r="D87" s="1" t="s">
        <v>771</v>
      </c>
      <c r="E87" s="1" t="s">
        <v>140</v>
      </c>
      <c r="F87" s="1" t="s">
        <v>77</v>
      </c>
      <c r="G87" s="1" t="s">
        <v>82</v>
      </c>
      <c r="H87" s="1" t="s">
        <v>136</v>
      </c>
      <c r="I87" s="1" t="s">
        <v>71</v>
      </c>
      <c r="J87">
        <v>1</v>
      </c>
      <c r="K87" t="s">
        <v>248</v>
      </c>
      <c r="L87" s="1" t="s">
        <v>180</v>
      </c>
      <c r="M87" s="1" t="s">
        <v>224</v>
      </c>
      <c r="N87">
        <v>32</v>
      </c>
      <c r="O87">
        <v>0</v>
      </c>
      <c r="P87">
        <v>42</v>
      </c>
      <c r="Q87">
        <v>0</v>
      </c>
      <c r="R87" s="1"/>
      <c r="S87">
        <v>3.35</v>
      </c>
      <c r="T87">
        <v>20.010000000000002</v>
      </c>
      <c r="U87">
        <v>5</v>
      </c>
      <c r="V87">
        <v>30.48</v>
      </c>
      <c r="W87" s="1" t="s">
        <v>852</v>
      </c>
      <c r="X87">
        <v>1</v>
      </c>
      <c r="Y87" s="1"/>
      <c r="AB87" t="str">
        <f>Special[[#This Row],[服装]]&amp;Special[[#This Row],[名前]]&amp;Special[[#This Row],[レアリティ]]</f>
        <v>ジャージ山口忠ICONIC</v>
      </c>
      <c r="AC87">
        <f>IF((A86&amp;L86&amp;M86)&lt;&gt;(Special[[#This Row],[No]]&amp;L87&amp;M87),1,IF(Special[[#This Row],[追加属性]]="",1,0))</f>
        <v>1</v>
      </c>
    </row>
    <row r="88" spans="1:29" x14ac:dyDescent="0.25">
      <c r="A88">
        <f>VLOOKUP(Special[[#This Row],[No用]],SetNo[[No.用]:[vlookup 用]],2,FALSE)</f>
        <v>37</v>
      </c>
      <c r="B88">
        <f>IF(ROW()=2,1,IF(A87&lt;&gt;Special[[#This Row],[No]],1,IF(Special[[#This Row],[枝番用]]=0,B87,B87+1)))</f>
        <v>4</v>
      </c>
      <c r="C88">
        <f>IF(ROW()=2,1,IF(Special[[#This Row],[枝番用]]=1,1,C87+1))</f>
        <v>2</v>
      </c>
      <c r="D88" s="1" t="s">
        <v>771</v>
      </c>
      <c r="E88" s="1" t="s">
        <v>140</v>
      </c>
      <c r="F88" s="1" t="s">
        <v>77</v>
      </c>
      <c r="G88" s="1" t="s">
        <v>82</v>
      </c>
      <c r="H88" s="1" t="s">
        <v>136</v>
      </c>
      <c r="I88" s="1" t="s">
        <v>71</v>
      </c>
      <c r="J88">
        <v>1</v>
      </c>
      <c r="K88" t="s">
        <v>248</v>
      </c>
      <c r="L88" s="1" t="s">
        <v>180</v>
      </c>
      <c r="M88" s="1" t="s">
        <v>224</v>
      </c>
      <c r="N88">
        <v>32</v>
      </c>
      <c r="O88">
        <v>0</v>
      </c>
      <c r="P88">
        <v>42</v>
      </c>
      <c r="Q88">
        <v>0</v>
      </c>
      <c r="R88" s="1" t="s">
        <v>706</v>
      </c>
      <c r="S88">
        <v>3.35</v>
      </c>
      <c r="T88">
        <v>33.729999999999997</v>
      </c>
      <c r="U88">
        <v>5</v>
      </c>
      <c r="V88">
        <v>50.08</v>
      </c>
      <c r="W88" s="1" t="s">
        <v>849</v>
      </c>
      <c r="X88">
        <v>1</v>
      </c>
      <c r="AB88" t="str">
        <f>Special[[#This Row],[服装]]&amp;Special[[#This Row],[名前]]&amp;Special[[#This Row],[レアリティ]]</f>
        <v>ジャージ山口忠ICONIC</v>
      </c>
      <c r="AC88">
        <f>IF((A87&amp;L87&amp;M87)&lt;&gt;(Special[[#This Row],[No]]&amp;L88&amp;M88),1,IF(Special[[#This Row],[追加属性]]="",1,0))</f>
        <v>0</v>
      </c>
    </row>
    <row r="89" spans="1:29" x14ac:dyDescent="0.25">
      <c r="A89">
        <f>VLOOKUP(Special[[#This Row],[No用]],SetNo[[No.用]:[vlookup 用]],2,FALSE)</f>
        <v>38</v>
      </c>
      <c r="B89">
        <f>IF(ROW()=2,1,IF(A88&lt;&gt;Special[[#This Row],[No]],1,IF(Special[[#This Row],[枝番用]]=0,B88,B88+1)))</f>
        <v>1</v>
      </c>
      <c r="C89">
        <f>IF(ROW()=2,1,IF(Special[[#This Row],[枝番用]]=1,1,C88+1))</f>
        <v>1</v>
      </c>
      <c r="D89" s="1" t="s">
        <v>1016</v>
      </c>
      <c r="E89" s="1" t="s">
        <v>140</v>
      </c>
      <c r="F89" s="1" t="s">
        <v>73</v>
      </c>
      <c r="G89" s="1" t="s">
        <v>82</v>
      </c>
      <c r="H89" s="1" t="s">
        <v>136</v>
      </c>
      <c r="I89" s="1" t="s">
        <v>71</v>
      </c>
      <c r="J89" s="1">
        <v>0</v>
      </c>
      <c r="K89" t="s">
        <v>248</v>
      </c>
      <c r="L89" s="1" t="s">
        <v>191</v>
      </c>
      <c r="M89" s="1" t="s">
        <v>162</v>
      </c>
      <c r="N89">
        <v>24</v>
      </c>
      <c r="O89">
        <v>0</v>
      </c>
      <c r="P89">
        <v>0</v>
      </c>
      <c r="Q89">
        <v>0</v>
      </c>
      <c r="W89" s="1" t="s">
        <v>1011</v>
      </c>
      <c r="X89">
        <v>0</v>
      </c>
      <c r="AB89" t="str">
        <f>Special[[#This Row],[服装]]&amp;Special[[#This Row],[名前]]&amp;Special[[#This Row],[レアリティ]]</f>
        <v>焼き芋山口忠ICONIC</v>
      </c>
      <c r="AC89">
        <f>IF((A88&amp;L88&amp;M88)&lt;&gt;(Special[[#This Row],[No]]&amp;L89&amp;M89),1,IF(Special[[#This Row],[追加属性]]="",1,0))</f>
        <v>1</v>
      </c>
    </row>
    <row r="90" spans="1:29" x14ac:dyDescent="0.25">
      <c r="A90">
        <f>VLOOKUP(Special[[#This Row],[No用]],SetNo[[No.用]:[vlookup 用]],2,FALSE)</f>
        <v>38</v>
      </c>
      <c r="B90">
        <f>IF(ROW()=2,1,IF(A89&lt;&gt;Special[[#This Row],[No]],1,IF(Special[[#This Row],[枝番用]]=0,B89,B89+1)))</f>
        <v>2</v>
      </c>
      <c r="C90">
        <f>IF(ROW()=2,1,IF(Special[[#This Row],[枝番用]]=1,1,C89+1))</f>
        <v>1</v>
      </c>
      <c r="D90" s="1" t="s">
        <v>1016</v>
      </c>
      <c r="E90" s="1" t="s">
        <v>140</v>
      </c>
      <c r="F90" s="1" t="s">
        <v>73</v>
      </c>
      <c r="G90" s="1" t="s">
        <v>82</v>
      </c>
      <c r="H90" s="1" t="s">
        <v>136</v>
      </c>
      <c r="I90" s="1" t="s">
        <v>71</v>
      </c>
      <c r="J90">
        <v>1</v>
      </c>
      <c r="K90" t="s">
        <v>248</v>
      </c>
      <c r="L90" s="1" t="s">
        <v>955</v>
      </c>
      <c r="M90" s="1" t="s">
        <v>178</v>
      </c>
      <c r="N90">
        <v>30</v>
      </c>
      <c r="O90">
        <v>0</v>
      </c>
      <c r="P90">
        <v>0</v>
      </c>
      <c r="Q90">
        <v>0</v>
      </c>
      <c r="R90" s="1"/>
      <c r="S90">
        <v>9.26</v>
      </c>
      <c r="T90">
        <v>56.3</v>
      </c>
      <c r="W90" s="1" t="s">
        <v>843</v>
      </c>
      <c r="X90">
        <v>1</v>
      </c>
      <c r="AB90" t="str">
        <f>Special[[#This Row],[服装]]&amp;Special[[#This Row],[名前]]&amp;Special[[#This Row],[レアリティ]]</f>
        <v>焼き芋山口忠ICONIC</v>
      </c>
      <c r="AC90">
        <f>IF((A89&amp;L89&amp;M89)&lt;&gt;(Special[[#This Row],[No]]&amp;L90&amp;M90),1,IF(Special[[#This Row],[追加属性]]="",1,0))</f>
        <v>1</v>
      </c>
    </row>
    <row r="91" spans="1:29" x14ac:dyDescent="0.25">
      <c r="A91">
        <f>VLOOKUP(Special[[#This Row],[No用]],SetNo[[No.用]:[vlookup 用]],2,FALSE)</f>
        <v>38</v>
      </c>
      <c r="B91">
        <f>IF(ROW()=2,1,IF(A90&lt;&gt;Special[[#This Row],[No]],1,IF(Special[[#This Row],[枝番用]]=0,B90,B90+1)))</f>
        <v>3</v>
      </c>
      <c r="C91">
        <f>IF(ROW()=2,1,IF(Special[[#This Row],[枝番用]]=1,1,C90+1))</f>
        <v>1</v>
      </c>
      <c r="D91" s="1" t="s">
        <v>1016</v>
      </c>
      <c r="E91" s="1" t="s">
        <v>140</v>
      </c>
      <c r="F91" s="1" t="s">
        <v>73</v>
      </c>
      <c r="G91" s="1" t="s">
        <v>82</v>
      </c>
      <c r="H91" s="1" t="s">
        <v>136</v>
      </c>
      <c r="I91" s="1" t="s">
        <v>71</v>
      </c>
      <c r="J91">
        <v>1</v>
      </c>
      <c r="K91" t="s">
        <v>248</v>
      </c>
      <c r="L91" s="1" t="s">
        <v>180</v>
      </c>
      <c r="M91" s="1" t="s">
        <v>224</v>
      </c>
      <c r="N91">
        <v>33</v>
      </c>
      <c r="O91">
        <v>0</v>
      </c>
      <c r="P91">
        <v>43</v>
      </c>
      <c r="Q91">
        <v>0</v>
      </c>
      <c r="R91" s="1"/>
      <c r="S91">
        <v>3.35</v>
      </c>
      <c r="T91">
        <v>20.010000000000002</v>
      </c>
      <c r="U91">
        <v>5</v>
      </c>
      <c r="V91">
        <v>30.48</v>
      </c>
      <c r="W91" s="1" t="s">
        <v>918</v>
      </c>
      <c r="X91">
        <v>2</v>
      </c>
      <c r="Y91" s="1" t="s">
        <v>139</v>
      </c>
      <c r="Z91" s="1" t="s">
        <v>844</v>
      </c>
      <c r="AA91" s="1"/>
      <c r="AB91" t="str">
        <f>Special[[#This Row],[服装]]&amp;Special[[#This Row],[名前]]&amp;Special[[#This Row],[レアリティ]]</f>
        <v>焼き芋山口忠ICONIC</v>
      </c>
      <c r="AC91">
        <f>IF((A90&amp;L90&amp;M90)&lt;&gt;(Special[[#This Row],[No]]&amp;L91&amp;M91),1,IF(Special[[#This Row],[追加属性]]="",1,0))</f>
        <v>1</v>
      </c>
    </row>
    <row r="92" spans="1:29" x14ac:dyDescent="0.25">
      <c r="A92">
        <f>VLOOKUP(Special[[#This Row],[No用]],SetNo[[No.用]:[vlookup 用]],2,FALSE)</f>
        <v>38</v>
      </c>
      <c r="B92">
        <f>IF(ROW()=2,1,IF(A91&lt;&gt;Special[[#This Row],[No]],1,IF(Special[[#This Row],[枝番用]]=0,B91,B91+1)))</f>
        <v>3</v>
      </c>
      <c r="C92">
        <f>IF(ROW()=2,1,IF(Special[[#This Row],[枝番用]]=1,1,C91+1))</f>
        <v>2</v>
      </c>
      <c r="D92" s="1" t="s">
        <v>1016</v>
      </c>
      <c r="E92" s="1" t="s">
        <v>140</v>
      </c>
      <c r="F92" s="1" t="s">
        <v>73</v>
      </c>
      <c r="G92" s="1" t="s">
        <v>82</v>
      </c>
      <c r="H92" s="1" t="s">
        <v>136</v>
      </c>
      <c r="I92" s="1" t="s">
        <v>71</v>
      </c>
      <c r="J92">
        <v>1</v>
      </c>
      <c r="K92" t="s">
        <v>248</v>
      </c>
      <c r="L92" s="1" t="s">
        <v>180</v>
      </c>
      <c r="M92" s="1" t="s">
        <v>224</v>
      </c>
      <c r="N92">
        <v>33</v>
      </c>
      <c r="O92">
        <v>0</v>
      </c>
      <c r="P92">
        <v>43</v>
      </c>
      <c r="Q92">
        <v>0</v>
      </c>
      <c r="R92" s="1" t="s">
        <v>586</v>
      </c>
      <c r="S92">
        <v>3.35</v>
      </c>
      <c r="T92">
        <v>20.010000000000002</v>
      </c>
      <c r="U92">
        <v>5</v>
      </c>
      <c r="V92">
        <v>30.48</v>
      </c>
      <c r="W92" s="1" t="s">
        <v>139</v>
      </c>
      <c r="X92">
        <v>2</v>
      </c>
      <c r="Y92" s="1" t="s">
        <v>139</v>
      </c>
      <c r="Z92" s="1" t="s">
        <v>844</v>
      </c>
      <c r="AA92" s="1"/>
      <c r="AB92" t="str">
        <f>Special[[#This Row],[服装]]&amp;Special[[#This Row],[名前]]&amp;Special[[#This Row],[レアリティ]]</f>
        <v>焼き芋山口忠ICONIC</v>
      </c>
      <c r="AC92">
        <f>IF((A91&amp;L91&amp;M91)&lt;&gt;(Special[[#This Row],[No]]&amp;L92&amp;M92),1,IF(Special[[#This Row],[追加属性]]="",1,0))</f>
        <v>0</v>
      </c>
    </row>
    <row r="93" spans="1:29" x14ac:dyDescent="0.25">
      <c r="A93">
        <f>VLOOKUP(Special[[#This Row],[No用]],SetNo[[No.用]:[vlookup 用]],2,FALSE)</f>
        <v>39</v>
      </c>
      <c r="B93">
        <f>IF(ROW()=2,1,IF(A92&lt;&gt;Special[[#This Row],[No]],1,IF(Special[[#This Row],[枝番用]]=0,B92,B92+1)))</f>
        <v>1</v>
      </c>
      <c r="C93">
        <f>IF(ROW()=2,1,IF(Special[[#This Row],[枝番用]]=1,1,C92+1))</f>
        <v>1</v>
      </c>
      <c r="D93" s="1" t="s">
        <v>1674</v>
      </c>
      <c r="E93" s="1" t="s">
        <v>140</v>
      </c>
      <c r="F93" s="1" t="s">
        <v>90</v>
      </c>
      <c r="G93" s="1" t="s">
        <v>82</v>
      </c>
      <c r="H93" s="1" t="s">
        <v>136</v>
      </c>
      <c r="I93" s="1" t="s">
        <v>71</v>
      </c>
      <c r="J93" s="1">
        <v>0</v>
      </c>
      <c r="K93" t="s">
        <v>248</v>
      </c>
      <c r="L93" s="1" t="s">
        <v>191</v>
      </c>
      <c r="M93" s="1" t="s">
        <v>162</v>
      </c>
      <c r="N93">
        <v>25</v>
      </c>
      <c r="O93">
        <v>0</v>
      </c>
      <c r="P93">
        <v>0</v>
      </c>
      <c r="Q93">
        <v>0</v>
      </c>
      <c r="W93" s="1" t="s">
        <v>1011</v>
      </c>
      <c r="X93">
        <v>0</v>
      </c>
      <c r="Y93" s="1"/>
      <c r="Z93" s="1"/>
      <c r="AA93" s="1"/>
      <c r="AB93" t="str">
        <f>Special[[#This Row],[服装]]&amp;Special[[#This Row],[名前]]&amp;Special[[#This Row],[レアリティ]]</f>
        <v>思い出山口忠ICONIC</v>
      </c>
      <c r="AC93">
        <f>IF((A92&amp;L92&amp;M92)&lt;&gt;(Special[[#This Row],[No]]&amp;L93&amp;M93),1,IF(Special[[#This Row],[追加属性]]="",1,0))</f>
        <v>1</v>
      </c>
    </row>
    <row r="94" spans="1:29" x14ac:dyDescent="0.25">
      <c r="A94">
        <f>VLOOKUP(Special[[#This Row],[No用]],SetNo[[No.用]:[vlookup 用]],2,FALSE)</f>
        <v>39</v>
      </c>
      <c r="B94">
        <f>IF(ROW()=2,1,IF(A93&lt;&gt;Special[[#This Row],[No]],1,IF(Special[[#This Row],[枝番用]]=0,B93,B93+1)))</f>
        <v>2</v>
      </c>
      <c r="C94">
        <f>IF(ROW()=2,1,IF(Special[[#This Row],[枝番用]]=1,1,C93+1))</f>
        <v>1</v>
      </c>
      <c r="D94" s="1" t="s">
        <v>1674</v>
      </c>
      <c r="E94" s="1" t="s">
        <v>140</v>
      </c>
      <c r="F94" s="1" t="s">
        <v>90</v>
      </c>
      <c r="G94" s="1" t="s">
        <v>82</v>
      </c>
      <c r="H94" s="1" t="s">
        <v>136</v>
      </c>
      <c r="I94" s="1" t="s">
        <v>71</v>
      </c>
      <c r="J94">
        <v>1</v>
      </c>
      <c r="K94" t="s">
        <v>248</v>
      </c>
      <c r="L94" s="1" t="s">
        <v>180</v>
      </c>
      <c r="M94" s="1" t="s">
        <v>173</v>
      </c>
      <c r="N94">
        <v>31</v>
      </c>
      <c r="O94">
        <v>0</v>
      </c>
      <c r="P94">
        <v>0</v>
      </c>
      <c r="Q94">
        <v>0</v>
      </c>
      <c r="R94" s="1"/>
      <c r="S94">
        <v>4.2</v>
      </c>
      <c r="T94">
        <v>25.76</v>
      </c>
      <c r="U94">
        <v>0</v>
      </c>
      <c r="V94">
        <v>0</v>
      </c>
      <c r="W94" s="1" t="s">
        <v>918</v>
      </c>
      <c r="X94">
        <v>1</v>
      </c>
      <c r="Y94" s="1"/>
      <c r="Z94" s="1"/>
      <c r="AA94" s="1"/>
      <c r="AB94" t="str">
        <f>Special[[#This Row],[服装]]&amp;Special[[#This Row],[名前]]&amp;Special[[#This Row],[レアリティ]]</f>
        <v>思い出山口忠ICONIC</v>
      </c>
      <c r="AC94">
        <f>IF((A93&amp;L93&amp;M93)&lt;&gt;(Special[[#This Row],[No]]&amp;L94&amp;M94),1,IF(Special[[#This Row],[追加属性]]="",1,0))</f>
        <v>1</v>
      </c>
    </row>
    <row r="95" spans="1:29" x14ac:dyDescent="0.25">
      <c r="A95">
        <f>VLOOKUP(Special[[#This Row],[No用]],SetNo[[No.用]:[vlookup 用]],2,FALSE)</f>
        <v>39</v>
      </c>
      <c r="B95">
        <f>IF(ROW()=2,1,IF(A94&lt;&gt;Special[[#This Row],[No]],1,IF(Special[[#This Row],[枝番用]]=0,B94,B94+1)))</f>
        <v>3</v>
      </c>
      <c r="C95">
        <f>IF(ROW()=2,1,IF(Special[[#This Row],[枝番用]]=1,1,C94+1))</f>
        <v>1</v>
      </c>
      <c r="D95" s="1" t="s">
        <v>1674</v>
      </c>
      <c r="E95" s="1" t="s">
        <v>140</v>
      </c>
      <c r="F95" s="1" t="s">
        <v>90</v>
      </c>
      <c r="G95" s="1" t="s">
        <v>82</v>
      </c>
      <c r="H95" s="1" t="s">
        <v>136</v>
      </c>
      <c r="I95" s="1" t="s">
        <v>71</v>
      </c>
      <c r="J95">
        <v>1</v>
      </c>
      <c r="K95" t="s">
        <v>248</v>
      </c>
      <c r="L95" s="1" t="s">
        <v>1508</v>
      </c>
      <c r="M95" s="1" t="s">
        <v>224</v>
      </c>
      <c r="N95">
        <v>34</v>
      </c>
      <c r="O95">
        <v>0</v>
      </c>
      <c r="P95">
        <v>44</v>
      </c>
      <c r="Q95">
        <v>0</v>
      </c>
      <c r="R95" s="1"/>
      <c r="S95">
        <v>4.2</v>
      </c>
      <c r="T95">
        <v>25.76</v>
      </c>
      <c r="U95">
        <v>5.8</v>
      </c>
      <c r="V95">
        <v>35.200000000000003</v>
      </c>
      <c r="W95" s="1" t="s">
        <v>1497</v>
      </c>
      <c r="X95">
        <v>2</v>
      </c>
      <c r="Y95" s="1" t="s">
        <v>139</v>
      </c>
      <c r="Z95" s="1" t="s">
        <v>844</v>
      </c>
      <c r="AA95" s="1" t="s">
        <v>1697</v>
      </c>
      <c r="AB95" t="str">
        <f>Special[[#This Row],[服装]]&amp;Special[[#This Row],[名前]]&amp;Special[[#This Row],[レアリティ]]</f>
        <v>思い出山口忠ICONIC</v>
      </c>
      <c r="AC95">
        <f>IF((A94&amp;L94&amp;M94)&lt;&gt;(Special[[#This Row],[No]]&amp;L95&amp;M95),1,IF(Special[[#This Row],[追加属性]]="",1,0))</f>
        <v>1</v>
      </c>
    </row>
    <row r="96" spans="1:29" x14ac:dyDescent="0.25">
      <c r="A96">
        <f>VLOOKUP(Special[[#This Row],[No用]],SetNo[[No.用]:[vlookup 用]],2,FALSE)</f>
        <v>40</v>
      </c>
      <c r="B96">
        <f>IF(ROW()=2,1,IF(A95&lt;&gt;Special[[#This Row],[No]],1,IF(Special[[#This Row],[枝番用]]=0,B95,B95+1)))</f>
        <v>1</v>
      </c>
      <c r="C96">
        <f>IF(ROW()=2,1,IF(Special[[#This Row],[枝番用]]=1,1,C95+1))</f>
        <v>1</v>
      </c>
      <c r="D96" t="s">
        <v>205</v>
      </c>
      <c r="E96" t="s">
        <v>212</v>
      </c>
      <c r="F96" t="s">
        <v>28</v>
      </c>
      <c r="G96" t="s">
        <v>21</v>
      </c>
      <c r="H96" t="s">
        <v>153</v>
      </c>
      <c r="I96" t="s">
        <v>71</v>
      </c>
      <c r="J96">
        <v>1</v>
      </c>
      <c r="K96" t="s">
        <v>248</v>
      </c>
      <c r="L96" t="s">
        <v>195</v>
      </c>
      <c r="M96" t="s">
        <v>162</v>
      </c>
      <c r="N96">
        <v>29</v>
      </c>
      <c r="O96">
        <v>0</v>
      </c>
      <c r="P96">
        <v>0</v>
      </c>
      <c r="Q96">
        <v>0</v>
      </c>
      <c r="S96">
        <v>15</v>
      </c>
      <c r="T96">
        <v>59.1</v>
      </c>
      <c r="U96">
        <v>0</v>
      </c>
      <c r="V96">
        <v>0</v>
      </c>
      <c r="W96" s="1" t="s">
        <v>1099</v>
      </c>
      <c r="X96">
        <v>1</v>
      </c>
      <c r="Z96" s="1" t="s">
        <v>1025</v>
      </c>
      <c r="AB96" t="str">
        <f>Special[[#This Row],[服装]]&amp;Special[[#This Row],[名前]]&amp;Special[[#This Row],[レアリティ]]</f>
        <v>ユニフォーム西谷夕ICONIC</v>
      </c>
      <c r="AC96">
        <f>IF((A88&amp;L88&amp;M88)&lt;&gt;(Special[[#This Row],[No]]&amp;L96&amp;M96),1,IF(Special[[#This Row],[追加属性]]="",1,0))</f>
        <v>1</v>
      </c>
    </row>
    <row r="97" spans="1:29" x14ac:dyDescent="0.25">
      <c r="A97">
        <f>VLOOKUP(Special[[#This Row],[No用]],SetNo[[No.用]:[vlookup 用]],2,FALSE)</f>
        <v>40</v>
      </c>
      <c r="B97">
        <f>IF(ROW()=2,1,IF(A96&lt;&gt;Special[[#This Row],[No]],1,IF(Special[[#This Row],[枝番用]]=0,B96,B96+1)))</f>
        <v>1</v>
      </c>
      <c r="C97">
        <f>IF(ROW()=2,1,IF(Special[[#This Row],[枝番用]]=1,1,C96+1))</f>
        <v>2</v>
      </c>
      <c r="D97" t="s">
        <v>205</v>
      </c>
      <c r="E97" t="s">
        <v>212</v>
      </c>
      <c r="F97" t="s">
        <v>28</v>
      </c>
      <c r="G97" t="s">
        <v>21</v>
      </c>
      <c r="H97" t="s">
        <v>153</v>
      </c>
      <c r="I97" t="s">
        <v>71</v>
      </c>
      <c r="J97">
        <v>1</v>
      </c>
      <c r="K97" t="s">
        <v>248</v>
      </c>
      <c r="L97" t="s">
        <v>195</v>
      </c>
      <c r="M97" t="s">
        <v>162</v>
      </c>
      <c r="N97">
        <v>29</v>
      </c>
      <c r="O97">
        <v>0</v>
      </c>
      <c r="P97">
        <v>0</v>
      </c>
      <c r="Q97">
        <v>0</v>
      </c>
      <c r="R97" s="1" t="s">
        <v>586</v>
      </c>
      <c r="S97">
        <v>10</v>
      </c>
      <c r="T97">
        <v>35.479999999999997</v>
      </c>
      <c r="U97">
        <v>0</v>
      </c>
      <c r="V97">
        <v>0</v>
      </c>
      <c r="W97" s="1" t="s">
        <v>918</v>
      </c>
      <c r="X97">
        <v>1</v>
      </c>
      <c r="Z97" s="1" t="s">
        <v>1025</v>
      </c>
      <c r="AB97" t="str">
        <f>Special[[#This Row],[服装]]&amp;Special[[#This Row],[名前]]&amp;Special[[#This Row],[レアリティ]]</f>
        <v>ユニフォーム西谷夕ICONIC</v>
      </c>
      <c r="AC97">
        <f>IF((A96&amp;L96&amp;M96)&lt;&gt;(Special[[#This Row],[No]]&amp;L97&amp;M97),1,IF(Special[[#This Row],[追加属性]]="",1,0))</f>
        <v>0</v>
      </c>
    </row>
    <row r="98" spans="1:29" x14ac:dyDescent="0.25">
      <c r="A98">
        <f>VLOOKUP(Special[[#This Row],[No用]],SetNo[[No.用]:[vlookup 用]],2,FALSE)</f>
        <v>41</v>
      </c>
      <c r="B98">
        <f>IF(ROW()=2,1,IF(A97&lt;&gt;Special[[#This Row],[No]],1,IF(Special[[#This Row],[枝番用]]=0,B97,B97+1)))</f>
        <v>1</v>
      </c>
      <c r="C98">
        <f>IF(ROW()=2,1,IF(Special[[#This Row],[枝番用]]=1,1,C97+1))</f>
        <v>1</v>
      </c>
      <c r="D98" t="s">
        <v>207</v>
      </c>
      <c r="E98" t="s">
        <v>212</v>
      </c>
      <c r="F98" t="s">
        <v>23</v>
      </c>
      <c r="G98" t="s">
        <v>21</v>
      </c>
      <c r="H98" t="s">
        <v>153</v>
      </c>
      <c r="I98" t="s">
        <v>71</v>
      </c>
      <c r="J98">
        <v>1</v>
      </c>
      <c r="K98" t="s">
        <v>248</v>
      </c>
      <c r="L98" t="s">
        <v>195</v>
      </c>
      <c r="M98" t="s">
        <v>224</v>
      </c>
      <c r="N98">
        <v>31</v>
      </c>
      <c r="O98">
        <v>0</v>
      </c>
      <c r="P98">
        <v>49</v>
      </c>
      <c r="Q98">
        <v>0</v>
      </c>
      <c r="R98" s="1"/>
      <c r="S98">
        <v>70</v>
      </c>
      <c r="T98">
        <v>84.7</v>
      </c>
      <c r="U98">
        <v>80</v>
      </c>
      <c r="V98">
        <v>94.7</v>
      </c>
      <c r="W98" s="1" t="s">
        <v>879</v>
      </c>
      <c r="X98">
        <v>1</v>
      </c>
      <c r="Z98" s="1" t="s">
        <v>1025</v>
      </c>
      <c r="AA98" s="1" t="s">
        <v>1100</v>
      </c>
      <c r="AB98" t="str">
        <f>Special[[#This Row],[服装]]&amp;Special[[#This Row],[名前]]&amp;Special[[#This Row],[レアリティ]]</f>
        <v>制服西谷夕ICONIC</v>
      </c>
      <c r="AC98">
        <f>IF((A97&amp;L97&amp;M97)&lt;&gt;(Special[[#This Row],[No]]&amp;L98&amp;M98),1,IF(Special[[#This Row],[追加属性]]="",1,0))</f>
        <v>1</v>
      </c>
    </row>
    <row r="99" spans="1:29" x14ac:dyDescent="0.25">
      <c r="A99">
        <f>VLOOKUP(Special[[#This Row],[No用]],SetNo[[No.用]:[vlookup 用]],2,FALSE)</f>
        <v>41</v>
      </c>
      <c r="B99">
        <f>IF(ROW()=2,1,IF(A98&lt;&gt;Special[[#This Row],[No]],1,IF(Special[[#This Row],[枝番用]]=0,B98,B98+1)))</f>
        <v>2</v>
      </c>
      <c r="C99">
        <f>IF(ROW()=2,1,IF(Special[[#This Row],[枝番用]]=1,1,C98+1))</f>
        <v>1</v>
      </c>
      <c r="D99" t="s">
        <v>207</v>
      </c>
      <c r="E99" t="s">
        <v>212</v>
      </c>
      <c r="F99" t="s">
        <v>23</v>
      </c>
      <c r="G99" t="s">
        <v>21</v>
      </c>
      <c r="H99" t="s">
        <v>153</v>
      </c>
      <c r="I99" t="s">
        <v>71</v>
      </c>
      <c r="J99">
        <v>1</v>
      </c>
      <c r="K99" t="s">
        <v>248</v>
      </c>
      <c r="L99" t="s">
        <v>195</v>
      </c>
      <c r="M99" t="s">
        <v>224</v>
      </c>
      <c r="N99">
        <v>31</v>
      </c>
      <c r="O99">
        <v>0</v>
      </c>
      <c r="P99">
        <v>49</v>
      </c>
      <c r="Q99">
        <v>0</v>
      </c>
      <c r="R99" s="1" t="s">
        <v>586</v>
      </c>
      <c r="S99">
        <v>16.8</v>
      </c>
      <c r="T99">
        <v>58.94</v>
      </c>
      <c r="U99">
        <v>20</v>
      </c>
      <c r="V99">
        <v>69.98</v>
      </c>
      <c r="W99" s="1" t="s">
        <v>918</v>
      </c>
      <c r="X99">
        <v>1</v>
      </c>
      <c r="Z99" s="1" t="s">
        <v>1025</v>
      </c>
      <c r="AA99" s="1" t="s">
        <v>1100</v>
      </c>
      <c r="AB99" t="str">
        <f>Special[[#This Row],[服装]]&amp;Special[[#This Row],[名前]]&amp;Special[[#This Row],[レアリティ]]</f>
        <v>制服西谷夕ICONIC</v>
      </c>
      <c r="AC99">
        <f>IF((A96&amp;L96&amp;M96)&lt;&gt;(Special[[#This Row],[No]]&amp;L99&amp;M99),1,IF(Special[[#This Row],[追加属性]]="",1,0))</f>
        <v>1</v>
      </c>
    </row>
    <row r="100" spans="1:29" x14ac:dyDescent="0.25">
      <c r="A100">
        <f>VLOOKUP(Special[[#This Row],[No用]],SetNo[[No.用]:[vlookup 用]],2,FALSE)</f>
        <v>42</v>
      </c>
      <c r="B100">
        <f>IF(ROW()=2,1,IF(A99&lt;&gt;Special[[#This Row],[No]],1,IF(Special[[#This Row],[枝番用]]=0,B99,B99+1)))</f>
        <v>1</v>
      </c>
      <c r="C100">
        <f>IF(ROW()=2,1,IF(Special[[#This Row],[枝番用]]=1,1,C99+1))</f>
        <v>1</v>
      </c>
      <c r="D100" s="1" t="s">
        <v>585</v>
      </c>
      <c r="E100" t="s">
        <v>141</v>
      </c>
      <c r="F100" t="s">
        <v>73</v>
      </c>
      <c r="G100" t="s">
        <v>80</v>
      </c>
      <c r="H100" t="s">
        <v>136</v>
      </c>
      <c r="I100" t="s">
        <v>71</v>
      </c>
      <c r="J100">
        <v>1</v>
      </c>
      <c r="K100" t="s">
        <v>248</v>
      </c>
      <c r="L100" s="1" t="s">
        <v>362</v>
      </c>
      <c r="M100" s="1" t="s">
        <v>224</v>
      </c>
      <c r="N100">
        <v>39</v>
      </c>
      <c r="O100">
        <v>5</v>
      </c>
      <c r="P100">
        <v>49</v>
      </c>
      <c r="Q100">
        <v>7</v>
      </c>
      <c r="W100" s="1" t="s">
        <v>1701</v>
      </c>
      <c r="X100">
        <v>0</v>
      </c>
      <c r="Y100" s="1" t="s">
        <v>1018</v>
      </c>
      <c r="Z100" s="1" t="s">
        <v>1019</v>
      </c>
      <c r="AA100" s="1" t="s">
        <v>1101</v>
      </c>
      <c r="AB100" t="str">
        <f>Special[[#This Row],[服装]]&amp;Special[[#This Row],[名前]]&amp;Special[[#This Row],[レアリティ]]</f>
        <v>Xmas西谷夕ICONIC</v>
      </c>
      <c r="AC100">
        <f>IF((A99&amp;L99&amp;M99)&lt;&gt;(Special[[#This Row],[No]]&amp;L100&amp;M100),1,IF(Special[[#This Row],[追加属性]]="",1,0))</f>
        <v>1</v>
      </c>
    </row>
    <row r="101" spans="1:29" x14ac:dyDescent="0.25">
      <c r="A101">
        <f>VLOOKUP(Special[[#This Row],[No用]],SetNo[[No.用]:[vlookup 用]],2,FALSE)</f>
        <v>42</v>
      </c>
      <c r="B101">
        <f>IF(ROW()=2,1,IF(A100&lt;&gt;Special[[#This Row],[No]],1,IF(Special[[#This Row],[枝番用]]=0,B100,B100+1)))</f>
        <v>2</v>
      </c>
      <c r="C101">
        <f>IF(ROW()=2,1,IF(Special[[#This Row],[枝番用]]=1,1,C100+1))</f>
        <v>1</v>
      </c>
      <c r="D101" s="1" t="s">
        <v>585</v>
      </c>
      <c r="E101" t="s">
        <v>141</v>
      </c>
      <c r="F101" t="s">
        <v>73</v>
      </c>
      <c r="G101" t="s">
        <v>80</v>
      </c>
      <c r="H101" t="s">
        <v>136</v>
      </c>
      <c r="I101" t="s">
        <v>71</v>
      </c>
      <c r="J101">
        <v>1</v>
      </c>
      <c r="K101" t="s">
        <v>248</v>
      </c>
      <c r="L101" s="1" t="s">
        <v>195</v>
      </c>
      <c r="M101" s="1" t="s">
        <v>224</v>
      </c>
      <c r="N101">
        <v>39</v>
      </c>
      <c r="O101">
        <v>0</v>
      </c>
      <c r="P101">
        <v>49</v>
      </c>
      <c r="Q101">
        <v>0</v>
      </c>
      <c r="R101" s="1"/>
      <c r="S101">
        <v>70</v>
      </c>
      <c r="T101">
        <v>84.7</v>
      </c>
      <c r="U101">
        <v>80</v>
      </c>
      <c r="V101">
        <v>94.7</v>
      </c>
      <c r="W101" s="1" t="s">
        <v>879</v>
      </c>
      <c r="X101">
        <v>1</v>
      </c>
      <c r="Y101" s="1"/>
      <c r="Z101" s="1" t="s">
        <v>1025</v>
      </c>
      <c r="AA101" s="1" t="s">
        <v>1100</v>
      </c>
      <c r="AB101" t="str">
        <f>Special[[#This Row],[服装]]&amp;Special[[#This Row],[名前]]&amp;Special[[#This Row],[レアリティ]]</f>
        <v>Xmas西谷夕ICONIC</v>
      </c>
      <c r="AC101">
        <f>IF((A100&amp;L100&amp;M100)&lt;&gt;(Special[[#This Row],[No]]&amp;L101&amp;M101),1,IF(Special[[#This Row],[追加属性]]="",1,0))</f>
        <v>1</v>
      </c>
    </row>
    <row r="102" spans="1:29" x14ac:dyDescent="0.25">
      <c r="A102">
        <f>VLOOKUP(Special[[#This Row],[No用]],SetNo[[No.用]:[vlookup 用]],2,FALSE)</f>
        <v>42</v>
      </c>
      <c r="B102">
        <f>IF(ROW()=2,1,IF(A101&lt;&gt;Special[[#This Row],[No]],1,IF(Special[[#This Row],[枝番用]]=0,B101,B101+1)))</f>
        <v>3</v>
      </c>
      <c r="C102">
        <f>IF(ROW()=2,1,IF(Special[[#This Row],[枝番用]]=1,1,C101+1))</f>
        <v>1</v>
      </c>
      <c r="D102" s="1" t="s">
        <v>585</v>
      </c>
      <c r="E102" t="s">
        <v>141</v>
      </c>
      <c r="F102" t="s">
        <v>73</v>
      </c>
      <c r="G102" t="s">
        <v>80</v>
      </c>
      <c r="H102" t="s">
        <v>136</v>
      </c>
      <c r="I102" t="s">
        <v>71</v>
      </c>
      <c r="J102">
        <v>1</v>
      </c>
      <c r="K102" t="s">
        <v>248</v>
      </c>
      <c r="L102" s="1" t="s">
        <v>195</v>
      </c>
      <c r="M102" s="1" t="s">
        <v>224</v>
      </c>
      <c r="N102">
        <v>39</v>
      </c>
      <c r="O102">
        <v>0</v>
      </c>
      <c r="P102">
        <v>49</v>
      </c>
      <c r="Q102">
        <v>0</v>
      </c>
      <c r="R102" s="1" t="s">
        <v>586</v>
      </c>
      <c r="S102">
        <v>16.8</v>
      </c>
      <c r="T102">
        <v>58.94</v>
      </c>
      <c r="U102">
        <v>20</v>
      </c>
      <c r="V102">
        <v>69.98</v>
      </c>
      <c r="W102" s="1" t="s">
        <v>918</v>
      </c>
      <c r="X102">
        <v>1</v>
      </c>
      <c r="Z102" s="1" t="s">
        <v>1025</v>
      </c>
      <c r="AA102" s="1" t="s">
        <v>1100</v>
      </c>
      <c r="AB102" t="str">
        <f>Special[[#This Row],[服装]]&amp;Special[[#This Row],[名前]]&amp;Special[[#This Row],[レアリティ]]</f>
        <v>Xmas西谷夕ICONIC</v>
      </c>
      <c r="AC102">
        <f>IF((A100&amp;L100&amp;M100)&lt;&gt;(Special[[#This Row],[No]]&amp;L102&amp;M102),1,IF(Special[[#This Row],[追加属性]]="",1,0))</f>
        <v>1</v>
      </c>
    </row>
    <row r="103" spans="1:29" x14ac:dyDescent="0.25">
      <c r="A103">
        <f>VLOOKUP(Special[[#This Row],[No用]],SetNo[[No.用]:[vlookup 用]],2,FALSE)</f>
        <v>43</v>
      </c>
      <c r="B103">
        <f>IF(ROW()=2,1,IF(A102&lt;&gt;Special[[#This Row],[No]],1,IF(Special[[#This Row],[枝番用]]=0,B102,B102+1)))</f>
        <v>1</v>
      </c>
      <c r="C103">
        <f>IF(ROW()=2,1,IF(Special[[#This Row],[枝番用]]=1,1,C102+1))</f>
        <v>1</v>
      </c>
      <c r="D103" s="1" t="s">
        <v>669</v>
      </c>
      <c r="E103" s="1" t="s">
        <v>141</v>
      </c>
      <c r="F103" s="1" t="s">
        <v>90</v>
      </c>
      <c r="G103" s="1" t="s">
        <v>80</v>
      </c>
      <c r="H103" s="1" t="s">
        <v>136</v>
      </c>
      <c r="I103" s="1" t="s">
        <v>71</v>
      </c>
      <c r="J103">
        <v>1</v>
      </c>
      <c r="K103" t="s">
        <v>248</v>
      </c>
      <c r="L103" s="1" t="s">
        <v>195</v>
      </c>
      <c r="M103" s="1" t="s">
        <v>224</v>
      </c>
      <c r="N103">
        <v>39</v>
      </c>
      <c r="O103">
        <v>0</v>
      </c>
      <c r="P103">
        <v>49</v>
      </c>
      <c r="Q103">
        <v>0</v>
      </c>
      <c r="R103" s="1"/>
      <c r="S103">
        <v>70</v>
      </c>
      <c r="T103">
        <v>84.7</v>
      </c>
      <c r="U103">
        <v>80</v>
      </c>
      <c r="V103">
        <v>94.7</v>
      </c>
      <c r="W103" s="1" t="s">
        <v>879</v>
      </c>
      <c r="X103">
        <v>1</v>
      </c>
      <c r="Z103" s="1" t="s">
        <v>1025</v>
      </c>
      <c r="AA103" s="1" t="s">
        <v>1100</v>
      </c>
      <c r="AB103" t="str">
        <f>Special[[#This Row],[服装]]&amp;Special[[#This Row],[名前]]&amp;Special[[#This Row],[レアリティ]]</f>
        <v>バーガー西谷夕ICONIC</v>
      </c>
      <c r="AC103">
        <f>IF((A102&amp;L102&amp;M102)&lt;&gt;(Special[[#This Row],[No]]&amp;L103&amp;M103),1,IF(Special[[#This Row],[追加属性]]="",1,0))</f>
        <v>1</v>
      </c>
    </row>
    <row r="104" spans="1:29" x14ac:dyDescent="0.25">
      <c r="A104">
        <f>VLOOKUP(Special[[#This Row],[No用]],SetNo[[No.用]:[vlookup 用]],2,FALSE)</f>
        <v>43</v>
      </c>
      <c r="B104">
        <f>IF(ROW()=2,1,IF(A103&lt;&gt;Special[[#This Row],[No]],1,IF(Special[[#This Row],[枝番用]]=0,B103,B103+1)))</f>
        <v>2</v>
      </c>
      <c r="C104">
        <f>IF(ROW()=2,1,IF(Special[[#This Row],[枝番用]]=1,1,C103+1))</f>
        <v>1</v>
      </c>
      <c r="D104" s="1" t="s">
        <v>669</v>
      </c>
      <c r="E104" s="1" t="s">
        <v>141</v>
      </c>
      <c r="F104" s="1" t="s">
        <v>90</v>
      </c>
      <c r="G104" s="1" t="s">
        <v>80</v>
      </c>
      <c r="H104" s="1" t="s">
        <v>136</v>
      </c>
      <c r="I104" s="1" t="s">
        <v>71</v>
      </c>
      <c r="J104">
        <v>1</v>
      </c>
      <c r="K104" t="s">
        <v>248</v>
      </c>
      <c r="L104" s="1" t="s">
        <v>195</v>
      </c>
      <c r="M104" s="1" t="s">
        <v>224</v>
      </c>
      <c r="N104">
        <v>39</v>
      </c>
      <c r="O104">
        <v>0</v>
      </c>
      <c r="P104">
        <v>49</v>
      </c>
      <c r="Q104">
        <v>0</v>
      </c>
      <c r="R104" t="s">
        <v>1098</v>
      </c>
      <c r="S104">
        <v>16.8</v>
      </c>
      <c r="T104">
        <v>58.94</v>
      </c>
      <c r="U104">
        <v>20</v>
      </c>
      <c r="V104">
        <v>69.98</v>
      </c>
      <c r="W104" t="s">
        <v>916</v>
      </c>
      <c r="X104">
        <v>1</v>
      </c>
      <c r="Z104" s="1" t="s">
        <v>1025</v>
      </c>
      <c r="AA104" s="1" t="s">
        <v>1100</v>
      </c>
      <c r="AB104" t="str">
        <f>Special[[#This Row],[服装]]&amp;Special[[#This Row],[名前]]&amp;Special[[#This Row],[レアリティ]]</f>
        <v>バーガー西谷夕ICONIC</v>
      </c>
      <c r="AC104">
        <f>IF((A102&amp;L102&amp;M102)&lt;&gt;(Special[[#This Row],[No]]&amp;L104&amp;M104),1,IF(Special[[#This Row],[追加属性]]="",1,0))</f>
        <v>1</v>
      </c>
    </row>
    <row r="105" spans="1:29" x14ac:dyDescent="0.25">
      <c r="A105">
        <f>VLOOKUP(Special[[#This Row],[No用]],SetNo[[No.用]:[vlookup 用]],2,FALSE)</f>
        <v>43</v>
      </c>
      <c r="B105">
        <f>IF(ROW()=2,1,IF(A104&lt;&gt;Special[[#This Row],[No]],1,IF(Special[[#This Row],[枝番用]]=0,B104,B104+1)))</f>
        <v>3</v>
      </c>
      <c r="C105">
        <f>IF(ROW()=2,1,IF(Special[[#This Row],[枝番用]]=1,1,C104+1))</f>
        <v>1</v>
      </c>
      <c r="D105" s="1" t="s">
        <v>669</v>
      </c>
      <c r="E105" s="1" t="s">
        <v>141</v>
      </c>
      <c r="F105" s="1" t="s">
        <v>90</v>
      </c>
      <c r="G105" s="1" t="s">
        <v>80</v>
      </c>
      <c r="H105" s="1" t="s">
        <v>136</v>
      </c>
      <c r="I105" s="1" t="s">
        <v>71</v>
      </c>
      <c r="J105">
        <v>1</v>
      </c>
      <c r="K105" t="s">
        <v>248</v>
      </c>
      <c r="L105" s="1" t="s">
        <v>258</v>
      </c>
      <c r="M105" s="1" t="s">
        <v>224</v>
      </c>
      <c r="N105">
        <v>39</v>
      </c>
      <c r="O105">
        <v>0</v>
      </c>
      <c r="P105">
        <v>49</v>
      </c>
      <c r="Q105">
        <v>0</v>
      </c>
      <c r="S105">
        <v>20</v>
      </c>
      <c r="T105">
        <v>79.78</v>
      </c>
      <c r="U105">
        <v>22.5</v>
      </c>
      <c r="V105">
        <v>89.14</v>
      </c>
      <c r="W105" s="1" t="s">
        <v>852</v>
      </c>
      <c r="X105">
        <v>0</v>
      </c>
      <c r="Z105" s="1" t="s">
        <v>869</v>
      </c>
      <c r="AA105" s="1"/>
      <c r="AB105" t="str">
        <f>Special[[#This Row],[服装]]&amp;Special[[#This Row],[名前]]&amp;Special[[#This Row],[レアリティ]]</f>
        <v>バーガー西谷夕ICONIC</v>
      </c>
      <c r="AC105">
        <f>IF((A104&amp;L104&amp;M104)&lt;&gt;(Special[[#This Row],[No]]&amp;L105&amp;M105),1,IF(Special[[#This Row],[追加属性]]="",1,0))</f>
        <v>1</v>
      </c>
    </row>
    <row r="106" spans="1:29" x14ac:dyDescent="0.25">
      <c r="A106">
        <f>VLOOKUP(Special[[#This Row],[No用]],SetNo[[No.用]:[vlookup 用]],2,FALSE)</f>
        <v>43</v>
      </c>
      <c r="B106">
        <f>IF(ROW()=2,1,IF(A105&lt;&gt;Special[[#This Row],[No]],1,IF(Special[[#This Row],[枝番用]]=0,B105,B105+1)))</f>
        <v>3</v>
      </c>
      <c r="C106">
        <f>IF(ROW()=2,1,IF(Special[[#This Row],[枝番用]]=1,1,C105+1))</f>
        <v>2</v>
      </c>
      <c r="D106" s="1" t="s">
        <v>669</v>
      </c>
      <c r="E106" s="1" t="s">
        <v>141</v>
      </c>
      <c r="F106" s="1" t="s">
        <v>90</v>
      </c>
      <c r="G106" s="1" t="s">
        <v>80</v>
      </c>
      <c r="H106" s="1" t="s">
        <v>136</v>
      </c>
      <c r="I106" s="1" t="s">
        <v>71</v>
      </c>
      <c r="J106">
        <v>1</v>
      </c>
      <c r="K106" t="s">
        <v>248</v>
      </c>
      <c r="L106" s="1" t="s">
        <v>258</v>
      </c>
      <c r="M106" s="1" t="s">
        <v>224</v>
      </c>
      <c r="N106">
        <v>39</v>
      </c>
      <c r="O106">
        <v>0</v>
      </c>
      <c r="P106">
        <v>49</v>
      </c>
      <c r="Q106">
        <v>0</v>
      </c>
      <c r="R106" s="1" t="s">
        <v>586</v>
      </c>
      <c r="S106">
        <v>4.2</v>
      </c>
      <c r="T106">
        <v>25.76</v>
      </c>
      <c r="U106">
        <v>5.8</v>
      </c>
      <c r="V106">
        <v>35.200000000000003</v>
      </c>
      <c r="W106" s="1" t="s">
        <v>852</v>
      </c>
      <c r="X106">
        <v>1</v>
      </c>
      <c r="Z106" s="1"/>
      <c r="AA106" s="1"/>
      <c r="AB106" t="str">
        <f>Special[[#This Row],[服装]]&amp;Special[[#This Row],[名前]]&amp;Special[[#This Row],[レアリティ]]</f>
        <v>バーガー西谷夕ICONIC</v>
      </c>
      <c r="AC106">
        <f>IF((A105&amp;L105&amp;M105)&lt;&gt;(Special[[#This Row],[No]]&amp;L106&amp;M106),1,IF(Special[[#This Row],[追加属性]]="",1,0))</f>
        <v>0</v>
      </c>
    </row>
    <row r="107" spans="1:29" x14ac:dyDescent="0.25">
      <c r="A107">
        <f>VLOOKUP(Special[[#This Row],[No用]],SetNo[[No.用]:[vlookup 用]],2,FALSE)</f>
        <v>44</v>
      </c>
      <c r="B107">
        <f>IF(ROW()=2,1,IF(A106&lt;&gt;Special[[#This Row],[No]],1,IF(Special[[#This Row],[枝番用]]=0,B106,B106+1)))</f>
        <v>1</v>
      </c>
      <c r="C107">
        <f>IF(ROW()=2,1,IF(Special[[#This Row],[枝番用]]=1,1,C106+1))</f>
        <v>1</v>
      </c>
      <c r="D107" s="1" t="s">
        <v>759</v>
      </c>
      <c r="E107" s="1" t="s">
        <v>141</v>
      </c>
      <c r="F107" s="1" t="s">
        <v>77</v>
      </c>
      <c r="G107" s="1" t="s">
        <v>80</v>
      </c>
      <c r="H107" s="1" t="s">
        <v>136</v>
      </c>
      <c r="I107" s="1" t="s">
        <v>71</v>
      </c>
      <c r="J107">
        <v>1</v>
      </c>
      <c r="K107" t="s">
        <v>248</v>
      </c>
      <c r="L107" s="1" t="s">
        <v>195</v>
      </c>
      <c r="M107" s="1" t="s">
        <v>224</v>
      </c>
      <c r="N107">
        <v>39</v>
      </c>
      <c r="O107">
        <v>0</v>
      </c>
      <c r="P107">
        <v>49</v>
      </c>
      <c r="Q107">
        <v>0</v>
      </c>
      <c r="R107" s="1"/>
      <c r="S107">
        <v>70</v>
      </c>
      <c r="T107">
        <v>84.7</v>
      </c>
      <c r="U107">
        <v>80</v>
      </c>
      <c r="V107">
        <v>94.7</v>
      </c>
      <c r="W107" s="1" t="s">
        <v>879</v>
      </c>
      <c r="X107">
        <v>1</v>
      </c>
      <c r="Z107" s="1" t="s">
        <v>1025</v>
      </c>
      <c r="AA107" s="1" t="s">
        <v>1100</v>
      </c>
      <c r="AB107" t="str">
        <f>Special[[#This Row],[服装]]&amp;Special[[#This Row],[名前]]&amp;Special[[#This Row],[レアリティ]]</f>
        <v>文化祭2西谷夕ICONIC</v>
      </c>
      <c r="AC107">
        <f>IF((A106&amp;L106&amp;M106)&lt;&gt;(Special[[#This Row],[No]]&amp;L107&amp;M107),1,IF(Special[[#This Row],[追加属性]]="",1,0))</f>
        <v>1</v>
      </c>
    </row>
    <row r="108" spans="1:29" x14ac:dyDescent="0.25">
      <c r="A108">
        <f>VLOOKUP(Special[[#This Row],[No用]],SetNo[[No.用]:[vlookup 用]],2,FALSE)</f>
        <v>44</v>
      </c>
      <c r="B108">
        <f>IF(ROW()=2,1,IF(A107&lt;&gt;Special[[#This Row],[No]],1,IF(Special[[#This Row],[枝番用]]=0,B107,B107+1)))</f>
        <v>2</v>
      </c>
      <c r="C108">
        <f>IF(ROW()=2,1,IF(Special[[#This Row],[枝番用]]=1,1,C107+1))</f>
        <v>1</v>
      </c>
      <c r="D108" s="1" t="s">
        <v>759</v>
      </c>
      <c r="E108" s="1" t="s">
        <v>141</v>
      </c>
      <c r="F108" s="1" t="s">
        <v>77</v>
      </c>
      <c r="G108" s="1" t="s">
        <v>80</v>
      </c>
      <c r="H108" s="1" t="s">
        <v>136</v>
      </c>
      <c r="I108" s="1" t="s">
        <v>71</v>
      </c>
      <c r="J108">
        <v>1</v>
      </c>
      <c r="K108" t="s">
        <v>248</v>
      </c>
      <c r="L108" s="1" t="s">
        <v>767</v>
      </c>
      <c r="M108" s="1" t="s">
        <v>224</v>
      </c>
      <c r="N108">
        <v>39</v>
      </c>
      <c r="O108">
        <v>0</v>
      </c>
      <c r="P108">
        <v>49</v>
      </c>
      <c r="Q108">
        <v>0</v>
      </c>
      <c r="R108" t="s">
        <v>1098</v>
      </c>
      <c r="S108">
        <v>16.8</v>
      </c>
      <c r="T108">
        <v>58.94</v>
      </c>
      <c r="U108">
        <v>20</v>
      </c>
      <c r="V108">
        <v>69.98</v>
      </c>
      <c r="W108" t="s">
        <v>916</v>
      </c>
      <c r="X108">
        <v>1</v>
      </c>
      <c r="Z108" s="1" t="s">
        <v>1025</v>
      </c>
      <c r="AA108" s="1" t="s">
        <v>1100</v>
      </c>
      <c r="AB108" t="str">
        <f>Special[[#This Row],[服装]]&amp;Special[[#This Row],[名前]]&amp;Special[[#This Row],[レアリティ]]</f>
        <v>文化祭2西谷夕ICONIC</v>
      </c>
      <c r="AC108">
        <f>IF((A106&amp;L106&amp;M106)&lt;&gt;(Special[[#This Row],[No]]&amp;L108&amp;M108),1,IF(Special[[#This Row],[追加属性]]="",1,0))</f>
        <v>1</v>
      </c>
    </row>
    <row r="109" spans="1:29" x14ac:dyDescent="0.25">
      <c r="A109">
        <f>VLOOKUP(Special[[#This Row],[No用]],SetNo[[No.用]:[vlookup 用]],2,FALSE)</f>
        <v>44</v>
      </c>
      <c r="B109">
        <f>IF(ROW()=2,1,IF(A108&lt;&gt;Special[[#This Row],[No]],1,IF(Special[[#This Row],[枝番用]]=0,B108,B108+1)))</f>
        <v>3</v>
      </c>
      <c r="C109">
        <f>IF(ROW()=2,1,IF(Special[[#This Row],[枝番用]]=1,1,C108+1))</f>
        <v>1</v>
      </c>
      <c r="D109" s="1" t="s">
        <v>759</v>
      </c>
      <c r="E109" s="1" t="s">
        <v>141</v>
      </c>
      <c r="F109" s="1" t="s">
        <v>77</v>
      </c>
      <c r="G109" s="1" t="s">
        <v>80</v>
      </c>
      <c r="H109" s="1" t="s">
        <v>136</v>
      </c>
      <c r="I109" s="1" t="s">
        <v>71</v>
      </c>
      <c r="J109">
        <v>1</v>
      </c>
      <c r="K109" t="s">
        <v>248</v>
      </c>
      <c r="L109" s="1" t="s">
        <v>768</v>
      </c>
      <c r="M109" s="1" t="s">
        <v>224</v>
      </c>
      <c r="N109">
        <v>39</v>
      </c>
      <c r="O109">
        <v>0</v>
      </c>
      <c r="P109">
        <v>49</v>
      </c>
      <c r="Q109">
        <v>0</v>
      </c>
      <c r="S109">
        <v>3.35</v>
      </c>
      <c r="T109">
        <v>20.010000000000002</v>
      </c>
      <c r="U109">
        <v>5</v>
      </c>
      <c r="V109">
        <v>30.48</v>
      </c>
      <c r="W109" s="1" t="s">
        <v>918</v>
      </c>
      <c r="X109">
        <v>2</v>
      </c>
      <c r="Y109" s="1" t="s">
        <v>142</v>
      </c>
      <c r="Z109" s="1" t="s">
        <v>987</v>
      </c>
      <c r="AA109" s="1"/>
      <c r="AB109" t="str">
        <f>Special[[#This Row],[服装]]&amp;Special[[#This Row],[名前]]&amp;Special[[#This Row],[レアリティ]]</f>
        <v>文化祭2西谷夕ICONIC</v>
      </c>
      <c r="AC109">
        <f>IF((A108&amp;L108&amp;M108)&lt;&gt;(Special[[#This Row],[No]]&amp;L109&amp;M109),1,IF(Special[[#This Row],[追加属性]]="",1,0))</f>
        <v>1</v>
      </c>
    </row>
    <row r="110" spans="1:29" x14ac:dyDescent="0.25">
      <c r="A110">
        <f>VLOOKUP(Special[[#This Row],[No用]],SetNo[[No.用]:[vlookup 用]],2,FALSE)</f>
        <v>44</v>
      </c>
      <c r="B110">
        <f>IF(ROW()=2,1,IF(A109&lt;&gt;Special[[#This Row],[No]],1,IF(Special[[#This Row],[枝番用]]=0,B109,B109+1)))</f>
        <v>3</v>
      </c>
      <c r="C110">
        <f>IF(ROW()=2,1,IF(Special[[#This Row],[枝番用]]=1,1,C109+1))</f>
        <v>2</v>
      </c>
      <c r="D110" s="1" t="s">
        <v>759</v>
      </c>
      <c r="E110" s="1" t="s">
        <v>141</v>
      </c>
      <c r="F110" s="1" t="s">
        <v>77</v>
      </c>
      <c r="G110" s="1" t="s">
        <v>80</v>
      </c>
      <c r="H110" s="1" t="s">
        <v>136</v>
      </c>
      <c r="I110" s="1" t="s">
        <v>71</v>
      </c>
      <c r="J110">
        <v>1</v>
      </c>
      <c r="K110" t="s">
        <v>248</v>
      </c>
      <c r="L110" s="1" t="s">
        <v>586</v>
      </c>
      <c r="M110" s="1" t="s">
        <v>224</v>
      </c>
      <c r="N110">
        <v>39</v>
      </c>
      <c r="O110">
        <v>0</v>
      </c>
      <c r="P110">
        <v>49</v>
      </c>
      <c r="Q110">
        <v>0</v>
      </c>
      <c r="R110" s="1" t="s">
        <v>180</v>
      </c>
      <c r="S110">
        <v>3.35</v>
      </c>
      <c r="T110">
        <v>20.010000000000002</v>
      </c>
      <c r="U110">
        <v>5</v>
      </c>
      <c r="V110">
        <v>30.48</v>
      </c>
      <c r="W110" s="1" t="s">
        <v>995</v>
      </c>
      <c r="X110">
        <v>2</v>
      </c>
      <c r="Y110" s="1" t="s">
        <v>142</v>
      </c>
      <c r="Z110" s="1" t="s">
        <v>987</v>
      </c>
      <c r="AA110" s="1"/>
      <c r="AB110" t="str">
        <f>Special[[#This Row],[服装]]&amp;Special[[#This Row],[名前]]&amp;Special[[#This Row],[レアリティ]]</f>
        <v>文化祭2西谷夕ICONIC</v>
      </c>
      <c r="AC110">
        <f>IF((A109&amp;L109&amp;M109)&lt;&gt;(Special[[#This Row],[No]]&amp;L110&amp;M110),1,IF(Special[[#This Row],[追加属性]]="",1,0))</f>
        <v>0</v>
      </c>
    </row>
    <row r="111" spans="1:29" x14ac:dyDescent="0.25">
      <c r="A111">
        <f>VLOOKUP(Special[[#This Row],[No用]],SetNo[[No.用]:[vlookup 用]],2,FALSE)</f>
        <v>45</v>
      </c>
      <c r="B111">
        <f>IF(ROW()=2,1,IF(A110&lt;&gt;Special[[#This Row],[No]],1,IF(Special[[#This Row],[枝番用]]=0,B110,B110+1)))</f>
        <v>1</v>
      </c>
      <c r="C111">
        <f>IF(ROW()=2,1,IF(Special[[#This Row],[枝番用]]=1,1,C110+1))</f>
        <v>1</v>
      </c>
      <c r="D111" s="1" t="s">
        <v>871</v>
      </c>
      <c r="E111" s="1" t="s">
        <v>141</v>
      </c>
      <c r="F111" s="1" t="s">
        <v>73</v>
      </c>
      <c r="G111" s="1" t="s">
        <v>80</v>
      </c>
      <c r="H111" s="1" t="s">
        <v>136</v>
      </c>
      <c r="I111" s="1" t="s">
        <v>71</v>
      </c>
      <c r="J111">
        <v>1</v>
      </c>
      <c r="K111" t="s">
        <v>248</v>
      </c>
      <c r="L111" s="1" t="s">
        <v>258</v>
      </c>
      <c r="M111" s="1" t="s">
        <v>224</v>
      </c>
      <c r="N111">
        <v>40</v>
      </c>
      <c r="O111">
        <v>0</v>
      </c>
      <c r="P111">
        <v>50</v>
      </c>
      <c r="Q111">
        <v>0</v>
      </c>
      <c r="S111">
        <v>20</v>
      </c>
      <c r="T111">
        <v>79.78</v>
      </c>
      <c r="U111">
        <v>22.5</v>
      </c>
      <c r="V111">
        <v>89.14</v>
      </c>
      <c r="W111" s="1" t="s">
        <v>852</v>
      </c>
      <c r="Y111" s="1"/>
      <c r="Z111" s="1" t="s">
        <v>869</v>
      </c>
      <c r="AA111" s="1"/>
      <c r="AB111" t="str">
        <f>Special[[#This Row],[服装]]&amp;Special[[#This Row],[名前]]&amp;Special[[#This Row],[レアリティ]]</f>
        <v>2周年西谷夕ICONIC</v>
      </c>
      <c r="AC111">
        <f>IF((A110&amp;L110&amp;M110)&lt;&gt;(Special[[#This Row],[No]]&amp;L111&amp;M111),1,IF(Special[[#This Row],[追加属性]]="",1,0))</f>
        <v>1</v>
      </c>
    </row>
    <row r="112" spans="1:29" x14ac:dyDescent="0.25">
      <c r="A112">
        <f>VLOOKUP(Special[[#This Row],[No用]],SetNo[[No.用]:[vlookup 用]],2,FALSE)</f>
        <v>45</v>
      </c>
      <c r="B112">
        <f>IF(ROW()=2,1,IF(A111&lt;&gt;Special[[#This Row],[No]],1,IF(Special[[#This Row],[枝番用]]=0,B111,B111+1)))</f>
        <v>1</v>
      </c>
      <c r="C112">
        <f>IF(ROW()=2,1,IF(Special[[#This Row],[枝番用]]=1,1,C111+1))</f>
        <v>2</v>
      </c>
      <c r="D112" s="1" t="s">
        <v>871</v>
      </c>
      <c r="E112" s="1" t="s">
        <v>141</v>
      </c>
      <c r="F112" s="1" t="s">
        <v>73</v>
      </c>
      <c r="G112" s="1" t="s">
        <v>80</v>
      </c>
      <c r="H112" s="1" t="s">
        <v>136</v>
      </c>
      <c r="I112" s="1" t="s">
        <v>71</v>
      </c>
      <c r="J112">
        <v>1</v>
      </c>
      <c r="K112" t="s">
        <v>248</v>
      </c>
      <c r="L112" s="1" t="s">
        <v>258</v>
      </c>
      <c r="M112" s="1" t="s">
        <v>224</v>
      </c>
      <c r="N112">
        <v>40</v>
      </c>
      <c r="O112">
        <v>0</v>
      </c>
      <c r="P112">
        <v>50</v>
      </c>
      <c r="Q112">
        <v>0</v>
      </c>
      <c r="R112" s="1" t="s">
        <v>586</v>
      </c>
      <c r="S112">
        <v>4.2</v>
      </c>
      <c r="T112">
        <v>25.76</v>
      </c>
      <c r="U112">
        <v>5.8</v>
      </c>
      <c r="V112">
        <v>35.200000000000003</v>
      </c>
      <c r="W112" s="1" t="s">
        <v>852</v>
      </c>
      <c r="X112">
        <v>1</v>
      </c>
      <c r="Y112" s="1"/>
      <c r="Z112" s="1"/>
      <c r="AA112" s="1"/>
      <c r="AB112" t="str">
        <f>Special[[#This Row],[服装]]&amp;Special[[#This Row],[名前]]&amp;Special[[#This Row],[レアリティ]]</f>
        <v>2周年西谷夕ICONIC</v>
      </c>
      <c r="AC112">
        <f>IF((A111&amp;L111&amp;M111)&lt;&gt;(Special[[#This Row],[No]]&amp;L112&amp;M112),1,IF(Special[[#This Row],[追加属性]]="",1,0))</f>
        <v>0</v>
      </c>
    </row>
    <row r="113" spans="1:29" x14ac:dyDescent="0.25">
      <c r="A113">
        <f>VLOOKUP(Special[[#This Row],[No用]],SetNo[[No.用]:[vlookup 用]],2,FALSE)</f>
        <v>45</v>
      </c>
      <c r="B113">
        <f>IF(ROW()=2,1,IF(A112&lt;&gt;Special[[#This Row],[No]],1,IF(Special[[#This Row],[枝番用]]=0,B112,B112+1)))</f>
        <v>2</v>
      </c>
      <c r="C113">
        <f>IF(ROW()=2,1,IF(Special[[#This Row],[枝番用]]=1,1,C112+1))</f>
        <v>1</v>
      </c>
      <c r="D113" s="1" t="s">
        <v>871</v>
      </c>
      <c r="E113" s="1" t="s">
        <v>141</v>
      </c>
      <c r="F113" s="1" t="s">
        <v>73</v>
      </c>
      <c r="G113" s="1" t="s">
        <v>80</v>
      </c>
      <c r="H113" s="1" t="s">
        <v>136</v>
      </c>
      <c r="I113" s="1" t="s">
        <v>71</v>
      </c>
      <c r="J113">
        <v>1</v>
      </c>
      <c r="K113" t="s">
        <v>248</v>
      </c>
      <c r="L113" s="1" t="s">
        <v>195</v>
      </c>
      <c r="M113" s="1" t="s">
        <v>224</v>
      </c>
      <c r="N113">
        <v>50</v>
      </c>
      <c r="O113">
        <v>0</v>
      </c>
      <c r="P113">
        <v>50</v>
      </c>
      <c r="Q113">
        <v>0</v>
      </c>
      <c r="S113">
        <v>30</v>
      </c>
      <c r="T113">
        <v>44.7</v>
      </c>
      <c r="U113">
        <v>40</v>
      </c>
      <c r="V113">
        <v>54.7</v>
      </c>
      <c r="W113" s="1" t="s">
        <v>879</v>
      </c>
      <c r="X113">
        <v>2</v>
      </c>
      <c r="Y113" s="1"/>
      <c r="Z113" s="1" t="s">
        <v>1025</v>
      </c>
      <c r="AA113" s="1" t="s">
        <v>1102</v>
      </c>
      <c r="AB113" t="str">
        <f>Special[[#This Row],[服装]]&amp;Special[[#This Row],[名前]]&amp;Special[[#This Row],[レアリティ]]</f>
        <v>2周年西谷夕ICONIC</v>
      </c>
      <c r="AC113">
        <f>IF((A112&amp;L112&amp;M112)&lt;&gt;(Special[[#This Row],[No]]&amp;L113&amp;M113),1,IF(Special[[#This Row],[追加属性]]="",1,0))</f>
        <v>1</v>
      </c>
    </row>
    <row r="114" spans="1:29" x14ac:dyDescent="0.25">
      <c r="A114">
        <f>VLOOKUP(Special[[#This Row],[No用]],SetNo[[No.用]:[vlookup 用]],2,FALSE)</f>
        <v>45</v>
      </c>
      <c r="B114">
        <f>IF(ROW()=2,1,IF(A113&lt;&gt;Special[[#This Row],[No]],1,IF(Special[[#This Row],[枝番用]]=0,B113,B113+1)))</f>
        <v>2</v>
      </c>
      <c r="C114">
        <f>IF(ROW()=2,1,IF(Special[[#This Row],[枝番用]]=1,1,C113+1))</f>
        <v>2</v>
      </c>
      <c r="D114" s="1" t="s">
        <v>871</v>
      </c>
      <c r="E114" s="1" t="s">
        <v>141</v>
      </c>
      <c r="F114" s="1" t="s">
        <v>73</v>
      </c>
      <c r="G114" s="1" t="s">
        <v>80</v>
      </c>
      <c r="H114" s="1" t="s">
        <v>136</v>
      </c>
      <c r="I114" s="1" t="s">
        <v>71</v>
      </c>
      <c r="J114">
        <v>1</v>
      </c>
      <c r="K114" t="s">
        <v>248</v>
      </c>
      <c r="L114" s="1" t="s">
        <v>195</v>
      </c>
      <c r="M114" s="1" t="s">
        <v>224</v>
      </c>
      <c r="N114">
        <v>50</v>
      </c>
      <c r="O114">
        <v>0</v>
      </c>
      <c r="P114">
        <v>50</v>
      </c>
      <c r="Q114">
        <v>0</v>
      </c>
      <c r="R114" s="1" t="s">
        <v>586</v>
      </c>
      <c r="S114">
        <v>16.8</v>
      </c>
      <c r="T114">
        <v>58.94</v>
      </c>
      <c r="U114">
        <v>20</v>
      </c>
      <c r="V114">
        <v>69.98</v>
      </c>
      <c r="W114" s="1" t="s">
        <v>852</v>
      </c>
      <c r="X114">
        <v>2</v>
      </c>
      <c r="Y114" s="1"/>
      <c r="Z114" s="1" t="s">
        <v>1025</v>
      </c>
      <c r="AA114" s="1" t="s">
        <v>1102</v>
      </c>
      <c r="AB114" t="str">
        <f>Special[[#This Row],[服装]]&amp;Special[[#This Row],[名前]]&amp;Special[[#This Row],[レアリティ]]</f>
        <v>2周年西谷夕ICONIC</v>
      </c>
      <c r="AC114">
        <f>IF((A113&amp;L113&amp;M113)&lt;&gt;(Special[[#This Row],[No]]&amp;L114&amp;M114),1,IF(Special[[#This Row],[追加属性]]="",1,0))</f>
        <v>0</v>
      </c>
    </row>
    <row r="115" spans="1:29" x14ac:dyDescent="0.25">
      <c r="A115">
        <f>VLOOKUP(Special[[#This Row],[No用]],SetNo[[No.用]:[vlookup 用]],2,FALSE)</f>
        <v>46</v>
      </c>
      <c r="B115">
        <f>IF(ROW()=2,1,IF(A114&lt;&gt;Special[[#This Row],[No]],1,IF(Special[[#This Row],[枝番用]]=0,B114,B114+1)))</f>
        <v>1</v>
      </c>
      <c r="C115">
        <f>IF(ROW()=2,1,IF(Special[[#This Row],[枝番用]]=1,1,C114+1))</f>
        <v>1</v>
      </c>
      <c r="D115" s="1" t="s">
        <v>1031</v>
      </c>
      <c r="E115" s="1" t="s">
        <v>141</v>
      </c>
      <c r="F115" s="1" t="s">
        <v>90</v>
      </c>
      <c r="G115" s="1" t="s">
        <v>80</v>
      </c>
      <c r="H115" s="1" t="s">
        <v>136</v>
      </c>
      <c r="I115" s="1" t="s">
        <v>71</v>
      </c>
      <c r="J115">
        <v>1</v>
      </c>
      <c r="K115" t="s">
        <v>248</v>
      </c>
      <c r="L115" s="1" t="s">
        <v>195</v>
      </c>
      <c r="M115" s="1" t="s">
        <v>173</v>
      </c>
      <c r="N115">
        <v>35</v>
      </c>
      <c r="O115">
        <v>0</v>
      </c>
      <c r="P115">
        <v>0</v>
      </c>
      <c r="Q115">
        <v>0</v>
      </c>
      <c r="R115" s="1"/>
      <c r="S115">
        <v>18.75</v>
      </c>
      <c r="T115">
        <v>74.61</v>
      </c>
      <c r="U115">
        <v>0</v>
      </c>
      <c r="V115">
        <v>0</v>
      </c>
      <c r="W115" s="1" t="s">
        <v>837</v>
      </c>
      <c r="X115">
        <v>1</v>
      </c>
      <c r="Y115" s="1"/>
      <c r="Z115" s="1" t="s">
        <v>1025</v>
      </c>
      <c r="AB115" t="str">
        <f>Special[[#This Row],[服装]]&amp;Special[[#This Row],[名前]]&amp;Special[[#This Row],[レアリティ]]</f>
        <v>ハロウィン西谷夕ICONIC</v>
      </c>
      <c r="AC115">
        <f>IF((A114&amp;L114&amp;M114)&lt;&gt;(Special[[#This Row],[No]]&amp;L115&amp;M115),1,IF(Special[[#This Row],[追加属性]]="",1,0))</f>
        <v>1</v>
      </c>
    </row>
    <row r="116" spans="1:29" x14ac:dyDescent="0.25">
      <c r="A116">
        <f>VLOOKUP(Special[[#This Row],[No用]],SetNo[[No.用]:[vlookup 用]],2,FALSE)</f>
        <v>46</v>
      </c>
      <c r="B116">
        <f>IF(ROW()=2,1,IF(A115&lt;&gt;Special[[#This Row],[No]],1,IF(Special[[#This Row],[枝番用]]=0,B115,B115+1)))</f>
        <v>1</v>
      </c>
      <c r="C116">
        <f>IF(ROW()=2,1,IF(Special[[#This Row],[枝番用]]=1,1,C115+1))</f>
        <v>2</v>
      </c>
      <c r="D116" s="1" t="s">
        <v>1031</v>
      </c>
      <c r="E116" s="1" t="s">
        <v>141</v>
      </c>
      <c r="F116" s="1" t="s">
        <v>90</v>
      </c>
      <c r="G116" s="1" t="s">
        <v>80</v>
      </c>
      <c r="H116" s="1" t="s">
        <v>136</v>
      </c>
      <c r="I116" s="1" t="s">
        <v>71</v>
      </c>
      <c r="J116">
        <v>1</v>
      </c>
      <c r="K116" t="s">
        <v>248</v>
      </c>
      <c r="L116" s="1" t="s">
        <v>195</v>
      </c>
      <c r="M116" s="1" t="s">
        <v>173</v>
      </c>
      <c r="N116">
        <v>35</v>
      </c>
      <c r="O116">
        <v>0</v>
      </c>
      <c r="P116">
        <v>0</v>
      </c>
      <c r="Q116">
        <v>0</v>
      </c>
      <c r="R116" s="1" t="s">
        <v>586</v>
      </c>
      <c r="S116">
        <v>16.8</v>
      </c>
      <c r="T116">
        <v>58.94</v>
      </c>
      <c r="U116">
        <v>0</v>
      </c>
      <c r="V116">
        <v>0</v>
      </c>
      <c r="W116" s="1" t="s">
        <v>918</v>
      </c>
      <c r="X116">
        <v>1</v>
      </c>
      <c r="Y116" s="1"/>
      <c r="Z116" s="1" t="s">
        <v>1025</v>
      </c>
      <c r="AB116" t="str">
        <f>Special[[#This Row],[服装]]&amp;Special[[#This Row],[名前]]&amp;Special[[#This Row],[レアリティ]]</f>
        <v>ハロウィン西谷夕ICONIC</v>
      </c>
      <c r="AC116">
        <f>IF((A115&amp;L115&amp;M115)&lt;&gt;(Special[[#This Row],[No]]&amp;L116&amp;M116),1,IF(Special[[#This Row],[追加属性]]="",1,0))</f>
        <v>0</v>
      </c>
    </row>
    <row r="117" spans="1:29" x14ac:dyDescent="0.25">
      <c r="A117">
        <f>VLOOKUP(Special[[#This Row],[No用]],SetNo[[No.用]:[vlookup 用]],2,FALSE)</f>
        <v>46</v>
      </c>
      <c r="B117">
        <f>IF(ROW()=2,1,IF(A116&lt;&gt;Special[[#This Row],[No]],1,IF(Special[[#This Row],[枝番用]]=0,B116,B116+1)))</f>
        <v>2</v>
      </c>
      <c r="C117">
        <f>IF(ROW()=2,1,IF(Special[[#This Row],[枝番用]]=1,1,C116+1))</f>
        <v>1</v>
      </c>
      <c r="D117" s="1" t="s">
        <v>1031</v>
      </c>
      <c r="E117" s="1" t="s">
        <v>141</v>
      </c>
      <c r="F117" s="1" t="s">
        <v>90</v>
      </c>
      <c r="G117" s="1" t="s">
        <v>80</v>
      </c>
      <c r="H117" s="1" t="s">
        <v>136</v>
      </c>
      <c r="I117" s="1" t="s">
        <v>71</v>
      </c>
      <c r="J117">
        <v>1</v>
      </c>
      <c r="K117" t="s">
        <v>248</v>
      </c>
      <c r="L117" s="1" t="s">
        <v>586</v>
      </c>
      <c r="M117" s="1" t="s">
        <v>178</v>
      </c>
      <c r="N117">
        <v>29</v>
      </c>
      <c r="O117">
        <v>0</v>
      </c>
      <c r="P117">
        <v>0</v>
      </c>
      <c r="Q117">
        <v>0</v>
      </c>
      <c r="R117" s="1"/>
      <c r="S117">
        <v>3.35</v>
      </c>
      <c r="T117">
        <v>33.729999999999997</v>
      </c>
      <c r="W117" s="1" t="s">
        <v>898</v>
      </c>
      <c r="X117">
        <v>1</v>
      </c>
      <c r="Y117" s="1"/>
      <c r="AB117" t="str">
        <f>Special[[#This Row],[服装]]&amp;Special[[#This Row],[名前]]&amp;Special[[#This Row],[レアリティ]]</f>
        <v>ハロウィン西谷夕ICONIC</v>
      </c>
      <c r="AC117">
        <f>IF((A115&amp;L115&amp;M115)&lt;&gt;(Special[[#This Row],[No]]&amp;L117&amp;M117),1,IF(Special[[#This Row],[追加属性]]="",1,0))</f>
        <v>1</v>
      </c>
    </row>
    <row r="118" spans="1:29" x14ac:dyDescent="0.25">
      <c r="A118">
        <f>VLOOKUP(Special[[#This Row],[No用]],SetNo[[No.用]:[vlookup 用]],2,FALSE)</f>
        <v>46</v>
      </c>
      <c r="B118">
        <f>IF(ROW()=2,1,IF(A117&lt;&gt;Special[[#This Row],[No]],1,IF(Special[[#This Row],[枝番用]]=0,B117,B117+1)))</f>
        <v>3</v>
      </c>
      <c r="C118">
        <f>IF(ROW()=2,1,IF(Special[[#This Row],[枝番用]]=1,1,C117+1))</f>
        <v>1</v>
      </c>
      <c r="D118" s="1" t="s">
        <v>1031</v>
      </c>
      <c r="E118" s="1" t="s">
        <v>141</v>
      </c>
      <c r="F118" s="1" t="s">
        <v>90</v>
      </c>
      <c r="G118" s="1" t="s">
        <v>80</v>
      </c>
      <c r="H118" s="1" t="s">
        <v>136</v>
      </c>
      <c r="I118" s="1" t="s">
        <v>71</v>
      </c>
      <c r="J118">
        <v>1</v>
      </c>
      <c r="K118" t="s">
        <v>248</v>
      </c>
      <c r="L118" s="1" t="s">
        <v>765</v>
      </c>
      <c r="M118" s="1" t="s">
        <v>224</v>
      </c>
      <c r="N118">
        <v>41</v>
      </c>
      <c r="O118">
        <v>0</v>
      </c>
      <c r="P118">
        <v>51</v>
      </c>
      <c r="Q118">
        <v>0</v>
      </c>
      <c r="R118" s="1"/>
      <c r="S118">
        <v>5</v>
      </c>
      <c r="T118">
        <v>30.48</v>
      </c>
      <c r="U118">
        <v>6.65</v>
      </c>
      <c r="V118">
        <v>40.950000000000003</v>
      </c>
      <c r="W118" s="1" t="s">
        <v>907</v>
      </c>
      <c r="X118">
        <v>2</v>
      </c>
      <c r="Y118" s="1" t="s">
        <v>678</v>
      </c>
      <c r="Z118" s="1" t="s">
        <v>906</v>
      </c>
      <c r="AA118" s="19" t="s">
        <v>1076</v>
      </c>
      <c r="AB118" t="str">
        <f>Special[[#This Row],[服装]]&amp;Special[[#This Row],[名前]]&amp;Special[[#This Row],[レアリティ]]</f>
        <v>ハロウィン西谷夕ICONIC</v>
      </c>
      <c r="AC118">
        <f>IF((A117&amp;L117&amp;M117)&lt;&gt;(Special[[#This Row],[No]]&amp;L118&amp;M118),1,IF(Special[[#This Row],[追加属性]]="",1,0))</f>
        <v>1</v>
      </c>
    </row>
    <row r="119" spans="1:29" x14ac:dyDescent="0.25">
      <c r="A119">
        <f>VLOOKUP(Special[[#This Row],[No用]],SetNo[[No.用]:[vlookup 用]],2,FALSE)</f>
        <v>47</v>
      </c>
      <c r="B119">
        <f>IF(ROW()=2,1,IF(A118&lt;&gt;Special[[#This Row],[No]],1,IF(Special[[#This Row],[枝番用]]=0,B118,B118+1)))</f>
        <v>1</v>
      </c>
      <c r="C119">
        <f>IF(ROW()=2,1,IF(Special[[#This Row],[枝番用]]=1,1,C118+1))</f>
        <v>1</v>
      </c>
      <c r="D119" s="1" t="s">
        <v>1674</v>
      </c>
      <c r="E119" s="1" t="s">
        <v>141</v>
      </c>
      <c r="F119" s="1" t="s">
        <v>77</v>
      </c>
      <c r="G119" s="1" t="s">
        <v>80</v>
      </c>
      <c r="H119" s="1" t="s">
        <v>136</v>
      </c>
      <c r="I119" s="1" t="s">
        <v>71</v>
      </c>
      <c r="J119">
        <v>1</v>
      </c>
      <c r="K119" t="s">
        <v>248</v>
      </c>
      <c r="L119" s="1" t="s">
        <v>586</v>
      </c>
      <c r="M119" s="1" t="s">
        <v>173</v>
      </c>
      <c r="N119">
        <v>33</v>
      </c>
      <c r="O119">
        <v>0</v>
      </c>
      <c r="P119">
        <v>0</v>
      </c>
      <c r="Q119">
        <v>0</v>
      </c>
      <c r="R119" s="1"/>
      <c r="S119">
        <v>4.2</v>
      </c>
      <c r="T119">
        <v>42.42</v>
      </c>
      <c r="U119">
        <v>0</v>
      </c>
      <c r="V119">
        <v>0</v>
      </c>
      <c r="W119" s="1" t="s">
        <v>898</v>
      </c>
      <c r="X119">
        <v>1</v>
      </c>
      <c r="Y119" s="1"/>
      <c r="Z119" s="1"/>
      <c r="AA119" s="19"/>
      <c r="AB119" t="str">
        <f>Special[[#This Row],[服装]]&amp;Special[[#This Row],[名前]]&amp;Special[[#This Row],[レアリティ]]</f>
        <v>思い出西谷夕ICONIC</v>
      </c>
      <c r="AC119">
        <f>IF((A118&amp;L118&amp;M118)&lt;&gt;(Special[[#This Row],[No]]&amp;L119&amp;M119),1,IF(Special[[#This Row],[追加属性]]="",1,0))</f>
        <v>1</v>
      </c>
    </row>
    <row r="120" spans="1:29" x14ac:dyDescent="0.25">
      <c r="A120">
        <f>VLOOKUP(Special[[#This Row],[No用]],SetNo[[No.用]:[vlookup 用]],2,FALSE)</f>
        <v>47</v>
      </c>
      <c r="B120">
        <f>IF(ROW()=2,1,IF(A119&lt;&gt;Special[[#This Row],[No]],1,IF(Special[[#This Row],[枝番用]]=0,B119,B119+1)))</f>
        <v>2</v>
      </c>
      <c r="C120">
        <f>IF(ROW()=2,1,IF(Special[[#This Row],[枝番用]]=1,1,C119+1))</f>
        <v>1</v>
      </c>
      <c r="D120" s="1" t="s">
        <v>1674</v>
      </c>
      <c r="E120" s="1" t="s">
        <v>141</v>
      </c>
      <c r="F120" s="1" t="s">
        <v>77</v>
      </c>
      <c r="G120" s="1" t="s">
        <v>80</v>
      </c>
      <c r="H120" s="1" t="s">
        <v>136</v>
      </c>
      <c r="I120" s="1" t="s">
        <v>71</v>
      </c>
      <c r="J120">
        <v>1</v>
      </c>
      <c r="K120" t="s">
        <v>248</v>
      </c>
      <c r="L120" s="1" t="s">
        <v>195</v>
      </c>
      <c r="M120" s="1" t="s">
        <v>224</v>
      </c>
      <c r="N120">
        <v>42</v>
      </c>
      <c r="O120">
        <v>0</v>
      </c>
      <c r="P120">
        <v>52</v>
      </c>
      <c r="Q120">
        <v>0</v>
      </c>
      <c r="R120" s="1"/>
      <c r="S120">
        <v>30</v>
      </c>
      <c r="T120">
        <v>44.7</v>
      </c>
      <c r="U120">
        <v>40</v>
      </c>
      <c r="V120">
        <v>54.7</v>
      </c>
      <c r="W120" s="1" t="s">
        <v>879</v>
      </c>
      <c r="X120">
        <v>2</v>
      </c>
      <c r="Y120" s="1"/>
      <c r="Z120" s="1" t="s">
        <v>1700</v>
      </c>
      <c r="AA120" s="19" t="s">
        <v>1699</v>
      </c>
      <c r="AB120" t="str">
        <f>Special[[#This Row],[服装]]&amp;Special[[#This Row],[名前]]&amp;Special[[#This Row],[レアリティ]]</f>
        <v>思い出西谷夕ICONIC</v>
      </c>
      <c r="AC120">
        <f>IF((A119&amp;L119&amp;M119)&lt;&gt;(Special[[#This Row],[No]]&amp;L120&amp;M120),1,IF(Special[[#This Row],[追加属性]]="",1,0))</f>
        <v>1</v>
      </c>
    </row>
    <row r="121" spans="1:29" x14ac:dyDescent="0.25">
      <c r="A121">
        <f>VLOOKUP(Special[[#This Row],[No用]],SetNo[[No.用]:[vlookup 用]],2,FALSE)</f>
        <v>47</v>
      </c>
      <c r="B121">
        <f>IF(ROW()=2,1,IF(A120&lt;&gt;Special[[#This Row],[No]],1,IF(Special[[#This Row],[枝番用]]=0,B120,B120+1)))</f>
        <v>2</v>
      </c>
      <c r="C121">
        <f>IF(ROW()=2,1,IF(Special[[#This Row],[枝番用]]=1,1,C120+1))</f>
        <v>2</v>
      </c>
      <c r="D121" s="1" t="s">
        <v>1674</v>
      </c>
      <c r="E121" s="1" t="s">
        <v>141</v>
      </c>
      <c r="F121" s="1" t="s">
        <v>77</v>
      </c>
      <c r="G121" s="1" t="s">
        <v>80</v>
      </c>
      <c r="H121" s="1" t="s">
        <v>136</v>
      </c>
      <c r="I121" s="1" t="s">
        <v>71</v>
      </c>
      <c r="J121">
        <v>1</v>
      </c>
      <c r="K121" t="s">
        <v>248</v>
      </c>
      <c r="L121" s="1" t="s">
        <v>195</v>
      </c>
      <c r="M121" s="1" t="s">
        <v>224</v>
      </c>
      <c r="N121">
        <v>42</v>
      </c>
      <c r="O121">
        <v>0</v>
      </c>
      <c r="P121">
        <v>52</v>
      </c>
      <c r="Q121">
        <v>0</v>
      </c>
      <c r="R121" s="1" t="s">
        <v>586</v>
      </c>
      <c r="S121">
        <v>16.8</v>
      </c>
      <c r="T121">
        <v>58.94</v>
      </c>
      <c r="U121">
        <v>20</v>
      </c>
      <c r="V121">
        <v>69.98</v>
      </c>
      <c r="W121" s="1" t="s">
        <v>918</v>
      </c>
      <c r="X121">
        <v>2</v>
      </c>
      <c r="Y121" s="1"/>
      <c r="Z121" s="1" t="s">
        <v>1700</v>
      </c>
      <c r="AA121" s="19" t="s">
        <v>1699</v>
      </c>
      <c r="AB121" t="str">
        <f>Special[[#This Row],[服装]]&amp;Special[[#This Row],[名前]]&amp;Special[[#This Row],[レアリティ]]</f>
        <v>思い出西谷夕ICONIC</v>
      </c>
      <c r="AC121">
        <f>IF((A120&amp;L120&amp;M120)&lt;&gt;(Special[[#This Row],[No]]&amp;L121&amp;M121),1,IF(Special[[#This Row],[追加属性]]="",1,0))</f>
        <v>0</v>
      </c>
    </row>
    <row r="122" spans="1:29" x14ac:dyDescent="0.25">
      <c r="A122">
        <f>VLOOKUP(Special[[#This Row],[No用]],SetNo[[No.用]:[vlookup 用]],2,FALSE)</f>
        <v>48</v>
      </c>
      <c r="B122">
        <f>IF(ROW()=2,1,IF(A121&lt;&gt;Special[[#This Row],[No]],1,IF(Special[[#This Row],[枝番用]]=0,B121,B121+1)))</f>
        <v>1</v>
      </c>
      <c r="C122">
        <f>IF(ROW()=2,1,IF(Special[[#This Row],[枝番用]]=1,1,C121+1))</f>
        <v>1</v>
      </c>
      <c r="D122" t="s">
        <v>205</v>
      </c>
      <c r="E122" t="s">
        <v>142</v>
      </c>
      <c r="F122" t="s">
        <v>24</v>
      </c>
      <c r="G122" t="s">
        <v>25</v>
      </c>
      <c r="H122" t="s">
        <v>136</v>
      </c>
      <c r="I122" t="s">
        <v>71</v>
      </c>
      <c r="J122" s="1">
        <v>0</v>
      </c>
      <c r="K122" t="s">
        <v>248</v>
      </c>
      <c r="L122" t="s">
        <v>191</v>
      </c>
      <c r="M122" t="s">
        <v>162</v>
      </c>
      <c r="N122">
        <v>29</v>
      </c>
      <c r="O122">
        <v>0</v>
      </c>
      <c r="P122">
        <v>0</v>
      </c>
      <c r="Q122">
        <v>0</v>
      </c>
      <c r="W122" s="1" t="s">
        <v>1011</v>
      </c>
      <c r="X122">
        <v>0</v>
      </c>
      <c r="AB122" t="str">
        <f>Special[[#This Row],[服装]]&amp;Special[[#This Row],[名前]]&amp;Special[[#This Row],[レアリティ]]</f>
        <v>ユニフォーム田中龍之介ICONIC</v>
      </c>
      <c r="AC122">
        <f>IF((A114&amp;L114&amp;M114)&lt;&gt;(Special[[#This Row],[No]]&amp;L122&amp;M122),1,IF(Special[[#This Row],[追加属性]]="",1,0))</f>
        <v>1</v>
      </c>
    </row>
    <row r="123" spans="1:29" x14ac:dyDescent="0.25">
      <c r="A123">
        <f>VLOOKUP(Special[[#This Row],[No用]],SetNo[[No.用]:[vlookup 用]],2,FALSE)</f>
        <v>49</v>
      </c>
      <c r="B123">
        <f>IF(ROW()=2,1,IF(A122&lt;&gt;Special[[#This Row],[No]],1,IF(Special[[#This Row],[枝番用]]=0,B122,B122+1)))</f>
        <v>1</v>
      </c>
      <c r="C123">
        <f>IF(ROW()=2,1,IF(Special[[#This Row],[枝番用]]=1,1,C122+1))</f>
        <v>1</v>
      </c>
      <c r="D123" t="s">
        <v>149</v>
      </c>
      <c r="E123" t="s">
        <v>142</v>
      </c>
      <c r="F123" t="s">
        <v>28</v>
      </c>
      <c r="G123" t="s">
        <v>25</v>
      </c>
      <c r="H123" t="s">
        <v>136</v>
      </c>
      <c r="I123" t="s">
        <v>71</v>
      </c>
      <c r="J123" s="1">
        <v>0</v>
      </c>
      <c r="K123" t="s">
        <v>248</v>
      </c>
      <c r="L123" t="s">
        <v>191</v>
      </c>
      <c r="M123" t="s">
        <v>162</v>
      </c>
      <c r="N123">
        <v>29</v>
      </c>
      <c r="O123">
        <v>0</v>
      </c>
      <c r="P123">
        <v>0</v>
      </c>
      <c r="Q123">
        <v>0</v>
      </c>
      <c r="W123" s="1" t="s">
        <v>1011</v>
      </c>
      <c r="X123">
        <v>0</v>
      </c>
      <c r="AB123" t="str">
        <f>Special[[#This Row],[服装]]&amp;Special[[#This Row],[名前]]&amp;Special[[#This Row],[レアリティ]]</f>
        <v>制服田中龍之介ICONIC</v>
      </c>
      <c r="AC123">
        <f>IF((A122&amp;L122&amp;M122)&lt;&gt;(Special[[#This Row],[No]]&amp;L123&amp;M123),1,IF(Special[[#This Row],[追加属性]]="",1,0))</f>
        <v>1</v>
      </c>
    </row>
    <row r="124" spans="1:29" x14ac:dyDescent="0.25">
      <c r="A124">
        <f>VLOOKUP(Special[[#This Row],[No用]],SetNo[[No.用]:[vlookup 用]],2,FALSE)</f>
        <v>49</v>
      </c>
      <c r="B124">
        <f>IF(ROW()=2,1,IF(A123&lt;&gt;Special[[#This Row],[No]],1,IF(Special[[#This Row],[枝番用]]=0,B123,B123+1)))</f>
        <v>2</v>
      </c>
      <c r="C124">
        <f>IF(ROW()=2,1,IF(Special[[#This Row],[枝番用]]=1,1,C123+1))</f>
        <v>1</v>
      </c>
      <c r="D124" t="s">
        <v>149</v>
      </c>
      <c r="E124" t="s">
        <v>142</v>
      </c>
      <c r="F124" t="s">
        <v>28</v>
      </c>
      <c r="G124" t="s">
        <v>25</v>
      </c>
      <c r="H124" t="s">
        <v>136</v>
      </c>
      <c r="I124" t="s">
        <v>71</v>
      </c>
      <c r="J124">
        <v>1</v>
      </c>
      <c r="K124" t="s">
        <v>248</v>
      </c>
      <c r="L124" s="1" t="s">
        <v>591</v>
      </c>
      <c r="M124" t="s">
        <v>224</v>
      </c>
      <c r="N124">
        <v>37</v>
      </c>
      <c r="O124">
        <v>0</v>
      </c>
      <c r="P124">
        <v>45</v>
      </c>
      <c r="Q124">
        <v>0</v>
      </c>
      <c r="S124">
        <v>3.35</v>
      </c>
      <c r="T124">
        <v>33.729999999999997</v>
      </c>
      <c r="U124">
        <v>5</v>
      </c>
      <c r="V124">
        <v>50.08</v>
      </c>
      <c r="W124" s="1" t="s">
        <v>864</v>
      </c>
      <c r="X124">
        <v>1</v>
      </c>
      <c r="AA124" s="1" t="s">
        <v>1227</v>
      </c>
      <c r="AB124" t="str">
        <f>Special[[#This Row],[服装]]&amp;Special[[#This Row],[名前]]&amp;Special[[#This Row],[レアリティ]]</f>
        <v>制服田中龍之介ICONIC</v>
      </c>
      <c r="AC124">
        <f>IF((A123&amp;L123&amp;M123)&lt;&gt;(Special[[#This Row],[No]]&amp;L124&amp;M124),1,IF(Special[[#This Row],[追加属性]]="",1,0))</f>
        <v>1</v>
      </c>
    </row>
    <row r="125" spans="1:29" x14ac:dyDescent="0.25">
      <c r="A125">
        <f>VLOOKUP(Special[[#This Row],[No用]],SetNo[[No.用]:[vlookup 用]],2,FALSE)</f>
        <v>50</v>
      </c>
      <c r="B125">
        <f>IF(ROW()=2,1,IF(A124&lt;&gt;Special[[#This Row],[No]],1,IF(Special[[#This Row],[枝番用]]=0,B124,B124+1)))</f>
        <v>1</v>
      </c>
      <c r="C125">
        <f>IF(ROW()=2,1,IF(Special[[#This Row],[枝番用]]=1,1,C124+1))</f>
        <v>1</v>
      </c>
      <c r="D125" s="1" t="s">
        <v>589</v>
      </c>
      <c r="E125" s="1" t="s">
        <v>142</v>
      </c>
      <c r="F125" s="1" t="s">
        <v>73</v>
      </c>
      <c r="G125" t="s">
        <v>78</v>
      </c>
      <c r="H125" t="s">
        <v>136</v>
      </c>
      <c r="I125" t="s">
        <v>71</v>
      </c>
      <c r="J125" s="1">
        <v>0</v>
      </c>
      <c r="K125" t="s">
        <v>248</v>
      </c>
      <c r="L125" s="1" t="s">
        <v>191</v>
      </c>
      <c r="M125" s="1" t="s">
        <v>162</v>
      </c>
      <c r="N125">
        <v>29</v>
      </c>
      <c r="O125">
        <v>0</v>
      </c>
      <c r="P125">
        <v>0</v>
      </c>
      <c r="Q125">
        <v>0</v>
      </c>
      <c r="W125" s="1" t="s">
        <v>1011</v>
      </c>
      <c r="X125">
        <v>0</v>
      </c>
      <c r="AB125" t="str">
        <f>Special[[#This Row],[服装]]&amp;Special[[#This Row],[名前]]&amp;Special[[#This Row],[レアリティ]]</f>
        <v>新年田中龍之介ICONIC</v>
      </c>
      <c r="AC125">
        <f>IF((A124&amp;L124&amp;M124)&lt;&gt;(Special[[#This Row],[No]]&amp;L125&amp;M125),1,IF(Special[[#This Row],[追加属性]]="",1,0))</f>
        <v>1</v>
      </c>
    </row>
    <row r="126" spans="1:29" x14ac:dyDescent="0.25">
      <c r="A126">
        <f>VLOOKUP(Special[[#This Row],[No用]],SetNo[[No.用]:[vlookup 用]],2,FALSE)</f>
        <v>50</v>
      </c>
      <c r="B126">
        <f>IF(ROW()=2,1,IF(A125&lt;&gt;Special[[#This Row],[No]],1,IF(Special[[#This Row],[枝番用]]=0,B125,B125+1)))</f>
        <v>2</v>
      </c>
      <c r="C126">
        <f>IF(ROW()=2,1,IF(Special[[#This Row],[枝番用]]=1,1,C125+1))</f>
        <v>1</v>
      </c>
      <c r="D126" s="1" t="s">
        <v>589</v>
      </c>
      <c r="E126" s="1" t="s">
        <v>142</v>
      </c>
      <c r="F126" s="1" t="s">
        <v>73</v>
      </c>
      <c r="G126" t="s">
        <v>78</v>
      </c>
      <c r="H126" t="s">
        <v>136</v>
      </c>
      <c r="I126" t="s">
        <v>71</v>
      </c>
      <c r="J126">
        <v>1</v>
      </c>
      <c r="K126" t="s">
        <v>248</v>
      </c>
      <c r="L126" s="1" t="s">
        <v>180</v>
      </c>
      <c r="M126" s="1" t="s">
        <v>224</v>
      </c>
      <c r="N126">
        <v>34</v>
      </c>
      <c r="O126">
        <v>0</v>
      </c>
      <c r="P126">
        <v>42</v>
      </c>
      <c r="Q126">
        <v>0</v>
      </c>
      <c r="S126">
        <v>3.35</v>
      </c>
      <c r="T126">
        <v>20.010000000000002</v>
      </c>
      <c r="U126">
        <v>5</v>
      </c>
      <c r="V126">
        <v>30.48</v>
      </c>
      <c r="W126" s="1" t="s">
        <v>852</v>
      </c>
      <c r="X126">
        <v>2</v>
      </c>
      <c r="Y126" s="1" t="s">
        <v>590</v>
      </c>
      <c r="Z126" s="1" t="s">
        <v>909</v>
      </c>
      <c r="AA126" s="1" t="s">
        <v>1229</v>
      </c>
      <c r="AB126" t="str">
        <f>Special[[#This Row],[服装]]&amp;Special[[#This Row],[名前]]&amp;Special[[#This Row],[レアリティ]]</f>
        <v>新年田中龍之介ICONIC</v>
      </c>
      <c r="AC126">
        <f>IF((A125&amp;L125&amp;M125)&lt;&gt;(Special[[#This Row],[No]]&amp;L126&amp;M126),1,IF(Special[[#This Row],[追加属性]]="",1,0))</f>
        <v>1</v>
      </c>
    </row>
    <row r="127" spans="1:29" x14ac:dyDescent="0.25">
      <c r="A127">
        <f>VLOOKUP(Special[[#This Row],[No用]],SetNo[[No.用]:[vlookup 用]],2,FALSE)</f>
        <v>51</v>
      </c>
      <c r="B127">
        <f>IF(ROW()=2,1,IF(A126&lt;&gt;Special[[#This Row],[No]],1,IF(Special[[#This Row],[枝番用]]=0,B126,B126+1)))</f>
        <v>1</v>
      </c>
      <c r="C127">
        <f>IF(ROW()=2,1,IF(Special[[#This Row],[枝番用]]=1,1,C126+1))</f>
        <v>1</v>
      </c>
      <c r="D127" s="1" t="s">
        <v>629</v>
      </c>
      <c r="E127" s="1" t="s">
        <v>213</v>
      </c>
      <c r="F127" s="1" t="s">
        <v>24</v>
      </c>
      <c r="G127" t="s">
        <v>25</v>
      </c>
      <c r="H127" t="s">
        <v>153</v>
      </c>
      <c r="I127" t="s">
        <v>71</v>
      </c>
      <c r="J127" s="1">
        <v>0</v>
      </c>
      <c r="K127" t="s">
        <v>248</v>
      </c>
      <c r="L127" s="1" t="s">
        <v>191</v>
      </c>
      <c r="M127" s="1" t="s">
        <v>162</v>
      </c>
      <c r="N127">
        <v>29</v>
      </c>
      <c r="O127">
        <v>0</v>
      </c>
      <c r="P127">
        <v>0</v>
      </c>
      <c r="Q127">
        <v>0</v>
      </c>
      <c r="W127" s="1" t="s">
        <v>1011</v>
      </c>
      <c r="X127">
        <v>0</v>
      </c>
      <c r="AB127" t="str">
        <f>Special[[#This Row],[服装]]&amp;Special[[#This Row],[名前]]&amp;Special[[#This Row],[レアリティ]]</f>
        <v>RPG田中龍之介ICONIC</v>
      </c>
      <c r="AC127">
        <f>IF((A126&amp;L126&amp;M126)&lt;&gt;(Special[[#This Row],[No]]&amp;L127&amp;M127),1,IF(Special[[#This Row],[追加属性]]="",1,0))</f>
        <v>1</v>
      </c>
    </row>
    <row r="128" spans="1:29" x14ac:dyDescent="0.25">
      <c r="A128">
        <f>VLOOKUP(Special[[#This Row],[No用]],SetNo[[No.用]:[vlookup 用]],2,FALSE)</f>
        <v>51</v>
      </c>
      <c r="B128">
        <f>IF(ROW()=2,1,IF(A127&lt;&gt;Special[[#This Row],[No]],1,IF(Special[[#This Row],[枝番用]]=0,B127,B127+1)))</f>
        <v>2</v>
      </c>
      <c r="C128">
        <f>IF(ROW()=2,1,IF(Special[[#This Row],[枝番用]]=1,1,C127+1))</f>
        <v>1</v>
      </c>
      <c r="D128" s="1" t="s">
        <v>629</v>
      </c>
      <c r="E128" s="1" t="s">
        <v>213</v>
      </c>
      <c r="F128" s="1" t="s">
        <v>24</v>
      </c>
      <c r="G128" t="s">
        <v>25</v>
      </c>
      <c r="H128" t="s">
        <v>153</v>
      </c>
      <c r="I128" t="s">
        <v>71</v>
      </c>
      <c r="J128">
        <v>1</v>
      </c>
      <c r="K128" t="s">
        <v>248</v>
      </c>
      <c r="L128" s="1" t="s">
        <v>591</v>
      </c>
      <c r="M128" s="1" t="s">
        <v>224</v>
      </c>
      <c r="N128">
        <v>34</v>
      </c>
      <c r="O128">
        <v>0</v>
      </c>
      <c r="P128">
        <v>42</v>
      </c>
      <c r="Q128">
        <v>0</v>
      </c>
      <c r="S128">
        <v>3.35</v>
      </c>
      <c r="T128">
        <v>20.010000000000002</v>
      </c>
      <c r="U128">
        <v>5</v>
      </c>
      <c r="V128">
        <v>30.48</v>
      </c>
      <c r="W128" s="1" t="s">
        <v>837</v>
      </c>
      <c r="X128">
        <v>2</v>
      </c>
      <c r="AA128" s="1" t="s">
        <v>1230</v>
      </c>
      <c r="AB128" t="str">
        <f>Special[[#This Row],[服装]]&amp;Special[[#This Row],[名前]]&amp;Special[[#This Row],[レアリティ]]</f>
        <v>RPG田中龍之介ICONIC</v>
      </c>
      <c r="AC128">
        <f>IF((A127&amp;L127&amp;M127)&lt;&gt;(Special[[#This Row],[No]]&amp;L128&amp;M128),1,IF(Special[[#This Row],[追加属性]]="",1,0))</f>
        <v>1</v>
      </c>
    </row>
    <row r="129" spans="1:29" x14ac:dyDescent="0.25">
      <c r="A129">
        <f>VLOOKUP(Special[[#This Row],[No用]],SetNo[[No.用]:[vlookup 用]],2,FALSE)</f>
        <v>52</v>
      </c>
      <c r="B129">
        <f>IF(ROW()=2,1,IF(A128&lt;&gt;Special[[#This Row],[No]],1,IF(Special[[#This Row],[枝番用]]=0,B128,B128+1)))</f>
        <v>1</v>
      </c>
      <c r="C129">
        <f>IF(ROW()=2,1,IF(Special[[#This Row],[枝番用]]=1,1,C128+1))</f>
        <v>1</v>
      </c>
      <c r="D129" s="1" t="s">
        <v>732</v>
      </c>
      <c r="E129" s="1" t="s">
        <v>142</v>
      </c>
      <c r="F129" s="1" t="s">
        <v>90</v>
      </c>
      <c r="G129" s="1" t="s">
        <v>78</v>
      </c>
      <c r="H129" s="1" t="s">
        <v>136</v>
      </c>
      <c r="I129" s="1" t="s">
        <v>71</v>
      </c>
      <c r="J129" s="1">
        <v>0</v>
      </c>
      <c r="K129" t="s">
        <v>248</v>
      </c>
      <c r="L129" s="1" t="s">
        <v>191</v>
      </c>
      <c r="M129" s="1" t="s">
        <v>162</v>
      </c>
      <c r="N129">
        <v>29</v>
      </c>
      <c r="O129">
        <v>0</v>
      </c>
      <c r="P129">
        <v>0</v>
      </c>
      <c r="Q129">
        <v>0</v>
      </c>
      <c r="W129" s="1" t="s">
        <v>1011</v>
      </c>
      <c r="X129">
        <v>0</v>
      </c>
      <c r="AB129" t="str">
        <f>Special[[#This Row],[服装]]&amp;Special[[#This Row],[名前]]&amp;Special[[#This Row],[レアリティ]]</f>
        <v>仮装田中龍之介ICONIC</v>
      </c>
      <c r="AC129">
        <f>IF((A128&amp;L128&amp;M128)&lt;&gt;(Special[[#This Row],[No]]&amp;L129&amp;M129),1,IF(Special[[#This Row],[追加属性]]="",1,0))</f>
        <v>1</v>
      </c>
    </row>
    <row r="130" spans="1:29" x14ac:dyDescent="0.25">
      <c r="A130">
        <f>VLOOKUP(Special[[#This Row],[No用]],SetNo[[No.用]:[vlookup 用]],2,FALSE)</f>
        <v>52</v>
      </c>
      <c r="B130">
        <f>IF(ROW()=2,1,IF(A129&lt;&gt;Special[[#This Row],[No]],1,IF(Special[[#This Row],[枝番用]]=0,B129,B129+1)))</f>
        <v>2</v>
      </c>
      <c r="C130">
        <f>IF(ROW()=2,1,IF(Special[[#This Row],[枝番用]]=1,1,C129+1))</f>
        <v>1</v>
      </c>
      <c r="D130" s="1" t="s">
        <v>732</v>
      </c>
      <c r="E130" s="1" t="s">
        <v>142</v>
      </c>
      <c r="F130" s="1" t="s">
        <v>90</v>
      </c>
      <c r="G130" s="1" t="s">
        <v>78</v>
      </c>
      <c r="H130" s="1" t="s">
        <v>136</v>
      </c>
      <c r="I130" s="1" t="s">
        <v>71</v>
      </c>
      <c r="J130">
        <v>1</v>
      </c>
      <c r="K130" t="s">
        <v>248</v>
      </c>
      <c r="L130" s="1" t="s">
        <v>180</v>
      </c>
      <c r="M130" s="1" t="s">
        <v>162</v>
      </c>
      <c r="N130">
        <v>29</v>
      </c>
      <c r="O130">
        <v>0</v>
      </c>
      <c r="P130">
        <v>0</v>
      </c>
      <c r="Q130">
        <v>0</v>
      </c>
      <c r="S130">
        <v>2.5</v>
      </c>
      <c r="T130">
        <v>15.24</v>
      </c>
      <c r="W130" s="1" t="s">
        <v>852</v>
      </c>
      <c r="X130">
        <v>1</v>
      </c>
      <c r="AB130" t="str">
        <f>Special[[#This Row],[服装]]&amp;Special[[#This Row],[名前]]&amp;Special[[#This Row],[レアリティ]]</f>
        <v>仮装田中龍之介ICONIC</v>
      </c>
      <c r="AC130">
        <f>IF((A129&amp;L129&amp;M129)&lt;&gt;(Special[[#This Row],[No]]&amp;L130&amp;M130),1,IF(Special[[#This Row],[追加属性]]="",1,0))</f>
        <v>1</v>
      </c>
    </row>
    <row r="131" spans="1:29" x14ac:dyDescent="0.25">
      <c r="A131">
        <f>VLOOKUP(Special[[#This Row],[No用]],SetNo[[No.用]:[vlookup 用]],2,FALSE)</f>
        <v>52</v>
      </c>
      <c r="B131">
        <f>IF(ROW()=2,1,IF(A130&lt;&gt;Special[[#This Row],[No]],1,IF(Special[[#This Row],[枝番用]]=0,B130,B130+1)))</f>
        <v>3</v>
      </c>
      <c r="C131">
        <f>IF(ROW()=2,1,IF(Special[[#This Row],[枝番用]]=1,1,C130+1))</f>
        <v>1</v>
      </c>
      <c r="D131" s="1" t="s">
        <v>732</v>
      </c>
      <c r="E131" s="1" t="s">
        <v>142</v>
      </c>
      <c r="F131" s="1" t="s">
        <v>90</v>
      </c>
      <c r="G131" s="1" t="s">
        <v>78</v>
      </c>
      <c r="H131" s="1" t="s">
        <v>136</v>
      </c>
      <c r="I131" s="1" t="s">
        <v>71</v>
      </c>
      <c r="J131">
        <v>1</v>
      </c>
      <c r="K131" t="s">
        <v>248</v>
      </c>
      <c r="L131" s="1" t="s">
        <v>850</v>
      </c>
      <c r="M131" s="1" t="s">
        <v>224</v>
      </c>
      <c r="N131">
        <v>34</v>
      </c>
      <c r="O131">
        <v>0</v>
      </c>
      <c r="P131">
        <v>44</v>
      </c>
      <c r="Q131">
        <v>0</v>
      </c>
      <c r="S131">
        <v>4.2</v>
      </c>
      <c r="T131">
        <v>25.76</v>
      </c>
      <c r="U131">
        <v>5.8</v>
      </c>
      <c r="V131">
        <v>35.200000000000003</v>
      </c>
      <c r="W131" s="1" t="s">
        <v>849</v>
      </c>
      <c r="X131">
        <v>1</v>
      </c>
      <c r="Y131" s="1" t="s">
        <v>139</v>
      </c>
      <c r="Z131" s="1" t="s">
        <v>844</v>
      </c>
      <c r="AA131" s="1" t="s">
        <v>1231</v>
      </c>
      <c r="AB131" t="str">
        <f>Special[[#This Row],[服装]]&amp;Special[[#This Row],[名前]]&amp;Special[[#This Row],[レアリティ]]</f>
        <v>仮装田中龍之介ICONIC</v>
      </c>
      <c r="AC131">
        <f>IF((A130&amp;L130&amp;M130)&lt;&gt;(Special[[#This Row],[No]]&amp;L131&amp;M131),1,IF(Special[[#This Row],[追加属性]]="",1,0))</f>
        <v>1</v>
      </c>
    </row>
    <row r="132" spans="1:29" x14ac:dyDescent="0.25">
      <c r="A132">
        <f>VLOOKUP(Special[[#This Row],[No用]],SetNo[[No.用]:[vlookup 用]],2,FALSE)</f>
        <v>53</v>
      </c>
      <c r="B132">
        <f>IF(ROW()=2,1,IF(A131&lt;&gt;Special[[#This Row],[No]],1,IF(Special[[#This Row],[枝番用]]=0,B131,B131+1)))</f>
        <v>1</v>
      </c>
      <c r="C132">
        <f>IF(ROW()=2,1,IF(Special[[#This Row],[枝番用]]=1,1,C131+1))</f>
        <v>1</v>
      </c>
      <c r="D132" s="1" t="s">
        <v>1183</v>
      </c>
      <c r="E132" s="1" t="s">
        <v>142</v>
      </c>
      <c r="F132" s="1" t="s">
        <v>73</v>
      </c>
      <c r="G132" s="1" t="s">
        <v>78</v>
      </c>
      <c r="H132" s="1" t="s">
        <v>136</v>
      </c>
      <c r="I132" s="1" t="s">
        <v>71</v>
      </c>
      <c r="J132" s="1">
        <v>0</v>
      </c>
      <c r="K132" t="s">
        <v>248</v>
      </c>
      <c r="L132" s="1" t="s">
        <v>191</v>
      </c>
      <c r="M132" s="1" t="s">
        <v>162</v>
      </c>
      <c r="N132">
        <v>29</v>
      </c>
      <c r="O132">
        <v>0</v>
      </c>
      <c r="P132">
        <v>0</v>
      </c>
      <c r="Q132">
        <v>0</v>
      </c>
      <c r="W132" s="1" t="s">
        <v>1011</v>
      </c>
      <c r="X132">
        <v>0</v>
      </c>
      <c r="Y132" s="1"/>
      <c r="Z132" s="1"/>
      <c r="AA132" s="1"/>
      <c r="AB132" t="str">
        <f>Special[[#This Row],[服装]]&amp;Special[[#This Row],[名前]]&amp;Special[[#This Row],[レアリティ]]</f>
        <v>Xmas3田中龍之介ICONIC</v>
      </c>
      <c r="AC132">
        <f>IF((A131&amp;L131&amp;M131)&lt;&gt;(Special[[#This Row],[No]]&amp;L132&amp;M132),1,IF(Special[[#This Row],[追加属性]]="",1,0))</f>
        <v>1</v>
      </c>
    </row>
    <row r="133" spans="1:29" x14ac:dyDescent="0.25">
      <c r="A133">
        <f>VLOOKUP(Special[[#This Row],[No用]],SetNo[[No.用]:[vlookup 用]],2,FALSE)</f>
        <v>53</v>
      </c>
      <c r="B133">
        <f>IF(ROW()=2,1,IF(A132&lt;&gt;Special[[#This Row],[No]],1,IF(Special[[#This Row],[枝番用]]=0,B132,B132+1)))</f>
        <v>2</v>
      </c>
      <c r="C133">
        <f>IF(ROW()=2,1,IF(Special[[#This Row],[枝番用]]=1,1,C132+1))</f>
        <v>1</v>
      </c>
      <c r="D133" s="1" t="s">
        <v>1183</v>
      </c>
      <c r="E133" s="1" t="s">
        <v>142</v>
      </c>
      <c r="F133" s="1" t="s">
        <v>73</v>
      </c>
      <c r="G133" s="1" t="s">
        <v>78</v>
      </c>
      <c r="H133" s="1" t="s">
        <v>136</v>
      </c>
      <c r="I133" s="1" t="s">
        <v>71</v>
      </c>
      <c r="J133">
        <v>1</v>
      </c>
      <c r="K133" t="s">
        <v>248</v>
      </c>
      <c r="L133" s="1" t="s">
        <v>586</v>
      </c>
      <c r="M133" s="1" t="s">
        <v>178</v>
      </c>
      <c r="N133">
        <v>32</v>
      </c>
      <c r="O133">
        <v>0</v>
      </c>
      <c r="P133">
        <v>0</v>
      </c>
      <c r="Q133">
        <v>0</v>
      </c>
      <c r="S133">
        <v>3.35</v>
      </c>
      <c r="T133">
        <v>33.729999999999997</v>
      </c>
      <c r="U133">
        <v>0</v>
      </c>
      <c r="V133">
        <v>0</v>
      </c>
      <c r="W133" s="1" t="s">
        <v>898</v>
      </c>
      <c r="X133">
        <v>1</v>
      </c>
      <c r="Y133" s="1"/>
      <c r="Z133" s="1"/>
      <c r="AA133" s="1"/>
      <c r="AB133" t="str">
        <f>Special[[#This Row],[服装]]&amp;Special[[#This Row],[名前]]&amp;Special[[#This Row],[レアリティ]]</f>
        <v>Xmas3田中龍之介ICONIC</v>
      </c>
      <c r="AC133">
        <f>IF((A132&amp;L132&amp;M132)&lt;&gt;(Special[[#This Row],[No]]&amp;L133&amp;M133),1,IF(Special[[#This Row],[追加属性]]="",1,0))</f>
        <v>1</v>
      </c>
    </row>
    <row r="134" spans="1:29" x14ac:dyDescent="0.25">
      <c r="A134">
        <f>VLOOKUP(Special[[#This Row],[No用]],SetNo[[No.用]:[vlookup 用]],2,FALSE)</f>
        <v>54</v>
      </c>
      <c r="B134">
        <f>IF(ROW()=2,1,IF(A133&lt;&gt;Special[[#This Row],[No]],1,IF(Special[[#This Row],[枝番用]]=0,B133,B133+1)))</f>
        <v>1</v>
      </c>
      <c r="C134">
        <f>IF(ROW()=2,1,IF(Special[[#This Row],[枝番用]]=1,1,C133+1))</f>
        <v>1</v>
      </c>
      <c r="D134" t="s">
        <v>205</v>
      </c>
      <c r="E134" t="s">
        <v>143</v>
      </c>
      <c r="F134" t="s">
        <v>28</v>
      </c>
      <c r="G134" t="s">
        <v>25</v>
      </c>
      <c r="H134" t="s">
        <v>136</v>
      </c>
      <c r="I134" t="s">
        <v>71</v>
      </c>
      <c r="J134" s="1">
        <v>0</v>
      </c>
      <c r="K134" t="s">
        <v>248</v>
      </c>
      <c r="L134" t="s">
        <v>191</v>
      </c>
      <c r="M134" t="s">
        <v>162</v>
      </c>
      <c r="N134">
        <v>29</v>
      </c>
      <c r="O134">
        <v>0</v>
      </c>
      <c r="P134">
        <v>0</v>
      </c>
      <c r="Q134">
        <v>0</v>
      </c>
      <c r="W134" t="s">
        <v>1010</v>
      </c>
      <c r="X134">
        <v>0</v>
      </c>
      <c r="AB134" t="str">
        <f>Special[[#This Row],[服装]]&amp;Special[[#This Row],[名前]]&amp;Special[[#This Row],[レアリティ]]</f>
        <v>ユニフォーム澤村大地ICONIC</v>
      </c>
      <c r="AC134">
        <f>IF((A131&amp;L131&amp;M131)&lt;&gt;(Special[[#This Row],[No]]&amp;L134&amp;M134),1,IF(Special[[#This Row],[追加属性]]="",1,0))</f>
        <v>1</v>
      </c>
    </row>
    <row r="135" spans="1:29" x14ac:dyDescent="0.25">
      <c r="A135">
        <f>VLOOKUP(Special[[#This Row],[No用]],SetNo[[No.用]:[vlookup 用]],2,FALSE)</f>
        <v>54</v>
      </c>
      <c r="B135">
        <f>IF(ROW()=2,1,IF(A134&lt;&gt;Special[[#This Row],[No]],1,IF(Special[[#This Row],[枝番用]]=0,B134,B134+1)))</f>
        <v>2</v>
      </c>
      <c r="C135">
        <f>IF(ROW()=2,1,IF(Special[[#This Row],[枝番用]]=1,1,C134+1))</f>
        <v>1</v>
      </c>
      <c r="D135" t="s">
        <v>205</v>
      </c>
      <c r="E135" t="s">
        <v>143</v>
      </c>
      <c r="F135" t="s">
        <v>28</v>
      </c>
      <c r="G135" t="s">
        <v>25</v>
      </c>
      <c r="H135" t="s">
        <v>136</v>
      </c>
      <c r="I135" t="s">
        <v>71</v>
      </c>
      <c r="J135">
        <v>1</v>
      </c>
      <c r="K135" t="s">
        <v>248</v>
      </c>
      <c r="L135" t="s">
        <v>195</v>
      </c>
      <c r="M135" t="s">
        <v>162</v>
      </c>
      <c r="N135">
        <v>29</v>
      </c>
      <c r="O135">
        <v>0</v>
      </c>
      <c r="P135">
        <v>0</v>
      </c>
      <c r="Q135">
        <v>0</v>
      </c>
      <c r="S135">
        <v>15</v>
      </c>
      <c r="T135">
        <v>59.1</v>
      </c>
      <c r="U135">
        <v>0</v>
      </c>
      <c r="V135">
        <v>0</v>
      </c>
      <c r="W135" s="1" t="s">
        <v>1099</v>
      </c>
      <c r="X135">
        <v>1</v>
      </c>
      <c r="Z135" s="1" t="s">
        <v>1025</v>
      </c>
      <c r="AB135" t="str">
        <f>Special[[#This Row],[服装]]&amp;Special[[#This Row],[名前]]&amp;Special[[#This Row],[レアリティ]]</f>
        <v>ユニフォーム澤村大地ICONIC</v>
      </c>
      <c r="AC135">
        <f>IF((A134&amp;L134&amp;M134)&lt;&gt;(Special[[#This Row],[No]]&amp;L135&amp;M135),1,IF(Special[[#This Row],[追加属性]]="",1,0))</f>
        <v>1</v>
      </c>
    </row>
    <row r="136" spans="1:29" x14ac:dyDescent="0.25">
      <c r="A136">
        <f>VLOOKUP(Special[[#This Row],[No用]],SetNo[[No.用]:[vlookup 用]],2,FALSE)</f>
        <v>54</v>
      </c>
      <c r="B136">
        <f>IF(ROW()=2,1,IF(A135&lt;&gt;Special[[#This Row],[No]],1,IF(Special[[#This Row],[枝番用]]=0,B135,B135+1)))</f>
        <v>3</v>
      </c>
      <c r="C136">
        <f>IF(ROW()=2,1,IF(Special[[#This Row],[枝番用]]=1,1,C135+1))</f>
        <v>1</v>
      </c>
      <c r="D136" t="s">
        <v>205</v>
      </c>
      <c r="E136" t="s">
        <v>143</v>
      </c>
      <c r="F136" t="s">
        <v>28</v>
      </c>
      <c r="G136" t="s">
        <v>25</v>
      </c>
      <c r="H136" t="s">
        <v>136</v>
      </c>
      <c r="I136" t="s">
        <v>71</v>
      </c>
      <c r="J136">
        <v>1</v>
      </c>
      <c r="K136" t="s">
        <v>248</v>
      </c>
      <c r="L136" t="s">
        <v>195</v>
      </c>
      <c r="M136" t="s">
        <v>162</v>
      </c>
      <c r="N136">
        <v>29</v>
      </c>
      <c r="O136">
        <v>0</v>
      </c>
      <c r="P136">
        <v>0</v>
      </c>
      <c r="Q136">
        <v>0</v>
      </c>
      <c r="R136" s="1" t="s">
        <v>586</v>
      </c>
      <c r="S136">
        <v>10</v>
      </c>
      <c r="T136">
        <v>35.479999999999997</v>
      </c>
      <c r="U136">
        <v>0</v>
      </c>
      <c r="V136">
        <v>0</v>
      </c>
      <c r="W136" s="1" t="s">
        <v>918</v>
      </c>
      <c r="X136">
        <v>1</v>
      </c>
      <c r="Z136" s="1" t="s">
        <v>1025</v>
      </c>
      <c r="AB136" t="str">
        <f>Special[[#This Row],[服装]]&amp;Special[[#This Row],[名前]]&amp;Special[[#This Row],[レアリティ]]</f>
        <v>ユニフォーム澤村大地ICONIC</v>
      </c>
      <c r="AC136">
        <f>IF((A134&amp;L134&amp;M134)&lt;&gt;(Special[[#This Row],[No]]&amp;L136&amp;M136),1,IF(Special[[#This Row],[追加属性]]="",1,0))</f>
        <v>1</v>
      </c>
    </row>
    <row r="137" spans="1:29" x14ac:dyDescent="0.25">
      <c r="A137">
        <f>VLOOKUP(Special[[#This Row],[No用]],SetNo[[No.用]:[vlookup 用]],2,FALSE)</f>
        <v>54</v>
      </c>
      <c r="B137">
        <f>IF(ROW()=2,1,IF(A136&lt;&gt;Special[[#This Row],[No]],1,IF(Special[[#This Row],[枝番用]]=0,B136,B136+1)))</f>
        <v>4</v>
      </c>
      <c r="C137">
        <f>IF(ROW()=2,1,IF(Special[[#This Row],[枝番用]]=1,1,C136+1))</f>
        <v>1</v>
      </c>
      <c r="D137" t="s">
        <v>205</v>
      </c>
      <c r="E137" t="s">
        <v>143</v>
      </c>
      <c r="F137" t="s">
        <v>28</v>
      </c>
      <c r="G137" t="s">
        <v>25</v>
      </c>
      <c r="H137" t="s">
        <v>136</v>
      </c>
      <c r="I137" t="s">
        <v>71</v>
      </c>
      <c r="J137">
        <v>1</v>
      </c>
      <c r="K137" t="s">
        <v>248</v>
      </c>
      <c r="L137" t="s">
        <v>180</v>
      </c>
      <c r="M137" t="s">
        <v>173</v>
      </c>
      <c r="N137">
        <v>29</v>
      </c>
      <c r="O137">
        <v>0</v>
      </c>
      <c r="P137">
        <v>0</v>
      </c>
      <c r="Q137">
        <v>0</v>
      </c>
      <c r="S137">
        <v>4.2</v>
      </c>
      <c r="T137">
        <v>25.76</v>
      </c>
      <c r="W137" s="1" t="s">
        <v>852</v>
      </c>
      <c r="X137">
        <v>1</v>
      </c>
      <c r="AB137" t="str">
        <f>Special[[#This Row],[服装]]&amp;Special[[#This Row],[名前]]&amp;Special[[#This Row],[レアリティ]]</f>
        <v>ユニフォーム澤村大地ICONIC</v>
      </c>
      <c r="AC137">
        <f>IF((A136&amp;L136&amp;M136)&lt;&gt;(Special[[#This Row],[No]]&amp;L137&amp;M137),1,IF(Special[[#This Row],[追加属性]]="",1,0))</f>
        <v>1</v>
      </c>
    </row>
    <row r="138" spans="1:29" x14ac:dyDescent="0.25">
      <c r="A138">
        <f>VLOOKUP(Special[[#This Row],[No用]],SetNo[[No.用]:[vlookup 用]],2,FALSE)</f>
        <v>54</v>
      </c>
      <c r="B138">
        <f>IF(ROW()=2,1,IF(A137&lt;&gt;Special[[#This Row],[No]],1,IF(Special[[#This Row],[枝番用]]=0,B137,B137+1)))</f>
        <v>5</v>
      </c>
      <c r="C138">
        <f>IF(ROW()=2,1,IF(Special[[#This Row],[枝番用]]=1,1,C137+1))</f>
        <v>1</v>
      </c>
      <c r="D138" t="s">
        <v>205</v>
      </c>
      <c r="E138" t="s">
        <v>143</v>
      </c>
      <c r="F138" t="s">
        <v>28</v>
      </c>
      <c r="G138" t="s">
        <v>25</v>
      </c>
      <c r="H138" t="s">
        <v>136</v>
      </c>
      <c r="I138" t="s">
        <v>71</v>
      </c>
      <c r="J138">
        <v>1</v>
      </c>
      <c r="K138" t="s">
        <v>248</v>
      </c>
      <c r="L138" t="s">
        <v>258</v>
      </c>
      <c r="M138" t="s">
        <v>162</v>
      </c>
      <c r="N138">
        <v>40</v>
      </c>
      <c r="O138">
        <v>0</v>
      </c>
      <c r="P138">
        <v>0</v>
      </c>
      <c r="Q138">
        <v>0</v>
      </c>
      <c r="S138">
        <v>10</v>
      </c>
      <c r="T138">
        <v>39.4</v>
      </c>
      <c r="U138">
        <v>0</v>
      </c>
      <c r="V138">
        <v>0</v>
      </c>
      <c r="W138" s="1" t="s">
        <v>895</v>
      </c>
      <c r="X138">
        <v>0</v>
      </c>
      <c r="AB138" t="str">
        <f>Special[[#This Row],[服装]]&amp;Special[[#This Row],[名前]]&amp;Special[[#This Row],[レアリティ]]</f>
        <v>ユニフォーム澤村大地ICONIC</v>
      </c>
      <c r="AC138">
        <f>IF((A137&amp;L137&amp;M137)&lt;&gt;(Special[[#This Row],[No]]&amp;L138&amp;M138),1,IF(Special[[#This Row],[追加属性]]="",1,0))</f>
        <v>1</v>
      </c>
    </row>
    <row r="139" spans="1:29" x14ac:dyDescent="0.25">
      <c r="A139">
        <f>VLOOKUP(Special[[#This Row],[No用]],SetNo[[No.用]:[vlookup 用]],2,FALSE)</f>
        <v>54</v>
      </c>
      <c r="B139">
        <f>IF(ROW()=2,1,IF(A138&lt;&gt;Special[[#This Row],[No]],1,IF(Special[[#This Row],[枝番用]]=0,B138,B138+1)))</f>
        <v>6</v>
      </c>
      <c r="C139">
        <f>IF(ROW()=2,1,IF(Special[[#This Row],[枝番用]]=1,1,C138+1))</f>
        <v>1</v>
      </c>
      <c r="D139" t="s">
        <v>205</v>
      </c>
      <c r="E139" t="s">
        <v>143</v>
      </c>
      <c r="F139" t="s">
        <v>28</v>
      </c>
      <c r="G139" t="s">
        <v>25</v>
      </c>
      <c r="H139" t="s">
        <v>136</v>
      </c>
      <c r="I139" t="s">
        <v>71</v>
      </c>
      <c r="J139">
        <v>1</v>
      </c>
      <c r="K139" t="s">
        <v>248</v>
      </c>
      <c r="L139" t="s">
        <v>258</v>
      </c>
      <c r="M139" t="s">
        <v>224</v>
      </c>
      <c r="N139">
        <v>50</v>
      </c>
      <c r="O139">
        <v>0</v>
      </c>
      <c r="P139">
        <v>50</v>
      </c>
      <c r="Q139">
        <v>0</v>
      </c>
      <c r="U139">
        <v>22.5</v>
      </c>
      <c r="V139">
        <v>89.14</v>
      </c>
      <c r="W139" s="1" t="s">
        <v>895</v>
      </c>
      <c r="X139">
        <v>0</v>
      </c>
      <c r="Z139" s="17" t="s">
        <v>1013</v>
      </c>
      <c r="AA139" s="17" t="s">
        <v>1238</v>
      </c>
      <c r="AB139" t="str">
        <f>Special[[#This Row],[服装]]&amp;Special[[#This Row],[名前]]&amp;Special[[#This Row],[レアリティ]]</f>
        <v>ユニフォーム澤村大地ICONIC</v>
      </c>
      <c r="AC139">
        <f>IF((A138&amp;L138&amp;M138)&lt;&gt;(Special[[#This Row],[No]]&amp;L139&amp;M139),1,IF(Special[[#This Row],[追加属性]]="",1,0))</f>
        <v>1</v>
      </c>
    </row>
    <row r="140" spans="1:29" x14ac:dyDescent="0.25">
      <c r="A140">
        <f>VLOOKUP(Special[[#This Row],[No用]],SetNo[[No.用]:[vlookup 用]],2,FALSE)</f>
        <v>55</v>
      </c>
      <c r="B140">
        <f>IF(ROW()=2,1,IF(A139&lt;&gt;Special[[#This Row],[No]],1,IF(Special[[#This Row],[枝番用]]=0,B139,B139+1)))</f>
        <v>1</v>
      </c>
      <c r="C140">
        <f>IF(ROW()=2,1,IF(Special[[#This Row],[枝番用]]=1,1,C139+1))</f>
        <v>1</v>
      </c>
      <c r="D140" t="s">
        <v>117</v>
      </c>
      <c r="E140" t="s">
        <v>143</v>
      </c>
      <c r="F140" t="s">
        <v>23</v>
      </c>
      <c r="G140" t="s">
        <v>25</v>
      </c>
      <c r="H140" t="s">
        <v>136</v>
      </c>
      <c r="I140" t="s">
        <v>71</v>
      </c>
      <c r="J140" s="1">
        <v>0</v>
      </c>
      <c r="K140" t="s">
        <v>248</v>
      </c>
      <c r="L140" t="s">
        <v>191</v>
      </c>
      <c r="M140" t="s">
        <v>162</v>
      </c>
      <c r="N140">
        <v>29</v>
      </c>
      <c r="O140">
        <v>0</v>
      </c>
      <c r="P140">
        <v>0</v>
      </c>
      <c r="Q140">
        <v>0</v>
      </c>
      <c r="W140" t="s">
        <v>1010</v>
      </c>
      <c r="X140">
        <v>0</v>
      </c>
      <c r="AB140" t="str">
        <f>Special[[#This Row],[服装]]&amp;Special[[#This Row],[名前]]&amp;Special[[#This Row],[レアリティ]]</f>
        <v>プール掃除澤村大地ICONIC</v>
      </c>
      <c r="AC140">
        <f>IF((A139&amp;L139&amp;M139)&lt;&gt;(Special[[#This Row],[No]]&amp;L140&amp;M140),1,IF(Special[[#This Row],[追加属性]]="",1,0))</f>
        <v>1</v>
      </c>
    </row>
    <row r="141" spans="1:29" x14ac:dyDescent="0.25">
      <c r="A141">
        <f>VLOOKUP(Special[[#This Row],[No用]],SetNo[[No.用]:[vlookup 用]],2,FALSE)</f>
        <v>55</v>
      </c>
      <c r="B141">
        <f>IF(ROW()=2,1,IF(A140&lt;&gt;Special[[#This Row],[No]],1,IF(Special[[#This Row],[枝番用]]=0,B140,B140+1)))</f>
        <v>2</v>
      </c>
      <c r="C141">
        <f>IF(ROW()=2,1,IF(Special[[#This Row],[枝番用]]=1,1,C140+1))</f>
        <v>1</v>
      </c>
      <c r="D141" t="s">
        <v>117</v>
      </c>
      <c r="E141" t="s">
        <v>143</v>
      </c>
      <c r="F141" t="s">
        <v>23</v>
      </c>
      <c r="G141" t="s">
        <v>25</v>
      </c>
      <c r="H141" t="s">
        <v>136</v>
      </c>
      <c r="I141" t="s">
        <v>71</v>
      </c>
      <c r="J141">
        <v>1</v>
      </c>
      <c r="K141" t="s">
        <v>248</v>
      </c>
      <c r="L141" t="s">
        <v>195</v>
      </c>
      <c r="M141" t="s">
        <v>162</v>
      </c>
      <c r="N141">
        <v>29</v>
      </c>
      <c r="O141">
        <v>0</v>
      </c>
      <c r="P141">
        <v>0</v>
      </c>
      <c r="Q141">
        <v>0</v>
      </c>
      <c r="S141">
        <v>15</v>
      </c>
      <c r="T141">
        <v>59.1</v>
      </c>
      <c r="U141">
        <v>0</v>
      </c>
      <c r="V141">
        <v>0</v>
      </c>
      <c r="W141" s="1" t="s">
        <v>1099</v>
      </c>
      <c r="X141">
        <v>1</v>
      </c>
      <c r="Z141" s="1" t="s">
        <v>1025</v>
      </c>
      <c r="AB141" t="str">
        <f>Special[[#This Row],[服装]]&amp;Special[[#This Row],[名前]]&amp;Special[[#This Row],[レアリティ]]</f>
        <v>プール掃除澤村大地ICONIC</v>
      </c>
      <c r="AC141">
        <f>IF((A140&amp;L140&amp;M140)&lt;&gt;(Special[[#This Row],[No]]&amp;L141&amp;M141),1,IF(Special[[#This Row],[追加属性]]="",1,0))</f>
        <v>1</v>
      </c>
    </row>
    <row r="142" spans="1:29" x14ac:dyDescent="0.25">
      <c r="A142">
        <f>VLOOKUP(Special[[#This Row],[No用]],SetNo[[No.用]:[vlookup 用]],2,FALSE)</f>
        <v>55</v>
      </c>
      <c r="B142">
        <f>IF(ROW()=2,1,IF(A141&lt;&gt;Special[[#This Row],[No]],1,IF(Special[[#This Row],[枝番用]]=0,B141,B141+1)))</f>
        <v>3</v>
      </c>
      <c r="C142">
        <f>IF(ROW()=2,1,IF(Special[[#This Row],[枝番用]]=1,1,C141+1))</f>
        <v>1</v>
      </c>
      <c r="D142" t="s">
        <v>117</v>
      </c>
      <c r="E142" t="s">
        <v>143</v>
      </c>
      <c r="F142" t="s">
        <v>23</v>
      </c>
      <c r="G142" t="s">
        <v>25</v>
      </c>
      <c r="H142" t="s">
        <v>136</v>
      </c>
      <c r="I142" t="s">
        <v>71</v>
      </c>
      <c r="J142">
        <v>1</v>
      </c>
      <c r="K142" t="s">
        <v>248</v>
      </c>
      <c r="L142" t="s">
        <v>195</v>
      </c>
      <c r="M142" t="s">
        <v>162</v>
      </c>
      <c r="N142">
        <v>29</v>
      </c>
      <c r="O142">
        <v>0</v>
      </c>
      <c r="P142">
        <v>0</v>
      </c>
      <c r="Q142">
        <v>0</v>
      </c>
      <c r="R142" s="1" t="s">
        <v>586</v>
      </c>
      <c r="S142">
        <v>10</v>
      </c>
      <c r="T142">
        <v>35.479999999999997</v>
      </c>
      <c r="U142">
        <v>0</v>
      </c>
      <c r="V142">
        <v>0</v>
      </c>
      <c r="W142" s="1" t="s">
        <v>918</v>
      </c>
      <c r="X142">
        <v>1</v>
      </c>
      <c r="Z142" s="1" t="s">
        <v>1025</v>
      </c>
      <c r="AB142" t="str">
        <f>Special[[#This Row],[服装]]&amp;Special[[#This Row],[名前]]&amp;Special[[#This Row],[レアリティ]]</f>
        <v>プール掃除澤村大地ICONIC</v>
      </c>
      <c r="AC142">
        <f>IF((A140&amp;L140&amp;M140)&lt;&gt;(Special[[#This Row],[No]]&amp;L142&amp;M142),1,IF(Special[[#This Row],[追加属性]]="",1,0))</f>
        <v>1</v>
      </c>
    </row>
    <row r="143" spans="1:29" x14ac:dyDescent="0.25">
      <c r="A143">
        <f>VLOOKUP(Special[[#This Row],[No用]],SetNo[[No.用]:[vlookup 用]],2,FALSE)</f>
        <v>55</v>
      </c>
      <c r="B143">
        <f>IF(ROW()=2,1,IF(A142&lt;&gt;Special[[#This Row],[No]],1,IF(Special[[#This Row],[枝番用]]=0,B142,B142+1)))</f>
        <v>4</v>
      </c>
      <c r="C143">
        <f>IF(ROW()=2,1,IF(Special[[#This Row],[枝番用]]=1,1,C142+1))</f>
        <v>1</v>
      </c>
      <c r="D143" t="s">
        <v>117</v>
      </c>
      <c r="E143" t="s">
        <v>143</v>
      </c>
      <c r="F143" t="s">
        <v>23</v>
      </c>
      <c r="G143" t="s">
        <v>25</v>
      </c>
      <c r="H143" t="s">
        <v>136</v>
      </c>
      <c r="I143" t="s">
        <v>71</v>
      </c>
      <c r="J143">
        <v>1</v>
      </c>
      <c r="K143" t="s">
        <v>248</v>
      </c>
      <c r="L143" s="1" t="s">
        <v>586</v>
      </c>
      <c r="M143" t="s">
        <v>224</v>
      </c>
      <c r="N143">
        <v>40</v>
      </c>
      <c r="O143">
        <v>0</v>
      </c>
      <c r="P143">
        <v>50</v>
      </c>
      <c r="Q143">
        <v>0</v>
      </c>
      <c r="S143">
        <v>3.35</v>
      </c>
      <c r="T143">
        <v>33.729999999999997</v>
      </c>
      <c r="U143">
        <v>5</v>
      </c>
      <c r="V143">
        <v>50.8</v>
      </c>
      <c r="W143" s="1" t="s">
        <v>898</v>
      </c>
      <c r="X143">
        <v>1</v>
      </c>
      <c r="AA143" s="1" t="s">
        <v>1240</v>
      </c>
      <c r="AB143" t="str">
        <f>Special[[#This Row],[服装]]&amp;Special[[#This Row],[名前]]&amp;Special[[#This Row],[レアリティ]]</f>
        <v>プール掃除澤村大地ICONIC</v>
      </c>
      <c r="AC143">
        <f>IF((A142&amp;L142&amp;M142)&lt;&gt;(Special[[#This Row],[No]]&amp;L143&amp;M143),1,IF(Special[[#This Row],[追加属性]]="",1,0))</f>
        <v>1</v>
      </c>
    </row>
    <row r="144" spans="1:29" x14ac:dyDescent="0.25">
      <c r="A144">
        <f>VLOOKUP(Special[[#This Row],[No用]],SetNo[[No.用]:[vlookup 用]],2,FALSE)</f>
        <v>55</v>
      </c>
      <c r="B144">
        <f>IF(ROW()=2,1,IF(A143&lt;&gt;Special[[#This Row],[No]],1,IF(Special[[#This Row],[枝番用]]=0,B143,B143+1)))</f>
        <v>5</v>
      </c>
      <c r="C144">
        <f>IF(ROW()=2,1,IF(Special[[#This Row],[枝番用]]=1,1,C143+1))</f>
        <v>1</v>
      </c>
      <c r="D144" t="s">
        <v>117</v>
      </c>
      <c r="E144" t="s">
        <v>143</v>
      </c>
      <c r="F144" t="s">
        <v>23</v>
      </c>
      <c r="G144" t="s">
        <v>25</v>
      </c>
      <c r="H144" t="s">
        <v>136</v>
      </c>
      <c r="I144" t="s">
        <v>71</v>
      </c>
      <c r="J144">
        <v>1</v>
      </c>
      <c r="K144" t="s">
        <v>248</v>
      </c>
      <c r="L144" s="1" t="s">
        <v>553</v>
      </c>
      <c r="M144" t="s">
        <v>224</v>
      </c>
      <c r="N144">
        <v>40</v>
      </c>
      <c r="O144">
        <v>0</v>
      </c>
      <c r="P144">
        <v>50</v>
      </c>
      <c r="Q144">
        <v>0</v>
      </c>
      <c r="S144" s="13">
        <v>10</v>
      </c>
      <c r="T144" s="13">
        <v>19.8</v>
      </c>
      <c r="U144" s="13">
        <v>15</v>
      </c>
      <c r="V144" s="13">
        <v>29.7</v>
      </c>
      <c r="W144" s="14" t="s">
        <v>1205</v>
      </c>
      <c r="X144" s="13">
        <v>0</v>
      </c>
      <c r="Y144" s="13"/>
      <c r="AA144" s="1" t="s">
        <v>1241</v>
      </c>
      <c r="AB144" t="str">
        <f>Special[[#This Row],[服装]]&amp;Special[[#This Row],[名前]]&amp;Special[[#This Row],[レアリティ]]</f>
        <v>プール掃除澤村大地ICONIC</v>
      </c>
      <c r="AC144">
        <f>IF((A143&amp;L143&amp;M143)&lt;&gt;(Special[[#This Row],[No]]&amp;L144&amp;M144),1,IF(Special[[#This Row],[追加属性]]="",1,0))</f>
        <v>1</v>
      </c>
    </row>
    <row r="145" spans="1:29" x14ac:dyDescent="0.25">
      <c r="A145">
        <f>VLOOKUP(Special[[#This Row],[No用]],SetNo[[No.用]:[vlookup 用]],2,FALSE)</f>
        <v>56</v>
      </c>
      <c r="B145">
        <f>IF(ROW()=2,1,IF(A144&lt;&gt;Special[[#This Row],[No]],1,IF(Special[[#This Row],[枝番用]]=0,B144,B144+1)))</f>
        <v>1</v>
      </c>
      <c r="C145">
        <f>IF(ROW()=2,1,IF(Special[[#This Row],[枝番用]]=1,1,C144+1))</f>
        <v>1</v>
      </c>
      <c r="D145" s="1" t="s">
        <v>580</v>
      </c>
      <c r="E145" t="s">
        <v>143</v>
      </c>
      <c r="F145" s="1" t="s">
        <v>90</v>
      </c>
      <c r="G145" t="s">
        <v>78</v>
      </c>
      <c r="H145" t="s">
        <v>136</v>
      </c>
      <c r="I145" t="s">
        <v>71</v>
      </c>
      <c r="J145" s="1">
        <v>0</v>
      </c>
      <c r="K145" t="s">
        <v>248</v>
      </c>
      <c r="L145" s="1" t="s">
        <v>191</v>
      </c>
      <c r="M145" s="1" t="s">
        <v>162</v>
      </c>
      <c r="N145">
        <v>29</v>
      </c>
      <c r="O145">
        <v>0</v>
      </c>
      <c r="P145">
        <v>0</v>
      </c>
      <c r="Q145">
        <v>0</v>
      </c>
      <c r="W145" t="s">
        <v>1010</v>
      </c>
      <c r="X145">
        <v>0</v>
      </c>
      <c r="AB145" t="str">
        <f>Special[[#This Row],[服装]]&amp;Special[[#This Row],[名前]]&amp;Special[[#This Row],[レアリティ]]</f>
        <v>文化祭澤村大地ICONIC</v>
      </c>
      <c r="AC145">
        <f>IF((A144&amp;L144&amp;M144)&lt;&gt;(Special[[#This Row],[No]]&amp;L145&amp;M145),1,IF(Special[[#This Row],[追加属性]]="",1,0))</f>
        <v>1</v>
      </c>
    </row>
    <row r="146" spans="1:29" x14ac:dyDescent="0.25">
      <c r="A146">
        <f>VLOOKUP(Special[[#This Row],[No用]],SetNo[[No.用]:[vlookup 用]],2,FALSE)</f>
        <v>56</v>
      </c>
      <c r="B146">
        <f>IF(ROW()=2,1,IF(A145&lt;&gt;Special[[#This Row],[No]],1,IF(Special[[#This Row],[枝番用]]=0,B145,B145+1)))</f>
        <v>2</v>
      </c>
      <c r="C146">
        <f>IF(ROW()=2,1,IF(Special[[#This Row],[枝番用]]=1,1,C145+1))</f>
        <v>1</v>
      </c>
      <c r="D146" s="1" t="s">
        <v>580</v>
      </c>
      <c r="E146" t="s">
        <v>143</v>
      </c>
      <c r="F146" s="1" t="s">
        <v>90</v>
      </c>
      <c r="G146" t="s">
        <v>78</v>
      </c>
      <c r="H146" t="s">
        <v>136</v>
      </c>
      <c r="I146" t="s">
        <v>71</v>
      </c>
      <c r="J146">
        <v>1</v>
      </c>
      <c r="K146" t="s">
        <v>248</v>
      </c>
      <c r="L146" s="1" t="s">
        <v>195</v>
      </c>
      <c r="M146" s="1" t="s">
        <v>162</v>
      </c>
      <c r="N146">
        <v>29</v>
      </c>
      <c r="O146">
        <v>0</v>
      </c>
      <c r="P146">
        <v>0</v>
      </c>
      <c r="Q146">
        <v>0</v>
      </c>
      <c r="S146">
        <v>15</v>
      </c>
      <c r="T146">
        <v>59.1</v>
      </c>
      <c r="U146">
        <v>0</v>
      </c>
      <c r="V146">
        <v>0</v>
      </c>
      <c r="W146" t="s">
        <v>1103</v>
      </c>
      <c r="X146">
        <v>1</v>
      </c>
      <c r="Z146" s="1" t="s">
        <v>1025</v>
      </c>
      <c r="AB146" t="str">
        <f>Special[[#This Row],[服装]]&amp;Special[[#This Row],[名前]]&amp;Special[[#This Row],[レアリティ]]</f>
        <v>文化祭澤村大地ICONIC</v>
      </c>
      <c r="AC146">
        <f>IF((A145&amp;L145&amp;M145)&lt;&gt;(Special[[#This Row],[No]]&amp;L146&amp;M146),1,IF(Special[[#This Row],[追加属性]]="",1,0))</f>
        <v>1</v>
      </c>
    </row>
    <row r="147" spans="1:29" x14ac:dyDescent="0.25">
      <c r="A147">
        <f>VLOOKUP(Special[[#This Row],[No用]],SetNo[[No.用]:[vlookup 用]],2,FALSE)</f>
        <v>56</v>
      </c>
      <c r="B147">
        <f>IF(ROW()=2,1,IF(A146&lt;&gt;Special[[#This Row],[No]],1,IF(Special[[#This Row],[枝番用]]=0,B146,B146+1)))</f>
        <v>3</v>
      </c>
      <c r="C147">
        <f>IF(ROW()=2,1,IF(Special[[#This Row],[枝番用]]=1,1,C146+1))</f>
        <v>1</v>
      </c>
      <c r="D147" s="1" t="s">
        <v>580</v>
      </c>
      <c r="E147" t="s">
        <v>143</v>
      </c>
      <c r="F147" s="1" t="s">
        <v>90</v>
      </c>
      <c r="G147" t="s">
        <v>78</v>
      </c>
      <c r="H147" t="s">
        <v>136</v>
      </c>
      <c r="I147" t="s">
        <v>71</v>
      </c>
      <c r="J147">
        <v>1</v>
      </c>
      <c r="K147" t="s">
        <v>248</v>
      </c>
      <c r="L147" s="1" t="s">
        <v>195</v>
      </c>
      <c r="M147" s="1" t="s">
        <v>162</v>
      </c>
      <c r="N147">
        <v>29</v>
      </c>
      <c r="O147">
        <v>0</v>
      </c>
      <c r="P147">
        <v>0</v>
      </c>
      <c r="Q147">
        <v>0</v>
      </c>
      <c r="R147" t="s">
        <v>1098</v>
      </c>
      <c r="S147">
        <v>10</v>
      </c>
      <c r="T147">
        <v>35.479999999999997</v>
      </c>
      <c r="U147">
        <v>0</v>
      </c>
      <c r="V147">
        <v>0</v>
      </c>
      <c r="W147" t="s">
        <v>916</v>
      </c>
      <c r="X147">
        <v>1</v>
      </c>
      <c r="Z147" s="1" t="s">
        <v>1025</v>
      </c>
      <c r="AB147" t="str">
        <f>Special[[#This Row],[服装]]&amp;Special[[#This Row],[名前]]&amp;Special[[#This Row],[レアリティ]]</f>
        <v>文化祭澤村大地ICONIC</v>
      </c>
      <c r="AC147">
        <f>IF((A145&amp;L145&amp;M145)&lt;&gt;(Special[[#This Row],[No]]&amp;L147&amp;M147),1,IF(Special[[#This Row],[追加属性]]="",1,0))</f>
        <v>1</v>
      </c>
    </row>
    <row r="148" spans="1:29" x14ac:dyDescent="0.25">
      <c r="A148">
        <f>VLOOKUP(Special[[#This Row],[No用]],SetNo[[No.用]:[vlookup 用]],2,FALSE)</f>
        <v>56</v>
      </c>
      <c r="B148">
        <f>IF(ROW()=2,1,IF(A147&lt;&gt;Special[[#This Row],[No]],1,IF(Special[[#This Row],[枝番用]]=0,B147,B147+1)))</f>
        <v>4</v>
      </c>
      <c r="C148">
        <f>IF(ROW()=2,1,IF(Special[[#This Row],[枝番用]]=1,1,C147+1))</f>
        <v>1</v>
      </c>
      <c r="D148" s="1" t="s">
        <v>580</v>
      </c>
      <c r="E148" t="s">
        <v>143</v>
      </c>
      <c r="F148" s="1" t="s">
        <v>90</v>
      </c>
      <c r="G148" t="s">
        <v>78</v>
      </c>
      <c r="H148" t="s">
        <v>136</v>
      </c>
      <c r="I148" t="s">
        <v>71</v>
      </c>
      <c r="J148">
        <v>1</v>
      </c>
      <c r="K148" t="s">
        <v>248</v>
      </c>
      <c r="L148" s="1" t="s">
        <v>180</v>
      </c>
      <c r="M148" s="1" t="s">
        <v>224</v>
      </c>
      <c r="N148">
        <v>40</v>
      </c>
      <c r="O148">
        <v>0</v>
      </c>
      <c r="P148">
        <v>50</v>
      </c>
      <c r="Q148">
        <v>0</v>
      </c>
      <c r="S148">
        <v>3.35</v>
      </c>
      <c r="T148">
        <v>20.010000000000002</v>
      </c>
      <c r="U148">
        <v>5</v>
      </c>
      <c r="V148">
        <v>30.48</v>
      </c>
      <c r="W148" s="1" t="s">
        <v>852</v>
      </c>
      <c r="X148">
        <v>1</v>
      </c>
      <c r="AA148" s="1" t="s">
        <v>1243</v>
      </c>
      <c r="AB148" t="str">
        <f>Special[[#This Row],[服装]]&amp;Special[[#This Row],[名前]]&amp;Special[[#This Row],[レアリティ]]</f>
        <v>文化祭澤村大地ICONIC</v>
      </c>
      <c r="AC148">
        <f>IF((A147&amp;L147&amp;M147)&lt;&gt;(Special[[#This Row],[No]]&amp;L148&amp;M148),1,IF(Special[[#This Row],[追加属性]]="",1,0))</f>
        <v>1</v>
      </c>
    </row>
    <row r="149" spans="1:29" x14ac:dyDescent="0.25">
      <c r="A149">
        <f>VLOOKUP(Special[[#This Row],[No用]],SetNo[[No.用]:[vlookup 用]],2,FALSE)</f>
        <v>57</v>
      </c>
      <c r="B149">
        <f>IF(ROW()=2,1,IF(A148&lt;&gt;Special[[#This Row],[No]],1,IF(Special[[#This Row],[枝番用]]=0,B148,B148+1)))</f>
        <v>1</v>
      </c>
      <c r="C149">
        <f>IF(ROW()=2,1,IF(Special[[#This Row],[枝番用]]=1,1,C148+1))</f>
        <v>1</v>
      </c>
      <c r="D149" s="1" t="s">
        <v>628</v>
      </c>
      <c r="E149" s="1" t="s">
        <v>143</v>
      </c>
      <c r="F149" s="1" t="s">
        <v>77</v>
      </c>
      <c r="G149" s="1" t="s">
        <v>78</v>
      </c>
      <c r="H149" s="1" t="s">
        <v>136</v>
      </c>
      <c r="I149" s="1" t="s">
        <v>71</v>
      </c>
      <c r="J149" s="1">
        <v>0</v>
      </c>
      <c r="K149" t="s">
        <v>248</v>
      </c>
      <c r="L149" s="1" t="s">
        <v>191</v>
      </c>
      <c r="M149" s="1" t="s">
        <v>162</v>
      </c>
      <c r="N149">
        <v>29</v>
      </c>
      <c r="O149">
        <v>0</v>
      </c>
      <c r="P149">
        <v>0</v>
      </c>
      <c r="Q149">
        <v>0</v>
      </c>
      <c r="W149" t="s">
        <v>1010</v>
      </c>
      <c r="X149">
        <v>0</v>
      </c>
      <c r="AB149" t="str">
        <f>Special[[#This Row],[服装]]&amp;Special[[#This Row],[名前]]&amp;Special[[#This Row],[レアリティ]]</f>
        <v>RPG澤村大地ICONIC</v>
      </c>
      <c r="AC149">
        <f>IF((A148&amp;L148&amp;M148)&lt;&gt;(Special[[#This Row],[No]]&amp;L149&amp;M149),1,IF(Special[[#This Row],[追加属性]]="",1,0))</f>
        <v>1</v>
      </c>
    </row>
    <row r="150" spans="1:29" x14ac:dyDescent="0.25">
      <c r="A150">
        <f>VLOOKUP(Special[[#This Row],[No用]],SetNo[[No.用]:[vlookup 用]],2,FALSE)</f>
        <v>57</v>
      </c>
      <c r="B150">
        <f>IF(ROW()=2,1,IF(A149&lt;&gt;Special[[#This Row],[No]],1,IF(Special[[#This Row],[枝番用]]=0,B149,B149+1)))</f>
        <v>2</v>
      </c>
      <c r="C150">
        <f>IF(ROW()=2,1,IF(Special[[#This Row],[枝番用]]=1,1,C149+1))</f>
        <v>1</v>
      </c>
      <c r="D150" s="1" t="s">
        <v>628</v>
      </c>
      <c r="E150" s="1" t="s">
        <v>143</v>
      </c>
      <c r="F150" s="1" t="s">
        <v>77</v>
      </c>
      <c r="G150" s="1" t="s">
        <v>78</v>
      </c>
      <c r="H150" s="1" t="s">
        <v>136</v>
      </c>
      <c r="I150" s="1" t="s">
        <v>71</v>
      </c>
      <c r="J150">
        <v>1</v>
      </c>
      <c r="K150" t="s">
        <v>248</v>
      </c>
      <c r="L150" s="1" t="s">
        <v>195</v>
      </c>
      <c r="M150" s="1" t="s">
        <v>162</v>
      </c>
      <c r="N150">
        <v>29</v>
      </c>
      <c r="O150">
        <v>0</v>
      </c>
      <c r="P150">
        <v>0</v>
      </c>
      <c r="Q150">
        <v>0</v>
      </c>
      <c r="S150">
        <v>15</v>
      </c>
      <c r="T150">
        <v>59.1</v>
      </c>
      <c r="U150">
        <v>0</v>
      </c>
      <c r="V150">
        <v>0</v>
      </c>
      <c r="W150" t="s">
        <v>1103</v>
      </c>
      <c r="X150">
        <v>1</v>
      </c>
      <c r="Z150" s="1" t="s">
        <v>1025</v>
      </c>
      <c r="AB150" t="str">
        <f>Special[[#This Row],[服装]]&amp;Special[[#This Row],[名前]]&amp;Special[[#This Row],[レアリティ]]</f>
        <v>RPG澤村大地ICONIC</v>
      </c>
      <c r="AC150">
        <f>IF((A149&amp;L149&amp;M149)&lt;&gt;(Special[[#This Row],[No]]&amp;L150&amp;M150),1,IF(Special[[#This Row],[追加属性]]="",1,0))</f>
        <v>1</v>
      </c>
    </row>
    <row r="151" spans="1:29" x14ac:dyDescent="0.25">
      <c r="A151">
        <f>VLOOKUP(Special[[#This Row],[No用]],SetNo[[No.用]:[vlookup 用]],2,FALSE)</f>
        <v>57</v>
      </c>
      <c r="B151">
        <f>IF(ROW()=2,1,IF(A150&lt;&gt;Special[[#This Row],[No]],1,IF(Special[[#This Row],[枝番用]]=0,B150,B150+1)))</f>
        <v>3</v>
      </c>
      <c r="C151">
        <f>IF(ROW()=2,1,IF(Special[[#This Row],[枝番用]]=1,1,C150+1))</f>
        <v>1</v>
      </c>
      <c r="D151" s="1" t="s">
        <v>628</v>
      </c>
      <c r="E151" s="1" t="s">
        <v>143</v>
      </c>
      <c r="F151" s="1" t="s">
        <v>77</v>
      </c>
      <c r="G151" s="1" t="s">
        <v>78</v>
      </c>
      <c r="H151" s="1" t="s">
        <v>136</v>
      </c>
      <c r="I151" s="1" t="s">
        <v>71</v>
      </c>
      <c r="J151">
        <v>1</v>
      </c>
      <c r="K151" t="s">
        <v>248</v>
      </c>
      <c r="L151" s="1" t="s">
        <v>195</v>
      </c>
      <c r="M151" s="1" t="s">
        <v>162</v>
      </c>
      <c r="N151">
        <v>29</v>
      </c>
      <c r="O151">
        <v>0</v>
      </c>
      <c r="P151">
        <v>0</v>
      </c>
      <c r="Q151">
        <v>0</v>
      </c>
      <c r="R151" t="s">
        <v>1098</v>
      </c>
      <c r="S151">
        <v>10</v>
      </c>
      <c r="T151">
        <v>35.479999999999997</v>
      </c>
      <c r="U151">
        <v>0</v>
      </c>
      <c r="V151">
        <v>0</v>
      </c>
      <c r="W151" t="s">
        <v>916</v>
      </c>
      <c r="X151">
        <v>1</v>
      </c>
      <c r="Z151" s="1" t="s">
        <v>1025</v>
      </c>
      <c r="AB151" t="str">
        <f>Special[[#This Row],[服装]]&amp;Special[[#This Row],[名前]]&amp;Special[[#This Row],[レアリティ]]</f>
        <v>RPG澤村大地ICONIC</v>
      </c>
      <c r="AC151">
        <f>IF((A149&amp;L149&amp;M149)&lt;&gt;(Special[[#This Row],[No]]&amp;L151&amp;M151),1,IF(Special[[#This Row],[追加属性]]="",1,0))</f>
        <v>1</v>
      </c>
    </row>
    <row r="152" spans="1:29" x14ac:dyDescent="0.25">
      <c r="A152">
        <f>VLOOKUP(Special[[#This Row],[No用]],SetNo[[No.用]:[vlookup 用]],2,FALSE)</f>
        <v>57</v>
      </c>
      <c r="B152">
        <f>IF(ROW()=2,1,IF(A151&lt;&gt;Special[[#This Row],[No]],1,IF(Special[[#This Row],[枝番用]]=0,B151,B151+1)))</f>
        <v>4</v>
      </c>
      <c r="C152">
        <f>IF(ROW()=2,1,IF(Special[[#This Row],[枝番用]]=1,1,C151+1))</f>
        <v>1</v>
      </c>
      <c r="D152" s="1" t="s">
        <v>628</v>
      </c>
      <c r="E152" s="1" t="s">
        <v>143</v>
      </c>
      <c r="F152" s="1" t="s">
        <v>77</v>
      </c>
      <c r="G152" s="1" t="s">
        <v>78</v>
      </c>
      <c r="H152" s="1" t="s">
        <v>136</v>
      </c>
      <c r="I152" s="1" t="s">
        <v>71</v>
      </c>
      <c r="J152">
        <v>1</v>
      </c>
      <c r="K152" t="s">
        <v>248</v>
      </c>
      <c r="L152" s="1" t="s">
        <v>180</v>
      </c>
      <c r="M152" s="1" t="s">
        <v>173</v>
      </c>
      <c r="N152">
        <v>29</v>
      </c>
      <c r="O152">
        <v>0</v>
      </c>
      <c r="P152">
        <v>0</v>
      </c>
      <c r="Q152">
        <v>0</v>
      </c>
      <c r="S152">
        <v>4.2</v>
      </c>
      <c r="T152">
        <v>25.76</v>
      </c>
      <c r="W152" s="1" t="s">
        <v>852</v>
      </c>
      <c r="X152">
        <v>1</v>
      </c>
      <c r="AB152" t="str">
        <f>Special[[#This Row],[服装]]&amp;Special[[#This Row],[名前]]&amp;Special[[#This Row],[レアリティ]]</f>
        <v>RPG澤村大地ICONIC</v>
      </c>
      <c r="AC152">
        <f>IF((A151&amp;L151&amp;M151)&lt;&gt;(Special[[#This Row],[No]]&amp;L152&amp;M152),1,IF(Special[[#This Row],[追加属性]]="",1,0))</f>
        <v>1</v>
      </c>
    </row>
    <row r="153" spans="1:29" x14ac:dyDescent="0.25">
      <c r="A153">
        <f>VLOOKUP(Special[[#This Row],[No用]],SetNo[[No.用]:[vlookup 用]],2,FALSE)</f>
        <v>57</v>
      </c>
      <c r="B153">
        <f>IF(ROW()=2,1,IF(A152&lt;&gt;Special[[#This Row],[No]],1,IF(Special[[#This Row],[枝番用]]=0,B152,B152+1)))</f>
        <v>5</v>
      </c>
      <c r="C153">
        <f>IF(ROW()=2,1,IF(Special[[#This Row],[枝番用]]=1,1,C152+1))</f>
        <v>1</v>
      </c>
      <c r="D153" s="1" t="s">
        <v>628</v>
      </c>
      <c r="E153" s="1" t="s">
        <v>143</v>
      </c>
      <c r="F153" s="1" t="s">
        <v>77</v>
      </c>
      <c r="G153" s="1" t="s">
        <v>78</v>
      </c>
      <c r="H153" s="1" t="s">
        <v>136</v>
      </c>
      <c r="I153" s="1" t="s">
        <v>71</v>
      </c>
      <c r="J153">
        <v>1</v>
      </c>
      <c r="K153" t="s">
        <v>248</v>
      </c>
      <c r="L153" s="1" t="s">
        <v>765</v>
      </c>
      <c r="M153" s="1" t="s">
        <v>224</v>
      </c>
      <c r="N153">
        <v>36</v>
      </c>
      <c r="O153">
        <v>0</v>
      </c>
      <c r="P153">
        <v>46</v>
      </c>
      <c r="Q153">
        <v>0</v>
      </c>
      <c r="S153">
        <v>2.5</v>
      </c>
      <c r="T153">
        <v>15.24</v>
      </c>
      <c r="U153">
        <v>4.2</v>
      </c>
      <c r="V153">
        <v>25.76</v>
      </c>
      <c r="W153" s="1" t="s">
        <v>851</v>
      </c>
      <c r="X153">
        <v>2</v>
      </c>
      <c r="AA153" s="1" t="s">
        <v>1245</v>
      </c>
      <c r="AB153" t="str">
        <f>Special[[#This Row],[服装]]&amp;Special[[#This Row],[名前]]&amp;Special[[#This Row],[レアリティ]]</f>
        <v>RPG澤村大地ICONIC</v>
      </c>
      <c r="AC153">
        <f>IF((A152&amp;L152&amp;M152)&lt;&gt;(Special[[#This Row],[No]]&amp;L153&amp;M153),1,IF(Special[[#This Row],[追加属性]]="",1,0))</f>
        <v>1</v>
      </c>
    </row>
    <row r="154" spans="1:29" x14ac:dyDescent="0.25">
      <c r="A154">
        <f>VLOOKUP(Special[[#This Row],[No用]],SetNo[[No.用]:[vlookup 用]],2,FALSE)</f>
        <v>58</v>
      </c>
      <c r="B154">
        <f>IF(ROW()=2,1,IF(A153&lt;&gt;Special[[#This Row],[No]],1,IF(Special[[#This Row],[枝番用]]=0,B153,B153+1)))</f>
        <v>1</v>
      </c>
      <c r="C154">
        <f>IF(ROW()=2,1,IF(Special[[#This Row],[枝番用]]=1,1,C153+1))</f>
        <v>1</v>
      </c>
      <c r="D154" s="1" t="s">
        <v>815</v>
      </c>
      <c r="E154" s="1" t="s">
        <v>143</v>
      </c>
      <c r="F154" s="1" t="s">
        <v>73</v>
      </c>
      <c r="G154" s="1" t="s">
        <v>78</v>
      </c>
      <c r="H154" s="1" t="s">
        <v>136</v>
      </c>
      <c r="I154" s="1" t="s">
        <v>71</v>
      </c>
      <c r="J154" s="1">
        <v>0</v>
      </c>
      <c r="K154" t="s">
        <v>248</v>
      </c>
      <c r="L154" s="1" t="s">
        <v>191</v>
      </c>
      <c r="M154" s="1" t="s">
        <v>162</v>
      </c>
      <c r="N154">
        <v>29</v>
      </c>
      <c r="O154">
        <v>0</v>
      </c>
      <c r="P154">
        <v>0</v>
      </c>
      <c r="Q154">
        <v>0</v>
      </c>
      <c r="W154" t="s">
        <v>1010</v>
      </c>
      <c r="X154">
        <v>0</v>
      </c>
      <c r="AB154" t="str">
        <f>Special[[#This Row],[服装]]&amp;Special[[#This Row],[名前]]&amp;Special[[#This Row],[レアリティ]]</f>
        <v>新年2澤村大地ICONIC</v>
      </c>
      <c r="AC154">
        <f>IF((A153&amp;L153&amp;M153)&lt;&gt;(Special[[#This Row],[No]]&amp;L154&amp;M154),1,IF(Special[[#This Row],[追加属性]]="",1,0))</f>
        <v>1</v>
      </c>
    </row>
    <row r="155" spans="1:29" x14ac:dyDescent="0.25">
      <c r="A155">
        <f>VLOOKUP(Special[[#This Row],[No用]],SetNo[[No.用]:[vlookup 用]],2,FALSE)</f>
        <v>58</v>
      </c>
      <c r="B155">
        <f>IF(ROW()=2,1,IF(A154&lt;&gt;Special[[#This Row],[No]],1,IF(Special[[#This Row],[枝番用]]=0,B154,B154+1)))</f>
        <v>2</v>
      </c>
      <c r="C155">
        <f>IF(ROW()=2,1,IF(Special[[#This Row],[枝番用]]=1,1,C154+1))</f>
        <v>1</v>
      </c>
      <c r="D155" s="1" t="s">
        <v>815</v>
      </c>
      <c r="E155" s="1" t="s">
        <v>143</v>
      </c>
      <c r="F155" s="1" t="s">
        <v>73</v>
      </c>
      <c r="G155" s="1" t="s">
        <v>78</v>
      </c>
      <c r="H155" s="1" t="s">
        <v>136</v>
      </c>
      <c r="I155" s="1" t="s">
        <v>71</v>
      </c>
      <c r="J155">
        <v>1</v>
      </c>
      <c r="K155" t="s">
        <v>248</v>
      </c>
      <c r="L155" s="1" t="s">
        <v>195</v>
      </c>
      <c r="M155" s="1" t="s">
        <v>162</v>
      </c>
      <c r="N155">
        <v>29</v>
      </c>
      <c r="O155">
        <v>0</v>
      </c>
      <c r="P155">
        <v>0</v>
      </c>
      <c r="Q155">
        <v>0</v>
      </c>
      <c r="S155">
        <v>15</v>
      </c>
      <c r="T155">
        <v>59.1</v>
      </c>
      <c r="U155">
        <v>0</v>
      </c>
      <c r="V155">
        <v>0</v>
      </c>
      <c r="W155" t="s">
        <v>1103</v>
      </c>
      <c r="X155">
        <v>1</v>
      </c>
      <c r="Z155" s="1" t="s">
        <v>1025</v>
      </c>
      <c r="AB155" t="str">
        <f>Special[[#This Row],[服装]]&amp;Special[[#This Row],[名前]]&amp;Special[[#This Row],[レアリティ]]</f>
        <v>新年2澤村大地ICONIC</v>
      </c>
      <c r="AC155">
        <f>IF((A154&amp;L154&amp;M154)&lt;&gt;(Special[[#This Row],[No]]&amp;L155&amp;M155),1,IF(Special[[#This Row],[追加属性]]="",1,0))</f>
        <v>1</v>
      </c>
    </row>
    <row r="156" spans="1:29" x14ac:dyDescent="0.25">
      <c r="A156">
        <f>VLOOKUP(Special[[#This Row],[No用]],SetNo[[No.用]:[vlookup 用]],2,FALSE)</f>
        <v>58</v>
      </c>
      <c r="B156">
        <f>IF(ROW()=2,1,IF(A155&lt;&gt;Special[[#This Row],[No]],1,IF(Special[[#This Row],[枝番用]]=0,B155,B155+1)))</f>
        <v>3</v>
      </c>
      <c r="C156">
        <f>IF(ROW()=2,1,IF(Special[[#This Row],[枝番用]]=1,1,C155+1))</f>
        <v>1</v>
      </c>
      <c r="D156" s="1" t="s">
        <v>815</v>
      </c>
      <c r="E156" s="1" t="s">
        <v>143</v>
      </c>
      <c r="F156" s="1" t="s">
        <v>73</v>
      </c>
      <c r="G156" s="1" t="s">
        <v>78</v>
      </c>
      <c r="H156" s="1" t="s">
        <v>136</v>
      </c>
      <c r="I156" s="1" t="s">
        <v>71</v>
      </c>
      <c r="J156">
        <v>1</v>
      </c>
      <c r="K156" t="s">
        <v>248</v>
      </c>
      <c r="L156" s="1" t="s">
        <v>195</v>
      </c>
      <c r="M156" s="1" t="s">
        <v>162</v>
      </c>
      <c r="N156">
        <v>29</v>
      </c>
      <c r="O156">
        <v>0</v>
      </c>
      <c r="P156">
        <v>0</v>
      </c>
      <c r="Q156">
        <v>0</v>
      </c>
      <c r="R156" t="s">
        <v>1098</v>
      </c>
      <c r="S156">
        <v>10</v>
      </c>
      <c r="T156">
        <v>35.479999999999997</v>
      </c>
      <c r="U156">
        <v>0</v>
      </c>
      <c r="V156">
        <v>0</v>
      </c>
      <c r="W156" t="s">
        <v>916</v>
      </c>
      <c r="X156">
        <v>1</v>
      </c>
      <c r="Z156" s="1" t="s">
        <v>1025</v>
      </c>
      <c r="AB156" t="str">
        <f>Special[[#This Row],[服装]]&amp;Special[[#This Row],[名前]]&amp;Special[[#This Row],[レアリティ]]</f>
        <v>新年2澤村大地ICONIC</v>
      </c>
      <c r="AC156">
        <f>IF((A154&amp;L154&amp;M154)&lt;&gt;(Special[[#This Row],[No]]&amp;L156&amp;M156),1,IF(Special[[#This Row],[追加属性]]="",1,0))</f>
        <v>1</v>
      </c>
    </row>
    <row r="157" spans="1:29" x14ac:dyDescent="0.25">
      <c r="A157">
        <f>VLOOKUP(Special[[#This Row],[No用]],SetNo[[No.用]:[vlookup 用]],2,FALSE)</f>
        <v>58</v>
      </c>
      <c r="B157">
        <f>IF(ROW()=2,1,IF(A156&lt;&gt;Special[[#This Row],[No]],1,IF(Special[[#This Row],[枝番用]]=0,B156,B156+1)))</f>
        <v>4</v>
      </c>
      <c r="C157">
        <f>IF(ROW()=2,1,IF(Special[[#This Row],[枝番用]]=1,1,C156+1))</f>
        <v>1</v>
      </c>
      <c r="D157" s="1" t="s">
        <v>815</v>
      </c>
      <c r="E157" s="1" t="s">
        <v>143</v>
      </c>
      <c r="F157" s="1" t="s">
        <v>73</v>
      </c>
      <c r="G157" s="1" t="s">
        <v>78</v>
      </c>
      <c r="H157" s="1" t="s">
        <v>136</v>
      </c>
      <c r="I157" s="1" t="s">
        <v>71</v>
      </c>
      <c r="J157">
        <v>1</v>
      </c>
      <c r="K157" t="s">
        <v>248</v>
      </c>
      <c r="L157" s="1" t="s">
        <v>180</v>
      </c>
      <c r="M157" s="1" t="s">
        <v>173</v>
      </c>
      <c r="N157">
        <v>29</v>
      </c>
      <c r="O157">
        <v>0</v>
      </c>
      <c r="P157">
        <v>0</v>
      </c>
      <c r="Q157">
        <v>0</v>
      </c>
      <c r="S157">
        <v>4.2</v>
      </c>
      <c r="T157">
        <v>25.76</v>
      </c>
      <c r="W157" s="1" t="s">
        <v>852</v>
      </c>
      <c r="X157">
        <v>1</v>
      </c>
      <c r="AB157" t="str">
        <f>Special[[#This Row],[服装]]&amp;Special[[#This Row],[名前]]&amp;Special[[#This Row],[レアリティ]]</f>
        <v>新年2澤村大地ICONIC</v>
      </c>
      <c r="AC157">
        <f>IF((A156&amp;L156&amp;M156)&lt;&gt;(Special[[#This Row],[No]]&amp;L157&amp;M157),1,IF(Special[[#This Row],[追加属性]]="",1,0))</f>
        <v>1</v>
      </c>
    </row>
    <row r="158" spans="1:29" x14ac:dyDescent="0.25">
      <c r="A158">
        <f>VLOOKUP(Special[[#This Row],[No用]],SetNo[[No.用]:[vlookup 用]],2,FALSE)</f>
        <v>58</v>
      </c>
      <c r="B158">
        <f>IF(ROW()=2,1,IF(A157&lt;&gt;Special[[#This Row],[No]],1,IF(Special[[#This Row],[枝番用]]=0,B157,B157+1)))</f>
        <v>5</v>
      </c>
      <c r="C158">
        <f>IF(ROW()=2,1,IF(Special[[#This Row],[枝番用]]=1,1,C157+1))</f>
        <v>1</v>
      </c>
      <c r="D158" s="1" t="s">
        <v>815</v>
      </c>
      <c r="E158" s="1" t="s">
        <v>143</v>
      </c>
      <c r="F158" s="1" t="s">
        <v>73</v>
      </c>
      <c r="G158" s="1" t="s">
        <v>78</v>
      </c>
      <c r="H158" s="1" t="s">
        <v>136</v>
      </c>
      <c r="I158" s="1" t="s">
        <v>71</v>
      </c>
      <c r="J158">
        <v>1</v>
      </c>
      <c r="K158" t="s">
        <v>248</v>
      </c>
      <c r="L158" s="1" t="s">
        <v>180</v>
      </c>
      <c r="M158" s="1" t="s">
        <v>224</v>
      </c>
      <c r="N158">
        <v>37</v>
      </c>
      <c r="O158">
        <v>0</v>
      </c>
      <c r="P158">
        <v>47</v>
      </c>
      <c r="Q158">
        <v>0</v>
      </c>
      <c r="S158">
        <v>3.35</v>
      </c>
      <c r="T158">
        <v>20.010000000000002</v>
      </c>
      <c r="U158">
        <v>5</v>
      </c>
      <c r="V158">
        <v>30.48</v>
      </c>
      <c r="W158" s="1" t="s">
        <v>852</v>
      </c>
      <c r="X158">
        <v>1</v>
      </c>
      <c r="AB158" t="str">
        <f>Special[[#This Row],[服装]]&amp;Special[[#This Row],[名前]]&amp;Special[[#This Row],[レアリティ]]</f>
        <v>新年2澤村大地ICONIC</v>
      </c>
      <c r="AC158">
        <f>IF((A157&amp;L157&amp;M157)&lt;&gt;(Special[[#This Row],[No]]&amp;L158&amp;M158),1,IF(Special[[#This Row],[追加属性]]="",1,0))</f>
        <v>1</v>
      </c>
    </row>
    <row r="159" spans="1:29" x14ac:dyDescent="0.25">
      <c r="A159">
        <f>VLOOKUP(Special[[#This Row],[No用]],SetNo[[No.用]:[vlookup 用]],2,FALSE)</f>
        <v>58</v>
      </c>
      <c r="B159">
        <f>IF(ROW()=2,1,IF(A158&lt;&gt;Special[[#This Row],[No]],1,IF(Special[[#This Row],[枝番用]]=0,B158,B158+1)))</f>
        <v>6</v>
      </c>
      <c r="C159">
        <f>IF(ROW()=2,1,IF(Special[[#This Row],[枝番用]]=1,1,C158+1))</f>
        <v>1</v>
      </c>
      <c r="D159" s="1" t="s">
        <v>815</v>
      </c>
      <c r="E159" s="1" t="s">
        <v>143</v>
      </c>
      <c r="F159" s="1" t="s">
        <v>73</v>
      </c>
      <c r="G159" s="1" t="s">
        <v>78</v>
      </c>
      <c r="H159" s="1" t="s">
        <v>136</v>
      </c>
      <c r="I159" s="1" t="s">
        <v>71</v>
      </c>
      <c r="J159">
        <v>1</v>
      </c>
      <c r="K159" t="s">
        <v>248</v>
      </c>
      <c r="L159" s="1" t="s">
        <v>586</v>
      </c>
      <c r="M159" s="1" t="s">
        <v>224</v>
      </c>
      <c r="N159">
        <v>37</v>
      </c>
      <c r="O159">
        <v>0</v>
      </c>
      <c r="P159">
        <v>47</v>
      </c>
      <c r="Q159">
        <v>0</v>
      </c>
      <c r="R159" s="1"/>
      <c r="S159">
        <v>3.35</v>
      </c>
      <c r="T159">
        <v>20.010000000000002</v>
      </c>
      <c r="U159">
        <v>5</v>
      </c>
      <c r="V159">
        <v>30.48</v>
      </c>
      <c r="W159" s="1" t="s">
        <v>918</v>
      </c>
      <c r="X159">
        <v>1</v>
      </c>
      <c r="AA159" s="1" t="s">
        <v>1243</v>
      </c>
      <c r="AB159" t="str">
        <f>Special[[#This Row],[服装]]&amp;Special[[#This Row],[名前]]&amp;Special[[#This Row],[レアリティ]]</f>
        <v>新年2澤村大地ICONIC</v>
      </c>
      <c r="AC159">
        <f>IF((A158&amp;L158&amp;M158)&lt;&gt;(Special[[#This Row],[No]]&amp;L159&amp;M159),1,IF(Special[[#This Row],[追加属性]]="",1,0))</f>
        <v>1</v>
      </c>
    </row>
    <row r="160" spans="1:29" x14ac:dyDescent="0.25">
      <c r="A160">
        <f>VLOOKUP(Special[[#This Row],[No用]],SetNo[[No.用]:[vlookup 用]],2,FALSE)</f>
        <v>58</v>
      </c>
      <c r="B160">
        <f>IF(ROW()=2,1,IF(A159&lt;&gt;Special[[#This Row],[No]],1,IF(Special[[#This Row],[枝番用]]=0,B159,B159+1)))</f>
        <v>6</v>
      </c>
      <c r="C160">
        <f>IF(ROW()=2,1,IF(Special[[#This Row],[枝番用]]=1,1,C159+1))</f>
        <v>2</v>
      </c>
      <c r="D160" s="1" t="s">
        <v>815</v>
      </c>
      <c r="E160" s="1" t="s">
        <v>143</v>
      </c>
      <c r="F160" s="1" t="s">
        <v>73</v>
      </c>
      <c r="G160" s="1" t="s">
        <v>78</v>
      </c>
      <c r="H160" s="1" t="s">
        <v>136</v>
      </c>
      <c r="I160" s="1" t="s">
        <v>71</v>
      </c>
      <c r="J160">
        <v>1</v>
      </c>
      <c r="K160" t="s">
        <v>248</v>
      </c>
      <c r="L160" s="1" t="s">
        <v>586</v>
      </c>
      <c r="M160" s="1" t="s">
        <v>224</v>
      </c>
      <c r="N160">
        <v>37</v>
      </c>
      <c r="O160">
        <v>0</v>
      </c>
      <c r="P160">
        <v>47</v>
      </c>
      <c r="Q160">
        <v>0</v>
      </c>
      <c r="R160" s="1" t="s">
        <v>591</v>
      </c>
      <c r="S160">
        <v>3.35</v>
      </c>
      <c r="T160">
        <v>33.729999999999997</v>
      </c>
      <c r="U160">
        <v>5</v>
      </c>
      <c r="V160">
        <v>50.08</v>
      </c>
      <c r="W160" s="1" t="s">
        <v>849</v>
      </c>
      <c r="X160">
        <v>1</v>
      </c>
      <c r="AB160" t="str">
        <f>Special[[#This Row],[服装]]&amp;Special[[#This Row],[名前]]&amp;Special[[#This Row],[レアリティ]]</f>
        <v>新年2澤村大地ICONIC</v>
      </c>
      <c r="AC160">
        <f>IF((A159&amp;L159&amp;M159)&lt;&gt;(Special[[#This Row],[No]]&amp;L160&amp;M160),1,IF(Special[[#This Row],[追加属性]]="",1,0))</f>
        <v>0</v>
      </c>
    </row>
    <row r="161" spans="1:29" x14ac:dyDescent="0.25">
      <c r="A161">
        <f>VLOOKUP(Special[[#This Row],[No用]],SetNo[[No.用]:[vlookup 用]],2,FALSE)</f>
        <v>59</v>
      </c>
      <c r="B161">
        <f>IF(ROW()=2,1,IF(A160&lt;&gt;Special[[#This Row],[No]],1,IF(Special[[#This Row],[枝番用]]=0,B160,B160+1)))</f>
        <v>1</v>
      </c>
      <c r="C161">
        <f>IF(ROW()=2,1,IF(Special[[#This Row],[枝番用]]=1,1,C160+1))</f>
        <v>1</v>
      </c>
      <c r="D161" s="1" t="s">
        <v>1183</v>
      </c>
      <c r="E161" s="1" t="s">
        <v>143</v>
      </c>
      <c r="F161" s="1" t="s">
        <v>90</v>
      </c>
      <c r="G161" s="1" t="s">
        <v>78</v>
      </c>
      <c r="H161" s="1" t="s">
        <v>136</v>
      </c>
      <c r="I161" s="1" t="s">
        <v>71</v>
      </c>
      <c r="J161" s="1">
        <v>0</v>
      </c>
      <c r="K161" t="s">
        <v>248</v>
      </c>
      <c r="L161" s="1" t="s">
        <v>191</v>
      </c>
      <c r="M161" s="1" t="s">
        <v>162</v>
      </c>
      <c r="N161">
        <v>29</v>
      </c>
      <c r="O161">
        <v>0</v>
      </c>
      <c r="P161">
        <v>0</v>
      </c>
      <c r="Q161">
        <v>0</v>
      </c>
      <c r="W161" t="s">
        <v>1010</v>
      </c>
      <c r="X161">
        <v>0</v>
      </c>
      <c r="AB161" t="str">
        <f>Special[[#This Row],[服装]]&amp;Special[[#This Row],[名前]]&amp;Special[[#This Row],[レアリティ]]</f>
        <v>Xmas3澤村大地ICONIC</v>
      </c>
      <c r="AC161">
        <f>IF((A148&amp;L148&amp;M148)&lt;&gt;(Special[[#This Row],[No]]&amp;L161&amp;M161),1,IF(Special[[#This Row],[追加属性]]="",1,0))</f>
        <v>1</v>
      </c>
    </row>
    <row r="162" spans="1:29" x14ac:dyDescent="0.25">
      <c r="A162">
        <f>VLOOKUP(Special[[#This Row],[No用]],SetNo[[No.用]:[vlookup 用]],2,FALSE)</f>
        <v>59</v>
      </c>
      <c r="B162">
        <f>IF(ROW()=2,1,IF(A161&lt;&gt;Special[[#This Row],[No]],1,IF(Special[[#This Row],[枝番用]]=0,B161,B161+1)))</f>
        <v>2</v>
      </c>
      <c r="C162">
        <f>IF(ROW()=2,1,IF(Special[[#This Row],[枝番用]]=1,1,C161+1))</f>
        <v>1</v>
      </c>
      <c r="D162" s="1" t="s">
        <v>1183</v>
      </c>
      <c r="E162" s="1" t="s">
        <v>143</v>
      </c>
      <c r="F162" s="1" t="s">
        <v>90</v>
      </c>
      <c r="G162" s="1" t="s">
        <v>78</v>
      </c>
      <c r="H162" s="1" t="s">
        <v>136</v>
      </c>
      <c r="I162" s="1" t="s">
        <v>71</v>
      </c>
      <c r="J162">
        <v>1</v>
      </c>
      <c r="K162" t="s">
        <v>248</v>
      </c>
      <c r="L162" s="1" t="s">
        <v>195</v>
      </c>
      <c r="M162" s="1" t="s">
        <v>162</v>
      </c>
      <c r="N162">
        <v>29</v>
      </c>
      <c r="O162">
        <v>0</v>
      </c>
      <c r="P162">
        <v>0</v>
      </c>
      <c r="Q162">
        <v>0</v>
      </c>
      <c r="S162">
        <v>15</v>
      </c>
      <c r="T162">
        <v>59.1</v>
      </c>
      <c r="U162">
        <v>0</v>
      </c>
      <c r="V162">
        <v>0</v>
      </c>
      <c r="W162" t="s">
        <v>1103</v>
      </c>
      <c r="X162">
        <v>1</v>
      </c>
      <c r="Z162" s="1" t="s">
        <v>1025</v>
      </c>
      <c r="AB162" t="str">
        <f>Special[[#This Row],[服装]]&amp;Special[[#This Row],[名前]]&amp;Special[[#This Row],[レアリティ]]</f>
        <v>Xmas3澤村大地ICONIC</v>
      </c>
      <c r="AC162">
        <f>IF((A161&amp;L161&amp;M161)&lt;&gt;(Special[[#This Row],[No]]&amp;L162&amp;M162),1,IF(Special[[#This Row],[追加属性]]="",1,0))</f>
        <v>1</v>
      </c>
    </row>
    <row r="163" spans="1:29" x14ac:dyDescent="0.25">
      <c r="A163">
        <f>VLOOKUP(Special[[#This Row],[No用]],SetNo[[No.用]:[vlookup 用]],2,FALSE)</f>
        <v>59</v>
      </c>
      <c r="B163">
        <f>IF(ROW()=2,1,IF(A162&lt;&gt;Special[[#This Row],[No]],1,IF(Special[[#This Row],[枝番用]]=0,B162,B162+1)))</f>
        <v>3</v>
      </c>
      <c r="C163">
        <f>IF(ROW()=2,1,IF(Special[[#This Row],[枝番用]]=1,1,C162+1))</f>
        <v>1</v>
      </c>
      <c r="D163" s="1" t="s">
        <v>1183</v>
      </c>
      <c r="E163" s="1" t="s">
        <v>143</v>
      </c>
      <c r="F163" s="1" t="s">
        <v>90</v>
      </c>
      <c r="G163" s="1" t="s">
        <v>78</v>
      </c>
      <c r="H163" s="1" t="s">
        <v>136</v>
      </c>
      <c r="I163" s="1" t="s">
        <v>71</v>
      </c>
      <c r="J163">
        <v>1</v>
      </c>
      <c r="K163" t="s">
        <v>248</v>
      </c>
      <c r="L163" s="1" t="s">
        <v>195</v>
      </c>
      <c r="M163" s="1" t="s">
        <v>162</v>
      </c>
      <c r="N163">
        <v>29</v>
      </c>
      <c r="O163">
        <v>0</v>
      </c>
      <c r="P163">
        <v>0</v>
      </c>
      <c r="Q163">
        <v>0</v>
      </c>
      <c r="R163" t="s">
        <v>1098</v>
      </c>
      <c r="S163">
        <v>10</v>
      </c>
      <c r="T163">
        <v>35.479999999999997</v>
      </c>
      <c r="U163">
        <v>0</v>
      </c>
      <c r="V163">
        <v>0</v>
      </c>
      <c r="W163" t="s">
        <v>916</v>
      </c>
      <c r="X163">
        <v>1</v>
      </c>
      <c r="Z163" s="1" t="s">
        <v>1025</v>
      </c>
      <c r="AB163" t="str">
        <f>Special[[#This Row],[服装]]&amp;Special[[#This Row],[名前]]&amp;Special[[#This Row],[レアリティ]]</f>
        <v>Xmas3澤村大地ICONIC</v>
      </c>
      <c r="AC163">
        <f>IF((A161&amp;L161&amp;M161)&lt;&gt;(Special[[#This Row],[No]]&amp;L163&amp;M163),1,IF(Special[[#This Row],[追加属性]]="",1,0))</f>
        <v>1</v>
      </c>
    </row>
    <row r="164" spans="1:29" x14ac:dyDescent="0.25">
      <c r="A164">
        <f>VLOOKUP(Special[[#This Row],[No用]],SetNo[[No.用]:[vlookup 用]],2,FALSE)</f>
        <v>59</v>
      </c>
      <c r="B164">
        <f>IF(ROW()=2,1,IF(A163&lt;&gt;Special[[#This Row],[No]],1,IF(Special[[#This Row],[枝番用]]=0,B163,B163+1)))</f>
        <v>4</v>
      </c>
      <c r="C164">
        <f>IF(ROW()=2,1,IF(Special[[#This Row],[枝番用]]=1,1,C163+1))</f>
        <v>1</v>
      </c>
      <c r="D164" s="1" t="s">
        <v>1183</v>
      </c>
      <c r="E164" s="1" t="s">
        <v>143</v>
      </c>
      <c r="F164" s="1" t="s">
        <v>90</v>
      </c>
      <c r="G164" s="1" t="s">
        <v>78</v>
      </c>
      <c r="H164" s="1" t="s">
        <v>136</v>
      </c>
      <c r="I164" s="1" t="s">
        <v>71</v>
      </c>
      <c r="J164">
        <v>1</v>
      </c>
      <c r="K164" t="s">
        <v>248</v>
      </c>
      <c r="L164" s="1" t="s">
        <v>841</v>
      </c>
      <c r="M164" s="1" t="s">
        <v>173</v>
      </c>
      <c r="N164">
        <v>29</v>
      </c>
      <c r="O164">
        <v>0</v>
      </c>
      <c r="P164">
        <v>0</v>
      </c>
      <c r="Q164">
        <v>0</v>
      </c>
      <c r="S164">
        <v>4.2</v>
      </c>
      <c r="T164">
        <v>42.42</v>
      </c>
      <c r="U164">
        <v>0</v>
      </c>
      <c r="V164">
        <v>0</v>
      </c>
      <c r="W164" s="1" t="s">
        <v>868</v>
      </c>
      <c r="X164">
        <v>1</v>
      </c>
      <c r="AB164" t="str">
        <f>Special[[#This Row],[服装]]&amp;Special[[#This Row],[名前]]&amp;Special[[#This Row],[レアリティ]]</f>
        <v>Xmas3澤村大地ICONIC</v>
      </c>
      <c r="AC164">
        <f>IF((A163&amp;L163&amp;M163)&lt;&gt;(Special[[#This Row],[No]]&amp;L164&amp;M164),1,IF(Special[[#This Row],[追加属性]]="",1,0))</f>
        <v>1</v>
      </c>
    </row>
    <row r="165" spans="1:29" x14ac:dyDescent="0.25">
      <c r="A165">
        <f>VLOOKUP(Special[[#This Row],[No用]],SetNo[[No.用]:[vlookup 用]],2,FALSE)</f>
        <v>59</v>
      </c>
      <c r="B165">
        <f>IF(ROW()=2,1,IF(A164&lt;&gt;Special[[#This Row],[No]],1,IF(Special[[#This Row],[枝番用]]=0,B164,B164+1)))</f>
        <v>5</v>
      </c>
      <c r="C165">
        <f>IF(ROW()=2,1,IF(Special[[#This Row],[枝番用]]=1,1,C164+1))</f>
        <v>1</v>
      </c>
      <c r="D165" s="1" t="s">
        <v>1183</v>
      </c>
      <c r="E165" s="1" t="s">
        <v>143</v>
      </c>
      <c r="F165" s="1" t="s">
        <v>90</v>
      </c>
      <c r="G165" s="1" t="s">
        <v>78</v>
      </c>
      <c r="H165" s="1" t="s">
        <v>136</v>
      </c>
      <c r="I165" s="1" t="s">
        <v>71</v>
      </c>
      <c r="J165">
        <v>1</v>
      </c>
      <c r="K165" t="s">
        <v>248</v>
      </c>
      <c r="L165" s="1" t="s">
        <v>765</v>
      </c>
      <c r="M165" s="1" t="s">
        <v>224</v>
      </c>
      <c r="N165">
        <v>37</v>
      </c>
      <c r="O165">
        <v>0</v>
      </c>
      <c r="P165">
        <v>47</v>
      </c>
      <c r="Q165">
        <v>0</v>
      </c>
      <c r="S165">
        <v>5</v>
      </c>
      <c r="T165">
        <v>30.48</v>
      </c>
      <c r="U165">
        <v>6.65</v>
      </c>
      <c r="V165">
        <v>40.950000000000003</v>
      </c>
      <c r="W165" s="1" t="s">
        <v>851</v>
      </c>
      <c r="X165">
        <v>1</v>
      </c>
      <c r="AA165" s="1" t="s">
        <v>1236</v>
      </c>
      <c r="AB165" t="str">
        <f>Special[[#This Row],[服装]]&amp;Special[[#This Row],[名前]]&amp;Special[[#This Row],[レアリティ]]</f>
        <v>Xmas3澤村大地ICONIC</v>
      </c>
      <c r="AC165">
        <f>IF((A164&amp;L164&amp;M164)&lt;&gt;(Special[[#This Row],[No]]&amp;L165&amp;M165),1,IF(Special[[#This Row],[追加属性]]="",1,0))</f>
        <v>1</v>
      </c>
    </row>
    <row r="166" spans="1:29" x14ac:dyDescent="0.25">
      <c r="A166">
        <f>VLOOKUP(Special[[#This Row],[No用]],SetNo[[No.用]:[vlookup 用]],2,FALSE)</f>
        <v>60</v>
      </c>
      <c r="B166">
        <f>IF(ROW()=2,1,IF(A165&lt;&gt;Special[[#This Row],[No]],1,IF(Special[[#This Row],[枝番用]]=0,B165,B165+1)))</f>
        <v>1</v>
      </c>
      <c r="C166">
        <f>IF(ROW()=2,1,IF(Special[[#This Row],[枝番用]]=1,1,C165+1))</f>
        <v>1</v>
      </c>
      <c r="D166" t="s">
        <v>205</v>
      </c>
      <c r="E166" t="s">
        <v>144</v>
      </c>
      <c r="F166" t="s">
        <v>24</v>
      </c>
      <c r="G166" t="s">
        <v>31</v>
      </c>
      <c r="H166" t="s">
        <v>136</v>
      </c>
      <c r="I166" t="s">
        <v>71</v>
      </c>
      <c r="J166" s="1">
        <v>0</v>
      </c>
      <c r="K166" t="s">
        <v>248</v>
      </c>
      <c r="L166" t="s">
        <v>191</v>
      </c>
      <c r="M166" t="s">
        <v>162</v>
      </c>
      <c r="N166">
        <v>29</v>
      </c>
      <c r="O166">
        <v>0</v>
      </c>
      <c r="P166">
        <v>0</v>
      </c>
      <c r="Q166">
        <v>0</v>
      </c>
      <c r="W166" t="s">
        <v>1010</v>
      </c>
      <c r="X166">
        <v>0</v>
      </c>
      <c r="AB166" t="str">
        <f>Special[[#This Row],[服装]]&amp;Special[[#This Row],[名前]]&amp;Special[[#This Row],[レアリティ]]</f>
        <v>ユニフォーム菅原考支ICONIC</v>
      </c>
      <c r="AC166">
        <f>IF((A160&amp;L160&amp;M160)&lt;&gt;(Special[[#This Row],[No]]&amp;L166&amp;M166),1,IF(Special[[#This Row],[追加属性]]="",1,0))</f>
        <v>1</v>
      </c>
    </row>
    <row r="167" spans="1:29" x14ac:dyDescent="0.25">
      <c r="A167">
        <f>VLOOKUP(Special[[#This Row],[No用]],SetNo[[No.用]:[vlookup 用]],2,FALSE)</f>
        <v>61</v>
      </c>
      <c r="B167">
        <f>IF(ROW()=2,1,IF(A166&lt;&gt;Special[[#This Row],[No]],1,IF(Special[[#This Row],[枝番用]]=0,B166,B166+1)))</f>
        <v>1</v>
      </c>
      <c r="C167">
        <f>IF(ROW()=2,1,IF(Special[[#This Row],[枝番用]]=1,1,C166+1))</f>
        <v>1</v>
      </c>
      <c r="D167" t="s">
        <v>117</v>
      </c>
      <c r="E167" t="s">
        <v>144</v>
      </c>
      <c r="F167" t="s">
        <v>28</v>
      </c>
      <c r="G167" t="s">
        <v>31</v>
      </c>
      <c r="H167" t="s">
        <v>136</v>
      </c>
      <c r="I167" t="s">
        <v>71</v>
      </c>
      <c r="J167" s="1">
        <v>0</v>
      </c>
      <c r="K167" t="s">
        <v>248</v>
      </c>
      <c r="L167" t="s">
        <v>191</v>
      </c>
      <c r="M167" t="s">
        <v>162</v>
      </c>
      <c r="N167">
        <v>29</v>
      </c>
      <c r="O167">
        <v>0</v>
      </c>
      <c r="P167">
        <v>0</v>
      </c>
      <c r="Q167">
        <v>0</v>
      </c>
      <c r="W167" t="s">
        <v>1010</v>
      </c>
      <c r="X167">
        <v>0</v>
      </c>
      <c r="AB167" t="str">
        <f>Special[[#This Row],[服装]]&amp;Special[[#This Row],[名前]]&amp;Special[[#This Row],[レアリティ]]</f>
        <v>プール掃除菅原考支ICONIC</v>
      </c>
      <c r="AC167">
        <f>IF((A166&amp;L166&amp;M166)&lt;&gt;(Special[[#This Row],[No]]&amp;L167&amp;M167),1,IF(Special[[#This Row],[追加属性]]="",1,0))</f>
        <v>1</v>
      </c>
    </row>
    <row r="168" spans="1:29" x14ac:dyDescent="0.25">
      <c r="A168">
        <f>VLOOKUP(Special[[#This Row],[No用]],SetNo[[No.用]:[vlookup 用]],2,FALSE)</f>
        <v>61</v>
      </c>
      <c r="B168">
        <f>IF(ROW()=2,1,IF(A167&lt;&gt;Special[[#This Row],[No]],1,IF(Special[[#This Row],[枝番用]]=0,B167,B167+1)))</f>
        <v>2</v>
      </c>
      <c r="C168">
        <f>IF(ROW()=2,1,IF(Special[[#This Row],[枝番用]]=1,1,C167+1))</f>
        <v>1</v>
      </c>
      <c r="D168" t="s">
        <v>117</v>
      </c>
      <c r="E168" t="s">
        <v>144</v>
      </c>
      <c r="F168" t="s">
        <v>28</v>
      </c>
      <c r="G168" t="s">
        <v>31</v>
      </c>
      <c r="H168" t="s">
        <v>136</v>
      </c>
      <c r="I168" t="s">
        <v>71</v>
      </c>
      <c r="J168">
        <v>1</v>
      </c>
      <c r="K168" t="s">
        <v>248</v>
      </c>
      <c r="L168" s="1" t="s">
        <v>258</v>
      </c>
      <c r="M168" t="s">
        <v>224</v>
      </c>
      <c r="N168">
        <v>37</v>
      </c>
      <c r="O168">
        <v>0</v>
      </c>
      <c r="P168">
        <v>47</v>
      </c>
      <c r="Q168">
        <v>0</v>
      </c>
      <c r="S168">
        <v>20</v>
      </c>
      <c r="T168">
        <v>79.78</v>
      </c>
      <c r="U168">
        <v>22.5</v>
      </c>
      <c r="V168">
        <v>89.14</v>
      </c>
      <c r="W168" s="1" t="s">
        <v>973</v>
      </c>
      <c r="X168">
        <v>0</v>
      </c>
      <c r="AB168" t="str">
        <f>Special[[#This Row],[服装]]&amp;Special[[#This Row],[名前]]&amp;Special[[#This Row],[レアリティ]]</f>
        <v>プール掃除菅原考支ICONIC</v>
      </c>
      <c r="AC168">
        <f>IF((A167&amp;L167&amp;M167)&lt;&gt;(Special[[#This Row],[No]]&amp;L168&amp;M168),1,IF(Special[[#This Row],[追加属性]]="",1,0))</f>
        <v>1</v>
      </c>
    </row>
    <row r="169" spans="1:29" x14ac:dyDescent="0.25">
      <c r="A169">
        <f>VLOOKUP(Special[[#This Row],[No用]],SetNo[[No.用]:[vlookup 用]],2,FALSE)</f>
        <v>62</v>
      </c>
      <c r="B169">
        <f>IF(ROW()=2,1,IF(A168&lt;&gt;Special[[#This Row],[No]],1,IF(Special[[#This Row],[枝番用]]=0,B168,B168+1)))</f>
        <v>1</v>
      </c>
      <c r="C169">
        <f>IF(ROW()=2,1,IF(Special[[#This Row],[枝番用]]=1,1,C168+1))</f>
        <v>1</v>
      </c>
      <c r="D169" s="1" t="s">
        <v>580</v>
      </c>
      <c r="E169" t="s">
        <v>144</v>
      </c>
      <c r="F169" s="1" t="s">
        <v>73</v>
      </c>
      <c r="G169" s="1" t="s">
        <v>74</v>
      </c>
      <c r="H169" t="s">
        <v>136</v>
      </c>
      <c r="I169" t="s">
        <v>71</v>
      </c>
      <c r="J169" s="1">
        <v>0</v>
      </c>
      <c r="K169" t="s">
        <v>248</v>
      </c>
      <c r="L169" t="s">
        <v>191</v>
      </c>
      <c r="M169" t="s">
        <v>162</v>
      </c>
      <c r="N169">
        <v>29</v>
      </c>
      <c r="O169">
        <v>0</v>
      </c>
      <c r="P169">
        <v>0</v>
      </c>
      <c r="Q169">
        <v>0</v>
      </c>
      <c r="W169" t="s">
        <v>1010</v>
      </c>
      <c r="X169">
        <v>0</v>
      </c>
      <c r="AB169" t="str">
        <f>Special[[#This Row],[服装]]&amp;Special[[#This Row],[名前]]&amp;Special[[#This Row],[レアリティ]]</f>
        <v>文化祭菅原考支ICONIC</v>
      </c>
      <c r="AC169">
        <f>IF((A168&amp;L168&amp;M168)&lt;&gt;(Special[[#This Row],[No]]&amp;L169&amp;M169),1,IF(Special[[#This Row],[追加属性]]="",1,0))</f>
        <v>1</v>
      </c>
    </row>
    <row r="170" spans="1:29" x14ac:dyDescent="0.25">
      <c r="A170">
        <f>VLOOKUP(Special[[#This Row],[No用]],SetNo[[No.用]:[vlookup 用]],2,FALSE)</f>
        <v>62</v>
      </c>
      <c r="B170">
        <f>IF(ROW()=2,1,IF(A169&lt;&gt;Special[[#This Row],[No]],1,IF(Special[[#This Row],[枝番用]]=0,B169,B169+1)))</f>
        <v>2</v>
      </c>
      <c r="C170">
        <f>IF(ROW()=2,1,IF(Special[[#This Row],[枝番用]]=1,1,C169+1))</f>
        <v>1</v>
      </c>
      <c r="D170" s="1" t="s">
        <v>580</v>
      </c>
      <c r="E170" t="s">
        <v>144</v>
      </c>
      <c r="F170" s="1" t="s">
        <v>73</v>
      </c>
      <c r="G170" s="1" t="s">
        <v>74</v>
      </c>
      <c r="H170" t="s">
        <v>136</v>
      </c>
      <c r="I170" t="s">
        <v>71</v>
      </c>
      <c r="J170">
        <v>1</v>
      </c>
      <c r="K170" t="s">
        <v>248</v>
      </c>
      <c r="L170" s="1" t="s">
        <v>180</v>
      </c>
      <c r="M170" s="1" t="s">
        <v>173</v>
      </c>
      <c r="N170">
        <v>29</v>
      </c>
      <c r="O170">
        <v>0</v>
      </c>
      <c r="P170">
        <v>0</v>
      </c>
      <c r="Q170">
        <v>0</v>
      </c>
      <c r="S170">
        <v>4.2</v>
      </c>
      <c r="T170">
        <v>25.76</v>
      </c>
      <c r="W170" t="s">
        <v>916</v>
      </c>
      <c r="X170">
        <v>1</v>
      </c>
      <c r="AB170" t="str">
        <f>Special[[#This Row],[服装]]&amp;Special[[#This Row],[名前]]&amp;Special[[#This Row],[レアリティ]]</f>
        <v>文化祭菅原考支ICONIC</v>
      </c>
      <c r="AC170">
        <f>IF((A169&amp;L169&amp;M169)&lt;&gt;(Special[[#This Row],[No]]&amp;L170&amp;M170),1,IF(Special[[#This Row],[追加属性]]="",1,0))</f>
        <v>1</v>
      </c>
    </row>
    <row r="171" spans="1:29" x14ac:dyDescent="0.25">
      <c r="A171">
        <f>VLOOKUP(Special[[#This Row],[No用]],SetNo[[No.用]:[vlookup 用]],2,FALSE)</f>
        <v>63</v>
      </c>
      <c r="B171">
        <f>IF(ROW()=2,1,IF(A170&lt;&gt;Special[[#This Row],[No]],1,IF(Special[[#This Row],[枝番用]]=0,B170,B170+1)))</f>
        <v>1</v>
      </c>
      <c r="C171">
        <f>IF(ROW()=2,1,IF(Special[[#This Row],[枝番用]]=1,1,C170+1))</f>
        <v>1</v>
      </c>
      <c r="D171" s="1" t="s">
        <v>675</v>
      </c>
      <c r="E171" s="1" t="s">
        <v>144</v>
      </c>
      <c r="F171" s="1" t="s">
        <v>90</v>
      </c>
      <c r="G171" s="1" t="s">
        <v>74</v>
      </c>
      <c r="H171" s="1" t="s">
        <v>136</v>
      </c>
      <c r="I171" s="1" t="s">
        <v>71</v>
      </c>
      <c r="J171" s="1">
        <v>0</v>
      </c>
      <c r="K171" t="s">
        <v>248</v>
      </c>
      <c r="L171" s="1" t="s">
        <v>191</v>
      </c>
      <c r="M171" s="1" t="s">
        <v>162</v>
      </c>
      <c r="N171">
        <v>29</v>
      </c>
      <c r="O171">
        <v>0</v>
      </c>
      <c r="P171">
        <v>0</v>
      </c>
      <c r="Q171">
        <v>0</v>
      </c>
      <c r="W171" t="s">
        <v>1010</v>
      </c>
      <c r="X171">
        <v>0</v>
      </c>
      <c r="AB171" t="str">
        <f>Special[[#This Row],[服装]]&amp;Special[[#This Row],[名前]]&amp;Special[[#This Row],[レアリティ]]</f>
        <v>梅雨菅原考支ICONIC</v>
      </c>
      <c r="AC171">
        <f>IF((A170&amp;L170&amp;M170)&lt;&gt;(Special[[#This Row],[No]]&amp;L171&amp;M171),1,IF(Special[[#This Row],[追加属性]]="",1,0))</f>
        <v>1</v>
      </c>
    </row>
    <row r="172" spans="1:29" x14ac:dyDescent="0.25">
      <c r="A172">
        <f>VLOOKUP(Special[[#This Row],[No用]],SetNo[[No.用]:[vlookup 用]],2,FALSE)</f>
        <v>64</v>
      </c>
      <c r="B172">
        <f>IF(ROW()=2,1,IF(A171&lt;&gt;Special[[#This Row],[No]],1,IF(Special[[#This Row],[枝番用]]=0,B171,B171+1)))</f>
        <v>1</v>
      </c>
      <c r="C172">
        <f>IF(ROW()=2,1,IF(Special[[#This Row],[枝番用]]=1,1,C171+1))</f>
        <v>1</v>
      </c>
      <c r="D172" s="1" t="s">
        <v>790</v>
      </c>
      <c r="E172" s="1" t="s">
        <v>144</v>
      </c>
      <c r="F172" s="1" t="s">
        <v>77</v>
      </c>
      <c r="G172" s="1" t="s">
        <v>74</v>
      </c>
      <c r="H172" s="1" t="s">
        <v>136</v>
      </c>
      <c r="I172" s="1" t="s">
        <v>71</v>
      </c>
      <c r="J172" s="1">
        <v>0</v>
      </c>
      <c r="K172" t="s">
        <v>248</v>
      </c>
      <c r="L172" s="1" t="s">
        <v>191</v>
      </c>
      <c r="M172" s="1" t="s">
        <v>162</v>
      </c>
      <c r="N172">
        <v>29</v>
      </c>
      <c r="O172">
        <v>0</v>
      </c>
      <c r="P172">
        <v>0</v>
      </c>
      <c r="Q172">
        <v>0</v>
      </c>
      <c r="W172" t="s">
        <v>1010</v>
      </c>
      <c r="X172">
        <v>0</v>
      </c>
      <c r="AB172" t="str">
        <f>Special[[#This Row],[服装]]&amp;Special[[#This Row],[名前]]&amp;Special[[#This Row],[レアリティ]]</f>
        <v>Xmas2菅原考支ICONIC</v>
      </c>
      <c r="AC172">
        <f>IF((A171&amp;L171&amp;M171)&lt;&gt;(Special[[#This Row],[No]]&amp;L172&amp;M172),1,IF(Special[[#This Row],[追加属性]]="",1,0))</f>
        <v>1</v>
      </c>
    </row>
    <row r="173" spans="1:29" x14ac:dyDescent="0.25">
      <c r="A173">
        <f>VLOOKUP(Special[[#This Row],[No用]],SetNo[[No.用]:[vlookup 用]],2,FALSE)</f>
        <v>64</v>
      </c>
      <c r="B173">
        <f>IF(ROW()=2,1,IF(A172&lt;&gt;Special[[#This Row],[No]],1,IF(Special[[#This Row],[枝番用]]=0,B172,B172+1)))</f>
        <v>2</v>
      </c>
      <c r="C173">
        <f>IF(ROW()=2,1,IF(Special[[#This Row],[枝番用]]=1,1,C172+1))</f>
        <v>1</v>
      </c>
      <c r="D173" s="1" t="s">
        <v>790</v>
      </c>
      <c r="E173" s="1" t="s">
        <v>144</v>
      </c>
      <c r="F173" s="1" t="s">
        <v>77</v>
      </c>
      <c r="G173" s="1" t="s">
        <v>74</v>
      </c>
      <c r="H173" s="1" t="s">
        <v>136</v>
      </c>
      <c r="I173" s="1" t="s">
        <v>71</v>
      </c>
      <c r="J173">
        <v>1</v>
      </c>
      <c r="K173" t="s">
        <v>248</v>
      </c>
      <c r="L173" s="1" t="s">
        <v>791</v>
      </c>
      <c r="M173" s="1" t="s">
        <v>224</v>
      </c>
      <c r="N173">
        <v>35</v>
      </c>
      <c r="O173">
        <v>0</v>
      </c>
      <c r="P173">
        <v>45</v>
      </c>
      <c r="Q173">
        <v>0</v>
      </c>
      <c r="S173">
        <v>3.35</v>
      </c>
      <c r="T173">
        <v>20.010000000000002</v>
      </c>
      <c r="U173">
        <v>5</v>
      </c>
      <c r="V173">
        <v>30.48</v>
      </c>
      <c r="W173" s="1" t="s">
        <v>917</v>
      </c>
      <c r="X173">
        <v>2</v>
      </c>
      <c r="Z173" s="1" t="s">
        <v>920</v>
      </c>
      <c r="AA173" s="1"/>
      <c r="AB173" t="str">
        <f>Special[[#This Row],[服装]]&amp;Special[[#This Row],[名前]]&amp;Special[[#This Row],[レアリティ]]</f>
        <v>Xmas2菅原考支ICONIC</v>
      </c>
      <c r="AC173">
        <f>IF((A172&amp;L172&amp;M172)&lt;&gt;(Special[[#This Row],[No]]&amp;L173&amp;M173),1,IF(Special[[#This Row],[追加属性]]="",1,0))</f>
        <v>1</v>
      </c>
    </row>
    <row r="174" spans="1:29" x14ac:dyDescent="0.25">
      <c r="A174">
        <f>VLOOKUP(Special[[#This Row],[No用]],SetNo[[No.用]:[vlookup 用]],2,FALSE)</f>
        <v>65</v>
      </c>
      <c r="B174">
        <f>IF(ROW()=2,1,IF(A173&lt;&gt;Special[[#This Row],[No]],1,IF(Special[[#This Row],[枝番用]]=0,B173,B173+1)))</f>
        <v>1</v>
      </c>
      <c r="C174">
        <f>IF(ROW()=2,1,IF(Special[[#This Row],[枝番用]]=1,1,C173+1))</f>
        <v>1</v>
      </c>
      <c r="D174" s="1" t="s">
        <v>960</v>
      </c>
      <c r="E174" s="1" t="s">
        <v>144</v>
      </c>
      <c r="F174" s="1" t="s">
        <v>73</v>
      </c>
      <c r="G174" s="1" t="s">
        <v>74</v>
      </c>
      <c r="H174" s="1" t="s">
        <v>136</v>
      </c>
      <c r="I174" s="1" t="s">
        <v>71</v>
      </c>
      <c r="J174" s="1">
        <v>0</v>
      </c>
      <c r="K174" t="s">
        <v>248</v>
      </c>
      <c r="L174" s="1" t="s">
        <v>191</v>
      </c>
      <c r="M174" s="1" t="s">
        <v>162</v>
      </c>
      <c r="N174">
        <v>29</v>
      </c>
      <c r="O174">
        <v>0</v>
      </c>
      <c r="P174">
        <v>0</v>
      </c>
      <c r="Q174">
        <v>0</v>
      </c>
      <c r="W174" s="1" t="s">
        <v>1010</v>
      </c>
      <c r="X174">
        <v>0</v>
      </c>
      <c r="Z174" s="1"/>
      <c r="AA174" s="1"/>
      <c r="AB174" t="str">
        <f>Special[[#This Row],[服装]]&amp;Special[[#This Row],[名前]]&amp;Special[[#This Row],[レアリティ]]</f>
        <v>夏祭り2菅原考支ICONIC</v>
      </c>
      <c r="AC174">
        <f>IF((A173&amp;L173&amp;M173)&lt;&gt;(Special[[#This Row],[No]]&amp;L174&amp;M174),1,IF(Special[[#This Row],[追加属性]]="",1,0))</f>
        <v>1</v>
      </c>
    </row>
    <row r="175" spans="1:29" x14ac:dyDescent="0.25">
      <c r="A175">
        <f>VLOOKUP(Special[[#This Row],[No用]],SetNo[[No.用]:[vlookup 用]],2,FALSE)</f>
        <v>66</v>
      </c>
      <c r="B175">
        <f>IF(ROW()=2,1,IF(A174&lt;&gt;Special[[#This Row],[No]],1,IF(Special[[#This Row],[枝番用]]=0,B174,B174+1)))</f>
        <v>1</v>
      </c>
      <c r="C175">
        <f>IF(ROW()=2,1,IF(Special[[#This Row],[枝番用]]=1,1,C174+1))</f>
        <v>1</v>
      </c>
      <c r="D175" t="s">
        <v>205</v>
      </c>
      <c r="E175" t="s">
        <v>145</v>
      </c>
      <c r="F175" t="s">
        <v>28</v>
      </c>
      <c r="G175" t="s">
        <v>25</v>
      </c>
      <c r="H175" t="s">
        <v>136</v>
      </c>
      <c r="I175" t="s">
        <v>71</v>
      </c>
      <c r="J175" s="1">
        <v>0</v>
      </c>
      <c r="K175" t="s">
        <v>248</v>
      </c>
      <c r="L175" t="s">
        <v>191</v>
      </c>
      <c r="M175" t="s">
        <v>162</v>
      </c>
      <c r="N175">
        <v>29</v>
      </c>
      <c r="O175">
        <v>0</v>
      </c>
      <c r="P175">
        <v>0</v>
      </c>
      <c r="Q175">
        <v>0</v>
      </c>
      <c r="W175" t="s">
        <v>1010</v>
      </c>
      <c r="X175">
        <v>0</v>
      </c>
      <c r="AB175" t="str">
        <f>Special[[#This Row],[服装]]&amp;Special[[#This Row],[名前]]&amp;Special[[#This Row],[レアリティ]]</f>
        <v>ユニフォーム東峰旭ICONIC</v>
      </c>
      <c r="AC175">
        <f>IF((A174&amp;L174&amp;M174)&lt;&gt;(Special[[#This Row],[No]]&amp;L175&amp;M175),1,IF(Special[[#This Row],[追加属性]]="",1,0))</f>
        <v>1</v>
      </c>
    </row>
    <row r="176" spans="1:29" x14ac:dyDescent="0.25">
      <c r="A176">
        <f>VLOOKUP(Special[[#This Row],[No用]],SetNo[[No.用]:[vlookup 用]],2,FALSE)</f>
        <v>66</v>
      </c>
      <c r="B176">
        <f>IF(ROW()=2,1,IF(A175&lt;&gt;Special[[#This Row],[No]],1,IF(Special[[#This Row],[枝番用]]=0,B175,B175+1)))</f>
        <v>2</v>
      </c>
      <c r="C176">
        <f>IF(ROW()=2,1,IF(Special[[#This Row],[枝番用]]=1,1,C175+1))</f>
        <v>1</v>
      </c>
      <c r="D176" t="s">
        <v>205</v>
      </c>
      <c r="E176" t="s">
        <v>145</v>
      </c>
      <c r="F176" t="s">
        <v>28</v>
      </c>
      <c r="G176" t="s">
        <v>25</v>
      </c>
      <c r="H176" t="s">
        <v>136</v>
      </c>
      <c r="I176" t="s">
        <v>71</v>
      </c>
      <c r="J176">
        <v>1</v>
      </c>
      <c r="K176" t="s">
        <v>248</v>
      </c>
      <c r="L176" t="s">
        <v>180</v>
      </c>
      <c r="M176" t="s">
        <v>162</v>
      </c>
      <c r="N176">
        <v>29</v>
      </c>
      <c r="O176">
        <v>0</v>
      </c>
      <c r="P176">
        <v>0</v>
      </c>
      <c r="Q176">
        <v>0</v>
      </c>
      <c r="S176">
        <v>2.5</v>
      </c>
      <c r="T176">
        <v>15.24</v>
      </c>
      <c r="W176" s="1" t="s">
        <v>918</v>
      </c>
      <c r="X176">
        <v>1</v>
      </c>
      <c r="AB176" t="str">
        <f>Special[[#This Row],[服装]]&amp;Special[[#This Row],[名前]]&amp;Special[[#This Row],[レアリティ]]</f>
        <v>ユニフォーム東峰旭ICONIC</v>
      </c>
      <c r="AC176">
        <f>IF((A175&amp;L175&amp;M175)&lt;&gt;(Special[[#This Row],[No]]&amp;L176&amp;M176),1,IF(Special[[#This Row],[追加属性]]="",1,0))</f>
        <v>1</v>
      </c>
    </row>
    <row r="177" spans="1:29" x14ac:dyDescent="0.25">
      <c r="A177">
        <f>VLOOKUP(Special[[#This Row],[No用]],SetNo[[No.用]:[vlookup 用]],2,FALSE)</f>
        <v>67</v>
      </c>
      <c r="B177">
        <f>IF(ROW()=2,1,IF(A176&lt;&gt;Special[[#This Row],[No]],1,IF(Special[[#This Row],[枝番用]]=0,B176,B176+1)))</f>
        <v>1</v>
      </c>
      <c r="C177">
        <f>IF(ROW()=2,1,IF(Special[[#This Row],[枝番用]]=1,1,C176+1))</f>
        <v>1</v>
      </c>
      <c r="D177" t="s">
        <v>117</v>
      </c>
      <c r="E177" t="s">
        <v>145</v>
      </c>
      <c r="F177" t="s">
        <v>23</v>
      </c>
      <c r="G177" t="s">
        <v>25</v>
      </c>
      <c r="H177" t="s">
        <v>136</v>
      </c>
      <c r="I177" t="s">
        <v>71</v>
      </c>
      <c r="J177" s="1">
        <v>0</v>
      </c>
      <c r="K177" t="s">
        <v>248</v>
      </c>
      <c r="L177" t="s">
        <v>191</v>
      </c>
      <c r="M177" t="s">
        <v>162</v>
      </c>
      <c r="N177">
        <v>27</v>
      </c>
      <c r="O177">
        <v>0</v>
      </c>
      <c r="P177">
        <v>0</v>
      </c>
      <c r="Q177">
        <v>0</v>
      </c>
      <c r="W177" t="s">
        <v>1010</v>
      </c>
      <c r="X177">
        <v>0</v>
      </c>
      <c r="AB177" t="str">
        <f>Special[[#This Row],[服装]]&amp;Special[[#This Row],[名前]]&amp;Special[[#This Row],[レアリティ]]</f>
        <v>プール掃除東峰旭ICONIC</v>
      </c>
      <c r="AC177">
        <f>IF((A176&amp;L176&amp;M176)&lt;&gt;(Special[[#This Row],[No]]&amp;L177&amp;M177),1,IF(Special[[#This Row],[追加属性]]="",1,0))</f>
        <v>1</v>
      </c>
    </row>
    <row r="178" spans="1:29" x14ac:dyDescent="0.25">
      <c r="A178">
        <f>VLOOKUP(Special[[#This Row],[No用]],SetNo[[No.用]:[vlookup 用]],2,FALSE)</f>
        <v>67</v>
      </c>
      <c r="B178">
        <f>IF(ROW()=2,1,IF(A177&lt;&gt;Special[[#This Row],[No]],1,IF(Special[[#This Row],[枝番用]]=0,B177,B177+1)))</f>
        <v>2</v>
      </c>
      <c r="C178">
        <f>IF(ROW()=2,1,IF(Special[[#This Row],[枝番用]]=1,1,C177+1))</f>
        <v>1</v>
      </c>
      <c r="D178" t="s">
        <v>117</v>
      </c>
      <c r="E178" t="s">
        <v>145</v>
      </c>
      <c r="F178" t="s">
        <v>23</v>
      </c>
      <c r="G178" t="s">
        <v>25</v>
      </c>
      <c r="H178" t="s">
        <v>136</v>
      </c>
      <c r="I178" t="s">
        <v>71</v>
      </c>
      <c r="J178">
        <v>1</v>
      </c>
      <c r="K178" t="s">
        <v>248</v>
      </c>
      <c r="L178" t="s">
        <v>259</v>
      </c>
      <c r="M178" t="s">
        <v>162</v>
      </c>
      <c r="N178">
        <v>27</v>
      </c>
      <c r="O178">
        <v>0</v>
      </c>
      <c r="P178">
        <v>0</v>
      </c>
      <c r="Q178">
        <v>0</v>
      </c>
      <c r="S178">
        <v>2.5</v>
      </c>
      <c r="T178">
        <v>15.24</v>
      </c>
      <c r="W178" s="1" t="s">
        <v>918</v>
      </c>
      <c r="X178">
        <v>1</v>
      </c>
      <c r="AB178" t="str">
        <f>Special[[#This Row],[服装]]&amp;Special[[#This Row],[名前]]&amp;Special[[#This Row],[レアリティ]]</f>
        <v>プール掃除東峰旭ICONIC</v>
      </c>
      <c r="AC178">
        <f>IF((A177&amp;L177&amp;M177)&lt;&gt;(Special[[#This Row],[No]]&amp;L178&amp;M178),1,IF(Special[[#This Row],[追加属性]]="",1,0))</f>
        <v>1</v>
      </c>
    </row>
    <row r="179" spans="1:29" x14ac:dyDescent="0.25">
      <c r="A179">
        <f>VLOOKUP(Special[[#This Row],[No用]],SetNo[[No.用]:[vlookup 用]],2,FALSE)</f>
        <v>68</v>
      </c>
      <c r="B179">
        <f>IF(ROW()=2,1,IF(A178&lt;&gt;Special[[#This Row],[No]],1,IF(Special[[#This Row],[枝番用]]=0,B178,B178+1)))</f>
        <v>1</v>
      </c>
      <c r="C179">
        <f>IF(ROW()=2,1,IF(Special[[#This Row],[枝番用]]=1,1,C178+1))</f>
        <v>1</v>
      </c>
      <c r="D179" s="1" t="s">
        <v>627</v>
      </c>
      <c r="E179" s="1" t="s">
        <v>145</v>
      </c>
      <c r="F179" s="1" t="s">
        <v>90</v>
      </c>
      <c r="G179" s="1" t="s">
        <v>78</v>
      </c>
      <c r="H179" s="1" t="s">
        <v>136</v>
      </c>
      <c r="I179" s="1" t="s">
        <v>71</v>
      </c>
      <c r="J179" s="1">
        <v>0</v>
      </c>
      <c r="K179" t="s">
        <v>248</v>
      </c>
      <c r="L179" s="1" t="s">
        <v>191</v>
      </c>
      <c r="M179" s="1" t="s">
        <v>162</v>
      </c>
      <c r="N179">
        <v>29</v>
      </c>
      <c r="O179">
        <v>0</v>
      </c>
      <c r="P179">
        <v>0</v>
      </c>
      <c r="Q179">
        <v>0</v>
      </c>
      <c r="W179" t="s">
        <v>1010</v>
      </c>
      <c r="X179">
        <v>0</v>
      </c>
      <c r="AB179" t="str">
        <f>Special[[#This Row],[服装]]&amp;Special[[#This Row],[名前]]&amp;Special[[#This Row],[レアリティ]]</f>
        <v>サバゲ東峰旭ICONIC</v>
      </c>
      <c r="AC179">
        <f>IF((A178&amp;L178&amp;M178)&lt;&gt;(Special[[#This Row],[No]]&amp;L179&amp;M179),1,IF(Special[[#This Row],[追加属性]]="",1,0))</f>
        <v>1</v>
      </c>
    </row>
    <row r="180" spans="1:29" x14ac:dyDescent="0.25">
      <c r="A180">
        <f>VLOOKUP(Special[[#This Row],[No用]],SetNo[[No.用]:[vlookup 用]],2,FALSE)</f>
        <v>68</v>
      </c>
      <c r="B180">
        <f>IF(ROW()=2,1,IF(A179&lt;&gt;Special[[#This Row],[No]],1,IF(Special[[#This Row],[枝番用]]=0,B179,B179+1)))</f>
        <v>2</v>
      </c>
      <c r="C180">
        <f>IF(ROW()=2,1,IF(Special[[#This Row],[枝番用]]=1,1,C179+1))</f>
        <v>1</v>
      </c>
      <c r="D180" s="1" t="s">
        <v>627</v>
      </c>
      <c r="E180" s="1" t="s">
        <v>145</v>
      </c>
      <c r="F180" s="1" t="s">
        <v>90</v>
      </c>
      <c r="G180" s="1" t="s">
        <v>78</v>
      </c>
      <c r="H180" s="1" t="s">
        <v>136</v>
      </c>
      <c r="I180" s="1" t="s">
        <v>71</v>
      </c>
      <c r="J180">
        <v>1</v>
      </c>
      <c r="K180" t="s">
        <v>248</v>
      </c>
      <c r="L180" s="1" t="s">
        <v>180</v>
      </c>
      <c r="M180" s="1" t="s">
        <v>162</v>
      </c>
      <c r="N180">
        <v>29</v>
      </c>
      <c r="O180">
        <v>0</v>
      </c>
      <c r="P180">
        <v>0</v>
      </c>
      <c r="Q180">
        <v>0</v>
      </c>
      <c r="S180">
        <v>2.5</v>
      </c>
      <c r="T180">
        <v>15.24</v>
      </c>
      <c r="W180" s="1" t="s">
        <v>918</v>
      </c>
      <c r="X180">
        <v>1</v>
      </c>
      <c r="AB180" t="str">
        <f>Special[[#This Row],[服装]]&amp;Special[[#This Row],[名前]]&amp;Special[[#This Row],[レアリティ]]</f>
        <v>サバゲ東峰旭ICONIC</v>
      </c>
      <c r="AC180">
        <f>IF((A179&amp;L179&amp;M179)&lt;&gt;(Special[[#This Row],[No]]&amp;L180&amp;M180),1,IF(Special[[#This Row],[追加属性]]="",1,0))</f>
        <v>1</v>
      </c>
    </row>
    <row r="181" spans="1:29" x14ac:dyDescent="0.25">
      <c r="A181">
        <f>VLOOKUP(Special[[#This Row],[No用]],SetNo[[No.用]:[vlookup 用]],2,FALSE)</f>
        <v>68</v>
      </c>
      <c r="B181">
        <f>IF(ROW()=2,1,IF(A180&lt;&gt;Special[[#This Row],[No]],1,IF(Special[[#This Row],[枝番用]]=0,B180,B180+1)))</f>
        <v>3</v>
      </c>
      <c r="C181">
        <f>IF(ROW()=2,1,IF(Special[[#This Row],[枝番用]]=1,1,C180+1))</f>
        <v>1</v>
      </c>
      <c r="D181" s="1" t="s">
        <v>627</v>
      </c>
      <c r="E181" s="1" t="s">
        <v>145</v>
      </c>
      <c r="F181" s="1" t="s">
        <v>90</v>
      </c>
      <c r="G181" s="1" t="s">
        <v>78</v>
      </c>
      <c r="H181" s="1" t="s">
        <v>136</v>
      </c>
      <c r="I181" s="1" t="s">
        <v>71</v>
      </c>
      <c r="J181">
        <v>1</v>
      </c>
      <c r="K181" t="s">
        <v>248</v>
      </c>
      <c r="L181" s="1" t="s">
        <v>180</v>
      </c>
      <c r="M181" s="1" t="s">
        <v>224</v>
      </c>
      <c r="N181">
        <v>38</v>
      </c>
      <c r="O181">
        <v>0</v>
      </c>
      <c r="P181">
        <v>48</v>
      </c>
      <c r="Q181">
        <v>0</v>
      </c>
      <c r="S181">
        <v>3.35</v>
      </c>
      <c r="T181">
        <v>20.010000000000002</v>
      </c>
      <c r="U181">
        <v>5</v>
      </c>
      <c r="V181">
        <v>30.48</v>
      </c>
      <c r="W181" s="1" t="s">
        <v>851</v>
      </c>
      <c r="X181">
        <v>2</v>
      </c>
      <c r="AA181" s="1" t="s">
        <v>1449</v>
      </c>
      <c r="AB181" t="str">
        <f>Special[[#This Row],[服装]]&amp;Special[[#This Row],[名前]]&amp;Special[[#This Row],[レアリティ]]</f>
        <v>サバゲ東峰旭ICONIC</v>
      </c>
      <c r="AC181">
        <f>IF((A180&amp;L180&amp;M180)&lt;&gt;(Special[[#This Row],[No]]&amp;L181&amp;M181),1,IF(Special[[#This Row],[追加属性]]="",1,0))</f>
        <v>1</v>
      </c>
    </row>
    <row r="182" spans="1:29" x14ac:dyDescent="0.25">
      <c r="A182">
        <f>VLOOKUP(Special[[#This Row],[No用]],SetNo[[No.用]:[vlookup 用]],2,FALSE)</f>
        <v>69</v>
      </c>
      <c r="B182">
        <f>IF(ROW()=2,1,IF(A181&lt;&gt;Special[[#This Row],[No]],1,IF(Special[[#This Row],[枝番用]]=0,B181,B181+1)))</f>
        <v>1</v>
      </c>
      <c r="C182">
        <f>IF(ROW()=2,1,IF(Special[[#This Row],[枝番用]]=1,1,C181+1))</f>
        <v>1</v>
      </c>
      <c r="D182" s="1" t="s">
        <v>992</v>
      </c>
      <c r="E182" s="1" t="s">
        <v>145</v>
      </c>
      <c r="F182" s="1" t="s">
        <v>77</v>
      </c>
      <c r="G182" s="1" t="s">
        <v>78</v>
      </c>
      <c r="H182" s="1" t="s">
        <v>136</v>
      </c>
      <c r="I182" s="1" t="s">
        <v>71</v>
      </c>
      <c r="J182" s="1">
        <v>0</v>
      </c>
      <c r="K182" t="s">
        <v>248</v>
      </c>
      <c r="L182" s="1" t="s">
        <v>191</v>
      </c>
      <c r="M182" s="1" t="s">
        <v>162</v>
      </c>
      <c r="N182">
        <v>31</v>
      </c>
      <c r="O182">
        <v>0</v>
      </c>
      <c r="P182">
        <v>0</v>
      </c>
      <c r="Q182">
        <v>0</v>
      </c>
      <c r="W182" s="1" t="s">
        <v>1010</v>
      </c>
      <c r="X182">
        <v>0</v>
      </c>
      <c r="AB182" t="str">
        <f>Special[[#This Row],[服装]]&amp;Special[[#This Row],[名前]]&amp;Special[[#This Row],[レアリティ]]</f>
        <v>夏祭り2東峰旭ICONIC</v>
      </c>
      <c r="AC182">
        <f>IF((A181&amp;L181&amp;M181)&lt;&gt;(Special[[#This Row],[No]]&amp;L182&amp;M182),1,IF(Special[[#This Row],[追加属性]]="",1,0))</f>
        <v>1</v>
      </c>
    </row>
    <row r="183" spans="1:29" x14ac:dyDescent="0.25">
      <c r="A183">
        <f>VLOOKUP(Special[[#This Row],[No用]],SetNo[[No.用]:[vlookup 用]],2,FALSE)</f>
        <v>69</v>
      </c>
      <c r="B183">
        <f>IF(ROW()=2,1,IF(A182&lt;&gt;Special[[#This Row],[No]],1,IF(Special[[#This Row],[枝番用]]=0,B182,B182+1)))</f>
        <v>2</v>
      </c>
      <c r="C183">
        <f>IF(ROW()=2,1,IF(Special[[#This Row],[枝番用]]=1,1,C182+1))</f>
        <v>1</v>
      </c>
      <c r="D183" s="1" t="s">
        <v>992</v>
      </c>
      <c r="E183" s="1" t="s">
        <v>145</v>
      </c>
      <c r="F183" s="1" t="s">
        <v>77</v>
      </c>
      <c r="G183" s="1" t="s">
        <v>78</v>
      </c>
      <c r="H183" s="1" t="s">
        <v>136</v>
      </c>
      <c r="I183" s="1" t="s">
        <v>71</v>
      </c>
      <c r="J183">
        <v>1</v>
      </c>
      <c r="K183" t="s">
        <v>248</v>
      </c>
      <c r="L183" s="1" t="s">
        <v>955</v>
      </c>
      <c r="M183" s="1" t="s">
        <v>162</v>
      </c>
      <c r="N183">
        <v>31</v>
      </c>
      <c r="O183">
        <v>0</v>
      </c>
      <c r="P183">
        <v>0</v>
      </c>
      <c r="Q183">
        <v>0</v>
      </c>
      <c r="S183">
        <v>6.94</v>
      </c>
      <c r="T183">
        <v>42.22</v>
      </c>
      <c r="W183" s="1" t="s">
        <v>843</v>
      </c>
      <c r="X183">
        <v>1</v>
      </c>
      <c r="AB183" t="str">
        <f>Special[[#This Row],[服装]]&amp;Special[[#This Row],[名前]]&amp;Special[[#This Row],[レアリティ]]</f>
        <v>夏祭り2東峰旭ICONIC</v>
      </c>
      <c r="AC183">
        <f>IF((A182&amp;L182&amp;M182)&lt;&gt;(Special[[#This Row],[No]]&amp;L183&amp;M183),1,IF(Special[[#This Row],[追加属性]]="",1,0))</f>
        <v>1</v>
      </c>
    </row>
    <row r="184" spans="1:29" x14ac:dyDescent="0.25">
      <c r="A184">
        <f>VLOOKUP(Special[[#This Row],[No用]],SetNo[[No.用]:[vlookup 用]],2,FALSE)</f>
        <v>70</v>
      </c>
      <c r="B184">
        <f>IF(ROW()=2,1,IF(A183&lt;&gt;Special[[#This Row],[No]],1,IF(Special[[#This Row],[枝番用]]=0,B183,B183+1)))</f>
        <v>1</v>
      </c>
      <c r="C184">
        <f>IF(ROW()=2,1,IF(Special[[#This Row],[枝番用]]=1,1,C183+1))</f>
        <v>1</v>
      </c>
      <c r="D184" s="1" t="s">
        <v>1446</v>
      </c>
      <c r="E184" s="1" t="s">
        <v>145</v>
      </c>
      <c r="F184" s="1" t="s">
        <v>73</v>
      </c>
      <c r="G184" s="1" t="s">
        <v>78</v>
      </c>
      <c r="H184" s="1" t="s">
        <v>136</v>
      </c>
      <c r="I184" s="1" t="s">
        <v>71</v>
      </c>
      <c r="J184" s="1">
        <v>0</v>
      </c>
      <c r="K184" t="s">
        <v>248</v>
      </c>
      <c r="L184" s="1" t="s">
        <v>191</v>
      </c>
      <c r="M184" s="1" t="s">
        <v>162</v>
      </c>
      <c r="N184">
        <v>29</v>
      </c>
      <c r="O184">
        <v>0</v>
      </c>
      <c r="P184">
        <v>0</v>
      </c>
      <c r="Q184">
        <v>0</v>
      </c>
      <c r="W184" s="1" t="s">
        <v>1010</v>
      </c>
      <c r="X184">
        <v>0</v>
      </c>
      <c r="AB184" t="str">
        <f>Special[[#This Row],[服装]]&amp;Special[[#This Row],[名前]]&amp;Special[[#This Row],[レアリティ]]</f>
        <v>和装体験東峰旭ICONIC</v>
      </c>
      <c r="AC184">
        <f>IF((A183&amp;L183&amp;M183)&lt;&gt;(Special[[#This Row],[No]]&amp;L184&amp;M184),1,IF(Special[[#This Row],[追加属性]]="",1,0))</f>
        <v>1</v>
      </c>
    </row>
    <row r="185" spans="1:29" x14ac:dyDescent="0.25">
      <c r="A185">
        <f>VLOOKUP(Special[[#This Row],[No用]],SetNo[[No.用]:[vlookup 用]],2,FALSE)</f>
        <v>70</v>
      </c>
      <c r="B185">
        <f>IF(ROW()=2,1,IF(A184&lt;&gt;Special[[#This Row],[No]],1,IF(Special[[#This Row],[枝番用]]=0,B184,B184+1)))</f>
        <v>2</v>
      </c>
      <c r="C185">
        <f>IF(ROW()=2,1,IF(Special[[#This Row],[枝番用]]=1,1,C184+1))</f>
        <v>1</v>
      </c>
      <c r="D185" s="1" t="s">
        <v>1446</v>
      </c>
      <c r="E185" s="1" t="s">
        <v>145</v>
      </c>
      <c r="F185" s="1" t="s">
        <v>73</v>
      </c>
      <c r="G185" s="1" t="s">
        <v>78</v>
      </c>
      <c r="H185" s="1" t="s">
        <v>136</v>
      </c>
      <c r="I185" s="1" t="s">
        <v>71</v>
      </c>
      <c r="J185">
        <v>1</v>
      </c>
      <c r="K185" t="s">
        <v>248</v>
      </c>
      <c r="L185" s="1" t="s">
        <v>180</v>
      </c>
      <c r="M185" s="1" t="s">
        <v>178</v>
      </c>
      <c r="N185">
        <v>31</v>
      </c>
      <c r="O185">
        <v>0</v>
      </c>
      <c r="P185">
        <v>0</v>
      </c>
      <c r="Q185">
        <v>0</v>
      </c>
      <c r="S185">
        <v>3.35</v>
      </c>
      <c r="T185">
        <v>20.010000000000002</v>
      </c>
      <c r="U185">
        <v>0</v>
      </c>
      <c r="V185">
        <v>0</v>
      </c>
      <c r="W185" s="1" t="s">
        <v>918</v>
      </c>
      <c r="X185">
        <v>1</v>
      </c>
      <c r="AB185" t="str">
        <f>Special[[#This Row],[服装]]&amp;Special[[#This Row],[名前]]&amp;Special[[#This Row],[レアリティ]]</f>
        <v>和装体験東峰旭ICONIC</v>
      </c>
      <c r="AC185">
        <f>IF((A184&amp;L184&amp;M184)&lt;&gt;(Special[[#This Row],[No]]&amp;L185&amp;M185),1,IF(Special[[#This Row],[追加属性]]="",1,0))</f>
        <v>1</v>
      </c>
    </row>
    <row r="186" spans="1:29" x14ac:dyDescent="0.25">
      <c r="A186">
        <f>VLOOKUP(Special[[#This Row],[No用]],SetNo[[No.用]:[vlookup 用]],2,FALSE)</f>
        <v>70</v>
      </c>
      <c r="B186">
        <f>IF(ROW()=2,1,IF(A185&lt;&gt;Special[[#This Row],[No]],1,IF(Special[[#This Row],[枝番用]]=0,B185,B185+1)))</f>
        <v>3</v>
      </c>
      <c r="C186">
        <f>IF(ROW()=2,1,IF(Special[[#This Row],[枝番用]]=1,1,C185+1))</f>
        <v>1</v>
      </c>
      <c r="D186" s="1" t="s">
        <v>1446</v>
      </c>
      <c r="E186" s="1" t="s">
        <v>145</v>
      </c>
      <c r="F186" s="1" t="s">
        <v>73</v>
      </c>
      <c r="G186" s="1" t="s">
        <v>78</v>
      </c>
      <c r="H186" s="1" t="s">
        <v>136</v>
      </c>
      <c r="I186" s="1" t="s">
        <v>71</v>
      </c>
      <c r="J186">
        <v>1</v>
      </c>
      <c r="K186" t="s">
        <v>248</v>
      </c>
      <c r="L186" s="1" t="s">
        <v>180</v>
      </c>
      <c r="M186" s="1" t="s">
        <v>224</v>
      </c>
      <c r="N186">
        <v>38</v>
      </c>
      <c r="O186">
        <v>0</v>
      </c>
      <c r="P186">
        <v>48</v>
      </c>
      <c r="Q186">
        <v>0</v>
      </c>
      <c r="S186">
        <v>3.35</v>
      </c>
      <c r="T186">
        <v>20.010000000000002</v>
      </c>
      <c r="U186">
        <v>5</v>
      </c>
      <c r="V186">
        <v>30.48</v>
      </c>
      <c r="W186" s="1" t="s">
        <v>851</v>
      </c>
      <c r="X186">
        <v>2</v>
      </c>
      <c r="AA186" s="1" t="s">
        <v>1449</v>
      </c>
      <c r="AB186" t="str">
        <f>Special[[#This Row],[服装]]&amp;Special[[#This Row],[名前]]&amp;Special[[#This Row],[レアリティ]]</f>
        <v>和装体験東峰旭ICONIC</v>
      </c>
      <c r="AC186">
        <f>IF((A185&amp;L185&amp;M185)&lt;&gt;(Special[[#This Row],[No]]&amp;L186&amp;M186),1,IF(Special[[#This Row],[追加属性]]="",1,0))</f>
        <v>1</v>
      </c>
    </row>
    <row r="187" spans="1:29" x14ac:dyDescent="0.25">
      <c r="A187">
        <f>VLOOKUP(Special[[#This Row],[No用]],SetNo[[No.用]:[vlookup 用]],2,FALSE)</f>
        <v>70</v>
      </c>
      <c r="B187">
        <f>IF(ROW()=2,1,IF(A186&lt;&gt;Special[[#This Row],[No]],1,IF(Special[[#This Row],[枝番用]]=0,B186,B186+1)))</f>
        <v>4</v>
      </c>
      <c r="C187">
        <f>IF(ROW()=2,1,IF(Special[[#This Row],[枝番用]]=1,1,C186+1))</f>
        <v>1</v>
      </c>
      <c r="D187" s="1" t="s">
        <v>1446</v>
      </c>
      <c r="E187" s="1" t="s">
        <v>145</v>
      </c>
      <c r="F187" s="1" t="s">
        <v>73</v>
      </c>
      <c r="G187" s="1" t="s">
        <v>78</v>
      </c>
      <c r="H187" s="1" t="s">
        <v>136</v>
      </c>
      <c r="I187" s="1" t="s">
        <v>71</v>
      </c>
      <c r="J187">
        <v>1</v>
      </c>
      <c r="K187" t="s">
        <v>248</v>
      </c>
      <c r="L187" s="1" t="s">
        <v>180</v>
      </c>
      <c r="M187" s="1" t="s">
        <v>224</v>
      </c>
      <c r="N187">
        <v>38</v>
      </c>
      <c r="O187">
        <v>0</v>
      </c>
      <c r="P187">
        <v>48</v>
      </c>
      <c r="Q187">
        <v>0</v>
      </c>
      <c r="S187">
        <v>4.2</v>
      </c>
      <c r="T187">
        <v>25.76</v>
      </c>
      <c r="U187">
        <v>5.8</v>
      </c>
      <c r="V187">
        <v>35.200000000000003</v>
      </c>
      <c r="W187" s="1" t="s">
        <v>907</v>
      </c>
      <c r="X187">
        <v>2</v>
      </c>
      <c r="Y187" s="1" t="s">
        <v>678</v>
      </c>
      <c r="Z187" s="1" t="s">
        <v>1451</v>
      </c>
      <c r="AA187" s="1" t="s">
        <v>1450</v>
      </c>
      <c r="AB187" t="str">
        <f>Special[[#This Row],[服装]]&amp;Special[[#This Row],[名前]]&amp;Special[[#This Row],[レアリティ]]</f>
        <v>和装体験東峰旭ICONIC</v>
      </c>
      <c r="AC187">
        <f>IF((A186&amp;L186&amp;M186)&lt;&gt;(Special[[#This Row],[No]]&amp;L187&amp;M187),1,IF(Special[[#This Row],[追加属性]]="",1,0))</f>
        <v>1</v>
      </c>
    </row>
    <row r="188" spans="1:29" x14ac:dyDescent="0.25">
      <c r="A188">
        <f>VLOOKUP(Special[[#This Row],[No用]],SetNo[[No.用]:[vlookup 用]],2,FALSE)</f>
        <v>70</v>
      </c>
      <c r="B188">
        <f>IF(ROW()=2,1,IF(A187&lt;&gt;Special[[#This Row],[No]],1,IF(Special[[#This Row],[枝番用]]=0,B187,B187+1)))</f>
        <v>4</v>
      </c>
      <c r="C188">
        <f>IF(ROW()=2,1,IF(Special[[#This Row],[枝番用]]=1,1,C187+1))</f>
        <v>2</v>
      </c>
      <c r="D188" s="1" t="s">
        <v>1446</v>
      </c>
      <c r="E188" s="1" t="s">
        <v>145</v>
      </c>
      <c r="F188" s="1" t="s">
        <v>73</v>
      </c>
      <c r="G188" s="1" t="s">
        <v>78</v>
      </c>
      <c r="H188" s="1" t="s">
        <v>136</v>
      </c>
      <c r="I188" s="1" t="s">
        <v>71</v>
      </c>
      <c r="J188">
        <v>1</v>
      </c>
      <c r="K188" t="s">
        <v>248</v>
      </c>
      <c r="L188" s="1" t="s">
        <v>180</v>
      </c>
      <c r="M188" s="1" t="s">
        <v>224</v>
      </c>
      <c r="N188">
        <v>38</v>
      </c>
      <c r="O188">
        <v>0</v>
      </c>
      <c r="P188">
        <v>48</v>
      </c>
      <c r="Q188">
        <v>0</v>
      </c>
      <c r="R188" s="1" t="s">
        <v>841</v>
      </c>
      <c r="S188">
        <v>3.35</v>
      </c>
      <c r="T188">
        <v>20.010000000000002</v>
      </c>
      <c r="U188">
        <v>5</v>
      </c>
      <c r="V188">
        <v>30.48</v>
      </c>
      <c r="W188" s="1" t="s">
        <v>849</v>
      </c>
      <c r="X188">
        <v>2</v>
      </c>
      <c r="Y188" s="1" t="s">
        <v>678</v>
      </c>
      <c r="Z188" s="1" t="s">
        <v>1451</v>
      </c>
      <c r="AA188" s="1" t="s">
        <v>1450</v>
      </c>
      <c r="AB188" t="str">
        <f>Special[[#This Row],[服装]]&amp;Special[[#This Row],[名前]]&amp;Special[[#This Row],[レアリティ]]</f>
        <v>和装体験東峰旭ICONIC</v>
      </c>
      <c r="AC188">
        <f>IF((A187&amp;L187&amp;M187)&lt;&gt;(Special[[#This Row],[No]]&amp;L188&amp;M188),1,IF(Special[[#This Row],[追加属性]]="",1,0))</f>
        <v>0</v>
      </c>
    </row>
    <row r="189" spans="1:29" x14ac:dyDescent="0.25">
      <c r="A189">
        <f>VLOOKUP(Special[[#This Row],[No用]],SetNo[[No.用]:[vlookup 用]],2,FALSE)</f>
        <v>71</v>
      </c>
      <c r="B189">
        <f>IF(ROW()=2,1,IF(A188&lt;&gt;Special[[#This Row],[No]],1,IF(Special[[#This Row],[枝番用]]=0,B188,B188+1)))</f>
        <v>1</v>
      </c>
      <c r="C189">
        <f>IF(ROW()=2,1,IF(Special[[#This Row],[枝番用]]=1,1,C188+1))</f>
        <v>1</v>
      </c>
      <c r="D189" t="s">
        <v>205</v>
      </c>
      <c r="E189" t="s">
        <v>145</v>
      </c>
      <c r="F189" t="s">
        <v>28</v>
      </c>
      <c r="G189" t="s">
        <v>25</v>
      </c>
      <c r="H189" t="s">
        <v>136</v>
      </c>
      <c r="I189" t="s">
        <v>218</v>
      </c>
      <c r="J189" s="1">
        <v>0</v>
      </c>
      <c r="K189" t="s">
        <v>248</v>
      </c>
      <c r="L189" t="s">
        <v>191</v>
      </c>
      <c r="M189" t="s">
        <v>162</v>
      </c>
      <c r="N189">
        <v>29</v>
      </c>
      <c r="O189">
        <v>0</v>
      </c>
      <c r="P189">
        <v>0</v>
      </c>
      <c r="Q189">
        <v>0</v>
      </c>
      <c r="W189" t="s">
        <v>1010</v>
      </c>
      <c r="X189">
        <v>0</v>
      </c>
      <c r="AB189" t="str">
        <f>Special[[#This Row],[服装]]&amp;Special[[#This Row],[名前]]&amp;Special[[#This Row],[レアリティ]]</f>
        <v>ユニフォーム東峰旭YELL</v>
      </c>
      <c r="AC189">
        <f>IF((A181&amp;L181&amp;M181)&lt;&gt;(Special[[#This Row],[No]]&amp;L189&amp;M189),1,IF(Special[[#This Row],[追加属性]]="",1,0))</f>
        <v>1</v>
      </c>
    </row>
    <row r="190" spans="1:29" x14ac:dyDescent="0.25">
      <c r="A190">
        <f>VLOOKUP(Special[[#This Row],[No用]],SetNo[[No.用]:[vlookup 用]],2,FALSE)</f>
        <v>71</v>
      </c>
      <c r="B190">
        <f>IF(ROW()=2,1,IF(A189&lt;&gt;Special[[#This Row],[No]],1,IF(Special[[#This Row],[枝番用]]=0,B189,B189+1)))</f>
        <v>2</v>
      </c>
      <c r="C190">
        <f>IF(ROW()=2,1,IF(Special[[#This Row],[枝番用]]=1,1,C189+1))</f>
        <v>1</v>
      </c>
      <c r="D190" t="s">
        <v>205</v>
      </c>
      <c r="E190" t="s">
        <v>145</v>
      </c>
      <c r="F190" t="s">
        <v>28</v>
      </c>
      <c r="G190" t="s">
        <v>25</v>
      </c>
      <c r="H190" t="s">
        <v>136</v>
      </c>
      <c r="I190" t="s">
        <v>218</v>
      </c>
      <c r="J190">
        <v>1</v>
      </c>
      <c r="K190" t="s">
        <v>248</v>
      </c>
      <c r="L190" t="s">
        <v>180</v>
      </c>
      <c r="M190" t="s">
        <v>162</v>
      </c>
      <c r="N190">
        <v>29</v>
      </c>
      <c r="O190">
        <v>0</v>
      </c>
      <c r="P190">
        <v>0</v>
      </c>
      <c r="Q190">
        <v>0</v>
      </c>
      <c r="S190">
        <v>2.5</v>
      </c>
      <c r="T190">
        <v>15.24</v>
      </c>
      <c r="W190" t="s">
        <v>916</v>
      </c>
      <c r="X190">
        <v>1</v>
      </c>
      <c r="AB190" t="str">
        <f>Special[[#This Row],[服装]]&amp;Special[[#This Row],[名前]]&amp;Special[[#This Row],[レアリティ]]</f>
        <v>ユニフォーム東峰旭YELL</v>
      </c>
      <c r="AC190">
        <f>IF((A189&amp;L189&amp;M189)&lt;&gt;(Special[[#This Row],[No]]&amp;L190&amp;M190),1,IF(Special[[#This Row],[追加属性]]="",1,0))</f>
        <v>1</v>
      </c>
    </row>
    <row r="191" spans="1:29" x14ac:dyDescent="0.25">
      <c r="A191">
        <f>VLOOKUP(Special[[#This Row],[No用]],SetNo[[No.用]:[vlookup 用]],2,FALSE)</f>
        <v>72</v>
      </c>
      <c r="B191">
        <f>IF(ROW()=2,1,IF(A190&lt;&gt;Special[[#This Row],[No]],1,IF(Special[[#This Row],[枝番用]]=0,B190,B190+1)))</f>
        <v>1</v>
      </c>
      <c r="C191">
        <f>IF(ROW()=2,1,IF(Special[[#This Row],[枝番用]]=1,1,C190+1))</f>
        <v>1</v>
      </c>
      <c r="D191" t="s">
        <v>205</v>
      </c>
      <c r="E191" t="s">
        <v>146</v>
      </c>
      <c r="F191" t="s">
        <v>24</v>
      </c>
      <c r="G191" t="s">
        <v>25</v>
      </c>
      <c r="H191" t="s">
        <v>136</v>
      </c>
      <c r="I191" t="s">
        <v>71</v>
      </c>
      <c r="J191" s="1">
        <v>0</v>
      </c>
      <c r="K191" t="s">
        <v>248</v>
      </c>
      <c r="L191" t="s">
        <v>191</v>
      </c>
      <c r="M191" t="s">
        <v>162</v>
      </c>
      <c r="N191">
        <v>29</v>
      </c>
      <c r="O191">
        <v>0</v>
      </c>
      <c r="P191">
        <v>0</v>
      </c>
      <c r="Q191">
        <v>0</v>
      </c>
      <c r="W191" t="s">
        <v>1010</v>
      </c>
      <c r="X191">
        <v>0</v>
      </c>
      <c r="AB191" t="str">
        <f>Special[[#This Row],[服装]]&amp;Special[[#This Row],[名前]]&amp;Special[[#This Row],[レアリティ]]</f>
        <v>ユニフォーム縁下力ICONIC</v>
      </c>
      <c r="AC191">
        <f>IF((A190&amp;L190&amp;M190)&lt;&gt;(Special[[#This Row],[No]]&amp;L191&amp;M191),1,IF(Special[[#This Row],[追加属性]]="",1,0))</f>
        <v>1</v>
      </c>
    </row>
    <row r="192" spans="1:29" x14ac:dyDescent="0.25">
      <c r="A192">
        <f>VLOOKUP(Special[[#This Row],[No用]],SetNo[[No.用]:[vlookup 用]],2,FALSE)</f>
        <v>72</v>
      </c>
      <c r="B192">
        <f>IF(ROW()=2,1,IF(A191&lt;&gt;Special[[#This Row],[No]],1,IF(Special[[#This Row],[枝番用]]=0,B191,B191+1)))</f>
        <v>2</v>
      </c>
      <c r="C192">
        <f>IF(ROW()=2,1,IF(Special[[#This Row],[枝番用]]=1,1,C191+1))</f>
        <v>1</v>
      </c>
      <c r="D192" t="s">
        <v>205</v>
      </c>
      <c r="E192" t="s">
        <v>146</v>
      </c>
      <c r="F192" t="s">
        <v>24</v>
      </c>
      <c r="G192" t="s">
        <v>25</v>
      </c>
      <c r="H192" t="s">
        <v>136</v>
      </c>
      <c r="I192" t="s">
        <v>71</v>
      </c>
      <c r="J192">
        <v>1</v>
      </c>
      <c r="K192" t="s">
        <v>248</v>
      </c>
      <c r="L192" s="1" t="s">
        <v>258</v>
      </c>
      <c r="M192" t="s">
        <v>224</v>
      </c>
      <c r="N192">
        <v>42</v>
      </c>
      <c r="O192">
        <v>0</v>
      </c>
      <c r="P192">
        <v>52</v>
      </c>
      <c r="Q192">
        <v>0</v>
      </c>
      <c r="S192">
        <v>20</v>
      </c>
      <c r="T192">
        <v>79.78</v>
      </c>
      <c r="U192">
        <v>22.5</v>
      </c>
      <c r="V192">
        <v>89.14</v>
      </c>
      <c r="W192" s="1" t="s">
        <v>898</v>
      </c>
      <c r="X192">
        <v>0</v>
      </c>
      <c r="AB192" t="str">
        <f>Special[[#This Row],[服装]]&amp;Special[[#This Row],[名前]]&amp;Special[[#This Row],[レアリティ]]</f>
        <v>ユニフォーム縁下力ICONIC</v>
      </c>
      <c r="AC192">
        <f>IF((A191&amp;L191&amp;M191)&lt;&gt;(Special[[#This Row],[No]]&amp;L192&amp;M192),1,IF(Special[[#This Row],[追加属性]]="",1,0))</f>
        <v>1</v>
      </c>
    </row>
    <row r="193" spans="1:29" x14ac:dyDescent="0.25">
      <c r="A193">
        <f>VLOOKUP(Special[[#This Row],[No用]],SetNo[[No.用]:[vlookup 用]],2,FALSE)</f>
        <v>73</v>
      </c>
      <c r="B193">
        <f>IF(ROW()=2,1,IF(A192&lt;&gt;Special[[#This Row],[No]],1,IF(Special[[#This Row],[枝番用]]=0,B192,B192+1)))</f>
        <v>1</v>
      </c>
      <c r="C193">
        <f>IF(ROW()=2,1,IF(Special[[#This Row],[枝番用]]=1,1,C192+1))</f>
        <v>1</v>
      </c>
      <c r="D193" t="s">
        <v>363</v>
      </c>
      <c r="E193" t="s">
        <v>146</v>
      </c>
      <c r="F193" t="s">
        <v>28</v>
      </c>
      <c r="G193" t="s">
        <v>25</v>
      </c>
      <c r="H193" t="s">
        <v>136</v>
      </c>
      <c r="I193" t="s">
        <v>71</v>
      </c>
      <c r="J193" s="1">
        <v>0</v>
      </c>
      <c r="K193" t="s">
        <v>248</v>
      </c>
      <c r="L193" s="1" t="s">
        <v>191</v>
      </c>
      <c r="M193" s="1" t="s">
        <v>162</v>
      </c>
      <c r="N193">
        <v>29</v>
      </c>
      <c r="O193">
        <v>0</v>
      </c>
      <c r="P193">
        <v>0</v>
      </c>
      <c r="Q193">
        <v>0</v>
      </c>
      <c r="W193" t="s">
        <v>1010</v>
      </c>
      <c r="X193">
        <v>0</v>
      </c>
      <c r="AB193" t="str">
        <f>Special[[#This Row],[服装]]&amp;Special[[#This Row],[名前]]&amp;Special[[#This Row],[レアリティ]]</f>
        <v>探偵縁下力ICONIC</v>
      </c>
      <c r="AC193">
        <f>IF((A192&amp;L192&amp;M192)&lt;&gt;(Special[[#This Row],[No]]&amp;L193&amp;M193),1,IF(Special[[#This Row],[追加属性]]="",1,0))</f>
        <v>1</v>
      </c>
    </row>
    <row r="194" spans="1:29" x14ac:dyDescent="0.25">
      <c r="A194">
        <f>VLOOKUP(Special[[#This Row],[No用]],SetNo[[No.用]:[vlookup 用]],2,FALSE)</f>
        <v>73</v>
      </c>
      <c r="B194">
        <f>IF(ROW()=2,1,IF(A193&lt;&gt;Special[[#This Row],[No]],1,IF(Special[[#This Row],[枝番用]]=0,B193,B193+1)))</f>
        <v>2</v>
      </c>
      <c r="C194">
        <f>IF(ROW()=2,1,IF(Special[[#This Row],[枝番用]]=1,1,C193+1))</f>
        <v>1</v>
      </c>
      <c r="D194" t="s">
        <v>363</v>
      </c>
      <c r="E194" t="s">
        <v>146</v>
      </c>
      <c r="F194" t="s">
        <v>28</v>
      </c>
      <c r="G194" t="s">
        <v>25</v>
      </c>
      <c r="H194" t="s">
        <v>136</v>
      </c>
      <c r="I194" t="s">
        <v>71</v>
      </c>
      <c r="J194">
        <v>1</v>
      </c>
      <c r="K194" t="s">
        <v>248</v>
      </c>
      <c r="L194" s="1" t="s">
        <v>180</v>
      </c>
      <c r="M194" s="1" t="s">
        <v>224</v>
      </c>
      <c r="N194">
        <v>38</v>
      </c>
      <c r="O194">
        <v>0</v>
      </c>
      <c r="P194">
        <v>48</v>
      </c>
      <c r="Q194">
        <v>0</v>
      </c>
      <c r="S194">
        <v>3.35</v>
      </c>
      <c r="T194">
        <v>20.010000000000002</v>
      </c>
      <c r="U194">
        <v>5</v>
      </c>
      <c r="V194">
        <v>30.48</v>
      </c>
      <c r="W194" s="1" t="s">
        <v>852</v>
      </c>
      <c r="X194">
        <v>1</v>
      </c>
      <c r="AB194" t="str">
        <f>Special[[#This Row],[服装]]&amp;Special[[#This Row],[名前]]&amp;Special[[#This Row],[レアリティ]]</f>
        <v>探偵縁下力ICONIC</v>
      </c>
      <c r="AC194">
        <f>IF((A193&amp;L193&amp;M193)&lt;&gt;(Special[[#This Row],[No]]&amp;L194&amp;M194),1,IF(Special[[#This Row],[追加属性]]="",1,0))</f>
        <v>1</v>
      </c>
    </row>
    <row r="195" spans="1:29" x14ac:dyDescent="0.25">
      <c r="A195">
        <f>VLOOKUP(Special[[#This Row],[No用]],SetNo[[No.用]:[vlookup 用]],2,FALSE)</f>
        <v>73</v>
      </c>
      <c r="B195">
        <f>IF(ROW()=2,1,IF(A194&lt;&gt;Special[[#This Row],[No]],1,IF(Special[[#This Row],[枝番用]]=0,B194,B194+1)))</f>
        <v>3</v>
      </c>
      <c r="C195">
        <f>IF(ROW()=2,1,IF(Special[[#This Row],[枝番用]]=1,1,C194+1))</f>
        <v>1</v>
      </c>
      <c r="D195" t="s">
        <v>363</v>
      </c>
      <c r="E195" t="s">
        <v>146</v>
      </c>
      <c r="F195" t="s">
        <v>28</v>
      </c>
      <c r="G195" t="s">
        <v>25</v>
      </c>
      <c r="H195" t="s">
        <v>136</v>
      </c>
      <c r="I195" t="s">
        <v>71</v>
      </c>
      <c r="J195">
        <v>1</v>
      </c>
      <c r="K195" t="s">
        <v>248</v>
      </c>
      <c r="L195" s="1" t="s">
        <v>258</v>
      </c>
      <c r="M195" s="1" t="s">
        <v>224</v>
      </c>
      <c r="N195">
        <v>38</v>
      </c>
      <c r="O195">
        <v>0</v>
      </c>
      <c r="P195">
        <v>48</v>
      </c>
      <c r="Q195">
        <v>0</v>
      </c>
      <c r="S195">
        <v>20</v>
      </c>
      <c r="T195">
        <v>79.78</v>
      </c>
      <c r="U195">
        <v>22.5</v>
      </c>
      <c r="V195">
        <v>89.14</v>
      </c>
      <c r="W195" s="1" t="s">
        <v>898</v>
      </c>
      <c r="X195">
        <v>0</v>
      </c>
      <c r="AB195" t="str">
        <f>Special[[#This Row],[服装]]&amp;Special[[#This Row],[名前]]&amp;Special[[#This Row],[レアリティ]]</f>
        <v>探偵縁下力ICONIC</v>
      </c>
      <c r="AC195">
        <f>IF((A194&amp;L194&amp;M194)&lt;&gt;(Special[[#This Row],[No]]&amp;L195&amp;M195),1,IF(Special[[#This Row],[追加属性]]="",1,0))</f>
        <v>1</v>
      </c>
    </row>
    <row r="196" spans="1:29" x14ac:dyDescent="0.25">
      <c r="A196">
        <f>VLOOKUP(Special[[#This Row],[No用]],SetNo[[No.用]:[vlookup 用]],2,FALSE)</f>
        <v>74</v>
      </c>
      <c r="B196">
        <f>IF(ROW()=2,1,IF(A195&lt;&gt;Special[[#This Row],[No]],1,IF(Special[[#This Row],[枝番用]]=0,B195,B195+1)))</f>
        <v>1</v>
      </c>
      <c r="C196">
        <f>IF(ROW()=2,1,IF(Special[[#This Row],[枝番用]]=1,1,C195+1))</f>
        <v>1</v>
      </c>
      <c r="D196" s="1" t="s">
        <v>628</v>
      </c>
      <c r="E196" s="1" t="s">
        <v>146</v>
      </c>
      <c r="F196" s="1" t="s">
        <v>73</v>
      </c>
      <c r="G196" s="1" t="s">
        <v>78</v>
      </c>
      <c r="H196" s="1" t="s">
        <v>136</v>
      </c>
      <c r="I196" s="1" t="s">
        <v>71</v>
      </c>
      <c r="J196" s="1">
        <v>0</v>
      </c>
      <c r="K196" t="s">
        <v>248</v>
      </c>
      <c r="L196" s="1" t="s">
        <v>191</v>
      </c>
      <c r="M196" s="1" t="s">
        <v>162</v>
      </c>
      <c r="N196">
        <v>29</v>
      </c>
      <c r="O196">
        <v>0</v>
      </c>
      <c r="P196">
        <v>0</v>
      </c>
      <c r="Q196">
        <v>0</v>
      </c>
      <c r="W196" t="s">
        <v>1010</v>
      </c>
      <c r="X196">
        <v>0</v>
      </c>
      <c r="AB196" t="str">
        <f>Special[[#This Row],[服装]]&amp;Special[[#This Row],[名前]]&amp;Special[[#This Row],[レアリティ]]</f>
        <v>RPG縁下力ICONIC</v>
      </c>
      <c r="AC196">
        <f>IF((A195&amp;L195&amp;M195)&lt;&gt;(Special[[#This Row],[No]]&amp;L196&amp;M196),1,IF(Special[[#This Row],[追加属性]]="",1,0))</f>
        <v>1</v>
      </c>
    </row>
    <row r="197" spans="1:29" x14ac:dyDescent="0.25">
      <c r="A197">
        <f>VLOOKUP(Special[[#This Row],[No用]],SetNo[[No.用]:[vlookup 用]],2,FALSE)</f>
        <v>74</v>
      </c>
      <c r="B197">
        <f>IF(ROW()=2,1,IF(A196&lt;&gt;Special[[#This Row],[No]],1,IF(Special[[#This Row],[枝番用]]=0,B196,B196+1)))</f>
        <v>2</v>
      </c>
      <c r="C197">
        <f>IF(ROW()=2,1,IF(Special[[#This Row],[枝番用]]=1,1,C196+1))</f>
        <v>1</v>
      </c>
      <c r="D197" s="1" t="s">
        <v>628</v>
      </c>
      <c r="E197" s="1" t="s">
        <v>146</v>
      </c>
      <c r="F197" s="1" t="s">
        <v>73</v>
      </c>
      <c r="G197" s="1" t="s">
        <v>78</v>
      </c>
      <c r="H197" s="1" t="s">
        <v>136</v>
      </c>
      <c r="I197" s="1" t="s">
        <v>71</v>
      </c>
      <c r="J197">
        <v>1</v>
      </c>
      <c r="K197" t="s">
        <v>248</v>
      </c>
      <c r="L197" s="1" t="s">
        <v>258</v>
      </c>
      <c r="M197" s="1" t="s">
        <v>224</v>
      </c>
      <c r="N197">
        <v>39</v>
      </c>
      <c r="O197">
        <v>0</v>
      </c>
      <c r="P197">
        <v>49</v>
      </c>
      <c r="Q197">
        <v>0</v>
      </c>
      <c r="S197">
        <v>20</v>
      </c>
      <c r="T197">
        <v>79.78</v>
      </c>
      <c r="U197">
        <v>22.5</v>
      </c>
      <c r="V197">
        <v>89.14</v>
      </c>
      <c r="W197" s="1" t="s">
        <v>898</v>
      </c>
      <c r="X197">
        <v>0</v>
      </c>
      <c r="AB197" t="str">
        <f>Special[[#This Row],[服装]]&amp;Special[[#This Row],[名前]]&amp;Special[[#This Row],[レアリティ]]</f>
        <v>RPG縁下力ICONIC</v>
      </c>
      <c r="AC197">
        <f>IF((A196&amp;L196&amp;M196)&lt;&gt;(Special[[#This Row],[No]]&amp;L197&amp;M197),1,IF(Special[[#This Row],[追加属性]]="",1,0))</f>
        <v>1</v>
      </c>
    </row>
    <row r="198" spans="1:29" x14ac:dyDescent="0.25">
      <c r="A198">
        <f>VLOOKUP(Special[[#This Row],[No用]],SetNo[[No.用]:[vlookup 用]],2,FALSE)</f>
        <v>75</v>
      </c>
      <c r="B198">
        <f>IF(ROW()=2,1,IF(A197&lt;&gt;Special[[#This Row],[No]],1,IF(Special[[#This Row],[枝番用]]=0,B197,B197+1)))</f>
        <v>1</v>
      </c>
      <c r="C198">
        <f>IF(ROW()=2,1,IF(Special[[#This Row],[枝番用]]=1,1,C197+1))</f>
        <v>1</v>
      </c>
      <c r="D198" s="1" t="s">
        <v>701</v>
      </c>
      <c r="E198" s="1" t="s">
        <v>146</v>
      </c>
      <c r="F198" s="1" t="s">
        <v>90</v>
      </c>
      <c r="G198" s="1" t="s">
        <v>78</v>
      </c>
      <c r="H198" s="1" t="s">
        <v>136</v>
      </c>
      <c r="I198" s="1" t="s">
        <v>71</v>
      </c>
      <c r="J198" s="1">
        <v>0</v>
      </c>
      <c r="K198" t="s">
        <v>248</v>
      </c>
      <c r="L198" s="1" t="s">
        <v>191</v>
      </c>
      <c r="M198" s="1" t="s">
        <v>162</v>
      </c>
      <c r="N198">
        <v>29</v>
      </c>
      <c r="O198">
        <v>0</v>
      </c>
      <c r="P198">
        <v>0</v>
      </c>
      <c r="Q198">
        <v>0</v>
      </c>
      <c r="W198" t="s">
        <v>1010</v>
      </c>
      <c r="X198">
        <v>0</v>
      </c>
      <c r="AB198" t="str">
        <f>Special[[#This Row],[服装]]&amp;Special[[#This Row],[名前]]&amp;Special[[#This Row],[レアリティ]]</f>
        <v>花火縁下力ICONIC</v>
      </c>
      <c r="AC198">
        <f>IF((A197&amp;L197&amp;M197)&lt;&gt;(Special[[#This Row],[No]]&amp;L198&amp;M198),1,IF(Special[[#This Row],[追加属性]]="",1,0))</f>
        <v>1</v>
      </c>
    </row>
    <row r="199" spans="1:29" x14ac:dyDescent="0.25">
      <c r="A199">
        <f>VLOOKUP(Special[[#This Row],[No用]],SetNo[[No.用]:[vlookup 用]],2,FALSE)</f>
        <v>75</v>
      </c>
      <c r="B199">
        <f>IF(ROW()=2,1,IF(A198&lt;&gt;Special[[#This Row],[No]],1,IF(Special[[#This Row],[枝番用]]=0,B198,B198+1)))</f>
        <v>2</v>
      </c>
      <c r="C199">
        <f>IF(ROW()=2,1,IF(Special[[#This Row],[枝番用]]=1,1,C198+1))</f>
        <v>1</v>
      </c>
      <c r="D199" s="1" t="s">
        <v>701</v>
      </c>
      <c r="E199" s="1" t="s">
        <v>146</v>
      </c>
      <c r="F199" s="1" t="s">
        <v>90</v>
      </c>
      <c r="G199" s="1" t="s">
        <v>78</v>
      </c>
      <c r="H199" s="1" t="s">
        <v>136</v>
      </c>
      <c r="I199" s="1" t="s">
        <v>71</v>
      </c>
      <c r="J199">
        <v>1</v>
      </c>
      <c r="K199" t="s">
        <v>248</v>
      </c>
      <c r="L199" s="1" t="s">
        <v>180</v>
      </c>
      <c r="M199" s="1" t="s">
        <v>224</v>
      </c>
      <c r="N199">
        <v>40</v>
      </c>
      <c r="O199">
        <v>0</v>
      </c>
      <c r="P199">
        <v>50</v>
      </c>
      <c r="Q199">
        <v>0</v>
      </c>
      <c r="S199">
        <v>3.35</v>
      </c>
      <c r="T199">
        <v>20.010000000000002</v>
      </c>
      <c r="U199">
        <v>5</v>
      </c>
      <c r="V199">
        <v>30.48</v>
      </c>
      <c r="W199" s="1" t="s">
        <v>919</v>
      </c>
      <c r="X199">
        <v>2</v>
      </c>
      <c r="AB199" t="str">
        <f>Special[[#This Row],[服装]]&amp;Special[[#This Row],[名前]]&amp;Special[[#This Row],[レアリティ]]</f>
        <v>花火縁下力ICONIC</v>
      </c>
      <c r="AC199">
        <f>IF((A198&amp;L198&amp;M198)&lt;&gt;(Special[[#This Row],[No]]&amp;L199&amp;M199),1,IF(Special[[#This Row],[追加属性]]="",1,0))</f>
        <v>1</v>
      </c>
    </row>
    <row r="200" spans="1:29" x14ac:dyDescent="0.25">
      <c r="A200">
        <f>VLOOKUP(Special[[#This Row],[No用]],SetNo[[No.用]:[vlookup 用]],2,FALSE)</f>
        <v>76</v>
      </c>
      <c r="B200">
        <f>IF(ROW()=2,1,IF(A199&lt;&gt;Special[[#This Row],[No]],1,IF(Special[[#This Row],[枝番用]]=0,B199,B199+1)))</f>
        <v>1</v>
      </c>
      <c r="C200">
        <f>IF(ROW()=2,1,IF(Special[[#This Row],[枝番用]]=1,1,C199+1))</f>
        <v>1</v>
      </c>
      <c r="D200" t="s">
        <v>205</v>
      </c>
      <c r="E200" t="s">
        <v>147</v>
      </c>
      <c r="F200" t="s">
        <v>24</v>
      </c>
      <c r="G200" t="s">
        <v>25</v>
      </c>
      <c r="H200" t="s">
        <v>136</v>
      </c>
      <c r="I200" t="s">
        <v>71</v>
      </c>
      <c r="J200" s="1">
        <v>0</v>
      </c>
      <c r="K200" t="s">
        <v>248</v>
      </c>
      <c r="L200" t="s">
        <v>191</v>
      </c>
      <c r="M200" t="s">
        <v>162</v>
      </c>
      <c r="N200">
        <v>21</v>
      </c>
      <c r="O200">
        <v>0</v>
      </c>
      <c r="P200">
        <v>0</v>
      </c>
      <c r="Q200">
        <v>0</v>
      </c>
      <c r="W200" t="s">
        <v>1010</v>
      </c>
      <c r="X200">
        <v>0</v>
      </c>
      <c r="AB200" t="str">
        <f>Special[[#This Row],[服装]]&amp;Special[[#This Row],[名前]]&amp;Special[[#This Row],[レアリティ]]</f>
        <v>ユニフォーム木下久志ICONIC</v>
      </c>
      <c r="AC200">
        <f>IF((A199&amp;L199&amp;M199)&lt;&gt;(Special[[#This Row],[No]]&amp;L200&amp;M200),1,IF(Special[[#This Row],[追加属性]]="",1,0))</f>
        <v>1</v>
      </c>
    </row>
    <row r="201" spans="1:29" x14ac:dyDescent="0.25">
      <c r="A201">
        <f>VLOOKUP(Special[[#This Row],[No用]],SetNo[[No.用]:[vlookup 用]],2,FALSE)</f>
        <v>77</v>
      </c>
      <c r="B201">
        <f>IF(ROW()=2,1,IF(A200&lt;&gt;Special[[#This Row],[No]],1,IF(Special[[#This Row],[枝番用]]=0,B200,B200+1)))</f>
        <v>1</v>
      </c>
      <c r="C201">
        <f>IF(ROW()=2,1,IF(Special[[#This Row],[枝番用]]=1,1,C200+1))</f>
        <v>1</v>
      </c>
      <c r="D201" s="1" t="s">
        <v>902</v>
      </c>
      <c r="E201" s="1" t="s">
        <v>147</v>
      </c>
      <c r="F201" s="1" t="s">
        <v>77</v>
      </c>
      <c r="G201" s="1" t="s">
        <v>78</v>
      </c>
      <c r="H201" s="1" t="s">
        <v>136</v>
      </c>
      <c r="I201" s="1" t="s">
        <v>71</v>
      </c>
      <c r="J201" s="1">
        <v>0</v>
      </c>
      <c r="K201" t="s">
        <v>248</v>
      </c>
      <c r="L201" s="1" t="s">
        <v>191</v>
      </c>
      <c r="M201" s="1" t="s">
        <v>162</v>
      </c>
      <c r="N201">
        <v>21</v>
      </c>
      <c r="O201">
        <v>0</v>
      </c>
      <c r="P201">
        <v>0</v>
      </c>
      <c r="Q201">
        <v>0</v>
      </c>
      <c r="W201" t="s">
        <v>1010</v>
      </c>
      <c r="X201">
        <v>0</v>
      </c>
      <c r="AB201" t="str">
        <f>Special[[#This Row],[服装]]&amp;Special[[#This Row],[名前]]&amp;Special[[#This Row],[レアリティ]]</f>
        <v>妖木下久志ICONIC</v>
      </c>
      <c r="AC201">
        <f>IF((A200&amp;L200&amp;M200)&lt;&gt;(Special[[#This Row],[No]]&amp;L201&amp;M201),1,IF(Special[[#This Row],[追加属性]]="",1,0))</f>
        <v>1</v>
      </c>
    </row>
    <row r="202" spans="1:29" x14ac:dyDescent="0.25">
      <c r="A202">
        <f>VLOOKUP(Special[[#This Row],[No用]],SetNo[[No.用]:[vlookup 用]],2,FALSE)</f>
        <v>77</v>
      </c>
      <c r="B202">
        <f>IF(ROW()=2,1,IF(A201&lt;&gt;Special[[#This Row],[No]],1,IF(Special[[#This Row],[枝番用]]=0,B201,B201+1)))</f>
        <v>2</v>
      </c>
      <c r="C202">
        <f>IF(ROW()=2,1,IF(Special[[#This Row],[枝番用]]=1,1,C201+1))</f>
        <v>1</v>
      </c>
      <c r="D202" s="1" t="s">
        <v>902</v>
      </c>
      <c r="E202" s="1" t="s">
        <v>147</v>
      </c>
      <c r="F202" s="1" t="s">
        <v>77</v>
      </c>
      <c r="G202" s="1" t="s">
        <v>78</v>
      </c>
      <c r="H202" s="1" t="s">
        <v>136</v>
      </c>
      <c r="I202" s="1" t="s">
        <v>71</v>
      </c>
      <c r="J202">
        <v>1</v>
      </c>
      <c r="K202" t="s">
        <v>248</v>
      </c>
      <c r="L202" s="1" t="s">
        <v>180</v>
      </c>
      <c r="M202" s="1" t="s">
        <v>224</v>
      </c>
      <c r="N202">
        <v>32</v>
      </c>
      <c r="O202">
        <v>0</v>
      </c>
      <c r="P202">
        <v>42</v>
      </c>
      <c r="Q202">
        <v>0</v>
      </c>
      <c r="S202">
        <v>3.35</v>
      </c>
      <c r="T202">
        <v>20.010000000000002</v>
      </c>
      <c r="U202">
        <v>5</v>
      </c>
      <c r="V202">
        <v>30.48</v>
      </c>
      <c r="W202" s="1" t="s">
        <v>852</v>
      </c>
      <c r="X202">
        <v>1</v>
      </c>
      <c r="Z202" s="1" t="s">
        <v>908</v>
      </c>
      <c r="AA202" s="1"/>
      <c r="AB202" t="str">
        <f>Special[[#This Row],[服装]]&amp;Special[[#This Row],[名前]]&amp;Special[[#This Row],[レアリティ]]</f>
        <v>妖木下久志ICONIC</v>
      </c>
      <c r="AC202">
        <f>IF((A201&amp;L201&amp;M201)&lt;&gt;(Special[[#This Row],[No]]&amp;L202&amp;M202),1,IF(Special[[#This Row],[追加属性]]="",1,0))</f>
        <v>1</v>
      </c>
    </row>
    <row r="203" spans="1:29" x14ac:dyDescent="0.25">
      <c r="A203">
        <f>VLOOKUP(Special[[#This Row],[No用]],SetNo[[No.用]:[vlookup 用]],2,FALSE)</f>
        <v>77</v>
      </c>
      <c r="B203">
        <f>IF(ROW()=2,1,IF(A202&lt;&gt;Special[[#This Row],[No]],1,IF(Special[[#This Row],[枝番用]]=0,B202,B202+1)))</f>
        <v>2</v>
      </c>
      <c r="C203">
        <f>IF(ROW()=2,1,IF(Special[[#This Row],[枝番用]]=1,1,C202+1))</f>
        <v>2</v>
      </c>
      <c r="D203" s="1" t="s">
        <v>902</v>
      </c>
      <c r="E203" s="1" t="s">
        <v>147</v>
      </c>
      <c r="F203" s="1" t="s">
        <v>77</v>
      </c>
      <c r="G203" s="1" t="s">
        <v>78</v>
      </c>
      <c r="H203" s="1" t="s">
        <v>136</v>
      </c>
      <c r="I203" s="1" t="s">
        <v>71</v>
      </c>
      <c r="J203">
        <v>1</v>
      </c>
      <c r="K203" t="s">
        <v>248</v>
      </c>
      <c r="L203" s="1" t="s">
        <v>180</v>
      </c>
      <c r="M203" s="1" t="s">
        <v>224</v>
      </c>
      <c r="N203">
        <v>32</v>
      </c>
      <c r="O203">
        <v>0</v>
      </c>
      <c r="P203">
        <v>42</v>
      </c>
      <c r="Q203">
        <v>0</v>
      </c>
      <c r="R203" s="1" t="s">
        <v>841</v>
      </c>
      <c r="S203">
        <v>3.35</v>
      </c>
      <c r="T203">
        <v>33.729999999999997</v>
      </c>
      <c r="U203">
        <v>5</v>
      </c>
      <c r="V203">
        <v>50.08</v>
      </c>
      <c r="W203" s="1" t="s">
        <v>849</v>
      </c>
      <c r="X203">
        <v>1</v>
      </c>
      <c r="AB203" t="str">
        <f>Special[[#This Row],[服装]]&amp;Special[[#This Row],[名前]]&amp;Special[[#This Row],[レアリティ]]</f>
        <v>妖木下久志ICONIC</v>
      </c>
      <c r="AC203">
        <f>IF((A202&amp;L202&amp;M202)&lt;&gt;(Special[[#This Row],[No]]&amp;L203&amp;M203),1,IF(Special[[#This Row],[追加属性]]="",1,0))</f>
        <v>0</v>
      </c>
    </row>
    <row r="204" spans="1:29" x14ac:dyDescent="0.25">
      <c r="A204">
        <f>VLOOKUP(Special[[#This Row],[No用]],SetNo[[No.用]:[vlookup 用]],2,FALSE)</f>
        <v>78</v>
      </c>
      <c r="B204">
        <f>IF(ROW()=2,1,IF(A203&lt;&gt;Special[[#This Row],[No]],1,IF(Special[[#This Row],[枝番用]]=0,B203,B203+1)))</f>
        <v>1</v>
      </c>
      <c r="C204">
        <f>IF(ROW()=2,1,IF(Special[[#This Row],[枝番用]]=1,1,C203+1))</f>
        <v>1</v>
      </c>
      <c r="D204" t="s">
        <v>205</v>
      </c>
      <c r="E204" t="s">
        <v>148</v>
      </c>
      <c r="F204" t="s">
        <v>24</v>
      </c>
      <c r="G204" t="s">
        <v>26</v>
      </c>
      <c r="H204" t="s">
        <v>136</v>
      </c>
      <c r="I204" t="s">
        <v>71</v>
      </c>
      <c r="J204" s="1">
        <v>0</v>
      </c>
      <c r="K204" t="s">
        <v>248</v>
      </c>
      <c r="L204" t="s">
        <v>191</v>
      </c>
      <c r="M204" t="s">
        <v>162</v>
      </c>
      <c r="N204">
        <v>29</v>
      </c>
      <c r="O204">
        <v>0</v>
      </c>
      <c r="P204">
        <v>0</v>
      </c>
      <c r="Q204">
        <v>0</v>
      </c>
      <c r="W204" t="s">
        <v>1010</v>
      </c>
      <c r="X204">
        <v>0</v>
      </c>
      <c r="AB204" t="str">
        <f>Special[[#This Row],[服装]]&amp;Special[[#This Row],[名前]]&amp;Special[[#This Row],[レアリティ]]</f>
        <v>ユニフォーム成田一仁ICONIC</v>
      </c>
      <c r="AC204">
        <f>IF((A203&amp;L203&amp;M203)&lt;&gt;(Special[[#This Row],[No]]&amp;L204&amp;M204),1,IF(Special[[#This Row],[追加属性]]="",1,0))</f>
        <v>1</v>
      </c>
    </row>
    <row r="205" spans="1:29" x14ac:dyDescent="0.25">
      <c r="A205">
        <f>VLOOKUP(Special[[#This Row],[No用]],SetNo[[No.用]:[vlookup 用]],2,FALSE)</f>
        <v>79</v>
      </c>
      <c r="B205">
        <f>IF(ROW()=2,1,IF(A204&lt;&gt;Special[[#This Row],[No]],1,IF(Special[[#This Row],[枝番用]]=0,B204,B204+1)))</f>
        <v>1</v>
      </c>
      <c r="C205">
        <f>IF(ROW()=2,1,IF(Special[[#This Row],[枝番用]]=1,1,C204+1))</f>
        <v>1</v>
      </c>
      <c r="D205" s="1" t="s">
        <v>1559</v>
      </c>
      <c r="E205" s="1" t="s">
        <v>1575</v>
      </c>
      <c r="F205" s="1" t="s">
        <v>73</v>
      </c>
      <c r="G205" s="1" t="s">
        <v>74</v>
      </c>
      <c r="H205" s="1" t="s">
        <v>136</v>
      </c>
      <c r="I205" s="1" t="s">
        <v>71</v>
      </c>
      <c r="J205" s="1">
        <v>0</v>
      </c>
      <c r="K205" t="s">
        <v>248</v>
      </c>
      <c r="L205" s="1" t="s">
        <v>262</v>
      </c>
      <c r="M205" s="1" t="s">
        <v>173</v>
      </c>
      <c r="N205">
        <v>19</v>
      </c>
      <c r="O205">
        <v>0</v>
      </c>
      <c r="P205">
        <v>0</v>
      </c>
      <c r="Q205">
        <v>0</v>
      </c>
      <c r="W205" s="14" t="s">
        <v>996</v>
      </c>
      <c r="X205">
        <v>0</v>
      </c>
      <c r="AB205" t="str">
        <f>Special[[#This Row],[服装]]&amp;Special[[#This Row],[名前]]&amp;Special[[#This Row],[レアリティ]]</f>
        <v>格ゲー清水潔子ICONIC</v>
      </c>
      <c r="AC205">
        <f>IF((A204&amp;L204&amp;M204)&lt;&gt;(Special[[#This Row],[No]]&amp;L205&amp;M205),1,IF(Special[[#This Row],[追加属性]]="",1,0))</f>
        <v>1</v>
      </c>
    </row>
    <row r="206" spans="1:29" x14ac:dyDescent="0.25">
      <c r="A206">
        <f>VLOOKUP(Special[[#This Row],[No用]],SetNo[[No.用]:[vlookup 用]],2,FALSE)</f>
        <v>79</v>
      </c>
      <c r="B206">
        <f>IF(ROW()=2,1,IF(A205&lt;&gt;Special[[#This Row],[No]],1,IF(Special[[#This Row],[枝番用]]=0,B205,B205+1)))</f>
        <v>2</v>
      </c>
      <c r="C206">
        <f>IF(ROW()=2,1,IF(Special[[#This Row],[枝番用]]=1,1,C205+1))</f>
        <v>1</v>
      </c>
      <c r="D206" s="1" t="s">
        <v>1559</v>
      </c>
      <c r="E206" s="1" t="s">
        <v>1575</v>
      </c>
      <c r="F206" s="1" t="s">
        <v>73</v>
      </c>
      <c r="G206" s="1" t="s">
        <v>74</v>
      </c>
      <c r="H206" s="1" t="s">
        <v>136</v>
      </c>
      <c r="I206" s="1" t="s">
        <v>71</v>
      </c>
      <c r="J206" s="1">
        <v>1</v>
      </c>
      <c r="K206" t="s">
        <v>248</v>
      </c>
      <c r="L206" s="1" t="s">
        <v>765</v>
      </c>
      <c r="M206" s="1" t="s">
        <v>224</v>
      </c>
      <c r="N206">
        <v>43</v>
      </c>
      <c r="O206">
        <v>0</v>
      </c>
      <c r="P206">
        <v>53</v>
      </c>
      <c r="Q206">
        <v>0</v>
      </c>
      <c r="S206">
        <v>5</v>
      </c>
      <c r="T206">
        <v>30.48</v>
      </c>
      <c r="U206">
        <v>6.65</v>
      </c>
      <c r="V206">
        <v>40.950000000000003</v>
      </c>
      <c r="W206" s="1" t="s">
        <v>851</v>
      </c>
      <c r="X206">
        <v>2</v>
      </c>
      <c r="AA206" s="1" t="s">
        <v>1570</v>
      </c>
      <c r="AB206" t="str">
        <f>Special[[#This Row],[服装]]&amp;Special[[#This Row],[名前]]&amp;Special[[#This Row],[レアリティ]]</f>
        <v>格ゲー清水潔子ICONIC</v>
      </c>
      <c r="AC206">
        <f>IF((A205&amp;L205&amp;M205)&lt;&gt;(Special[[#This Row],[No]]&amp;L206&amp;M206),1,IF(Special[[#This Row],[追加属性]]="",1,0))</f>
        <v>1</v>
      </c>
    </row>
    <row r="207" spans="1:29" x14ac:dyDescent="0.25">
      <c r="A207">
        <f>VLOOKUP(Special[[#This Row],[No用]],SetNo[[No.用]:[vlookup 用]],2,FALSE)</f>
        <v>79</v>
      </c>
      <c r="B207">
        <f>IF(ROW()=2,1,IF(A206&lt;&gt;Special[[#This Row],[No]],1,IF(Special[[#This Row],[枝番用]]=0,B206,B206+1)))</f>
        <v>2</v>
      </c>
      <c r="C207">
        <f>IF(ROW()=2,1,IF(Special[[#This Row],[枝番用]]=1,1,C206+1))</f>
        <v>2</v>
      </c>
      <c r="D207" s="1" t="s">
        <v>1559</v>
      </c>
      <c r="E207" s="1" t="s">
        <v>1575</v>
      </c>
      <c r="F207" s="1" t="s">
        <v>73</v>
      </c>
      <c r="G207" s="1" t="s">
        <v>74</v>
      </c>
      <c r="H207" s="1" t="s">
        <v>136</v>
      </c>
      <c r="I207" s="1" t="s">
        <v>71</v>
      </c>
      <c r="J207" s="1">
        <v>1</v>
      </c>
      <c r="K207" t="s">
        <v>248</v>
      </c>
      <c r="L207" s="1" t="s">
        <v>765</v>
      </c>
      <c r="M207" s="1" t="s">
        <v>224</v>
      </c>
      <c r="N207">
        <v>43</v>
      </c>
      <c r="O207">
        <v>0</v>
      </c>
      <c r="P207">
        <v>53</v>
      </c>
      <c r="Q207">
        <v>0</v>
      </c>
      <c r="R207" s="1" t="s">
        <v>553</v>
      </c>
      <c r="S207">
        <v>7</v>
      </c>
      <c r="T207">
        <v>13.86</v>
      </c>
      <c r="U207">
        <v>10.5</v>
      </c>
      <c r="V207">
        <v>20.79</v>
      </c>
      <c r="W207" s="1" t="s">
        <v>851</v>
      </c>
      <c r="X207">
        <v>2</v>
      </c>
      <c r="AA207" s="1" t="s">
        <v>1570</v>
      </c>
      <c r="AB207" t="str">
        <f>Special[[#This Row],[服装]]&amp;Special[[#This Row],[名前]]&amp;Special[[#This Row],[レアリティ]]</f>
        <v>格ゲー清水潔子ICONIC</v>
      </c>
      <c r="AC207">
        <f>IF((A206&amp;L206&amp;M206)&lt;&gt;(Special[[#This Row],[No]]&amp;L207&amp;M207),1,IF(Special[[#This Row],[追加属性]]="",1,0))</f>
        <v>0</v>
      </c>
    </row>
    <row r="208" spans="1:29" x14ac:dyDescent="0.25">
      <c r="A208">
        <f>VLOOKUP(Special[[#This Row],[No用]],SetNo[[No.用]:[vlookup 用]],2,FALSE)</f>
        <v>79</v>
      </c>
      <c r="B208">
        <f>IF(ROW()=2,1,IF(A207&lt;&gt;Special[[#This Row],[No]],1,IF(Special[[#This Row],[枝番用]]=0,B207,B207+1)))</f>
        <v>2</v>
      </c>
      <c r="C208">
        <f>IF(ROW()=2,1,IF(Special[[#This Row],[枝番用]]=1,1,C207+1))</f>
        <v>3</v>
      </c>
      <c r="D208" s="1" t="s">
        <v>1559</v>
      </c>
      <c r="E208" s="1" t="s">
        <v>1575</v>
      </c>
      <c r="F208" s="1" t="s">
        <v>73</v>
      </c>
      <c r="G208" s="1" t="s">
        <v>74</v>
      </c>
      <c r="H208" s="1" t="s">
        <v>136</v>
      </c>
      <c r="I208" s="1" t="s">
        <v>71</v>
      </c>
      <c r="J208" s="1">
        <v>1</v>
      </c>
      <c r="K208" t="s">
        <v>248</v>
      </c>
      <c r="L208" s="1" t="s">
        <v>765</v>
      </c>
      <c r="M208" s="1" t="s">
        <v>224</v>
      </c>
      <c r="N208">
        <v>43</v>
      </c>
      <c r="O208">
        <v>0</v>
      </c>
      <c r="P208">
        <v>53</v>
      </c>
      <c r="Q208">
        <v>0</v>
      </c>
      <c r="R208" s="1" t="s">
        <v>765</v>
      </c>
      <c r="S208">
        <v>2.5</v>
      </c>
      <c r="T208">
        <v>15.24</v>
      </c>
      <c r="U208">
        <v>4.2</v>
      </c>
      <c r="V208">
        <v>25.76</v>
      </c>
      <c r="W208" s="1" t="s">
        <v>849</v>
      </c>
      <c r="X208">
        <v>1</v>
      </c>
      <c r="AA208" s="1" t="s">
        <v>1570</v>
      </c>
      <c r="AB208" t="str">
        <f>Special[[#This Row],[服装]]&amp;Special[[#This Row],[名前]]&amp;Special[[#This Row],[レアリティ]]</f>
        <v>格ゲー清水潔子ICONIC</v>
      </c>
      <c r="AC208">
        <f>IF((A207&amp;L207&amp;M207)&lt;&gt;(Special[[#This Row],[No]]&amp;L208&amp;M208),1,IF(Special[[#This Row],[追加属性]]="",1,0))</f>
        <v>0</v>
      </c>
    </row>
    <row r="209" spans="1:29" x14ac:dyDescent="0.25">
      <c r="A209">
        <f>VLOOKUP(Special[[#This Row],[No用]],SetNo[[No.用]:[vlookup 用]],2,FALSE)</f>
        <v>79</v>
      </c>
      <c r="B209">
        <f>IF(ROW()=2,1,IF(A208&lt;&gt;Special[[#This Row],[No]],1,IF(Special[[#This Row],[枝番用]]=0,B208,B208+1)))</f>
        <v>3</v>
      </c>
      <c r="C209">
        <f>IF(ROW()=2,1,IF(Special[[#This Row],[枝番用]]=1,1,C208+1))</f>
        <v>1</v>
      </c>
      <c r="D209" s="1" t="s">
        <v>1559</v>
      </c>
      <c r="E209" s="1" t="s">
        <v>1575</v>
      </c>
      <c r="F209" s="1" t="s">
        <v>73</v>
      </c>
      <c r="G209" s="1" t="s">
        <v>74</v>
      </c>
      <c r="H209" s="1" t="s">
        <v>136</v>
      </c>
      <c r="I209" s="1" t="s">
        <v>71</v>
      </c>
      <c r="J209" s="1">
        <v>1</v>
      </c>
      <c r="K209" t="s">
        <v>248</v>
      </c>
      <c r="L209" s="1" t="s">
        <v>765</v>
      </c>
      <c r="M209" s="1" t="s">
        <v>224</v>
      </c>
      <c r="N209">
        <v>43</v>
      </c>
      <c r="O209">
        <v>0</v>
      </c>
      <c r="P209">
        <v>53</v>
      </c>
      <c r="Q209">
        <v>0</v>
      </c>
      <c r="S209">
        <v>3.35</v>
      </c>
      <c r="T209">
        <v>20.010000000000002</v>
      </c>
      <c r="U209">
        <v>5</v>
      </c>
      <c r="V209">
        <v>30.48</v>
      </c>
      <c r="W209" s="1" t="s">
        <v>851</v>
      </c>
      <c r="X209">
        <v>2</v>
      </c>
      <c r="Y209" s="1" t="s">
        <v>1572</v>
      </c>
      <c r="Z209" s="1" t="s">
        <v>1564</v>
      </c>
      <c r="AA209" s="1" t="s">
        <v>1571</v>
      </c>
      <c r="AB209" t="str">
        <f>Special[[#This Row],[服装]]&amp;Special[[#This Row],[名前]]&amp;Special[[#This Row],[レアリティ]]</f>
        <v>格ゲー清水潔子ICONIC</v>
      </c>
      <c r="AC209">
        <f>IF((A208&amp;L208&amp;M208)&lt;&gt;(Special[[#This Row],[No]]&amp;L209&amp;M209),1,IF(Special[[#This Row],[追加属性]]="",1,0))</f>
        <v>1</v>
      </c>
    </row>
    <row r="210" spans="1:29" x14ac:dyDescent="0.25">
      <c r="A210">
        <f>VLOOKUP(Special[[#This Row],[No用]],SetNo[[No.用]:[vlookup 用]],2,FALSE)</f>
        <v>80</v>
      </c>
      <c r="B210">
        <f>IF(ROW()=2,1,IF(A209&lt;&gt;Special[[#This Row],[No]],1,IF(Special[[#This Row],[枝番用]]=0,B209,B209+1)))</f>
        <v>1</v>
      </c>
      <c r="C210">
        <f>IF(ROW()=2,1,IF(Special[[#This Row],[枝番用]]=1,1,C209+1))</f>
        <v>1</v>
      </c>
      <c r="D210" s="1" t="s">
        <v>1559</v>
      </c>
      <c r="E210" s="1" t="s">
        <v>1563</v>
      </c>
      <c r="F210" s="1" t="s">
        <v>73</v>
      </c>
      <c r="G210" s="1" t="s">
        <v>82</v>
      </c>
      <c r="H210" s="1" t="s">
        <v>136</v>
      </c>
      <c r="I210" s="1" t="s">
        <v>71</v>
      </c>
      <c r="J210" s="1">
        <v>0</v>
      </c>
      <c r="K210" t="s">
        <v>248</v>
      </c>
      <c r="L210" t="s">
        <v>191</v>
      </c>
      <c r="M210" t="s">
        <v>162</v>
      </c>
      <c r="N210">
        <v>13</v>
      </c>
      <c r="O210">
        <v>0</v>
      </c>
      <c r="P210">
        <v>0</v>
      </c>
      <c r="Q210">
        <v>0</v>
      </c>
      <c r="W210" t="s">
        <v>1010</v>
      </c>
      <c r="X210">
        <v>0</v>
      </c>
      <c r="Y210" s="1"/>
      <c r="Z210" s="1"/>
      <c r="AA210" s="1"/>
      <c r="AB210" t="str">
        <f>Special[[#This Row],[服装]]&amp;Special[[#This Row],[名前]]&amp;Special[[#This Row],[レアリティ]]</f>
        <v>格ゲー谷地仁花ICONIC</v>
      </c>
      <c r="AC210">
        <f>IF((A209&amp;L209&amp;M209)&lt;&gt;(Special[[#This Row],[No]]&amp;L210&amp;M210),1,IF(Special[[#This Row],[追加属性]]="",1,0))</f>
        <v>1</v>
      </c>
    </row>
    <row r="211" spans="1:29" x14ac:dyDescent="0.25">
      <c r="A211">
        <f>VLOOKUP(Special[[#This Row],[No用]],SetNo[[No.用]:[vlookup 用]],2,FALSE)</f>
        <v>80</v>
      </c>
      <c r="B211">
        <f>IF(ROW()=2,1,IF(A210&lt;&gt;Special[[#This Row],[No]],1,IF(Special[[#This Row],[枝番用]]=0,B210,B210+1)))</f>
        <v>2</v>
      </c>
      <c r="C211">
        <f>IF(ROW()=2,1,IF(Special[[#This Row],[枝番用]]=1,1,C210+1))</f>
        <v>1</v>
      </c>
      <c r="D211" s="1" t="s">
        <v>1559</v>
      </c>
      <c r="E211" s="1" t="s">
        <v>1563</v>
      </c>
      <c r="F211" s="1" t="s">
        <v>73</v>
      </c>
      <c r="G211" s="1" t="s">
        <v>82</v>
      </c>
      <c r="H211" s="1" t="s">
        <v>136</v>
      </c>
      <c r="I211" s="1" t="s">
        <v>71</v>
      </c>
      <c r="J211" s="1">
        <v>1</v>
      </c>
      <c r="K211" t="s">
        <v>248</v>
      </c>
      <c r="L211" s="1" t="s">
        <v>180</v>
      </c>
      <c r="M211" s="1" t="s">
        <v>178</v>
      </c>
      <c r="N211">
        <v>16</v>
      </c>
      <c r="O211">
        <v>0</v>
      </c>
      <c r="P211">
        <v>0</v>
      </c>
      <c r="Q211">
        <v>0</v>
      </c>
      <c r="S211">
        <v>3.35</v>
      </c>
      <c r="T211">
        <v>20.010000000000002</v>
      </c>
      <c r="U211">
        <v>0</v>
      </c>
      <c r="V211">
        <v>0</v>
      </c>
      <c r="W211" s="1" t="s">
        <v>918</v>
      </c>
      <c r="X211">
        <v>1</v>
      </c>
      <c r="Y211" s="1"/>
      <c r="Z211" s="1"/>
      <c r="AA211" s="1"/>
      <c r="AB211" t="str">
        <f>Special[[#This Row],[服装]]&amp;Special[[#This Row],[名前]]&amp;Special[[#This Row],[レアリティ]]</f>
        <v>格ゲー谷地仁花ICONIC</v>
      </c>
      <c r="AC211">
        <f>IF((A210&amp;L210&amp;M210)&lt;&gt;(Special[[#This Row],[No]]&amp;L211&amp;M211),1,IF(Special[[#This Row],[追加属性]]="",1,0))</f>
        <v>1</v>
      </c>
    </row>
    <row r="212" spans="1:29" x14ac:dyDescent="0.25">
      <c r="A212">
        <f>VLOOKUP(Special[[#This Row],[No用]],SetNo[[No.用]:[vlookup 用]],2,FALSE)</f>
        <v>80</v>
      </c>
      <c r="B212">
        <f>IF(ROW()=2,1,IF(A211&lt;&gt;Special[[#This Row],[No]],1,IF(Special[[#This Row],[枝番用]]=0,B211,B211+1)))</f>
        <v>3</v>
      </c>
      <c r="C212">
        <f>IF(ROW()=2,1,IF(Special[[#This Row],[枝番用]]=1,1,C211+1))</f>
        <v>1</v>
      </c>
      <c r="D212" s="1" t="s">
        <v>1559</v>
      </c>
      <c r="E212" s="1" t="s">
        <v>1563</v>
      </c>
      <c r="F212" s="1" t="s">
        <v>73</v>
      </c>
      <c r="G212" s="1" t="s">
        <v>82</v>
      </c>
      <c r="H212" s="1" t="s">
        <v>136</v>
      </c>
      <c r="I212" s="1" t="s">
        <v>71</v>
      </c>
      <c r="J212" s="1">
        <v>1</v>
      </c>
      <c r="K212" t="s">
        <v>248</v>
      </c>
      <c r="L212" s="1" t="s">
        <v>850</v>
      </c>
      <c r="M212" s="1" t="s">
        <v>224</v>
      </c>
      <c r="N212">
        <v>44</v>
      </c>
      <c r="O212">
        <v>0</v>
      </c>
      <c r="P212">
        <v>54</v>
      </c>
      <c r="Q212">
        <v>0</v>
      </c>
      <c r="S212">
        <v>3.35</v>
      </c>
      <c r="T212">
        <v>20.010000000000002</v>
      </c>
      <c r="U212">
        <v>5</v>
      </c>
      <c r="V212">
        <v>30.48</v>
      </c>
      <c r="W212" s="1" t="s">
        <v>849</v>
      </c>
      <c r="X212">
        <v>2</v>
      </c>
      <c r="Y212" s="1" t="s">
        <v>1579</v>
      </c>
      <c r="Z212" s="1" t="s">
        <v>1580</v>
      </c>
      <c r="AA212" s="1" t="s">
        <v>1581</v>
      </c>
      <c r="AB212" t="str">
        <f>Special[[#This Row],[服装]]&amp;Special[[#This Row],[名前]]&amp;Special[[#This Row],[レアリティ]]</f>
        <v>格ゲー谷地仁花ICONIC</v>
      </c>
      <c r="AC212">
        <f>IF((A211&amp;L211&amp;M211)&lt;&gt;(Special[[#This Row],[No]]&amp;L212&amp;M212),1,IF(Special[[#This Row],[追加属性]]="",1,0))</f>
        <v>1</v>
      </c>
    </row>
    <row r="213" spans="1:29" x14ac:dyDescent="0.25">
      <c r="A213">
        <f>VLOOKUP(Special[[#This Row],[No用]],SetNo[[No.用]:[vlookup 用]],2,FALSE)</f>
        <v>80</v>
      </c>
      <c r="B213">
        <f>IF(ROW()=2,1,IF(A212&lt;&gt;Special[[#This Row],[No]],1,IF(Special[[#This Row],[枝番用]]=0,B212,B212+1)))</f>
        <v>4</v>
      </c>
      <c r="C213">
        <f>IF(ROW()=2,1,IF(Special[[#This Row],[枝番用]]=1,1,C212+1))</f>
        <v>1</v>
      </c>
      <c r="D213" s="1" t="s">
        <v>1559</v>
      </c>
      <c r="E213" s="1" t="s">
        <v>1563</v>
      </c>
      <c r="F213" s="1" t="s">
        <v>73</v>
      </c>
      <c r="G213" s="1" t="s">
        <v>82</v>
      </c>
      <c r="H213" s="1" t="s">
        <v>136</v>
      </c>
      <c r="I213" s="1" t="s">
        <v>71</v>
      </c>
      <c r="J213" s="1">
        <v>1</v>
      </c>
      <c r="K213" t="s">
        <v>248</v>
      </c>
      <c r="L213" s="1" t="s">
        <v>180</v>
      </c>
      <c r="M213" s="1" t="s">
        <v>224</v>
      </c>
      <c r="N213">
        <v>44</v>
      </c>
      <c r="O213">
        <v>0</v>
      </c>
      <c r="P213">
        <v>54</v>
      </c>
      <c r="Q213">
        <v>0</v>
      </c>
      <c r="S213">
        <v>3.35</v>
      </c>
      <c r="T213">
        <v>20.010000000000002</v>
      </c>
      <c r="U213">
        <v>5</v>
      </c>
      <c r="V213">
        <v>30.48</v>
      </c>
      <c r="W213" s="1" t="s">
        <v>851</v>
      </c>
      <c r="X213">
        <v>2</v>
      </c>
      <c r="Y213" s="1"/>
      <c r="Z213" s="1"/>
      <c r="AA213" s="1" t="s">
        <v>1582</v>
      </c>
      <c r="AB213" t="str">
        <f>Special[[#This Row],[服装]]&amp;Special[[#This Row],[名前]]&amp;Special[[#This Row],[レアリティ]]</f>
        <v>格ゲー谷地仁花ICONIC</v>
      </c>
      <c r="AC213">
        <f>IF((A212&amp;L212&amp;M212)&lt;&gt;(Special[[#This Row],[No]]&amp;L213&amp;M213),1,IF(Special[[#This Row],[追加属性]]="",1,0))</f>
        <v>1</v>
      </c>
    </row>
    <row r="214" spans="1:29" x14ac:dyDescent="0.25">
      <c r="A214">
        <f>VLOOKUP(Special[[#This Row],[No用]],SetNo[[No.用]:[vlookup 用]],2,FALSE)</f>
        <v>80</v>
      </c>
      <c r="B214">
        <f>IF(ROW()=2,1,IF(A213&lt;&gt;Special[[#This Row],[No]],1,IF(Special[[#This Row],[枝番用]]=0,B213,B213+1)))</f>
        <v>4</v>
      </c>
      <c r="C214">
        <f>IF(ROW()=2,1,IF(Special[[#This Row],[枝番用]]=1,1,C213+1))</f>
        <v>2</v>
      </c>
      <c r="D214" s="1" t="s">
        <v>1559</v>
      </c>
      <c r="E214" s="1" t="s">
        <v>1563</v>
      </c>
      <c r="F214" s="1" t="s">
        <v>73</v>
      </c>
      <c r="G214" s="1" t="s">
        <v>82</v>
      </c>
      <c r="H214" s="1" t="s">
        <v>136</v>
      </c>
      <c r="I214" s="1" t="s">
        <v>71</v>
      </c>
      <c r="J214" s="1">
        <v>1</v>
      </c>
      <c r="K214" t="s">
        <v>248</v>
      </c>
      <c r="L214" s="1" t="s">
        <v>180</v>
      </c>
      <c r="M214" s="1" t="s">
        <v>224</v>
      </c>
      <c r="N214">
        <v>44</v>
      </c>
      <c r="O214">
        <v>0</v>
      </c>
      <c r="P214">
        <v>54</v>
      </c>
      <c r="Q214">
        <v>0</v>
      </c>
      <c r="R214" s="1" t="s">
        <v>553</v>
      </c>
      <c r="S214">
        <v>7</v>
      </c>
      <c r="T214">
        <v>13.86</v>
      </c>
      <c r="U214">
        <v>10.5</v>
      </c>
      <c r="V214">
        <v>20.79</v>
      </c>
      <c r="W214" s="1" t="s">
        <v>851</v>
      </c>
      <c r="X214">
        <v>3</v>
      </c>
      <c r="Y214" s="1"/>
      <c r="Z214" s="1"/>
      <c r="AA214" s="1" t="s">
        <v>1582</v>
      </c>
      <c r="AB214" t="str">
        <f>Special[[#This Row],[服装]]&amp;Special[[#This Row],[名前]]&amp;Special[[#This Row],[レアリティ]]</f>
        <v>格ゲー谷地仁花ICONIC</v>
      </c>
      <c r="AC214">
        <f>IF((A213&amp;L213&amp;M213)&lt;&gt;(Special[[#This Row],[No]]&amp;L214&amp;M214),1,IF(Special[[#This Row],[追加属性]]="",1,0))</f>
        <v>0</v>
      </c>
    </row>
    <row r="215" spans="1:29" x14ac:dyDescent="0.25">
      <c r="A215">
        <f>VLOOKUP(Special[[#This Row],[No用]],SetNo[[No.用]:[vlookup 用]],2,FALSE)</f>
        <v>81</v>
      </c>
      <c r="B215">
        <f>IF(ROW()=2,1,IF(A214&lt;&gt;Special[[#This Row],[No]],1,IF(Special[[#This Row],[枝番用]]=0,B214,B214+1)))</f>
        <v>1</v>
      </c>
      <c r="C215">
        <f>IF(ROW()=2,1,IF(Special[[#This Row],[枝番用]]=1,1,C214+1))</f>
        <v>1</v>
      </c>
      <c r="D215" t="s">
        <v>108</v>
      </c>
      <c r="E215" t="s">
        <v>39</v>
      </c>
      <c r="F215" t="s">
        <v>24</v>
      </c>
      <c r="G215" t="s">
        <v>31</v>
      </c>
      <c r="H215" t="s">
        <v>27</v>
      </c>
      <c r="I215" t="s">
        <v>71</v>
      </c>
      <c r="J215" s="1">
        <v>0</v>
      </c>
      <c r="K215" t="s">
        <v>248</v>
      </c>
      <c r="L215" t="s">
        <v>191</v>
      </c>
      <c r="M215" t="s">
        <v>162</v>
      </c>
      <c r="N215">
        <v>29</v>
      </c>
      <c r="O215">
        <v>0</v>
      </c>
      <c r="P215">
        <v>0</v>
      </c>
      <c r="Q215">
        <v>0</v>
      </c>
      <c r="W215" t="s">
        <v>1010</v>
      </c>
      <c r="X215">
        <v>0</v>
      </c>
      <c r="AB215" t="str">
        <f>Special[[#This Row],[服装]]&amp;Special[[#This Row],[名前]]&amp;Special[[#This Row],[レアリティ]]</f>
        <v>ユニフォーム孤爪研磨ICONIC</v>
      </c>
      <c r="AC215">
        <f>IF((A204&amp;L204&amp;M204)&lt;&gt;(Special[[#This Row],[No]]&amp;L215&amp;M215),1,IF(Special[[#This Row],[追加属性]]="",1,0))</f>
        <v>1</v>
      </c>
    </row>
    <row r="216" spans="1:29" x14ac:dyDescent="0.25">
      <c r="A216">
        <f>VLOOKUP(Special[[#This Row],[No用]],SetNo[[No.用]:[vlookup 用]],2,FALSE)</f>
        <v>82</v>
      </c>
      <c r="B216">
        <f>IF(ROW()=2,1,IF(A215&lt;&gt;Special[[#This Row],[No]],1,IF(Special[[#This Row],[枝番用]]=0,B215,B215+1)))</f>
        <v>1</v>
      </c>
      <c r="C216">
        <f>IF(ROW()=2,1,IF(Special[[#This Row],[枝番用]]=1,1,C215+1))</f>
        <v>1</v>
      </c>
      <c r="D216" t="s">
        <v>149</v>
      </c>
      <c r="E216" t="s">
        <v>39</v>
      </c>
      <c r="F216" t="s">
        <v>90</v>
      </c>
      <c r="G216" t="s">
        <v>31</v>
      </c>
      <c r="H216" t="s">
        <v>27</v>
      </c>
      <c r="I216" t="s">
        <v>71</v>
      </c>
      <c r="J216" s="1">
        <v>0</v>
      </c>
      <c r="K216" t="s">
        <v>248</v>
      </c>
      <c r="L216" t="s">
        <v>191</v>
      </c>
      <c r="M216" t="s">
        <v>162</v>
      </c>
      <c r="N216">
        <v>29</v>
      </c>
      <c r="O216">
        <v>0</v>
      </c>
      <c r="P216">
        <v>0</v>
      </c>
      <c r="Q216">
        <v>0</v>
      </c>
      <c r="W216" t="s">
        <v>1010</v>
      </c>
      <c r="X216">
        <v>0</v>
      </c>
      <c r="AB216" t="str">
        <f>Special[[#This Row],[服装]]&amp;Special[[#This Row],[名前]]&amp;Special[[#This Row],[レアリティ]]</f>
        <v>制服孤爪研磨ICONIC</v>
      </c>
      <c r="AC216">
        <f>IF((A215&amp;L215&amp;M215)&lt;&gt;(Special[[#This Row],[No]]&amp;L216&amp;M216),1,IF(Special[[#This Row],[追加属性]]="",1,0))</f>
        <v>1</v>
      </c>
    </row>
    <row r="217" spans="1:29" x14ac:dyDescent="0.25">
      <c r="A217">
        <f>VLOOKUP(Special[[#This Row],[No用]],SetNo[[No.用]:[vlookup 用]],2,FALSE)</f>
        <v>83</v>
      </c>
      <c r="B217">
        <f>IF(ROW()=2,1,IF(A216&lt;&gt;Special[[#This Row],[No]],1,IF(Special[[#This Row],[枝番用]]=0,B216,B216+1)))</f>
        <v>1</v>
      </c>
      <c r="C217">
        <f>IF(ROW()=2,1,IF(Special[[#This Row],[枝番用]]=1,1,C216+1))</f>
        <v>1</v>
      </c>
      <c r="D217" t="s">
        <v>150</v>
      </c>
      <c r="E217" t="s">
        <v>39</v>
      </c>
      <c r="F217" t="s">
        <v>77</v>
      </c>
      <c r="G217" t="s">
        <v>31</v>
      </c>
      <c r="H217" t="s">
        <v>27</v>
      </c>
      <c r="I217" t="s">
        <v>71</v>
      </c>
      <c r="J217" s="1">
        <v>0</v>
      </c>
      <c r="K217" t="s">
        <v>248</v>
      </c>
      <c r="L217" t="s">
        <v>262</v>
      </c>
      <c r="M217" t="s">
        <v>173</v>
      </c>
      <c r="N217">
        <v>29</v>
      </c>
      <c r="O217">
        <v>0</v>
      </c>
      <c r="P217">
        <v>0</v>
      </c>
      <c r="Q217">
        <v>0</v>
      </c>
      <c r="W217" s="14" t="s">
        <v>996</v>
      </c>
      <c r="X217">
        <v>0</v>
      </c>
      <c r="AB217" t="str">
        <f>Special[[#This Row],[服装]]&amp;Special[[#This Row],[名前]]&amp;Special[[#This Row],[レアリティ]]</f>
        <v>夏祭り孤爪研磨ICONIC</v>
      </c>
      <c r="AC217">
        <f>IF((A216&amp;L216&amp;M216)&lt;&gt;(Special[[#This Row],[No]]&amp;L217&amp;M217),1,IF(Special[[#This Row],[追加属性]]="",1,0))</f>
        <v>1</v>
      </c>
    </row>
    <row r="218" spans="1:29" x14ac:dyDescent="0.25">
      <c r="A218">
        <f>VLOOKUP(Special[[#This Row],[No用]],SetNo[[No.用]:[vlookup 用]],2,FALSE)</f>
        <v>84</v>
      </c>
      <c r="B218">
        <f>IF(ROW()=2,1,IF(A217&lt;&gt;Special[[#This Row],[No]],1,IF(Special[[#This Row],[枝番用]]=0,B217,B217+1)))</f>
        <v>1</v>
      </c>
      <c r="C218">
        <f>IF(ROW()=2,1,IF(Special[[#This Row],[枝番用]]=1,1,C217+1))</f>
        <v>1</v>
      </c>
      <c r="D218" s="1" t="s">
        <v>604</v>
      </c>
      <c r="E218" s="1" t="s">
        <v>39</v>
      </c>
      <c r="F218" s="1" t="s">
        <v>73</v>
      </c>
      <c r="G218" s="1" t="s">
        <v>31</v>
      </c>
      <c r="H218" s="1" t="s">
        <v>27</v>
      </c>
      <c r="I218" s="1" t="s">
        <v>71</v>
      </c>
      <c r="J218" s="1">
        <v>0</v>
      </c>
      <c r="K218" t="s">
        <v>248</v>
      </c>
      <c r="L218" s="1" t="s">
        <v>262</v>
      </c>
      <c r="M218" s="1" t="s">
        <v>173</v>
      </c>
      <c r="N218">
        <v>29</v>
      </c>
      <c r="O218">
        <v>0</v>
      </c>
      <c r="P218">
        <v>0</v>
      </c>
      <c r="Q218">
        <v>0</v>
      </c>
      <c r="W218" s="14" t="s">
        <v>996</v>
      </c>
      <c r="X218">
        <v>0</v>
      </c>
      <c r="AB218" t="str">
        <f>Special[[#This Row],[服装]]&amp;Special[[#This Row],[名前]]&amp;Special[[#This Row],[レアリティ]]</f>
        <v>1周年孤爪研磨ICONIC</v>
      </c>
      <c r="AC218">
        <f>IF((A217&amp;L217&amp;M217)&lt;&gt;(Special[[#This Row],[No]]&amp;L218&amp;M218),1,IF(Special[[#This Row],[追加属性]]="",1,0))</f>
        <v>1</v>
      </c>
    </row>
    <row r="219" spans="1:29" x14ac:dyDescent="0.25">
      <c r="A219">
        <f>VLOOKUP(Special[[#This Row],[No用]],SetNo[[No.用]:[vlookup 用]],2,FALSE)</f>
        <v>84</v>
      </c>
      <c r="B219">
        <f>IF(ROW()=2,1,IF(A218&lt;&gt;Special[[#This Row],[No]],1,IF(Special[[#This Row],[枝番用]]=0,B218,B218+1)))</f>
        <v>2</v>
      </c>
      <c r="C219">
        <f>IF(ROW()=2,1,IF(Special[[#This Row],[枝番用]]=1,1,C218+1))</f>
        <v>1</v>
      </c>
      <c r="D219" s="1" t="s">
        <v>604</v>
      </c>
      <c r="E219" s="1" t="s">
        <v>39</v>
      </c>
      <c r="F219" s="1" t="s">
        <v>73</v>
      </c>
      <c r="G219" s="1" t="s">
        <v>31</v>
      </c>
      <c r="H219" s="1" t="s">
        <v>27</v>
      </c>
      <c r="I219" s="1" t="s">
        <v>71</v>
      </c>
      <c r="J219">
        <v>1</v>
      </c>
      <c r="K219" t="s">
        <v>248</v>
      </c>
      <c r="L219" s="1" t="s">
        <v>258</v>
      </c>
      <c r="M219" s="1" t="s">
        <v>224</v>
      </c>
      <c r="N219">
        <v>39</v>
      </c>
      <c r="O219">
        <v>0</v>
      </c>
      <c r="P219">
        <v>49</v>
      </c>
      <c r="Q219">
        <v>0</v>
      </c>
      <c r="S219">
        <v>20</v>
      </c>
      <c r="T219">
        <v>79.78</v>
      </c>
      <c r="U219">
        <v>22.5</v>
      </c>
      <c r="V219">
        <v>89.14</v>
      </c>
      <c r="W219" s="1" t="s">
        <v>973</v>
      </c>
      <c r="X219">
        <v>0</v>
      </c>
      <c r="AA219" s="1" t="s">
        <v>1376</v>
      </c>
      <c r="AB219" t="str">
        <f>Special[[#This Row],[服装]]&amp;Special[[#This Row],[名前]]&amp;Special[[#This Row],[レアリティ]]</f>
        <v>1周年孤爪研磨ICONIC</v>
      </c>
      <c r="AC219">
        <f>IF((A218&amp;L218&amp;M218)&lt;&gt;(Special[[#This Row],[No]]&amp;L219&amp;M219),1,IF(Special[[#This Row],[追加属性]]="",1,0))</f>
        <v>1</v>
      </c>
    </row>
    <row r="220" spans="1:29" x14ac:dyDescent="0.25">
      <c r="A220">
        <f>VLOOKUP(Special[[#This Row],[No用]],SetNo[[No.用]:[vlookup 用]],2,FALSE)</f>
        <v>84</v>
      </c>
      <c r="B220">
        <f>IF(ROW()=2,1,IF(A219&lt;&gt;Special[[#This Row],[No]],1,IF(Special[[#This Row],[枝番用]]=0,B219,B219+1)))</f>
        <v>3</v>
      </c>
      <c r="C220">
        <f>IF(ROW()=2,1,IF(Special[[#This Row],[枝番用]]=1,1,C219+1))</f>
        <v>1</v>
      </c>
      <c r="D220" s="1" t="s">
        <v>604</v>
      </c>
      <c r="E220" s="1" t="s">
        <v>39</v>
      </c>
      <c r="F220" s="1" t="s">
        <v>73</v>
      </c>
      <c r="G220" s="1" t="s">
        <v>31</v>
      </c>
      <c r="H220" s="1" t="s">
        <v>27</v>
      </c>
      <c r="I220" s="1" t="s">
        <v>71</v>
      </c>
      <c r="J220">
        <v>1</v>
      </c>
      <c r="K220" t="s">
        <v>248</v>
      </c>
      <c r="L220" s="1" t="s">
        <v>553</v>
      </c>
      <c r="M220" s="1" t="s">
        <v>224</v>
      </c>
      <c r="N220">
        <v>39</v>
      </c>
      <c r="O220">
        <v>0</v>
      </c>
      <c r="P220">
        <v>49</v>
      </c>
      <c r="Q220">
        <v>0</v>
      </c>
      <c r="S220" s="13">
        <v>10</v>
      </c>
      <c r="T220" s="13">
        <v>19.8</v>
      </c>
      <c r="U220" s="13">
        <v>15</v>
      </c>
      <c r="V220" s="13">
        <v>29.7</v>
      </c>
      <c r="W220" s="14" t="s">
        <v>1205</v>
      </c>
      <c r="X220" s="13">
        <v>0</v>
      </c>
      <c r="Y220" s="13"/>
      <c r="AA220" s="1" t="s">
        <v>1377</v>
      </c>
      <c r="AB220" t="str">
        <f>Special[[#This Row],[服装]]&amp;Special[[#This Row],[名前]]&amp;Special[[#This Row],[レアリティ]]</f>
        <v>1周年孤爪研磨ICONIC</v>
      </c>
      <c r="AC220">
        <f>IF((A219&amp;L219&amp;M219)&lt;&gt;(Special[[#This Row],[No]]&amp;L220&amp;M220),1,IF(Special[[#This Row],[追加属性]]="",1,0))</f>
        <v>1</v>
      </c>
    </row>
    <row r="221" spans="1:29" x14ac:dyDescent="0.25">
      <c r="A221">
        <f>VLOOKUP(Special[[#This Row],[No用]],SetNo[[No.用]:[vlookup 用]],2,FALSE)</f>
        <v>85</v>
      </c>
      <c r="B221">
        <f>IF(ROW()=2,1,IF(A220&lt;&gt;Special[[#This Row],[No]],1,IF(Special[[#This Row],[枝番用]]=0,B220,B220+1)))</f>
        <v>1</v>
      </c>
      <c r="C221">
        <f>IF(ROW()=2,1,IF(Special[[#This Row],[枝番用]]=1,1,C220+1))</f>
        <v>1</v>
      </c>
      <c r="D221" s="1" t="s">
        <v>727</v>
      </c>
      <c r="E221" s="1" t="s">
        <v>39</v>
      </c>
      <c r="F221" s="1" t="s">
        <v>90</v>
      </c>
      <c r="G221" s="1" t="s">
        <v>31</v>
      </c>
      <c r="H221" s="1" t="s">
        <v>27</v>
      </c>
      <c r="I221" s="1" t="s">
        <v>71</v>
      </c>
      <c r="J221" s="1">
        <v>0</v>
      </c>
      <c r="K221" t="s">
        <v>248</v>
      </c>
      <c r="L221" s="1" t="s">
        <v>191</v>
      </c>
      <c r="M221" s="1" t="s">
        <v>162</v>
      </c>
      <c r="N221">
        <v>29</v>
      </c>
      <c r="O221">
        <v>0</v>
      </c>
      <c r="P221">
        <v>0</v>
      </c>
      <c r="Q221">
        <v>0</v>
      </c>
      <c r="W221" t="s">
        <v>1010</v>
      </c>
      <c r="X221">
        <v>0</v>
      </c>
      <c r="AB221" t="str">
        <f>Special[[#This Row],[服装]]&amp;Special[[#This Row],[名前]]&amp;Special[[#This Row],[レアリティ]]</f>
        <v>スパイ孤爪研磨ICONIC</v>
      </c>
      <c r="AC221">
        <f>IF((A220&amp;L220&amp;M220)&lt;&gt;(Special[[#This Row],[No]]&amp;L221&amp;M221),1,IF(Special[[#This Row],[追加属性]]="",1,0))</f>
        <v>1</v>
      </c>
    </row>
    <row r="222" spans="1:29" x14ac:dyDescent="0.25">
      <c r="A222">
        <f>VLOOKUP(Special[[#This Row],[No用]],SetNo[[No.用]:[vlookup 用]],2,FALSE)</f>
        <v>85</v>
      </c>
      <c r="B222">
        <f>IF(ROW()=2,1,IF(A221&lt;&gt;Special[[#This Row],[No]],1,IF(Special[[#This Row],[枝番用]]=0,B221,B221+1)))</f>
        <v>2</v>
      </c>
      <c r="C222">
        <f>IF(ROW()=2,1,IF(Special[[#This Row],[枝番用]]=1,1,C221+1))</f>
        <v>1</v>
      </c>
      <c r="D222" s="1" t="s">
        <v>727</v>
      </c>
      <c r="E222" s="1" t="s">
        <v>39</v>
      </c>
      <c r="F222" s="1" t="s">
        <v>90</v>
      </c>
      <c r="G222" s="1" t="s">
        <v>31</v>
      </c>
      <c r="H222" s="1" t="s">
        <v>27</v>
      </c>
      <c r="I222" s="1" t="s">
        <v>71</v>
      </c>
      <c r="J222">
        <v>1</v>
      </c>
      <c r="K222" t="s">
        <v>248</v>
      </c>
      <c r="L222" s="1" t="s">
        <v>841</v>
      </c>
      <c r="M222" s="1" t="s">
        <v>224</v>
      </c>
      <c r="N222">
        <v>39</v>
      </c>
      <c r="O222">
        <v>0</v>
      </c>
      <c r="P222">
        <v>49</v>
      </c>
      <c r="Q222">
        <v>0</v>
      </c>
      <c r="S222">
        <v>3.35</v>
      </c>
      <c r="T222">
        <v>33.729999999999997</v>
      </c>
      <c r="U222">
        <v>5</v>
      </c>
      <c r="V222">
        <v>50.08</v>
      </c>
      <c r="W222" s="1" t="s">
        <v>837</v>
      </c>
      <c r="X222">
        <v>1</v>
      </c>
      <c r="Z222" s="1" t="s">
        <v>1380</v>
      </c>
      <c r="AA222" s="1" t="s">
        <v>1379</v>
      </c>
      <c r="AB222" t="str">
        <f>Special[[#This Row],[服装]]&amp;Special[[#This Row],[名前]]&amp;Special[[#This Row],[レアリティ]]</f>
        <v>スパイ孤爪研磨ICONIC</v>
      </c>
      <c r="AC222">
        <f>IF((A221&amp;L221&amp;M221)&lt;&gt;(Special[[#This Row],[No]]&amp;L222&amp;M222),1,IF(Special[[#This Row],[追加属性]]="",1,0))</f>
        <v>1</v>
      </c>
    </row>
    <row r="223" spans="1:29" x14ac:dyDescent="0.25">
      <c r="A223">
        <f>VLOOKUP(Special[[#This Row],[No用]],SetNo[[No.用]:[vlookup 用]],2,FALSE)</f>
        <v>85</v>
      </c>
      <c r="B223">
        <f>IF(ROW()=2,1,IF(A222&lt;&gt;Special[[#This Row],[No]],1,IF(Special[[#This Row],[枝番用]]=0,B222,B222+1)))</f>
        <v>2</v>
      </c>
      <c r="C223">
        <f>IF(ROW()=2,1,IF(Special[[#This Row],[枝番用]]=1,1,C222+1))</f>
        <v>2</v>
      </c>
      <c r="D223" s="1" t="s">
        <v>727</v>
      </c>
      <c r="E223" s="1" t="s">
        <v>39</v>
      </c>
      <c r="F223" s="1" t="s">
        <v>90</v>
      </c>
      <c r="G223" s="1" t="s">
        <v>31</v>
      </c>
      <c r="H223" s="1" t="s">
        <v>27</v>
      </c>
      <c r="I223" s="1" t="s">
        <v>71</v>
      </c>
      <c r="J223">
        <v>1</v>
      </c>
      <c r="K223" t="s">
        <v>248</v>
      </c>
      <c r="L223" s="1" t="s">
        <v>841</v>
      </c>
      <c r="M223" s="1" t="s">
        <v>224</v>
      </c>
      <c r="N223">
        <v>39</v>
      </c>
      <c r="O223">
        <v>0</v>
      </c>
      <c r="P223">
        <v>49</v>
      </c>
      <c r="Q223">
        <v>0</v>
      </c>
      <c r="R223" s="1" t="s">
        <v>180</v>
      </c>
      <c r="S223">
        <v>2.5</v>
      </c>
      <c r="T223">
        <v>25.04</v>
      </c>
      <c r="U223">
        <v>4.2</v>
      </c>
      <c r="V223">
        <v>42.42</v>
      </c>
      <c r="W223" s="1" t="s">
        <v>840</v>
      </c>
      <c r="X223">
        <v>1</v>
      </c>
      <c r="Z223" s="1" t="s">
        <v>1380</v>
      </c>
      <c r="AA223" s="1" t="s">
        <v>1379</v>
      </c>
      <c r="AB223" t="str">
        <f>Special[[#This Row],[服装]]&amp;Special[[#This Row],[名前]]&amp;Special[[#This Row],[レアリティ]]</f>
        <v>スパイ孤爪研磨ICONIC</v>
      </c>
      <c r="AC223">
        <f>IF((A222&amp;L222&amp;M222)&lt;&gt;(Special[[#This Row],[No]]&amp;L223&amp;M223),1,IF(Special[[#This Row],[追加属性]]="",1,0))</f>
        <v>0</v>
      </c>
    </row>
    <row r="224" spans="1:29" x14ac:dyDescent="0.25">
      <c r="A224">
        <f>VLOOKUP(Special[[#This Row],[No用]],SetNo[[No.用]:[vlookup 用]],2,FALSE)</f>
        <v>86</v>
      </c>
      <c r="B224">
        <f>IF(ROW()=2,1,IF(A223&lt;&gt;Special[[#This Row],[No]],1,IF(Special[[#This Row],[枝番用]]=0,B223,B223+1)))</f>
        <v>1</v>
      </c>
      <c r="C224">
        <f>IF(ROW()=2,1,IF(Special[[#This Row],[枝番用]]=1,1,C223+1))</f>
        <v>1</v>
      </c>
      <c r="D224" s="1" t="s">
        <v>790</v>
      </c>
      <c r="E224" s="1" t="s">
        <v>39</v>
      </c>
      <c r="F224" s="1" t="s">
        <v>77</v>
      </c>
      <c r="G224" s="1" t="s">
        <v>31</v>
      </c>
      <c r="H224" s="1" t="s">
        <v>27</v>
      </c>
      <c r="I224" s="1" t="s">
        <v>71</v>
      </c>
      <c r="J224" s="1">
        <v>0</v>
      </c>
      <c r="K224" t="s">
        <v>248</v>
      </c>
      <c r="L224" s="1" t="s">
        <v>262</v>
      </c>
      <c r="M224" s="1" t="s">
        <v>173</v>
      </c>
      <c r="N224">
        <v>29</v>
      </c>
      <c r="O224">
        <v>0</v>
      </c>
      <c r="P224">
        <v>0</v>
      </c>
      <c r="Q224">
        <v>0</v>
      </c>
      <c r="W224" s="14" t="s">
        <v>996</v>
      </c>
      <c r="AB224" t="str">
        <f>Special[[#This Row],[服装]]&amp;Special[[#This Row],[名前]]&amp;Special[[#This Row],[レアリティ]]</f>
        <v>Xmas2孤爪研磨ICONIC</v>
      </c>
      <c r="AC224">
        <f>IF((A223&amp;L223&amp;M223)&lt;&gt;(Special[[#This Row],[No]]&amp;L224&amp;M224),1,IF(Special[[#This Row],[追加属性]]="",1,0))</f>
        <v>1</v>
      </c>
    </row>
    <row r="225" spans="1:29" x14ac:dyDescent="0.25">
      <c r="A225">
        <f>VLOOKUP(Special[[#This Row],[No用]],SetNo[[No.用]:[vlookup 用]],2,FALSE)</f>
        <v>86</v>
      </c>
      <c r="B225">
        <f>IF(ROW()=2,1,IF(A224&lt;&gt;Special[[#This Row],[No]],1,IF(Special[[#This Row],[枝番用]]=0,B224,B224+1)))</f>
        <v>2</v>
      </c>
      <c r="C225">
        <f>IF(ROW()=2,1,IF(Special[[#This Row],[枝番用]]=1,1,C224+1))</f>
        <v>1</v>
      </c>
      <c r="D225" s="1" t="s">
        <v>790</v>
      </c>
      <c r="E225" s="1" t="s">
        <v>39</v>
      </c>
      <c r="F225" s="1" t="s">
        <v>77</v>
      </c>
      <c r="G225" s="1" t="s">
        <v>31</v>
      </c>
      <c r="H225" s="1" t="s">
        <v>27</v>
      </c>
      <c r="I225" s="1" t="s">
        <v>71</v>
      </c>
      <c r="J225">
        <v>1</v>
      </c>
      <c r="K225" t="s">
        <v>248</v>
      </c>
      <c r="L225" s="1" t="s">
        <v>841</v>
      </c>
      <c r="M225" s="1" t="s">
        <v>224</v>
      </c>
      <c r="N225">
        <v>39</v>
      </c>
      <c r="O225">
        <v>0</v>
      </c>
      <c r="P225">
        <v>49</v>
      </c>
      <c r="Q225">
        <v>0</v>
      </c>
      <c r="S225">
        <v>3.35</v>
      </c>
      <c r="T225">
        <v>33.729999999999997</v>
      </c>
      <c r="U225">
        <v>5</v>
      </c>
      <c r="V225">
        <v>50.08</v>
      </c>
      <c r="W225" s="1" t="s">
        <v>837</v>
      </c>
      <c r="X225">
        <v>1</v>
      </c>
      <c r="Z225" s="1" t="s">
        <v>1380</v>
      </c>
      <c r="AA225" s="1" t="s">
        <v>1379</v>
      </c>
      <c r="AB225" t="str">
        <f>Special[[#This Row],[服装]]&amp;Special[[#This Row],[名前]]&amp;Special[[#This Row],[レアリティ]]</f>
        <v>Xmas2孤爪研磨ICONIC</v>
      </c>
      <c r="AC225">
        <f>IF((A224&amp;L224&amp;M224)&lt;&gt;(Special[[#This Row],[No]]&amp;L225&amp;M225),1,IF(Special[[#This Row],[追加属性]]="",1,0))</f>
        <v>1</v>
      </c>
    </row>
    <row r="226" spans="1:29" x14ac:dyDescent="0.25">
      <c r="A226">
        <f>VLOOKUP(Special[[#This Row],[No用]],SetNo[[No.用]:[vlookup 用]],2,FALSE)</f>
        <v>86</v>
      </c>
      <c r="B226">
        <f>IF(ROW()=2,1,IF(A225&lt;&gt;Special[[#This Row],[No]],1,IF(Special[[#This Row],[枝番用]]=0,B225,B225+1)))</f>
        <v>2</v>
      </c>
      <c r="C226">
        <f>IF(ROW()=2,1,IF(Special[[#This Row],[枝番用]]=1,1,C225+1))</f>
        <v>2</v>
      </c>
      <c r="D226" s="1" t="s">
        <v>790</v>
      </c>
      <c r="E226" s="1" t="s">
        <v>39</v>
      </c>
      <c r="F226" s="1" t="s">
        <v>77</v>
      </c>
      <c r="G226" s="1" t="s">
        <v>31</v>
      </c>
      <c r="H226" s="1" t="s">
        <v>27</v>
      </c>
      <c r="I226" s="1" t="s">
        <v>71</v>
      </c>
      <c r="J226">
        <v>1</v>
      </c>
      <c r="K226" t="s">
        <v>248</v>
      </c>
      <c r="L226" s="1" t="s">
        <v>841</v>
      </c>
      <c r="M226" s="1" t="s">
        <v>224</v>
      </c>
      <c r="N226">
        <v>39</v>
      </c>
      <c r="O226">
        <v>0</v>
      </c>
      <c r="P226">
        <v>49</v>
      </c>
      <c r="Q226">
        <v>0</v>
      </c>
      <c r="R226" s="1" t="s">
        <v>180</v>
      </c>
      <c r="S226">
        <v>2.5</v>
      </c>
      <c r="T226">
        <v>25.04</v>
      </c>
      <c r="U226">
        <v>4.2</v>
      </c>
      <c r="V226">
        <v>42.42</v>
      </c>
      <c r="W226" s="1" t="s">
        <v>840</v>
      </c>
      <c r="X226">
        <v>1</v>
      </c>
      <c r="Z226" s="1" t="s">
        <v>1380</v>
      </c>
      <c r="AA226" s="1" t="s">
        <v>1379</v>
      </c>
      <c r="AB226" t="str">
        <f>Special[[#This Row],[服装]]&amp;Special[[#This Row],[名前]]&amp;Special[[#This Row],[レアリティ]]</f>
        <v>Xmas2孤爪研磨ICONIC</v>
      </c>
      <c r="AC226">
        <f>IF((A225&amp;L225&amp;M225)&lt;&gt;(Special[[#This Row],[No]]&amp;L226&amp;M226),1,IF(Special[[#This Row],[追加属性]]="",1,0))</f>
        <v>0</v>
      </c>
    </row>
    <row r="227" spans="1:29" x14ac:dyDescent="0.25">
      <c r="A227">
        <f>VLOOKUP(Special[[#This Row],[No用]],SetNo[[No.用]:[vlookup 用]],2,FALSE)</f>
        <v>87</v>
      </c>
      <c r="B227">
        <f>IF(ROW()=2,1,IF(A226&lt;&gt;Special[[#This Row],[No]],1,IF(Special[[#This Row],[枝番用]]=0,B226,B226+1)))</f>
        <v>1</v>
      </c>
      <c r="C227">
        <f>IF(ROW()=2,1,IF(Special[[#This Row],[枝番用]]=1,1,C226+1))</f>
        <v>1</v>
      </c>
      <c r="D227" s="1" t="s">
        <v>911</v>
      </c>
      <c r="E227" s="1" t="s">
        <v>39</v>
      </c>
      <c r="F227" s="1" t="s">
        <v>73</v>
      </c>
      <c r="G227" s="1" t="s">
        <v>31</v>
      </c>
      <c r="H227" s="1" t="s">
        <v>27</v>
      </c>
      <c r="I227" s="1" t="s">
        <v>71</v>
      </c>
      <c r="J227" s="1">
        <v>0</v>
      </c>
      <c r="K227" t="s">
        <v>248</v>
      </c>
      <c r="L227" s="1" t="s">
        <v>191</v>
      </c>
      <c r="M227" s="1" t="s">
        <v>162</v>
      </c>
      <c r="N227">
        <v>29</v>
      </c>
      <c r="O227">
        <v>0</v>
      </c>
      <c r="P227">
        <v>0</v>
      </c>
      <c r="Q227">
        <v>0</v>
      </c>
      <c r="R227" s="1"/>
      <c r="W227" s="1" t="s">
        <v>1010</v>
      </c>
      <c r="X227">
        <v>0</v>
      </c>
      <c r="Z227" s="1"/>
      <c r="AA227" s="1"/>
      <c r="AB227" t="str">
        <f>Special[[#This Row],[服装]]&amp;Special[[#This Row],[名前]]&amp;Special[[#This Row],[レアリティ]]</f>
        <v>中学生孤爪研磨ICONIC</v>
      </c>
      <c r="AC227">
        <f>IF((A226&amp;L226&amp;M226)&lt;&gt;(Special[[#This Row],[No]]&amp;L227&amp;M227),1,IF(Special[[#This Row],[追加属性]]="",1,0))</f>
        <v>1</v>
      </c>
    </row>
    <row r="228" spans="1:29" x14ac:dyDescent="0.25">
      <c r="A228">
        <f>VLOOKUP(Special[[#This Row],[No用]],SetNo[[No.用]:[vlookup 用]],2,FALSE)</f>
        <v>87</v>
      </c>
      <c r="B228">
        <f>IF(ROW()=2,1,IF(A227&lt;&gt;Special[[#This Row],[No]],1,IF(Special[[#This Row],[枝番用]]=0,B227,B227+1)))</f>
        <v>2</v>
      </c>
      <c r="C228">
        <f>IF(ROW()=2,1,IF(Special[[#This Row],[枝番用]]=1,1,C227+1))</f>
        <v>1</v>
      </c>
      <c r="D228" s="1" t="s">
        <v>911</v>
      </c>
      <c r="E228" s="1" t="s">
        <v>39</v>
      </c>
      <c r="F228" s="1" t="s">
        <v>73</v>
      </c>
      <c r="G228" s="1" t="s">
        <v>31</v>
      </c>
      <c r="H228" s="1" t="s">
        <v>27</v>
      </c>
      <c r="I228" s="1" t="s">
        <v>71</v>
      </c>
      <c r="J228">
        <v>1</v>
      </c>
      <c r="K228" t="s">
        <v>248</v>
      </c>
      <c r="L228" s="1" t="s">
        <v>765</v>
      </c>
      <c r="M228" s="1" t="s">
        <v>224</v>
      </c>
      <c r="N228">
        <v>39</v>
      </c>
      <c r="O228">
        <v>0</v>
      </c>
      <c r="P228">
        <v>49</v>
      </c>
      <c r="Q228">
        <v>0</v>
      </c>
      <c r="R228" s="1"/>
      <c r="S228">
        <v>2.5</v>
      </c>
      <c r="T228">
        <v>15.24</v>
      </c>
      <c r="U228">
        <v>4.2</v>
      </c>
      <c r="V228">
        <v>25.76</v>
      </c>
      <c r="W228" s="1" t="s">
        <v>913</v>
      </c>
      <c r="X228">
        <v>2</v>
      </c>
      <c r="Y228" s="1" t="s">
        <v>914</v>
      </c>
      <c r="Z228" s="1" t="s">
        <v>915</v>
      </c>
      <c r="AA228" s="1" t="s">
        <v>1383</v>
      </c>
      <c r="AB228" t="str">
        <f>Special[[#This Row],[服装]]&amp;Special[[#This Row],[名前]]&amp;Special[[#This Row],[レアリティ]]</f>
        <v>中学生孤爪研磨ICONIC</v>
      </c>
      <c r="AC228">
        <f>IF((A227&amp;L227&amp;M227)&lt;&gt;(Special[[#This Row],[No]]&amp;L228&amp;M228),1,IF(Special[[#This Row],[追加属性]]="",1,0))</f>
        <v>1</v>
      </c>
    </row>
    <row r="229" spans="1:29" x14ac:dyDescent="0.25">
      <c r="A229">
        <f>VLOOKUP(Special[[#This Row],[No用]],SetNo[[No.用]:[vlookup 用]],2,FALSE)</f>
        <v>88</v>
      </c>
      <c r="B229">
        <f>IF(ROW()=2,1,IF(A228&lt;&gt;Special[[#This Row],[No]],1,IF(Special[[#This Row],[枝番用]]=0,B228,B228+1)))</f>
        <v>1</v>
      </c>
      <c r="C229">
        <f>IF(ROW()=2,1,IF(Special[[#This Row],[枝番用]]=1,1,C228+1))</f>
        <v>1</v>
      </c>
      <c r="D229" s="1" t="s">
        <v>1031</v>
      </c>
      <c r="E229" s="1" t="s">
        <v>39</v>
      </c>
      <c r="F229" s="1" t="s">
        <v>90</v>
      </c>
      <c r="G229" s="1" t="s">
        <v>31</v>
      </c>
      <c r="H229" s="1" t="s">
        <v>27</v>
      </c>
      <c r="I229" s="1" t="s">
        <v>71</v>
      </c>
      <c r="J229" s="1">
        <v>0</v>
      </c>
      <c r="K229" t="s">
        <v>248</v>
      </c>
      <c r="L229" s="1" t="s">
        <v>191</v>
      </c>
      <c r="M229" s="1" t="s">
        <v>162</v>
      </c>
      <c r="N229">
        <v>29</v>
      </c>
      <c r="O229">
        <v>0</v>
      </c>
      <c r="P229">
        <v>0</v>
      </c>
      <c r="Q229">
        <v>0</v>
      </c>
      <c r="R229" s="1"/>
      <c r="W229" s="1" t="s">
        <v>1010</v>
      </c>
      <c r="X229">
        <v>0</v>
      </c>
      <c r="Y229" s="1"/>
      <c r="Z229" s="1"/>
      <c r="AA229" s="1"/>
      <c r="AB229" t="str">
        <f>Special[[#This Row],[服装]]&amp;Special[[#This Row],[名前]]&amp;Special[[#This Row],[レアリティ]]</f>
        <v>ハロウィン孤爪研磨ICONIC</v>
      </c>
      <c r="AC229">
        <f>IF((A228&amp;L228&amp;M228)&lt;&gt;(Special[[#This Row],[No]]&amp;L229&amp;M229),1,IF(Special[[#This Row],[追加属性]]="",1,0))</f>
        <v>1</v>
      </c>
    </row>
    <row r="230" spans="1:29" x14ac:dyDescent="0.25">
      <c r="A230">
        <f>VLOOKUP(Special[[#This Row],[No用]],SetNo[[No.用]:[vlookup 用]],2,FALSE)</f>
        <v>88</v>
      </c>
      <c r="B230">
        <f>IF(ROW()=2,1,IF(A229&lt;&gt;Special[[#This Row],[No]],1,IF(Special[[#This Row],[枝番用]]=0,B229,B229+1)))</f>
        <v>2</v>
      </c>
      <c r="C230">
        <f>IF(ROW()=2,1,IF(Special[[#This Row],[枝番用]]=1,1,C229+1))</f>
        <v>1</v>
      </c>
      <c r="D230" s="1" t="s">
        <v>1031</v>
      </c>
      <c r="E230" s="1" t="s">
        <v>39</v>
      </c>
      <c r="F230" s="1" t="s">
        <v>90</v>
      </c>
      <c r="G230" s="1" t="s">
        <v>31</v>
      </c>
      <c r="H230" s="1" t="s">
        <v>27</v>
      </c>
      <c r="I230" s="1" t="s">
        <v>71</v>
      </c>
      <c r="J230">
        <v>1</v>
      </c>
      <c r="K230" t="s">
        <v>248</v>
      </c>
      <c r="L230" s="1" t="s">
        <v>955</v>
      </c>
      <c r="M230" s="1" t="s">
        <v>178</v>
      </c>
      <c r="N230">
        <v>15</v>
      </c>
      <c r="O230">
        <v>0</v>
      </c>
      <c r="P230">
        <v>0</v>
      </c>
      <c r="Q230">
        <v>0</v>
      </c>
      <c r="R230" s="1"/>
      <c r="S230">
        <v>9.26</v>
      </c>
      <c r="T230">
        <v>56.3</v>
      </c>
      <c r="W230" s="1" t="s">
        <v>843</v>
      </c>
      <c r="X230">
        <v>1</v>
      </c>
      <c r="Y230" s="1"/>
      <c r="Z230" s="1"/>
      <c r="AA230" s="1"/>
      <c r="AB230" t="str">
        <f>Special[[#This Row],[服装]]&amp;Special[[#This Row],[名前]]&amp;Special[[#This Row],[レアリティ]]</f>
        <v>ハロウィン孤爪研磨ICONIC</v>
      </c>
      <c r="AC230">
        <f>IF((A229&amp;L229&amp;M229)&lt;&gt;(Special[[#This Row],[No]]&amp;L230&amp;M230),1,IF(Special[[#This Row],[追加属性]]="",1,0))</f>
        <v>1</v>
      </c>
    </row>
    <row r="231" spans="1:29" x14ac:dyDescent="0.25">
      <c r="A231">
        <f>VLOOKUP(Special[[#This Row],[No用]],SetNo[[No.用]:[vlookup 用]],2,FALSE)</f>
        <v>88</v>
      </c>
      <c r="B231">
        <f>IF(ROW()=2,1,IF(A230&lt;&gt;Special[[#This Row],[No]],1,IF(Special[[#This Row],[枝番用]]=0,B230,B230+1)))</f>
        <v>3</v>
      </c>
      <c r="C231">
        <f>IF(ROW()=2,1,IF(Special[[#This Row],[枝番用]]=1,1,C230+1))</f>
        <v>1</v>
      </c>
      <c r="D231" s="1" t="s">
        <v>1031</v>
      </c>
      <c r="E231" s="1" t="s">
        <v>39</v>
      </c>
      <c r="F231" s="1" t="s">
        <v>90</v>
      </c>
      <c r="G231" s="1" t="s">
        <v>31</v>
      </c>
      <c r="H231" s="1" t="s">
        <v>27</v>
      </c>
      <c r="I231" s="1" t="s">
        <v>71</v>
      </c>
      <c r="J231">
        <v>0</v>
      </c>
      <c r="K231" t="s">
        <v>248</v>
      </c>
      <c r="L231" s="1" t="s">
        <v>262</v>
      </c>
      <c r="M231" s="1" t="s">
        <v>224</v>
      </c>
      <c r="N231">
        <v>41</v>
      </c>
      <c r="O231">
        <v>0</v>
      </c>
      <c r="P231">
        <v>51</v>
      </c>
      <c r="Q231">
        <v>0</v>
      </c>
      <c r="R231" s="1"/>
      <c r="W231" s="14" t="s">
        <v>996</v>
      </c>
      <c r="X231">
        <v>0</v>
      </c>
      <c r="Y231" s="1"/>
      <c r="Z231" s="1"/>
      <c r="AA231" s="1"/>
      <c r="AB231" t="str">
        <f>Special[[#This Row],[服装]]&amp;Special[[#This Row],[名前]]&amp;Special[[#This Row],[レアリティ]]</f>
        <v>ハロウィン孤爪研磨ICONIC</v>
      </c>
      <c r="AC231">
        <f>IF((A230&amp;L230&amp;M230)&lt;&gt;(Special[[#This Row],[No]]&amp;L231&amp;M231),1,IF(Special[[#This Row],[追加属性]]="",1,0))</f>
        <v>1</v>
      </c>
    </row>
    <row r="232" spans="1:29" x14ac:dyDescent="0.25">
      <c r="A232">
        <f>VLOOKUP(Special[[#This Row],[No用]],SetNo[[No.用]:[vlookup 用]],2,FALSE)</f>
        <v>88</v>
      </c>
      <c r="B232">
        <f>IF(ROW()=2,1,IF(A231&lt;&gt;Special[[#This Row],[No]],1,IF(Special[[#This Row],[枝番用]]=0,B231,B231+1)))</f>
        <v>3</v>
      </c>
      <c r="C232">
        <f>IF(ROW()=2,1,IF(Special[[#This Row],[枝番用]]=1,1,C231+1))</f>
        <v>2</v>
      </c>
      <c r="D232" s="1" t="s">
        <v>1031</v>
      </c>
      <c r="E232" s="1" t="s">
        <v>39</v>
      </c>
      <c r="F232" s="1" t="s">
        <v>90</v>
      </c>
      <c r="G232" s="1" t="s">
        <v>31</v>
      </c>
      <c r="H232" s="1" t="s">
        <v>27</v>
      </c>
      <c r="I232" s="1" t="s">
        <v>71</v>
      </c>
      <c r="J232">
        <v>0</v>
      </c>
      <c r="K232" t="s">
        <v>248</v>
      </c>
      <c r="L232" s="1" t="s">
        <v>262</v>
      </c>
      <c r="M232" s="1" t="s">
        <v>224</v>
      </c>
      <c r="N232">
        <v>41</v>
      </c>
      <c r="O232">
        <v>0</v>
      </c>
      <c r="P232">
        <v>51</v>
      </c>
      <c r="Q232">
        <v>0</v>
      </c>
      <c r="R232" s="1" t="s">
        <v>180</v>
      </c>
      <c r="S232">
        <v>4.2</v>
      </c>
      <c r="T232">
        <v>25.76</v>
      </c>
      <c r="U232">
        <v>5.8</v>
      </c>
      <c r="V232">
        <v>35.200000000000003</v>
      </c>
      <c r="W232" s="1" t="s">
        <v>997</v>
      </c>
      <c r="X232">
        <v>1</v>
      </c>
      <c r="Y232" s="1"/>
      <c r="Z232" s="1"/>
      <c r="AA232" s="1" t="s">
        <v>1385</v>
      </c>
      <c r="AB232" t="str">
        <f>Special[[#This Row],[服装]]&amp;Special[[#This Row],[名前]]&amp;Special[[#This Row],[レアリティ]]</f>
        <v>ハロウィン孤爪研磨ICONIC</v>
      </c>
      <c r="AC232">
        <f>IF((A231&amp;L231&amp;M231)&lt;&gt;(Special[[#This Row],[No]]&amp;L232&amp;M232),1,IF(Special[[#This Row],[追加属性]]="",1,0))</f>
        <v>0</v>
      </c>
    </row>
    <row r="233" spans="1:29" x14ac:dyDescent="0.25">
      <c r="A233">
        <f>VLOOKUP(Special[[#This Row],[No用]],SetNo[[No.用]:[vlookup 用]],2,FALSE)</f>
        <v>88</v>
      </c>
      <c r="B233">
        <f>IF(ROW()=2,1,IF(A232&lt;&gt;Special[[#This Row],[No]],1,IF(Special[[#This Row],[枝番用]]=0,B232,B232+1)))</f>
        <v>3</v>
      </c>
      <c r="C233">
        <f>IF(ROW()=2,1,IF(Special[[#This Row],[枝番用]]=1,1,C232+1))</f>
        <v>3</v>
      </c>
      <c r="D233" s="1" t="s">
        <v>1031</v>
      </c>
      <c r="E233" s="1" t="s">
        <v>39</v>
      </c>
      <c r="F233" s="1" t="s">
        <v>90</v>
      </c>
      <c r="G233" s="1" t="s">
        <v>31</v>
      </c>
      <c r="H233" s="1" t="s">
        <v>27</v>
      </c>
      <c r="I233" s="1" t="s">
        <v>71</v>
      </c>
      <c r="J233">
        <v>0</v>
      </c>
      <c r="K233" t="s">
        <v>248</v>
      </c>
      <c r="L233" s="1" t="s">
        <v>262</v>
      </c>
      <c r="M233" s="1" t="s">
        <v>224</v>
      </c>
      <c r="N233">
        <v>41</v>
      </c>
      <c r="O233">
        <v>0</v>
      </c>
      <c r="P233">
        <v>51</v>
      </c>
      <c r="Q233">
        <v>0</v>
      </c>
      <c r="R233" s="1" t="s">
        <v>553</v>
      </c>
      <c r="S233">
        <v>7</v>
      </c>
      <c r="T233">
        <v>13.86</v>
      </c>
      <c r="U233">
        <v>10.5</v>
      </c>
      <c r="V233">
        <v>20.79</v>
      </c>
      <c r="W233" s="1" t="s">
        <v>997</v>
      </c>
      <c r="X233">
        <v>0</v>
      </c>
      <c r="Y233" s="1"/>
      <c r="Z233" s="1"/>
      <c r="AA233" s="1" t="s">
        <v>1385</v>
      </c>
      <c r="AB233" t="str">
        <f>Special[[#This Row],[服装]]&amp;Special[[#This Row],[名前]]&amp;Special[[#This Row],[レアリティ]]</f>
        <v>ハロウィン孤爪研磨ICONIC</v>
      </c>
      <c r="AC233">
        <f>IF((A232&amp;L232&amp;M232)&lt;&gt;(Special[[#This Row],[No]]&amp;L233&amp;M233),1,IF(Special[[#This Row],[追加属性]]="",1,0))</f>
        <v>0</v>
      </c>
    </row>
    <row r="234" spans="1:29" x14ac:dyDescent="0.25">
      <c r="A234">
        <f>VLOOKUP(Special[[#This Row],[No用]],SetNo[[No.用]:[vlookup 用]],2,FALSE)</f>
        <v>89</v>
      </c>
      <c r="B234">
        <f>IF(ROW()=2,1,IF(A233&lt;&gt;Special[[#This Row],[No]],1,IF(Special[[#This Row],[枝番用]]=0,B233,B233+1)))</f>
        <v>1</v>
      </c>
      <c r="C234">
        <f>IF(ROW()=2,1,IF(Special[[#This Row],[枝番用]]=1,1,C233+1))</f>
        <v>1</v>
      </c>
      <c r="D234" s="1" t="s">
        <v>1364</v>
      </c>
      <c r="E234" s="1" t="s">
        <v>39</v>
      </c>
      <c r="F234" s="1" t="s">
        <v>77</v>
      </c>
      <c r="G234" s="1" t="s">
        <v>31</v>
      </c>
      <c r="H234" s="1" t="s">
        <v>27</v>
      </c>
      <c r="I234" s="1" t="s">
        <v>71</v>
      </c>
      <c r="J234">
        <v>0</v>
      </c>
      <c r="K234" t="s">
        <v>248</v>
      </c>
      <c r="L234" s="1" t="s">
        <v>262</v>
      </c>
      <c r="M234" s="1" t="s">
        <v>173</v>
      </c>
      <c r="N234">
        <v>30</v>
      </c>
      <c r="O234">
        <v>0</v>
      </c>
      <c r="P234">
        <v>0</v>
      </c>
      <c r="Q234">
        <v>0</v>
      </c>
      <c r="R234" s="1"/>
      <c r="W234" s="1" t="s">
        <v>1010</v>
      </c>
      <c r="X234">
        <v>0</v>
      </c>
      <c r="Y234" s="1"/>
      <c r="Z234" s="1"/>
      <c r="AA234" s="1"/>
      <c r="AB234" t="str">
        <f>Special[[#This Row],[服装]]&amp;Special[[#This Row],[名前]]&amp;Special[[#This Row],[レアリティ]]</f>
        <v>寝正月孤爪研磨ICONIC</v>
      </c>
      <c r="AC234">
        <f>IF((A233&amp;L233&amp;M233)&lt;&gt;(Special[[#This Row],[No]]&amp;L234&amp;M234),1,IF(Special[[#This Row],[追加属性]]="",1,0))</f>
        <v>1</v>
      </c>
    </row>
    <row r="235" spans="1:29" x14ac:dyDescent="0.25">
      <c r="A235">
        <f>VLOOKUP(Special[[#This Row],[No用]],SetNo[[No.用]:[vlookup 用]],2,FALSE)</f>
        <v>89</v>
      </c>
      <c r="B235">
        <f>IF(ROW()=2,1,IF(A234&lt;&gt;Special[[#This Row],[No]],1,IF(Special[[#This Row],[枝番用]]=0,B234,B234+1)))</f>
        <v>2</v>
      </c>
      <c r="C235">
        <f>IF(ROW()=2,1,IF(Special[[#This Row],[枝番用]]=1,1,C234+1))</f>
        <v>1</v>
      </c>
      <c r="D235" s="1" t="s">
        <v>1364</v>
      </c>
      <c r="E235" s="1" t="s">
        <v>39</v>
      </c>
      <c r="F235" s="1" t="s">
        <v>77</v>
      </c>
      <c r="G235" s="1" t="s">
        <v>31</v>
      </c>
      <c r="H235" s="1" t="s">
        <v>27</v>
      </c>
      <c r="I235" s="1" t="s">
        <v>71</v>
      </c>
      <c r="J235">
        <v>1</v>
      </c>
      <c r="K235" t="s">
        <v>248</v>
      </c>
      <c r="L235" s="1" t="s">
        <v>955</v>
      </c>
      <c r="M235" s="1" t="s">
        <v>173</v>
      </c>
      <c r="N235">
        <v>16</v>
      </c>
      <c r="O235">
        <v>0</v>
      </c>
      <c r="P235">
        <v>0</v>
      </c>
      <c r="Q235">
        <v>0</v>
      </c>
      <c r="R235" s="1"/>
      <c r="S235">
        <v>11.49</v>
      </c>
      <c r="T235">
        <v>70.290000000000006</v>
      </c>
      <c r="U235">
        <v>0</v>
      </c>
      <c r="V235">
        <v>0</v>
      </c>
      <c r="W235" s="1" t="s">
        <v>843</v>
      </c>
      <c r="X235">
        <v>1</v>
      </c>
      <c r="Y235" s="1"/>
      <c r="Z235" s="1"/>
      <c r="AA235" s="1"/>
      <c r="AB235" t="str">
        <f>Special[[#This Row],[服装]]&amp;Special[[#This Row],[名前]]&amp;Special[[#This Row],[レアリティ]]</f>
        <v>寝正月孤爪研磨ICONIC</v>
      </c>
      <c r="AC235">
        <f>IF((A234&amp;L234&amp;M234)&lt;&gt;(Special[[#This Row],[No]]&amp;L235&amp;M235),1,IF(Special[[#This Row],[追加属性]]="",1,0))</f>
        <v>1</v>
      </c>
    </row>
    <row r="236" spans="1:29" x14ac:dyDescent="0.25">
      <c r="A236">
        <f>VLOOKUP(Special[[#This Row],[No用]],SetNo[[No.用]:[vlookup 用]],2,FALSE)</f>
        <v>89</v>
      </c>
      <c r="B236">
        <f>IF(ROW()=2,1,IF(A235&lt;&gt;Special[[#This Row],[No]],1,IF(Special[[#This Row],[枝番用]]=0,B235,B235+1)))</f>
        <v>3</v>
      </c>
      <c r="C236">
        <f>IF(ROW()=2,1,IF(Special[[#This Row],[枝番用]]=1,1,C235+1))</f>
        <v>1</v>
      </c>
      <c r="D236" s="1" t="s">
        <v>1364</v>
      </c>
      <c r="E236" s="1" t="s">
        <v>39</v>
      </c>
      <c r="F236" s="1" t="s">
        <v>77</v>
      </c>
      <c r="G236" s="1" t="s">
        <v>31</v>
      </c>
      <c r="H236" s="1" t="s">
        <v>27</v>
      </c>
      <c r="I236" s="1" t="s">
        <v>71</v>
      </c>
      <c r="J236">
        <v>1</v>
      </c>
      <c r="K236" t="s">
        <v>248</v>
      </c>
      <c r="L236" s="1" t="s">
        <v>765</v>
      </c>
      <c r="M236" s="1" t="s">
        <v>224</v>
      </c>
      <c r="N236">
        <v>42</v>
      </c>
      <c r="O236">
        <v>0</v>
      </c>
      <c r="P236">
        <v>52</v>
      </c>
      <c r="Q236">
        <v>0</v>
      </c>
      <c r="R236" s="1"/>
      <c r="S236">
        <v>4.2</v>
      </c>
      <c r="T236">
        <v>25.76</v>
      </c>
      <c r="U236">
        <v>5.8</v>
      </c>
      <c r="V236">
        <v>35.200000000000003</v>
      </c>
      <c r="W236" s="1" t="s">
        <v>1369</v>
      </c>
      <c r="X236">
        <v>2</v>
      </c>
      <c r="Y236" s="1" t="s">
        <v>1370</v>
      </c>
      <c r="Z236" s="1" t="s">
        <v>1371</v>
      </c>
      <c r="AA236" s="1" t="s">
        <v>1372</v>
      </c>
      <c r="AB236" t="str">
        <f>Special[[#This Row],[服装]]&amp;Special[[#This Row],[名前]]&amp;Special[[#This Row],[レアリティ]]</f>
        <v>寝正月孤爪研磨ICONIC</v>
      </c>
      <c r="AC236">
        <f>IF((A235&amp;L235&amp;M235)&lt;&gt;(Special[[#This Row],[No]]&amp;L236&amp;M236),1,IF(Special[[#This Row],[追加属性]]="",1,0))</f>
        <v>1</v>
      </c>
    </row>
    <row r="237" spans="1:29" x14ac:dyDescent="0.25">
      <c r="A237">
        <f>VLOOKUP(Special[[#This Row],[No用]],SetNo[[No.用]:[vlookup 用]],2,FALSE)</f>
        <v>90</v>
      </c>
      <c r="B237">
        <f>IF(ROW()=2,1,IF(A236&lt;&gt;Special[[#This Row],[No]],1,IF(Special[[#This Row],[枝番用]]=0,B236,B236+1)))</f>
        <v>1</v>
      </c>
      <c r="C237">
        <f>IF(ROW()=2,1,IF(Special[[#This Row],[枝番用]]=1,1,C236+1))</f>
        <v>1</v>
      </c>
      <c r="D237" s="1" t="s">
        <v>1674</v>
      </c>
      <c r="E237" s="1" t="s">
        <v>39</v>
      </c>
      <c r="F237" s="1" t="s">
        <v>73</v>
      </c>
      <c r="G237" s="1" t="s">
        <v>31</v>
      </c>
      <c r="H237" s="1" t="s">
        <v>27</v>
      </c>
      <c r="I237" s="1" t="s">
        <v>71</v>
      </c>
      <c r="J237" s="1">
        <v>0</v>
      </c>
      <c r="K237" t="s">
        <v>248</v>
      </c>
      <c r="L237" s="1" t="s">
        <v>191</v>
      </c>
      <c r="M237" s="1" t="s">
        <v>162</v>
      </c>
      <c r="N237">
        <v>30</v>
      </c>
      <c r="O237">
        <v>0</v>
      </c>
      <c r="P237">
        <v>0</v>
      </c>
      <c r="Q237">
        <v>0</v>
      </c>
      <c r="R237" s="1"/>
      <c r="W237" s="1" t="s">
        <v>1010</v>
      </c>
      <c r="X237">
        <v>0</v>
      </c>
      <c r="Y237" s="1"/>
      <c r="Z237" s="1"/>
      <c r="AA237" s="1"/>
      <c r="AB237" t="str">
        <f>Special[[#This Row],[服装]]&amp;Special[[#This Row],[名前]]&amp;Special[[#This Row],[レアリティ]]</f>
        <v>思い出孤爪研磨ICONIC</v>
      </c>
      <c r="AC237">
        <f>IF((A236&amp;L236&amp;M236)&lt;&gt;(Special[[#This Row],[No]]&amp;L237&amp;M237),1,IF(Special[[#This Row],[追加属性]]="",1,0))</f>
        <v>1</v>
      </c>
    </row>
    <row r="238" spans="1:29" x14ac:dyDescent="0.25">
      <c r="A238">
        <f>VLOOKUP(Special[[#This Row],[No用]],SetNo[[No.用]:[vlookup 用]],2,FALSE)</f>
        <v>90</v>
      </c>
      <c r="B238">
        <f>IF(ROW()=2,1,IF(A237&lt;&gt;Special[[#This Row],[No]],1,IF(Special[[#This Row],[枝番用]]=0,B237,B237+1)))</f>
        <v>2</v>
      </c>
      <c r="C238">
        <f>IF(ROW()=2,1,IF(Special[[#This Row],[枝番用]]=1,1,C237+1))</f>
        <v>1</v>
      </c>
      <c r="D238" s="1" t="s">
        <v>1674</v>
      </c>
      <c r="E238" s="1" t="s">
        <v>39</v>
      </c>
      <c r="F238" s="1" t="s">
        <v>73</v>
      </c>
      <c r="G238" s="1" t="s">
        <v>31</v>
      </c>
      <c r="H238" s="1" t="s">
        <v>27</v>
      </c>
      <c r="I238" s="1" t="s">
        <v>71</v>
      </c>
      <c r="J238">
        <v>1</v>
      </c>
      <c r="K238" t="s">
        <v>248</v>
      </c>
      <c r="L238" s="1" t="s">
        <v>955</v>
      </c>
      <c r="M238" s="1" t="s">
        <v>173</v>
      </c>
      <c r="N238">
        <v>14</v>
      </c>
      <c r="O238">
        <v>0</v>
      </c>
      <c r="P238">
        <v>0</v>
      </c>
      <c r="Q238">
        <v>0</v>
      </c>
      <c r="R238" s="1"/>
      <c r="S238">
        <v>11.49</v>
      </c>
      <c r="T238">
        <v>70.290000000000006</v>
      </c>
      <c r="U238">
        <v>0</v>
      </c>
      <c r="V238">
        <v>0</v>
      </c>
      <c r="W238" s="1" t="s">
        <v>843</v>
      </c>
      <c r="X238">
        <v>1</v>
      </c>
      <c r="Y238" s="1"/>
      <c r="Z238" s="1" t="s">
        <v>1688</v>
      </c>
      <c r="AA238" s="1"/>
      <c r="AB238" t="str">
        <f>Special[[#This Row],[服装]]&amp;Special[[#This Row],[名前]]&amp;Special[[#This Row],[レアリティ]]</f>
        <v>思い出孤爪研磨ICONIC</v>
      </c>
      <c r="AC238">
        <f>IF((A237&amp;L237&amp;M237)&lt;&gt;(Special[[#This Row],[No]]&amp;L238&amp;M238),1,IF(Special[[#This Row],[追加属性]]="",1,0))</f>
        <v>1</v>
      </c>
    </row>
    <row r="239" spans="1:29" x14ac:dyDescent="0.25">
      <c r="A239">
        <f>VLOOKUP(Special[[#This Row],[No用]],SetNo[[No.用]:[vlookup 用]],2,FALSE)</f>
        <v>90</v>
      </c>
      <c r="B239">
        <f>IF(ROW()=2,1,IF(A238&lt;&gt;Special[[#This Row],[No]],1,IF(Special[[#This Row],[枝番用]]=0,B238,B238+1)))</f>
        <v>3</v>
      </c>
      <c r="C239">
        <f>IF(ROW()=2,1,IF(Special[[#This Row],[枝番用]]=1,1,C238+1))</f>
        <v>1</v>
      </c>
      <c r="D239" s="1" t="s">
        <v>1674</v>
      </c>
      <c r="E239" s="1" t="s">
        <v>39</v>
      </c>
      <c r="F239" s="1" t="s">
        <v>73</v>
      </c>
      <c r="G239" s="1" t="s">
        <v>31</v>
      </c>
      <c r="H239" s="1" t="s">
        <v>27</v>
      </c>
      <c r="I239" s="1" t="s">
        <v>71</v>
      </c>
      <c r="J239">
        <v>1</v>
      </c>
      <c r="K239" t="s">
        <v>248</v>
      </c>
      <c r="L239" s="1" t="s">
        <v>765</v>
      </c>
      <c r="M239" s="1" t="s">
        <v>224</v>
      </c>
      <c r="N239">
        <v>42</v>
      </c>
      <c r="O239">
        <v>0</v>
      </c>
      <c r="P239">
        <v>52</v>
      </c>
      <c r="Q239">
        <v>0</v>
      </c>
      <c r="R239" s="1"/>
      <c r="S239">
        <v>2.5</v>
      </c>
      <c r="T239">
        <v>15.24</v>
      </c>
      <c r="U239">
        <v>4.2</v>
      </c>
      <c r="V239">
        <v>25.76</v>
      </c>
      <c r="W239" s="1" t="s">
        <v>913</v>
      </c>
      <c r="X239">
        <v>2</v>
      </c>
      <c r="Y239" s="1" t="s">
        <v>914</v>
      </c>
      <c r="Z239" s="1" t="s">
        <v>915</v>
      </c>
      <c r="AA239" s="1" t="s">
        <v>1383</v>
      </c>
      <c r="AB239" t="str">
        <f>Special[[#This Row],[服装]]&amp;Special[[#This Row],[名前]]&amp;Special[[#This Row],[レアリティ]]</f>
        <v>思い出孤爪研磨ICONIC</v>
      </c>
      <c r="AC239">
        <f>IF((A238&amp;L238&amp;M238)&lt;&gt;(Special[[#This Row],[No]]&amp;L239&amp;M239),1,IF(Special[[#This Row],[追加属性]]="",1,0))</f>
        <v>1</v>
      </c>
    </row>
    <row r="240" spans="1:29" x14ac:dyDescent="0.25">
      <c r="A240">
        <f>VLOOKUP(Special[[#This Row],[No用]],SetNo[[No.用]:[vlookup 用]],2,FALSE)</f>
        <v>90</v>
      </c>
      <c r="B240">
        <f>IF(ROW()=2,1,IF(A239&lt;&gt;Special[[#This Row],[No]],1,IF(Special[[#This Row],[枝番用]]=0,B239,B239+1)))</f>
        <v>4</v>
      </c>
      <c r="C240">
        <f>IF(ROW()=2,1,IF(Special[[#This Row],[枝番用]]=1,1,C239+1))</f>
        <v>1</v>
      </c>
      <c r="D240" s="1" t="s">
        <v>1674</v>
      </c>
      <c r="E240" s="1" t="s">
        <v>39</v>
      </c>
      <c r="F240" s="1" t="s">
        <v>73</v>
      </c>
      <c r="G240" s="1" t="s">
        <v>31</v>
      </c>
      <c r="H240" s="1" t="s">
        <v>27</v>
      </c>
      <c r="I240" s="1" t="s">
        <v>71</v>
      </c>
      <c r="J240">
        <v>1</v>
      </c>
      <c r="K240" t="s">
        <v>248</v>
      </c>
      <c r="L240" s="1" t="s">
        <v>180</v>
      </c>
      <c r="M240" s="1" t="s">
        <v>224</v>
      </c>
      <c r="N240">
        <v>42</v>
      </c>
      <c r="O240">
        <v>0</v>
      </c>
      <c r="P240">
        <v>52</v>
      </c>
      <c r="Q240">
        <v>0</v>
      </c>
      <c r="R240" s="1"/>
      <c r="S240">
        <v>4.2</v>
      </c>
      <c r="T240">
        <v>25.76</v>
      </c>
      <c r="U240">
        <v>5.8</v>
      </c>
      <c r="V240">
        <v>35.200000000000003</v>
      </c>
      <c r="W240" s="1" t="s">
        <v>918</v>
      </c>
      <c r="X240">
        <v>2</v>
      </c>
      <c r="Y240" s="1" t="s">
        <v>914</v>
      </c>
      <c r="Z240" s="1" t="s">
        <v>915</v>
      </c>
      <c r="AA240" s="1" t="s">
        <v>1687</v>
      </c>
      <c r="AB240" t="str">
        <f>Special[[#This Row],[服装]]&amp;Special[[#This Row],[名前]]&amp;Special[[#This Row],[レアリティ]]</f>
        <v>思い出孤爪研磨ICONIC</v>
      </c>
      <c r="AC240">
        <f>IF((A239&amp;L239&amp;M239)&lt;&gt;(Special[[#This Row],[No]]&amp;L240&amp;M240),1,IF(Special[[#This Row],[追加属性]]="",1,0))</f>
        <v>1</v>
      </c>
    </row>
    <row r="241" spans="1:29" x14ac:dyDescent="0.25">
      <c r="A241">
        <f>VLOOKUP(Special[[#This Row],[No用]],SetNo[[No.用]:[vlookup 用]],2,FALSE)</f>
        <v>90</v>
      </c>
      <c r="B241">
        <f>IF(ROW()=2,1,IF(A240&lt;&gt;Special[[#This Row],[No]],1,IF(Special[[#This Row],[枝番用]]=0,B240,B240+1)))</f>
        <v>5</v>
      </c>
      <c r="C241">
        <f>IF(ROW()=2,1,IF(Special[[#This Row],[枝番用]]=1,1,C240+1))</f>
        <v>1</v>
      </c>
      <c r="D241" s="1" t="s">
        <v>1674</v>
      </c>
      <c r="E241" s="1" t="s">
        <v>39</v>
      </c>
      <c r="F241" s="1" t="s">
        <v>73</v>
      </c>
      <c r="G241" s="1" t="s">
        <v>31</v>
      </c>
      <c r="H241" s="1" t="s">
        <v>27</v>
      </c>
      <c r="I241" s="1" t="s">
        <v>71</v>
      </c>
      <c r="J241">
        <v>1</v>
      </c>
      <c r="K241" t="s">
        <v>248</v>
      </c>
      <c r="L241" s="1" t="s">
        <v>180</v>
      </c>
      <c r="M241" s="1" t="s">
        <v>224</v>
      </c>
      <c r="N241">
        <v>42</v>
      </c>
      <c r="O241">
        <v>0</v>
      </c>
      <c r="P241">
        <v>52</v>
      </c>
      <c r="Q241">
        <v>0</v>
      </c>
      <c r="R241" s="1"/>
      <c r="S241">
        <v>3.35</v>
      </c>
      <c r="T241">
        <v>20.010000000000002</v>
      </c>
      <c r="U241">
        <v>5</v>
      </c>
      <c r="V241">
        <v>30.48</v>
      </c>
      <c r="W241" s="1" t="s">
        <v>849</v>
      </c>
      <c r="X241">
        <v>2</v>
      </c>
      <c r="Y241" s="1" t="s">
        <v>914</v>
      </c>
      <c r="Z241" s="1" t="s">
        <v>915</v>
      </c>
      <c r="AA241" s="1" t="s">
        <v>1687</v>
      </c>
      <c r="AB241" t="str">
        <f>Special[[#This Row],[服装]]&amp;Special[[#This Row],[名前]]&amp;Special[[#This Row],[レアリティ]]</f>
        <v>思い出孤爪研磨ICONIC</v>
      </c>
      <c r="AC241">
        <f>IF((A240&amp;L240&amp;M240)&lt;&gt;(Special[[#This Row],[No]]&amp;L241&amp;M241),1,IF(Special[[#This Row],[追加属性]]="",1,0))</f>
        <v>1</v>
      </c>
    </row>
    <row r="242" spans="1:29" x14ac:dyDescent="0.25">
      <c r="A242">
        <f>VLOOKUP(Special[[#This Row],[No用]],SetNo[[No.用]:[vlookup 用]],2,FALSE)</f>
        <v>91</v>
      </c>
      <c r="B242">
        <f>IF(ROW()=2,1,IF(A241&lt;&gt;Special[[#This Row],[No]],1,IF(Special[[#This Row],[枝番用]]=0,B241,B241+1)))</f>
        <v>1</v>
      </c>
      <c r="C242">
        <f>IF(ROW()=2,1,IF(Special[[#This Row],[枝番用]]=1,1,C241+1))</f>
        <v>1</v>
      </c>
      <c r="D242" t="s">
        <v>108</v>
      </c>
      <c r="E242" t="s">
        <v>40</v>
      </c>
      <c r="F242" t="s">
        <v>23</v>
      </c>
      <c r="G242" t="s">
        <v>26</v>
      </c>
      <c r="H242" t="s">
        <v>27</v>
      </c>
      <c r="I242" t="s">
        <v>71</v>
      </c>
      <c r="J242" s="1">
        <v>0</v>
      </c>
      <c r="K242" t="s">
        <v>248</v>
      </c>
      <c r="L242" t="s">
        <v>191</v>
      </c>
      <c r="M242" t="s">
        <v>162</v>
      </c>
      <c r="N242">
        <v>9</v>
      </c>
      <c r="O242">
        <v>0</v>
      </c>
      <c r="P242">
        <v>0</v>
      </c>
      <c r="Q242">
        <v>0</v>
      </c>
      <c r="W242" t="s">
        <v>1010</v>
      </c>
      <c r="X242">
        <v>0</v>
      </c>
      <c r="AB242" t="str">
        <f>Special[[#This Row],[服装]]&amp;Special[[#This Row],[名前]]&amp;Special[[#This Row],[レアリティ]]</f>
        <v>ユニフォーム黒尾鉄朗ICONIC</v>
      </c>
      <c r="AC242">
        <f>IF((A228&amp;L228&amp;M228)&lt;&gt;(Special[[#This Row],[No]]&amp;L242&amp;M242),1,IF(Special[[#This Row],[追加属性]]="",1,0))</f>
        <v>1</v>
      </c>
    </row>
    <row r="243" spans="1:29" x14ac:dyDescent="0.25">
      <c r="A243">
        <f>VLOOKUP(Special[[#This Row],[No用]],SetNo[[No.用]:[vlookup 用]],2,FALSE)</f>
        <v>91</v>
      </c>
      <c r="B243">
        <f>IF(ROW()=2,1,IF(A242&lt;&gt;Special[[#This Row],[No]],1,IF(Special[[#This Row],[枝番用]]=0,B242,B242+1)))</f>
        <v>2</v>
      </c>
      <c r="C243">
        <f>IF(ROW()=2,1,IF(Special[[#This Row],[枝番用]]=1,1,C242+1))</f>
        <v>1</v>
      </c>
      <c r="D243" t="s">
        <v>108</v>
      </c>
      <c r="E243" t="s">
        <v>40</v>
      </c>
      <c r="F243" t="s">
        <v>23</v>
      </c>
      <c r="G243" t="s">
        <v>26</v>
      </c>
      <c r="H243" t="s">
        <v>27</v>
      </c>
      <c r="I243" t="s">
        <v>71</v>
      </c>
      <c r="J243">
        <v>1</v>
      </c>
      <c r="K243" t="s">
        <v>248</v>
      </c>
      <c r="L243" s="1" t="s">
        <v>591</v>
      </c>
      <c r="M243" t="s">
        <v>162</v>
      </c>
      <c r="N243">
        <v>9</v>
      </c>
      <c r="O243">
        <v>0</v>
      </c>
      <c r="P243">
        <v>0</v>
      </c>
      <c r="Q243">
        <v>0</v>
      </c>
      <c r="S243" s="13">
        <v>2.5</v>
      </c>
      <c r="T243" s="13">
        <v>25.04</v>
      </c>
      <c r="U243" s="13">
        <v>0</v>
      </c>
      <c r="V243" s="13">
        <v>0</v>
      </c>
      <c r="W243" s="14" t="s">
        <v>868</v>
      </c>
      <c r="X243" s="13">
        <v>1</v>
      </c>
      <c r="Y243" s="13"/>
      <c r="Z243" s="13"/>
      <c r="AA243" s="13"/>
      <c r="AB243" t="str">
        <f>Special[[#This Row],[服装]]&amp;Special[[#This Row],[名前]]&amp;Special[[#This Row],[レアリティ]]</f>
        <v>ユニフォーム黒尾鉄朗ICONIC</v>
      </c>
      <c r="AC243">
        <f>IF((A242&amp;L242&amp;M242)&lt;&gt;(Special[[#This Row],[No]]&amp;L243&amp;M243),1,IF(Special[[#This Row],[追加属性]]="",1,0))</f>
        <v>1</v>
      </c>
    </row>
    <row r="244" spans="1:29" x14ac:dyDescent="0.25">
      <c r="A244">
        <f>VLOOKUP(Special[[#This Row],[No用]],SetNo[[No.用]:[vlookup 用]],2,FALSE)</f>
        <v>91</v>
      </c>
      <c r="B244">
        <f>IF(ROW()=2,1,IF(A243&lt;&gt;Special[[#This Row],[No]],1,IF(Special[[#This Row],[枝番用]]=0,B243,B243+1)))</f>
        <v>3</v>
      </c>
      <c r="C244">
        <f>IF(ROW()=2,1,IF(Special[[#This Row],[枝番用]]=1,1,C243+1))</f>
        <v>1</v>
      </c>
      <c r="D244" t="s">
        <v>108</v>
      </c>
      <c r="E244" t="s">
        <v>40</v>
      </c>
      <c r="F244" t="s">
        <v>23</v>
      </c>
      <c r="G244" t="s">
        <v>26</v>
      </c>
      <c r="H244" t="s">
        <v>27</v>
      </c>
      <c r="I244" t="s">
        <v>71</v>
      </c>
      <c r="J244">
        <v>1</v>
      </c>
      <c r="K244" t="s">
        <v>248</v>
      </c>
      <c r="L244" s="1" t="s">
        <v>591</v>
      </c>
      <c r="M244" t="s">
        <v>224</v>
      </c>
      <c r="N244">
        <v>44</v>
      </c>
      <c r="O244">
        <v>0</v>
      </c>
      <c r="P244">
        <v>54</v>
      </c>
      <c r="Q244">
        <v>0</v>
      </c>
      <c r="S244">
        <v>3.35</v>
      </c>
      <c r="T244">
        <v>33.729999999999997</v>
      </c>
      <c r="U244">
        <v>5</v>
      </c>
      <c r="V244">
        <v>50.08</v>
      </c>
      <c r="W244" s="1" t="s">
        <v>864</v>
      </c>
      <c r="X244">
        <v>1</v>
      </c>
      <c r="AA244" s="1" t="s">
        <v>1681</v>
      </c>
      <c r="AB244" t="str">
        <f>Special[[#This Row],[服装]]&amp;Special[[#This Row],[名前]]&amp;Special[[#This Row],[レアリティ]]</f>
        <v>ユニフォーム黒尾鉄朗ICONIC</v>
      </c>
      <c r="AC244">
        <f>IF((A243&amp;L243&amp;M243)&lt;&gt;(Special[[#This Row],[No]]&amp;L244&amp;M244),1,IF(Special[[#This Row],[追加属性]]="",1,0))</f>
        <v>1</v>
      </c>
    </row>
    <row r="245" spans="1:29" x14ac:dyDescent="0.25">
      <c r="A245">
        <f>VLOOKUP(Special[[#This Row],[No用]],SetNo[[No.用]:[vlookup 用]],2,FALSE)</f>
        <v>92</v>
      </c>
      <c r="B245">
        <f>IF(ROW()=2,1,IF(A244&lt;&gt;Special[[#This Row],[No]],1,IF(Special[[#This Row],[枝番用]]=0,B244,B244+1)))</f>
        <v>1</v>
      </c>
      <c r="C245">
        <f>IF(ROW()=2,1,IF(Special[[#This Row],[枝番用]]=1,1,C244+1))</f>
        <v>1</v>
      </c>
      <c r="D245" t="s">
        <v>149</v>
      </c>
      <c r="E245" t="s">
        <v>40</v>
      </c>
      <c r="F245" t="s">
        <v>73</v>
      </c>
      <c r="G245" t="s">
        <v>26</v>
      </c>
      <c r="H245" t="s">
        <v>27</v>
      </c>
      <c r="I245" t="s">
        <v>71</v>
      </c>
      <c r="J245" s="1">
        <v>0</v>
      </c>
      <c r="K245" t="s">
        <v>248</v>
      </c>
      <c r="L245" t="s">
        <v>191</v>
      </c>
      <c r="M245" t="s">
        <v>162</v>
      </c>
      <c r="N245">
        <v>9</v>
      </c>
      <c r="O245">
        <v>0</v>
      </c>
      <c r="P245">
        <v>0</v>
      </c>
      <c r="Q245">
        <v>0</v>
      </c>
      <c r="W245" t="s">
        <v>1010</v>
      </c>
      <c r="X245">
        <v>0</v>
      </c>
      <c r="AB245" t="str">
        <f>Special[[#This Row],[服装]]&amp;Special[[#This Row],[名前]]&amp;Special[[#This Row],[レアリティ]]</f>
        <v>制服黒尾鉄朗ICONIC</v>
      </c>
      <c r="AC245">
        <f>IF((A244&amp;L244&amp;M244)&lt;&gt;(Special[[#This Row],[No]]&amp;L245&amp;M245),1,IF(Special[[#This Row],[追加属性]]="",1,0))</f>
        <v>1</v>
      </c>
    </row>
    <row r="246" spans="1:29" x14ac:dyDescent="0.25">
      <c r="A246">
        <f>VLOOKUP(Special[[#This Row],[No用]],SetNo[[No.用]:[vlookup 用]],2,FALSE)</f>
        <v>92</v>
      </c>
      <c r="B246">
        <f>IF(ROW()=2,1,IF(A245&lt;&gt;Special[[#This Row],[No]],1,IF(Special[[#This Row],[枝番用]]=0,B245,B245+1)))</f>
        <v>2</v>
      </c>
      <c r="C246">
        <f>IF(ROW()=2,1,IF(Special[[#This Row],[枝番用]]=1,1,C245+1))</f>
        <v>1</v>
      </c>
      <c r="D246" t="s">
        <v>149</v>
      </c>
      <c r="E246" t="s">
        <v>40</v>
      </c>
      <c r="F246" t="s">
        <v>73</v>
      </c>
      <c r="G246" t="s">
        <v>26</v>
      </c>
      <c r="H246" t="s">
        <v>27</v>
      </c>
      <c r="I246" t="s">
        <v>71</v>
      </c>
      <c r="J246">
        <v>1</v>
      </c>
      <c r="K246" t="s">
        <v>248</v>
      </c>
      <c r="L246" s="1" t="s">
        <v>591</v>
      </c>
      <c r="M246" t="s">
        <v>162</v>
      </c>
      <c r="N246">
        <v>9</v>
      </c>
      <c r="O246">
        <v>0</v>
      </c>
      <c r="P246">
        <v>0</v>
      </c>
      <c r="Q246">
        <v>0</v>
      </c>
      <c r="S246" s="13">
        <v>2.5</v>
      </c>
      <c r="T246" s="13">
        <v>25.04</v>
      </c>
      <c r="U246" s="13">
        <v>0</v>
      </c>
      <c r="V246" s="13">
        <v>0</v>
      </c>
      <c r="W246" s="14" t="s">
        <v>868</v>
      </c>
      <c r="X246" s="13">
        <v>1</v>
      </c>
      <c r="Y246" s="13"/>
      <c r="Z246" s="13"/>
      <c r="AA246" s="13"/>
      <c r="AB246" t="str">
        <f>Special[[#This Row],[服装]]&amp;Special[[#This Row],[名前]]&amp;Special[[#This Row],[レアリティ]]</f>
        <v>制服黒尾鉄朗ICONIC</v>
      </c>
      <c r="AC246">
        <f>IF((A245&amp;L245&amp;M245)&lt;&gt;(Special[[#This Row],[No]]&amp;L246&amp;M246),1,IF(Special[[#This Row],[追加属性]]="",1,0))</f>
        <v>1</v>
      </c>
    </row>
    <row r="247" spans="1:29" x14ac:dyDescent="0.25">
      <c r="A247">
        <f>VLOOKUP(Special[[#This Row],[No用]],SetNo[[No.用]:[vlookup 用]],2,FALSE)</f>
        <v>93</v>
      </c>
      <c r="B247">
        <f>IF(ROW()=2,1,IF(A246&lt;&gt;Special[[#This Row],[No]],1,IF(Special[[#This Row],[枝番用]]=0,B246,B246+1)))</f>
        <v>1</v>
      </c>
      <c r="C247">
        <f>IF(ROW()=2,1,IF(Special[[#This Row],[枝番用]]=1,1,C246+1))</f>
        <v>1</v>
      </c>
      <c r="D247" t="s">
        <v>150</v>
      </c>
      <c r="E247" t="s">
        <v>40</v>
      </c>
      <c r="F247" t="s">
        <v>90</v>
      </c>
      <c r="G247" t="s">
        <v>26</v>
      </c>
      <c r="H247" t="s">
        <v>27</v>
      </c>
      <c r="I247" t="s">
        <v>71</v>
      </c>
      <c r="J247" s="1">
        <v>0</v>
      </c>
      <c r="K247" t="s">
        <v>248</v>
      </c>
      <c r="L247" t="s">
        <v>191</v>
      </c>
      <c r="M247" t="s">
        <v>162</v>
      </c>
      <c r="N247">
        <v>9</v>
      </c>
      <c r="O247">
        <v>0</v>
      </c>
      <c r="P247">
        <v>0</v>
      </c>
      <c r="Q247">
        <v>0</v>
      </c>
      <c r="W247" t="s">
        <v>1010</v>
      </c>
      <c r="X247">
        <v>0</v>
      </c>
      <c r="AB247" t="str">
        <f>Special[[#This Row],[服装]]&amp;Special[[#This Row],[名前]]&amp;Special[[#This Row],[レアリティ]]</f>
        <v>夏祭り黒尾鉄朗ICONIC</v>
      </c>
      <c r="AC247">
        <f>IF((A246&amp;L246&amp;M246)&lt;&gt;(Special[[#This Row],[No]]&amp;L247&amp;M247),1,IF(Special[[#This Row],[追加属性]]="",1,0))</f>
        <v>1</v>
      </c>
    </row>
    <row r="248" spans="1:29" x14ac:dyDescent="0.25">
      <c r="A248">
        <f>VLOOKUP(Special[[#This Row],[No用]],SetNo[[No.用]:[vlookup 用]],2,FALSE)</f>
        <v>93</v>
      </c>
      <c r="B248">
        <f>IF(ROW()=2,1,IF(A247&lt;&gt;Special[[#This Row],[No]],1,IF(Special[[#This Row],[枝番用]]=0,B247,B247+1)))</f>
        <v>2</v>
      </c>
      <c r="C248">
        <f>IF(ROW()=2,1,IF(Special[[#This Row],[枝番用]]=1,1,C247+1))</f>
        <v>1</v>
      </c>
      <c r="D248" t="s">
        <v>150</v>
      </c>
      <c r="E248" t="s">
        <v>40</v>
      </c>
      <c r="F248" t="s">
        <v>90</v>
      </c>
      <c r="G248" t="s">
        <v>26</v>
      </c>
      <c r="H248" t="s">
        <v>27</v>
      </c>
      <c r="I248" t="s">
        <v>71</v>
      </c>
      <c r="J248">
        <v>1</v>
      </c>
      <c r="K248" t="s">
        <v>248</v>
      </c>
      <c r="L248" s="1" t="s">
        <v>591</v>
      </c>
      <c r="M248" t="s">
        <v>162</v>
      </c>
      <c r="N248">
        <v>9</v>
      </c>
      <c r="O248">
        <v>0</v>
      </c>
      <c r="P248">
        <v>0</v>
      </c>
      <c r="Q248">
        <v>0</v>
      </c>
      <c r="S248" s="13">
        <v>2.5</v>
      </c>
      <c r="T248" s="13">
        <v>25.04</v>
      </c>
      <c r="U248" s="13">
        <v>0</v>
      </c>
      <c r="V248" s="13">
        <v>0</v>
      </c>
      <c r="W248" s="14" t="s">
        <v>868</v>
      </c>
      <c r="X248" s="13">
        <v>1</v>
      </c>
      <c r="Y248" s="13"/>
      <c r="Z248" s="13"/>
      <c r="AA248" s="13"/>
      <c r="AB248" t="str">
        <f>Special[[#This Row],[服装]]&amp;Special[[#This Row],[名前]]&amp;Special[[#This Row],[レアリティ]]</f>
        <v>夏祭り黒尾鉄朗ICONIC</v>
      </c>
      <c r="AC248">
        <f>IF((A247&amp;L247&amp;M247)&lt;&gt;(Special[[#This Row],[No]]&amp;L248&amp;M248),1,IF(Special[[#This Row],[追加属性]]="",1,0))</f>
        <v>1</v>
      </c>
    </row>
    <row r="249" spans="1:29" x14ac:dyDescent="0.25">
      <c r="A249">
        <f>VLOOKUP(Special[[#This Row],[No用]],SetNo[[No.用]:[vlookup 用]],2,FALSE)</f>
        <v>94</v>
      </c>
      <c r="B249">
        <f>IF(ROW()=2,1,IF(A248&lt;&gt;Special[[#This Row],[No]],1,IF(Special[[#This Row],[枝番用]]=0,B248,B248+1)))</f>
        <v>1</v>
      </c>
      <c r="C249">
        <f>IF(ROW()=2,1,IF(Special[[#This Row],[枝番用]]=1,1,C248+1))</f>
        <v>1</v>
      </c>
      <c r="D249" s="1" t="s">
        <v>604</v>
      </c>
      <c r="E249" s="1" t="s">
        <v>40</v>
      </c>
      <c r="F249" s="1" t="s">
        <v>77</v>
      </c>
      <c r="G249" s="1" t="s">
        <v>26</v>
      </c>
      <c r="H249" s="1" t="s">
        <v>27</v>
      </c>
      <c r="I249" s="1" t="s">
        <v>71</v>
      </c>
      <c r="J249" s="1">
        <v>0</v>
      </c>
      <c r="K249" t="s">
        <v>248</v>
      </c>
      <c r="L249" s="1" t="s">
        <v>191</v>
      </c>
      <c r="M249" t="s">
        <v>162</v>
      </c>
      <c r="N249">
        <v>9</v>
      </c>
      <c r="O249">
        <v>0</v>
      </c>
      <c r="P249">
        <v>0</v>
      </c>
      <c r="Q249">
        <v>0</v>
      </c>
      <c r="W249" t="s">
        <v>1010</v>
      </c>
      <c r="X249">
        <v>0</v>
      </c>
      <c r="AB249" t="str">
        <f>Special[[#This Row],[服装]]&amp;Special[[#This Row],[名前]]&amp;Special[[#This Row],[レアリティ]]</f>
        <v>1周年黒尾鉄朗ICONIC</v>
      </c>
      <c r="AC249">
        <f>IF((A248&amp;L248&amp;M248)&lt;&gt;(Special[[#This Row],[No]]&amp;L249&amp;M249),1,IF(Special[[#This Row],[追加属性]]="",1,0))</f>
        <v>1</v>
      </c>
    </row>
    <row r="250" spans="1:29" x14ac:dyDescent="0.25">
      <c r="A250">
        <f>VLOOKUP(Special[[#This Row],[No用]],SetNo[[No.用]:[vlookup 用]],2,FALSE)</f>
        <v>94</v>
      </c>
      <c r="B250">
        <f>IF(ROW()=2,1,IF(A249&lt;&gt;Special[[#This Row],[No]],1,IF(Special[[#This Row],[枝番用]]=0,B249,B249+1)))</f>
        <v>2</v>
      </c>
      <c r="C250">
        <f>IF(ROW()=2,1,IF(Special[[#This Row],[枝番用]]=1,1,C249+1))</f>
        <v>1</v>
      </c>
      <c r="D250" s="1" t="s">
        <v>604</v>
      </c>
      <c r="E250" s="1" t="s">
        <v>40</v>
      </c>
      <c r="F250" s="1" t="s">
        <v>77</v>
      </c>
      <c r="G250" s="1" t="s">
        <v>26</v>
      </c>
      <c r="H250" s="1" t="s">
        <v>27</v>
      </c>
      <c r="I250" s="1" t="s">
        <v>71</v>
      </c>
      <c r="J250">
        <v>1</v>
      </c>
      <c r="K250" t="s">
        <v>248</v>
      </c>
      <c r="L250" s="1" t="s">
        <v>591</v>
      </c>
      <c r="M250" t="s">
        <v>162</v>
      </c>
      <c r="N250">
        <v>9</v>
      </c>
      <c r="O250">
        <v>0</v>
      </c>
      <c r="P250">
        <v>0</v>
      </c>
      <c r="Q250">
        <v>0</v>
      </c>
      <c r="S250" s="13">
        <v>2.5</v>
      </c>
      <c r="T250" s="13">
        <v>25.04</v>
      </c>
      <c r="U250" s="13">
        <v>0</v>
      </c>
      <c r="V250" s="13">
        <v>0</v>
      </c>
      <c r="W250" s="14" t="s">
        <v>868</v>
      </c>
      <c r="X250" s="13">
        <v>1</v>
      </c>
      <c r="Y250" s="13"/>
      <c r="Z250" s="13"/>
      <c r="AA250" s="13"/>
      <c r="AB250" t="str">
        <f>Special[[#This Row],[服装]]&amp;Special[[#This Row],[名前]]&amp;Special[[#This Row],[レアリティ]]</f>
        <v>1周年黒尾鉄朗ICONIC</v>
      </c>
      <c r="AC250">
        <f>IF((A249&amp;L249&amp;M249)&lt;&gt;(Special[[#This Row],[No]]&amp;L250&amp;M250),1,IF(Special[[#This Row],[追加属性]]="",1,0))</f>
        <v>1</v>
      </c>
    </row>
    <row r="251" spans="1:29" x14ac:dyDescent="0.25">
      <c r="A251">
        <f>VLOOKUP(Special[[#This Row],[No用]],SetNo[[No.用]:[vlookup 用]],2,FALSE)</f>
        <v>95</v>
      </c>
      <c r="B251">
        <f>IF(ROW()=2,1,IF(A250&lt;&gt;Special[[#This Row],[No]],1,IF(Special[[#This Row],[枝番用]]=0,B250,B250+1)))</f>
        <v>1</v>
      </c>
      <c r="C251">
        <f>IF(ROW()=2,1,IF(Special[[#This Row],[枝番用]]=1,1,C250+1))</f>
        <v>1</v>
      </c>
      <c r="D251" s="1" t="s">
        <v>677</v>
      </c>
      <c r="E251" s="1" t="s">
        <v>40</v>
      </c>
      <c r="F251" s="1" t="s">
        <v>73</v>
      </c>
      <c r="G251" s="1" t="s">
        <v>26</v>
      </c>
      <c r="H251" s="1" t="s">
        <v>27</v>
      </c>
      <c r="I251" s="1" t="s">
        <v>71</v>
      </c>
      <c r="J251" s="1">
        <v>0</v>
      </c>
      <c r="K251" t="s">
        <v>248</v>
      </c>
      <c r="L251" s="1" t="s">
        <v>191</v>
      </c>
      <c r="M251" t="s">
        <v>162</v>
      </c>
      <c r="N251">
        <v>9</v>
      </c>
      <c r="O251">
        <v>0</v>
      </c>
      <c r="P251">
        <v>0</v>
      </c>
      <c r="Q251">
        <v>0</v>
      </c>
      <c r="W251" t="s">
        <v>1010</v>
      </c>
      <c r="X251">
        <v>0</v>
      </c>
      <c r="AB251" t="str">
        <f>Special[[#This Row],[服装]]&amp;Special[[#This Row],[名前]]&amp;Special[[#This Row],[レアリティ]]</f>
        <v>キャンプ黒尾鉄朗ICONIC</v>
      </c>
      <c r="AC251">
        <f>IF((A250&amp;L250&amp;M250)&lt;&gt;(Special[[#This Row],[No]]&amp;L251&amp;M251),1,IF(Special[[#This Row],[追加属性]]="",1,0))</f>
        <v>1</v>
      </c>
    </row>
    <row r="252" spans="1:29" x14ac:dyDescent="0.25">
      <c r="A252">
        <f>VLOOKUP(Special[[#This Row],[No用]],SetNo[[No.用]:[vlookup 用]],2,FALSE)</f>
        <v>95</v>
      </c>
      <c r="B252">
        <f>IF(ROW()=2,1,IF(A251&lt;&gt;Special[[#This Row],[No]],1,IF(Special[[#This Row],[枝番用]]=0,B251,B251+1)))</f>
        <v>2</v>
      </c>
      <c r="C252">
        <f>IF(ROW()=2,1,IF(Special[[#This Row],[枝番用]]=1,1,C251+1))</f>
        <v>1</v>
      </c>
      <c r="D252" s="1" t="s">
        <v>677</v>
      </c>
      <c r="E252" s="1" t="s">
        <v>40</v>
      </c>
      <c r="F252" s="1" t="s">
        <v>73</v>
      </c>
      <c r="G252" s="1" t="s">
        <v>26</v>
      </c>
      <c r="H252" s="1" t="s">
        <v>27</v>
      </c>
      <c r="I252" s="1" t="s">
        <v>71</v>
      </c>
      <c r="J252">
        <v>1</v>
      </c>
      <c r="K252" t="s">
        <v>248</v>
      </c>
      <c r="L252" s="1" t="s">
        <v>591</v>
      </c>
      <c r="M252" t="s">
        <v>162</v>
      </c>
      <c r="N252">
        <v>9</v>
      </c>
      <c r="O252">
        <v>0</v>
      </c>
      <c r="P252">
        <v>0</v>
      </c>
      <c r="Q252">
        <v>0</v>
      </c>
      <c r="S252" s="13">
        <v>2.5</v>
      </c>
      <c r="T252" s="13">
        <v>25.04</v>
      </c>
      <c r="U252" s="13">
        <v>0</v>
      </c>
      <c r="V252" s="13">
        <v>0</v>
      </c>
      <c r="W252" s="14" t="s">
        <v>868</v>
      </c>
      <c r="X252" s="13">
        <v>1</v>
      </c>
      <c r="Y252" s="13"/>
      <c r="Z252" s="13"/>
      <c r="AA252" s="13"/>
      <c r="AB252" t="str">
        <f>Special[[#This Row],[服装]]&amp;Special[[#This Row],[名前]]&amp;Special[[#This Row],[レアリティ]]</f>
        <v>キャンプ黒尾鉄朗ICONIC</v>
      </c>
      <c r="AC252">
        <f>IF((A251&amp;L251&amp;M251)&lt;&gt;(Special[[#This Row],[No]]&amp;L252&amp;M252),1,IF(Special[[#This Row],[追加属性]]="",1,0))</f>
        <v>1</v>
      </c>
    </row>
    <row r="253" spans="1:29" x14ac:dyDescent="0.25">
      <c r="A253">
        <f>VLOOKUP(Special[[#This Row],[No用]],SetNo[[No.用]:[vlookup 用]],2,FALSE)</f>
        <v>95</v>
      </c>
      <c r="B253">
        <f>IF(ROW()=2,1,IF(A252&lt;&gt;Special[[#This Row],[No]],1,IF(Special[[#This Row],[枝番用]]=0,B252,B252+1)))</f>
        <v>3</v>
      </c>
      <c r="C253">
        <f>IF(ROW()=2,1,IF(Special[[#This Row],[枝番用]]=1,1,C252+1))</f>
        <v>1</v>
      </c>
      <c r="D253" s="1" t="s">
        <v>677</v>
      </c>
      <c r="E253" s="1" t="s">
        <v>40</v>
      </c>
      <c r="F253" s="1" t="s">
        <v>73</v>
      </c>
      <c r="G253" s="1" t="s">
        <v>26</v>
      </c>
      <c r="H253" s="1" t="s">
        <v>27</v>
      </c>
      <c r="I253" s="1" t="s">
        <v>71</v>
      </c>
      <c r="J253">
        <v>1</v>
      </c>
      <c r="K253" t="s">
        <v>248</v>
      </c>
      <c r="L253" s="1" t="s">
        <v>841</v>
      </c>
      <c r="M253" s="1" t="s">
        <v>224</v>
      </c>
      <c r="N253">
        <v>41</v>
      </c>
      <c r="O253">
        <v>0</v>
      </c>
      <c r="P253">
        <v>51</v>
      </c>
      <c r="Q253">
        <v>0</v>
      </c>
      <c r="S253">
        <v>3.35</v>
      </c>
      <c r="T253">
        <v>33.729999999999997</v>
      </c>
      <c r="U253">
        <v>5</v>
      </c>
      <c r="V253">
        <v>50.08</v>
      </c>
      <c r="W253" s="1" t="s">
        <v>842</v>
      </c>
      <c r="X253">
        <v>1</v>
      </c>
      <c r="AA253" s="14" t="s">
        <v>1057</v>
      </c>
      <c r="AB253" t="str">
        <f>Special[[#This Row],[服装]]&amp;Special[[#This Row],[名前]]&amp;Special[[#This Row],[レアリティ]]</f>
        <v>キャンプ黒尾鉄朗ICONIC</v>
      </c>
      <c r="AC253">
        <f>IF((A252&amp;L252&amp;M252)&lt;&gt;(Special[[#This Row],[No]]&amp;L253&amp;M253),1,IF(Special[[#This Row],[追加属性]]="",1,0))</f>
        <v>1</v>
      </c>
    </row>
    <row r="254" spans="1:29" x14ac:dyDescent="0.25">
      <c r="A254">
        <f>VLOOKUP(Special[[#This Row],[No用]],SetNo[[No.用]:[vlookup 用]],2,FALSE)</f>
        <v>95</v>
      </c>
      <c r="B254">
        <f>IF(ROW()=2,1,IF(A253&lt;&gt;Special[[#This Row],[No]],1,IF(Special[[#This Row],[枝番用]]=0,B253,B253+1)))</f>
        <v>4</v>
      </c>
      <c r="C254">
        <f>IF(ROW()=2,1,IF(Special[[#This Row],[枝番用]]=1,1,C253+1))</f>
        <v>1</v>
      </c>
      <c r="D254" s="1" t="s">
        <v>677</v>
      </c>
      <c r="E254" s="1" t="s">
        <v>40</v>
      </c>
      <c r="F254" s="1" t="s">
        <v>73</v>
      </c>
      <c r="G254" s="1" t="s">
        <v>26</v>
      </c>
      <c r="H254" s="1" t="s">
        <v>27</v>
      </c>
      <c r="I254" s="1" t="s">
        <v>71</v>
      </c>
      <c r="J254">
        <v>1</v>
      </c>
      <c r="K254" t="s">
        <v>248</v>
      </c>
      <c r="L254" s="1" t="s">
        <v>586</v>
      </c>
      <c r="M254" s="1" t="s">
        <v>224</v>
      </c>
      <c r="N254">
        <v>41</v>
      </c>
      <c r="O254">
        <v>0</v>
      </c>
      <c r="P254">
        <v>51</v>
      </c>
      <c r="Q254">
        <v>0</v>
      </c>
      <c r="S254">
        <v>3.35</v>
      </c>
      <c r="T254">
        <v>33.729999999999997</v>
      </c>
      <c r="U254">
        <v>5</v>
      </c>
      <c r="V254">
        <v>50.08</v>
      </c>
      <c r="W254" s="1" t="s">
        <v>973</v>
      </c>
      <c r="X254">
        <v>2</v>
      </c>
      <c r="AA254" s="1" t="s">
        <v>1463</v>
      </c>
      <c r="AB254" t="str">
        <f>Special[[#This Row],[服装]]&amp;Special[[#This Row],[名前]]&amp;Special[[#This Row],[レアリティ]]</f>
        <v>キャンプ黒尾鉄朗ICONIC</v>
      </c>
      <c r="AC254">
        <f>IF((A253&amp;L253&amp;M253)&lt;&gt;(Special[[#This Row],[No]]&amp;L254&amp;M254),1,IF(Special[[#This Row],[追加属性]]="",1,0))</f>
        <v>1</v>
      </c>
    </row>
    <row r="255" spans="1:29" x14ac:dyDescent="0.25">
      <c r="A255">
        <f>VLOOKUP(Special[[#This Row],[No用]],SetNo[[No.用]:[vlookup 用]],2,FALSE)</f>
        <v>96</v>
      </c>
      <c r="B255">
        <f>IF(ROW()=2,1,IF(A254&lt;&gt;Special[[#This Row],[No]],1,IF(Special[[#This Row],[枝番用]]=0,B254,B254+1)))</f>
        <v>1</v>
      </c>
      <c r="C255">
        <f>IF(ROW()=2,1,IF(Special[[#This Row],[枝番用]]=1,1,C254+1))</f>
        <v>1</v>
      </c>
      <c r="D255" s="1" t="s">
        <v>759</v>
      </c>
      <c r="E255" s="1" t="s">
        <v>40</v>
      </c>
      <c r="F255" s="1" t="s">
        <v>90</v>
      </c>
      <c r="G255" s="1" t="s">
        <v>26</v>
      </c>
      <c r="H255" s="1" t="s">
        <v>27</v>
      </c>
      <c r="I255" s="1" t="s">
        <v>71</v>
      </c>
      <c r="J255" s="1">
        <v>0</v>
      </c>
      <c r="K255" t="s">
        <v>248</v>
      </c>
      <c r="L255" s="1" t="s">
        <v>191</v>
      </c>
      <c r="M255" s="1" t="s">
        <v>162</v>
      </c>
      <c r="N255">
        <v>9</v>
      </c>
      <c r="O255">
        <v>0</v>
      </c>
      <c r="P255">
        <v>0</v>
      </c>
      <c r="Q255">
        <v>0</v>
      </c>
      <c r="W255" t="s">
        <v>1010</v>
      </c>
      <c r="X255">
        <v>0</v>
      </c>
      <c r="AB255" t="str">
        <f>Special[[#This Row],[服装]]&amp;Special[[#This Row],[名前]]&amp;Special[[#This Row],[レアリティ]]</f>
        <v>文化祭2黒尾鉄朗ICONIC</v>
      </c>
      <c r="AC255">
        <f>IF((A254&amp;L254&amp;M254)&lt;&gt;(Special[[#This Row],[No]]&amp;L255&amp;M255),1,IF(Special[[#This Row],[追加属性]]="",1,0))</f>
        <v>1</v>
      </c>
    </row>
    <row r="256" spans="1:29" x14ac:dyDescent="0.25">
      <c r="A256">
        <f>VLOOKUP(Special[[#This Row],[No用]],SetNo[[No.用]:[vlookup 用]],2,FALSE)</f>
        <v>96</v>
      </c>
      <c r="B256">
        <f>IF(ROW()=2,1,IF(A255&lt;&gt;Special[[#This Row],[No]],1,IF(Special[[#This Row],[枝番用]]=0,B255,B255+1)))</f>
        <v>2</v>
      </c>
      <c r="C256">
        <f>IF(ROW()=2,1,IF(Special[[#This Row],[枝番用]]=1,1,C255+1))</f>
        <v>1</v>
      </c>
      <c r="D256" s="1" t="s">
        <v>759</v>
      </c>
      <c r="E256" s="1" t="s">
        <v>40</v>
      </c>
      <c r="F256" s="1" t="s">
        <v>90</v>
      </c>
      <c r="G256" s="1" t="s">
        <v>26</v>
      </c>
      <c r="H256" s="1" t="s">
        <v>27</v>
      </c>
      <c r="I256" s="1" t="s">
        <v>71</v>
      </c>
      <c r="J256">
        <v>1</v>
      </c>
      <c r="K256" t="s">
        <v>248</v>
      </c>
      <c r="L256" s="1" t="s">
        <v>591</v>
      </c>
      <c r="M256" s="1" t="s">
        <v>162</v>
      </c>
      <c r="N256">
        <v>9</v>
      </c>
      <c r="O256">
        <v>0</v>
      </c>
      <c r="P256">
        <v>0</v>
      </c>
      <c r="Q256">
        <v>0</v>
      </c>
      <c r="S256" s="13">
        <v>2.5</v>
      </c>
      <c r="T256" s="13">
        <v>25.04</v>
      </c>
      <c r="U256" s="13">
        <v>0</v>
      </c>
      <c r="V256" s="13">
        <v>0</v>
      </c>
      <c r="W256" s="14" t="s">
        <v>868</v>
      </c>
      <c r="X256" s="13">
        <v>1</v>
      </c>
      <c r="Y256" s="13"/>
      <c r="Z256" s="13"/>
      <c r="AA256" s="13"/>
      <c r="AB256" t="str">
        <f>Special[[#This Row],[服装]]&amp;Special[[#This Row],[名前]]&amp;Special[[#This Row],[レアリティ]]</f>
        <v>文化祭2黒尾鉄朗ICONIC</v>
      </c>
      <c r="AC256">
        <f>IF((A255&amp;L255&amp;M255)&lt;&gt;(Special[[#This Row],[No]]&amp;L256&amp;M256),1,IF(Special[[#This Row],[追加属性]]="",1,0))</f>
        <v>1</v>
      </c>
    </row>
    <row r="257" spans="1:29" x14ac:dyDescent="0.25">
      <c r="A257">
        <f>VLOOKUP(Special[[#This Row],[No用]],SetNo[[No.用]:[vlookup 用]],2,FALSE)</f>
        <v>96</v>
      </c>
      <c r="B257">
        <f>IF(ROW()=2,1,IF(A256&lt;&gt;Special[[#This Row],[No]],1,IF(Special[[#This Row],[枝番用]]=0,B256,B256+1)))</f>
        <v>3</v>
      </c>
      <c r="C257">
        <f>IF(ROW()=2,1,IF(Special[[#This Row],[枝番用]]=1,1,C256+1))</f>
        <v>1</v>
      </c>
      <c r="D257" s="1" t="s">
        <v>759</v>
      </c>
      <c r="E257" s="1" t="s">
        <v>40</v>
      </c>
      <c r="F257" s="1" t="s">
        <v>90</v>
      </c>
      <c r="G257" s="1" t="s">
        <v>26</v>
      </c>
      <c r="H257" s="1" t="s">
        <v>27</v>
      </c>
      <c r="I257" s="1" t="s">
        <v>71</v>
      </c>
      <c r="J257">
        <v>1</v>
      </c>
      <c r="K257" t="s">
        <v>248</v>
      </c>
      <c r="L257" s="1" t="s">
        <v>763</v>
      </c>
      <c r="M257" s="1" t="s">
        <v>224</v>
      </c>
      <c r="N257">
        <v>42</v>
      </c>
      <c r="O257">
        <v>0</v>
      </c>
      <c r="P257">
        <v>52</v>
      </c>
      <c r="Q257">
        <v>0</v>
      </c>
      <c r="S257" s="13">
        <v>3.35</v>
      </c>
      <c r="T257" s="13">
        <v>33.729999999999997</v>
      </c>
      <c r="U257" s="13">
        <v>5</v>
      </c>
      <c r="V257" s="13">
        <v>50.08</v>
      </c>
      <c r="W257" s="14" t="s">
        <v>862</v>
      </c>
      <c r="X257">
        <v>2</v>
      </c>
      <c r="Y257" s="13"/>
      <c r="Z257" s="13"/>
      <c r="AA257" s="14" t="s">
        <v>1680</v>
      </c>
      <c r="AB257" t="str">
        <f>Special[[#This Row],[服装]]&amp;Special[[#This Row],[名前]]&amp;Special[[#This Row],[レアリティ]]</f>
        <v>文化祭2黒尾鉄朗ICONIC</v>
      </c>
      <c r="AC257">
        <f>IF((A256&amp;L256&amp;M256)&lt;&gt;(Special[[#This Row],[No]]&amp;L257&amp;M257),1,IF(Special[[#This Row],[追加属性]]="",1,0))</f>
        <v>1</v>
      </c>
    </row>
    <row r="258" spans="1:29" x14ac:dyDescent="0.25">
      <c r="A258">
        <f>VLOOKUP(Special[[#This Row],[No用]],SetNo[[No.用]:[vlookup 用]],2,FALSE)</f>
        <v>97</v>
      </c>
      <c r="B258">
        <f>IF(ROW()=2,1,IF(A257&lt;&gt;Special[[#This Row],[No]],1,IF(Special[[#This Row],[枝番用]]=0,B257,B257+1)))</f>
        <v>1</v>
      </c>
      <c r="C258">
        <f>IF(ROW()=2,1,IF(Special[[#This Row],[枝番用]]=1,1,C257+1))</f>
        <v>1</v>
      </c>
      <c r="D258" s="1" t="s">
        <v>911</v>
      </c>
      <c r="E258" s="1" t="s">
        <v>40</v>
      </c>
      <c r="F258" s="1" t="s">
        <v>77</v>
      </c>
      <c r="G258" s="1" t="s">
        <v>26</v>
      </c>
      <c r="H258" s="1" t="s">
        <v>27</v>
      </c>
      <c r="I258" s="1" t="s">
        <v>71</v>
      </c>
      <c r="J258" s="1">
        <v>0</v>
      </c>
      <c r="K258" t="s">
        <v>248</v>
      </c>
      <c r="L258" s="1" t="s">
        <v>191</v>
      </c>
      <c r="M258" s="1" t="s">
        <v>162</v>
      </c>
      <c r="N258">
        <v>9</v>
      </c>
      <c r="O258">
        <v>0</v>
      </c>
      <c r="P258">
        <v>0</v>
      </c>
      <c r="Q258">
        <v>0</v>
      </c>
      <c r="S258" s="13"/>
      <c r="T258" s="13"/>
      <c r="U258" s="13"/>
      <c r="V258" s="13"/>
      <c r="W258" s="14" t="s">
        <v>1010</v>
      </c>
      <c r="X258">
        <v>0</v>
      </c>
      <c r="Y258" s="13"/>
      <c r="Z258" s="13"/>
      <c r="AA258" s="13"/>
      <c r="AB258" t="str">
        <f>Special[[#This Row],[服装]]&amp;Special[[#This Row],[名前]]&amp;Special[[#This Row],[レアリティ]]</f>
        <v>中学生黒尾鉄朗ICONIC</v>
      </c>
      <c r="AC258">
        <f>IF((A257&amp;L257&amp;M257)&lt;&gt;(Special[[#This Row],[No]]&amp;L258&amp;M258),1,IF(Special[[#This Row],[追加属性]]="",1,0))</f>
        <v>1</v>
      </c>
    </row>
    <row r="259" spans="1:29" x14ac:dyDescent="0.25">
      <c r="A259">
        <f>VLOOKUP(Special[[#This Row],[No用]],SetNo[[No.用]:[vlookup 用]],2,FALSE)</f>
        <v>97</v>
      </c>
      <c r="B259">
        <f>IF(ROW()=2,1,IF(A258&lt;&gt;Special[[#This Row],[No]],1,IF(Special[[#This Row],[枝番用]]=0,B258,B258+1)))</f>
        <v>2</v>
      </c>
      <c r="C259">
        <f>IF(ROW()=2,1,IF(Special[[#This Row],[枝番用]]=1,1,C258+1))</f>
        <v>1</v>
      </c>
      <c r="D259" s="1" t="s">
        <v>911</v>
      </c>
      <c r="E259" s="1" t="s">
        <v>40</v>
      </c>
      <c r="F259" s="1" t="s">
        <v>77</v>
      </c>
      <c r="G259" s="1" t="s">
        <v>26</v>
      </c>
      <c r="H259" s="1" t="s">
        <v>27</v>
      </c>
      <c r="I259" s="1" t="s">
        <v>71</v>
      </c>
      <c r="J259">
        <v>1</v>
      </c>
      <c r="K259" t="s">
        <v>248</v>
      </c>
      <c r="L259" s="1" t="s">
        <v>180</v>
      </c>
      <c r="M259" s="1" t="s">
        <v>178</v>
      </c>
      <c r="N259">
        <v>12</v>
      </c>
      <c r="O259">
        <v>0</v>
      </c>
      <c r="P259">
        <v>0</v>
      </c>
      <c r="Q259">
        <v>0</v>
      </c>
      <c r="S259" s="13">
        <v>3.35</v>
      </c>
      <c r="T259" s="13">
        <v>20.010000000000002</v>
      </c>
      <c r="U259" s="13">
        <v>0</v>
      </c>
      <c r="V259" s="13">
        <v>0</v>
      </c>
      <c r="W259" s="14" t="s">
        <v>852</v>
      </c>
      <c r="X259">
        <v>1</v>
      </c>
      <c r="Y259" s="13"/>
      <c r="Z259" s="13"/>
      <c r="AA259" s="13"/>
      <c r="AB259" t="str">
        <f>Special[[#This Row],[服装]]&amp;Special[[#This Row],[名前]]&amp;Special[[#This Row],[レアリティ]]</f>
        <v>中学生黒尾鉄朗ICONIC</v>
      </c>
      <c r="AC259">
        <f>IF((A258&amp;L258&amp;M258)&lt;&gt;(Special[[#This Row],[No]]&amp;L259&amp;M259),1,IF(Special[[#This Row],[追加属性]]="",1,0))</f>
        <v>1</v>
      </c>
    </row>
    <row r="260" spans="1:29" x14ac:dyDescent="0.25">
      <c r="A260">
        <f>VLOOKUP(Special[[#This Row],[No用]],SetNo[[No.用]:[vlookup 用]],2,FALSE)</f>
        <v>97</v>
      </c>
      <c r="B260">
        <f>IF(ROW()=2,1,IF(A259&lt;&gt;Special[[#This Row],[No]],1,IF(Special[[#This Row],[枝番用]]=0,B259,B259+1)))</f>
        <v>3</v>
      </c>
      <c r="C260">
        <f>IF(ROW()=2,1,IF(Special[[#This Row],[枝番用]]=1,1,C259+1))</f>
        <v>1</v>
      </c>
      <c r="D260" s="1" t="s">
        <v>911</v>
      </c>
      <c r="E260" s="1" t="s">
        <v>40</v>
      </c>
      <c r="F260" s="1" t="s">
        <v>77</v>
      </c>
      <c r="G260" s="1" t="s">
        <v>26</v>
      </c>
      <c r="H260" s="1" t="s">
        <v>27</v>
      </c>
      <c r="I260" s="1" t="s">
        <v>71</v>
      </c>
      <c r="J260">
        <v>1</v>
      </c>
      <c r="K260" t="s">
        <v>248</v>
      </c>
      <c r="L260" s="1" t="s">
        <v>765</v>
      </c>
      <c r="M260" s="1" t="s">
        <v>224</v>
      </c>
      <c r="N260">
        <v>43</v>
      </c>
      <c r="O260">
        <v>0</v>
      </c>
      <c r="P260">
        <v>53</v>
      </c>
      <c r="Q260">
        <v>0</v>
      </c>
      <c r="S260" s="13">
        <v>2.5</v>
      </c>
      <c r="T260" s="13">
        <v>15.24</v>
      </c>
      <c r="U260" s="13">
        <v>4.2</v>
      </c>
      <c r="V260" s="13">
        <v>25.76</v>
      </c>
      <c r="W260" s="14" t="s">
        <v>912</v>
      </c>
      <c r="X260">
        <v>1</v>
      </c>
      <c r="Y260" s="14"/>
      <c r="Z260" s="13"/>
      <c r="AA260" s="14" t="s">
        <v>1684</v>
      </c>
      <c r="AB260" t="str">
        <f>Special[[#This Row],[服装]]&amp;Special[[#This Row],[名前]]&amp;Special[[#This Row],[レアリティ]]</f>
        <v>中学生黒尾鉄朗ICONIC</v>
      </c>
      <c r="AC260">
        <f>IF((A259&amp;L259&amp;M259)&lt;&gt;(Special[[#This Row],[No]]&amp;L260&amp;M260),1,IF(Special[[#This Row],[追加属性]]="",1,0))</f>
        <v>1</v>
      </c>
    </row>
    <row r="261" spans="1:29" x14ac:dyDescent="0.25">
      <c r="A261">
        <f>VLOOKUP(Special[[#This Row],[No用]],SetNo[[No.用]:[vlookup 用]],2,FALSE)</f>
        <v>98</v>
      </c>
      <c r="B261">
        <f>IF(ROW()=2,1,IF(A260&lt;&gt;Special[[#This Row],[No]],1,IF(Special[[#This Row],[枝番用]]=0,B260,B260+1)))</f>
        <v>1</v>
      </c>
      <c r="C261">
        <f>IF(ROW()=2,1,IF(Special[[#This Row],[枝番用]]=1,1,C260+1))</f>
        <v>1</v>
      </c>
      <c r="D261" s="1" t="s">
        <v>1031</v>
      </c>
      <c r="E261" s="1" t="s">
        <v>40</v>
      </c>
      <c r="F261" s="1" t="s">
        <v>73</v>
      </c>
      <c r="G261" s="1" t="s">
        <v>26</v>
      </c>
      <c r="H261" s="1" t="s">
        <v>27</v>
      </c>
      <c r="I261" s="1" t="s">
        <v>71</v>
      </c>
      <c r="J261" s="1">
        <v>0</v>
      </c>
      <c r="K261" t="s">
        <v>248</v>
      </c>
      <c r="L261" s="1" t="s">
        <v>191</v>
      </c>
      <c r="M261" s="1" t="s">
        <v>162</v>
      </c>
      <c r="N261">
        <v>9</v>
      </c>
      <c r="O261">
        <v>0</v>
      </c>
      <c r="P261">
        <v>0</v>
      </c>
      <c r="Q261">
        <v>0</v>
      </c>
      <c r="W261" t="s">
        <v>1010</v>
      </c>
      <c r="X261">
        <v>0</v>
      </c>
      <c r="Y261" s="14"/>
      <c r="Z261" s="13"/>
      <c r="AA261" s="13"/>
      <c r="AB261" t="str">
        <f>Special[[#This Row],[服装]]&amp;Special[[#This Row],[名前]]&amp;Special[[#This Row],[レアリティ]]</f>
        <v>ハロウィン黒尾鉄朗ICONIC</v>
      </c>
      <c r="AC261">
        <f>IF((A260&amp;L260&amp;M260)&lt;&gt;(Special[[#This Row],[No]]&amp;L261&amp;M261),1,IF(Special[[#This Row],[追加属性]]="",1,0))</f>
        <v>1</v>
      </c>
    </row>
    <row r="262" spans="1:29" x14ac:dyDescent="0.25">
      <c r="A262">
        <f>VLOOKUP(Special[[#This Row],[No用]],SetNo[[No.用]:[vlookup 用]],2,FALSE)</f>
        <v>98</v>
      </c>
      <c r="B262">
        <f>IF(ROW()=2,1,IF(A261&lt;&gt;Special[[#This Row],[No]],1,IF(Special[[#This Row],[枝番用]]=0,B261,B261+1)))</f>
        <v>2</v>
      </c>
      <c r="C262">
        <f>IF(ROW()=2,1,IF(Special[[#This Row],[枝番用]]=1,1,C261+1))</f>
        <v>1</v>
      </c>
      <c r="D262" s="1" t="s">
        <v>1031</v>
      </c>
      <c r="E262" s="1" t="s">
        <v>40</v>
      </c>
      <c r="F262" s="1" t="s">
        <v>73</v>
      </c>
      <c r="G262" s="1" t="s">
        <v>26</v>
      </c>
      <c r="H262" s="1" t="s">
        <v>27</v>
      </c>
      <c r="I262" s="1" t="s">
        <v>71</v>
      </c>
      <c r="J262">
        <v>1</v>
      </c>
      <c r="K262" t="s">
        <v>248</v>
      </c>
      <c r="L262" s="1" t="s">
        <v>591</v>
      </c>
      <c r="M262" s="1" t="s">
        <v>162</v>
      </c>
      <c r="N262">
        <v>9</v>
      </c>
      <c r="O262">
        <v>0</v>
      </c>
      <c r="P262">
        <v>0</v>
      </c>
      <c r="Q262">
        <v>0</v>
      </c>
      <c r="S262" s="13">
        <v>2.5</v>
      </c>
      <c r="T262" s="13">
        <v>25.04</v>
      </c>
      <c r="U262" s="13">
        <v>0</v>
      </c>
      <c r="V262" s="13">
        <v>0</v>
      </c>
      <c r="W262" s="14" t="s">
        <v>868</v>
      </c>
      <c r="X262" s="13">
        <v>1</v>
      </c>
      <c r="Y262" s="14"/>
      <c r="Z262" s="13"/>
      <c r="AA262" s="13"/>
      <c r="AB262" t="str">
        <f>Special[[#This Row],[服装]]&amp;Special[[#This Row],[名前]]&amp;Special[[#This Row],[レアリティ]]</f>
        <v>ハロウィン黒尾鉄朗ICONIC</v>
      </c>
      <c r="AC262">
        <f>IF((A261&amp;L261&amp;M261)&lt;&gt;(Special[[#This Row],[No]]&amp;L262&amp;M262),1,IF(Special[[#This Row],[追加属性]]="",1,0))</f>
        <v>1</v>
      </c>
    </row>
    <row r="263" spans="1:29" x14ac:dyDescent="0.25">
      <c r="A263">
        <f>VLOOKUP(Special[[#This Row],[No用]],SetNo[[No.用]:[vlookup 用]],2,FALSE)</f>
        <v>98</v>
      </c>
      <c r="B263">
        <f>IF(ROW()=2,1,IF(A262&lt;&gt;Special[[#This Row],[No]],1,IF(Special[[#This Row],[枝番用]]=0,B262,B262+1)))</f>
        <v>3</v>
      </c>
      <c r="C263">
        <f>IF(ROW()=2,1,IF(Special[[#This Row],[枝番用]]=1,1,C262+1))</f>
        <v>1</v>
      </c>
      <c r="D263" s="1" t="s">
        <v>1031</v>
      </c>
      <c r="E263" s="1" t="s">
        <v>40</v>
      </c>
      <c r="F263" s="1" t="s">
        <v>73</v>
      </c>
      <c r="G263" s="1" t="s">
        <v>26</v>
      </c>
      <c r="H263" s="1" t="s">
        <v>27</v>
      </c>
      <c r="I263" s="1" t="s">
        <v>71</v>
      </c>
      <c r="J263">
        <v>1</v>
      </c>
      <c r="K263" t="s">
        <v>248</v>
      </c>
      <c r="L263" s="1" t="s">
        <v>955</v>
      </c>
      <c r="M263" s="1" t="s">
        <v>173</v>
      </c>
      <c r="N263">
        <v>29</v>
      </c>
      <c r="O263">
        <v>0</v>
      </c>
      <c r="P263">
        <v>0</v>
      </c>
      <c r="Q263">
        <v>0</v>
      </c>
      <c r="S263" s="13">
        <v>11.49</v>
      </c>
      <c r="T263" s="13">
        <v>70.290000000000006</v>
      </c>
      <c r="U263" s="13">
        <v>0</v>
      </c>
      <c r="V263" s="13">
        <v>0</v>
      </c>
      <c r="W263" s="14" t="s">
        <v>837</v>
      </c>
      <c r="X263">
        <v>1</v>
      </c>
      <c r="Y263" s="14"/>
      <c r="Z263" s="13"/>
      <c r="AA263" s="13"/>
      <c r="AB263" t="str">
        <f>Special[[#This Row],[服装]]&amp;Special[[#This Row],[名前]]&amp;Special[[#This Row],[レアリティ]]</f>
        <v>ハロウィン黒尾鉄朗ICONIC</v>
      </c>
      <c r="AC263">
        <f>IF((A262&amp;L262&amp;M262)&lt;&gt;(Special[[#This Row],[No]]&amp;L263&amp;M263),1,IF(Special[[#This Row],[追加属性]]="",1,0))</f>
        <v>1</v>
      </c>
    </row>
    <row r="264" spans="1:29" x14ac:dyDescent="0.25">
      <c r="A264">
        <f>VLOOKUP(Special[[#This Row],[No用]],SetNo[[No.用]:[vlookup 用]],2,FALSE)</f>
        <v>98</v>
      </c>
      <c r="B264">
        <f>IF(ROW()=2,1,IF(A263&lt;&gt;Special[[#This Row],[No]],1,IF(Special[[#This Row],[枝番用]]=0,B263,B263+1)))</f>
        <v>4</v>
      </c>
      <c r="C264">
        <f>IF(ROW()=2,1,IF(Special[[#This Row],[枝番用]]=1,1,C263+1))</f>
        <v>1</v>
      </c>
      <c r="D264" s="1" t="s">
        <v>1031</v>
      </c>
      <c r="E264" s="1" t="s">
        <v>40</v>
      </c>
      <c r="F264" s="1" t="s">
        <v>73</v>
      </c>
      <c r="G264" s="1" t="s">
        <v>26</v>
      </c>
      <c r="H264" s="1" t="s">
        <v>27</v>
      </c>
      <c r="I264" s="1" t="s">
        <v>71</v>
      </c>
      <c r="J264">
        <v>1</v>
      </c>
      <c r="K264" t="s">
        <v>248</v>
      </c>
      <c r="L264" s="1" t="s">
        <v>841</v>
      </c>
      <c r="M264" s="1" t="s">
        <v>224</v>
      </c>
      <c r="N264">
        <v>43</v>
      </c>
      <c r="O264">
        <v>0</v>
      </c>
      <c r="P264">
        <v>53</v>
      </c>
      <c r="Q264">
        <v>0</v>
      </c>
      <c r="S264" s="13">
        <v>3.35</v>
      </c>
      <c r="T264" s="13">
        <v>33.729999999999997</v>
      </c>
      <c r="U264" s="13">
        <v>5</v>
      </c>
      <c r="V264" s="13">
        <v>50.08</v>
      </c>
      <c r="W264" s="14" t="s">
        <v>842</v>
      </c>
      <c r="X264">
        <v>1</v>
      </c>
      <c r="Y264" s="14"/>
      <c r="Z264" s="13"/>
      <c r="AA264" s="14" t="s">
        <v>1057</v>
      </c>
      <c r="AB264" t="str">
        <f>Special[[#This Row],[服装]]&amp;Special[[#This Row],[名前]]&amp;Special[[#This Row],[レアリティ]]</f>
        <v>ハロウィン黒尾鉄朗ICONIC</v>
      </c>
      <c r="AC264">
        <f>IF((A263&amp;L263&amp;M263)&lt;&gt;(Special[[#This Row],[No]]&amp;L264&amp;M264),1,IF(Special[[#This Row],[追加属性]]="",1,0))</f>
        <v>1</v>
      </c>
    </row>
    <row r="265" spans="1:29" x14ac:dyDescent="0.25">
      <c r="A265">
        <f>VLOOKUP(Special[[#This Row],[No用]],SetNo[[No.用]:[vlookup 用]],2,FALSE)</f>
        <v>99</v>
      </c>
      <c r="B265">
        <f>IF(ROW()=2,1,IF(A264&lt;&gt;Special[[#This Row],[No]],1,IF(Special[[#This Row],[枝番用]]=0,B264,B264+1)))</f>
        <v>1</v>
      </c>
      <c r="C265">
        <f>IF(ROW()=2,1,IF(Special[[#This Row],[枝番用]]=1,1,C264+1))</f>
        <v>1</v>
      </c>
      <c r="D265" s="1" t="s">
        <v>1446</v>
      </c>
      <c r="E265" s="1" t="s">
        <v>40</v>
      </c>
      <c r="F265" s="1" t="s">
        <v>90</v>
      </c>
      <c r="G265" s="1" t="s">
        <v>26</v>
      </c>
      <c r="H265" s="1" t="s">
        <v>27</v>
      </c>
      <c r="I265" s="1" t="s">
        <v>71</v>
      </c>
      <c r="J265" s="1">
        <v>0</v>
      </c>
      <c r="K265" t="s">
        <v>248</v>
      </c>
      <c r="L265" s="1" t="s">
        <v>191</v>
      </c>
      <c r="M265" s="1" t="s">
        <v>162</v>
      </c>
      <c r="N265">
        <v>9</v>
      </c>
      <c r="O265">
        <v>0</v>
      </c>
      <c r="P265">
        <v>0</v>
      </c>
      <c r="Q265">
        <v>0</v>
      </c>
      <c r="W265" t="s">
        <v>1010</v>
      </c>
      <c r="X265">
        <v>0</v>
      </c>
      <c r="Y265" s="14"/>
      <c r="Z265" s="13"/>
      <c r="AA265" s="14"/>
      <c r="AB265" t="str">
        <f>Special[[#This Row],[服装]]&amp;Special[[#This Row],[名前]]&amp;Special[[#This Row],[レアリティ]]</f>
        <v>和装体験黒尾鉄朗ICONIC</v>
      </c>
      <c r="AC265">
        <f>IF((A264&amp;L264&amp;M264)&lt;&gt;(Special[[#This Row],[No]]&amp;L265&amp;M265),1,IF(Special[[#This Row],[追加属性]]="",1,0))</f>
        <v>1</v>
      </c>
    </row>
    <row r="266" spans="1:29" x14ac:dyDescent="0.25">
      <c r="A266">
        <f>VLOOKUP(Special[[#This Row],[No用]],SetNo[[No.用]:[vlookup 用]],2,FALSE)</f>
        <v>99</v>
      </c>
      <c r="B266">
        <f>IF(ROW()=2,1,IF(A265&lt;&gt;Special[[#This Row],[No]],1,IF(Special[[#This Row],[枝番用]]=0,B265,B265+1)))</f>
        <v>2</v>
      </c>
      <c r="C266">
        <f>IF(ROW()=2,1,IF(Special[[#This Row],[枝番用]]=1,1,C265+1))</f>
        <v>1</v>
      </c>
      <c r="D266" s="1" t="s">
        <v>1446</v>
      </c>
      <c r="E266" s="1" t="s">
        <v>40</v>
      </c>
      <c r="F266" s="1" t="s">
        <v>90</v>
      </c>
      <c r="G266" s="1" t="s">
        <v>26</v>
      </c>
      <c r="H266" s="1" t="s">
        <v>27</v>
      </c>
      <c r="I266" s="1" t="s">
        <v>71</v>
      </c>
      <c r="J266">
        <v>1</v>
      </c>
      <c r="K266" t="s">
        <v>248</v>
      </c>
      <c r="L266" s="1" t="s">
        <v>955</v>
      </c>
      <c r="M266" s="1" t="s">
        <v>178</v>
      </c>
      <c r="N266">
        <v>12</v>
      </c>
      <c r="O266">
        <v>0</v>
      </c>
      <c r="P266">
        <v>0</v>
      </c>
      <c r="Q266">
        <v>0</v>
      </c>
      <c r="S266" s="13">
        <v>9.26</v>
      </c>
      <c r="T266" s="13">
        <v>56.3</v>
      </c>
      <c r="U266" s="13">
        <v>0</v>
      </c>
      <c r="V266" s="13">
        <v>0</v>
      </c>
      <c r="W266" s="14" t="s">
        <v>843</v>
      </c>
      <c r="X266">
        <v>1</v>
      </c>
      <c r="Y266" s="14"/>
      <c r="Z266" s="13"/>
      <c r="AA266" s="14"/>
      <c r="AB266" t="str">
        <f>Special[[#This Row],[服装]]&amp;Special[[#This Row],[名前]]&amp;Special[[#This Row],[レアリティ]]</f>
        <v>和装体験黒尾鉄朗ICONIC</v>
      </c>
      <c r="AC266">
        <f>IF((A265&amp;L265&amp;M265)&lt;&gt;(Special[[#This Row],[No]]&amp;L266&amp;M266),1,IF(Special[[#This Row],[追加属性]]="",1,0))</f>
        <v>1</v>
      </c>
    </row>
    <row r="267" spans="1:29" x14ac:dyDescent="0.25">
      <c r="A267">
        <f>VLOOKUP(Special[[#This Row],[No用]],SetNo[[No.用]:[vlookup 用]],2,FALSE)</f>
        <v>99</v>
      </c>
      <c r="B267">
        <f>IF(ROW()=2,1,IF(A266&lt;&gt;Special[[#This Row],[No]],1,IF(Special[[#This Row],[枝番用]]=0,B266,B266+1)))</f>
        <v>3</v>
      </c>
      <c r="C267">
        <f>IF(ROW()=2,1,IF(Special[[#This Row],[枝番用]]=1,1,C266+1))</f>
        <v>1</v>
      </c>
      <c r="D267" s="1" t="s">
        <v>1446</v>
      </c>
      <c r="E267" s="1" t="s">
        <v>40</v>
      </c>
      <c r="F267" s="1" t="s">
        <v>90</v>
      </c>
      <c r="G267" s="1" t="s">
        <v>26</v>
      </c>
      <c r="H267" s="1" t="s">
        <v>27</v>
      </c>
      <c r="I267" s="1" t="s">
        <v>71</v>
      </c>
      <c r="J267">
        <v>1</v>
      </c>
      <c r="K267" t="s">
        <v>248</v>
      </c>
      <c r="L267" s="1" t="s">
        <v>586</v>
      </c>
      <c r="M267" s="1" t="s">
        <v>224</v>
      </c>
      <c r="N267">
        <v>43</v>
      </c>
      <c r="O267">
        <v>0</v>
      </c>
      <c r="P267">
        <v>53</v>
      </c>
      <c r="Q267">
        <v>0</v>
      </c>
      <c r="S267" s="13">
        <v>4.2</v>
      </c>
      <c r="T267" s="13">
        <v>25.76</v>
      </c>
      <c r="U267" s="13">
        <v>5.8</v>
      </c>
      <c r="V267" s="13">
        <v>35.200000000000003</v>
      </c>
      <c r="W267" s="14" t="s">
        <v>918</v>
      </c>
      <c r="X267">
        <v>2</v>
      </c>
      <c r="Y267" s="14"/>
      <c r="Z267" s="13"/>
      <c r="AA267" s="14"/>
      <c r="AB267" t="str">
        <f>Special[[#This Row],[服装]]&amp;Special[[#This Row],[名前]]&amp;Special[[#This Row],[レアリティ]]</f>
        <v>和装体験黒尾鉄朗ICONIC</v>
      </c>
      <c r="AC267">
        <f>IF((A266&amp;L266&amp;M266)&lt;&gt;(Special[[#This Row],[No]]&amp;L267&amp;M267),1,IF(Special[[#This Row],[追加属性]]="",1,0))</f>
        <v>1</v>
      </c>
    </row>
    <row r="268" spans="1:29" x14ac:dyDescent="0.25">
      <c r="A268">
        <f>VLOOKUP(Special[[#This Row],[No用]],SetNo[[No.用]:[vlookup 用]],2,FALSE)</f>
        <v>99</v>
      </c>
      <c r="B268">
        <f>IF(ROW()=2,1,IF(A267&lt;&gt;Special[[#This Row],[No]],1,IF(Special[[#This Row],[枝番用]]=0,B267,B267+1)))</f>
        <v>3</v>
      </c>
      <c r="C268">
        <f>IF(ROW()=2,1,IF(Special[[#This Row],[枝番用]]=1,1,C267+1))</f>
        <v>2</v>
      </c>
      <c r="D268" s="1" t="s">
        <v>1446</v>
      </c>
      <c r="E268" s="1" t="s">
        <v>40</v>
      </c>
      <c r="F268" s="1" t="s">
        <v>90</v>
      </c>
      <c r="G268" s="1" t="s">
        <v>26</v>
      </c>
      <c r="H268" s="1" t="s">
        <v>27</v>
      </c>
      <c r="I268" s="1" t="s">
        <v>71</v>
      </c>
      <c r="J268">
        <v>1</v>
      </c>
      <c r="K268" t="s">
        <v>248</v>
      </c>
      <c r="L268" s="1" t="s">
        <v>586</v>
      </c>
      <c r="M268" s="1" t="s">
        <v>224</v>
      </c>
      <c r="N268">
        <v>43</v>
      </c>
      <c r="O268">
        <v>0</v>
      </c>
      <c r="P268">
        <v>53</v>
      </c>
      <c r="Q268">
        <v>0</v>
      </c>
      <c r="R268" s="1" t="s">
        <v>180</v>
      </c>
      <c r="S268" s="13">
        <v>4.2</v>
      </c>
      <c r="T268" s="13">
        <v>25.76</v>
      </c>
      <c r="U268" s="13">
        <v>5.8</v>
      </c>
      <c r="V268" s="13">
        <v>35.200000000000003</v>
      </c>
      <c r="W268" s="14" t="s">
        <v>1369</v>
      </c>
      <c r="X268">
        <v>2</v>
      </c>
      <c r="Y268" s="14" t="s">
        <v>1460</v>
      </c>
      <c r="Z268" s="14" t="s">
        <v>1461</v>
      </c>
      <c r="AA268" s="14" t="s">
        <v>1462</v>
      </c>
      <c r="AB268" t="str">
        <f>Special[[#This Row],[服装]]&amp;Special[[#This Row],[名前]]&amp;Special[[#This Row],[レアリティ]]</f>
        <v>和装体験黒尾鉄朗ICONIC</v>
      </c>
      <c r="AC268">
        <f>IF((A267&amp;L267&amp;M267)&lt;&gt;(Special[[#This Row],[No]]&amp;L268&amp;M268),1,IF(Special[[#This Row],[追加属性]]="",1,0))</f>
        <v>0</v>
      </c>
    </row>
    <row r="269" spans="1:29" x14ac:dyDescent="0.25">
      <c r="A269">
        <f>VLOOKUP(Special[[#This Row],[No用]],SetNo[[No.用]:[vlookup 用]],2,FALSE)</f>
        <v>100</v>
      </c>
      <c r="B269">
        <f>IF(ROW()=2,1,IF(A268&lt;&gt;Special[[#This Row],[No]],1,IF(Special[[#This Row],[枝番用]]=0,B268,B268+1)))</f>
        <v>1</v>
      </c>
      <c r="C269">
        <f>IF(ROW()=2,1,IF(Special[[#This Row],[枝番用]]=1,1,C268+1))</f>
        <v>1</v>
      </c>
      <c r="D269" s="1" t="s">
        <v>1673</v>
      </c>
      <c r="E269" s="1" t="s">
        <v>40</v>
      </c>
      <c r="F269" s="1" t="s">
        <v>28</v>
      </c>
      <c r="G269" s="1" t="s">
        <v>26</v>
      </c>
      <c r="H269" s="1" t="s">
        <v>27</v>
      </c>
      <c r="I269" s="1" t="s">
        <v>71</v>
      </c>
      <c r="J269" s="1">
        <v>0</v>
      </c>
      <c r="K269" t="s">
        <v>248</v>
      </c>
      <c r="L269" s="1" t="s">
        <v>191</v>
      </c>
      <c r="M269" s="1" t="s">
        <v>162</v>
      </c>
      <c r="N269">
        <v>10</v>
      </c>
      <c r="O269">
        <v>0</v>
      </c>
      <c r="P269">
        <v>0</v>
      </c>
      <c r="Q269">
        <v>0</v>
      </c>
      <c r="W269" t="s">
        <v>1010</v>
      </c>
      <c r="X269">
        <v>0</v>
      </c>
      <c r="Y269" s="14"/>
      <c r="Z269" s="14"/>
      <c r="AA269" s="14"/>
      <c r="AB269" t="str">
        <f>Special[[#This Row],[服装]]&amp;Special[[#This Row],[名前]]&amp;Special[[#This Row],[レアリティ]]</f>
        <v>思い出黒尾鉄朗ICONIC</v>
      </c>
      <c r="AC269">
        <f>IF((A268&amp;L268&amp;M268)&lt;&gt;(Special[[#This Row],[No]]&amp;L269&amp;M269),1,IF(Special[[#This Row],[追加属性]]="",1,0))</f>
        <v>1</v>
      </c>
    </row>
    <row r="270" spans="1:29" x14ac:dyDescent="0.25">
      <c r="A270">
        <f>VLOOKUP(Special[[#This Row],[No用]],SetNo[[No.用]:[vlookup 用]],2,FALSE)</f>
        <v>100</v>
      </c>
      <c r="B270">
        <f>IF(ROW()=2,1,IF(A269&lt;&gt;Special[[#This Row],[No]],1,IF(Special[[#This Row],[枝番用]]=0,B269,B269+1)))</f>
        <v>2</v>
      </c>
      <c r="C270">
        <f>IF(ROW()=2,1,IF(Special[[#This Row],[枝番用]]=1,1,C269+1))</f>
        <v>1</v>
      </c>
      <c r="D270" s="1" t="s">
        <v>1673</v>
      </c>
      <c r="E270" s="1" t="s">
        <v>40</v>
      </c>
      <c r="F270" s="1" t="s">
        <v>28</v>
      </c>
      <c r="G270" s="1" t="s">
        <v>26</v>
      </c>
      <c r="H270" s="1" t="s">
        <v>27</v>
      </c>
      <c r="I270" s="1" t="s">
        <v>71</v>
      </c>
      <c r="J270">
        <v>1</v>
      </c>
      <c r="K270" t="s">
        <v>248</v>
      </c>
      <c r="L270" s="1" t="s">
        <v>180</v>
      </c>
      <c r="M270" s="1" t="s">
        <v>173</v>
      </c>
      <c r="N270">
        <v>30</v>
      </c>
      <c r="O270">
        <v>0</v>
      </c>
      <c r="P270">
        <v>0</v>
      </c>
      <c r="Q270">
        <v>0</v>
      </c>
      <c r="R270" s="1"/>
      <c r="S270" s="13">
        <v>4.2</v>
      </c>
      <c r="T270" s="13">
        <v>25.76</v>
      </c>
      <c r="U270" s="13">
        <v>0</v>
      </c>
      <c r="V270" s="13">
        <v>0</v>
      </c>
      <c r="W270" s="14" t="s">
        <v>918</v>
      </c>
      <c r="X270">
        <v>1</v>
      </c>
      <c r="Y270" s="14"/>
      <c r="Z270" s="14"/>
      <c r="AA270" s="14"/>
      <c r="AB270" t="str">
        <f>Special[[#This Row],[服装]]&amp;Special[[#This Row],[名前]]&amp;Special[[#This Row],[レアリティ]]</f>
        <v>思い出黒尾鉄朗ICONIC</v>
      </c>
      <c r="AC270">
        <f>IF((A269&amp;L269&amp;M269)&lt;&gt;(Special[[#This Row],[No]]&amp;L270&amp;M270),1,IF(Special[[#This Row],[追加属性]]="",1,0))</f>
        <v>1</v>
      </c>
    </row>
    <row r="271" spans="1:29" x14ac:dyDescent="0.25">
      <c r="A271">
        <f>VLOOKUP(Special[[#This Row],[No用]],SetNo[[No.用]:[vlookup 用]],2,FALSE)</f>
        <v>100</v>
      </c>
      <c r="B271">
        <f>IF(ROW()=2,1,IF(A270&lt;&gt;Special[[#This Row],[No]],1,IF(Special[[#This Row],[枝番用]]=0,B270,B270+1)))</f>
        <v>3</v>
      </c>
      <c r="C271">
        <f>IF(ROW()=2,1,IF(Special[[#This Row],[枝番用]]=1,1,C270+1))</f>
        <v>1</v>
      </c>
      <c r="D271" s="1" t="s">
        <v>1673</v>
      </c>
      <c r="E271" s="1" t="s">
        <v>40</v>
      </c>
      <c r="F271" s="1" t="s">
        <v>28</v>
      </c>
      <c r="G271" s="1" t="s">
        <v>26</v>
      </c>
      <c r="H271" s="1" t="s">
        <v>27</v>
      </c>
      <c r="I271" s="1" t="s">
        <v>71</v>
      </c>
      <c r="J271">
        <v>1</v>
      </c>
      <c r="K271" t="s">
        <v>248</v>
      </c>
      <c r="L271" s="1" t="s">
        <v>591</v>
      </c>
      <c r="M271" s="1" t="s">
        <v>224</v>
      </c>
      <c r="N271">
        <v>44</v>
      </c>
      <c r="O271">
        <v>0</v>
      </c>
      <c r="P271">
        <v>54</v>
      </c>
      <c r="Q271">
        <v>0</v>
      </c>
      <c r="R271" s="1"/>
      <c r="S271" s="13">
        <v>3.35</v>
      </c>
      <c r="T271" s="13">
        <v>33.729999999999997</v>
      </c>
      <c r="U271" s="13">
        <v>5</v>
      </c>
      <c r="V271" s="13">
        <v>50.08</v>
      </c>
      <c r="W271" s="14" t="s">
        <v>865</v>
      </c>
      <c r="X271">
        <v>2</v>
      </c>
      <c r="Y271" s="14"/>
      <c r="Z271" s="14"/>
      <c r="AA271" s="14" t="s">
        <v>1680</v>
      </c>
      <c r="AB271" t="str">
        <f>Special[[#This Row],[服装]]&amp;Special[[#This Row],[名前]]&amp;Special[[#This Row],[レアリティ]]</f>
        <v>思い出黒尾鉄朗ICONIC</v>
      </c>
      <c r="AC271">
        <f>IF((A270&amp;L270&amp;M270)&lt;&gt;(Special[[#This Row],[No]]&amp;L271&amp;M271),1,IF(Special[[#This Row],[追加属性]]="",1,0))</f>
        <v>1</v>
      </c>
    </row>
    <row r="272" spans="1:29" x14ac:dyDescent="0.25">
      <c r="A272">
        <f>VLOOKUP(Special[[#This Row],[No用]],SetNo[[No.用]:[vlookup 用]],2,FALSE)</f>
        <v>100</v>
      </c>
      <c r="B272">
        <f>IF(ROW()=2,1,IF(A271&lt;&gt;Special[[#This Row],[No]],1,IF(Special[[#This Row],[枝番用]]=0,B271,B271+1)))</f>
        <v>4</v>
      </c>
      <c r="C272">
        <f>IF(ROW()=2,1,IF(Special[[#This Row],[枝番用]]=1,1,C271+1))</f>
        <v>1</v>
      </c>
      <c r="D272" s="1" t="s">
        <v>1673</v>
      </c>
      <c r="E272" s="1" t="s">
        <v>40</v>
      </c>
      <c r="F272" s="1" t="s">
        <v>28</v>
      </c>
      <c r="G272" s="1" t="s">
        <v>26</v>
      </c>
      <c r="H272" s="1" t="s">
        <v>27</v>
      </c>
      <c r="I272" s="1" t="s">
        <v>71</v>
      </c>
      <c r="J272">
        <v>1</v>
      </c>
      <c r="K272" t="s">
        <v>248</v>
      </c>
      <c r="L272" s="1" t="s">
        <v>765</v>
      </c>
      <c r="M272" s="1" t="s">
        <v>224</v>
      </c>
      <c r="N272">
        <v>44</v>
      </c>
      <c r="O272">
        <v>0</v>
      </c>
      <c r="P272">
        <v>54</v>
      </c>
      <c r="Q272">
        <v>0</v>
      </c>
      <c r="R272" s="1"/>
      <c r="S272" s="13">
        <v>4.2</v>
      </c>
      <c r="T272" s="13">
        <v>25.76</v>
      </c>
      <c r="U272" s="13">
        <v>5.8</v>
      </c>
      <c r="V272" s="13">
        <v>35.200000000000003</v>
      </c>
      <c r="W272" s="14" t="s">
        <v>1676</v>
      </c>
      <c r="X272">
        <v>2</v>
      </c>
      <c r="Y272" s="14" t="s">
        <v>1677</v>
      </c>
      <c r="Z272" s="14" t="s">
        <v>1678</v>
      </c>
      <c r="AA272" s="14" t="s">
        <v>1679</v>
      </c>
      <c r="AB272" t="str">
        <f>Special[[#This Row],[服装]]&amp;Special[[#This Row],[名前]]&amp;Special[[#This Row],[レアリティ]]</f>
        <v>思い出黒尾鉄朗ICONIC</v>
      </c>
      <c r="AC272">
        <f>IF((A271&amp;L271&amp;M271)&lt;&gt;(Special[[#This Row],[No]]&amp;L272&amp;M272),1,IF(Special[[#This Row],[追加属性]]="",1,0))</f>
        <v>1</v>
      </c>
    </row>
    <row r="273" spans="1:29" x14ac:dyDescent="0.25">
      <c r="A273">
        <f>VLOOKUP(Special[[#This Row],[No用]],SetNo[[No.用]:[vlookup 用]],2,FALSE)</f>
        <v>101</v>
      </c>
      <c r="B273">
        <f>IF(ROW()=2,1,IF(A272&lt;&gt;Special[[#This Row],[No]],1,IF(Special[[#This Row],[枝番用]]=0,B272,B272+1)))</f>
        <v>1</v>
      </c>
      <c r="C273">
        <f>IF(ROW()=2,1,IF(Special[[#This Row],[枝番用]]=1,1,C272+1))</f>
        <v>1</v>
      </c>
      <c r="D273" t="s">
        <v>108</v>
      </c>
      <c r="E273" t="s">
        <v>41</v>
      </c>
      <c r="F273" t="s">
        <v>23</v>
      </c>
      <c r="G273" t="s">
        <v>26</v>
      </c>
      <c r="H273" t="s">
        <v>27</v>
      </c>
      <c r="I273" t="s">
        <v>71</v>
      </c>
      <c r="J273" s="1">
        <v>0</v>
      </c>
      <c r="K273" t="s">
        <v>248</v>
      </c>
      <c r="L273" s="1" t="s">
        <v>191</v>
      </c>
      <c r="M273" t="s">
        <v>162</v>
      </c>
      <c r="N273">
        <v>12</v>
      </c>
      <c r="O273">
        <v>0</v>
      </c>
      <c r="P273">
        <v>0</v>
      </c>
      <c r="Q273">
        <v>0</v>
      </c>
      <c r="W273" t="s">
        <v>1010</v>
      </c>
      <c r="X273">
        <v>0</v>
      </c>
      <c r="AB273" t="str">
        <f>Special[[#This Row],[服装]]&amp;Special[[#This Row],[名前]]&amp;Special[[#This Row],[レアリティ]]</f>
        <v>ユニフォーム灰羽リエーフICONIC</v>
      </c>
      <c r="AC273">
        <f>IF((A260&amp;L260&amp;M260)&lt;&gt;(Special[[#This Row],[No]]&amp;L273&amp;M273),1,IF(Special[[#This Row],[追加属性]]="",1,0))</f>
        <v>1</v>
      </c>
    </row>
    <row r="274" spans="1:29" x14ac:dyDescent="0.25">
      <c r="A274">
        <f>VLOOKUP(Special[[#This Row],[No用]],SetNo[[No.用]:[vlookup 用]],2,FALSE)</f>
        <v>102</v>
      </c>
      <c r="B274">
        <f>IF(ROW()=2,1,IF(A273&lt;&gt;Special[[#This Row],[No]],1,IF(Special[[#This Row],[枝番用]]=0,B273,B273+1)))</f>
        <v>1</v>
      </c>
      <c r="C274">
        <f>IF(ROW()=2,1,IF(Special[[#This Row],[枝番用]]=1,1,C273+1))</f>
        <v>1</v>
      </c>
      <c r="D274" t="s">
        <v>363</v>
      </c>
      <c r="E274" t="s">
        <v>41</v>
      </c>
      <c r="F274" t="s">
        <v>24</v>
      </c>
      <c r="G274" t="s">
        <v>26</v>
      </c>
      <c r="H274" t="s">
        <v>27</v>
      </c>
      <c r="I274" t="s">
        <v>71</v>
      </c>
      <c r="J274" s="1">
        <v>0</v>
      </c>
      <c r="K274" t="s">
        <v>248</v>
      </c>
      <c r="L274" t="s">
        <v>191</v>
      </c>
      <c r="M274" t="s">
        <v>162</v>
      </c>
      <c r="N274">
        <v>12</v>
      </c>
      <c r="O274">
        <v>0</v>
      </c>
      <c r="P274">
        <v>0</v>
      </c>
      <c r="Q274">
        <v>0</v>
      </c>
      <c r="W274" t="s">
        <v>1010</v>
      </c>
      <c r="X274">
        <v>0</v>
      </c>
      <c r="AB274" t="str">
        <f>Special[[#This Row],[服装]]&amp;Special[[#This Row],[名前]]&amp;Special[[#This Row],[レアリティ]]</f>
        <v>探偵灰羽リエーフICONIC</v>
      </c>
      <c r="AC274">
        <f>IF((A273&amp;L273&amp;M273)&lt;&gt;(Special[[#This Row],[No]]&amp;L274&amp;M274),1,IF(Special[[#This Row],[追加属性]]="",1,0))</f>
        <v>1</v>
      </c>
    </row>
    <row r="275" spans="1:29" x14ac:dyDescent="0.25">
      <c r="A275">
        <f>VLOOKUP(Special[[#This Row],[No用]],SetNo[[No.用]:[vlookup 用]],2,FALSE)</f>
        <v>103</v>
      </c>
      <c r="B275">
        <f>IF(ROW()=2,1,IF(A274&lt;&gt;Special[[#This Row],[No]],1,IF(Special[[#This Row],[枝番用]]=0,B274,B274+1)))</f>
        <v>1</v>
      </c>
      <c r="C275">
        <f>IF(ROW()=2,1,IF(Special[[#This Row],[枝番用]]=1,1,C274+1))</f>
        <v>1</v>
      </c>
      <c r="D275" s="1" t="s">
        <v>646</v>
      </c>
      <c r="E275" s="1" t="s">
        <v>41</v>
      </c>
      <c r="F275" s="1" t="s">
        <v>77</v>
      </c>
      <c r="G275" s="1" t="s">
        <v>26</v>
      </c>
      <c r="H275" s="1" t="s">
        <v>27</v>
      </c>
      <c r="I275" s="1" t="s">
        <v>71</v>
      </c>
      <c r="J275" s="1">
        <v>0</v>
      </c>
      <c r="K275" t="s">
        <v>248</v>
      </c>
      <c r="L275" s="1" t="s">
        <v>191</v>
      </c>
      <c r="M275" s="1" t="s">
        <v>162</v>
      </c>
      <c r="N275">
        <v>12</v>
      </c>
      <c r="O275">
        <v>0</v>
      </c>
      <c r="P275">
        <v>0</v>
      </c>
      <c r="Q275">
        <v>0</v>
      </c>
      <c r="W275" t="s">
        <v>1010</v>
      </c>
      <c r="X275">
        <v>0</v>
      </c>
      <c r="AB275" t="str">
        <f>Special[[#This Row],[服装]]&amp;Special[[#This Row],[名前]]&amp;Special[[#This Row],[レアリティ]]</f>
        <v>路地裏灰羽リエーフICONIC</v>
      </c>
      <c r="AC275">
        <f>IF((A274&amp;L274&amp;M274)&lt;&gt;(Special[[#This Row],[No]]&amp;L275&amp;M275),1,IF(Special[[#This Row],[追加属性]]="",1,0))</f>
        <v>1</v>
      </c>
    </row>
    <row r="276" spans="1:29" x14ac:dyDescent="0.25">
      <c r="A276">
        <f>VLOOKUP(Special[[#This Row],[No用]],SetNo[[No.用]:[vlookup 用]],2,FALSE)</f>
        <v>103</v>
      </c>
      <c r="B276">
        <f>IF(ROW()=2,1,IF(A275&lt;&gt;Special[[#This Row],[No]],1,IF(Special[[#This Row],[枝番用]]=0,B275,B275+1)))</f>
        <v>2</v>
      </c>
      <c r="C276">
        <f>IF(ROW()=2,1,IF(Special[[#This Row],[枝番用]]=1,1,C275+1))</f>
        <v>1</v>
      </c>
      <c r="D276" s="1" t="s">
        <v>646</v>
      </c>
      <c r="E276" s="1" t="s">
        <v>41</v>
      </c>
      <c r="F276" s="1" t="s">
        <v>77</v>
      </c>
      <c r="G276" s="1" t="s">
        <v>26</v>
      </c>
      <c r="H276" s="1" t="s">
        <v>27</v>
      </c>
      <c r="I276" s="1" t="s">
        <v>71</v>
      </c>
      <c r="J276">
        <v>1</v>
      </c>
      <c r="K276" t="s">
        <v>248</v>
      </c>
      <c r="L276" s="1" t="s">
        <v>180</v>
      </c>
      <c r="M276" s="1" t="s">
        <v>655</v>
      </c>
      <c r="N276">
        <v>12</v>
      </c>
      <c r="O276">
        <v>0</v>
      </c>
      <c r="P276">
        <v>0</v>
      </c>
      <c r="Q276">
        <v>0</v>
      </c>
      <c r="S276">
        <v>4.2</v>
      </c>
      <c r="T276">
        <v>25.76</v>
      </c>
      <c r="W276" t="s">
        <v>916</v>
      </c>
      <c r="X276">
        <v>1</v>
      </c>
      <c r="AB276" t="str">
        <f>Special[[#This Row],[服装]]&amp;Special[[#This Row],[名前]]&amp;Special[[#This Row],[レアリティ]]</f>
        <v>路地裏灰羽リエーフICONIC</v>
      </c>
      <c r="AC276">
        <f>IF((A275&amp;L275&amp;M275)&lt;&gt;(Special[[#This Row],[No]]&amp;L276&amp;M276),1,IF(Special[[#This Row],[追加属性]]="",1,0))</f>
        <v>1</v>
      </c>
    </row>
    <row r="277" spans="1:29" x14ac:dyDescent="0.25">
      <c r="A277">
        <f>VLOOKUP(Special[[#This Row],[No用]],SetNo[[No.用]:[vlookup 用]],2,FALSE)</f>
        <v>104</v>
      </c>
      <c r="B277">
        <f>IF(ROW()=2,1,IF(A276&lt;&gt;Special[[#This Row],[No]],1,IF(Special[[#This Row],[枝番用]]=0,B276,B276+1)))</f>
        <v>1</v>
      </c>
      <c r="C277">
        <f>IF(ROW()=2,1,IF(Special[[#This Row],[枝番用]]=1,1,C276+1))</f>
        <v>1</v>
      </c>
      <c r="D277" s="1" t="s">
        <v>759</v>
      </c>
      <c r="E277" s="1" t="s">
        <v>41</v>
      </c>
      <c r="F277" s="1" t="s">
        <v>73</v>
      </c>
      <c r="G277" s="1" t="s">
        <v>26</v>
      </c>
      <c r="H277" s="1" t="s">
        <v>27</v>
      </c>
      <c r="I277" s="1" t="s">
        <v>71</v>
      </c>
      <c r="J277" s="1">
        <v>0</v>
      </c>
      <c r="K277" t="s">
        <v>248</v>
      </c>
      <c r="L277" s="1" t="s">
        <v>191</v>
      </c>
      <c r="M277" s="1" t="s">
        <v>162</v>
      </c>
      <c r="N277">
        <v>12</v>
      </c>
      <c r="O277">
        <v>0</v>
      </c>
      <c r="P277">
        <v>0</v>
      </c>
      <c r="Q277">
        <v>0</v>
      </c>
      <c r="W277" t="s">
        <v>1010</v>
      </c>
      <c r="X277">
        <v>0</v>
      </c>
      <c r="AB277" t="str">
        <f>Special[[#This Row],[服装]]&amp;Special[[#This Row],[名前]]&amp;Special[[#This Row],[レアリティ]]</f>
        <v>文化祭2灰羽リエーフICONIC</v>
      </c>
      <c r="AC277">
        <f>IF((A276&amp;L276&amp;M276)&lt;&gt;(Special[[#This Row],[No]]&amp;L277&amp;M277),1,IF(Special[[#This Row],[追加属性]]="",1,0))</f>
        <v>1</v>
      </c>
    </row>
    <row r="278" spans="1:29" x14ac:dyDescent="0.25">
      <c r="A278">
        <f>VLOOKUP(Special[[#This Row],[No用]],SetNo[[No.用]:[vlookup 用]],2,FALSE)</f>
        <v>105</v>
      </c>
      <c r="B278">
        <f>IF(ROW()=2,1,IF(A277&lt;&gt;Special[[#This Row],[No]],1,IF(Special[[#This Row],[枝番用]]=0,B277,B277+1)))</f>
        <v>1</v>
      </c>
      <c r="C278">
        <f>IF(ROW()=2,1,IF(Special[[#This Row],[枝番用]]=1,1,C277+1))</f>
        <v>1</v>
      </c>
      <c r="D278" s="1" t="s">
        <v>951</v>
      </c>
      <c r="E278" s="1" t="s">
        <v>41</v>
      </c>
      <c r="F278" s="1" t="s">
        <v>90</v>
      </c>
      <c r="G278" s="1" t="s">
        <v>82</v>
      </c>
      <c r="H278" s="1" t="s">
        <v>27</v>
      </c>
      <c r="I278" s="1" t="s">
        <v>71</v>
      </c>
      <c r="J278" s="1">
        <v>0</v>
      </c>
      <c r="K278" t="s">
        <v>248</v>
      </c>
      <c r="L278" s="1" t="s">
        <v>191</v>
      </c>
      <c r="M278" s="1" t="s">
        <v>162</v>
      </c>
      <c r="N278">
        <v>12</v>
      </c>
      <c r="O278">
        <v>0</v>
      </c>
      <c r="P278">
        <v>0</v>
      </c>
      <c r="Q278">
        <v>0</v>
      </c>
      <c r="W278" t="s">
        <v>1010</v>
      </c>
      <c r="X278">
        <v>0</v>
      </c>
      <c r="AB278" t="str">
        <f>Special[[#This Row],[服装]]&amp;Special[[#This Row],[名前]]&amp;Special[[#This Row],[レアリティ]]</f>
        <v>サバゲ2灰羽リエーフICONIC</v>
      </c>
      <c r="AC278">
        <f>IF((A277&amp;L277&amp;M277)&lt;&gt;(Special[[#This Row],[No]]&amp;L278&amp;M278),1,IF(Special[[#This Row],[追加属性]]="",1,0))</f>
        <v>1</v>
      </c>
    </row>
    <row r="279" spans="1:29" x14ac:dyDescent="0.25">
      <c r="A279">
        <f>VLOOKUP(Special[[#This Row],[No用]],SetNo[[No.用]:[vlookup 用]],2,FALSE)</f>
        <v>105</v>
      </c>
      <c r="B279">
        <f>IF(ROW()=2,1,IF(A278&lt;&gt;Special[[#This Row],[No]],1,IF(Special[[#This Row],[枝番用]]=0,B278,B278+1)))</f>
        <v>2</v>
      </c>
      <c r="C279">
        <f>IF(ROW()=2,1,IF(Special[[#This Row],[枝番用]]=1,1,C278+1))</f>
        <v>1</v>
      </c>
      <c r="D279" s="1" t="s">
        <v>951</v>
      </c>
      <c r="E279" s="1" t="s">
        <v>41</v>
      </c>
      <c r="F279" s="1" t="s">
        <v>90</v>
      </c>
      <c r="G279" s="1" t="s">
        <v>82</v>
      </c>
      <c r="H279" s="1" t="s">
        <v>27</v>
      </c>
      <c r="I279" s="1" t="s">
        <v>71</v>
      </c>
      <c r="J279">
        <v>1</v>
      </c>
      <c r="K279" t="s">
        <v>248</v>
      </c>
      <c r="L279" s="1" t="s">
        <v>180</v>
      </c>
      <c r="M279" s="1" t="s">
        <v>173</v>
      </c>
      <c r="N279">
        <v>12</v>
      </c>
      <c r="O279">
        <v>0</v>
      </c>
      <c r="P279">
        <v>0</v>
      </c>
      <c r="Q279">
        <v>0</v>
      </c>
      <c r="S279">
        <v>4.2</v>
      </c>
      <c r="T279">
        <v>25.76</v>
      </c>
      <c r="W279" s="1" t="s">
        <v>918</v>
      </c>
      <c r="X279">
        <v>1</v>
      </c>
      <c r="AB279" t="str">
        <f>Special[[#This Row],[服装]]&amp;Special[[#This Row],[名前]]&amp;Special[[#This Row],[レアリティ]]</f>
        <v>サバゲ2灰羽リエーフICONIC</v>
      </c>
      <c r="AC279">
        <f>IF((A278&amp;L278&amp;M278)&lt;&gt;(Special[[#This Row],[No]]&amp;L279&amp;M279),1,IF(Special[[#This Row],[追加属性]]="",1,0))</f>
        <v>1</v>
      </c>
    </row>
    <row r="280" spans="1:29" x14ac:dyDescent="0.25">
      <c r="A280">
        <f>VLOOKUP(Special[[#This Row],[No用]],SetNo[[No.用]:[vlookup 用]],2,FALSE)</f>
        <v>106</v>
      </c>
      <c r="B280">
        <f>IF(ROW()=2,1,IF(A279&lt;&gt;Special[[#This Row],[No]],1,IF(Special[[#This Row],[枝番用]]=0,B279,B279+1)))</f>
        <v>1</v>
      </c>
      <c r="C280">
        <f>IF(ROW()=2,1,IF(Special[[#This Row],[枝番用]]=1,1,C279+1))</f>
        <v>1</v>
      </c>
      <c r="D280" t="s">
        <v>108</v>
      </c>
      <c r="E280" t="s">
        <v>42</v>
      </c>
      <c r="F280" t="s">
        <v>24</v>
      </c>
      <c r="G280" t="s">
        <v>21</v>
      </c>
      <c r="H280" t="s">
        <v>27</v>
      </c>
      <c r="I280" t="s">
        <v>71</v>
      </c>
      <c r="J280">
        <v>1</v>
      </c>
      <c r="K280" t="s">
        <v>248</v>
      </c>
      <c r="L280" t="s">
        <v>195</v>
      </c>
      <c r="M280" t="s">
        <v>173</v>
      </c>
      <c r="N280">
        <v>32</v>
      </c>
      <c r="O280">
        <v>0</v>
      </c>
      <c r="P280">
        <v>0</v>
      </c>
      <c r="Q280">
        <v>0</v>
      </c>
      <c r="S280">
        <v>18.75</v>
      </c>
      <c r="T280">
        <v>74.61</v>
      </c>
      <c r="U280">
        <v>0</v>
      </c>
      <c r="V280">
        <v>0</v>
      </c>
      <c r="W280" t="s">
        <v>1103</v>
      </c>
      <c r="X280">
        <v>1</v>
      </c>
      <c r="Z280" s="1" t="s">
        <v>1025</v>
      </c>
      <c r="AB280" t="str">
        <f>Special[[#This Row],[服装]]&amp;Special[[#This Row],[名前]]&amp;Special[[#This Row],[レアリティ]]</f>
        <v>ユニフォーム夜久衛輔ICONIC</v>
      </c>
      <c r="AC280">
        <f>IF((A279&amp;L279&amp;M279)&lt;&gt;(Special[[#This Row],[No]]&amp;L280&amp;M280),1,IF(Special[[#This Row],[追加属性]]="",1,0))</f>
        <v>1</v>
      </c>
    </row>
    <row r="281" spans="1:29" x14ac:dyDescent="0.25">
      <c r="A281">
        <f>VLOOKUP(Special[[#This Row],[No用]],SetNo[[No.用]:[vlookup 用]],2,FALSE)</f>
        <v>106</v>
      </c>
      <c r="B281">
        <f>IF(ROW()=2,1,IF(A280&lt;&gt;Special[[#This Row],[No]],1,IF(Special[[#This Row],[枝番用]]=0,B280,B280+1)))</f>
        <v>2</v>
      </c>
      <c r="C281">
        <f>IF(ROW()=2,1,IF(Special[[#This Row],[枝番用]]=1,1,C280+1))</f>
        <v>1</v>
      </c>
      <c r="D281" t="s">
        <v>108</v>
      </c>
      <c r="E281" t="s">
        <v>42</v>
      </c>
      <c r="F281" t="s">
        <v>24</v>
      </c>
      <c r="G281" t="s">
        <v>21</v>
      </c>
      <c r="H281" t="s">
        <v>27</v>
      </c>
      <c r="I281" t="s">
        <v>71</v>
      </c>
      <c r="J281">
        <v>1</v>
      </c>
      <c r="K281" t="s">
        <v>248</v>
      </c>
      <c r="L281" t="s">
        <v>195</v>
      </c>
      <c r="M281" t="s">
        <v>173</v>
      </c>
      <c r="N281">
        <v>32</v>
      </c>
      <c r="O281">
        <v>0</v>
      </c>
      <c r="P281">
        <v>0</v>
      </c>
      <c r="Q281">
        <v>0</v>
      </c>
      <c r="R281" s="1" t="s">
        <v>586</v>
      </c>
      <c r="S281">
        <v>16.8</v>
      </c>
      <c r="T281">
        <v>58.94</v>
      </c>
      <c r="U281">
        <v>0</v>
      </c>
      <c r="V281">
        <v>0</v>
      </c>
      <c r="W281" t="s">
        <v>916</v>
      </c>
      <c r="X281">
        <v>1</v>
      </c>
      <c r="Z281" s="1" t="s">
        <v>1025</v>
      </c>
      <c r="AB281" t="str">
        <f>Special[[#This Row],[服装]]&amp;Special[[#This Row],[名前]]&amp;Special[[#This Row],[レアリティ]]</f>
        <v>ユニフォーム夜久衛輔ICONIC</v>
      </c>
      <c r="AC281">
        <f>IF((A279&amp;L279&amp;M279)&lt;&gt;(Special[[#This Row],[No]]&amp;L281&amp;M281),1,IF(Special[[#This Row],[追加属性]]="",1,0))</f>
        <v>1</v>
      </c>
    </row>
    <row r="282" spans="1:29" x14ac:dyDescent="0.25">
      <c r="A282">
        <f>VLOOKUP(Special[[#This Row],[No用]],SetNo[[No.用]:[vlookup 用]],2,FALSE)</f>
        <v>107</v>
      </c>
      <c r="B282">
        <f>IF(ROW()=2,1,IF(A281&lt;&gt;Special[[#This Row],[No]],1,IF(Special[[#This Row],[枝番用]]=0,B281,B281+1)))</f>
        <v>1</v>
      </c>
      <c r="C282">
        <f>IF(ROW()=2,1,IF(Special[[#This Row],[枝番用]]=1,1,C281+1))</f>
        <v>1</v>
      </c>
      <c r="D282" s="1" t="s">
        <v>604</v>
      </c>
      <c r="E282" s="1" t="s">
        <v>42</v>
      </c>
      <c r="F282" s="1" t="s">
        <v>77</v>
      </c>
      <c r="G282" s="1" t="s">
        <v>21</v>
      </c>
      <c r="H282" s="1" t="s">
        <v>27</v>
      </c>
      <c r="I282" s="1" t="s">
        <v>71</v>
      </c>
      <c r="J282">
        <v>1</v>
      </c>
      <c r="K282" t="s">
        <v>248</v>
      </c>
      <c r="L282" t="s">
        <v>195</v>
      </c>
      <c r="M282" t="s">
        <v>173</v>
      </c>
      <c r="N282">
        <v>32</v>
      </c>
      <c r="O282">
        <v>0</v>
      </c>
      <c r="P282">
        <v>0</v>
      </c>
      <c r="Q282">
        <v>0</v>
      </c>
      <c r="S282">
        <v>18.75</v>
      </c>
      <c r="T282">
        <v>74.61</v>
      </c>
      <c r="U282">
        <v>0</v>
      </c>
      <c r="V282">
        <v>0</v>
      </c>
      <c r="W282" t="s">
        <v>1103</v>
      </c>
      <c r="X282">
        <v>1</v>
      </c>
      <c r="Z282" s="1" t="s">
        <v>1025</v>
      </c>
      <c r="AB282" t="str">
        <f>Special[[#This Row],[服装]]&amp;Special[[#This Row],[名前]]&amp;Special[[#This Row],[レアリティ]]</f>
        <v>1周年夜久衛輔ICONIC</v>
      </c>
      <c r="AC282">
        <f>IF((A281&amp;L281&amp;M281)&lt;&gt;(Special[[#This Row],[No]]&amp;L282&amp;M282),1,IF(Special[[#This Row],[追加属性]]="",1,0))</f>
        <v>1</v>
      </c>
    </row>
    <row r="283" spans="1:29" x14ac:dyDescent="0.25">
      <c r="A283">
        <f>VLOOKUP(Special[[#This Row],[No用]],SetNo[[No.用]:[vlookup 用]],2,FALSE)</f>
        <v>107</v>
      </c>
      <c r="B283">
        <f>IF(ROW()=2,1,IF(A282&lt;&gt;Special[[#This Row],[No]],1,IF(Special[[#This Row],[枝番用]]=0,B282,B282+1)))</f>
        <v>2</v>
      </c>
      <c r="C283">
        <f>IF(ROW()=2,1,IF(Special[[#This Row],[枝番用]]=1,1,C282+1))</f>
        <v>1</v>
      </c>
      <c r="D283" s="1" t="s">
        <v>604</v>
      </c>
      <c r="E283" s="1" t="s">
        <v>42</v>
      </c>
      <c r="F283" s="1" t="s">
        <v>77</v>
      </c>
      <c r="G283" s="1" t="s">
        <v>21</v>
      </c>
      <c r="H283" s="1" t="s">
        <v>27</v>
      </c>
      <c r="I283" s="1" t="s">
        <v>71</v>
      </c>
      <c r="J283">
        <v>1</v>
      </c>
      <c r="K283" t="s">
        <v>248</v>
      </c>
      <c r="L283" t="s">
        <v>195</v>
      </c>
      <c r="M283" t="s">
        <v>173</v>
      </c>
      <c r="N283">
        <v>32</v>
      </c>
      <c r="O283">
        <v>0</v>
      </c>
      <c r="P283">
        <v>0</v>
      </c>
      <c r="Q283">
        <v>0</v>
      </c>
      <c r="R283" s="1" t="s">
        <v>586</v>
      </c>
      <c r="S283">
        <v>16.8</v>
      </c>
      <c r="T283">
        <v>58.94</v>
      </c>
      <c r="U283">
        <v>0</v>
      </c>
      <c r="V283">
        <v>0</v>
      </c>
      <c r="W283" t="s">
        <v>916</v>
      </c>
      <c r="X283">
        <v>1</v>
      </c>
      <c r="Z283" s="1" t="s">
        <v>1025</v>
      </c>
      <c r="AB283" t="str">
        <f>Special[[#This Row],[服装]]&amp;Special[[#This Row],[名前]]&amp;Special[[#This Row],[レアリティ]]</f>
        <v>1周年夜久衛輔ICONIC</v>
      </c>
      <c r="AC283">
        <f>IF((A281&amp;L281&amp;M281)&lt;&gt;(Special[[#This Row],[No]]&amp;L283&amp;M283),1,IF(Special[[#This Row],[追加属性]]="",1,0))</f>
        <v>1</v>
      </c>
    </row>
    <row r="284" spans="1:29" x14ac:dyDescent="0.25">
      <c r="A284">
        <f>VLOOKUP(Special[[#This Row],[No用]],SetNo[[No.用]:[vlookup 用]],2,FALSE)</f>
        <v>108</v>
      </c>
      <c r="B284">
        <f>IF(ROW()=2,1,IF(A283&lt;&gt;Special[[#This Row],[No]],1,IF(Special[[#This Row],[枝番用]]=0,B283,B283+1)))</f>
        <v>1</v>
      </c>
      <c r="C284">
        <f>IF(ROW()=2,1,IF(Special[[#This Row],[枝番用]]=1,1,C283+1))</f>
        <v>1</v>
      </c>
      <c r="D284" s="1" t="s">
        <v>701</v>
      </c>
      <c r="E284" s="1" t="s">
        <v>42</v>
      </c>
      <c r="F284" s="1" t="s">
        <v>73</v>
      </c>
      <c r="G284" s="1" t="s">
        <v>21</v>
      </c>
      <c r="H284" s="1" t="s">
        <v>27</v>
      </c>
      <c r="I284" s="1" t="s">
        <v>71</v>
      </c>
      <c r="J284">
        <v>1</v>
      </c>
      <c r="K284" t="s">
        <v>248</v>
      </c>
      <c r="L284" s="1" t="s">
        <v>195</v>
      </c>
      <c r="M284" s="1" t="s">
        <v>173</v>
      </c>
      <c r="N284">
        <v>32</v>
      </c>
      <c r="O284">
        <v>0</v>
      </c>
      <c r="P284">
        <v>0</v>
      </c>
      <c r="Q284">
        <v>0</v>
      </c>
      <c r="R284" s="1"/>
      <c r="S284">
        <v>18.75</v>
      </c>
      <c r="T284">
        <v>74.61</v>
      </c>
      <c r="U284">
        <v>0</v>
      </c>
      <c r="V284">
        <v>0</v>
      </c>
      <c r="W284" t="s">
        <v>1103</v>
      </c>
      <c r="X284">
        <v>1</v>
      </c>
      <c r="Z284" s="1" t="s">
        <v>1025</v>
      </c>
      <c r="AB284" t="str">
        <f>Special[[#This Row],[服装]]&amp;Special[[#This Row],[名前]]&amp;Special[[#This Row],[レアリティ]]</f>
        <v>花火夜久衛輔ICONIC</v>
      </c>
      <c r="AC284">
        <f>IF((A283&amp;L283&amp;M283)&lt;&gt;(Special[[#This Row],[No]]&amp;L284&amp;M284),1,IF(Special[[#This Row],[追加属性]]="",1,0))</f>
        <v>1</v>
      </c>
    </row>
    <row r="285" spans="1:29" x14ac:dyDescent="0.25">
      <c r="A285">
        <f>VLOOKUP(Special[[#This Row],[No用]],SetNo[[No.用]:[vlookup 用]],2,FALSE)</f>
        <v>108</v>
      </c>
      <c r="B285">
        <f>IF(ROW()=2,1,IF(A284&lt;&gt;Special[[#This Row],[No]],1,IF(Special[[#This Row],[枝番用]]=0,B284,B284+1)))</f>
        <v>2</v>
      </c>
      <c r="C285">
        <f>IF(ROW()=2,1,IF(Special[[#This Row],[枝番用]]=1,1,C284+1))</f>
        <v>1</v>
      </c>
      <c r="D285" s="1" t="s">
        <v>701</v>
      </c>
      <c r="E285" s="1" t="s">
        <v>42</v>
      </c>
      <c r="F285" s="1" t="s">
        <v>73</v>
      </c>
      <c r="G285" s="1" t="s">
        <v>21</v>
      </c>
      <c r="H285" s="1" t="s">
        <v>27</v>
      </c>
      <c r="I285" s="1" t="s">
        <v>71</v>
      </c>
      <c r="J285">
        <v>1</v>
      </c>
      <c r="K285" t="s">
        <v>248</v>
      </c>
      <c r="L285" s="1" t="s">
        <v>195</v>
      </c>
      <c r="M285" s="1" t="s">
        <v>173</v>
      </c>
      <c r="N285">
        <v>32</v>
      </c>
      <c r="O285">
        <v>0</v>
      </c>
      <c r="P285">
        <v>0</v>
      </c>
      <c r="Q285">
        <v>0</v>
      </c>
      <c r="R285" t="s">
        <v>1098</v>
      </c>
      <c r="S285">
        <v>16.8</v>
      </c>
      <c r="T285">
        <v>58.94</v>
      </c>
      <c r="U285">
        <v>0</v>
      </c>
      <c r="V285">
        <v>0</v>
      </c>
      <c r="W285" t="s">
        <v>916</v>
      </c>
      <c r="X285">
        <v>1</v>
      </c>
      <c r="Z285" s="1" t="s">
        <v>1025</v>
      </c>
      <c r="AB285" t="str">
        <f>Special[[#This Row],[服装]]&amp;Special[[#This Row],[名前]]&amp;Special[[#This Row],[レアリティ]]</f>
        <v>花火夜久衛輔ICONIC</v>
      </c>
      <c r="AC285">
        <f>IF((A283&amp;L283&amp;M283)&lt;&gt;(Special[[#This Row],[No]]&amp;L285&amp;M285),1,IF(Special[[#This Row],[追加属性]]="",1,0))</f>
        <v>1</v>
      </c>
    </row>
    <row r="286" spans="1:29" x14ac:dyDescent="0.25">
      <c r="A286">
        <f>VLOOKUP(Special[[#This Row],[No用]],SetNo[[No.用]:[vlookup 用]],2,FALSE)</f>
        <v>108</v>
      </c>
      <c r="B286">
        <f>IF(ROW()=2,1,IF(A285&lt;&gt;Special[[#This Row],[No]],1,IF(Special[[#This Row],[枝番用]]=0,B285,B285+1)))</f>
        <v>3</v>
      </c>
      <c r="C286">
        <f>IF(ROW()=2,1,IF(Special[[#This Row],[枝番用]]=1,1,C285+1))</f>
        <v>1</v>
      </c>
      <c r="D286" s="1" t="s">
        <v>701</v>
      </c>
      <c r="E286" s="1" t="s">
        <v>42</v>
      </c>
      <c r="F286" s="1" t="s">
        <v>73</v>
      </c>
      <c r="G286" s="1" t="s">
        <v>21</v>
      </c>
      <c r="H286" s="1" t="s">
        <v>27</v>
      </c>
      <c r="I286" s="1" t="s">
        <v>71</v>
      </c>
      <c r="J286">
        <v>1</v>
      </c>
      <c r="K286" t="s">
        <v>248</v>
      </c>
      <c r="L286" s="1" t="s">
        <v>586</v>
      </c>
      <c r="M286" s="1" t="s">
        <v>224</v>
      </c>
      <c r="N286">
        <v>44</v>
      </c>
      <c r="O286">
        <v>0</v>
      </c>
      <c r="P286">
        <v>54</v>
      </c>
      <c r="Q286">
        <v>0</v>
      </c>
      <c r="R286" s="1"/>
      <c r="S286">
        <v>3.35</v>
      </c>
      <c r="T286">
        <v>20.010000000000002</v>
      </c>
      <c r="U286">
        <v>5</v>
      </c>
      <c r="V286">
        <v>30.48</v>
      </c>
      <c r="W286" s="1" t="s">
        <v>918</v>
      </c>
      <c r="X286">
        <v>2</v>
      </c>
      <c r="AA286" s="1" t="s">
        <v>1356</v>
      </c>
      <c r="AB286" t="str">
        <f>Special[[#This Row],[服装]]&amp;Special[[#This Row],[名前]]&amp;Special[[#This Row],[レアリティ]]</f>
        <v>花火夜久衛輔ICONIC</v>
      </c>
      <c r="AC286">
        <f>IF((A285&amp;L285&amp;M285)&lt;&gt;(Special[[#This Row],[No]]&amp;L286&amp;M286),1,IF(Special[[#This Row],[追加属性]]="",1,0))</f>
        <v>1</v>
      </c>
    </row>
    <row r="287" spans="1:29" x14ac:dyDescent="0.25">
      <c r="A287">
        <f>VLOOKUP(Special[[#This Row],[No用]],SetNo[[No.用]:[vlookup 用]],2,FALSE)</f>
        <v>108</v>
      </c>
      <c r="B287">
        <f>IF(ROW()=2,1,IF(A286&lt;&gt;Special[[#This Row],[No]],1,IF(Special[[#This Row],[枝番用]]=0,B286,B286+1)))</f>
        <v>3</v>
      </c>
      <c r="C287">
        <f>IF(ROW()=2,1,IF(Special[[#This Row],[枝番用]]=1,1,C286+1))</f>
        <v>2</v>
      </c>
      <c r="D287" s="1" t="s">
        <v>701</v>
      </c>
      <c r="E287" s="1" t="s">
        <v>42</v>
      </c>
      <c r="F287" s="1" t="s">
        <v>73</v>
      </c>
      <c r="G287" s="1" t="s">
        <v>21</v>
      </c>
      <c r="H287" s="1" t="s">
        <v>27</v>
      </c>
      <c r="I287" s="1" t="s">
        <v>71</v>
      </c>
      <c r="J287">
        <v>1</v>
      </c>
      <c r="K287" t="s">
        <v>248</v>
      </c>
      <c r="L287" s="1" t="s">
        <v>586</v>
      </c>
      <c r="M287" s="1" t="s">
        <v>224</v>
      </c>
      <c r="N287">
        <v>44</v>
      </c>
      <c r="O287">
        <v>0</v>
      </c>
      <c r="P287">
        <v>54</v>
      </c>
      <c r="Q287">
        <v>0</v>
      </c>
      <c r="R287" s="1" t="s">
        <v>553</v>
      </c>
      <c r="S287">
        <v>7</v>
      </c>
      <c r="T287">
        <v>13.86</v>
      </c>
      <c r="U287">
        <v>10.5</v>
      </c>
      <c r="V287">
        <v>20.79</v>
      </c>
      <c r="W287" s="1" t="s">
        <v>918</v>
      </c>
      <c r="X287">
        <v>0</v>
      </c>
      <c r="AA287" s="1" t="s">
        <v>1356</v>
      </c>
      <c r="AB287" t="str">
        <f>Special[[#This Row],[服装]]&amp;Special[[#This Row],[名前]]&amp;Special[[#This Row],[レアリティ]]</f>
        <v>花火夜久衛輔ICONIC</v>
      </c>
      <c r="AC287">
        <f>IF((A286&amp;L286&amp;M286)&lt;&gt;(Special[[#This Row],[No]]&amp;L287&amp;M287),1,IF(Special[[#This Row],[追加属性]]="",1,0))</f>
        <v>0</v>
      </c>
    </row>
    <row r="288" spans="1:29" x14ac:dyDescent="0.25">
      <c r="A288">
        <f>VLOOKUP(Special[[#This Row],[No用]],SetNo[[No.用]:[vlookup 用]],2,FALSE)</f>
        <v>109</v>
      </c>
      <c r="B288">
        <f>IF(ROW()=2,1,IF(A287&lt;&gt;Special[[#This Row],[No]],1,IF(Special[[#This Row],[枝番用]]=0,B287,B287+1)))</f>
        <v>1</v>
      </c>
      <c r="C288">
        <f>IF(ROW()=2,1,IF(Special[[#This Row],[枝番用]]=1,1,C287+1))</f>
        <v>1</v>
      </c>
      <c r="D288" s="1" t="s">
        <v>871</v>
      </c>
      <c r="E288" s="1" t="s">
        <v>42</v>
      </c>
      <c r="F288" s="1" t="s">
        <v>90</v>
      </c>
      <c r="G288" s="1" t="s">
        <v>80</v>
      </c>
      <c r="H288" s="1" t="s">
        <v>27</v>
      </c>
      <c r="I288" s="1" t="s">
        <v>71</v>
      </c>
      <c r="J288">
        <v>1</v>
      </c>
      <c r="K288" t="s">
        <v>248</v>
      </c>
      <c r="L288" s="1" t="s">
        <v>195</v>
      </c>
      <c r="M288" s="1" t="s">
        <v>224</v>
      </c>
      <c r="N288">
        <v>45</v>
      </c>
      <c r="O288">
        <v>0</v>
      </c>
      <c r="P288">
        <v>55</v>
      </c>
      <c r="Q288">
        <v>0</v>
      </c>
      <c r="S288">
        <v>70</v>
      </c>
      <c r="T288">
        <v>84.7</v>
      </c>
      <c r="U288">
        <v>80</v>
      </c>
      <c r="V288">
        <v>94.7</v>
      </c>
      <c r="W288" s="1" t="s">
        <v>849</v>
      </c>
      <c r="X288">
        <v>1</v>
      </c>
      <c r="Z288" s="1" t="s">
        <v>1025</v>
      </c>
      <c r="AA288" s="1" t="s">
        <v>1111</v>
      </c>
      <c r="AB288" t="str">
        <f>Special[[#This Row],[服装]]&amp;Special[[#This Row],[名前]]&amp;Special[[#This Row],[レアリティ]]</f>
        <v>2周年夜久衛輔ICONIC</v>
      </c>
      <c r="AC288">
        <f>IF((A287&amp;L287&amp;M287)&lt;&gt;(Special[[#This Row],[No]]&amp;L288&amp;M288),1,IF(Special[[#This Row],[追加属性]]="",1,0))</f>
        <v>1</v>
      </c>
    </row>
    <row r="289" spans="1:29" x14ac:dyDescent="0.25">
      <c r="A289">
        <f>VLOOKUP(Special[[#This Row],[No用]],SetNo[[No.用]:[vlookup 用]],2,FALSE)</f>
        <v>109</v>
      </c>
      <c r="B289">
        <f>IF(ROW()=2,1,IF(A288&lt;&gt;Special[[#This Row],[No]],1,IF(Special[[#This Row],[枝番用]]=0,B288,B288+1)))</f>
        <v>1</v>
      </c>
      <c r="C289">
        <f>IF(ROW()=2,1,IF(Special[[#This Row],[枝番用]]=1,1,C288+1))</f>
        <v>2</v>
      </c>
      <c r="D289" s="1" t="s">
        <v>871</v>
      </c>
      <c r="E289" s="1" t="s">
        <v>42</v>
      </c>
      <c r="F289" s="1" t="s">
        <v>90</v>
      </c>
      <c r="G289" s="1" t="s">
        <v>80</v>
      </c>
      <c r="H289" s="1" t="s">
        <v>27</v>
      </c>
      <c r="I289" s="1" t="s">
        <v>71</v>
      </c>
      <c r="J289">
        <v>1</v>
      </c>
      <c r="K289" t="s">
        <v>248</v>
      </c>
      <c r="L289" s="1" t="s">
        <v>195</v>
      </c>
      <c r="M289" s="1" t="s">
        <v>224</v>
      </c>
      <c r="N289">
        <v>45</v>
      </c>
      <c r="O289">
        <v>0</v>
      </c>
      <c r="P289">
        <v>55</v>
      </c>
      <c r="Q289">
        <v>0</v>
      </c>
      <c r="R289" s="1" t="s">
        <v>586</v>
      </c>
      <c r="S289">
        <v>16.8</v>
      </c>
      <c r="T289">
        <v>58.94</v>
      </c>
      <c r="U289">
        <v>20</v>
      </c>
      <c r="V289">
        <v>69.98</v>
      </c>
      <c r="W289" s="1" t="s">
        <v>852</v>
      </c>
      <c r="X289">
        <v>1</v>
      </c>
      <c r="Z289" s="1" t="s">
        <v>1025</v>
      </c>
      <c r="AA289" s="1" t="s">
        <v>1111</v>
      </c>
      <c r="AB289" t="str">
        <f>Special[[#This Row],[服装]]&amp;Special[[#This Row],[名前]]&amp;Special[[#This Row],[レアリティ]]</f>
        <v>2周年夜久衛輔ICONIC</v>
      </c>
      <c r="AC289">
        <f>IF((A288&amp;L288&amp;M288)&lt;&gt;(Special[[#This Row],[No]]&amp;L289&amp;M289),1,IF(Special[[#This Row],[追加属性]]="",1,0))</f>
        <v>0</v>
      </c>
    </row>
    <row r="290" spans="1:29" x14ac:dyDescent="0.25">
      <c r="A290">
        <f>VLOOKUP(Special[[#This Row],[No用]],SetNo[[No.用]:[vlookup 用]],2,FALSE)</f>
        <v>109</v>
      </c>
      <c r="B290">
        <f>IF(ROW()=2,1,IF(A289&lt;&gt;Special[[#This Row],[No]],1,IF(Special[[#This Row],[枝番用]]=0,B289,B289+1)))</f>
        <v>2</v>
      </c>
      <c r="C290">
        <f>IF(ROW()=2,1,IF(Special[[#This Row],[枝番用]]=1,1,C289+1))</f>
        <v>1</v>
      </c>
      <c r="D290" s="1" t="s">
        <v>871</v>
      </c>
      <c r="E290" s="1" t="s">
        <v>42</v>
      </c>
      <c r="F290" s="1" t="s">
        <v>90</v>
      </c>
      <c r="G290" s="1" t="s">
        <v>80</v>
      </c>
      <c r="H290" s="1" t="s">
        <v>27</v>
      </c>
      <c r="I290" s="1" t="s">
        <v>71</v>
      </c>
      <c r="J290">
        <v>1</v>
      </c>
      <c r="K290" t="s">
        <v>248</v>
      </c>
      <c r="L290" s="1" t="s">
        <v>586</v>
      </c>
      <c r="M290" s="1" t="s">
        <v>224</v>
      </c>
      <c r="N290">
        <v>45</v>
      </c>
      <c r="O290">
        <v>0</v>
      </c>
      <c r="P290">
        <v>55</v>
      </c>
      <c r="Q290">
        <v>0</v>
      </c>
      <c r="S290">
        <v>3.35</v>
      </c>
      <c r="T290">
        <v>20.010000000000002</v>
      </c>
      <c r="U290">
        <v>5</v>
      </c>
      <c r="V290">
        <v>30.48</v>
      </c>
      <c r="W290" s="1" t="s">
        <v>852</v>
      </c>
      <c r="X290">
        <v>2</v>
      </c>
      <c r="AA290" s="1" t="s">
        <v>1356</v>
      </c>
      <c r="AB290" t="str">
        <f>Special[[#This Row],[服装]]&amp;Special[[#This Row],[名前]]&amp;Special[[#This Row],[レアリティ]]</f>
        <v>2周年夜久衛輔ICONIC</v>
      </c>
      <c r="AC290">
        <f>IF((A289&amp;L289&amp;M289)&lt;&gt;(Special[[#This Row],[No]]&amp;L290&amp;M290),1,IF(Special[[#This Row],[追加属性]]="",1,0))</f>
        <v>1</v>
      </c>
    </row>
    <row r="291" spans="1:29" x14ac:dyDescent="0.25">
      <c r="A291">
        <f>VLOOKUP(Special[[#This Row],[No用]],SetNo[[No.用]:[vlookup 用]],2,FALSE)</f>
        <v>109</v>
      </c>
      <c r="B291">
        <f>IF(ROW()=2,1,IF(A290&lt;&gt;Special[[#This Row],[No]],1,IF(Special[[#This Row],[枝番用]]=0,B290,B290+1)))</f>
        <v>2</v>
      </c>
      <c r="C291">
        <f>IF(ROW()=2,1,IF(Special[[#This Row],[枝番用]]=1,1,C290+1))</f>
        <v>2</v>
      </c>
      <c r="D291" s="1" t="s">
        <v>871</v>
      </c>
      <c r="E291" s="1" t="s">
        <v>42</v>
      </c>
      <c r="F291" s="1" t="s">
        <v>90</v>
      </c>
      <c r="G291" s="1" t="s">
        <v>80</v>
      </c>
      <c r="H291" s="1" t="s">
        <v>27</v>
      </c>
      <c r="I291" s="1" t="s">
        <v>71</v>
      </c>
      <c r="J291">
        <v>1</v>
      </c>
      <c r="K291" t="s">
        <v>248</v>
      </c>
      <c r="L291" s="1" t="s">
        <v>885</v>
      </c>
      <c r="M291" s="1" t="s">
        <v>224</v>
      </c>
      <c r="N291">
        <v>45</v>
      </c>
      <c r="O291">
        <v>0</v>
      </c>
      <c r="P291">
        <v>55</v>
      </c>
      <c r="Q291">
        <v>0</v>
      </c>
      <c r="R291" s="1" t="s">
        <v>553</v>
      </c>
      <c r="S291">
        <v>7</v>
      </c>
      <c r="T291">
        <v>13.86</v>
      </c>
      <c r="U291">
        <v>10.050000000000001</v>
      </c>
      <c r="V291">
        <v>20.79</v>
      </c>
      <c r="W291" s="1" t="s">
        <v>852</v>
      </c>
      <c r="X291">
        <v>0</v>
      </c>
      <c r="AA291" s="1" t="s">
        <v>1356</v>
      </c>
      <c r="AB291" t="str">
        <f>Special[[#This Row],[服装]]&amp;Special[[#This Row],[名前]]&amp;Special[[#This Row],[レアリティ]]</f>
        <v>2周年夜久衛輔ICONIC</v>
      </c>
      <c r="AC291">
        <f>IF((A290&amp;L290&amp;M290)&lt;&gt;(Special[[#This Row],[No]]&amp;L291&amp;M291),1,IF(Special[[#This Row],[追加属性]]="",1,0))</f>
        <v>0</v>
      </c>
    </row>
    <row r="292" spans="1:29" x14ac:dyDescent="0.25">
      <c r="A292">
        <f>VLOOKUP(Special[[#This Row],[No用]],SetNo[[No.用]:[vlookup 用]],2,FALSE)</f>
        <v>110</v>
      </c>
      <c r="B292">
        <f>IF(ROW()=2,1,IF(A291&lt;&gt;Special[[#This Row],[No]],1,IF(Special[[#This Row],[枝番用]]=0,B291,B291+1)))</f>
        <v>1</v>
      </c>
      <c r="C292">
        <f>IF(ROW()=2,1,IF(Special[[#This Row],[枝番用]]=1,1,C291+1))</f>
        <v>1</v>
      </c>
      <c r="D292" s="1" t="s">
        <v>953</v>
      </c>
      <c r="E292" s="1" t="s">
        <v>42</v>
      </c>
      <c r="F292" s="1" t="s">
        <v>77</v>
      </c>
      <c r="G292" s="1" t="s">
        <v>21</v>
      </c>
      <c r="H292" s="1" t="s">
        <v>27</v>
      </c>
      <c r="I292" s="1" t="s">
        <v>71</v>
      </c>
      <c r="J292">
        <v>1</v>
      </c>
      <c r="K292" t="s">
        <v>248</v>
      </c>
      <c r="L292" s="1" t="s">
        <v>955</v>
      </c>
      <c r="M292" s="1" t="s">
        <v>178</v>
      </c>
      <c r="N292">
        <v>15</v>
      </c>
      <c r="O292">
        <v>0</v>
      </c>
      <c r="P292">
        <v>0</v>
      </c>
      <c r="Q292">
        <v>0</v>
      </c>
      <c r="R292" s="1"/>
      <c r="S292">
        <v>9.26</v>
      </c>
      <c r="T292">
        <v>56.3</v>
      </c>
      <c r="W292" s="1" t="s">
        <v>843</v>
      </c>
      <c r="X292">
        <v>1</v>
      </c>
      <c r="AB292" t="str">
        <f>Special[[#This Row],[服装]]&amp;Special[[#This Row],[名前]]&amp;Special[[#This Row],[レアリティ]]</f>
        <v>水着2夜久衛輔ICONIC</v>
      </c>
      <c r="AC292">
        <f>IF((A291&amp;L291&amp;M291)&lt;&gt;(Special[[#This Row],[No]]&amp;L292&amp;M292),1,IF(Special[[#This Row],[追加属性]]="",1,0))</f>
        <v>1</v>
      </c>
    </row>
    <row r="293" spans="1:29" x14ac:dyDescent="0.25">
      <c r="A293">
        <f>VLOOKUP(Special[[#This Row],[No用]],SetNo[[No.用]:[vlookup 用]],2,FALSE)</f>
        <v>110</v>
      </c>
      <c r="B293">
        <f>IF(ROW()=2,1,IF(A292&lt;&gt;Special[[#This Row],[No]],1,IF(Special[[#This Row],[枝番用]]=0,B292,B292+1)))</f>
        <v>2</v>
      </c>
      <c r="C293">
        <f>IF(ROW()=2,1,IF(Special[[#This Row],[枝番用]]=1,1,C292+1))</f>
        <v>1</v>
      </c>
      <c r="D293" s="1" t="s">
        <v>953</v>
      </c>
      <c r="E293" s="1" t="s">
        <v>42</v>
      </c>
      <c r="F293" s="1" t="s">
        <v>77</v>
      </c>
      <c r="G293" s="1" t="s">
        <v>21</v>
      </c>
      <c r="H293" s="1" t="s">
        <v>27</v>
      </c>
      <c r="I293" s="1" t="s">
        <v>71</v>
      </c>
      <c r="J293">
        <v>1</v>
      </c>
      <c r="K293" t="s">
        <v>248</v>
      </c>
      <c r="L293" s="1" t="s">
        <v>195</v>
      </c>
      <c r="M293" s="1" t="s">
        <v>224</v>
      </c>
      <c r="N293">
        <v>45</v>
      </c>
      <c r="O293">
        <v>0</v>
      </c>
      <c r="P293">
        <v>55</v>
      </c>
      <c r="Q293">
        <v>0</v>
      </c>
      <c r="R293" s="1"/>
      <c r="S293">
        <v>70</v>
      </c>
      <c r="T293">
        <v>84.7</v>
      </c>
      <c r="U293">
        <v>80</v>
      </c>
      <c r="V293">
        <v>94.7</v>
      </c>
      <c r="W293" s="1" t="s">
        <v>1107</v>
      </c>
      <c r="X293">
        <v>1</v>
      </c>
      <c r="Z293" s="1" t="s">
        <v>1025</v>
      </c>
      <c r="AA293" s="1" t="s">
        <v>1111</v>
      </c>
      <c r="AB293" t="str">
        <f>Special[[#This Row],[服装]]&amp;Special[[#This Row],[名前]]&amp;Special[[#This Row],[レアリティ]]</f>
        <v>水着2夜久衛輔ICONIC</v>
      </c>
      <c r="AC293">
        <f>IF((A292&amp;L292&amp;M292)&lt;&gt;(Special[[#This Row],[No]]&amp;L293&amp;M293),1,IF(Special[[#This Row],[追加属性]]="",1,0))</f>
        <v>1</v>
      </c>
    </row>
    <row r="294" spans="1:29" x14ac:dyDescent="0.25">
      <c r="A294">
        <f>VLOOKUP(Special[[#This Row],[No用]],SetNo[[No.用]:[vlookup 用]],2,FALSE)</f>
        <v>110</v>
      </c>
      <c r="B294">
        <f>IF(ROW()=2,1,IF(A293&lt;&gt;Special[[#This Row],[No]],1,IF(Special[[#This Row],[枝番用]]=0,B293,B293+1)))</f>
        <v>2</v>
      </c>
      <c r="C294">
        <f>IF(ROW()=2,1,IF(Special[[#This Row],[枝番用]]=1,1,C293+1))</f>
        <v>2</v>
      </c>
      <c r="D294" s="1" t="s">
        <v>953</v>
      </c>
      <c r="E294" s="1" t="s">
        <v>42</v>
      </c>
      <c r="F294" s="1" t="s">
        <v>77</v>
      </c>
      <c r="G294" s="1" t="s">
        <v>21</v>
      </c>
      <c r="H294" s="1" t="s">
        <v>27</v>
      </c>
      <c r="I294" s="1" t="s">
        <v>71</v>
      </c>
      <c r="J294">
        <v>1</v>
      </c>
      <c r="K294" t="s">
        <v>248</v>
      </c>
      <c r="L294" s="1" t="s">
        <v>195</v>
      </c>
      <c r="M294" s="1" t="s">
        <v>224</v>
      </c>
      <c r="N294">
        <v>45</v>
      </c>
      <c r="O294">
        <v>0</v>
      </c>
      <c r="P294">
        <v>55</v>
      </c>
      <c r="Q294">
        <v>0</v>
      </c>
      <c r="R294" s="1" t="s">
        <v>586</v>
      </c>
      <c r="S294">
        <v>16.8</v>
      </c>
      <c r="T294">
        <v>58.94</v>
      </c>
      <c r="U294">
        <v>20</v>
      </c>
      <c r="V294">
        <v>69.98</v>
      </c>
      <c r="W294" s="1" t="s">
        <v>918</v>
      </c>
      <c r="X294">
        <v>1</v>
      </c>
      <c r="Z294" s="1" t="s">
        <v>1025</v>
      </c>
      <c r="AA294" s="1" t="s">
        <v>1111</v>
      </c>
      <c r="AB294" t="str">
        <f>Special[[#This Row],[服装]]&amp;Special[[#This Row],[名前]]&amp;Special[[#This Row],[レアリティ]]</f>
        <v>水着2夜久衛輔ICONIC</v>
      </c>
      <c r="AC294">
        <f>IF((A293&amp;L293&amp;M293)&lt;&gt;(Special[[#This Row],[No]]&amp;L294&amp;M294),1,IF(Special[[#This Row],[追加属性]]="",1,0))</f>
        <v>0</v>
      </c>
    </row>
    <row r="295" spans="1:29" x14ac:dyDescent="0.25">
      <c r="A295">
        <f>VLOOKUP(Special[[#This Row],[No用]],SetNo[[No.用]:[vlookup 用]],2,FALSE)</f>
        <v>111</v>
      </c>
      <c r="B295">
        <f>IF(ROW()=2,1,IF(A294&lt;&gt;Special[[#This Row],[No]],1,IF(Special[[#This Row],[枝番用]]=0,B294,B294+1)))</f>
        <v>1</v>
      </c>
      <c r="C295">
        <f>IF(ROW()=2,1,IF(Special[[#This Row],[枝番用]]=1,1,C294+1))</f>
        <v>1</v>
      </c>
      <c r="D295" s="1" t="s">
        <v>1183</v>
      </c>
      <c r="E295" s="1" t="s">
        <v>42</v>
      </c>
      <c r="F295" s="1" t="s">
        <v>73</v>
      </c>
      <c r="G295" s="1" t="s">
        <v>80</v>
      </c>
      <c r="H295" s="1" t="s">
        <v>27</v>
      </c>
      <c r="I295" s="1" t="s">
        <v>71</v>
      </c>
      <c r="J295">
        <v>1</v>
      </c>
      <c r="K295" t="s">
        <v>248</v>
      </c>
      <c r="L295" s="1" t="s">
        <v>591</v>
      </c>
      <c r="M295" s="1" t="s">
        <v>178</v>
      </c>
      <c r="N295">
        <v>18</v>
      </c>
      <c r="O295">
        <v>0</v>
      </c>
      <c r="P295">
        <v>0</v>
      </c>
      <c r="Q295">
        <v>0</v>
      </c>
      <c r="R295" s="1"/>
      <c r="S295">
        <v>3.35</v>
      </c>
      <c r="T295">
        <v>33.729999999999997</v>
      </c>
      <c r="U295">
        <v>0</v>
      </c>
      <c r="V295">
        <v>0</v>
      </c>
      <c r="W295" s="1" t="s">
        <v>868</v>
      </c>
      <c r="X295">
        <v>1</v>
      </c>
      <c r="Z295" s="1"/>
      <c r="AA295" s="1"/>
      <c r="AB295" t="str">
        <f>Special[[#This Row],[服装]]&amp;Special[[#This Row],[名前]]&amp;Special[[#This Row],[レアリティ]]</f>
        <v>Xmas3夜久衛輔ICONIC</v>
      </c>
      <c r="AC295">
        <f>IF((A294&amp;L294&amp;M294)&lt;&gt;(Special[[#This Row],[No]]&amp;L295&amp;M295),1,IF(Special[[#This Row],[追加属性]]="",1,0))</f>
        <v>1</v>
      </c>
    </row>
    <row r="296" spans="1:29" x14ac:dyDescent="0.25">
      <c r="A296">
        <f>VLOOKUP(Special[[#This Row],[No用]],SetNo[[No.用]:[vlookup 用]],2,FALSE)</f>
        <v>111</v>
      </c>
      <c r="B296">
        <f>IF(ROW()=2,1,IF(A295&lt;&gt;Special[[#This Row],[No]],1,IF(Special[[#This Row],[枝番用]]=0,B295,B295+1)))</f>
        <v>2</v>
      </c>
      <c r="C296">
        <f>IF(ROW()=2,1,IF(Special[[#This Row],[枝番用]]=1,1,C295+1))</f>
        <v>1</v>
      </c>
      <c r="D296" s="1" t="s">
        <v>1183</v>
      </c>
      <c r="E296" s="1" t="s">
        <v>42</v>
      </c>
      <c r="F296" s="1" t="s">
        <v>73</v>
      </c>
      <c r="G296" s="1" t="s">
        <v>80</v>
      </c>
      <c r="H296" s="1" t="s">
        <v>27</v>
      </c>
      <c r="I296" s="1" t="s">
        <v>71</v>
      </c>
      <c r="J296">
        <v>1</v>
      </c>
      <c r="K296" t="s">
        <v>248</v>
      </c>
      <c r="L296" s="1" t="s">
        <v>586</v>
      </c>
      <c r="M296" s="1" t="s">
        <v>224</v>
      </c>
      <c r="N296">
        <v>46</v>
      </c>
      <c r="O296">
        <v>0</v>
      </c>
      <c r="P296">
        <v>56</v>
      </c>
      <c r="Q296">
        <v>0</v>
      </c>
      <c r="R296" s="1"/>
      <c r="S296">
        <v>3.35</v>
      </c>
      <c r="T296">
        <v>20.86</v>
      </c>
      <c r="U296">
        <v>5</v>
      </c>
      <c r="V296">
        <v>30.48</v>
      </c>
      <c r="W296" s="1" t="s">
        <v>918</v>
      </c>
      <c r="X296">
        <v>2</v>
      </c>
      <c r="Z296" s="1"/>
      <c r="AA296" s="1" t="s">
        <v>1356</v>
      </c>
      <c r="AB296" t="str">
        <f>Special[[#This Row],[服装]]&amp;Special[[#This Row],[名前]]&amp;Special[[#This Row],[レアリティ]]</f>
        <v>Xmas3夜久衛輔ICONIC</v>
      </c>
      <c r="AC296">
        <f>IF((A295&amp;L295&amp;M295)&lt;&gt;(Special[[#This Row],[No]]&amp;L296&amp;M296),1,IF(Special[[#This Row],[追加属性]]="",1,0))</f>
        <v>1</v>
      </c>
    </row>
    <row r="297" spans="1:29" x14ac:dyDescent="0.25">
      <c r="A297">
        <f>VLOOKUP(Special[[#This Row],[No用]],SetNo[[No.用]:[vlookup 用]],2,FALSE)</f>
        <v>111</v>
      </c>
      <c r="B297">
        <f>IF(ROW()=2,1,IF(A296&lt;&gt;Special[[#This Row],[No]],1,IF(Special[[#This Row],[枝番用]]=0,B296,B296+1)))</f>
        <v>2</v>
      </c>
      <c r="C297">
        <f>IF(ROW()=2,1,IF(Special[[#This Row],[枝番用]]=1,1,C296+1))</f>
        <v>2</v>
      </c>
      <c r="D297" s="1" t="s">
        <v>1183</v>
      </c>
      <c r="E297" s="1" t="s">
        <v>42</v>
      </c>
      <c r="F297" s="1" t="s">
        <v>73</v>
      </c>
      <c r="G297" s="1" t="s">
        <v>80</v>
      </c>
      <c r="H297" s="1" t="s">
        <v>27</v>
      </c>
      <c r="I297" s="1" t="s">
        <v>71</v>
      </c>
      <c r="J297">
        <v>1</v>
      </c>
      <c r="K297" t="s">
        <v>248</v>
      </c>
      <c r="L297" s="1" t="s">
        <v>586</v>
      </c>
      <c r="M297" s="1" t="s">
        <v>224</v>
      </c>
      <c r="N297">
        <v>46</v>
      </c>
      <c r="O297">
        <v>0</v>
      </c>
      <c r="P297">
        <v>56</v>
      </c>
      <c r="Q297">
        <v>0</v>
      </c>
      <c r="R297" s="1" t="s">
        <v>553</v>
      </c>
      <c r="S297">
        <v>7</v>
      </c>
      <c r="T297">
        <v>13.86</v>
      </c>
      <c r="U297">
        <v>10.5</v>
      </c>
      <c r="V297">
        <v>20.79</v>
      </c>
      <c r="W297" s="1" t="s">
        <v>918</v>
      </c>
      <c r="X297">
        <v>0</v>
      </c>
      <c r="Z297" s="1"/>
      <c r="AA297" s="1" t="s">
        <v>1356</v>
      </c>
      <c r="AB297" t="str">
        <f>Special[[#This Row],[服装]]&amp;Special[[#This Row],[名前]]&amp;Special[[#This Row],[レアリティ]]</f>
        <v>Xmas3夜久衛輔ICONIC</v>
      </c>
      <c r="AC297">
        <f>IF((A296&amp;L296&amp;M296)&lt;&gt;(Special[[#This Row],[No]]&amp;L297&amp;M297),1,IF(Special[[#This Row],[追加属性]]="",1,0))</f>
        <v>0</v>
      </c>
    </row>
    <row r="298" spans="1:29" x14ac:dyDescent="0.25">
      <c r="A298">
        <f>VLOOKUP(Special[[#This Row],[No用]],SetNo[[No.用]:[vlookup 用]],2,FALSE)</f>
        <v>111</v>
      </c>
      <c r="B298">
        <f>IF(ROW()=2,1,IF(A297&lt;&gt;Special[[#This Row],[No]],1,IF(Special[[#This Row],[枝番用]]=0,B297,B297+1)))</f>
        <v>3</v>
      </c>
      <c r="C298">
        <f>IF(ROW()=2,1,IF(Special[[#This Row],[枝番用]]=1,1,C297+1))</f>
        <v>1</v>
      </c>
      <c r="D298" s="1" t="s">
        <v>1183</v>
      </c>
      <c r="E298" s="1" t="s">
        <v>42</v>
      </c>
      <c r="F298" s="1" t="s">
        <v>73</v>
      </c>
      <c r="G298" s="1" t="s">
        <v>80</v>
      </c>
      <c r="H298" s="1" t="s">
        <v>27</v>
      </c>
      <c r="I298" s="1" t="s">
        <v>71</v>
      </c>
      <c r="J298">
        <v>1</v>
      </c>
      <c r="K298" t="s">
        <v>248</v>
      </c>
      <c r="L298" s="1" t="s">
        <v>195</v>
      </c>
      <c r="M298" s="1" t="s">
        <v>224</v>
      </c>
      <c r="N298">
        <v>46</v>
      </c>
      <c r="O298">
        <v>0</v>
      </c>
      <c r="P298">
        <v>56</v>
      </c>
      <c r="Q298">
        <v>0</v>
      </c>
      <c r="S298">
        <v>70</v>
      </c>
      <c r="T298">
        <v>84.7</v>
      </c>
      <c r="U298">
        <v>80</v>
      </c>
      <c r="V298">
        <v>94.7</v>
      </c>
      <c r="W298" s="1" t="s">
        <v>849</v>
      </c>
      <c r="X298">
        <v>1</v>
      </c>
      <c r="Z298" s="1" t="s">
        <v>1025</v>
      </c>
      <c r="AA298" s="1" t="s">
        <v>1111</v>
      </c>
      <c r="AB298" t="str">
        <f>Special[[#This Row],[服装]]&amp;Special[[#This Row],[名前]]&amp;Special[[#This Row],[レアリティ]]</f>
        <v>Xmas3夜久衛輔ICONIC</v>
      </c>
      <c r="AC298">
        <f>IF((A297&amp;L297&amp;M297)&lt;&gt;(Special[[#This Row],[No]]&amp;L298&amp;M298),1,IF(Special[[#This Row],[追加属性]]="",1,0))</f>
        <v>1</v>
      </c>
    </row>
    <row r="299" spans="1:29" x14ac:dyDescent="0.25">
      <c r="A299">
        <f>VLOOKUP(Special[[#This Row],[No用]],SetNo[[No.用]:[vlookup 用]],2,FALSE)</f>
        <v>111</v>
      </c>
      <c r="B299">
        <f>IF(ROW()=2,1,IF(A298&lt;&gt;Special[[#This Row],[No]],1,IF(Special[[#This Row],[枝番用]]=0,B298,B298+1)))</f>
        <v>3</v>
      </c>
      <c r="C299">
        <f>IF(ROW()=2,1,IF(Special[[#This Row],[枝番用]]=1,1,C298+1))</f>
        <v>2</v>
      </c>
      <c r="D299" s="1" t="s">
        <v>1183</v>
      </c>
      <c r="E299" s="1" t="s">
        <v>42</v>
      </c>
      <c r="F299" s="1" t="s">
        <v>73</v>
      </c>
      <c r="G299" s="1" t="s">
        <v>80</v>
      </c>
      <c r="H299" s="1" t="s">
        <v>27</v>
      </c>
      <c r="I299" s="1" t="s">
        <v>71</v>
      </c>
      <c r="J299">
        <v>1</v>
      </c>
      <c r="K299" t="s">
        <v>248</v>
      </c>
      <c r="L299" s="1" t="s">
        <v>195</v>
      </c>
      <c r="M299" s="1" t="s">
        <v>224</v>
      </c>
      <c r="N299">
        <v>46</v>
      </c>
      <c r="O299">
        <v>0</v>
      </c>
      <c r="P299">
        <v>56</v>
      </c>
      <c r="Q299">
        <v>0</v>
      </c>
      <c r="R299" s="1" t="s">
        <v>586</v>
      </c>
      <c r="S299">
        <v>16.8</v>
      </c>
      <c r="T299">
        <v>58.94</v>
      </c>
      <c r="U299">
        <v>20</v>
      </c>
      <c r="V299">
        <v>69.98</v>
      </c>
      <c r="W299" s="1" t="s">
        <v>852</v>
      </c>
      <c r="X299">
        <v>1</v>
      </c>
      <c r="Z299" s="1" t="s">
        <v>1025</v>
      </c>
      <c r="AA299" s="1" t="s">
        <v>1111</v>
      </c>
      <c r="AB299" t="str">
        <f>Special[[#This Row],[服装]]&amp;Special[[#This Row],[名前]]&amp;Special[[#This Row],[レアリティ]]</f>
        <v>Xmas3夜久衛輔ICONIC</v>
      </c>
      <c r="AC299">
        <f>IF((A298&amp;L298&amp;M298)&lt;&gt;(Special[[#This Row],[No]]&amp;L299&amp;M299),1,IF(Special[[#This Row],[追加属性]]="",1,0))</f>
        <v>0</v>
      </c>
    </row>
    <row r="300" spans="1:29" x14ac:dyDescent="0.25">
      <c r="A300">
        <f>VLOOKUP(Special[[#This Row],[No用]],SetNo[[No.用]:[vlookup 用]],2,FALSE)</f>
        <v>112</v>
      </c>
      <c r="B300">
        <f>IF(ROW()=2,1,IF(A299&lt;&gt;Special[[#This Row],[No]],1,IF(Special[[#This Row],[枝番用]]=0,B299,B299+1)))</f>
        <v>1</v>
      </c>
      <c r="C300">
        <f>IF(ROW()=2,1,IF(Special[[#This Row],[枝番用]]=1,1,C299+1))</f>
        <v>1</v>
      </c>
      <c r="D300" t="s">
        <v>108</v>
      </c>
      <c r="E300" t="s">
        <v>43</v>
      </c>
      <c r="F300" t="s">
        <v>24</v>
      </c>
      <c r="G300" t="s">
        <v>25</v>
      </c>
      <c r="H300" t="s">
        <v>27</v>
      </c>
      <c r="I300" t="s">
        <v>71</v>
      </c>
      <c r="J300" s="1">
        <v>0</v>
      </c>
      <c r="K300" t="s">
        <v>248</v>
      </c>
      <c r="L300" t="s">
        <v>191</v>
      </c>
      <c r="M300" t="s">
        <v>162</v>
      </c>
      <c r="N300">
        <v>32</v>
      </c>
      <c r="O300">
        <v>0</v>
      </c>
      <c r="P300">
        <v>0</v>
      </c>
      <c r="Q300">
        <v>0</v>
      </c>
      <c r="W300" t="s">
        <v>1010</v>
      </c>
      <c r="X300">
        <v>0</v>
      </c>
      <c r="AB300" t="str">
        <f>Special[[#This Row],[服装]]&amp;Special[[#This Row],[名前]]&amp;Special[[#This Row],[レアリティ]]</f>
        <v>ユニフォーム福永招平ICONIC</v>
      </c>
      <c r="AC300">
        <f>IF((A294&amp;L294&amp;M294)&lt;&gt;(Special[[#This Row],[No]]&amp;L300&amp;M300),1,IF(Special[[#This Row],[追加属性]]="",1,0))</f>
        <v>1</v>
      </c>
    </row>
    <row r="301" spans="1:29" x14ac:dyDescent="0.25">
      <c r="A301">
        <f>VLOOKUP(Special[[#This Row],[No用]],SetNo[[No.用]:[vlookup 用]],2,FALSE)</f>
        <v>113</v>
      </c>
      <c r="B301">
        <f>IF(ROW()=2,1,IF(A300&lt;&gt;Special[[#This Row],[No]],1,IF(Special[[#This Row],[枝番用]]=0,B300,B300+1)))</f>
        <v>1</v>
      </c>
      <c r="C301">
        <f>IF(ROW()=2,1,IF(Special[[#This Row],[枝番用]]=1,1,C300+1))</f>
        <v>1</v>
      </c>
      <c r="D301" s="1" t="s">
        <v>669</v>
      </c>
      <c r="E301" s="1" t="s">
        <v>43</v>
      </c>
      <c r="F301" s="1" t="s">
        <v>77</v>
      </c>
      <c r="G301" s="1" t="s">
        <v>25</v>
      </c>
      <c r="H301" s="1" t="s">
        <v>27</v>
      </c>
      <c r="I301" s="1" t="s">
        <v>71</v>
      </c>
      <c r="J301" s="1">
        <v>0</v>
      </c>
      <c r="K301" t="s">
        <v>248</v>
      </c>
      <c r="L301" t="s">
        <v>191</v>
      </c>
      <c r="M301" t="s">
        <v>162</v>
      </c>
      <c r="N301">
        <v>32</v>
      </c>
      <c r="O301">
        <v>0</v>
      </c>
      <c r="P301">
        <v>0</v>
      </c>
      <c r="Q301">
        <v>0</v>
      </c>
      <c r="W301" t="s">
        <v>1010</v>
      </c>
      <c r="X301">
        <v>0</v>
      </c>
      <c r="AB301" t="str">
        <f>Special[[#This Row],[服装]]&amp;Special[[#This Row],[名前]]&amp;Special[[#This Row],[レアリティ]]</f>
        <v>バーガー福永招平ICONIC</v>
      </c>
      <c r="AC301">
        <f>IF((A300&amp;L300&amp;M300)&lt;&gt;(Special[[#This Row],[No]]&amp;L301&amp;M301),1,IF(Special[[#This Row],[追加属性]]="",1,0))</f>
        <v>1</v>
      </c>
    </row>
    <row r="302" spans="1:29" x14ac:dyDescent="0.25">
      <c r="A302">
        <f>VLOOKUP(Special[[#This Row],[No用]],SetNo[[No.用]:[vlookup 用]],2,FALSE)</f>
        <v>114</v>
      </c>
      <c r="B302">
        <f>IF(ROW()=2,1,IF(A301&lt;&gt;Special[[#This Row],[No]],1,IF(Special[[#This Row],[枝番用]]=0,B301,B301+1)))</f>
        <v>1</v>
      </c>
      <c r="C302">
        <f>IF(ROW()=2,1,IF(Special[[#This Row],[枝番用]]=1,1,C301+1))</f>
        <v>1</v>
      </c>
      <c r="D302" s="1" t="s">
        <v>944</v>
      </c>
      <c r="E302" s="1" t="s">
        <v>43</v>
      </c>
      <c r="F302" s="1" t="s">
        <v>73</v>
      </c>
      <c r="G302" s="1" t="s">
        <v>25</v>
      </c>
      <c r="H302" s="1" t="s">
        <v>27</v>
      </c>
      <c r="I302" s="1" t="s">
        <v>71</v>
      </c>
      <c r="J302" s="1">
        <v>0</v>
      </c>
      <c r="K302" t="s">
        <v>248</v>
      </c>
      <c r="L302" s="1" t="s">
        <v>191</v>
      </c>
      <c r="M302" s="1" t="s">
        <v>162</v>
      </c>
      <c r="N302">
        <v>32</v>
      </c>
      <c r="O302">
        <v>0</v>
      </c>
      <c r="P302">
        <v>0</v>
      </c>
      <c r="Q302">
        <v>0</v>
      </c>
      <c r="W302" t="s">
        <v>1010</v>
      </c>
      <c r="X302">
        <v>0</v>
      </c>
      <c r="AB302" t="str">
        <f>Special[[#This Row],[服装]]&amp;Special[[#This Row],[名前]]&amp;Special[[#This Row],[レアリティ]]</f>
        <v>アート2福永招平ICONIC</v>
      </c>
      <c r="AC302">
        <f>IF((A301&amp;L301&amp;M301)&lt;&gt;(Special[[#This Row],[No]]&amp;L302&amp;M302),1,IF(Special[[#This Row],[追加属性]]="",1,0))</f>
        <v>1</v>
      </c>
    </row>
    <row r="303" spans="1:29" x14ac:dyDescent="0.25">
      <c r="A303">
        <f>VLOOKUP(Special[[#This Row],[No用]],SetNo[[No.用]:[vlookup 用]],2,FALSE)</f>
        <v>114</v>
      </c>
      <c r="B303">
        <f>IF(ROW()=2,1,IF(A302&lt;&gt;Special[[#This Row],[No]],1,IF(Special[[#This Row],[枝番用]]=0,B302,B302+1)))</f>
        <v>2</v>
      </c>
      <c r="C303">
        <f>IF(ROW()=2,1,IF(Special[[#This Row],[枝番用]]=1,1,C302+1))</f>
        <v>1</v>
      </c>
      <c r="D303" s="1" t="s">
        <v>944</v>
      </c>
      <c r="E303" s="1" t="s">
        <v>43</v>
      </c>
      <c r="F303" s="1" t="s">
        <v>73</v>
      </c>
      <c r="G303" s="1" t="s">
        <v>25</v>
      </c>
      <c r="H303" s="1" t="s">
        <v>27</v>
      </c>
      <c r="I303" s="1" t="s">
        <v>71</v>
      </c>
      <c r="J303">
        <v>1</v>
      </c>
      <c r="K303" t="s">
        <v>248</v>
      </c>
      <c r="L303" s="1" t="s">
        <v>180</v>
      </c>
      <c r="M303" s="1" t="s">
        <v>173</v>
      </c>
      <c r="N303">
        <v>18</v>
      </c>
      <c r="O303">
        <v>0</v>
      </c>
      <c r="P303">
        <v>0</v>
      </c>
      <c r="Q303">
        <v>0</v>
      </c>
      <c r="S303">
        <v>4.2</v>
      </c>
      <c r="T303">
        <v>25.76</v>
      </c>
      <c r="AB303" t="str">
        <f>Special[[#This Row],[服装]]&amp;Special[[#This Row],[名前]]&amp;Special[[#This Row],[レアリティ]]</f>
        <v>アート2福永招平ICONIC</v>
      </c>
      <c r="AC303">
        <f>IF((A302&amp;L302&amp;M302)&lt;&gt;(Special[[#This Row],[No]]&amp;L303&amp;M303),1,IF(Special[[#This Row],[追加属性]]="",1,0))</f>
        <v>1</v>
      </c>
    </row>
    <row r="304" spans="1:29" x14ac:dyDescent="0.25">
      <c r="A304">
        <f>VLOOKUP(Special[[#This Row],[No用]],SetNo[[No.用]:[vlookup 用]],2,FALSE)</f>
        <v>114</v>
      </c>
      <c r="B304">
        <f>IF(ROW()=2,1,IF(A303&lt;&gt;Special[[#This Row],[No]],1,IF(Special[[#This Row],[枝番用]]=0,B303,B303+1)))</f>
        <v>3</v>
      </c>
      <c r="C304">
        <f>IF(ROW()=2,1,IF(Special[[#This Row],[枝番用]]=1,1,C303+1))</f>
        <v>1</v>
      </c>
      <c r="D304" s="1" t="s">
        <v>944</v>
      </c>
      <c r="E304" s="1" t="s">
        <v>43</v>
      </c>
      <c r="F304" s="1" t="s">
        <v>73</v>
      </c>
      <c r="G304" s="1" t="s">
        <v>25</v>
      </c>
      <c r="H304" s="1" t="s">
        <v>27</v>
      </c>
      <c r="I304" s="1" t="s">
        <v>71</v>
      </c>
      <c r="J304">
        <v>1</v>
      </c>
      <c r="K304" t="s">
        <v>248</v>
      </c>
      <c r="L304" s="1" t="s">
        <v>259</v>
      </c>
      <c r="M304" s="1" t="s">
        <v>224</v>
      </c>
      <c r="N304">
        <v>43</v>
      </c>
      <c r="O304">
        <v>0</v>
      </c>
      <c r="P304">
        <v>53</v>
      </c>
      <c r="Q304">
        <v>0</v>
      </c>
      <c r="S304">
        <v>3.35</v>
      </c>
      <c r="T304">
        <v>20.010000000000002</v>
      </c>
      <c r="U304">
        <v>5</v>
      </c>
      <c r="V304">
        <v>30.48</v>
      </c>
      <c r="W304" s="1" t="s">
        <v>949</v>
      </c>
      <c r="X304">
        <v>2</v>
      </c>
      <c r="AB304" t="str">
        <f>Special[[#This Row],[服装]]&amp;Special[[#This Row],[名前]]&amp;Special[[#This Row],[レアリティ]]</f>
        <v>アート2福永招平ICONIC</v>
      </c>
      <c r="AC304">
        <f>IF((A303&amp;L303&amp;M303)&lt;&gt;(Special[[#This Row],[No]]&amp;L304&amp;M304),1,IF(Special[[#This Row],[追加属性]]="",1,0))</f>
        <v>1</v>
      </c>
    </row>
    <row r="305" spans="1:29" x14ac:dyDescent="0.25">
      <c r="A305">
        <f>VLOOKUP(Special[[#This Row],[No用]],SetNo[[No.用]:[vlookup 用]],2,FALSE)</f>
        <v>114</v>
      </c>
      <c r="B305">
        <f>IF(ROW()=2,1,IF(A304&lt;&gt;Special[[#This Row],[No]],1,IF(Special[[#This Row],[枝番用]]=0,B304,B304+1)))</f>
        <v>3</v>
      </c>
      <c r="C305">
        <f>IF(ROW()=2,1,IF(Special[[#This Row],[枝番用]]=1,1,C304+1))</f>
        <v>2</v>
      </c>
      <c r="D305" s="1" t="s">
        <v>944</v>
      </c>
      <c r="E305" s="1" t="s">
        <v>43</v>
      </c>
      <c r="F305" s="1" t="s">
        <v>73</v>
      </c>
      <c r="G305" s="1" t="s">
        <v>25</v>
      </c>
      <c r="H305" s="1" t="s">
        <v>27</v>
      </c>
      <c r="I305" s="1" t="s">
        <v>71</v>
      </c>
      <c r="J305">
        <v>1</v>
      </c>
      <c r="K305" t="s">
        <v>248</v>
      </c>
      <c r="L305" s="1" t="s">
        <v>259</v>
      </c>
      <c r="M305" s="1" t="s">
        <v>224</v>
      </c>
      <c r="N305">
        <v>43</v>
      </c>
      <c r="O305">
        <v>0</v>
      </c>
      <c r="P305">
        <v>53</v>
      </c>
      <c r="Q305">
        <v>0</v>
      </c>
      <c r="R305" s="1" t="s">
        <v>553</v>
      </c>
      <c r="S305">
        <v>7</v>
      </c>
      <c r="T305">
        <v>13.86</v>
      </c>
      <c r="U305">
        <v>10.5</v>
      </c>
      <c r="V305">
        <v>20.79</v>
      </c>
      <c r="W305" s="1" t="s">
        <v>949</v>
      </c>
      <c r="X305">
        <v>0</v>
      </c>
      <c r="AB305" t="str">
        <f>Special[[#This Row],[服装]]&amp;Special[[#This Row],[名前]]&amp;Special[[#This Row],[レアリティ]]</f>
        <v>アート2福永招平ICONIC</v>
      </c>
      <c r="AC305">
        <f>IF((A304&amp;L304&amp;M304)&lt;&gt;(Special[[#This Row],[No]]&amp;L305&amp;M305),1,IF(Special[[#This Row],[追加属性]]="",1,0))</f>
        <v>0</v>
      </c>
    </row>
    <row r="306" spans="1:29" x14ac:dyDescent="0.25">
      <c r="A306">
        <f>VLOOKUP(Special[[#This Row],[No用]],SetNo[[No.用]:[vlookup 用]],2,FALSE)</f>
        <v>115</v>
      </c>
      <c r="B306">
        <f>IF(ROW()=2,1,IF(A305&lt;&gt;Special[[#This Row],[No]],1,IF(Special[[#This Row],[枝番用]]=0,B305,B305+1)))</f>
        <v>1</v>
      </c>
      <c r="C306">
        <f>IF(ROW()=2,1,IF(Special[[#This Row],[枝番用]]=1,1,C305+1))</f>
        <v>1</v>
      </c>
      <c r="D306" t="s">
        <v>108</v>
      </c>
      <c r="E306" t="s">
        <v>44</v>
      </c>
      <c r="F306" t="s">
        <v>24</v>
      </c>
      <c r="G306" t="s">
        <v>26</v>
      </c>
      <c r="H306" t="s">
        <v>27</v>
      </c>
      <c r="I306" t="s">
        <v>71</v>
      </c>
      <c r="J306" s="1">
        <v>0</v>
      </c>
      <c r="K306" t="s">
        <v>248</v>
      </c>
      <c r="L306" t="s">
        <v>191</v>
      </c>
      <c r="M306" t="s">
        <v>162</v>
      </c>
      <c r="N306">
        <v>32</v>
      </c>
      <c r="O306">
        <v>0</v>
      </c>
      <c r="P306">
        <v>0</v>
      </c>
      <c r="Q306">
        <v>0</v>
      </c>
      <c r="W306" t="s">
        <v>1010</v>
      </c>
      <c r="X306">
        <v>0</v>
      </c>
      <c r="AB306" t="str">
        <f>Special[[#This Row],[服装]]&amp;Special[[#This Row],[名前]]&amp;Special[[#This Row],[レアリティ]]</f>
        <v>ユニフォーム犬岡走ICONIC</v>
      </c>
      <c r="AC306">
        <f>IF((A305&amp;L305&amp;M305)&lt;&gt;(Special[[#This Row],[No]]&amp;L306&amp;M306),1,IF(Special[[#This Row],[追加属性]]="",1,0))</f>
        <v>1</v>
      </c>
    </row>
    <row r="307" spans="1:29" x14ac:dyDescent="0.25">
      <c r="A307">
        <f>VLOOKUP(Special[[#This Row],[No用]],SetNo[[No.用]:[vlookup 用]],2,FALSE)</f>
        <v>116</v>
      </c>
      <c r="B307">
        <f>IF(ROW()=2,1,IF(A306&lt;&gt;Special[[#This Row],[No]],1,IF(Special[[#This Row],[枝番用]]=0,B306,B306+1)))</f>
        <v>1</v>
      </c>
      <c r="C307">
        <f>IF(ROW()=2,1,IF(Special[[#This Row],[枝番用]]=1,1,C306+1))</f>
        <v>1</v>
      </c>
      <c r="D307" s="1" t="s">
        <v>589</v>
      </c>
      <c r="E307" t="s">
        <v>44</v>
      </c>
      <c r="F307" s="1" t="s">
        <v>77</v>
      </c>
      <c r="G307" t="s">
        <v>26</v>
      </c>
      <c r="H307" t="s">
        <v>27</v>
      </c>
      <c r="I307" t="s">
        <v>71</v>
      </c>
      <c r="J307" s="1">
        <v>0</v>
      </c>
      <c r="K307" t="s">
        <v>248</v>
      </c>
      <c r="L307" t="s">
        <v>191</v>
      </c>
      <c r="M307" t="s">
        <v>162</v>
      </c>
      <c r="N307">
        <v>32</v>
      </c>
      <c r="O307">
        <v>0</v>
      </c>
      <c r="P307">
        <v>0</v>
      </c>
      <c r="Q307">
        <v>0</v>
      </c>
      <c r="W307" t="s">
        <v>1010</v>
      </c>
      <c r="X307">
        <v>0</v>
      </c>
      <c r="AB307" t="str">
        <f>Special[[#This Row],[服装]]&amp;Special[[#This Row],[名前]]&amp;Special[[#This Row],[レアリティ]]</f>
        <v>新年犬岡走ICONIC</v>
      </c>
      <c r="AC307">
        <f>IF((A306&amp;L306&amp;M306)&lt;&gt;(Special[[#This Row],[No]]&amp;L307&amp;M307),1,IF(Special[[#This Row],[追加属性]]="",1,0))</f>
        <v>1</v>
      </c>
    </row>
    <row r="308" spans="1:29" x14ac:dyDescent="0.25">
      <c r="A308">
        <f>VLOOKUP(Special[[#This Row],[No用]],SetNo[[No.用]:[vlookup 用]],2,FALSE)</f>
        <v>117</v>
      </c>
      <c r="B308">
        <f>IF(ROW()=2,1,IF(A307&lt;&gt;Special[[#This Row],[No]],1,IF(Special[[#This Row],[枝番用]]=0,B307,B307+1)))</f>
        <v>1</v>
      </c>
      <c r="C308">
        <f>IF(ROW()=2,1,IF(Special[[#This Row],[枝番用]]=1,1,C307+1))</f>
        <v>1</v>
      </c>
      <c r="D308" t="s">
        <v>108</v>
      </c>
      <c r="E308" t="s">
        <v>45</v>
      </c>
      <c r="F308" t="s">
        <v>24</v>
      </c>
      <c r="G308" t="s">
        <v>25</v>
      </c>
      <c r="H308" t="s">
        <v>27</v>
      </c>
      <c r="I308" t="s">
        <v>71</v>
      </c>
      <c r="J308" s="1">
        <v>0</v>
      </c>
      <c r="K308" t="s">
        <v>248</v>
      </c>
      <c r="L308" t="s">
        <v>191</v>
      </c>
      <c r="M308" t="s">
        <v>162</v>
      </c>
      <c r="N308">
        <v>32</v>
      </c>
      <c r="O308">
        <v>0</v>
      </c>
      <c r="P308">
        <v>0</v>
      </c>
      <c r="Q308">
        <v>0</v>
      </c>
      <c r="W308" t="s">
        <v>1010</v>
      </c>
      <c r="X308">
        <v>0</v>
      </c>
      <c r="AB308" t="str">
        <f>Special[[#This Row],[服装]]&amp;Special[[#This Row],[名前]]&amp;Special[[#This Row],[レアリティ]]</f>
        <v>ユニフォーム山本猛虎ICONIC</v>
      </c>
      <c r="AC308">
        <f>IF((A307&amp;L307&amp;M307)&lt;&gt;(Special[[#This Row],[No]]&amp;L308&amp;M308),1,IF(Special[[#This Row],[追加属性]]="",1,0))</f>
        <v>1</v>
      </c>
    </row>
    <row r="309" spans="1:29" x14ac:dyDescent="0.25">
      <c r="A309">
        <f>VLOOKUP(Special[[#This Row],[No用]],SetNo[[No.用]:[vlookup 用]],2,FALSE)</f>
        <v>117</v>
      </c>
      <c r="B309">
        <f>IF(ROW()=2,1,IF(A308&lt;&gt;Special[[#This Row],[No]],1,IF(Special[[#This Row],[枝番用]]=0,B308,B308+1)))</f>
        <v>2</v>
      </c>
      <c r="C309">
        <f>IF(ROW()=2,1,IF(Special[[#This Row],[枝番用]]=1,1,C308+1))</f>
        <v>1</v>
      </c>
      <c r="D309" t="s">
        <v>108</v>
      </c>
      <c r="E309" t="s">
        <v>45</v>
      </c>
      <c r="F309" t="s">
        <v>24</v>
      </c>
      <c r="G309" t="s">
        <v>25</v>
      </c>
      <c r="H309" t="s">
        <v>27</v>
      </c>
      <c r="I309" t="s">
        <v>71</v>
      </c>
      <c r="J309">
        <v>1</v>
      </c>
      <c r="K309" t="s">
        <v>248</v>
      </c>
      <c r="L309" s="1" t="s">
        <v>591</v>
      </c>
      <c r="M309" t="s">
        <v>162</v>
      </c>
      <c r="N309">
        <v>32</v>
      </c>
      <c r="O309">
        <v>0</v>
      </c>
      <c r="P309">
        <v>0</v>
      </c>
      <c r="Q309">
        <v>0</v>
      </c>
      <c r="S309" s="13">
        <v>2.5</v>
      </c>
      <c r="T309" s="13">
        <v>25.04</v>
      </c>
      <c r="U309" s="13">
        <v>0</v>
      </c>
      <c r="V309" s="13">
        <v>0</v>
      </c>
      <c r="W309" s="14" t="s">
        <v>868</v>
      </c>
      <c r="X309" s="13">
        <v>1</v>
      </c>
      <c r="Y309" s="13"/>
      <c r="Z309" s="13"/>
      <c r="AA309" s="13"/>
      <c r="AB309" t="str">
        <f>Special[[#This Row],[服装]]&amp;Special[[#This Row],[名前]]&amp;Special[[#This Row],[レアリティ]]</f>
        <v>ユニフォーム山本猛虎ICONIC</v>
      </c>
      <c r="AC309">
        <f>IF((A308&amp;L308&amp;M308)&lt;&gt;(Special[[#This Row],[No]]&amp;L309&amp;M309),1,IF(Special[[#This Row],[追加属性]]="",1,0))</f>
        <v>1</v>
      </c>
    </row>
    <row r="310" spans="1:29" x14ac:dyDescent="0.25">
      <c r="A310">
        <f>VLOOKUP(Special[[#This Row],[No用]],SetNo[[No.用]:[vlookup 用]],2,FALSE)</f>
        <v>118</v>
      </c>
      <c r="B310">
        <f>IF(ROW()=2,1,IF(A309&lt;&gt;Special[[#This Row],[No]],1,IF(Special[[#This Row],[枝番用]]=0,B309,B309+1)))</f>
        <v>1</v>
      </c>
      <c r="C310">
        <f>IF(ROW()=2,1,IF(Special[[#This Row],[枝番用]]=1,1,C309+1))</f>
        <v>1</v>
      </c>
      <c r="D310" t="s">
        <v>588</v>
      </c>
      <c r="E310" t="s">
        <v>45</v>
      </c>
      <c r="F310" t="s">
        <v>28</v>
      </c>
      <c r="G310" t="s">
        <v>25</v>
      </c>
      <c r="H310" t="s">
        <v>27</v>
      </c>
      <c r="I310" t="s">
        <v>71</v>
      </c>
      <c r="J310" s="1">
        <v>0</v>
      </c>
      <c r="K310" t="s">
        <v>248</v>
      </c>
      <c r="L310" s="1" t="s">
        <v>191</v>
      </c>
      <c r="M310" s="1" t="s">
        <v>162</v>
      </c>
      <c r="N310">
        <v>32</v>
      </c>
      <c r="O310">
        <v>0</v>
      </c>
      <c r="P310">
        <v>0</v>
      </c>
      <c r="Q310">
        <v>0</v>
      </c>
      <c r="W310" t="s">
        <v>1010</v>
      </c>
      <c r="X310">
        <v>0</v>
      </c>
      <c r="AB310" t="str">
        <f>Special[[#This Row],[服装]]&amp;Special[[#This Row],[名前]]&amp;Special[[#This Row],[レアリティ]]</f>
        <v>新年山本猛虎ICONIC</v>
      </c>
      <c r="AC310">
        <f>IF((A309&amp;L309&amp;M309)&lt;&gt;(Special[[#This Row],[No]]&amp;L310&amp;M310),1,IF(Special[[#This Row],[追加属性]]="",1,0))</f>
        <v>1</v>
      </c>
    </row>
    <row r="311" spans="1:29" x14ac:dyDescent="0.25">
      <c r="A311">
        <f>VLOOKUP(Special[[#This Row],[No用]],SetNo[[No.用]:[vlookup 用]],2,FALSE)</f>
        <v>118</v>
      </c>
      <c r="B311">
        <f>IF(ROW()=2,1,IF(A310&lt;&gt;Special[[#This Row],[No]],1,IF(Special[[#This Row],[枝番用]]=0,B310,B310+1)))</f>
        <v>2</v>
      </c>
      <c r="C311">
        <f>IF(ROW()=2,1,IF(Special[[#This Row],[枝番用]]=1,1,C310+1))</f>
        <v>1</v>
      </c>
      <c r="D311" t="s">
        <v>588</v>
      </c>
      <c r="E311" t="s">
        <v>45</v>
      </c>
      <c r="F311" t="s">
        <v>28</v>
      </c>
      <c r="G311" t="s">
        <v>25</v>
      </c>
      <c r="H311" t="s">
        <v>27</v>
      </c>
      <c r="I311" t="s">
        <v>71</v>
      </c>
      <c r="J311">
        <v>1</v>
      </c>
      <c r="K311" t="s">
        <v>248</v>
      </c>
      <c r="L311" s="1" t="s">
        <v>591</v>
      </c>
      <c r="M311" s="1" t="s">
        <v>162</v>
      </c>
      <c r="N311">
        <v>32</v>
      </c>
      <c r="O311">
        <v>0</v>
      </c>
      <c r="P311">
        <v>0</v>
      </c>
      <c r="Q311">
        <v>0</v>
      </c>
      <c r="S311" s="13">
        <v>2.5</v>
      </c>
      <c r="T311" s="13">
        <v>25.04</v>
      </c>
      <c r="U311" s="13">
        <v>0</v>
      </c>
      <c r="V311" s="13">
        <v>0</v>
      </c>
      <c r="W311" s="14" t="s">
        <v>868</v>
      </c>
      <c r="X311" s="13">
        <v>1</v>
      </c>
      <c r="Y311" s="13"/>
      <c r="Z311" s="13"/>
      <c r="AA311" s="13"/>
      <c r="AB311" t="str">
        <f>Special[[#This Row],[服装]]&amp;Special[[#This Row],[名前]]&amp;Special[[#This Row],[レアリティ]]</f>
        <v>新年山本猛虎ICONIC</v>
      </c>
      <c r="AC311">
        <f>IF((A310&amp;L310&amp;M310)&lt;&gt;(Special[[#This Row],[No]]&amp;L311&amp;M311),1,IF(Special[[#This Row],[追加属性]]="",1,0))</f>
        <v>1</v>
      </c>
    </row>
    <row r="312" spans="1:29" x14ac:dyDescent="0.25">
      <c r="A312">
        <f>VLOOKUP(Special[[#This Row],[No用]],SetNo[[No.用]:[vlookup 用]],2,FALSE)</f>
        <v>118</v>
      </c>
      <c r="B312">
        <f>IF(ROW()=2,1,IF(A311&lt;&gt;Special[[#This Row],[No]],1,IF(Special[[#This Row],[枝番用]]=0,B311,B311+1)))</f>
        <v>3</v>
      </c>
      <c r="C312">
        <f>IF(ROW()=2,1,IF(Special[[#This Row],[枝番用]]=1,1,C311+1))</f>
        <v>1</v>
      </c>
      <c r="D312" t="s">
        <v>588</v>
      </c>
      <c r="E312" t="s">
        <v>45</v>
      </c>
      <c r="F312" t="s">
        <v>28</v>
      </c>
      <c r="G312" t="s">
        <v>25</v>
      </c>
      <c r="H312" t="s">
        <v>27</v>
      </c>
      <c r="I312" t="s">
        <v>71</v>
      </c>
      <c r="J312">
        <v>1</v>
      </c>
      <c r="K312" t="s">
        <v>248</v>
      </c>
      <c r="L312" s="1" t="s">
        <v>586</v>
      </c>
      <c r="M312" s="1" t="s">
        <v>224</v>
      </c>
      <c r="N312">
        <v>45</v>
      </c>
      <c r="O312">
        <v>0</v>
      </c>
      <c r="P312">
        <v>55</v>
      </c>
      <c r="Q312">
        <v>0</v>
      </c>
      <c r="S312">
        <v>3.35</v>
      </c>
      <c r="T312">
        <v>20.010000000000002</v>
      </c>
      <c r="U312">
        <v>5</v>
      </c>
      <c r="V312">
        <v>30.48</v>
      </c>
      <c r="W312" s="1" t="s">
        <v>918</v>
      </c>
      <c r="X312">
        <v>2</v>
      </c>
      <c r="Y312" s="1" t="s">
        <v>142</v>
      </c>
      <c r="Z312" s="1" t="s">
        <v>990</v>
      </c>
      <c r="AA312" s="1" t="s">
        <v>1229</v>
      </c>
      <c r="AB312" t="str">
        <f>Special[[#This Row],[服装]]&amp;Special[[#This Row],[名前]]&amp;Special[[#This Row],[レアリティ]]</f>
        <v>新年山本猛虎ICONIC</v>
      </c>
      <c r="AC312">
        <f>IF((A311&amp;L311&amp;M311)&lt;&gt;(Special[[#This Row],[No]]&amp;L312&amp;M312),1,IF(Special[[#This Row],[追加属性]]="",1,0))</f>
        <v>1</v>
      </c>
    </row>
    <row r="313" spans="1:29" x14ac:dyDescent="0.25">
      <c r="A313">
        <f>VLOOKUP(Special[[#This Row],[No用]],SetNo[[No.用]:[vlookup 用]],2,FALSE)</f>
        <v>119</v>
      </c>
      <c r="B313">
        <f>IF(ROW()=2,1,IF(A312&lt;&gt;Special[[#This Row],[No]],1,IF(Special[[#This Row],[枝番用]]=0,B312,B312+1)))</f>
        <v>1</v>
      </c>
      <c r="C313">
        <f>IF(ROW()=2,1,IF(Special[[#This Row],[枝番用]]=1,1,C312+1))</f>
        <v>1</v>
      </c>
      <c r="D313" s="1" t="s">
        <v>1446</v>
      </c>
      <c r="E313" s="1" t="s">
        <v>45</v>
      </c>
      <c r="F313" s="1" t="s">
        <v>73</v>
      </c>
      <c r="G313" s="1" t="s">
        <v>25</v>
      </c>
      <c r="H313" s="1" t="s">
        <v>27</v>
      </c>
      <c r="I313" s="1" t="s">
        <v>71</v>
      </c>
      <c r="J313" s="1">
        <v>0</v>
      </c>
      <c r="K313" t="s">
        <v>248</v>
      </c>
      <c r="L313" s="1" t="s">
        <v>191</v>
      </c>
      <c r="M313" s="1" t="s">
        <v>162</v>
      </c>
      <c r="N313">
        <v>32</v>
      </c>
      <c r="O313">
        <v>0</v>
      </c>
      <c r="P313">
        <v>0</v>
      </c>
      <c r="Q313">
        <v>0</v>
      </c>
      <c r="W313" t="s">
        <v>1010</v>
      </c>
      <c r="X313">
        <v>0</v>
      </c>
      <c r="Y313" s="1"/>
      <c r="Z313" s="1"/>
      <c r="AA313" s="1"/>
      <c r="AB313" t="str">
        <f>Special[[#This Row],[服装]]&amp;Special[[#This Row],[名前]]&amp;Special[[#This Row],[レアリティ]]</f>
        <v>和装体験山本猛虎ICONIC</v>
      </c>
      <c r="AC313">
        <f>IF((A312&amp;L312&amp;M312)&lt;&gt;(Special[[#This Row],[No]]&amp;L313&amp;M313),1,IF(Special[[#This Row],[追加属性]]="",1,0))</f>
        <v>1</v>
      </c>
    </row>
    <row r="314" spans="1:29" x14ac:dyDescent="0.25">
      <c r="A314">
        <f>VLOOKUP(Special[[#This Row],[No用]],SetNo[[No.用]:[vlookup 用]],2,FALSE)</f>
        <v>119</v>
      </c>
      <c r="B314">
        <f>IF(ROW()=2,1,IF(A313&lt;&gt;Special[[#This Row],[No]],1,IF(Special[[#This Row],[枝番用]]=0,B313,B313+1)))</f>
        <v>2</v>
      </c>
      <c r="C314">
        <f>IF(ROW()=2,1,IF(Special[[#This Row],[枝番用]]=1,1,C313+1))</f>
        <v>1</v>
      </c>
      <c r="D314" s="1" t="s">
        <v>1446</v>
      </c>
      <c r="E314" s="1" t="s">
        <v>45</v>
      </c>
      <c r="F314" s="1" t="s">
        <v>73</v>
      </c>
      <c r="G314" s="1" t="s">
        <v>25</v>
      </c>
      <c r="H314" s="1" t="s">
        <v>27</v>
      </c>
      <c r="I314" s="1" t="s">
        <v>71</v>
      </c>
      <c r="J314">
        <v>1</v>
      </c>
      <c r="K314" t="s">
        <v>248</v>
      </c>
      <c r="L314" s="1" t="s">
        <v>591</v>
      </c>
      <c r="M314" s="1" t="s">
        <v>162</v>
      </c>
      <c r="N314">
        <v>32</v>
      </c>
      <c r="O314">
        <v>0</v>
      </c>
      <c r="P314">
        <v>0</v>
      </c>
      <c r="Q314">
        <v>0</v>
      </c>
      <c r="S314">
        <v>2.5</v>
      </c>
      <c r="T314">
        <v>25.04</v>
      </c>
      <c r="U314">
        <v>0</v>
      </c>
      <c r="V314">
        <v>0</v>
      </c>
      <c r="W314" s="1" t="s">
        <v>868</v>
      </c>
      <c r="X314">
        <v>1</v>
      </c>
      <c r="Y314" s="1"/>
      <c r="Z314" s="1"/>
      <c r="AA314" s="1"/>
      <c r="AB314" t="str">
        <f>Special[[#This Row],[服装]]&amp;Special[[#This Row],[名前]]&amp;Special[[#This Row],[レアリティ]]</f>
        <v>和装体験山本猛虎ICONIC</v>
      </c>
      <c r="AC314">
        <f>IF((A313&amp;L313&amp;M313)&lt;&gt;(Special[[#This Row],[No]]&amp;L314&amp;M314),1,IF(Special[[#This Row],[追加属性]]="",1,0))</f>
        <v>1</v>
      </c>
    </row>
    <row r="315" spans="1:29" x14ac:dyDescent="0.25">
      <c r="A315">
        <f>VLOOKUP(Special[[#This Row],[No用]],SetNo[[No.用]:[vlookup 用]],2,FALSE)</f>
        <v>119</v>
      </c>
      <c r="B315">
        <f>IF(ROW()=2,1,IF(A314&lt;&gt;Special[[#This Row],[No]],1,IF(Special[[#This Row],[枝番用]]=0,B314,B314+1)))</f>
        <v>3</v>
      </c>
      <c r="C315">
        <f>IF(ROW()=2,1,IF(Special[[#This Row],[枝番用]]=1,1,C314+1))</f>
        <v>1</v>
      </c>
      <c r="D315" s="1" t="s">
        <v>1446</v>
      </c>
      <c r="E315" s="1" t="s">
        <v>45</v>
      </c>
      <c r="F315" s="1" t="s">
        <v>73</v>
      </c>
      <c r="G315" s="1" t="s">
        <v>25</v>
      </c>
      <c r="H315" s="1" t="s">
        <v>27</v>
      </c>
      <c r="I315" s="1" t="s">
        <v>71</v>
      </c>
      <c r="J315">
        <v>1</v>
      </c>
      <c r="K315" t="s">
        <v>248</v>
      </c>
      <c r="L315" s="1" t="s">
        <v>180</v>
      </c>
      <c r="M315" s="1" t="s">
        <v>178</v>
      </c>
      <c r="N315">
        <v>15</v>
      </c>
      <c r="O315">
        <v>0</v>
      </c>
      <c r="P315">
        <v>0</v>
      </c>
      <c r="Q315">
        <v>0</v>
      </c>
      <c r="S315">
        <v>3.35</v>
      </c>
      <c r="T315">
        <v>20.010000000000002</v>
      </c>
      <c r="U315">
        <v>0</v>
      </c>
      <c r="V315">
        <v>0</v>
      </c>
      <c r="W315" s="1" t="s">
        <v>918</v>
      </c>
      <c r="X315">
        <v>1</v>
      </c>
      <c r="Y315" s="1"/>
      <c r="Z315" s="1"/>
      <c r="AA315" s="1"/>
      <c r="AB315" t="str">
        <f>Special[[#This Row],[服装]]&amp;Special[[#This Row],[名前]]&amp;Special[[#This Row],[レアリティ]]</f>
        <v>和装体験山本猛虎ICONIC</v>
      </c>
      <c r="AC315">
        <f>IF((A314&amp;L314&amp;M314)&lt;&gt;(Special[[#This Row],[No]]&amp;L315&amp;M315),1,IF(Special[[#This Row],[追加属性]]="",1,0))</f>
        <v>1</v>
      </c>
    </row>
    <row r="316" spans="1:29" x14ac:dyDescent="0.25">
      <c r="A316">
        <f>VLOOKUP(Special[[#This Row],[No用]],SetNo[[No.用]:[vlookup 用]],2,FALSE)</f>
        <v>119</v>
      </c>
      <c r="B316">
        <f>IF(ROW()=2,1,IF(A315&lt;&gt;Special[[#This Row],[No]],1,IF(Special[[#This Row],[枝番用]]=0,B315,B315+1)))</f>
        <v>4</v>
      </c>
      <c r="C316">
        <f>IF(ROW()=2,1,IF(Special[[#This Row],[枝番用]]=1,1,C315+1))</f>
        <v>1</v>
      </c>
      <c r="D316" s="1" t="s">
        <v>1446</v>
      </c>
      <c r="E316" s="1" t="s">
        <v>45</v>
      </c>
      <c r="F316" s="1" t="s">
        <v>73</v>
      </c>
      <c r="G316" s="1" t="s">
        <v>25</v>
      </c>
      <c r="H316" s="1" t="s">
        <v>27</v>
      </c>
      <c r="I316" s="1" t="s">
        <v>71</v>
      </c>
      <c r="J316">
        <v>1</v>
      </c>
      <c r="K316" t="s">
        <v>248</v>
      </c>
      <c r="L316" s="1" t="s">
        <v>180</v>
      </c>
      <c r="M316" s="1" t="s">
        <v>224</v>
      </c>
      <c r="N316">
        <v>45</v>
      </c>
      <c r="O316">
        <v>0</v>
      </c>
      <c r="P316">
        <v>55</v>
      </c>
      <c r="Q316">
        <v>0</v>
      </c>
      <c r="S316">
        <v>4.2</v>
      </c>
      <c r="T316">
        <v>25.76</v>
      </c>
      <c r="U316">
        <v>5.8</v>
      </c>
      <c r="V316">
        <v>35.200000000000003</v>
      </c>
      <c r="W316" s="1" t="s">
        <v>918</v>
      </c>
      <c r="X316">
        <v>2</v>
      </c>
      <c r="Y316" s="1"/>
      <c r="Z316" s="1"/>
      <c r="AA316" s="1" t="s">
        <v>1467</v>
      </c>
      <c r="AB316" t="str">
        <f>Special[[#This Row],[服装]]&amp;Special[[#This Row],[名前]]&amp;Special[[#This Row],[レアリティ]]</f>
        <v>和装体験山本猛虎ICONIC</v>
      </c>
      <c r="AC316">
        <f>IF((A315&amp;L315&amp;M315)&lt;&gt;(Special[[#This Row],[No]]&amp;L316&amp;M316),1,IF(Special[[#This Row],[追加属性]]="",1,0))</f>
        <v>1</v>
      </c>
    </row>
    <row r="317" spans="1:29" x14ac:dyDescent="0.25">
      <c r="A317">
        <f>VLOOKUP(Special[[#This Row],[No用]],SetNo[[No.用]:[vlookup 用]],2,FALSE)</f>
        <v>119</v>
      </c>
      <c r="B317">
        <f>IF(ROW()=2,1,IF(A316&lt;&gt;Special[[#This Row],[No]],1,IF(Special[[#This Row],[枝番用]]=0,B316,B316+1)))</f>
        <v>4</v>
      </c>
      <c r="C317">
        <f>IF(ROW()=2,1,IF(Special[[#This Row],[枝番用]]=1,1,C316+1))</f>
        <v>2</v>
      </c>
      <c r="D317" s="1" t="s">
        <v>1446</v>
      </c>
      <c r="E317" s="1" t="s">
        <v>45</v>
      </c>
      <c r="F317" s="1" t="s">
        <v>73</v>
      </c>
      <c r="G317" s="1" t="s">
        <v>25</v>
      </c>
      <c r="H317" s="1" t="s">
        <v>27</v>
      </c>
      <c r="I317" s="1" t="s">
        <v>71</v>
      </c>
      <c r="J317">
        <v>1</v>
      </c>
      <c r="K317" t="s">
        <v>248</v>
      </c>
      <c r="L317" s="1" t="s">
        <v>180</v>
      </c>
      <c r="M317" s="1" t="s">
        <v>224</v>
      </c>
      <c r="N317">
        <v>45</v>
      </c>
      <c r="O317">
        <v>0</v>
      </c>
      <c r="P317">
        <v>55</v>
      </c>
      <c r="Q317">
        <v>0</v>
      </c>
      <c r="R317" s="1" t="s">
        <v>841</v>
      </c>
      <c r="S317">
        <v>3.35</v>
      </c>
      <c r="T317">
        <v>20.010000000000002</v>
      </c>
      <c r="U317">
        <v>5</v>
      </c>
      <c r="V317">
        <v>30.48</v>
      </c>
      <c r="W317" s="1" t="s">
        <v>849</v>
      </c>
      <c r="X317">
        <v>2</v>
      </c>
      <c r="Y317" s="1"/>
      <c r="Z317" s="1"/>
      <c r="AA317" s="1" t="s">
        <v>1467</v>
      </c>
      <c r="AB317" t="str">
        <f>Special[[#This Row],[服装]]&amp;Special[[#This Row],[名前]]&amp;Special[[#This Row],[レアリティ]]</f>
        <v>和装体験山本猛虎ICONIC</v>
      </c>
      <c r="AC317">
        <f>IF((A316&amp;L316&amp;M316)&lt;&gt;(Special[[#This Row],[No]]&amp;L317&amp;M317),1,IF(Special[[#This Row],[追加属性]]="",1,0))</f>
        <v>0</v>
      </c>
    </row>
    <row r="318" spans="1:29" x14ac:dyDescent="0.25">
      <c r="A318">
        <f>VLOOKUP(Special[[#This Row],[No用]],SetNo[[No.用]:[vlookup 用]],2,FALSE)</f>
        <v>120</v>
      </c>
      <c r="B318">
        <f>IF(ROW()=2,1,IF(A317&lt;&gt;Special[[#This Row],[No]],1,IF(Special[[#This Row],[枝番用]]=0,B317,B317+1)))</f>
        <v>1</v>
      </c>
      <c r="C318">
        <f>IF(ROW()=2,1,IF(Special[[#This Row],[枝番用]]=1,1,C317+1))</f>
        <v>1</v>
      </c>
      <c r="D318" t="s">
        <v>108</v>
      </c>
      <c r="E318" t="s">
        <v>46</v>
      </c>
      <c r="F318" t="s">
        <v>24</v>
      </c>
      <c r="G318" t="s">
        <v>21</v>
      </c>
      <c r="H318" t="s">
        <v>27</v>
      </c>
      <c r="I318" t="s">
        <v>71</v>
      </c>
      <c r="J318">
        <v>1</v>
      </c>
      <c r="K318" t="s">
        <v>248</v>
      </c>
      <c r="L318" t="s">
        <v>195</v>
      </c>
      <c r="M318" t="s">
        <v>162</v>
      </c>
      <c r="N318">
        <v>32</v>
      </c>
      <c r="O318">
        <v>0</v>
      </c>
      <c r="P318">
        <v>0</v>
      </c>
      <c r="Q318">
        <v>0</v>
      </c>
      <c r="S318">
        <v>15</v>
      </c>
      <c r="T318">
        <v>59.1</v>
      </c>
      <c r="U318">
        <v>0</v>
      </c>
      <c r="V318">
        <v>0</v>
      </c>
      <c r="W318" s="1" t="s">
        <v>837</v>
      </c>
      <c r="X318">
        <v>1</v>
      </c>
      <c r="Y318" s="1"/>
      <c r="Z318" s="1" t="s">
        <v>1025</v>
      </c>
      <c r="AA318" s="1"/>
      <c r="AB318" t="str">
        <f>Special[[#This Row],[服装]]&amp;Special[[#This Row],[名前]]&amp;Special[[#This Row],[レアリティ]]</f>
        <v>ユニフォーム芝山優生ICONIC</v>
      </c>
      <c r="AC318">
        <f>IF((A312&amp;L312&amp;M312)&lt;&gt;(Special[[#This Row],[No]]&amp;L318&amp;M318),1,IF(Special[[#This Row],[追加属性]]="",1,0))</f>
        <v>1</v>
      </c>
    </row>
    <row r="319" spans="1:29" x14ac:dyDescent="0.25">
      <c r="A319">
        <f>VLOOKUP(Special[[#This Row],[No用]],SetNo[[No.用]:[vlookup 用]],2,FALSE)</f>
        <v>120</v>
      </c>
      <c r="B319">
        <f>IF(ROW()=2,1,IF(A318&lt;&gt;Special[[#This Row],[No]],1,IF(Special[[#This Row],[枝番用]]=0,B318,B318+1)))</f>
        <v>2</v>
      </c>
      <c r="C319">
        <f>IF(ROW()=2,1,IF(Special[[#This Row],[枝番用]]=1,1,C318+1))</f>
        <v>1</v>
      </c>
      <c r="D319" t="s">
        <v>108</v>
      </c>
      <c r="E319" t="s">
        <v>46</v>
      </c>
      <c r="F319" t="s">
        <v>24</v>
      </c>
      <c r="G319" t="s">
        <v>21</v>
      </c>
      <c r="H319" t="s">
        <v>27</v>
      </c>
      <c r="I319" t="s">
        <v>71</v>
      </c>
      <c r="J319">
        <v>1</v>
      </c>
      <c r="K319" t="s">
        <v>248</v>
      </c>
      <c r="L319" t="s">
        <v>195</v>
      </c>
      <c r="M319" t="s">
        <v>162</v>
      </c>
      <c r="N319">
        <v>32</v>
      </c>
      <c r="O319">
        <v>0</v>
      </c>
      <c r="P319">
        <v>0</v>
      </c>
      <c r="Q319">
        <v>0</v>
      </c>
      <c r="R319" s="1" t="s">
        <v>586</v>
      </c>
      <c r="S319">
        <v>10</v>
      </c>
      <c r="T319">
        <v>35.479999999999997</v>
      </c>
      <c r="U319">
        <v>0</v>
      </c>
      <c r="V319">
        <v>0</v>
      </c>
      <c r="W319" s="1" t="s">
        <v>918</v>
      </c>
      <c r="X319">
        <v>1</v>
      </c>
      <c r="Z319" s="1" t="s">
        <v>1025</v>
      </c>
      <c r="AB319" t="str">
        <f>Special[[#This Row],[服装]]&amp;Special[[#This Row],[名前]]&amp;Special[[#This Row],[レアリティ]]</f>
        <v>ユニフォーム芝山優生ICONIC</v>
      </c>
      <c r="AC319">
        <f>IF((A312&amp;L312&amp;M312)&lt;&gt;(Special[[#This Row],[No]]&amp;L319&amp;M319),1,IF(Special[[#This Row],[追加属性]]="",1,0))</f>
        <v>1</v>
      </c>
    </row>
    <row r="320" spans="1:29" x14ac:dyDescent="0.25">
      <c r="A320">
        <f>VLOOKUP(Special[[#This Row],[No用]],SetNo[[No.用]:[vlookup 用]],2,FALSE)</f>
        <v>121</v>
      </c>
      <c r="B320">
        <f>IF(ROW()=2,1,IF(A319&lt;&gt;Special[[#This Row],[No]],1,IF(Special[[#This Row],[枝番用]]=0,B319,B319+1)))</f>
        <v>1</v>
      </c>
      <c r="C320">
        <f>IF(ROW()=2,1,IF(Special[[#This Row],[枝番用]]=1,1,C319+1))</f>
        <v>1</v>
      </c>
      <c r="D320" s="1" t="s">
        <v>1016</v>
      </c>
      <c r="E320" s="1" t="s">
        <v>46</v>
      </c>
      <c r="F320" s="1" t="s">
        <v>77</v>
      </c>
      <c r="G320" s="1" t="s">
        <v>21</v>
      </c>
      <c r="H320" s="1" t="s">
        <v>27</v>
      </c>
      <c r="I320" s="1" t="s">
        <v>71</v>
      </c>
      <c r="J320">
        <v>1</v>
      </c>
      <c r="K320" t="s">
        <v>248</v>
      </c>
      <c r="L320" s="1" t="s">
        <v>195</v>
      </c>
      <c r="M320" s="1" t="s">
        <v>224</v>
      </c>
      <c r="N320">
        <v>45</v>
      </c>
      <c r="O320">
        <v>0</v>
      </c>
      <c r="P320">
        <v>55</v>
      </c>
      <c r="Q320">
        <v>0</v>
      </c>
      <c r="S320">
        <v>70</v>
      </c>
      <c r="T320">
        <v>84.7</v>
      </c>
      <c r="U320">
        <v>80</v>
      </c>
      <c r="V320">
        <v>94.7</v>
      </c>
      <c r="W320" s="1" t="s">
        <v>849</v>
      </c>
      <c r="X320">
        <v>1</v>
      </c>
      <c r="Z320" s="1" t="s">
        <v>1025</v>
      </c>
      <c r="AA320" s="1" t="s">
        <v>1112</v>
      </c>
      <c r="AB320" t="str">
        <f>Special[[#This Row],[服装]]&amp;Special[[#This Row],[名前]]&amp;Special[[#This Row],[レアリティ]]</f>
        <v>焼き芋芝山優生ICONIC</v>
      </c>
      <c r="AC320">
        <f>IF((A319&amp;L319&amp;M319)&lt;&gt;(Special[[#This Row],[No]]&amp;L320&amp;M320),1,IF(Special[[#This Row],[追加属性]]="",1,0))</f>
        <v>1</v>
      </c>
    </row>
    <row r="321" spans="1:29" x14ac:dyDescent="0.25">
      <c r="A321">
        <f>VLOOKUP(Special[[#This Row],[No用]],SetNo[[No.用]:[vlookup 用]],2,FALSE)</f>
        <v>121</v>
      </c>
      <c r="B321">
        <f>IF(ROW()=2,1,IF(A320&lt;&gt;Special[[#This Row],[No]],1,IF(Special[[#This Row],[枝番用]]=0,B320,B320+1)))</f>
        <v>1</v>
      </c>
      <c r="C321">
        <f>IF(ROW()=2,1,IF(Special[[#This Row],[枝番用]]=1,1,C320+1))</f>
        <v>2</v>
      </c>
      <c r="D321" s="1" t="s">
        <v>1016</v>
      </c>
      <c r="E321" s="1" t="s">
        <v>46</v>
      </c>
      <c r="F321" s="1" t="s">
        <v>77</v>
      </c>
      <c r="G321" s="1" t="s">
        <v>21</v>
      </c>
      <c r="H321" s="1" t="s">
        <v>27</v>
      </c>
      <c r="I321" s="1" t="s">
        <v>71</v>
      </c>
      <c r="J321">
        <v>1</v>
      </c>
      <c r="K321" t="s">
        <v>248</v>
      </c>
      <c r="L321" s="1" t="s">
        <v>195</v>
      </c>
      <c r="M321" s="1" t="s">
        <v>224</v>
      </c>
      <c r="N321">
        <v>45</v>
      </c>
      <c r="O321">
        <v>0</v>
      </c>
      <c r="P321">
        <v>55</v>
      </c>
      <c r="Q321">
        <v>0</v>
      </c>
      <c r="R321" s="1" t="s">
        <v>885</v>
      </c>
      <c r="S321">
        <v>16.8</v>
      </c>
      <c r="T321">
        <v>58.94</v>
      </c>
      <c r="U321">
        <v>20</v>
      </c>
      <c r="V321">
        <v>69.98</v>
      </c>
      <c r="W321" s="1" t="s">
        <v>918</v>
      </c>
      <c r="X321">
        <v>1</v>
      </c>
      <c r="Z321" s="1" t="s">
        <v>1025</v>
      </c>
      <c r="AA321" s="1" t="s">
        <v>1112</v>
      </c>
      <c r="AB321" t="str">
        <f>Special[[#This Row],[服装]]&amp;Special[[#This Row],[名前]]&amp;Special[[#This Row],[レアリティ]]</f>
        <v>焼き芋芝山優生ICONIC</v>
      </c>
      <c r="AC321">
        <f>IF((A320&amp;L320&amp;M320)&lt;&gt;(Special[[#This Row],[No]]&amp;L321&amp;M321),1,IF(Special[[#This Row],[追加属性]]="",1,0))</f>
        <v>0</v>
      </c>
    </row>
    <row r="322" spans="1:29" x14ac:dyDescent="0.25">
      <c r="A322">
        <f>VLOOKUP(Special[[#This Row],[No用]],SetNo[[No.用]:[vlookup 用]],2,FALSE)</f>
        <v>122</v>
      </c>
      <c r="B322">
        <f>IF(ROW()=2,1,IF(A321&lt;&gt;Special[[#This Row],[No]],1,IF(Special[[#This Row],[枝番用]]=0,B321,B321+1)))</f>
        <v>1</v>
      </c>
      <c r="C322">
        <f>IF(ROW()=2,1,IF(Special[[#This Row],[枝番用]]=1,1,C321+1))</f>
        <v>1</v>
      </c>
      <c r="D322" t="s">
        <v>108</v>
      </c>
      <c r="E322" t="s">
        <v>47</v>
      </c>
      <c r="F322" t="s">
        <v>24</v>
      </c>
      <c r="G322" t="s">
        <v>25</v>
      </c>
      <c r="H322" t="s">
        <v>27</v>
      </c>
      <c r="I322" t="s">
        <v>71</v>
      </c>
      <c r="J322" s="1">
        <v>0</v>
      </c>
      <c r="K322" t="s">
        <v>248</v>
      </c>
      <c r="L322" t="s">
        <v>191</v>
      </c>
      <c r="M322" t="s">
        <v>162</v>
      </c>
      <c r="N322">
        <v>12</v>
      </c>
      <c r="O322">
        <v>0</v>
      </c>
      <c r="P322">
        <v>0</v>
      </c>
      <c r="Q322">
        <v>0</v>
      </c>
      <c r="W322" t="s">
        <v>1010</v>
      </c>
      <c r="X322">
        <v>0</v>
      </c>
      <c r="AB322" t="str">
        <f>Special[[#This Row],[服装]]&amp;Special[[#This Row],[名前]]&amp;Special[[#This Row],[レアリティ]]</f>
        <v>ユニフォーム海信之ICONIC</v>
      </c>
      <c r="AC322">
        <f>IF((A319&amp;L319&amp;M319)&lt;&gt;(Special[[#This Row],[No]]&amp;L322&amp;M322),1,IF(Special[[#This Row],[追加属性]]="",1,0))</f>
        <v>1</v>
      </c>
    </row>
    <row r="323" spans="1:29" x14ac:dyDescent="0.25">
      <c r="A323">
        <f>VLOOKUP(Special[[#This Row],[No用]],SetNo[[No.用]:[vlookup 用]],2,FALSE)</f>
        <v>122</v>
      </c>
      <c r="B323">
        <f>IF(ROW()=2,1,IF(A322&lt;&gt;Special[[#This Row],[No]],1,IF(Special[[#This Row],[枝番用]]=0,B322,B322+1)))</f>
        <v>2</v>
      </c>
      <c r="C323">
        <f>IF(ROW()=2,1,IF(Special[[#This Row],[枝番用]]=1,1,C322+1))</f>
        <v>1</v>
      </c>
      <c r="D323" t="s">
        <v>108</v>
      </c>
      <c r="E323" t="s">
        <v>47</v>
      </c>
      <c r="F323" t="s">
        <v>24</v>
      </c>
      <c r="G323" t="s">
        <v>25</v>
      </c>
      <c r="H323" t="s">
        <v>27</v>
      </c>
      <c r="I323" t="s">
        <v>71</v>
      </c>
      <c r="J323">
        <v>1</v>
      </c>
      <c r="K323" t="s">
        <v>248</v>
      </c>
      <c r="L323" t="s">
        <v>258</v>
      </c>
      <c r="M323" t="s">
        <v>173</v>
      </c>
      <c r="N323">
        <v>32</v>
      </c>
      <c r="O323">
        <v>0</v>
      </c>
      <c r="P323">
        <v>0</v>
      </c>
      <c r="Q323">
        <v>0</v>
      </c>
      <c r="S323">
        <v>15</v>
      </c>
      <c r="T323">
        <v>59.1</v>
      </c>
      <c r="U323">
        <v>0</v>
      </c>
      <c r="V323">
        <v>0</v>
      </c>
      <c r="W323" s="1" t="s">
        <v>895</v>
      </c>
      <c r="X323">
        <v>0</v>
      </c>
      <c r="AB323" t="str">
        <f>Special[[#This Row],[服装]]&amp;Special[[#This Row],[名前]]&amp;Special[[#This Row],[レアリティ]]</f>
        <v>ユニフォーム海信之ICONIC</v>
      </c>
      <c r="AC323">
        <f>IF((A322&amp;L322&amp;M322)&lt;&gt;(Special[[#This Row],[No]]&amp;L323&amp;M323),1,IF(Special[[#This Row],[追加属性]]="",1,0))</f>
        <v>1</v>
      </c>
    </row>
    <row r="324" spans="1:29" x14ac:dyDescent="0.25">
      <c r="A324">
        <f>VLOOKUP(Special[[#This Row],[No用]],SetNo[[No.用]:[vlookup 用]],2,FALSE)</f>
        <v>123</v>
      </c>
      <c r="B324">
        <f>IF(ROW()=2,1,IF(A323&lt;&gt;Special[[#This Row],[No]],1,IF(Special[[#This Row],[枝番用]]=0,B323,B323+1)))</f>
        <v>1</v>
      </c>
      <c r="C324">
        <f>IF(ROW()=2,1,IF(Special[[#This Row],[枝番用]]=1,1,C323+1))</f>
        <v>1</v>
      </c>
      <c r="D324" s="1" t="s">
        <v>893</v>
      </c>
      <c r="E324" s="1" t="s">
        <v>47</v>
      </c>
      <c r="F324" s="1" t="s">
        <v>77</v>
      </c>
      <c r="G324" s="1" t="s">
        <v>25</v>
      </c>
      <c r="H324" s="1" t="s">
        <v>27</v>
      </c>
      <c r="I324" s="1" t="s">
        <v>71</v>
      </c>
      <c r="J324" s="1">
        <v>0</v>
      </c>
      <c r="K324" t="s">
        <v>248</v>
      </c>
      <c r="L324" t="s">
        <v>191</v>
      </c>
      <c r="M324" t="s">
        <v>162</v>
      </c>
      <c r="N324">
        <v>12</v>
      </c>
      <c r="O324">
        <v>0</v>
      </c>
      <c r="P324">
        <v>0</v>
      </c>
      <c r="Q324">
        <v>0</v>
      </c>
      <c r="W324" t="s">
        <v>1010</v>
      </c>
      <c r="X324">
        <v>0</v>
      </c>
      <c r="AB324" t="str">
        <f>Special[[#This Row],[服装]]&amp;Special[[#This Row],[名前]]&amp;Special[[#This Row],[レアリティ]]</f>
        <v>遊園地海信之ICONIC</v>
      </c>
      <c r="AC324">
        <f>IF((A323&amp;L323&amp;M323)&lt;&gt;(Special[[#This Row],[No]]&amp;L324&amp;M324),1,IF(Special[[#This Row],[追加属性]]="",1,0))</f>
        <v>1</v>
      </c>
    </row>
    <row r="325" spans="1:29" x14ac:dyDescent="0.25">
      <c r="A325">
        <f>VLOOKUP(Special[[#This Row],[No用]],SetNo[[No.用]:[vlookup 用]],2,FALSE)</f>
        <v>123</v>
      </c>
      <c r="B325">
        <f>IF(ROW()=2,1,IF(A324&lt;&gt;Special[[#This Row],[No]],1,IF(Special[[#This Row],[枝番用]]=0,B324,B324+1)))</f>
        <v>2</v>
      </c>
      <c r="C325">
        <f>IF(ROW()=2,1,IF(Special[[#This Row],[枝番用]]=1,1,C324+1))</f>
        <v>1</v>
      </c>
      <c r="D325" s="1" t="s">
        <v>893</v>
      </c>
      <c r="E325" s="1" t="s">
        <v>47</v>
      </c>
      <c r="F325" s="1" t="s">
        <v>77</v>
      </c>
      <c r="G325" s="1" t="s">
        <v>25</v>
      </c>
      <c r="H325" s="1" t="s">
        <v>27</v>
      </c>
      <c r="I325" s="1" t="s">
        <v>71</v>
      </c>
      <c r="J325">
        <v>1</v>
      </c>
      <c r="K325" t="s">
        <v>248</v>
      </c>
      <c r="L325" t="s">
        <v>258</v>
      </c>
      <c r="M325" t="s">
        <v>173</v>
      </c>
      <c r="N325">
        <v>32</v>
      </c>
      <c r="O325">
        <v>0</v>
      </c>
      <c r="P325">
        <v>0</v>
      </c>
      <c r="Q325">
        <v>0</v>
      </c>
      <c r="S325">
        <v>15</v>
      </c>
      <c r="T325">
        <v>59.1</v>
      </c>
      <c r="U325">
        <v>0</v>
      </c>
      <c r="V325">
        <v>0</v>
      </c>
      <c r="W325" s="1" t="s">
        <v>895</v>
      </c>
      <c r="X325">
        <v>0</v>
      </c>
      <c r="AB325" t="str">
        <f>Special[[#This Row],[服装]]&amp;Special[[#This Row],[名前]]&amp;Special[[#This Row],[レアリティ]]</f>
        <v>遊園地海信之ICONIC</v>
      </c>
      <c r="AC325">
        <f>IF((A324&amp;L324&amp;M324)&lt;&gt;(Special[[#This Row],[No]]&amp;L325&amp;M325),1,IF(Special[[#This Row],[追加属性]]="",1,0))</f>
        <v>1</v>
      </c>
    </row>
    <row r="326" spans="1:29" x14ac:dyDescent="0.25">
      <c r="A326">
        <f>VLOOKUP(Special[[#This Row],[No用]],SetNo[[No.用]:[vlookup 用]],2,FALSE)</f>
        <v>123</v>
      </c>
      <c r="B326">
        <f>IF(ROW()=2,1,IF(A325&lt;&gt;Special[[#This Row],[No]],1,IF(Special[[#This Row],[枝番用]]=0,B325,B325+1)))</f>
        <v>3</v>
      </c>
      <c r="C326">
        <f>IF(ROW()=2,1,IF(Special[[#This Row],[枝番用]]=1,1,C325+1))</f>
        <v>1</v>
      </c>
      <c r="D326" s="1" t="s">
        <v>893</v>
      </c>
      <c r="E326" s="1" t="s">
        <v>47</v>
      </c>
      <c r="F326" s="1" t="s">
        <v>77</v>
      </c>
      <c r="G326" s="1" t="s">
        <v>25</v>
      </c>
      <c r="H326" s="1" t="s">
        <v>27</v>
      </c>
      <c r="I326" s="1" t="s">
        <v>71</v>
      </c>
      <c r="J326">
        <v>1</v>
      </c>
      <c r="K326" t="s">
        <v>248</v>
      </c>
      <c r="L326" s="1" t="s">
        <v>591</v>
      </c>
      <c r="M326" s="1" t="s">
        <v>224</v>
      </c>
      <c r="N326">
        <v>42</v>
      </c>
      <c r="O326">
        <v>0</v>
      </c>
      <c r="P326">
        <v>52</v>
      </c>
      <c r="Q326">
        <v>0</v>
      </c>
      <c r="S326">
        <v>3.35</v>
      </c>
      <c r="T326">
        <v>20.010000000000002</v>
      </c>
      <c r="U326">
        <v>5</v>
      </c>
      <c r="V326">
        <v>30.48</v>
      </c>
      <c r="W326" s="1" t="s">
        <v>896</v>
      </c>
      <c r="X326">
        <v>1</v>
      </c>
      <c r="Z326" s="1" t="s">
        <v>929</v>
      </c>
      <c r="AA326" s="1"/>
      <c r="AB326" t="str">
        <f>Special[[#This Row],[服装]]&amp;Special[[#This Row],[名前]]&amp;Special[[#This Row],[レアリティ]]</f>
        <v>遊園地海信之ICONIC</v>
      </c>
      <c r="AC326">
        <f>IF((A325&amp;L325&amp;M325)&lt;&gt;(Special[[#This Row],[No]]&amp;L326&amp;M326),1,IF(Special[[#This Row],[追加属性]]="",1,0))</f>
        <v>1</v>
      </c>
    </row>
    <row r="327" spans="1:29" x14ac:dyDescent="0.25">
      <c r="A327">
        <f>VLOOKUP(Special[[#This Row],[No用]],SetNo[[No.用]:[vlookup 用]],2,FALSE)</f>
        <v>124</v>
      </c>
      <c r="B327">
        <f>IF(ROW()=2,1,IF(A326&lt;&gt;Special[[#This Row],[No]],1,IF(Special[[#This Row],[枝番用]]=0,B326,B326+1)))</f>
        <v>1</v>
      </c>
      <c r="C327">
        <f>IF(ROW()=2,1,IF(Special[[#This Row],[枝番用]]=1,1,C326+1))</f>
        <v>1</v>
      </c>
      <c r="D327" t="s">
        <v>108</v>
      </c>
      <c r="E327" t="s">
        <v>47</v>
      </c>
      <c r="F327" t="s">
        <v>90</v>
      </c>
      <c r="G327" t="s">
        <v>78</v>
      </c>
      <c r="H327" t="s">
        <v>27</v>
      </c>
      <c r="I327" t="s">
        <v>151</v>
      </c>
      <c r="J327" s="1">
        <v>0</v>
      </c>
      <c r="K327" t="s">
        <v>248</v>
      </c>
      <c r="L327" t="s">
        <v>191</v>
      </c>
      <c r="M327" t="s">
        <v>162</v>
      </c>
      <c r="N327">
        <v>12</v>
      </c>
      <c r="O327">
        <v>0</v>
      </c>
      <c r="P327">
        <v>0</v>
      </c>
      <c r="Q327">
        <v>0</v>
      </c>
      <c r="W327" t="s">
        <v>1010</v>
      </c>
      <c r="X327">
        <v>0</v>
      </c>
      <c r="AB327" t="str">
        <f>Special[[#This Row],[服装]]&amp;Special[[#This Row],[名前]]&amp;Special[[#This Row],[レアリティ]]</f>
        <v>ユニフォーム海信之YELL</v>
      </c>
      <c r="AC327">
        <f>IF((A326&amp;L326&amp;M326)&lt;&gt;(Special[[#This Row],[No]]&amp;L327&amp;M327),1,IF(Special[[#This Row],[追加属性]]="",1,0))</f>
        <v>1</v>
      </c>
    </row>
    <row r="328" spans="1:29" x14ac:dyDescent="0.25">
      <c r="A328">
        <f>VLOOKUP(Special[[#This Row],[No用]],SetNo[[No.用]:[vlookup 用]],2,FALSE)</f>
        <v>124</v>
      </c>
      <c r="B328">
        <f>IF(ROW()=2,1,IF(A327&lt;&gt;Special[[#This Row],[No]],1,IF(Special[[#This Row],[枝番用]]=0,B327,B327+1)))</f>
        <v>2</v>
      </c>
      <c r="C328">
        <f>IF(ROW()=2,1,IF(Special[[#This Row],[枝番用]]=1,1,C327+1))</f>
        <v>1</v>
      </c>
      <c r="D328" t="s">
        <v>108</v>
      </c>
      <c r="E328" t="s">
        <v>47</v>
      </c>
      <c r="F328" t="s">
        <v>90</v>
      </c>
      <c r="G328" t="s">
        <v>78</v>
      </c>
      <c r="H328" t="s">
        <v>27</v>
      </c>
      <c r="I328" t="s">
        <v>151</v>
      </c>
      <c r="J328">
        <v>1</v>
      </c>
      <c r="K328" t="s">
        <v>248</v>
      </c>
      <c r="L328" t="s">
        <v>258</v>
      </c>
      <c r="M328" t="s">
        <v>173</v>
      </c>
      <c r="N328">
        <v>32</v>
      </c>
      <c r="O328">
        <v>0</v>
      </c>
      <c r="P328">
        <v>0</v>
      </c>
      <c r="Q328">
        <v>0</v>
      </c>
      <c r="S328">
        <v>15</v>
      </c>
      <c r="T328">
        <v>59.1</v>
      </c>
      <c r="U328">
        <v>0</v>
      </c>
      <c r="V328">
        <v>0</v>
      </c>
      <c r="W328" s="1" t="s">
        <v>895</v>
      </c>
      <c r="X328">
        <v>0</v>
      </c>
      <c r="AB328" t="str">
        <f>Special[[#This Row],[服装]]&amp;Special[[#This Row],[名前]]&amp;Special[[#This Row],[レアリティ]]</f>
        <v>ユニフォーム海信之YELL</v>
      </c>
      <c r="AC328">
        <f>IF((A327&amp;L327&amp;M327)&lt;&gt;(Special[[#This Row],[No]]&amp;L328&amp;M328),1,IF(Special[[#This Row],[追加属性]]="",1,0))</f>
        <v>1</v>
      </c>
    </row>
    <row r="329" spans="1:29" x14ac:dyDescent="0.25">
      <c r="A329">
        <f>VLOOKUP(Special[[#This Row],[No用]],SetNo[[No.用]:[vlookup 用]],2,FALSE)</f>
        <v>125</v>
      </c>
      <c r="B329">
        <f>IF(ROW()=2,1,IF(A328&lt;&gt;Special[[#This Row],[No]],1,IF(Special[[#This Row],[枝番用]]=0,B328,B328+1)))</f>
        <v>1</v>
      </c>
      <c r="C329">
        <f>IF(ROW()=2,1,IF(Special[[#This Row],[枝番用]]=1,1,C328+1))</f>
        <v>1</v>
      </c>
      <c r="D329" s="1" t="s">
        <v>108</v>
      </c>
      <c r="E329" s="1" t="s">
        <v>681</v>
      </c>
      <c r="F329" s="1" t="s">
        <v>90</v>
      </c>
      <c r="G329" s="1" t="s">
        <v>74</v>
      </c>
      <c r="H329" s="1" t="s">
        <v>27</v>
      </c>
      <c r="I329" s="1" t="s">
        <v>543</v>
      </c>
      <c r="J329" s="1">
        <v>0</v>
      </c>
      <c r="K329" t="s">
        <v>248</v>
      </c>
      <c r="L329" s="1" t="s">
        <v>191</v>
      </c>
      <c r="M329" s="1" t="s">
        <v>162</v>
      </c>
      <c r="N329">
        <v>13</v>
      </c>
      <c r="O329">
        <v>0</v>
      </c>
      <c r="P329">
        <v>0</v>
      </c>
      <c r="Q329">
        <v>0</v>
      </c>
      <c r="W329" t="s">
        <v>1010</v>
      </c>
      <c r="X329">
        <v>0</v>
      </c>
      <c r="AB329" t="str">
        <f>Special[[#This Row],[服装]]&amp;Special[[#This Row],[名前]]&amp;Special[[#This Row],[レアリティ]]</f>
        <v>ユニフォーム手白球彦ICONIC</v>
      </c>
      <c r="AC329">
        <f>IF((A328&amp;L328&amp;M328)&lt;&gt;(Special[[#This Row],[No]]&amp;L329&amp;M329),1,IF(Special[[#This Row],[追加属性]]="",1,0))</f>
        <v>1</v>
      </c>
    </row>
    <row r="330" spans="1:29" x14ac:dyDescent="0.25">
      <c r="A330">
        <f>VLOOKUP(Special[[#This Row],[No用]],SetNo[[No.用]:[vlookup 用]],2,FALSE)</f>
        <v>125</v>
      </c>
      <c r="B330">
        <f>IF(ROW()=2,1,IF(A329&lt;&gt;Special[[#This Row],[No]],1,IF(Special[[#This Row],[枝番用]]=0,B329,B329+1)))</f>
        <v>2</v>
      </c>
      <c r="C330">
        <f>IF(ROW()=2,1,IF(Special[[#This Row],[枝番用]]=1,1,C329+1))</f>
        <v>1</v>
      </c>
      <c r="D330" s="1" t="s">
        <v>108</v>
      </c>
      <c r="E330" s="1" t="s">
        <v>681</v>
      </c>
      <c r="F330" s="1" t="s">
        <v>90</v>
      </c>
      <c r="G330" s="1" t="s">
        <v>74</v>
      </c>
      <c r="H330" s="1" t="s">
        <v>27</v>
      </c>
      <c r="I330" s="1" t="s">
        <v>543</v>
      </c>
      <c r="J330">
        <v>1</v>
      </c>
      <c r="K330" t="s">
        <v>248</v>
      </c>
      <c r="L330" s="1" t="s">
        <v>180</v>
      </c>
      <c r="M330" s="1" t="s">
        <v>173</v>
      </c>
      <c r="N330">
        <v>13</v>
      </c>
      <c r="O330">
        <v>0</v>
      </c>
      <c r="P330">
        <v>0</v>
      </c>
      <c r="Q330">
        <v>0</v>
      </c>
      <c r="S330">
        <v>4.2</v>
      </c>
      <c r="T330">
        <v>25.76</v>
      </c>
      <c r="W330" t="s">
        <v>916</v>
      </c>
      <c r="X330">
        <v>1</v>
      </c>
      <c r="AB330" t="str">
        <f>Special[[#This Row],[服装]]&amp;Special[[#This Row],[名前]]&amp;Special[[#This Row],[レアリティ]]</f>
        <v>ユニフォーム手白球彦ICONIC</v>
      </c>
      <c r="AC330">
        <f>IF((A329&amp;L329&amp;M329)&lt;&gt;(Special[[#This Row],[No]]&amp;L330&amp;M330),1,IF(Special[[#This Row],[追加属性]]="",1,0))</f>
        <v>1</v>
      </c>
    </row>
    <row r="331" spans="1:29" x14ac:dyDescent="0.25">
      <c r="A331">
        <f>VLOOKUP(Special[[#This Row],[No用]],SetNo[[No.用]:[vlookup 用]],2,FALSE)</f>
        <v>126</v>
      </c>
      <c r="B331">
        <f>IF(ROW()=2,1,IF(A330&lt;&gt;Special[[#This Row],[No]],1,IF(Special[[#This Row],[枝番用]]=0,B330,B330+1)))</f>
        <v>1</v>
      </c>
      <c r="C331">
        <f>IF(ROW()=2,1,IF(Special[[#This Row],[枝番用]]=1,1,C330+1))</f>
        <v>1</v>
      </c>
      <c r="D331" t="s">
        <v>205</v>
      </c>
      <c r="E331" t="s">
        <v>48</v>
      </c>
      <c r="F331" t="s">
        <v>23</v>
      </c>
      <c r="G331" t="s">
        <v>26</v>
      </c>
      <c r="H331" t="s">
        <v>49</v>
      </c>
      <c r="I331" t="s">
        <v>71</v>
      </c>
      <c r="J331" s="1">
        <v>0</v>
      </c>
      <c r="K331" t="s">
        <v>248</v>
      </c>
      <c r="L331" t="s">
        <v>191</v>
      </c>
      <c r="M331" t="s">
        <v>162</v>
      </c>
      <c r="N331">
        <v>32</v>
      </c>
      <c r="O331">
        <v>0</v>
      </c>
      <c r="P331">
        <v>0</v>
      </c>
      <c r="Q331">
        <v>0</v>
      </c>
      <c r="W331" t="s">
        <v>1010</v>
      </c>
      <c r="X331">
        <v>0</v>
      </c>
      <c r="AB331" t="str">
        <f>Special[[#This Row],[服装]]&amp;Special[[#This Row],[名前]]&amp;Special[[#This Row],[レアリティ]]</f>
        <v>ユニフォーム青根高伸ICONIC</v>
      </c>
      <c r="AC331">
        <f>IF((A330&amp;L330&amp;M330)&lt;&gt;(Special[[#This Row],[No]]&amp;L331&amp;M331),1,IF(Special[[#This Row],[追加属性]]="",1,0))</f>
        <v>1</v>
      </c>
    </row>
    <row r="332" spans="1:29" x14ac:dyDescent="0.25">
      <c r="A332">
        <f>VLOOKUP(Special[[#This Row],[No用]],SetNo[[No.用]:[vlookup 用]],2,FALSE)</f>
        <v>127</v>
      </c>
      <c r="B332">
        <f>IF(ROW()=2,1,IF(A331&lt;&gt;Special[[#This Row],[No]],1,IF(Special[[#This Row],[枝番用]]=0,B331,B331+1)))</f>
        <v>1</v>
      </c>
      <c r="C332">
        <f>IF(ROW()=2,1,IF(Special[[#This Row],[枝番用]]=1,1,C331+1))</f>
        <v>1</v>
      </c>
      <c r="D332" t="s">
        <v>149</v>
      </c>
      <c r="E332" t="s">
        <v>48</v>
      </c>
      <c r="F332" t="s">
        <v>23</v>
      </c>
      <c r="G332" t="s">
        <v>26</v>
      </c>
      <c r="H332" t="s">
        <v>49</v>
      </c>
      <c r="I332" t="s">
        <v>71</v>
      </c>
      <c r="J332" s="1">
        <v>0</v>
      </c>
      <c r="K332" t="s">
        <v>248</v>
      </c>
      <c r="L332" t="s">
        <v>191</v>
      </c>
      <c r="M332" t="s">
        <v>162</v>
      </c>
      <c r="N332">
        <v>32</v>
      </c>
      <c r="O332">
        <v>0</v>
      </c>
      <c r="P332">
        <v>0</v>
      </c>
      <c r="Q332">
        <v>0</v>
      </c>
      <c r="W332" t="s">
        <v>1010</v>
      </c>
      <c r="X332">
        <v>0</v>
      </c>
      <c r="AB332" t="str">
        <f>Special[[#This Row],[服装]]&amp;Special[[#This Row],[名前]]&amp;Special[[#This Row],[レアリティ]]</f>
        <v>制服青根高伸ICONIC</v>
      </c>
      <c r="AC332">
        <f>IF((A331&amp;L331&amp;M331)&lt;&gt;(Special[[#This Row],[No]]&amp;L332&amp;M332),1,IF(Special[[#This Row],[追加属性]]="",1,0))</f>
        <v>1</v>
      </c>
    </row>
    <row r="333" spans="1:29" x14ac:dyDescent="0.25">
      <c r="A333">
        <f>VLOOKUP(Special[[#This Row],[No用]],SetNo[[No.用]:[vlookup 用]],2,FALSE)</f>
        <v>128</v>
      </c>
      <c r="B333">
        <f>IF(ROW()=2,1,IF(A332&lt;&gt;Special[[#This Row],[No]],1,IF(Special[[#This Row],[枝番用]]=0,B332,B332+1)))</f>
        <v>1</v>
      </c>
      <c r="C333">
        <f>IF(ROW()=2,1,IF(Special[[#This Row],[枝番用]]=1,1,C332+1))</f>
        <v>1</v>
      </c>
      <c r="D333" t="s">
        <v>117</v>
      </c>
      <c r="E333" t="s">
        <v>48</v>
      </c>
      <c r="F333" t="s">
        <v>24</v>
      </c>
      <c r="G333" t="s">
        <v>26</v>
      </c>
      <c r="H333" t="s">
        <v>49</v>
      </c>
      <c r="I333" t="s">
        <v>71</v>
      </c>
      <c r="J333" s="1">
        <v>0</v>
      </c>
      <c r="K333" t="s">
        <v>248</v>
      </c>
      <c r="L333" t="s">
        <v>191</v>
      </c>
      <c r="M333" t="s">
        <v>162</v>
      </c>
      <c r="N333">
        <v>32</v>
      </c>
      <c r="O333">
        <v>0</v>
      </c>
      <c r="P333">
        <v>0</v>
      </c>
      <c r="Q333">
        <v>0</v>
      </c>
      <c r="W333" t="s">
        <v>1010</v>
      </c>
      <c r="X333">
        <v>0</v>
      </c>
      <c r="AB333" t="str">
        <f>Special[[#This Row],[服装]]&amp;Special[[#This Row],[名前]]&amp;Special[[#This Row],[レアリティ]]</f>
        <v>プール掃除青根高伸ICONIC</v>
      </c>
      <c r="AC333">
        <f>IF((A332&amp;L332&amp;M332)&lt;&gt;(Special[[#This Row],[No]]&amp;L333&amp;M333),1,IF(Special[[#This Row],[追加属性]]="",1,0))</f>
        <v>1</v>
      </c>
    </row>
    <row r="334" spans="1:29" x14ac:dyDescent="0.25">
      <c r="A334">
        <f>VLOOKUP(Special[[#This Row],[No用]],SetNo[[No.用]:[vlookup 用]],2,FALSE)</f>
        <v>128</v>
      </c>
      <c r="B334">
        <f>IF(ROW()=2,1,IF(A333&lt;&gt;Special[[#This Row],[No]],1,IF(Special[[#This Row],[枝番用]]=0,B333,B333+1)))</f>
        <v>2</v>
      </c>
      <c r="C334">
        <f>IF(ROW()=2,1,IF(Special[[#This Row],[枝番用]]=1,1,C333+1))</f>
        <v>1</v>
      </c>
      <c r="D334" t="s">
        <v>117</v>
      </c>
      <c r="E334" t="s">
        <v>48</v>
      </c>
      <c r="F334" t="s">
        <v>24</v>
      </c>
      <c r="G334" t="s">
        <v>26</v>
      </c>
      <c r="H334" t="s">
        <v>49</v>
      </c>
      <c r="I334" t="s">
        <v>71</v>
      </c>
      <c r="J334">
        <v>1</v>
      </c>
      <c r="K334" t="s">
        <v>248</v>
      </c>
      <c r="L334" s="1" t="s">
        <v>841</v>
      </c>
      <c r="M334" t="s">
        <v>224</v>
      </c>
      <c r="N334">
        <v>43</v>
      </c>
      <c r="O334">
        <v>0</v>
      </c>
      <c r="P334">
        <v>53</v>
      </c>
      <c r="Q334">
        <v>0</v>
      </c>
      <c r="S334">
        <v>3.35</v>
      </c>
      <c r="T334">
        <v>33.729999999999997</v>
      </c>
      <c r="U334">
        <v>5</v>
      </c>
      <c r="V334">
        <v>50.08</v>
      </c>
      <c r="W334" s="1" t="s">
        <v>864</v>
      </c>
      <c r="X334">
        <v>2</v>
      </c>
      <c r="AA334" s="1" t="s">
        <v>1256</v>
      </c>
      <c r="AB334" t="str">
        <f>Special[[#This Row],[服装]]&amp;Special[[#This Row],[名前]]&amp;Special[[#This Row],[レアリティ]]</f>
        <v>プール掃除青根高伸ICONIC</v>
      </c>
      <c r="AC334">
        <f>IF((A333&amp;L333&amp;M333)&lt;&gt;(Special[[#This Row],[No]]&amp;L334&amp;M334),1,IF(Special[[#This Row],[追加属性]]="",1,0))</f>
        <v>1</v>
      </c>
    </row>
    <row r="335" spans="1:29" x14ac:dyDescent="0.25">
      <c r="A335">
        <f>VLOOKUP(Special[[#This Row],[No用]],SetNo[[No.用]:[vlookup 用]],2,FALSE)</f>
        <v>129</v>
      </c>
      <c r="B335">
        <f>IF(ROW()=2,1,IF(A334&lt;&gt;Special[[#This Row],[No]],1,IF(Special[[#This Row],[枝番用]]=0,B334,B334+1)))</f>
        <v>1</v>
      </c>
      <c r="C335">
        <f>IF(ROW()=2,1,IF(Special[[#This Row],[枝番用]]=1,1,C334+1))</f>
        <v>1</v>
      </c>
      <c r="D335" s="1" t="s">
        <v>677</v>
      </c>
      <c r="E335" s="1" t="s">
        <v>48</v>
      </c>
      <c r="F335" s="1" t="s">
        <v>77</v>
      </c>
      <c r="G335" s="1" t="s">
        <v>26</v>
      </c>
      <c r="H335" s="1" t="s">
        <v>49</v>
      </c>
      <c r="I335" s="1" t="s">
        <v>71</v>
      </c>
      <c r="J335" s="1">
        <v>0</v>
      </c>
      <c r="K335" t="s">
        <v>248</v>
      </c>
      <c r="L335" s="1" t="s">
        <v>191</v>
      </c>
      <c r="M335" s="1" t="s">
        <v>162</v>
      </c>
      <c r="N335">
        <v>32</v>
      </c>
      <c r="O335">
        <v>0</v>
      </c>
      <c r="P335">
        <v>0</v>
      </c>
      <c r="Q335">
        <v>0</v>
      </c>
      <c r="W335" t="s">
        <v>1010</v>
      </c>
      <c r="X335">
        <v>0</v>
      </c>
      <c r="AB335" t="str">
        <f>Special[[#This Row],[服装]]&amp;Special[[#This Row],[名前]]&amp;Special[[#This Row],[レアリティ]]</f>
        <v>キャンプ青根高伸ICONIC</v>
      </c>
      <c r="AC335">
        <f>IF((A334&amp;L334&amp;M334)&lt;&gt;(Special[[#This Row],[No]]&amp;L335&amp;M335),1,IF(Special[[#This Row],[追加属性]]="",1,0))</f>
        <v>1</v>
      </c>
    </row>
    <row r="336" spans="1:29" x14ac:dyDescent="0.25">
      <c r="A336">
        <f>VLOOKUP(Special[[#This Row],[No用]],SetNo[[No.用]:[vlookup 用]],2,FALSE)</f>
        <v>129</v>
      </c>
      <c r="B336">
        <f>IF(ROW()=2,1,IF(A335&lt;&gt;Special[[#This Row],[No]],1,IF(Special[[#This Row],[枝番用]]=0,B335,B335+1)))</f>
        <v>2</v>
      </c>
      <c r="C336">
        <f>IF(ROW()=2,1,IF(Special[[#This Row],[枝番用]]=1,1,C335+1))</f>
        <v>1</v>
      </c>
      <c r="D336" s="1" t="s">
        <v>677</v>
      </c>
      <c r="E336" s="1" t="s">
        <v>48</v>
      </c>
      <c r="F336" s="1" t="s">
        <v>77</v>
      </c>
      <c r="G336" s="1" t="s">
        <v>26</v>
      </c>
      <c r="H336" s="1" t="s">
        <v>49</v>
      </c>
      <c r="I336" s="1" t="s">
        <v>71</v>
      </c>
      <c r="J336">
        <v>1</v>
      </c>
      <c r="K336" t="s">
        <v>248</v>
      </c>
      <c r="L336" s="1" t="s">
        <v>180</v>
      </c>
      <c r="M336" s="1" t="s">
        <v>224</v>
      </c>
      <c r="N336">
        <v>48</v>
      </c>
      <c r="O336">
        <v>0</v>
      </c>
      <c r="P336">
        <v>58</v>
      </c>
      <c r="Q336">
        <v>0</v>
      </c>
      <c r="S336">
        <v>3.35</v>
      </c>
      <c r="T336">
        <v>20.010000000000002</v>
      </c>
      <c r="U336">
        <v>5</v>
      </c>
      <c r="V336">
        <v>30.48</v>
      </c>
      <c r="W336" s="1" t="s">
        <v>907</v>
      </c>
      <c r="X336">
        <v>2</v>
      </c>
      <c r="Y336" s="1" t="s">
        <v>678</v>
      </c>
      <c r="Z336" s="1" t="s">
        <v>906</v>
      </c>
      <c r="AA336" s="1" t="s">
        <v>1258</v>
      </c>
      <c r="AB336" t="str">
        <f>Special[[#This Row],[服装]]&amp;Special[[#This Row],[名前]]&amp;Special[[#This Row],[レアリティ]]</f>
        <v>キャンプ青根高伸ICONIC</v>
      </c>
      <c r="AC336">
        <f>IF((A335&amp;L335&amp;M335)&lt;&gt;(Special[[#This Row],[No]]&amp;L336&amp;M336),1,IF(Special[[#This Row],[追加属性]]="",1,0))</f>
        <v>1</v>
      </c>
    </row>
    <row r="337" spans="1:29" x14ac:dyDescent="0.25">
      <c r="A337">
        <f>VLOOKUP(Special[[#This Row],[No用]],SetNo[[No.用]:[vlookup 用]],2,FALSE)</f>
        <v>130</v>
      </c>
      <c r="B337">
        <f>IF(ROW()=2,1,IF(A336&lt;&gt;Special[[#This Row],[No]],1,IF(Special[[#This Row],[枝番用]]=0,B336,B336+1)))</f>
        <v>1</v>
      </c>
      <c r="C337">
        <f>IF(ROW()=2,1,IF(Special[[#This Row],[枝番用]]=1,1,C336+1))</f>
        <v>1</v>
      </c>
      <c r="D337" s="1" t="s">
        <v>755</v>
      </c>
      <c r="E337" s="1" t="s">
        <v>48</v>
      </c>
      <c r="F337" s="1" t="s">
        <v>90</v>
      </c>
      <c r="G337" s="1" t="s">
        <v>26</v>
      </c>
      <c r="H337" s="1" t="s">
        <v>49</v>
      </c>
      <c r="I337" s="1" t="s">
        <v>71</v>
      </c>
      <c r="J337" s="1">
        <v>0</v>
      </c>
      <c r="K337" t="s">
        <v>248</v>
      </c>
      <c r="L337" s="1" t="s">
        <v>191</v>
      </c>
      <c r="M337" s="1" t="s">
        <v>162</v>
      </c>
      <c r="N337">
        <v>32</v>
      </c>
      <c r="O337">
        <v>0</v>
      </c>
      <c r="P337">
        <v>0</v>
      </c>
      <c r="Q337">
        <v>0</v>
      </c>
      <c r="W337" t="s">
        <v>1010</v>
      </c>
      <c r="X337">
        <v>0</v>
      </c>
      <c r="AB337" t="str">
        <f>Special[[#This Row],[服装]]&amp;Special[[#This Row],[名前]]&amp;Special[[#This Row],[レアリティ]]</f>
        <v>甲冑青根高伸ICONIC</v>
      </c>
      <c r="AC337">
        <f>IF((A336&amp;L336&amp;M336)&lt;&gt;(Special[[#This Row],[No]]&amp;L337&amp;M337),1,IF(Special[[#This Row],[追加属性]]="",1,0))</f>
        <v>1</v>
      </c>
    </row>
    <row r="338" spans="1:29" x14ac:dyDescent="0.25">
      <c r="A338">
        <f>VLOOKUP(Special[[#This Row],[No用]],SetNo[[No.用]:[vlookup 用]],2,FALSE)</f>
        <v>130</v>
      </c>
      <c r="B338">
        <f>IF(ROW()=2,1,IF(A337&lt;&gt;Special[[#This Row],[No]],1,IF(Special[[#This Row],[枝番用]]=0,B337,B337+1)))</f>
        <v>2</v>
      </c>
      <c r="C338">
        <f>IF(ROW()=2,1,IF(Special[[#This Row],[枝番用]]=1,1,C337+1))</f>
        <v>1</v>
      </c>
      <c r="D338" s="1" t="s">
        <v>752</v>
      </c>
      <c r="E338" s="1" t="s">
        <v>48</v>
      </c>
      <c r="F338" s="1" t="s">
        <v>90</v>
      </c>
      <c r="G338" s="1" t="s">
        <v>26</v>
      </c>
      <c r="H338" s="1" t="s">
        <v>49</v>
      </c>
      <c r="I338" s="1" t="s">
        <v>71</v>
      </c>
      <c r="J338">
        <v>1</v>
      </c>
      <c r="K338" t="s">
        <v>248</v>
      </c>
      <c r="L338" s="1" t="s">
        <v>586</v>
      </c>
      <c r="M338" s="1" t="s">
        <v>224</v>
      </c>
      <c r="N338">
        <v>40</v>
      </c>
      <c r="O338">
        <v>0</v>
      </c>
      <c r="P338">
        <v>50</v>
      </c>
      <c r="Q338">
        <v>0</v>
      </c>
      <c r="S338">
        <v>5</v>
      </c>
      <c r="T338">
        <v>30.48</v>
      </c>
      <c r="U338">
        <v>6.65</v>
      </c>
      <c r="V338">
        <v>40.950000000000003</v>
      </c>
      <c r="W338" s="1" t="s">
        <v>988</v>
      </c>
      <c r="X338">
        <v>2</v>
      </c>
      <c r="Y338" s="1" t="s">
        <v>756</v>
      </c>
      <c r="Z338" s="1" t="s">
        <v>989</v>
      </c>
      <c r="AA338" s="1" t="s">
        <v>1259</v>
      </c>
      <c r="AB338" t="str">
        <f>Special[[#This Row],[服装]]&amp;Special[[#This Row],[名前]]&amp;Special[[#This Row],[レアリティ]]</f>
        <v>甲冑青根高伸ICONIC</v>
      </c>
      <c r="AC338">
        <f>IF((A337&amp;L337&amp;M337)&lt;&gt;(Special[[#This Row],[No]]&amp;L338&amp;M338),1,IF(Special[[#This Row],[追加属性]]="",1,0))</f>
        <v>1</v>
      </c>
    </row>
    <row r="339" spans="1:29" x14ac:dyDescent="0.25">
      <c r="A339">
        <f>VLOOKUP(Special[[#This Row],[No用]],SetNo[[No.用]:[vlookup 用]],2,FALSE)</f>
        <v>131</v>
      </c>
      <c r="B339">
        <f>IF(ROW()=2,1,IF(A338&lt;&gt;Special[[#This Row],[No]],1,IF(Special[[#This Row],[枝番用]]=0,B338,B338+1)))</f>
        <v>1</v>
      </c>
      <c r="C339">
        <f>IF(ROW()=2,1,IF(Special[[#This Row],[枝番用]]=1,1,C338+1))</f>
        <v>1</v>
      </c>
      <c r="D339" s="1" t="s">
        <v>1183</v>
      </c>
      <c r="E339" s="1" t="s">
        <v>48</v>
      </c>
      <c r="F339" s="1" t="s">
        <v>73</v>
      </c>
      <c r="G339" s="1" t="s">
        <v>82</v>
      </c>
      <c r="H339" s="1" t="s">
        <v>49</v>
      </c>
      <c r="I339" s="1" t="s">
        <v>71</v>
      </c>
      <c r="J339">
        <v>1</v>
      </c>
      <c r="K339" t="s">
        <v>248</v>
      </c>
      <c r="L339" s="1" t="s">
        <v>191</v>
      </c>
      <c r="M339" s="1" t="s">
        <v>162</v>
      </c>
      <c r="N339">
        <v>32</v>
      </c>
      <c r="O339">
        <v>0</v>
      </c>
      <c r="P339">
        <v>0</v>
      </c>
      <c r="Q339">
        <v>0</v>
      </c>
      <c r="W339" t="s">
        <v>1010</v>
      </c>
      <c r="X339">
        <v>0</v>
      </c>
      <c r="Y339" s="1"/>
      <c r="Z339" s="1"/>
      <c r="AA339" s="1"/>
      <c r="AB339" t="str">
        <f>Special[[#This Row],[服装]]&amp;Special[[#This Row],[名前]]&amp;Special[[#This Row],[レアリティ]]</f>
        <v>Xmas3青根高伸ICONIC</v>
      </c>
      <c r="AC339">
        <f>IF((A338&amp;L338&amp;M338)&lt;&gt;(Special[[#This Row],[No]]&amp;L339&amp;M339),1,IF(Special[[#This Row],[追加属性]]="",1,0))</f>
        <v>1</v>
      </c>
    </row>
    <row r="340" spans="1:29" x14ac:dyDescent="0.25">
      <c r="A340">
        <f>VLOOKUP(Special[[#This Row],[No用]],SetNo[[No.用]:[vlookup 用]],2,FALSE)</f>
        <v>131</v>
      </c>
      <c r="B340">
        <f>IF(ROW()=2,1,IF(A339&lt;&gt;Special[[#This Row],[No]],1,IF(Special[[#This Row],[枝番用]]=0,B339,B339+1)))</f>
        <v>2</v>
      </c>
      <c r="C340">
        <f>IF(ROW()=2,1,IF(Special[[#This Row],[枝番用]]=1,1,C339+1))</f>
        <v>1</v>
      </c>
      <c r="D340" s="1" t="s">
        <v>1219</v>
      </c>
      <c r="E340" s="1" t="s">
        <v>48</v>
      </c>
      <c r="F340" s="1" t="s">
        <v>23</v>
      </c>
      <c r="G340" s="1" t="s">
        <v>26</v>
      </c>
      <c r="H340" s="1" t="s">
        <v>49</v>
      </c>
      <c r="I340" s="1" t="s">
        <v>71</v>
      </c>
      <c r="J340">
        <v>1</v>
      </c>
      <c r="K340" t="s">
        <v>248</v>
      </c>
      <c r="L340" s="1" t="s">
        <v>586</v>
      </c>
      <c r="M340" s="1" t="s">
        <v>178</v>
      </c>
      <c r="N340">
        <v>16</v>
      </c>
      <c r="O340">
        <v>0</v>
      </c>
      <c r="P340">
        <v>0</v>
      </c>
      <c r="Q340">
        <v>0</v>
      </c>
      <c r="S340">
        <v>3.35</v>
      </c>
      <c r="T340">
        <v>33.729999999999997</v>
      </c>
      <c r="U340">
        <v>0</v>
      </c>
      <c r="V340">
        <v>0</v>
      </c>
      <c r="W340" s="1" t="s">
        <v>898</v>
      </c>
      <c r="X340">
        <v>1</v>
      </c>
      <c r="Y340" s="1"/>
      <c r="Z340" s="1"/>
      <c r="AA340" s="1"/>
      <c r="AB340" t="str">
        <f>Special[[#This Row],[服装]]&amp;Special[[#This Row],[名前]]&amp;Special[[#This Row],[レアリティ]]</f>
        <v>Xmas3青根高伸ICONIC</v>
      </c>
      <c r="AC340">
        <f>IF((A339&amp;L339&amp;M339)&lt;&gt;(Special[[#This Row],[No]]&amp;L340&amp;M340),1,IF(Special[[#This Row],[追加属性]]="",1,0))</f>
        <v>1</v>
      </c>
    </row>
    <row r="341" spans="1:29" x14ac:dyDescent="0.25">
      <c r="A341">
        <f>VLOOKUP(Special[[#This Row],[No用]],SetNo[[No.用]:[vlookup 用]],2,FALSE)</f>
        <v>131</v>
      </c>
      <c r="B341">
        <f>IF(ROW()=2,1,IF(A340&lt;&gt;Special[[#This Row],[No]],1,IF(Special[[#This Row],[枝番用]]=0,B340,B340+1)))</f>
        <v>3</v>
      </c>
      <c r="C341">
        <f>IF(ROW()=2,1,IF(Special[[#This Row],[枝番用]]=1,1,C340+1))</f>
        <v>1</v>
      </c>
      <c r="D341" s="1" t="s">
        <v>1219</v>
      </c>
      <c r="E341" s="1" t="s">
        <v>48</v>
      </c>
      <c r="F341" s="1" t="s">
        <v>23</v>
      </c>
      <c r="G341" s="1" t="s">
        <v>26</v>
      </c>
      <c r="H341" s="1" t="s">
        <v>49</v>
      </c>
      <c r="I341" s="1" t="s">
        <v>71</v>
      </c>
      <c r="J341">
        <v>1</v>
      </c>
      <c r="K341" t="s">
        <v>248</v>
      </c>
      <c r="L341" s="1" t="s">
        <v>955</v>
      </c>
      <c r="M341" s="1" t="s">
        <v>224</v>
      </c>
      <c r="N341">
        <v>48</v>
      </c>
      <c r="O341">
        <v>0</v>
      </c>
      <c r="P341">
        <v>58</v>
      </c>
      <c r="Q341">
        <v>0</v>
      </c>
      <c r="S341">
        <v>11.49</v>
      </c>
      <c r="T341">
        <v>70.290000000000006</v>
      </c>
      <c r="U341">
        <v>13.88</v>
      </c>
      <c r="V341">
        <v>84.44</v>
      </c>
      <c r="W341" s="1" t="s">
        <v>1252</v>
      </c>
      <c r="X341">
        <v>2</v>
      </c>
      <c r="Y341" s="1" t="s">
        <v>756</v>
      </c>
      <c r="Z341" s="1" t="s">
        <v>1253</v>
      </c>
      <c r="AA341" s="1" t="s">
        <v>1254</v>
      </c>
      <c r="AB341" t="str">
        <f>Special[[#This Row],[服装]]&amp;Special[[#This Row],[名前]]&amp;Special[[#This Row],[レアリティ]]</f>
        <v>Xmas3青根高伸ICONIC</v>
      </c>
      <c r="AC341">
        <f>IF((A340&amp;L340&amp;M340)&lt;&gt;(Special[[#This Row],[No]]&amp;L341&amp;M341),1,IF(Special[[#This Row],[追加属性]]="",1,0))</f>
        <v>1</v>
      </c>
    </row>
    <row r="342" spans="1:29" x14ac:dyDescent="0.25">
      <c r="A342">
        <f>VLOOKUP(Special[[#This Row],[No用]],SetNo[[No.用]:[vlookup 用]],2,FALSE)</f>
        <v>131</v>
      </c>
      <c r="B342">
        <f>IF(ROW()=2,1,IF(A341&lt;&gt;Special[[#This Row],[No]],1,IF(Special[[#This Row],[枝番用]]=0,B341,B341+1)))</f>
        <v>3</v>
      </c>
      <c r="C342">
        <f>IF(ROW()=2,1,IF(Special[[#This Row],[枝番用]]=1,1,C341+1))</f>
        <v>2</v>
      </c>
      <c r="D342" s="1" t="s">
        <v>1219</v>
      </c>
      <c r="E342" s="1" t="s">
        <v>48</v>
      </c>
      <c r="F342" s="1" t="s">
        <v>23</v>
      </c>
      <c r="G342" s="1" t="s">
        <v>26</v>
      </c>
      <c r="H342" s="1" t="s">
        <v>49</v>
      </c>
      <c r="I342" s="1" t="s">
        <v>71</v>
      </c>
      <c r="J342">
        <v>1</v>
      </c>
      <c r="K342" t="s">
        <v>248</v>
      </c>
      <c r="L342" s="1" t="s">
        <v>955</v>
      </c>
      <c r="M342" s="1" t="s">
        <v>224</v>
      </c>
      <c r="N342">
        <v>48</v>
      </c>
      <c r="O342">
        <v>0</v>
      </c>
      <c r="P342">
        <v>58</v>
      </c>
      <c r="Q342">
        <v>0</v>
      </c>
      <c r="R342" s="1" t="s">
        <v>586</v>
      </c>
      <c r="S342">
        <v>3.35</v>
      </c>
      <c r="T342">
        <v>20.010000000000002</v>
      </c>
      <c r="U342">
        <v>5</v>
      </c>
      <c r="V342">
        <v>30.48</v>
      </c>
      <c r="W342" s="1" t="s">
        <v>840</v>
      </c>
      <c r="X342">
        <v>2</v>
      </c>
      <c r="Y342" s="1" t="s">
        <v>756</v>
      </c>
      <c r="Z342" s="1" t="s">
        <v>1253</v>
      </c>
      <c r="AA342" s="1" t="s">
        <v>1254</v>
      </c>
      <c r="AB342" t="str">
        <f>Special[[#This Row],[服装]]&amp;Special[[#This Row],[名前]]&amp;Special[[#This Row],[レアリティ]]</f>
        <v>Xmas3青根高伸ICONIC</v>
      </c>
      <c r="AC342">
        <f>IF((A341&amp;L341&amp;M341)&lt;&gt;(Special[[#This Row],[No]]&amp;L342&amp;M342),1,IF(Special[[#This Row],[追加属性]]="",1,0))</f>
        <v>0</v>
      </c>
    </row>
    <row r="343" spans="1:29" x14ac:dyDescent="0.25">
      <c r="A343">
        <f>VLOOKUP(Special[[#This Row],[No用]],SetNo[[No.用]:[vlookup 用]],2,FALSE)</f>
        <v>132</v>
      </c>
      <c r="B343">
        <f>IF(ROW()=2,1,IF(A342&lt;&gt;Special[[#This Row],[No]],1,IF(Special[[#This Row],[枝番用]]=0,B342,B342+1)))</f>
        <v>1</v>
      </c>
      <c r="C343">
        <f>IF(ROW()=2,1,IF(Special[[#This Row],[枝番用]]=1,1,C342+1))</f>
        <v>1</v>
      </c>
      <c r="D343" t="s">
        <v>205</v>
      </c>
      <c r="E343" t="s">
        <v>50</v>
      </c>
      <c r="F343" t="s">
        <v>28</v>
      </c>
      <c r="G343" t="s">
        <v>25</v>
      </c>
      <c r="H343" t="s">
        <v>49</v>
      </c>
      <c r="I343" t="s">
        <v>71</v>
      </c>
      <c r="J343" s="1">
        <v>0</v>
      </c>
      <c r="K343" t="s">
        <v>248</v>
      </c>
      <c r="L343" t="s">
        <v>191</v>
      </c>
      <c r="M343" t="s">
        <v>162</v>
      </c>
      <c r="N343">
        <v>32</v>
      </c>
      <c r="O343">
        <v>0</v>
      </c>
      <c r="P343">
        <v>0</v>
      </c>
      <c r="Q343">
        <v>0</v>
      </c>
      <c r="W343" t="s">
        <v>1010</v>
      </c>
      <c r="X343">
        <v>0</v>
      </c>
      <c r="AB343" t="str">
        <f>Special[[#This Row],[服装]]&amp;Special[[#This Row],[名前]]&amp;Special[[#This Row],[レアリティ]]</f>
        <v>ユニフォーム二口堅治ICONIC</v>
      </c>
      <c r="AC343">
        <f>IF((A338&amp;L338&amp;M338)&lt;&gt;(Special[[#This Row],[No]]&amp;L343&amp;M343),1,IF(Special[[#This Row],[追加属性]]="",1,0))</f>
        <v>1</v>
      </c>
    </row>
    <row r="344" spans="1:29" x14ac:dyDescent="0.25">
      <c r="A344">
        <f>VLOOKUP(Special[[#This Row],[No用]],SetNo[[No.用]:[vlookup 用]],2,FALSE)</f>
        <v>132</v>
      </c>
      <c r="B344">
        <f>IF(ROW()=2,1,IF(A343&lt;&gt;Special[[#This Row],[No]],1,IF(Special[[#This Row],[枝番用]]=0,B343,B343+1)))</f>
        <v>2</v>
      </c>
      <c r="C344">
        <f>IF(ROW()=2,1,IF(Special[[#This Row],[枝番用]]=1,1,C343+1))</f>
        <v>1</v>
      </c>
      <c r="D344" t="s">
        <v>205</v>
      </c>
      <c r="E344" t="s">
        <v>50</v>
      </c>
      <c r="F344" t="s">
        <v>28</v>
      </c>
      <c r="G344" t="s">
        <v>25</v>
      </c>
      <c r="H344" t="s">
        <v>49</v>
      </c>
      <c r="I344" t="s">
        <v>71</v>
      </c>
      <c r="J344">
        <v>1</v>
      </c>
      <c r="K344" t="s">
        <v>248</v>
      </c>
      <c r="L344" t="s">
        <v>258</v>
      </c>
      <c r="M344" t="s">
        <v>173</v>
      </c>
      <c r="N344">
        <v>12</v>
      </c>
      <c r="O344">
        <v>0</v>
      </c>
      <c r="P344">
        <v>0</v>
      </c>
      <c r="Q344">
        <v>0</v>
      </c>
      <c r="S344">
        <v>15</v>
      </c>
      <c r="T344">
        <v>59.1</v>
      </c>
      <c r="U344">
        <v>0</v>
      </c>
      <c r="V344">
        <v>0</v>
      </c>
      <c r="W344" t="s">
        <v>1012</v>
      </c>
      <c r="X344">
        <v>0</v>
      </c>
      <c r="AB344" t="str">
        <f>Special[[#This Row],[服装]]&amp;Special[[#This Row],[名前]]&amp;Special[[#This Row],[レアリティ]]</f>
        <v>ユニフォーム二口堅治ICONIC</v>
      </c>
      <c r="AC344">
        <f>IF((A343&amp;L343&amp;M343)&lt;&gt;(Special[[#This Row],[No]]&amp;L344&amp;M344),1,IF(Special[[#This Row],[追加属性]]="",1,0))</f>
        <v>1</v>
      </c>
    </row>
    <row r="345" spans="1:29" x14ac:dyDescent="0.25">
      <c r="A345">
        <f>VLOOKUP(Special[[#This Row],[No用]],SetNo[[No.用]:[vlookup 用]],2,FALSE)</f>
        <v>133</v>
      </c>
      <c r="B345">
        <f>IF(ROW()=2,1,IF(A344&lt;&gt;Special[[#This Row],[No]],1,IF(Special[[#This Row],[枝番用]]=0,B344,B344+1)))</f>
        <v>1</v>
      </c>
      <c r="C345">
        <f>IF(ROW()=2,1,IF(Special[[#This Row],[枝番用]]=1,1,C344+1))</f>
        <v>1</v>
      </c>
      <c r="D345" t="s">
        <v>149</v>
      </c>
      <c r="E345" t="s">
        <v>50</v>
      </c>
      <c r="F345" t="s">
        <v>28</v>
      </c>
      <c r="G345" t="s">
        <v>25</v>
      </c>
      <c r="H345" t="s">
        <v>49</v>
      </c>
      <c r="I345" t="s">
        <v>71</v>
      </c>
      <c r="J345" s="1">
        <v>0</v>
      </c>
      <c r="K345" t="s">
        <v>248</v>
      </c>
      <c r="L345" t="s">
        <v>191</v>
      </c>
      <c r="M345" t="s">
        <v>162</v>
      </c>
      <c r="N345">
        <v>32</v>
      </c>
      <c r="O345">
        <v>0</v>
      </c>
      <c r="P345">
        <v>0</v>
      </c>
      <c r="Q345">
        <v>0</v>
      </c>
      <c r="W345" t="s">
        <v>1010</v>
      </c>
      <c r="X345">
        <v>0</v>
      </c>
      <c r="AB345" t="str">
        <f>Special[[#This Row],[服装]]&amp;Special[[#This Row],[名前]]&amp;Special[[#This Row],[レアリティ]]</f>
        <v>制服二口堅治ICONIC</v>
      </c>
      <c r="AC345">
        <f>IF((A344&amp;L344&amp;M344)&lt;&gt;(Special[[#This Row],[No]]&amp;L345&amp;M345),1,IF(Special[[#This Row],[追加属性]]="",1,0))</f>
        <v>1</v>
      </c>
    </row>
    <row r="346" spans="1:29" x14ac:dyDescent="0.25">
      <c r="A346">
        <f>VLOOKUP(Special[[#This Row],[No用]],SetNo[[No.用]:[vlookup 用]],2,FALSE)</f>
        <v>133</v>
      </c>
      <c r="B346">
        <f>IF(ROW()=2,1,IF(A345&lt;&gt;Special[[#This Row],[No]],1,IF(Special[[#This Row],[枝番用]]=0,B345,B345+1)))</f>
        <v>2</v>
      </c>
      <c r="C346">
        <f>IF(ROW()=2,1,IF(Special[[#This Row],[枝番用]]=1,1,C345+1))</f>
        <v>1</v>
      </c>
      <c r="D346" t="s">
        <v>149</v>
      </c>
      <c r="E346" t="s">
        <v>50</v>
      </c>
      <c r="F346" t="s">
        <v>28</v>
      </c>
      <c r="G346" t="s">
        <v>25</v>
      </c>
      <c r="H346" t="s">
        <v>49</v>
      </c>
      <c r="I346" t="s">
        <v>71</v>
      </c>
      <c r="J346">
        <v>1</v>
      </c>
      <c r="K346" t="s">
        <v>248</v>
      </c>
      <c r="L346" t="s">
        <v>258</v>
      </c>
      <c r="M346" t="s">
        <v>173</v>
      </c>
      <c r="N346">
        <v>12</v>
      </c>
      <c r="O346">
        <v>0</v>
      </c>
      <c r="P346">
        <v>0</v>
      </c>
      <c r="Q346">
        <v>0</v>
      </c>
      <c r="S346">
        <v>15</v>
      </c>
      <c r="T346">
        <v>59.1</v>
      </c>
      <c r="U346">
        <v>0</v>
      </c>
      <c r="V346">
        <v>0</v>
      </c>
      <c r="W346" t="s">
        <v>1012</v>
      </c>
      <c r="X346">
        <v>0</v>
      </c>
      <c r="AB346" t="str">
        <f>Special[[#This Row],[服装]]&amp;Special[[#This Row],[名前]]&amp;Special[[#This Row],[レアリティ]]</f>
        <v>制服二口堅治ICONIC</v>
      </c>
      <c r="AC346">
        <f>IF((A345&amp;L345&amp;M345)&lt;&gt;(Special[[#This Row],[No]]&amp;L346&amp;M346),1,IF(Special[[#This Row],[追加属性]]="",1,0))</f>
        <v>1</v>
      </c>
    </row>
    <row r="347" spans="1:29" x14ac:dyDescent="0.25">
      <c r="A347">
        <f>VLOOKUP(Special[[#This Row],[No用]],SetNo[[No.用]:[vlookup 用]],2,FALSE)</f>
        <v>134</v>
      </c>
      <c r="B347">
        <f>IF(ROW()=2,1,IF(A346&lt;&gt;Special[[#This Row],[No]],1,IF(Special[[#This Row],[枝番用]]=0,B346,B346+1)))</f>
        <v>1</v>
      </c>
      <c r="C347">
        <f>IF(ROW()=2,1,IF(Special[[#This Row],[枝番用]]=1,1,C346+1))</f>
        <v>1</v>
      </c>
      <c r="D347" t="s">
        <v>117</v>
      </c>
      <c r="E347" t="s">
        <v>50</v>
      </c>
      <c r="F347" t="s">
        <v>23</v>
      </c>
      <c r="G347" t="s">
        <v>25</v>
      </c>
      <c r="H347" t="s">
        <v>49</v>
      </c>
      <c r="I347" t="s">
        <v>71</v>
      </c>
      <c r="J347" s="1">
        <v>0</v>
      </c>
      <c r="K347" t="s">
        <v>248</v>
      </c>
      <c r="L347" t="s">
        <v>191</v>
      </c>
      <c r="M347" t="s">
        <v>162</v>
      </c>
      <c r="N347">
        <v>32</v>
      </c>
      <c r="O347">
        <v>0</v>
      </c>
      <c r="P347">
        <v>0</v>
      </c>
      <c r="Q347">
        <v>0</v>
      </c>
      <c r="W347" t="s">
        <v>1010</v>
      </c>
      <c r="X347">
        <v>0</v>
      </c>
      <c r="AB347" t="str">
        <f>Special[[#This Row],[服装]]&amp;Special[[#This Row],[名前]]&amp;Special[[#This Row],[レアリティ]]</f>
        <v>プール掃除二口堅治ICONIC</v>
      </c>
      <c r="AC347">
        <f>IF((A346&amp;L346&amp;M346)&lt;&gt;(Special[[#This Row],[No]]&amp;L347&amp;M347),1,IF(Special[[#This Row],[追加属性]]="",1,0))</f>
        <v>1</v>
      </c>
    </row>
    <row r="348" spans="1:29" x14ac:dyDescent="0.25">
      <c r="A348">
        <f>VLOOKUP(Special[[#This Row],[No用]],SetNo[[No.用]:[vlookup 用]],2,FALSE)</f>
        <v>134</v>
      </c>
      <c r="B348">
        <f>IF(ROW()=2,1,IF(A347&lt;&gt;Special[[#This Row],[No]],1,IF(Special[[#This Row],[枝番用]]=0,B347,B347+1)))</f>
        <v>2</v>
      </c>
      <c r="C348">
        <f>IF(ROW()=2,1,IF(Special[[#This Row],[枝番用]]=1,1,C347+1))</f>
        <v>1</v>
      </c>
      <c r="D348" t="s">
        <v>117</v>
      </c>
      <c r="E348" t="s">
        <v>50</v>
      </c>
      <c r="F348" t="s">
        <v>23</v>
      </c>
      <c r="G348" t="s">
        <v>25</v>
      </c>
      <c r="H348" t="s">
        <v>49</v>
      </c>
      <c r="I348" t="s">
        <v>71</v>
      </c>
      <c r="J348">
        <v>1</v>
      </c>
      <c r="K348" t="s">
        <v>248</v>
      </c>
      <c r="L348" t="s">
        <v>258</v>
      </c>
      <c r="M348" t="s">
        <v>173</v>
      </c>
      <c r="N348">
        <v>12</v>
      </c>
      <c r="O348">
        <v>0</v>
      </c>
      <c r="P348">
        <v>0</v>
      </c>
      <c r="Q348">
        <v>0</v>
      </c>
      <c r="S348">
        <v>15</v>
      </c>
      <c r="T348">
        <v>59.1</v>
      </c>
      <c r="U348">
        <v>0</v>
      </c>
      <c r="V348">
        <v>0</v>
      </c>
      <c r="W348" t="s">
        <v>1012</v>
      </c>
      <c r="X348">
        <v>0</v>
      </c>
      <c r="AB348" t="str">
        <f>Special[[#This Row],[服装]]&amp;Special[[#This Row],[名前]]&amp;Special[[#This Row],[レアリティ]]</f>
        <v>プール掃除二口堅治ICONIC</v>
      </c>
      <c r="AC348">
        <f>IF((A347&amp;L347&amp;M347)&lt;&gt;(Special[[#This Row],[No]]&amp;L348&amp;M348),1,IF(Special[[#This Row],[追加属性]]="",1,0))</f>
        <v>1</v>
      </c>
    </row>
    <row r="349" spans="1:29" x14ac:dyDescent="0.25">
      <c r="A349">
        <f>VLOOKUP(Special[[#This Row],[No用]],SetNo[[No.用]:[vlookup 用]],2,FALSE)</f>
        <v>135</v>
      </c>
      <c r="B349">
        <f>IF(ROW()=2,1,IF(A348&lt;&gt;Special[[#This Row],[No]],1,IF(Special[[#This Row],[枝番用]]=0,B348,B348+1)))</f>
        <v>1</v>
      </c>
      <c r="C349">
        <f>IF(ROW()=2,1,IF(Special[[#This Row],[枝番用]]=1,1,C348+1))</f>
        <v>1</v>
      </c>
      <c r="D349" s="1" t="s">
        <v>646</v>
      </c>
      <c r="E349" s="1" t="s">
        <v>50</v>
      </c>
      <c r="F349" s="1" t="s">
        <v>90</v>
      </c>
      <c r="G349" s="1" t="s">
        <v>25</v>
      </c>
      <c r="H349" s="1" t="s">
        <v>49</v>
      </c>
      <c r="I349" s="1" t="s">
        <v>71</v>
      </c>
      <c r="J349" s="1">
        <v>0</v>
      </c>
      <c r="K349" t="s">
        <v>248</v>
      </c>
      <c r="L349" s="1" t="s">
        <v>191</v>
      </c>
      <c r="M349" s="1" t="s">
        <v>162</v>
      </c>
      <c r="N349">
        <v>32</v>
      </c>
      <c r="O349">
        <v>0</v>
      </c>
      <c r="P349">
        <v>0</v>
      </c>
      <c r="Q349">
        <v>0</v>
      </c>
      <c r="W349" t="s">
        <v>1010</v>
      </c>
      <c r="X349">
        <v>0</v>
      </c>
      <c r="AB349" t="str">
        <f>Special[[#This Row],[服装]]&amp;Special[[#This Row],[名前]]&amp;Special[[#This Row],[レアリティ]]</f>
        <v>路地裏二口堅治ICONIC</v>
      </c>
      <c r="AC349">
        <f>IF((A348&amp;L348&amp;M348)&lt;&gt;(Special[[#This Row],[No]]&amp;L349&amp;M349),1,IF(Special[[#This Row],[追加属性]]="",1,0))</f>
        <v>1</v>
      </c>
    </row>
    <row r="350" spans="1:29" x14ac:dyDescent="0.25">
      <c r="A350">
        <f>VLOOKUP(Special[[#This Row],[No用]],SetNo[[No.用]:[vlookup 用]],2,FALSE)</f>
        <v>135</v>
      </c>
      <c r="B350">
        <f>IF(ROW()=2,1,IF(A349&lt;&gt;Special[[#This Row],[No]],1,IF(Special[[#This Row],[枝番用]]=0,B349,B349+1)))</f>
        <v>2</v>
      </c>
      <c r="C350">
        <f>IF(ROW()=2,1,IF(Special[[#This Row],[枝番用]]=1,1,C349+1))</f>
        <v>1</v>
      </c>
      <c r="D350" s="1" t="s">
        <v>646</v>
      </c>
      <c r="E350" s="1" t="s">
        <v>50</v>
      </c>
      <c r="F350" s="1" t="s">
        <v>90</v>
      </c>
      <c r="G350" s="1" t="s">
        <v>25</v>
      </c>
      <c r="H350" s="1" t="s">
        <v>49</v>
      </c>
      <c r="I350" s="1" t="s">
        <v>71</v>
      </c>
      <c r="J350">
        <v>1</v>
      </c>
      <c r="K350" t="s">
        <v>248</v>
      </c>
      <c r="L350" s="1" t="s">
        <v>180</v>
      </c>
      <c r="M350" s="1" t="s">
        <v>173</v>
      </c>
      <c r="N350">
        <v>12</v>
      </c>
      <c r="O350">
        <v>0</v>
      </c>
      <c r="P350">
        <v>0</v>
      </c>
      <c r="Q350">
        <v>0</v>
      </c>
      <c r="S350">
        <v>4.2</v>
      </c>
      <c r="T350">
        <v>25.76</v>
      </c>
      <c r="W350" t="s">
        <v>916</v>
      </c>
      <c r="X350">
        <v>1</v>
      </c>
      <c r="AB350" t="str">
        <f>Special[[#This Row],[服装]]&amp;Special[[#This Row],[名前]]&amp;Special[[#This Row],[レアリティ]]</f>
        <v>路地裏二口堅治ICONIC</v>
      </c>
      <c r="AC350">
        <f>IF((A349&amp;L349&amp;M349)&lt;&gt;(Special[[#This Row],[No]]&amp;L350&amp;M350),1,IF(Special[[#This Row],[追加属性]]="",1,0))</f>
        <v>1</v>
      </c>
    </row>
    <row r="351" spans="1:29" x14ac:dyDescent="0.25">
      <c r="A351">
        <f>VLOOKUP(Special[[#This Row],[No用]],SetNo[[No.用]:[vlookup 用]],2,FALSE)</f>
        <v>136</v>
      </c>
      <c r="B351">
        <f>IF(ROW()=2,1,IF(A350&lt;&gt;Special[[#This Row],[No]],1,IF(Special[[#This Row],[枝番用]]=0,B350,B350+1)))</f>
        <v>1</v>
      </c>
      <c r="C351">
        <f>IF(ROW()=2,1,IF(Special[[#This Row],[枝番用]]=1,1,C350+1))</f>
        <v>1</v>
      </c>
      <c r="D351" s="1" t="s">
        <v>752</v>
      </c>
      <c r="E351" s="1" t="s">
        <v>50</v>
      </c>
      <c r="F351" s="1" t="s">
        <v>77</v>
      </c>
      <c r="G351" s="1" t="s">
        <v>25</v>
      </c>
      <c r="H351" s="1" t="s">
        <v>49</v>
      </c>
      <c r="I351" s="1" t="s">
        <v>71</v>
      </c>
      <c r="J351" s="1">
        <v>0</v>
      </c>
      <c r="K351" t="s">
        <v>248</v>
      </c>
      <c r="L351" s="1" t="s">
        <v>191</v>
      </c>
      <c r="M351" s="1" t="s">
        <v>162</v>
      </c>
      <c r="N351">
        <v>32</v>
      </c>
      <c r="O351">
        <v>0</v>
      </c>
      <c r="P351">
        <v>0</v>
      </c>
      <c r="Q351">
        <v>0</v>
      </c>
      <c r="W351" t="s">
        <v>1010</v>
      </c>
      <c r="X351">
        <v>0</v>
      </c>
      <c r="AB351" t="str">
        <f>Special[[#This Row],[服装]]&amp;Special[[#This Row],[名前]]&amp;Special[[#This Row],[レアリティ]]</f>
        <v>甲冑二口堅治ICONIC</v>
      </c>
      <c r="AC351">
        <f>IF((A350&amp;L350&amp;M350)&lt;&gt;(Special[[#This Row],[No]]&amp;L351&amp;M351),1,IF(Special[[#This Row],[追加属性]]="",1,0))</f>
        <v>1</v>
      </c>
    </row>
    <row r="352" spans="1:29" x14ac:dyDescent="0.25">
      <c r="A352">
        <f>VLOOKUP(Special[[#This Row],[No用]],SetNo[[No.用]:[vlookup 用]],2,FALSE)</f>
        <v>136</v>
      </c>
      <c r="B352">
        <f>IF(ROW()=2,1,IF(A351&lt;&gt;Special[[#This Row],[No]],1,IF(Special[[#This Row],[枝番用]]=0,B351,B351+1)))</f>
        <v>2</v>
      </c>
      <c r="C352">
        <f>IF(ROW()=2,1,IF(Special[[#This Row],[枝番用]]=1,1,C351+1))</f>
        <v>1</v>
      </c>
      <c r="D352" s="1" t="s">
        <v>752</v>
      </c>
      <c r="E352" s="1" t="s">
        <v>50</v>
      </c>
      <c r="F352" s="1" t="s">
        <v>77</v>
      </c>
      <c r="G352" s="1" t="s">
        <v>25</v>
      </c>
      <c r="H352" s="1" t="s">
        <v>49</v>
      </c>
      <c r="I352" s="1" t="s">
        <v>71</v>
      </c>
      <c r="J352">
        <v>1</v>
      </c>
      <c r="K352" t="s">
        <v>248</v>
      </c>
      <c r="L352" s="1" t="s">
        <v>753</v>
      </c>
      <c r="M352" s="1" t="s">
        <v>173</v>
      </c>
      <c r="N352">
        <v>12</v>
      </c>
      <c r="O352">
        <v>0</v>
      </c>
      <c r="P352">
        <v>0</v>
      </c>
      <c r="Q352">
        <v>0</v>
      </c>
      <c r="S352">
        <v>4.2</v>
      </c>
      <c r="T352">
        <v>25.76</v>
      </c>
      <c r="W352" t="s">
        <v>916</v>
      </c>
      <c r="X352">
        <v>1</v>
      </c>
      <c r="Y352" s="1" t="s">
        <v>754</v>
      </c>
      <c r="AB352" t="str">
        <f>Special[[#This Row],[服装]]&amp;Special[[#This Row],[名前]]&amp;Special[[#This Row],[レアリティ]]</f>
        <v>甲冑二口堅治ICONIC</v>
      </c>
      <c r="AC352">
        <f>IF((A351&amp;L351&amp;M351)&lt;&gt;(Special[[#This Row],[No]]&amp;L352&amp;M352),1,IF(Special[[#This Row],[追加属性]]="",1,0))</f>
        <v>1</v>
      </c>
    </row>
    <row r="353" spans="1:29" x14ac:dyDescent="0.25">
      <c r="A353">
        <f>VLOOKUP(Special[[#This Row],[No用]],SetNo[[No.用]:[vlookup 用]],2,FALSE)</f>
        <v>136</v>
      </c>
      <c r="B353">
        <f>IF(ROW()=2,1,IF(A352&lt;&gt;Special[[#This Row],[No]],1,IF(Special[[#This Row],[枝番用]]=0,B352,B352+1)))</f>
        <v>3</v>
      </c>
      <c r="C353">
        <f>IF(ROW()=2,1,IF(Special[[#This Row],[枝番用]]=1,1,C352+1))</f>
        <v>1</v>
      </c>
      <c r="D353" s="1" t="s">
        <v>752</v>
      </c>
      <c r="E353" s="1" t="s">
        <v>50</v>
      </c>
      <c r="F353" s="1" t="s">
        <v>77</v>
      </c>
      <c r="G353" s="1" t="s">
        <v>25</v>
      </c>
      <c r="H353" s="1" t="s">
        <v>49</v>
      </c>
      <c r="I353" s="1" t="s">
        <v>71</v>
      </c>
      <c r="J353">
        <v>1</v>
      </c>
      <c r="K353" t="s">
        <v>248</v>
      </c>
      <c r="L353" s="1" t="s">
        <v>180</v>
      </c>
      <c r="M353" s="1" t="s">
        <v>224</v>
      </c>
      <c r="N353">
        <v>40</v>
      </c>
      <c r="O353">
        <v>0</v>
      </c>
      <c r="P353">
        <v>50</v>
      </c>
      <c r="Q353">
        <v>0</v>
      </c>
      <c r="R353" s="1"/>
      <c r="S353">
        <v>4.2</v>
      </c>
      <c r="T353">
        <v>25.76</v>
      </c>
      <c r="U353">
        <v>5.8</v>
      </c>
      <c r="V353">
        <v>35.200000000000003</v>
      </c>
      <c r="W353" s="1" t="s">
        <v>881</v>
      </c>
      <c r="X353">
        <v>1</v>
      </c>
      <c r="Y353" s="1" t="s">
        <v>754</v>
      </c>
      <c r="Z353" s="1" t="s">
        <v>880</v>
      </c>
      <c r="AA353" s="1" t="s">
        <v>1321</v>
      </c>
      <c r="AB353" t="str">
        <f>Special[[#This Row],[服装]]&amp;Special[[#This Row],[名前]]&amp;Special[[#This Row],[レアリティ]]</f>
        <v>甲冑二口堅治ICONIC</v>
      </c>
      <c r="AC353">
        <f>IF((A352&amp;L352&amp;M352)&lt;&gt;(Special[[#This Row],[No]]&amp;L353&amp;M353),1,IF(Special[[#This Row],[追加属性]]="",1,0))</f>
        <v>1</v>
      </c>
    </row>
    <row r="354" spans="1:29" x14ac:dyDescent="0.25">
      <c r="A354">
        <f>VLOOKUP(Special[[#This Row],[No用]],SetNo[[No.用]:[vlookup 用]],2,FALSE)</f>
        <v>136</v>
      </c>
      <c r="B354">
        <f>IF(ROW()=2,1,IF(A353&lt;&gt;Special[[#This Row],[No]],1,IF(Special[[#This Row],[枝番用]]=0,B353,B353+1)))</f>
        <v>3</v>
      </c>
      <c r="C354">
        <f>IF(ROW()=2,1,IF(Special[[#This Row],[枝番用]]=1,1,C353+1))</f>
        <v>2</v>
      </c>
      <c r="D354" s="1" t="s">
        <v>752</v>
      </c>
      <c r="E354" s="1" t="s">
        <v>50</v>
      </c>
      <c r="F354" s="1" t="s">
        <v>77</v>
      </c>
      <c r="G354" s="1" t="s">
        <v>25</v>
      </c>
      <c r="H354" s="1" t="s">
        <v>49</v>
      </c>
      <c r="I354" s="1" t="s">
        <v>71</v>
      </c>
      <c r="J354">
        <v>1</v>
      </c>
      <c r="K354" t="s">
        <v>248</v>
      </c>
      <c r="L354" s="1" t="s">
        <v>180</v>
      </c>
      <c r="M354" s="1" t="s">
        <v>224</v>
      </c>
      <c r="N354">
        <v>40</v>
      </c>
      <c r="O354">
        <v>0</v>
      </c>
      <c r="P354">
        <v>50</v>
      </c>
      <c r="Q354">
        <v>0</v>
      </c>
      <c r="R354" s="1" t="s">
        <v>706</v>
      </c>
      <c r="S354">
        <v>2.5</v>
      </c>
      <c r="T354">
        <v>15.24</v>
      </c>
      <c r="U354">
        <v>4.2</v>
      </c>
      <c r="V354">
        <v>25.76</v>
      </c>
      <c r="W354" s="1" t="s">
        <v>849</v>
      </c>
      <c r="X354">
        <v>1</v>
      </c>
      <c r="Y354" s="1" t="s">
        <v>754</v>
      </c>
      <c r="Z354" s="1" t="s">
        <v>880</v>
      </c>
      <c r="AA354" s="1" t="s">
        <v>1321</v>
      </c>
      <c r="AB354" t="str">
        <f>Special[[#This Row],[服装]]&amp;Special[[#This Row],[名前]]&amp;Special[[#This Row],[レアリティ]]</f>
        <v>甲冑二口堅治ICONIC</v>
      </c>
      <c r="AC354">
        <f>IF((A353&amp;L353&amp;M353)&lt;&gt;(Special[[#This Row],[No]]&amp;L354&amp;M354),1,IF(Special[[#This Row],[追加属性]]="",1,0))</f>
        <v>0</v>
      </c>
    </row>
    <row r="355" spans="1:29" x14ac:dyDescent="0.25">
      <c r="A355">
        <f>VLOOKUP(Special[[#This Row],[No用]],SetNo[[No.用]:[vlookup 用]],2,FALSE)</f>
        <v>136</v>
      </c>
      <c r="B355">
        <f>IF(ROW()=2,1,IF(A354&lt;&gt;Special[[#This Row],[No]],1,IF(Special[[#This Row],[枝番用]]=0,B354,B354+1)))</f>
        <v>3</v>
      </c>
      <c r="C355">
        <f>IF(ROW()=2,1,IF(Special[[#This Row],[枝番用]]=1,1,C354+1))</f>
        <v>3</v>
      </c>
      <c r="D355" s="1" t="s">
        <v>752</v>
      </c>
      <c r="E355" s="1" t="s">
        <v>50</v>
      </c>
      <c r="F355" s="1" t="s">
        <v>77</v>
      </c>
      <c r="G355" s="1" t="s">
        <v>25</v>
      </c>
      <c r="H355" s="1" t="s">
        <v>49</v>
      </c>
      <c r="I355" s="1" t="s">
        <v>71</v>
      </c>
      <c r="J355">
        <v>1</v>
      </c>
      <c r="K355" t="s">
        <v>248</v>
      </c>
      <c r="L355" s="1" t="s">
        <v>180</v>
      </c>
      <c r="M355" s="1" t="s">
        <v>224</v>
      </c>
      <c r="N355">
        <v>40</v>
      </c>
      <c r="O355">
        <v>0</v>
      </c>
      <c r="P355">
        <v>50</v>
      </c>
      <c r="Q355">
        <v>0</v>
      </c>
      <c r="R355" s="1" t="s">
        <v>978</v>
      </c>
      <c r="S355">
        <v>5</v>
      </c>
      <c r="T355">
        <v>9.9</v>
      </c>
      <c r="U355">
        <v>7.5</v>
      </c>
      <c r="V355">
        <v>14.85</v>
      </c>
      <c r="W355" s="1" t="s">
        <v>849</v>
      </c>
      <c r="X355">
        <v>0</v>
      </c>
      <c r="Y355" s="1"/>
      <c r="AB355" t="str">
        <f>Special[[#This Row],[服装]]&amp;Special[[#This Row],[名前]]&amp;Special[[#This Row],[レアリティ]]</f>
        <v>甲冑二口堅治ICONIC</v>
      </c>
      <c r="AC355">
        <f>IF((A354&amp;L354&amp;M354)&lt;&gt;(Special[[#This Row],[No]]&amp;L355&amp;M355),1,IF(Special[[#This Row],[追加属性]]="",1,0))</f>
        <v>0</v>
      </c>
    </row>
    <row r="356" spans="1:29" x14ac:dyDescent="0.25">
      <c r="A356">
        <f>VLOOKUP(Special[[#This Row],[No用]],SetNo[[No.用]:[vlookup 用]],2,FALSE)</f>
        <v>137</v>
      </c>
      <c r="B356">
        <f>IF(ROW()=2,1,IF(A355&lt;&gt;Special[[#This Row],[No]],1,IF(Special[[#This Row],[枝番用]]=0,B355,B355+1)))</f>
        <v>1</v>
      </c>
      <c r="C356">
        <f>IF(ROW()=2,1,IF(Special[[#This Row],[枝番用]]=1,1,C355+1))</f>
        <v>1</v>
      </c>
      <c r="D356" s="1" t="s">
        <v>871</v>
      </c>
      <c r="E356" s="1" t="s">
        <v>50</v>
      </c>
      <c r="F356" s="1" t="s">
        <v>73</v>
      </c>
      <c r="G356" s="1" t="s">
        <v>25</v>
      </c>
      <c r="H356" s="1" t="s">
        <v>49</v>
      </c>
      <c r="I356" s="1" t="s">
        <v>71</v>
      </c>
      <c r="J356" s="1">
        <v>0</v>
      </c>
      <c r="K356" t="s">
        <v>248</v>
      </c>
      <c r="L356" s="1" t="s">
        <v>191</v>
      </c>
      <c r="M356" s="1" t="s">
        <v>162</v>
      </c>
      <c r="N356">
        <v>32</v>
      </c>
      <c r="O356">
        <v>0</v>
      </c>
      <c r="P356">
        <v>0</v>
      </c>
      <c r="Q356">
        <v>0</v>
      </c>
      <c r="W356" t="s">
        <v>1010</v>
      </c>
      <c r="X356">
        <v>0</v>
      </c>
      <c r="Y356" s="1"/>
      <c r="AB356" t="str">
        <f>Special[[#This Row],[服装]]&amp;Special[[#This Row],[名前]]&amp;Special[[#This Row],[レアリティ]]</f>
        <v>2周年二口堅治ICONIC</v>
      </c>
      <c r="AC356">
        <f>IF((A355&amp;L355&amp;M355)&lt;&gt;(Special[[#This Row],[No]]&amp;L356&amp;M356),1,IF(Special[[#This Row],[追加属性]]="",1,0))</f>
        <v>1</v>
      </c>
    </row>
    <row r="357" spans="1:29" x14ac:dyDescent="0.25">
      <c r="A357">
        <f>VLOOKUP(Special[[#This Row],[No用]],SetNo[[No.用]:[vlookup 用]],2,FALSE)</f>
        <v>137</v>
      </c>
      <c r="B357">
        <f>IF(ROW()=2,1,IF(A356&lt;&gt;Special[[#This Row],[No]],1,IF(Special[[#This Row],[枝番用]]=0,B356,B356+1)))</f>
        <v>2</v>
      </c>
      <c r="C357">
        <f>IF(ROW()=2,1,IF(Special[[#This Row],[枝番用]]=1,1,C356+1))</f>
        <v>1</v>
      </c>
      <c r="D357" s="1" t="s">
        <v>871</v>
      </c>
      <c r="E357" s="1" t="s">
        <v>50</v>
      </c>
      <c r="F357" s="1" t="s">
        <v>73</v>
      </c>
      <c r="G357" s="1" t="s">
        <v>25</v>
      </c>
      <c r="H357" s="1" t="s">
        <v>49</v>
      </c>
      <c r="I357" s="1" t="s">
        <v>71</v>
      </c>
      <c r="J357">
        <v>1</v>
      </c>
      <c r="K357" t="s">
        <v>248</v>
      </c>
      <c r="L357" s="1" t="s">
        <v>258</v>
      </c>
      <c r="M357" s="1" t="s">
        <v>173</v>
      </c>
      <c r="N357">
        <v>12</v>
      </c>
      <c r="O357">
        <v>0</v>
      </c>
      <c r="P357">
        <v>0</v>
      </c>
      <c r="Q357">
        <v>0</v>
      </c>
      <c r="S357">
        <v>15</v>
      </c>
      <c r="T357">
        <v>59.1</v>
      </c>
      <c r="U357">
        <v>0</v>
      </c>
      <c r="V357">
        <v>0</v>
      </c>
      <c r="W357" t="s">
        <v>1012</v>
      </c>
      <c r="X357">
        <v>0</v>
      </c>
      <c r="Y357" s="1"/>
      <c r="AB357" t="str">
        <f>Special[[#This Row],[服装]]&amp;Special[[#This Row],[名前]]&amp;Special[[#This Row],[レアリティ]]</f>
        <v>2周年二口堅治ICONIC</v>
      </c>
      <c r="AC357">
        <f>IF((A356&amp;L356&amp;M356)&lt;&gt;(Special[[#This Row],[No]]&amp;L357&amp;M357),1,IF(Special[[#This Row],[追加属性]]="",1,0))</f>
        <v>1</v>
      </c>
    </row>
    <row r="358" spans="1:29" x14ac:dyDescent="0.25">
      <c r="A358">
        <f>VLOOKUP(Special[[#This Row],[No用]],SetNo[[No.用]:[vlookup 用]],2,FALSE)</f>
        <v>137</v>
      </c>
      <c r="B358">
        <f>IF(ROW()=2,1,IF(A357&lt;&gt;Special[[#This Row],[No]],1,IF(Special[[#This Row],[枝番用]]=0,B357,B357+1)))</f>
        <v>3</v>
      </c>
      <c r="C358">
        <f>IF(ROW()=2,1,IF(Special[[#This Row],[枝番用]]=1,1,C357+1))</f>
        <v>1</v>
      </c>
      <c r="D358" s="1" t="s">
        <v>871</v>
      </c>
      <c r="E358" s="1" t="s">
        <v>50</v>
      </c>
      <c r="F358" s="1" t="s">
        <v>73</v>
      </c>
      <c r="G358" s="1" t="s">
        <v>25</v>
      </c>
      <c r="H358" s="1" t="s">
        <v>49</v>
      </c>
      <c r="I358" s="1" t="s">
        <v>71</v>
      </c>
      <c r="J358">
        <v>1</v>
      </c>
      <c r="K358" t="s">
        <v>248</v>
      </c>
      <c r="L358" s="1" t="s">
        <v>180</v>
      </c>
      <c r="M358" s="1" t="s">
        <v>224</v>
      </c>
      <c r="N358">
        <v>40</v>
      </c>
      <c r="O358">
        <v>0</v>
      </c>
      <c r="P358">
        <v>50</v>
      </c>
      <c r="Q358">
        <v>0</v>
      </c>
      <c r="S358">
        <v>4.2</v>
      </c>
      <c r="T358">
        <v>25.76</v>
      </c>
      <c r="U358">
        <v>5.8</v>
      </c>
      <c r="V358">
        <v>35.200000000000003</v>
      </c>
      <c r="W358" s="1" t="s">
        <v>881</v>
      </c>
      <c r="X358">
        <v>1</v>
      </c>
      <c r="Y358" s="1" t="s">
        <v>754</v>
      </c>
      <c r="Z358" s="1" t="s">
        <v>880</v>
      </c>
      <c r="AA358" s="1"/>
      <c r="AB358" t="str">
        <f>Special[[#This Row],[服装]]&amp;Special[[#This Row],[名前]]&amp;Special[[#This Row],[レアリティ]]</f>
        <v>2周年二口堅治ICONIC</v>
      </c>
      <c r="AC358">
        <f>IF((A357&amp;L357&amp;M357)&lt;&gt;(Special[[#This Row],[No]]&amp;L358&amp;M358),1,IF(Special[[#This Row],[追加属性]]="",1,0))</f>
        <v>1</v>
      </c>
    </row>
    <row r="359" spans="1:29" x14ac:dyDescent="0.25">
      <c r="A359">
        <f>VLOOKUP(Special[[#This Row],[No用]],SetNo[[No.用]:[vlookup 用]],2,FALSE)</f>
        <v>137</v>
      </c>
      <c r="B359">
        <f>IF(ROW()=2,1,IF(A358&lt;&gt;Special[[#This Row],[No]],1,IF(Special[[#This Row],[枝番用]]=0,B358,B358+1)))</f>
        <v>3</v>
      </c>
      <c r="C359">
        <f>IF(ROW()=2,1,IF(Special[[#This Row],[枝番用]]=1,1,C358+1))</f>
        <v>2</v>
      </c>
      <c r="D359" s="1" t="s">
        <v>871</v>
      </c>
      <c r="E359" s="1" t="s">
        <v>50</v>
      </c>
      <c r="F359" s="1" t="s">
        <v>73</v>
      </c>
      <c r="G359" s="1" t="s">
        <v>25</v>
      </c>
      <c r="H359" s="1" t="s">
        <v>49</v>
      </c>
      <c r="I359" s="1" t="s">
        <v>71</v>
      </c>
      <c r="J359">
        <v>1</v>
      </c>
      <c r="K359" t="s">
        <v>248</v>
      </c>
      <c r="L359" s="1" t="s">
        <v>180</v>
      </c>
      <c r="M359" s="1" t="s">
        <v>224</v>
      </c>
      <c r="N359">
        <v>40</v>
      </c>
      <c r="O359">
        <v>0</v>
      </c>
      <c r="P359">
        <v>50</v>
      </c>
      <c r="Q359">
        <v>0</v>
      </c>
      <c r="R359" s="1" t="s">
        <v>706</v>
      </c>
      <c r="S359">
        <v>2.5</v>
      </c>
      <c r="T359">
        <v>15.24</v>
      </c>
      <c r="U359">
        <v>4.2</v>
      </c>
      <c r="V359">
        <v>25.76</v>
      </c>
      <c r="W359" s="1" t="s">
        <v>849</v>
      </c>
      <c r="X359">
        <v>1</v>
      </c>
      <c r="Y359" s="1" t="s">
        <v>754</v>
      </c>
      <c r="Z359" s="1" t="s">
        <v>880</v>
      </c>
      <c r="AA359" s="1" t="s">
        <v>1321</v>
      </c>
      <c r="AB359" t="str">
        <f>Special[[#This Row],[服装]]&amp;Special[[#This Row],[名前]]&amp;Special[[#This Row],[レアリティ]]</f>
        <v>2周年二口堅治ICONIC</v>
      </c>
      <c r="AC359">
        <f>IF((A358&amp;L358&amp;M358)&lt;&gt;(Special[[#This Row],[No]]&amp;L359&amp;M359),1,IF(Special[[#This Row],[追加属性]]="",1,0))</f>
        <v>0</v>
      </c>
    </row>
    <row r="360" spans="1:29" x14ac:dyDescent="0.25">
      <c r="A360">
        <f>VLOOKUP(Special[[#This Row],[No用]],SetNo[[No.用]:[vlookup 用]],2,FALSE)</f>
        <v>137</v>
      </c>
      <c r="B360">
        <f>IF(ROW()=2,1,IF(A359&lt;&gt;Special[[#This Row],[No]],1,IF(Special[[#This Row],[枝番用]]=0,B359,B359+1)))</f>
        <v>3</v>
      </c>
      <c r="C360">
        <f>IF(ROW()=2,1,IF(Special[[#This Row],[枝番用]]=1,1,C359+1))</f>
        <v>3</v>
      </c>
      <c r="D360" s="1" t="s">
        <v>871</v>
      </c>
      <c r="E360" s="1" t="s">
        <v>50</v>
      </c>
      <c r="F360" s="1" t="s">
        <v>73</v>
      </c>
      <c r="G360" s="1" t="s">
        <v>25</v>
      </c>
      <c r="H360" s="1" t="s">
        <v>49</v>
      </c>
      <c r="I360" s="1" t="s">
        <v>71</v>
      </c>
      <c r="J360">
        <v>1</v>
      </c>
      <c r="K360" t="s">
        <v>248</v>
      </c>
      <c r="L360" s="1" t="s">
        <v>180</v>
      </c>
      <c r="M360" s="1" t="s">
        <v>224</v>
      </c>
      <c r="N360">
        <v>40</v>
      </c>
      <c r="O360">
        <v>0</v>
      </c>
      <c r="P360">
        <v>50</v>
      </c>
      <c r="Q360">
        <v>0</v>
      </c>
      <c r="R360" s="1" t="s">
        <v>978</v>
      </c>
      <c r="S360">
        <v>5</v>
      </c>
      <c r="T360">
        <v>9.9</v>
      </c>
      <c r="U360">
        <v>7.5</v>
      </c>
      <c r="V360">
        <v>14.85</v>
      </c>
      <c r="W360" s="1" t="s">
        <v>849</v>
      </c>
      <c r="X360">
        <v>0</v>
      </c>
      <c r="Y360" s="1" t="s">
        <v>754</v>
      </c>
      <c r="Z360" s="1" t="s">
        <v>880</v>
      </c>
      <c r="AA360" s="1" t="s">
        <v>1321</v>
      </c>
      <c r="AB360" t="str">
        <f>Special[[#This Row],[服装]]&amp;Special[[#This Row],[名前]]&amp;Special[[#This Row],[レアリティ]]</f>
        <v>2周年二口堅治ICONIC</v>
      </c>
      <c r="AC360">
        <f>IF((A359&amp;L359&amp;M359)&lt;&gt;(Special[[#This Row],[No]]&amp;L360&amp;M360),1,IF(Special[[#This Row],[追加属性]]="",1,0))</f>
        <v>0</v>
      </c>
    </row>
    <row r="361" spans="1:29" x14ac:dyDescent="0.25">
      <c r="A361">
        <f>VLOOKUP(Special[[#This Row],[No用]],SetNo[[No.用]:[vlookup 用]],2,FALSE)</f>
        <v>138</v>
      </c>
      <c r="B361">
        <f>IF(ROW()=2,1,IF(A360&lt;&gt;Special[[#This Row],[No]],1,IF(Special[[#This Row],[枝番用]]=0,B360,B360+1)))</f>
        <v>1</v>
      </c>
      <c r="C361">
        <f>IF(ROW()=2,1,IF(Special[[#This Row],[枝番用]]=1,1,C360+1))</f>
        <v>1</v>
      </c>
      <c r="D361" s="1" t="s">
        <v>944</v>
      </c>
      <c r="E361" s="1" t="s">
        <v>50</v>
      </c>
      <c r="F361" s="1" t="s">
        <v>90</v>
      </c>
      <c r="G361" s="1" t="s">
        <v>25</v>
      </c>
      <c r="H361" s="1" t="s">
        <v>49</v>
      </c>
      <c r="I361" s="1" t="s">
        <v>71</v>
      </c>
      <c r="J361" s="1">
        <v>0</v>
      </c>
      <c r="K361" t="s">
        <v>248</v>
      </c>
      <c r="L361" s="1" t="s">
        <v>191</v>
      </c>
      <c r="M361" s="1" t="s">
        <v>162</v>
      </c>
      <c r="N361">
        <v>32</v>
      </c>
      <c r="O361">
        <v>0</v>
      </c>
      <c r="P361">
        <v>0</v>
      </c>
      <c r="Q361">
        <v>0</v>
      </c>
      <c r="R361" s="1"/>
      <c r="W361" s="1" t="s">
        <v>1010</v>
      </c>
      <c r="X361">
        <v>0</v>
      </c>
      <c r="Y361" s="1"/>
      <c r="Z361" s="1"/>
      <c r="AA361" s="1"/>
      <c r="AB361" t="str">
        <f>Special[[#This Row],[服装]]&amp;Special[[#This Row],[名前]]&amp;Special[[#This Row],[レアリティ]]</f>
        <v>アート2二口堅治ICONIC</v>
      </c>
      <c r="AC361">
        <f>IF((A360&amp;L360&amp;M360)&lt;&gt;(Special[[#This Row],[No]]&amp;L361&amp;M361),1,IF(Special[[#This Row],[追加属性]]="",1,0))</f>
        <v>1</v>
      </c>
    </row>
    <row r="362" spans="1:29" x14ac:dyDescent="0.25">
      <c r="A362">
        <f>VLOOKUP(Special[[#This Row],[No用]],SetNo[[No.用]:[vlookup 用]],2,FALSE)</f>
        <v>138</v>
      </c>
      <c r="B362">
        <f>IF(ROW()=2,1,IF(A361&lt;&gt;Special[[#This Row],[No]],1,IF(Special[[#This Row],[枝番用]]=0,B361,B361+1)))</f>
        <v>2</v>
      </c>
      <c r="C362">
        <f>IF(ROW()=2,1,IF(Special[[#This Row],[枝番用]]=1,1,C361+1))</f>
        <v>1</v>
      </c>
      <c r="D362" s="1" t="s">
        <v>944</v>
      </c>
      <c r="E362" s="1" t="s">
        <v>50</v>
      </c>
      <c r="F362" s="1" t="s">
        <v>90</v>
      </c>
      <c r="G362" s="1" t="s">
        <v>25</v>
      </c>
      <c r="H362" s="1" t="s">
        <v>49</v>
      </c>
      <c r="I362" s="1" t="s">
        <v>71</v>
      </c>
      <c r="J362">
        <v>1</v>
      </c>
      <c r="K362" t="s">
        <v>248</v>
      </c>
      <c r="L362" s="1" t="s">
        <v>180</v>
      </c>
      <c r="M362" s="1" t="s">
        <v>173</v>
      </c>
      <c r="N362">
        <v>18</v>
      </c>
      <c r="O362" s="6">
        <v>0</v>
      </c>
      <c r="P362">
        <v>0</v>
      </c>
      <c r="Q362">
        <v>0</v>
      </c>
      <c r="R362" s="1"/>
      <c r="S362">
        <v>4.2</v>
      </c>
      <c r="T362">
        <v>25.76</v>
      </c>
      <c r="W362" s="1" t="s">
        <v>918</v>
      </c>
      <c r="Y362" s="1"/>
      <c r="Z362" s="1"/>
      <c r="AA362" s="1"/>
      <c r="AB362" t="str">
        <f>Special[[#This Row],[服装]]&amp;Special[[#This Row],[名前]]&amp;Special[[#This Row],[レアリティ]]</f>
        <v>アート2二口堅治ICONIC</v>
      </c>
      <c r="AC362">
        <f>IF((A361&amp;L361&amp;M361)&lt;&gt;(Special[[#This Row],[No]]&amp;L362&amp;M362),1,IF(Special[[#This Row],[追加属性]]="",1,0))</f>
        <v>1</v>
      </c>
    </row>
    <row r="363" spans="1:29" x14ac:dyDescent="0.25">
      <c r="A363">
        <f>VLOOKUP(Special[[#This Row],[No用]],SetNo[[No.用]:[vlookup 用]],2,FALSE)</f>
        <v>138</v>
      </c>
      <c r="B363">
        <f>IF(ROW()=2,1,IF(A362&lt;&gt;Special[[#This Row],[No]],1,IF(Special[[#This Row],[枝番用]]=0,B362,B362+1)))</f>
        <v>3</v>
      </c>
      <c r="C363">
        <f>IF(ROW()=2,1,IF(Special[[#This Row],[枝番用]]=1,1,C362+1))</f>
        <v>1</v>
      </c>
      <c r="D363" s="1" t="s">
        <v>944</v>
      </c>
      <c r="E363" s="1" t="s">
        <v>50</v>
      </c>
      <c r="F363" s="1" t="s">
        <v>90</v>
      </c>
      <c r="G363" s="1" t="s">
        <v>25</v>
      </c>
      <c r="H363" s="1" t="s">
        <v>49</v>
      </c>
      <c r="I363" s="1" t="s">
        <v>71</v>
      </c>
      <c r="J363">
        <v>1</v>
      </c>
      <c r="K363" t="s">
        <v>248</v>
      </c>
      <c r="L363" s="1" t="s">
        <v>586</v>
      </c>
      <c r="M363" s="1" t="s">
        <v>224</v>
      </c>
      <c r="N363">
        <v>40</v>
      </c>
      <c r="O363">
        <v>0</v>
      </c>
      <c r="P363">
        <v>50</v>
      </c>
      <c r="Q363">
        <v>0</v>
      </c>
      <c r="R363" s="1"/>
      <c r="S363">
        <v>3.35</v>
      </c>
      <c r="T363">
        <v>20.010000000000002</v>
      </c>
      <c r="U363">
        <v>5</v>
      </c>
      <c r="V363">
        <v>30.48</v>
      </c>
      <c r="W363" s="1" t="s">
        <v>851</v>
      </c>
      <c r="X363">
        <v>1</v>
      </c>
      <c r="Y363" s="1" t="s">
        <v>610</v>
      </c>
      <c r="Z363" s="1" t="s">
        <v>945</v>
      </c>
      <c r="AA363" s="1" t="s">
        <v>1323</v>
      </c>
      <c r="AB363" t="str">
        <f>Special[[#This Row],[服装]]&amp;Special[[#This Row],[名前]]&amp;Special[[#This Row],[レアリティ]]</f>
        <v>アート2二口堅治ICONIC</v>
      </c>
      <c r="AC363">
        <f>IF((A362&amp;L362&amp;M362)&lt;&gt;(Special[[#This Row],[No]]&amp;L363&amp;M363),1,IF(Special[[#This Row],[追加属性]]="",1,0))</f>
        <v>1</v>
      </c>
    </row>
    <row r="364" spans="1:29" x14ac:dyDescent="0.25">
      <c r="A364">
        <f>VLOOKUP(Special[[#This Row],[No用]],SetNo[[No.用]:[vlookup 用]],2,FALSE)</f>
        <v>138</v>
      </c>
      <c r="B364">
        <f>IF(ROW()=2,1,IF(A363&lt;&gt;Special[[#This Row],[No]],1,IF(Special[[#This Row],[枝番用]]=0,B363,B363+1)))</f>
        <v>3</v>
      </c>
      <c r="C364">
        <f>IF(ROW()=2,1,IF(Special[[#This Row],[枝番用]]=1,1,C363+1))</f>
        <v>2</v>
      </c>
      <c r="D364" s="1" t="s">
        <v>944</v>
      </c>
      <c r="E364" s="1" t="s">
        <v>50</v>
      </c>
      <c r="F364" s="1" t="s">
        <v>90</v>
      </c>
      <c r="G364" s="1" t="s">
        <v>25</v>
      </c>
      <c r="H364" s="1" t="s">
        <v>49</v>
      </c>
      <c r="I364" s="1" t="s">
        <v>71</v>
      </c>
      <c r="J364">
        <v>1</v>
      </c>
      <c r="K364" t="s">
        <v>248</v>
      </c>
      <c r="L364" s="1" t="s">
        <v>586</v>
      </c>
      <c r="M364" s="1" t="s">
        <v>224</v>
      </c>
      <c r="N364">
        <v>40</v>
      </c>
      <c r="O364">
        <v>0</v>
      </c>
      <c r="P364">
        <v>50</v>
      </c>
      <c r="Q364">
        <v>0</v>
      </c>
      <c r="R364" s="1" t="s">
        <v>183</v>
      </c>
      <c r="S364">
        <v>5</v>
      </c>
      <c r="T364">
        <v>30.48</v>
      </c>
      <c r="U364">
        <v>6.65</v>
      </c>
      <c r="V364">
        <v>40.950000000000003</v>
      </c>
      <c r="W364" s="1" t="s">
        <v>851</v>
      </c>
      <c r="X364">
        <v>1</v>
      </c>
      <c r="Y364" s="1" t="s">
        <v>610</v>
      </c>
      <c r="Z364" s="1" t="s">
        <v>946</v>
      </c>
      <c r="AA364" s="1" t="s">
        <v>1323</v>
      </c>
      <c r="AB364" t="str">
        <f>Special[[#This Row],[服装]]&amp;Special[[#This Row],[名前]]&amp;Special[[#This Row],[レアリティ]]</f>
        <v>アート2二口堅治ICONIC</v>
      </c>
      <c r="AC364">
        <f>IF((A363&amp;L363&amp;M363)&lt;&gt;(Special[[#This Row],[No]]&amp;L364&amp;M364),1,IF(Special[[#This Row],[追加属性]]="",1,0))</f>
        <v>0</v>
      </c>
    </row>
    <row r="365" spans="1:29" x14ac:dyDescent="0.25">
      <c r="A365">
        <f>VLOOKUP(Special[[#This Row],[No用]],SetNo[[No.用]:[vlookup 用]],2,FALSE)</f>
        <v>139</v>
      </c>
      <c r="B365">
        <f>IF(ROW()=2,1,IF(A364&lt;&gt;Special[[#This Row],[No]],1,IF(Special[[#This Row],[枝番用]]=0,B364,B364+1)))</f>
        <v>1</v>
      </c>
      <c r="C365">
        <f>IF(ROW()=2,1,IF(Special[[#This Row],[枝番用]]=1,1,C364+1))</f>
        <v>1</v>
      </c>
      <c r="D365" s="1" t="s">
        <v>1183</v>
      </c>
      <c r="E365" s="1" t="s">
        <v>50</v>
      </c>
      <c r="F365" s="1" t="s">
        <v>77</v>
      </c>
      <c r="G365" s="1" t="s">
        <v>25</v>
      </c>
      <c r="H365" s="1" t="s">
        <v>49</v>
      </c>
      <c r="I365" s="1" t="s">
        <v>71</v>
      </c>
      <c r="J365">
        <v>1</v>
      </c>
      <c r="K365" t="s">
        <v>248</v>
      </c>
      <c r="L365" s="1" t="s">
        <v>1313</v>
      </c>
      <c r="M365" s="1" t="s">
        <v>250</v>
      </c>
      <c r="N365">
        <v>32</v>
      </c>
      <c r="O365">
        <v>0</v>
      </c>
      <c r="P365">
        <v>0</v>
      </c>
      <c r="Q365">
        <v>0</v>
      </c>
      <c r="R365" s="1"/>
      <c r="W365" s="1" t="s">
        <v>1010</v>
      </c>
      <c r="X365">
        <v>0</v>
      </c>
      <c r="Y365" s="1"/>
      <c r="Z365" s="1"/>
      <c r="AA365" s="1"/>
      <c r="AB365" t="str">
        <f>Special[[#This Row],[服装]]&amp;Special[[#This Row],[名前]]&amp;Special[[#This Row],[レアリティ]]</f>
        <v>Xmas3二口堅治ICONIC</v>
      </c>
      <c r="AC365">
        <f>IF((A342&amp;L342&amp;M342)&lt;&gt;(Special[[#This Row],[No]]&amp;L365&amp;M365),1,IF(Special[[#This Row],[追加属性]]="",1,0))</f>
        <v>1</v>
      </c>
    </row>
    <row r="366" spans="1:29" x14ac:dyDescent="0.25">
      <c r="A366">
        <f>VLOOKUP(Special[[#This Row],[No用]],SetNo[[No.用]:[vlookup 用]],2,FALSE)</f>
        <v>139</v>
      </c>
      <c r="B366">
        <f>IF(ROW()=2,1,IF(A365&lt;&gt;Special[[#This Row],[No]],1,IF(Special[[#This Row],[枝番用]]=0,B365,B365+1)))</f>
        <v>2</v>
      </c>
      <c r="C366">
        <f>IF(ROW()=2,1,IF(Special[[#This Row],[枝番用]]=1,1,C365+1))</f>
        <v>1</v>
      </c>
      <c r="D366" s="1" t="s">
        <v>1183</v>
      </c>
      <c r="E366" s="1" t="s">
        <v>50</v>
      </c>
      <c r="F366" s="1" t="s">
        <v>77</v>
      </c>
      <c r="G366" s="1" t="s">
        <v>25</v>
      </c>
      <c r="H366" s="1" t="s">
        <v>49</v>
      </c>
      <c r="I366" s="1" t="s">
        <v>71</v>
      </c>
      <c r="J366">
        <v>1</v>
      </c>
      <c r="K366" t="s">
        <v>248</v>
      </c>
      <c r="L366" s="1" t="s">
        <v>180</v>
      </c>
      <c r="M366" s="1" t="s">
        <v>173</v>
      </c>
      <c r="N366">
        <v>12</v>
      </c>
      <c r="O366">
        <v>0</v>
      </c>
      <c r="P366">
        <v>0</v>
      </c>
      <c r="Q366">
        <v>0</v>
      </c>
      <c r="R366" s="1"/>
      <c r="S366">
        <v>4.2</v>
      </c>
      <c r="T366">
        <v>25.76</v>
      </c>
      <c r="U366">
        <v>0</v>
      </c>
      <c r="V366">
        <v>0</v>
      </c>
      <c r="W366" s="1" t="s">
        <v>918</v>
      </c>
      <c r="X366">
        <v>1</v>
      </c>
      <c r="Y366" s="1"/>
      <c r="Z366" s="1"/>
      <c r="AA366" s="1"/>
      <c r="AB366" t="str">
        <f>Special[[#This Row],[服装]]&amp;Special[[#This Row],[名前]]&amp;Special[[#This Row],[レアリティ]]</f>
        <v>Xmas3二口堅治ICONIC</v>
      </c>
      <c r="AC366">
        <f>IF((A365&amp;L365&amp;M365)&lt;&gt;(Special[[#This Row],[No]]&amp;L366&amp;M366),1,IF(Special[[#This Row],[追加属性]]="",1,0))</f>
        <v>1</v>
      </c>
    </row>
    <row r="367" spans="1:29" x14ac:dyDescent="0.25">
      <c r="A367">
        <f>VLOOKUP(Special[[#This Row],[No用]],SetNo[[No.用]:[vlookup 用]],2,FALSE)</f>
        <v>139</v>
      </c>
      <c r="B367">
        <f>IF(ROW()=2,1,IF(A366&lt;&gt;Special[[#This Row],[No]],1,IF(Special[[#This Row],[枝番用]]=0,B366,B366+1)))</f>
        <v>3</v>
      </c>
      <c r="C367">
        <f>IF(ROW()=2,1,IF(Special[[#This Row],[枝番用]]=1,1,C366+1))</f>
        <v>1</v>
      </c>
      <c r="D367" s="1" t="s">
        <v>1183</v>
      </c>
      <c r="E367" s="1" t="s">
        <v>50</v>
      </c>
      <c r="F367" s="1" t="s">
        <v>77</v>
      </c>
      <c r="G367" s="1" t="s">
        <v>25</v>
      </c>
      <c r="H367" s="1" t="s">
        <v>49</v>
      </c>
      <c r="I367" s="1" t="s">
        <v>71</v>
      </c>
      <c r="J367">
        <v>1</v>
      </c>
      <c r="K367" t="s">
        <v>248</v>
      </c>
      <c r="L367" s="1" t="s">
        <v>591</v>
      </c>
      <c r="M367" s="1" t="s">
        <v>224</v>
      </c>
      <c r="N367">
        <v>40</v>
      </c>
      <c r="O367">
        <v>0</v>
      </c>
      <c r="P367">
        <v>50</v>
      </c>
      <c r="Q367">
        <v>0</v>
      </c>
      <c r="R367" s="1"/>
      <c r="S367">
        <v>5</v>
      </c>
      <c r="T367">
        <v>30.48</v>
      </c>
      <c r="U367">
        <v>6.65</v>
      </c>
      <c r="V367">
        <v>40.950000000000003</v>
      </c>
      <c r="W367" s="1" t="s">
        <v>1315</v>
      </c>
      <c r="X367">
        <v>2</v>
      </c>
      <c r="Y367" s="1" t="s">
        <v>831</v>
      </c>
      <c r="Z367" s="1" t="s">
        <v>845</v>
      </c>
      <c r="AA367" s="1" t="s">
        <v>1314</v>
      </c>
      <c r="AB367" t="str">
        <f>Special[[#This Row],[服装]]&amp;Special[[#This Row],[名前]]&amp;Special[[#This Row],[レアリティ]]</f>
        <v>Xmas3二口堅治ICONIC</v>
      </c>
      <c r="AC367">
        <f>IF((A366&amp;L366&amp;M366)&lt;&gt;(Special[[#This Row],[No]]&amp;L367&amp;M367),1,IF(Special[[#This Row],[追加属性]]="",1,0))</f>
        <v>1</v>
      </c>
    </row>
    <row r="368" spans="1:29" x14ac:dyDescent="0.25">
      <c r="A368">
        <f>VLOOKUP(Special[[#This Row],[No用]],SetNo[[No.用]:[vlookup 用]],2,FALSE)</f>
        <v>139</v>
      </c>
      <c r="B368">
        <f>IF(ROW()=2,1,IF(A367&lt;&gt;Special[[#This Row],[No]],1,IF(Special[[#This Row],[枝番用]]=0,B367,B367+1)))</f>
        <v>3</v>
      </c>
      <c r="C368">
        <f>IF(ROW()=2,1,IF(Special[[#This Row],[枝番用]]=1,1,C367+1))</f>
        <v>2</v>
      </c>
      <c r="D368" s="1" t="s">
        <v>1183</v>
      </c>
      <c r="E368" s="1" t="s">
        <v>50</v>
      </c>
      <c r="F368" s="1" t="s">
        <v>77</v>
      </c>
      <c r="G368" s="1" t="s">
        <v>25</v>
      </c>
      <c r="H368" s="1" t="s">
        <v>49</v>
      </c>
      <c r="I368" s="1" t="s">
        <v>71</v>
      </c>
      <c r="J368">
        <v>1</v>
      </c>
      <c r="K368" t="s">
        <v>248</v>
      </c>
      <c r="L368" s="1" t="s">
        <v>591</v>
      </c>
      <c r="M368" s="1" t="s">
        <v>224</v>
      </c>
      <c r="N368">
        <v>40</v>
      </c>
      <c r="O368">
        <v>0</v>
      </c>
      <c r="P368">
        <v>50</v>
      </c>
      <c r="Q368">
        <v>0</v>
      </c>
      <c r="R368" s="1" t="s">
        <v>180</v>
      </c>
      <c r="S368">
        <v>5</v>
      </c>
      <c r="T368">
        <v>30.48</v>
      </c>
      <c r="U368">
        <v>6.65</v>
      </c>
      <c r="V368">
        <v>40.950000000000003</v>
      </c>
      <c r="W368" s="1" t="s">
        <v>918</v>
      </c>
      <c r="X368">
        <v>2</v>
      </c>
      <c r="Y368" s="1" t="s">
        <v>831</v>
      </c>
      <c r="Z368" s="1" t="s">
        <v>845</v>
      </c>
      <c r="AA368" s="1" t="s">
        <v>1314</v>
      </c>
      <c r="AB368" t="str">
        <f>Special[[#This Row],[服装]]&amp;Special[[#This Row],[名前]]&amp;Special[[#This Row],[レアリティ]]</f>
        <v>Xmas3二口堅治ICONIC</v>
      </c>
      <c r="AC368">
        <f>IF((A367&amp;L367&amp;M367)&lt;&gt;(Special[[#This Row],[No]]&amp;L368&amp;M368),1,IF(Special[[#This Row],[追加属性]]="",1,0))</f>
        <v>0</v>
      </c>
    </row>
    <row r="369" spans="1:29" x14ac:dyDescent="0.25">
      <c r="A369">
        <f>VLOOKUP(Special[[#This Row],[No用]],SetNo[[No.用]:[vlookup 用]],2,FALSE)</f>
        <v>140</v>
      </c>
      <c r="B369">
        <f>IF(ROW()=2,1,IF(A368&lt;&gt;Special[[#This Row],[No]],1,IF(Special[[#This Row],[枝番用]]=0,B368,B368+1)))</f>
        <v>1</v>
      </c>
      <c r="C369">
        <f>IF(ROW()=2,1,IF(Special[[#This Row],[枝番用]]=1,1,C368+1))</f>
        <v>1</v>
      </c>
      <c r="D369" t="s">
        <v>205</v>
      </c>
      <c r="E369" t="s">
        <v>361</v>
      </c>
      <c r="F369" t="s">
        <v>23</v>
      </c>
      <c r="G369" t="s">
        <v>31</v>
      </c>
      <c r="H369" t="s">
        <v>49</v>
      </c>
      <c r="I369" t="s">
        <v>71</v>
      </c>
      <c r="J369" s="1">
        <v>0</v>
      </c>
      <c r="K369" t="s">
        <v>248</v>
      </c>
      <c r="L369" s="1" t="s">
        <v>191</v>
      </c>
      <c r="M369" s="1" t="s">
        <v>162</v>
      </c>
      <c r="N369">
        <v>12</v>
      </c>
      <c r="O369">
        <v>0</v>
      </c>
      <c r="P369">
        <v>0</v>
      </c>
      <c r="Q369">
        <v>0</v>
      </c>
      <c r="W369" t="s">
        <v>1010</v>
      </c>
      <c r="X369">
        <v>0</v>
      </c>
      <c r="AB369" t="str">
        <f>Special[[#This Row],[服装]]&amp;Special[[#This Row],[名前]]&amp;Special[[#This Row],[レアリティ]]</f>
        <v>ユニフォーム黄金川貫至ICONIC</v>
      </c>
      <c r="AC369">
        <f>IF((A364&amp;L364&amp;M364)&lt;&gt;(Special[[#This Row],[No]]&amp;L369&amp;M369),1,IF(Special[[#This Row],[追加属性]]="",1,0))</f>
        <v>1</v>
      </c>
    </row>
    <row r="370" spans="1:29" x14ac:dyDescent="0.25">
      <c r="A370">
        <f>VLOOKUP(Special[[#This Row],[No用]],SetNo[[No.用]:[vlookup 用]],2,FALSE)</f>
        <v>140</v>
      </c>
      <c r="B370">
        <f>IF(ROW()=2,1,IF(A369&lt;&gt;Special[[#This Row],[No]],1,IF(Special[[#This Row],[枝番用]]=0,B369,B369+1)))</f>
        <v>2</v>
      </c>
      <c r="C370">
        <f>IF(ROW()=2,1,IF(Special[[#This Row],[枝番用]]=1,1,C369+1))</f>
        <v>1</v>
      </c>
      <c r="D370" t="s">
        <v>205</v>
      </c>
      <c r="E370" t="s">
        <v>361</v>
      </c>
      <c r="F370" t="s">
        <v>23</v>
      </c>
      <c r="G370" t="s">
        <v>31</v>
      </c>
      <c r="H370" t="s">
        <v>49</v>
      </c>
      <c r="I370" t="s">
        <v>71</v>
      </c>
      <c r="J370">
        <v>1</v>
      </c>
      <c r="K370" t="s">
        <v>248</v>
      </c>
      <c r="L370" s="1" t="s">
        <v>861</v>
      </c>
      <c r="M370" s="1" t="s">
        <v>173</v>
      </c>
      <c r="N370">
        <v>12</v>
      </c>
      <c r="O370">
        <v>0</v>
      </c>
      <c r="P370">
        <v>0</v>
      </c>
      <c r="Q370">
        <v>0</v>
      </c>
      <c r="S370">
        <v>4.2</v>
      </c>
      <c r="T370">
        <v>42.42</v>
      </c>
      <c r="U370" s="13">
        <v>0</v>
      </c>
      <c r="V370" s="13">
        <v>0</v>
      </c>
      <c r="W370" s="14" t="s">
        <v>868</v>
      </c>
      <c r="X370">
        <v>1</v>
      </c>
      <c r="AB370" t="str">
        <f>Special[[#This Row],[服装]]&amp;Special[[#This Row],[名前]]&amp;Special[[#This Row],[レアリティ]]</f>
        <v>ユニフォーム黄金川貫至ICONIC</v>
      </c>
      <c r="AC370">
        <f>IF((A369&amp;L369&amp;M369)&lt;&gt;(Special[[#This Row],[No]]&amp;L370&amp;M370),1,IF(Special[[#This Row],[追加属性]]="",1,0))</f>
        <v>1</v>
      </c>
    </row>
    <row r="371" spans="1:29" x14ac:dyDescent="0.25">
      <c r="A371">
        <f>VLOOKUP(Special[[#This Row],[No用]],SetNo[[No.用]:[vlookup 用]],2,FALSE)</f>
        <v>140</v>
      </c>
      <c r="B371">
        <f>IF(ROW()=2,1,IF(A370&lt;&gt;Special[[#This Row],[No]],1,IF(Special[[#This Row],[枝番用]]=0,B370,B370+1)))</f>
        <v>3</v>
      </c>
      <c r="C371">
        <f>IF(ROW()=2,1,IF(Special[[#This Row],[枝番用]]=1,1,C370+1))</f>
        <v>1</v>
      </c>
      <c r="D371" t="s">
        <v>205</v>
      </c>
      <c r="E371" t="s">
        <v>361</v>
      </c>
      <c r="F371" t="s">
        <v>23</v>
      </c>
      <c r="G371" t="s">
        <v>31</v>
      </c>
      <c r="H371" t="s">
        <v>49</v>
      </c>
      <c r="I371" t="s">
        <v>71</v>
      </c>
      <c r="J371">
        <v>1</v>
      </c>
      <c r="K371" t="s">
        <v>248</v>
      </c>
      <c r="L371" s="1" t="s">
        <v>262</v>
      </c>
      <c r="M371" s="1" t="s">
        <v>224</v>
      </c>
      <c r="N371">
        <v>42</v>
      </c>
      <c r="O371">
        <v>0</v>
      </c>
      <c r="P371">
        <v>53</v>
      </c>
      <c r="Q371">
        <v>0</v>
      </c>
      <c r="U371" s="13"/>
      <c r="V371" s="13"/>
      <c r="W371" s="14" t="s">
        <v>996</v>
      </c>
      <c r="X371">
        <v>0</v>
      </c>
      <c r="Y371" s="1" t="s">
        <v>935</v>
      </c>
      <c r="Z371" s="1" t="s">
        <v>998</v>
      </c>
      <c r="AA371" s="1"/>
      <c r="AB371" t="str">
        <f>Special[[#This Row],[服装]]&amp;Special[[#This Row],[名前]]&amp;Special[[#This Row],[レアリティ]]</f>
        <v>ユニフォーム黄金川貫至ICONIC</v>
      </c>
      <c r="AC371">
        <f>IF((A370&amp;L370&amp;M370)&lt;&gt;(Special[[#This Row],[No]]&amp;L371&amp;M371),1,IF(Special[[#This Row],[追加属性]]="",1,0))</f>
        <v>1</v>
      </c>
    </row>
    <row r="372" spans="1:29" x14ac:dyDescent="0.25">
      <c r="A372">
        <f>VLOOKUP(Special[[#This Row],[No用]],SetNo[[No.用]:[vlookup 用]],2,FALSE)</f>
        <v>140</v>
      </c>
      <c r="B372">
        <f>IF(ROW()=2,1,IF(A371&lt;&gt;Special[[#This Row],[No]],1,IF(Special[[#This Row],[枝番用]]=0,B371,B371+1)))</f>
        <v>3</v>
      </c>
      <c r="C372">
        <f>IF(ROW()=2,1,IF(Special[[#This Row],[枝番用]]=1,1,C371+1))</f>
        <v>2</v>
      </c>
      <c r="D372" t="s">
        <v>205</v>
      </c>
      <c r="E372" t="s">
        <v>361</v>
      </c>
      <c r="F372" t="s">
        <v>23</v>
      </c>
      <c r="G372" t="s">
        <v>31</v>
      </c>
      <c r="H372" t="s">
        <v>49</v>
      </c>
      <c r="I372" t="s">
        <v>71</v>
      </c>
      <c r="J372">
        <v>1</v>
      </c>
      <c r="K372" t="s">
        <v>248</v>
      </c>
      <c r="L372" s="1" t="s">
        <v>262</v>
      </c>
      <c r="M372" s="1" t="s">
        <v>224</v>
      </c>
      <c r="N372">
        <v>42</v>
      </c>
      <c r="O372">
        <v>0</v>
      </c>
      <c r="P372">
        <v>53</v>
      </c>
      <c r="Q372">
        <v>0</v>
      </c>
      <c r="R372" s="1" t="s">
        <v>180</v>
      </c>
      <c r="S372">
        <v>5</v>
      </c>
      <c r="T372">
        <v>30.48</v>
      </c>
      <c r="U372" s="13">
        <v>6.65</v>
      </c>
      <c r="V372" s="13">
        <v>40.950000000000003</v>
      </c>
      <c r="W372" s="14" t="s">
        <v>997</v>
      </c>
      <c r="X372">
        <v>1</v>
      </c>
      <c r="Y372" s="1" t="s">
        <v>935</v>
      </c>
      <c r="Z372" s="1" t="s">
        <v>998</v>
      </c>
      <c r="AA372" s="1"/>
      <c r="AB372" t="str">
        <f>Special[[#This Row],[服装]]&amp;Special[[#This Row],[名前]]&amp;Special[[#This Row],[レアリティ]]</f>
        <v>ユニフォーム黄金川貫至ICONIC</v>
      </c>
      <c r="AC372">
        <f>IF((A371&amp;L371&amp;M371)&lt;&gt;(Special[[#This Row],[No]]&amp;L372&amp;M372),1,IF(Special[[#This Row],[追加属性]]="",1,0))</f>
        <v>0</v>
      </c>
    </row>
    <row r="373" spans="1:29" x14ac:dyDescent="0.25">
      <c r="A373">
        <f>VLOOKUP(Special[[#This Row],[No用]],SetNo[[No.用]:[vlookup 用]],2,FALSE)</f>
        <v>141</v>
      </c>
      <c r="B373">
        <f>IF(ROW()=2,1,IF(A372&lt;&gt;Special[[#This Row],[No]],1,IF(Special[[#This Row],[枝番用]]=0,B372,B372+1)))</f>
        <v>1</v>
      </c>
      <c r="C373">
        <f>IF(ROW()=2,1,IF(Special[[#This Row],[枝番用]]=1,1,C372+1))</f>
        <v>1</v>
      </c>
      <c r="D373" t="s">
        <v>149</v>
      </c>
      <c r="E373" t="s">
        <v>361</v>
      </c>
      <c r="F373" t="s">
        <v>23</v>
      </c>
      <c r="G373" t="s">
        <v>31</v>
      </c>
      <c r="H373" t="s">
        <v>49</v>
      </c>
      <c r="I373" t="s">
        <v>71</v>
      </c>
      <c r="J373" s="1">
        <v>0</v>
      </c>
      <c r="K373" t="s">
        <v>248</v>
      </c>
      <c r="L373" s="1" t="s">
        <v>191</v>
      </c>
      <c r="M373" s="1" t="s">
        <v>162</v>
      </c>
      <c r="N373">
        <v>12</v>
      </c>
      <c r="O373">
        <v>0</v>
      </c>
      <c r="P373">
        <v>0</v>
      </c>
      <c r="Q373">
        <v>0</v>
      </c>
      <c r="W373" t="s">
        <v>1010</v>
      </c>
      <c r="X373">
        <v>0</v>
      </c>
      <c r="AB373" t="str">
        <f>Special[[#This Row],[服装]]&amp;Special[[#This Row],[名前]]&amp;Special[[#This Row],[レアリティ]]</f>
        <v>制服黄金川貫至ICONIC</v>
      </c>
      <c r="AC373">
        <f>IF((A372&amp;L372&amp;M372)&lt;&gt;(Special[[#This Row],[No]]&amp;L373&amp;M373),1,IF(Special[[#This Row],[追加属性]]="",1,0))</f>
        <v>1</v>
      </c>
    </row>
    <row r="374" spans="1:29" x14ac:dyDescent="0.25">
      <c r="A374">
        <f>VLOOKUP(Special[[#This Row],[No用]],SetNo[[No.用]:[vlookup 用]],2,FALSE)</f>
        <v>141</v>
      </c>
      <c r="B374">
        <f>IF(ROW()=2,1,IF(A373&lt;&gt;Special[[#This Row],[No]],1,IF(Special[[#This Row],[枝番用]]=0,B373,B373+1)))</f>
        <v>2</v>
      </c>
      <c r="C374">
        <f>IF(ROW()=2,1,IF(Special[[#This Row],[枝番用]]=1,1,C373+1))</f>
        <v>1</v>
      </c>
      <c r="D374" t="s">
        <v>149</v>
      </c>
      <c r="E374" t="s">
        <v>361</v>
      </c>
      <c r="F374" t="s">
        <v>23</v>
      </c>
      <c r="G374" t="s">
        <v>31</v>
      </c>
      <c r="H374" t="s">
        <v>49</v>
      </c>
      <c r="I374" t="s">
        <v>71</v>
      </c>
      <c r="J374">
        <v>1</v>
      </c>
      <c r="K374" t="s">
        <v>248</v>
      </c>
      <c r="L374" s="1" t="s">
        <v>861</v>
      </c>
      <c r="M374" s="1" t="s">
        <v>173</v>
      </c>
      <c r="N374">
        <v>12</v>
      </c>
      <c r="O374">
        <v>0</v>
      </c>
      <c r="P374">
        <v>0</v>
      </c>
      <c r="Q374">
        <v>0</v>
      </c>
      <c r="S374">
        <v>4.2</v>
      </c>
      <c r="T374">
        <v>42.42</v>
      </c>
      <c r="U374" s="13">
        <v>0</v>
      </c>
      <c r="V374" s="13">
        <v>0</v>
      </c>
      <c r="W374" s="14" t="s">
        <v>868</v>
      </c>
      <c r="X374">
        <v>1</v>
      </c>
      <c r="AB374" t="str">
        <f>Special[[#This Row],[服装]]&amp;Special[[#This Row],[名前]]&amp;Special[[#This Row],[レアリティ]]</f>
        <v>制服黄金川貫至ICONIC</v>
      </c>
      <c r="AC374">
        <f>IF((A373&amp;L373&amp;M373)&lt;&gt;(Special[[#This Row],[No]]&amp;L374&amp;M374),1,IF(Special[[#This Row],[追加属性]]="",1,0))</f>
        <v>1</v>
      </c>
    </row>
    <row r="375" spans="1:29" x14ac:dyDescent="0.25">
      <c r="A375">
        <f>VLOOKUP(Special[[#This Row],[No用]],SetNo[[No.用]:[vlookup 用]],2,FALSE)</f>
        <v>141</v>
      </c>
      <c r="B375">
        <f>IF(ROW()=2,1,IF(A374&lt;&gt;Special[[#This Row],[No]],1,IF(Special[[#This Row],[枝番用]]=0,B374,B374+1)))</f>
        <v>3</v>
      </c>
      <c r="C375">
        <f>IF(ROW()=2,1,IF(Special[[#This Row],[枝番用]]=1,1,C374+1))</f>
        <v>1</v>
      </c>
      <c r="D375" t="s">
        <v>149</v>
      </c>
      <c r="E375" t="s">
        <v>361</v>
      </c>
      <c r="F375" t="s">
        <v>23</v>
      </c>
      <c r="G375" t="s">
        <v>31</v>
      </c>
      <c r="H375" t="s">
        <v>49</v>
      </c>
      <c r="I375" t="s">
        <v>71</v>
      </c>
      <c r="J375">
        <v>1</v>
      </c>
      <c r="K375" t="s">
        <v>248</v>
      </c>
      <c r="L375" s="1" t="s">
        <v>262</v>
      </c>
      <c r="M375" s="1" t="s">
        <v>224</v>
      </c>
      <c r="N375">
        <v>42</v>
      </c>
      <c r="O375">
        <v>0</v>
      </c>
      <c r="P375">
        <v>52</v>
      </c>
      <c r="Q375">
        <v>0</v>
      </c>
      <c r="U375" s="13"/>
      <c r="V375" s="13"/>
      <c r="W375" s="14" t="s">
        <v>996</v>
      </c>
      <c r="X375">
        <v>0</v>
      </c>
      <c r="Y375" s="1" t="s">
        <v>935</v>
      </c>
      <c r="Z375" s="1" t="s">
        <v>998</v>
      </c>
      <c r="AA375" s="1"/>
      <c r="AB375" t="str">
        <f>Special[[#This Row],[服装]]&amp;Special[[#This Row],[名前]]&amp;Special[[#This Row],[レアリティ]]</f>
        <v>制服黄金川貫至ICONIC</v>
      </c>
      <c r="AC375">
        <f>IF((A374&amp;L374&amp;M374)&lt;&gt;(Special[[#This Row],[No]]&amp;L375&amp;M375),1,IF(Special[[#This Row],[追加属性]]="",1,0))</f>
        <v>1</v>
      </c>
    </row>
    <row r="376" spans="1:29" x14ac:dyDescent="0.25">
      <c r="A376">
        <f>VLOOKUP(Special[[#This Row],[No用]],SetNo[[No.用]:[vlookup 用]],2,FALSE)</f>
        <v>141</v>
      </c>
      <c r="B376">
        <f>IF(ROW()=2,1,IF(A375&lt;&gt;Special[[#This Row],[No]],1,IF(Special[[#This Row],[枝番用]]=0,B375,B375+1)))</f>
        <v>3</v>
      </c>
      <c r="C376">
        <f>IF(ROW()=2,1,IF(Special[[#This Row],[枝番用]]=1,1,C375+1))</f>
        <v>2</v>
      </c>
      <c r="D376" t="s">
        <v>149</v>
      </c>
      <c r="E376" t="s">
        <v>361</v>
      </c>
      <c r="F376" t="s">
        <v>23</v>
      </c>
      <c r="G376" t="s">
        <v>31</v>
      </c>
      <c r="H376" t="s">
        <v>49</v>
      </c>
      <c r="I376" t="s">
        <v>71</v>
      </c>
      <c r="J376">
        <v>1</v>
      </c>
      <c r="K376" t="s">
        <v>248</v>
      </c>
      <c r="L376" s="1" t="s">
        <v>262</v>
      </c>
      <c r="M376" s="1" t="s">
        <v>224</v>
      </c>
      <c r="N376">
        <v>42</v>
      </c>
      <c r="O376">
        <v>0</v>
      </c>
      <c r="P376">
        <v>52</v>
      </c>
      <c r="Q376">
        <v>0</v>
      </c>
      <c r="R376" s="1" t="s">
        <v>180</v>
      </c>
      <c r="S376">
        <v>5</v>
      </c>
      <c r="T376">
        <v>30.48</v>
      </c>
      <c r="U376" s="13">
        <v>6.65</v>
      </c>
      <c r="V376" s="13">
        <v>40.950000000000003</v>
      </c>
      <c r="W376" s="14" t="s">
        <v>997</v>
      </c>
      <c r="X376">
        <v>1</v>
      </c>
      <c r="Y376" s="1" t="s">
        <v>935</v>
      </c>
      <c r="Z376" s="1" t="s">
        <v>998</v>
      </c>
      <c r="AA376" s="1"/>
      <c r="AB376" t="str">
        <f>Special[[#This Row],[服装]]&amp;Special[[#This Row],[名前]]&amp;Special[[#This Row],[レアリティ]]</f>
        <v>制服黄金川貫至ICONIC</v>
      </c>
      <c r="AC376">
        <f>IF((A375&amp;L375&amp;M375)&lt;&gt;(Special[[#This Row],[No]]&amp;L376&amp;M376),1,IF(Special[[#This Row],[追加属性]]="",1,0))</f>
        <v>0</v>
      </c>
    </row>
    <row r="377" spans="1:29" x14ac:dyDescent="0.25">
      <c r="A377">
        <f>VLOOKUP(Special[[#This Row],[No用]],SetNo[[No.用]:[vlookup 用]],2,FALSE)</f>
        <v>142</v>
      </c>
      <c r="B377">
        <f>IF(ROW()=2,1,IF(A376&lt;&gt;Special[[#This Row],[No]],1,IF(Special[[#This Row],[枝番用]]=0,B376,B376+1)))</f>
        <v>1</v>
      </c>
      <c r="C377">
        <f>IF(ROW()=2,1,IF(Special[[#This Row],[枝番用]]=1,1,C376+1))</f>
        <v>1</v>
      </c>
      <c r="D377" s="1" t="s">
        <v>552</v>
      </c>
      <c r="E377" t="s">
        <v>361</v>
      </c>
      <c r="F377" s="1" t="s">
        <v>90</v>
      </c>
      <c r="G377" t="s">
        <v>31</v>
      </c>
      <c r="H377" t="s">
        <v>49</v>
      </c>
      <c r="I377" t="s">
        <v>71</v>
      </c>
      <c r="J377" s="1">
        <v>0</v>
      </c>
      <c r="K377" t="s">
        <v>248</v>
      </c>
      <c r="L377" s="1" t="s">
        <v>191</v>
      </c>
      <c r="M377" s="1" t="s">
        <v>162</v>
      </c>
      <c r="N377">
        <v>12</v>
      </c>
      <c r="O377">
        <v>0</v>
      </c>
      <c r="P377">
        <v>0</v>
      </c>
      <c r="Q377">
        <v>0</v>
      </c>
      <c r="W377" t="s">
        <v>1010</v>
      </c>
      <c r="X377">
        <v>0</v>
      </c>
      <c r="AB377" t="str">
        <f>Special[[#This Row],[服装]]&amp;Special[[#This Row],[名前]]&amp;Special[[#This Row],[レアリティ]]</f>
        <v>職業体験黄金川貫至ICONIC</v>
      </c>
      <c r="AC377">
        <f>IF((A376&amp;L376&amp;M376)&lt;&gt;(Special[[#This Row],[No]]&amp;L377&amp;M377),1,IF(Special[[#This Row],[追加属性]]="",1,0))</f>
        <v>1</v>
      </c>
    </row>
    <row r="378" spans="1:29" x14ac:dyDescent="0.25">
      <c r="A378">
        <f>VLOOKUP(Special[[#This Row],[No用]],SetNo[[No.用]:[vlookup 用]],2,FALSE)</f>
        <v>142</v>
      </c>
      <c r="B378">
        <f>IF(ROW()=2,1,IF(A377&lt;&gt;Special[[#This Row],[No]],1,IF(Special[[#This Row],[枝番用]]=0,B377,B377+1)))</f>
        <v>2</v>
      </c>
      <c r="C378">
        <f>IF(ROW()=2,1,IF(Special[[#This Row],[枝番用]]=1,1,C377+1))</f>
        <v>1</v>
      </c>
      <c r="D378" s="1" t="s">
        <v>552</v>
      </c>
      <c r="E378" t="s">
        <v>361</v>
      </c>
      <c r="F378" s="1" t="s">
        <v>90</v>
      </c>
      <c r="G378" t="s">
        <v>31</v>
      </c>
      <c r="H378" t="s">
        <v>49</v>
      </c>
      <c r="I378" t="s">
        <v>71</v>
      </c>
      <c r="J378">
        <v>1</v>
      </c>
      <c r="K378" t="s">
        <v>248</v>
      </c>
      <c r="L378" s="1" t="s">
        <v>861</v>
      </c>
      <c r="M378" s="1" t="s">
        <v>173</v>
      </c>
      <c r="N378">
        <v>12</v>
      </c>
      <c r="O378">
        <v>0</v>
      </c>
      <c r="P378">
        <v>0</v>
      </c>
      <c r="Q378">
        <v>0</v>
      </c>
      <c r="S378">
        <v>4.2</v>
      </c>
      <c r="T378">
        <v>42.42</v>
      </c>
      <c r="U378" s="13">
        <v>0</v>
      </c>
      <c r="V378" s="13">
        <v>0</v>
      </c>
      <c r="W378" s="14" t="s">
        <v>868</v>
      </c>
      <c r="X378">
        <v>1</v>
      </c>
      <c r="AB378" t="str">
        <f>Special[[#This Row],[服装]]&amp;Special[[#This Row],[名前]]&amp;Special[[#This Row],[レアリティ]]</f>
        <v>職業体験黄金川貫至ICONIC</v>
      </c>
      <c r="AC378">
        <f>IF((A377&amp;L377&amp;M377)&lt;&gt;(Special[[#This Row],[No]]&amp;L378&amp;M378),1,IF(Special[[#This Row],[追加属性]]="",1,0))</f>
        <v>1</v>
      </c>
    </row>
    <row r="379" spans="1:29" x14ac:dyDescent="0.25">
      <c r="A379">
        <f>VLOOKUP(Special[[#This Row],[No用]],SetNo[[No.用]:[vlookup 用]],2,FALSE)</f>
        <v>142</v>
      </c>
      <c r="B379">
        <f>IF(ROW()=2,1,IF(A378&lt;&gt;Special[[#This Row],[No]],1,IF(Special[[#This Row],[枝番用]]=0,B378,B378+1)))</f>
        <v>3</v>
      </c>
      <c r="C379">
        <f>IF(ROW()=2,1,IF(Special[[#This Row],[枝番用]]=1,1,C378+1))</f>
        <v>1</v>
      </c>
      <c r="D379" s="1" t="s">
        <v>552</v>
      </c>
      <c r="E379" t="s">
        <v>361</v>
      </c>
      <c r="F379" s="1" t="s">
        <v>90</v>
      </c>
      <c r="G379" t="s">
        <v>31</v>
      </c>
      <c r="H379" t="s">
        <v>49</v>
      </c>
      <c r="I379" t="s">
        <v>71</v>
      </c>
      <c r="J379">
        <v>1</v>
      </c>
      <c r="K379" t="s">
        <v>248</v>
      </c>
      <c r="L379" s="1" t="s">
        <v>586</v>
      </c>
      <c r="M379" s="1" t="s">
        <v>224</v>
      </c>
      <c r="N379">
        <v>42</v>
      </c>
      <c r="O379">
        <v>0</v>
      </c>
      <c r="P379">
        <v>52</v>
      </c>
      <c r="Q379">
        <v>0</v>
      </c>
      <c r="R379" s="1"/>
      <c r="S379">
        <v>3.35</v>
      </c>
      <c r="T379">
        <v>33.729999999999997</v>
      </c>
      <c r="U379">
        <v>5</v>
      </c>
      <c r="V379">
        <v>50.08</v>
      </c>
      <c r="W379" s="1" t="s">
        <v>973</v>
      </c>
      <c r="X379">
        <v>1</v>
      </c>
      <c r="AB379" t="str">
        <f>Special[[#This Row],[服装]]&amp;Special[[#This Row],[名前]]&amp;Special[[#This Row],[レアリティ]]</f>
        <v>職業体験黄金川貫至ICONIC</v>
      </c>
      <c r="AC379">
        <f>IF((A378&amp;L378&amp;M378)&lt;&gt;(Special[[#This Row],[No]]&amp;L379&amp;M379),1,IF(Special[[#This Row],[追加属性]]="",1,0))</f>
        <v>1</v>
      </c>
    </row>
    <row r="380" spans="1:29" x14ac:dyDescent="0.25">
      <c r="A380">
        <f>VLOOKUP(Special[[#This Row],[No用]],SetNo[[No.用]:[vlookup 用]],2,FALSE)</f>
        <v>142</v>
      </c>
      <c r="B380">
        <f>IF(ROW()=2,1,IF(A379&lt;&gt;Special[[#This Row],[No]],1,IF(Special[[#This Row],[枝番用]]=0,B379,B379+1)))</f>
        <v>4</v>
      </c>
      <c r="C380">
        <f>IF(ROW()=2,1,IF(Special[[#This Row],[枝番用]]=1,1,C379+1))</f>
        <v>1</v>
      </c>
      <c r="D380" s="1" t="s">
        <v>552</v>
      </c>
      <c r="E380" t="s">
        <v>361</v>
      </c>
      <c r="F380" s="1" t="s">
        <v>90</v>
      </c>
      <c r="G380" t="s">
        <v>31</v>
      </c>
      <c r="H380" t="s">
        <v>49</v>
      </c>
      <c r="I380" t="s">
        <v>71</v>
      </c>
      <c r="J380">
        <v>1</v>
      </c>
      <c r="K380" t="s">
        <v>248</v>
      </c>
      <c r="L380" s="1" t="s">
        <v>262</v>
      </c>
      <c r="M380" s="1" t="s">
        <v>224</v>
      </c>
      <c r="N380">
        <v>42</v>
      </c>
      <c r="O380">
        <v>0</v>
      </c>
      <c r="P380">
        <v>52</v>
      </c>
      <c r="Q380">
        <v>0</v>
      </c>
      <c r="U380" s="13"/>
      <c r="V380" s="13"/>
      <c r="W380" s="14" t="s">
        <v>996</v>
      </c>
      <c r="X380">
        <v>0</v>
      </c>
      <c r="Y380" s="1" t="s">
        <v>935</v>
      </c>
      <c r="Z380" s="1" t="s">
        <v>998</v>
      </c>
      <c r="AA380" s="1"/>
      <c r="AB380" t="str">
        <f>Special[[#This Row],[服装]]&amp;Special[[#This Row],[名前]]&amp;Special[[#This Row],[レアリティ]]</f>
        <v>職業体験黄金川貫至ICONIC</v>
      </c>
      <c r="AC380">
        <f>IF((A379&amp;L379&amp;M379)&lt;&gt;(Special[[#This Row],[No]]&amp;L380&amp;M380),1,IF(Special[[#This Row],[追加属性]]="",1,0))</f>
        <v>1</v>
      </c>
    </row>
    <row r="381" spans="1:29" x14ac:dyDescent="0.25">
      <c r="A381">
        <f>VLOOKUP(Special[[#This Row],[No用]],SetNo[[No.用]:[vlookup 用]],2,FALSE)</f>
        <v>142</v>
      </c>
      <c r="B381">
        <f>IF(ROW()=2,1,IF(A380&lt;&gt;Special[[#This Row],[No]],1,IF(Special[[#This Row],[枝番用]]=0,B380,B380+1)))</f>
        <v>4</v>
      </c>
      <c r="C381">
        <f>IF(ROW()=2,1,IF(Special[[#This Row],[枝番用]]=1,1,C380+1))</f>
        <v>2</v>
      </c>
      <c r="D381" s="1" t="s">
        <v>552</v>
      </c>
      <c r="E381" t="s">
        <v>361</v>
      </c>
      <c r="F381" s="1" t="s">
        <v>90</v>
      </c>
      <c r="G381" t="s">
        <v>31</v>
      </c>
      <c r="H381" t="s">
        <v>49</v>
      </c>
      <c r="I381" t="s">
        <v>71</v>
      </c>
      <c r="J381">
        <v>1</v>
      </c>
      <c r="K381" t="s">
        <v>248</v>
      </c>
      <c r="L381" s="1" t="s">
        <v>262</v>
      </c>
      <c r="M381" s="1" t="s">
        <v>224</v>
      </c>
      <c r="N381">
        <v>42</v>
      </c>
      <c r="O381">
        <v>0</v>
      </c>
      <c r="P381">
        <v>52</v>
      </c>
      <c r="Q381">
        <v>0</v>
      </c>
      <c r="R381" s="1" t="s">
        <v>180</v>
      </c>
      <c r="S381">
        <v>5</v>
      </c>
      <c r="T381">
        <v>30.48</v>
      </c>
      <c r="U381" s="13">
        <v>6.65</v>
      </c>
      <c r="V381" s="13">
        <v>40.950000000000003</v>
      </c>
      <c r="W381" s="14" t="s">
        <v>997</v>
      </c>
      <c r="X381">
        <v>1</v>
      </c>
      <c r="Y381" s="1" t="s">
        <v>935</v>
      </c>
      <c r="Z381" s="1" t="s">
        <v>998</v>
      </c>
      <c r="AA381" s="1"/>
      <c r="AB381" t="str">
        <f>Special[[#This Row],[服装]]&amp;Special[[#This Row],[名前]]&amp;Special[[#This Row],[レアリティ]]</f>
        <v>職業体験黄金川貫至ICONIC</v>
      </c>
      <c r="AC381">
        <f>IF((A380&amp;L380&amp;M380)&lt;&gt;(Special[[#This Row],[No]]&amp;L381&amp;M381),1,IF(Special[[#This Row],[追加属性]]="",1,0))</f>
        <v>0</v>
      </c>
    </row>
    <row r="382" spans="1:29" x14ac:dyDescent="0.25">
      <c r="A382">
        <f>VLOOKUP(Special[[#This Row],[No用]],SetNo[[No.用]:[vlookup 用]],2,FALSE)</f>
        <v>143</v>
      </c>
      <c r="B382">
        <f>IF(ROW()=2,1,IF(A381&lt;&gt;Special[[#This Row],[No]],1,IF(Special[[#This Row],[枝番用]]=0,B381,B381+1)))</f>
        <v>1</v>
      </c>
      <c r="C382">
        <f>IF(ROW()=2,1,IF(Special[[#This Row],[枝番用]]=1,1,C381+1))</f>
        <v>1</v>
      </c>
      <c r="D382" s="1" t="s">
        <v>727</v>
      </c>
      <c r="E382" s="1" t="s">
        <v>361</v>
      </c>
      <c r="F382" s="1" t="s">
        <v>77</v>
      </c>
      <c r="G382" s="1" t="s">
        <v>31</v>
      </c>
      <c r="H382" s="1" t="s">
        <v>49</v>
      </c>
      <c r="I382" s="1" t="s">
        <v>71</v>
      </c>
      <c r="J382" s="1">
        <v>0</v>
      </c>
      <c r="K382" t="s">
        <v>248</v>
      </c>
      <c r="L382" s="1" t="s">
        <v>191</v>
      </c>
      <c r="M382" s="1" t="s">
        <v>162</v>
      </c>
      <c r="N382">
        <v>12</v>
      </c>
      <c r="O382">
        <v>0</v>
      </c>
      <c r="P382">
        <v>0</v>
      </c>
      <c r="Q382">
        <v>0</v>
      </c>
      <c r="W382" t="s">
        <v>1010</v>
      </c>
      <c r="X382">
        <v>0</v>
      </c>
      <c r="AB382" t="str">
        <f>Special[[#This Row],[服装]]&amp;Special[[#This Row],[名前]]&amp;Special[[#This Row],[レアリティ]]</f>
        <v>スパイ黄金川貫至ICONIC</v>
      </c>
      <c r="AC382">
        <f>IF((A381&amp;L381&amp;M381)&lt;&gt;(Special[[#This Row],[No]]&amp;L382&amp;M382),1,IF(Special[[#This Row],[追加属性]]="",1,0))</f>
        <v>1</v>
      </c>
    </row>
    <row r="383" spans="1:29" x14ac:dyDescent="0.25">
      <c r="A383">
        <f>VLOOKUP(Special[[#This Row],[No用]],SetNo[[No.用]:[vlookup 用]],2,FALSE)</f>
        <v>143</v>
      </c>
      <c r="B383">
        <f>IF(ROW()=2,1,IF(A382&lt;&gt;Special[[#This Row],[No]],1,IF(Special[[#This Row],[枝番用]]=0,B382,B382+1)))</f>
        <v>2</v>
      </c>
      <c r="C383">
        <f>IF(ROW()=2,1,IF(Special[[#This Row],[枝番用]]=1,1,C382+1))</f>
        <v>1</v>
      </c>
      <c r="D383" s="1" t="s">
        <v>727</v>
      </c>
      <c r="E383" s="1" t="s">
        <v>361</v>
      </c>
      <c r="F383" s="1" t="s">
        <v>77</v>
      </c>
      <c r="G383" s="1" t="s">
        <v>31</v>
      </c>
      <c r="H383" s="1" t="s">
        <v>49</v>
      </c>
      <c r="I383" s="1" t="s">
        <v>71</v>
      </c>
      <c r="J383">
        <v>1</v>
      </c>
      <c r="K383" t="s">
        <v>248</v>
      </c>
      <c r="L383" s="1" t="s">
        <v>262</v>
      </c>
      <c r="M383" s="1" t="s">
        <v>224</v>
      </c>
      <c r="N383">
        <v>42</v>
      </c>
      <c r="O383">
        <v>0</v>
      </c>
      <c r="P383">
        <v>52</v>
      </c>
      <c r="Q383">
        <v>0</v>
      </c>
      <c r="U383" s="13"/>
      <c r="V383" s="13"/>
      <c r="W383" s="14" t="s">
        <v>996</v>
      </c>
      <c r="X383">
        <v>0</v>
      </c>
      <c r="Y383" s="1" t="s">
        <v>935</v>
      </c>
      <c r="Z383" s="1" t="s">
        <v>998</v>
      </c>
      <c r="AA383" s="1"/>
      <c r="AB383" t="str">
        <f>Special[[#This Row],[服装]]&amp;Special[[#This Row],[名前]]&amp;Special[[#This Row],[レアリティ]]</f>
        <v>スパイ黄金川貫至ICONIC</v>
      </c>
      <c r="AC383">
        <f>IF((A382&amp;L382&amp;M382)&lt;&gt;(Special[[#This Row],[No]]&amp;L383&amp;M383),1,IF(Special[[#This Row],[追加属性]]="",1,0))</f>
        <v>1</v>
      </c>
    </row>
    <row r="384" spans="1:29" x14ac:dyDescent="0.25">
      <c r="A384">
        <f>VLOOKUP(Special[[#This Row],[No用]],SetNo[[No.用]:[vlookup 用]],2,FALSE)</f>
        <v>143</v>
      </c>
      <c r="B384">
        <f>IF(ROW()=2,1,IF(A383&lt;&gt;Special[[#This Row],[No]],1,IF(Special[[#This Row],[枝番用]]=0,B383,B383+1)))</f>
        <v>2</v>
      </c>
      <c r="C384">
        <f>IF(ROW()=2,1,IF(Special[[#This Row],[枝番用]]=1,1,C383+1))</f>
        <v>2</v>
      </c>
      <c r="D384" s="1" t="s">
        <v>727</v>
      </c>
      <c r="E384" s="1" t="s">
        <v>361</v>
      </c>
      <c r="F384" s="1" t="s">
        <v>77</v>
      </c>
      <c r="G384" s="1" t="s">
        <v>31</v>
      </c>
      <c r="H384" s="1" t="s">
        <v>49</v>
      </c>
      <c r="I384" s="1" t="s">
        <v>71</v>
      </c>
      <c r="J384">
        <v>1</v>
      </c>
      <c r="K384" t="s">
        <v>248</v>
      </c>
      <c r="L384" s="1" t="s">
        <v>262</v>
      </c>
      <c r="M384" s="1" t="s">
        <v>224</v>
      </c>
      <c r="N384">
        <v>42</v>
      </c>
      <c r="O384">
        <v>0</v>
      </c>
      <c r="P384">
        <v>52</v>
      </c>
      <c r="Q384">
        <v>0</v>
      </c>
      <c r="R384" s="1" t="s">
        <v>180</v>
      </c>
      <c r="S384">
        <v>5</v>
      </c>
      <c r="T384">
        <v>30.48</v>
      </c>
      <c r="U384" s="13">
        <v>6.65</v>
      </c>
      <c r="V384" s="13">
        <v>40.950000000000003</v>
      </c>
      <c r="W384" s="14" t="s">
        <v>997</v>
      </c>
      <c r="X384">
        <v>1</v>
      </c>
      <c r="Y384" s="1" t="s">
        <v>935</v>
      </c>
      <c r="Z384" s="1" t="s">
        <v>998</v>
      </c>
      <c r="AA384" s="1"/>
      <c r="AB384" t="str">
        <f>Special[[#This Row],[服装]]&amp;Special[[#This Row],[名前]]&amp;Special[[#This Row],[レアリティ]]</f>
        <v>スパイ黄金川貫至ICONIC</v>
      </c>
      <c r="AC384">
        <f>IF((A383&amp;L383&amp;M383)&lt;&gt;(Special[[#This Row],[No]]&amp;L384&amp;M384),1,IF(Special[[#This Row],[追加属性]]="",1,0))</f>
        <v>0</v>
      </c>
    </row>
    <row r="385" spans="1:29" x14ac:dyDescent="0.25">
      <c r="A385">
        <f>VLOOKUP(Special[[#This Row],[No用]],SetNo[[No.用]:[vlookup 用]],2,FALSE)</f>
        <v>144</v>
      </c>
      <c r="B385">
        <f>IF(ROW()=2,1,IF(A384&lt;&gt;Special[[#This Row],[No]],1,IF(Special[[#This Row],[枝番用]]=0,B384,B384+1)))</f>
        <v>1</v>
      </c>
      <c r="C385">
        <f>IF(ROW()=2,1,IF(Special[[#This Row],[枝番用]]=1,1,C384+1))</f>
        <v>1</v>
      </c>
      <c r="D385" s="1" t="s">
        <v>1016</v>
      </c>
      <c r="E385" s="1" t="s">
        <v>361</v>
      </c>
      <c r="F385" s="1" t="s">
        <v>73</v>
      </c>
      <c r="G385" s="1" t="s">
        <v>31</v>
      </c>
      <c r="H385" s="1" t="s">
        <v>49</v>
      </c>
      <c r="I385" s="1" t="s">
        <v>71</v>
      </c>
      <c r="J385" s="1">
        <v>0</v>
      </c>
      <c r="K385" t="s">
        <v>248</v>
      </c>
      <c r="L385" s="1" t="s">
        <v>262</v>
      </c>
      <c r="M385" s="1" t="s">
        <v>173</v>
      </c>
      <c r="N385">
        <v>18</v>
      </c>
      <c r="O385">
        <v>0</v>
      </c>
      <c r="P385">
        <v>0</v>
      </c>
      <c r="Q385">
        <v>0</v>
      </c>
      <c r="R385" s="1"/>
      <c r="U385" s="13"/>
      <c r="V385" s="13"/>
      <c r="W385" s="14" t="s">
        <v>996</v>
      </c>
      <c r="X385">
        <v>0</v>
      </c>
      <c r="Y385" s="1"/>
      <c r="Z385" s="1"/>
      <c r="AA385" s="1"/>
      <c r="AB385" t="str">
        <f>Special[[#This Row],[服装]]&amp;Special[[#This Row],[名前]]&amp;Special[[#This Row],[レアリティ]]</f>
        <v>焼き芋黄金川貫至ICONIC</v>
      </c>
      <c r="AC385">
        <f>IF((A384&amp;L384&amp;M384)&lt;&gt;(Special[[#This Row],[No]]&amp;L385&amp;M385),1,IF(Special[[#This Row],[追加属性]]="",1,0))</f>
        <v>1</v>
      </c>
    </row>
    <row r="386" spans="1:29" x14ac:dyDescent="0.25">
      <c r="A386">
        <f>VLOOKUP(Special[[#This Row],[No用]],SetNo[[No.用]:[vlookup 用]],2,FALSE)</f>
        <v>144</v>
      </c>
      <c r="B386">
        <f>IF(ROW()=2,1,IF(A385&lt;&gt;Special[[#This Row],[No]],1,IF(Special[[#This Row],[枝番用]]=0,B385,B385+1)))</f>
        <v>2</v>
      </c>
      <c r="C386">
        <f>IF(ROW()=2,1,IF(Special[[#This Row],[枝番用]]=1,1,C385+1))</f>
        <v>1</v>
      </c>
      <c r="D386" s="1" t="s">
        <v>1016</v>
      </c>
      <c r="E386" s="1" t="s">
        <v>361</v>
      </c>
      <c r="F386" s="1" t="s">
        <v>73</v>
      </c>
      <c r="G386" s="1" t="s">
        <v>31</v>
      </c>
      <c r="H386" s="1" t="s">
        <v>49</v>
      </c>
      <c r="I386" s="1" t="s">
        <v>71</v>
      </c>
      <c r="J386">
        <v>1</v>
      </c>
      <c r="K386" t="s">
        <v>248</v>
      </c>
      <c r="L386" s="1" t="s">
        <v>1028</v>
      </c>
      <c r="M386" s="1" t="s">
        <v>178</v>
      </c>
      <c r="N386">
        <v>15</v>
      </c>
      <c r="O386">
        <v>0</v>
      </c>
      <c r="P386">
        <v>0</v>
      </c>
      <c r="Q386">
        <v>0</v>
      </c>
      <c r="R386" s="1"/>
      <c r="S386">
        <v>3.35</v>
      </c>
      <c r="T386">
        <v>33.729999999999997</v>
      </c>
      <c r="U386" s="13"/>
      <c r="V386" s="13"/>
      <c r="W386" s="14" t="s">
        <v>868</v>
      </c>
      <c r="X386">
        <v>1</v>
      </c>
      <c r="Y386" s="1"/>
      <c r="Z386" s="1"/>
      <c r="AA386" s="1"/>
      <c r="AB386" t="str">
        <f>Special[[#This Row],[服装]]&amp;Special[[#This Row],[名前]]&amp;Special[[#This Row],[レアリティ]]</f>
        <v>焼き芋黄金川貫至ICONIC</v>
      </c>
      <c r="AC386">
        <f>IF((A385&amp;L385&amp;M385)&lt;&gt;(Special[[#This Row],[No]]&amp;L386&amp;M386),1,IF(Special[[#This Row],[追加属性]]="",1,0))</f>
        <v>1</v>
      </c>
    </row>
    <row r="387" spans="1:29" x14ac:dyDescent="0.25">
      <c r="A387">
        <f>VLOOKUP(Special[[#This Row],[No用]],SetNo[[No.用]:[vlookup 用]],2,FALSE)</f>
        <v>144</v>
      </c>
      <c r="B387">
        <f>IF(ROW()=2,1,IF(A386&lt;&gt;Special[[#This Row],[No]],1,IF(Special[[#This Row],[枝番用]]=0,B386,B386+1)))</f>
        <v>3</v>
      </c>
      <c r="C387">
        <f>IF(ROW()=2,1,IF(Special[[#This Row],[枝番用]]=1,1,C386+1))</f>
        <v>1</v>
      </c>
      <c r="D387" s="1" t="s">
        <v>1016</v>
      </c>
      <c r="E387" s="1" t="s">
        <v>361</v>
      </c>
      <c r="F387" s="1" t="s">
        <v>73</v>
      </c>
      <c r="G387" s="1" t="s">
        <v>31</v>
      </c>
      <c r="H387" s="1" t="s">
        <v>49</v>
      </c>
      <c r="I387" s="1" t="s">
        <v>71</v>
      </c>
      <c r="J387">
        <v>1</v>
      </c>
      <c r="K387" t="s">
        <v>248</v>
      </c>
      <c r="L387" s="1" t="s">
        <v>586</v>
      </c>
      <c r="M387" s="1" t="s">
        <v>224</v>
      </c>
      <c r="N387">
        <v>42</v>
      </c>
      <c r="O387">
        <v>0</v>
      </c>
      <c r="P387">
        <v>52</v>
      </c>
      <c r="Q387">
        <v>0</v>
      </c>
      <c r="R387" s="1"/>
      <c r="S387">
        <v>4.2</v>
      </c>
      <c r="T387">
        <v>25.76</v>
      </c>
      <c r="U387" s="13">
        <v>5.8</v>
      </c>
      <c r="V387" s="13">
        <v>35.200000000000003</v>
      </c>
      <c r="W387" s="14" t="s">
        <v>840</v>
      </c>
      <c r="X387">
        <v>2</v>
      </c>
      <c r="Y387" s="1" t="s">
        <v>1436</v>
      </c>
      <c r="Z387" s="1" t="s">
        <v>1029</v>
      </c>
      <c r="AA387" s="1"/>
      <c r="AB387" t="str">
        <f>Special[[#This Row],[服装]]&amp;Special[[#This Row],[名前]]&amp;Special[[#This Row],[レアリティ]]</f>
        <v>焼き芋黄金川貫至ICONIC</v>
      </c>
      <c r="AC387">
        <f>IF((A386&amp;L386&amp;M386)&lt;&gt;(Special[[#This Row],[No]]&amp;L387&amp;M387),1,IF(Special[[#This Row],[追加属性]]="",1,0))</f>
        <v>1</v>
      </c>
    </row>
    <row r="388" spans="1:29" x14ac:dyDescent="0.25">
      <c r="A388">
        <f>VLOOKUP(Special[[#This Row],[No用]],SetNo[[No.用]:[vlookup 用]],2,FALSE)</f>
        <v>145</v>
      </c>
      <c r="B388">
        <f>IF(ROW()=2,1,IF(A387&lt;&gt;Special[[#This Row],[No]],1,IF(Special[[#This Row],[枝番用]]=0,B387,B387+1)))</f>
        <v>1</v>
      </c>
      <c r="C388">
        <f>IF(ROW()=2,1,IF(Special[[#This Row],[枝番用]]=1,1,C387+1))</f>
        <v>1</v>
      </c>
      <c r="D388" s="1" t="s">
        <v>1559</v>
      </c>
      <c r="E388" s="1" t="s">
        <v>361</v>
      </c>
      <c r="F388" s="1" t="s">
        <v>90</v>
      </c>
      <c r="G388" s="1" t="s">
        <v>31</v>
      </c>
      <c r="H388" s="1" t="s">
        <v>49</v>
      </c>
      <c r="I388" s="1" t="s">
        <v>71</v>
      </c>
      <c r="J388" s="1">
        <v>0</v>
      </c>
      <c r="K388" t="s">
        <v>248</v>
      </c>
      <c r="L388" s="1" t="s">
        <v>191</v>
      </c>
      <c r="M388" s="1" t="s">
        <v>162</v>
      </c>
      <c r="N388">
        <v>12</v>
      </c>
      <c r="O388">
        <v>0</v>
      </c>
      <c r="P388">
        <v>0</v>
      </c>
      <c r="Q388">
        <v>0</v>
      </c>
      <c r="W388" t="s">
        <v>1010</v>
      </c>
      <c r="X388">
        <v>0</v>
      </c>
      <c r="Y388" s="1"/>
      <c r="Z388" s="1"/>
      <c r="AA388" s="1"/>
      <c r="AB388" t="str">
        <f>Special[[#This Row],[服装]]&amp;Special[[#This Row],[名前]]&amp;Special[[#This Row],[レアリティ]]</f>
        <v>格ゲー黄金川貫至ICONIC</v>
      </c>
      <c r="AC388">
        <f>IF((A387&amp;L387&amp;M387)&lt;&gt;(Special[[#This Row],[No]]&amp;L388&amp;M388),1,IF(Special[[#This Row],[追加属性]]="",1,0))</f>
        <v>1</v>
      </c>
    </row>
    <row r="389" spans="1:29" x14ac:dyDescent="0.25">
      <c r="A389">
        <f>VLOOKUP(Special[[#This Row],[No用]],SetNo[[No.用]:[vlookup 用]],2,FALSE)</f>
        <v>145</v>
      </c>
      <c r="B389">
        <f>IF(ROW()=2,1,IF(A388&lt;&gt;Special[[#This Row],[No]],1,IF(Special[[#This Row],[枝番用]]=0,B388,B388+1)))</f>
        <v>2</v>
      </c>
      <c r="C389">
        <f>IF(ROW()=2,1,IF(Special[[#This Row],[枝番用]]=1,1,C388+1))</f>
        <v>1</v>
      </c>
      <c r="D389" s="1" t="s">
        <v>1559</v>
      </c>
      <c r="E389" s="1" t="s">
        <v>361</v>
      </c>
      <c r="F389" s="1" t="s">
        <v>90</v>
      </c>
      <c r="G389" s="1" t="s">
        <v>31</v>
      </c>
      <c r="H389" s="1" t="s">
        <v>49</v>
      </c>
      <c r="I389" s="1" t="s">
        <v>71</v>
      </c>
      <c r="J389">
        <v>1</v>
      </c>
      <c r="K389" t="s">
        <v>248</v>
      </c>
      <c r="L389" s="1" t="s">
        <v>955</v>
      </c>
      <c r="M389" s="1" t="s">
        <v>178</v>
      </c>
      <c r="N389">
        <v>15</v>
      </c>
      <c r="O389">
        <v>0</v>
      </c>
      <c r="P389">
        <v>0</v>
      </c>
      <c r="Q389">
        <v>0</v>
      </c>
      <c r="R389" s="1"/>
      <c r="S389">
        <v>9.26</v>
      </c>
      <c r="T389">
        <v>56.3</v>
      </c>
      <c r="U389" s="13"/>
      <c r="V389" s="13"/>
      <c r="W389" s="14" t="s">
        <v>1252</v>
      </c>
      <c r="X389">
        <v>1</v>
      </c>
      <c r="Y389" s="1"/>
      <c r="Z389" s="1"/>
      <c r="AA389" s="1"/>
      <c r="AB389" t="str">
        <f>Special[[#This Row],[服装]]&amp;Special[[#This Row],[名前]]&amp;Special[[#This Row],[レアリティ]]</f>
        <v>格ゲー黄金川貫至ICONIC</v>
      </c>
      <c r="AC389">
        <f>IF((A388&amp;L388&amp;M388)&lt;&gt;(Special[[#This Row],[No]]&amp;L389&amp;M389),1,IF(Special[[#This Row],[追加属性]]="",1,0))</f>
        <v>1</v>
      </c>
    </row>
    <row r="390" spans="1:29" x14ac:dyDescent="0.25">
      <c r="A390">
        <f>VLOOKUP(Special[[#This Row],[No用]],SetNo[[No.用]:[vlookup 用]],2,FALSE)</f>
        <v>145</v>
      </c>
      <c r="B390">
        <f>IF(ROW()=2,1,IF(A389&lt;&gt;Special[[#This Row],[No]],1,IF(Special[[#This Row],[枝番用]]=0,B389,B389+1)))</f>
        <v>2</v>
      </c>
      <c r="C390">
        <f>IF(ROW()=2,1,IF(Special[[#This Row],[枝番用]]=1,1,C389+1))</f>
        <v>2</v>
      </c>
      <c r="D390" s="1" t="s">
        <v>1559</v>
      </c>
      <c r="E390" s="1" t="s">
        <v>361</v>
      </c>
      <c r="F390" s="1" t="s">
        <v>90</v>
      </c>
      <c r="G390" s="1" t="s">
        <v>31</v>
      </c>
      <c r="H390" s="1" t="s">
        <v>49</v>
      </c>
      <c r="I390" s="1" t="s">
        <v>71</v>
      </c>
      <c r="J390">
        <v>1</v>
      </c>
      <c r="K390" t="s">
        <v>248</v>
      </c>
      <c r="L390" s="1" t="s">
        <v>955</v>
      </c>
      <c r="M390" s="1" t="s">
        <v>178</v>
      </c>
      <c r="N390">
        <v>15</v>
      </c>
      <c r="O390">
        <v>0</v>
      </c>
      <c r="P390">
        <v>0</v>
      </c>
      <c r="Q390">
        <v>0</v>
      </c>
      <c r="R390" s="1" t="s">
        <v>1561</v>
      </c>
      <c r="S390">
        <v>0</v>
      </c>
      <c r="T390">
        <v>0</v>
      </c>
      <c r="U390" s="13">
        <v>0</v>
      </c>
      <c r="V390" s="13">
        <v>0</v>
      </c>
      <c r="W390" s="14" t="s">
        <v>837</v>
      </c>
      <c r="X390">
        <v>1</v>
      </c>
      <c r="Y390" s="1"/>
      <c r="Z390" s="1" t="s">
        <v>1562</v>
      </c>
      <c r="AA390" s="1"/>
      <c r="AB390" t="str">
        <f>Special[[#This Row],[服装]]&amp;Special[[#This Row],[名前]]&amp;Special[[#This Row],[レアリティ]]</f>
        <v>格ゲー黄金川貫至ICONIC</v>
      </c>
      <c r="AC390">
        <f>IF((A389&amp;L389&amp;M389)&lt;&gt;(Special[[#This Row],[No]]&amp;L390&amp;M390),1,IF(Special[[#This Row],[追加属性]]="",1,0))</f>
        <v>0</v>
      </c>
    </row>
    <row r="391" spans="1:29" x14ac:dyDescent="0.25">
      <c r="A391">
        <f>VLOOKUP(Special[[#This Row],[No用]],SetNo[[No.用]:[vlookup 用]],2,FALSE)</f>
        <v>145</v>
      </c>
      <c r="B391">
        <f>IF(ROW()=2,1,IF(A390&lt;&gt;Special[[#This Row],[No]],1,IF(Special[[#This Row],[枝番用]]=0,B390,B390+1)))</f>
        <v>3</v>
      </c>
      <c r="C391">
        <f>IF(ROW()=2,1,IF(Special[[#This Row],[枝番用]]=1,1,C390+1))</f>
        <v>1</v>
      </c>
      <c r="D391" s="1" t="s">
        <v>1559</v>
      </c>
      <c r="E391" s="1" t="s">
        <v>361</v>
      </c>
      <c r="F391" s="1" t="s">
        <v>90</v>
      </c>
      <c r="G391" s="1" t="s">
        <v>31</v>
      </c>
      <c r="H391" s="1" t="s">
        <v>49</v>
      </c>
      <c r="I391" s="1" t="s">
        <v>71</v>
      </c>
      <c r="J391">
        <v>1</v>
      </c>
      <c r="K391" t="s">
        <v>248</v>
      </c>
      <c r="L391" s="1" t="s">
        <v>586</v>
      </c>
      <c r="M391" s="1" t="s">
        <v>224</v>
      </c>
      <c r="N391">
        <v>43</v>
      </c>
      <c r="O391">
        <v>0</v>
      </c>
      <c r="P391">
        <v>53</v>
      </c>
      <c r="Q391">
        <v>0</v>
      </c>
      <c r="R391" s="1"/>
      <c r="S391">
        <v>3.35</v>
      </c>
      <c r="T391">
        <v>33.729999999999997</v>
      </c>
      <c r="U391" s="13">
        <v>5</v>
      </c>
      <c r="V391" s="13">
        <v>50.08</v>
      </c>
      <c r="W391" s="14" t="s">
        <v>973</v>
      </c>
      <c r="X391">
        <v>1</v>
      </c>
      <c r="Y391" s="1"/>
      <c r="Z391" s="1"/>
      <c r="AA391" s="1" t="s">
        <v>1646</v>
      </c>
      <c r="AB391" t="str">
        <f>Special[[#This Row],[服装]]&amp;Special[[#This Row],[名前]]&amp;Special[[#This Row],[レアリティ]]</f>
        <v>格ゲー黄金川貫至ICONIC</v>
      </c>
      <c r="AC391">
        <f>IF((A389&amp;L389&amp;M389)&lt;&gt;(Special[[#This Row],[No]]&amp;L391&amp;M391),1,IF(Special[[#This Row],[追加属性]]="",1,0))</f>
        <v>1</v>
      </c>
    </row>
    <row r="392" spans="1:29" x14ac:dyDescent="0.25">
      <c r="A392">
        <f>VLOOKUP(Special[[#This Row],[No用]],SetNo[[No.用]:[vlookup 用]],2,FALSE)</f>
        <v>145</v>
      </c>
      <c r="B392">
        <f>IF(ROW()=2,1,IF(A391&lt;&gt;Special[[#This Row],[No]],1,IF(Special[[#This Row],[枝番用]]=0,B391,B391+1)))</f>
        <v>4</v>
      </c>
      <c r="C392">
        <f>IF(ROW()=2,1,IF(Special[[#This Row],[枝番用]]=1,1,C391+1))</f>
        <v>1</v>
      </c>
      <c r="D392" s="1" t="s">
        <v>1559</v>
      </c>
      <c r="E392" s="1" t="s">
        <v>361</v>
      </c>
      <c r="F392" s="1" t="s">
        <v>90</v>
      </c>
      <c r="G392" s="1" t="s">
        <v>31</v>
      </c>
      <c r="H392" s="1" t="s">
        <v>49</v>
      </c>
      <c r="I392" s="1" t="s">
        <v>71</v>
      </c>
      <c r="J392">
        <v>1</v>
      </c>
      <c r="K392" t="s">
        <v>248</v>
      </c>
      <c r="L392" s="1" t="s">
        <v>765</v>
      </c>
      <c r="M392" s="1" t="s">
        <v>224</v>
      </c>
      <c r="N392">
        <v>43</v>
      </c>
      <c r="O392">
        <v>0</v>
      </c>
      <c r="P392">
        <v>53</v>
      </c>
      <c r="Q392">
        <v>0</v>
      </c>
      <c r="R392" s="1"/>
      <c r="S392">
        <v>4.2</v>
      </c>
      <c r="T392">
        <v>25.76</v>
      </c>
      <c r="U392" s="13">
        <v>5.8</v>
      </c>
      <c r="V392" s="13">
        <v>35.200000000000003</v>
      </c>
      <c r="W392" s="14" t="s">
        <v>840</v>
      </c>
      <c r="X392">
        <v>2</v>
      </c>
      <c r="Y392" s="1"/>
      <c r="Z392" s="1"/>
      <c r="AA392" s="1" t="s">
        <v>1647</v>
      </c>
      <c r="AB392" t="str">
        <f>Special[[#This Row],[服装]]&amp;Special[[#This Row],[名前]]&amp;Special[[#This Row],[レアリティ]]</f>
        <v>格ゲー黄金川貫至ICONIC</v>
      </c>
      <c r="AC392">
        <f>IF((A391&amp;L391&amp;M391)&lt;&gt;(Special[[#This Row],[No]]&amp;L392&amp;M392),1,IF(Special[[#This Row],[追加属性]]="",1,0))</f>
        <v>1</v>
      </c>
    </row>
    <row r="393" spans="1:29" x14ac:dyDescent="0.25">
      <c r="A393">
        <f>VLOOKUP(Special[[#This Row],[No用]],SetNo[[No.用]:[vlookup 用]],2,FALSE)</f>
        <v>146</v>
      </c>
      <c r="B393">
        <f>IF(ROW()=2,1,IF(A392&lt;&gt;Special[[#This Row],[No]],1,IF(Special[[#This Row],[枝番用]]=0,B392,B392+1)))</f>
        <v>1</v>
      </c>
      <c r="C393">
        <f>IF(ROW()=2,1,IF(Special[[#This Row],[枝番用]]=1,1,C392+1))</f>
        <v>1</v>
      </c>
      <c r="D393" t="s">
        <v>205</v>
      </c>
      <c r="E393" t="s">
        <v>51</v>
      </c>
      <c r="F393" t="s">
        <v>23</v>
      </c>
      <c r="G393" t="s">
        <v>25</v>
      </c>
      <c r="H393" t="s">
        <v>49</v>
      </c>
      <c r="I393" t="s">
        <v>71</v>
      </c>
      <c r="J393" s="1">
        <v>0</v>
      </c>
      <c r="K393" t="s">
        <v>248</v>
      </c>
      <c r="L393" s="1" t="s">
        <v>191</v>
      </c>
      <c r="M393" s="1" t="s">
        <v>162</v>
      </c>
      <c r="N393">
        <v>11</v>
      </c>
      <c r="O393">
        <v>0</v>
      </c>
      <c r="P393">
        <v>0</v>
      </c>
      <c r="Q393">
        <v>0</v>
      </c>
      <c r="W393" t="s">
        <v>1010</v>
      </c>
      <c r="X393">
        <v>0</v>
      </c>
      <c r="AB393" t="str">
        <f>Special[[#This Row],[服装]]&amp;Special[[#This Row],[名前]]&amp;Special[[#This Row],[レアリティ]]</f>
        <v>ユニフォーム小原豊ICONIC</v>
      </c>
      <c r="AC393">
        <f>IF((A384&amp;L384&amp;M384)&lt;&gt;(Special[[#This Row],[No]]&amp;L393&amp;M393),1,IF(Special[[#This Row],[追加属性]]="",1,0))</f>
        <v>1</v>
      </c>
    </row>
    <row r="394" spans="1:29" x14ac:dyDescent="0.25">
      <c r="A394">
        <f>VLOOKUP(Special[[#This Row],[No用]],SetNo[[No.用]:[vlookup 用]],2,FALSE)</f>
        <v>147</v>
      </c>
      <c r="B394">
        <f>IF(ROW()=2,1,IF(A393&lt;&gt;Special[[#This Row],[No]],1,IF(Special[[#This Row],[枝番用]]=0,B393,B393+1)))</f>
        <v>1</v>
      </c>
      <c r="C394">
        <f>IF(ROW()=2,1,IF(Special[[#This Row],[枝番用]]=1,1,C393+1))</f>
        <v>1</v>
      </c>
      <c r="D394" t="s">
        <v>205</v>
      </c>
      <c r="E394" t="s">
        <v>52</v>
      </c>
      <c r="F394" t="s">
        <v>23</v>
      </c>
      <c r="G394" t="s">
        <v>25</v>
      </c>
      <c r="H394" t="s">
        <v>49</v>
      </c>
      <c r="I394" t="s">
        <v>71</v>
      </c>
      <c r="J394" s="1">
        <v>0</v>
      </c>
      <c r="K394" t="s">
        <v>248</v>
      </c>
      <c r="L394" s="1" t="s">
        <v>191</v>
      </c>
      <c r="M394" s="1" t="s">
        <v>162</v>
      </c>
      <c r="N394">
        <v>12</v>
      </c>
      <c r="O394">
        <v>0</v>
      </c>
      <c r="P394">
        <v>0</v>
      </c>
      <c r="Q394">
        <v>0</v>
      </c>
      <c r="W394" t="s">
        <v>1010</v>
      </c>
      <c r="X394">
        <v>0</v>
      </c>
      <c r="AB394" t="str">
        <f>Special[[#This Row],[服装]]&amp;Special[[#This Row],[名前]]&amp;Special[[#This Row],[レアリティ]]</f>
        <v>ユニフォーム女川太郎ICONIC</v>
      </c>
      <c r="AC394">
        <f>IF((A393&amp;L393&amp;M393)&lt;&gt;(Special[[#This Row],[No]]&amp;L394&amp;M394),1,IF(Special[[#This Row],[追加属性]]="",1,0))</f>
        <v>1</v>
      </c>
    </row>
    <row r="395" spans="1:29" x14ac:dyDescent="0.25">
      <c r="A395">
        <f>VLOOKUP(Special[[#This Row],[No用]],SetNo[[No.用]:[vlookup 用]],2,FALSE)</f>
        <v>148</v>
      </c>
      <c r="B395">
        <f>IF(ROW()=2,1,IF(A394&lt;&gt;Special[[#This Row],[No]],1,IF(Special[[#This Row],[枝番用]]=0,B394,B394+1)))</f>
        <v>1</v>
      </c>
      <c r="C395">
        <f>IF(ROW()=2,1,IF(Special[[#This Row],[枝番用]]=1,1,C394+1))</f>
        <v>1</v>
      </c>
      <c r="D395" s="1" t="s">
        <v>953</v>
      </c>
      <c r="E395" s="1" t="s">
        <v>52</v>
      </c>
      <c r="F395" s="1" t="s">
        <v>90</v>
      </c>
      <c r="G395" s="1" t="s">
        <v>25</v>
      </c>
      <c r="H395" s="1" t="s">
        <v>49</v>
      </c>
      <c r="I395" s="1" t="s">
        <v>71</v>
      </c>
      <c r="J395" s="1">
        <v>0</v>
      </c>
      <c r="K395" t="s">
        <v>248</v>
      </c>
      <c r="L395" s="1" t="s">
        <v>191</v>
      </c>
      <c r="M395" s="1" t="s">
        <v>162</v>
      </c>
      <c r="N395">
        <v>12</v>
      </c>
      <c r="O395">
        <v>0</v>
      </c>
      <c r="P395">
        <v>0</v>
      </c>
      <c r="Q395">
        <v>0</v>
      </c>
      <c r="W395" t="s">
        <v>1010</v>
      </c>
      <c r="X395">
        <v>0</v>
      </c>
      <c r="AB395" t="str">
        <f>Special[[#This Row],[服装]]&amp;Special[[#This Row],[名前]]&amp;Special[[#This Row],[レアリティ]]</f>
        <v>水着2女川太郎ICONIC</v>
      </c>
      <c r="AC395">
        <f>IF((A394&amp;L394&amp;M394)&lt;&gt;(Special[[#This Row],[No]]&amp;L395&amp;M395),1,IF(Special[[#This Row],[追加属性]]="",1,0))</f>
        <v>1</v>
      </c>
    </row>
    <row r="396" spans="1:29" x14ac:dyDescent="0.25">
      <c r="A396">
        <f>VLOOKUP(Special[[#This Row],[No用]],SetNo[[No.用]:[vlookup 用]],2,FALSE)</f>
        <v>148</v>
      </c>
      <c r="B396">
        <f>IF(ROW()=2,1,IF(A395&lt;&gt;Special[[#This Row],[No]],1,IF(Special[[#This Row],[枝番用]]=0,B395,B395+1)))</f>
        <v>2</v>
      </c>
      <c r="C396">
        <f>IF(ROW()=2,1,IF(Special[[#This Row],[枝番用]]=1,1,C395+1))</f>
        <v>1</v>
      </c>
      <c r="D396" s="1" t="s">
        <v>953</v>
      </c>
      <c r="E396" s="1" t="s">
        <v>52</v>
      </c>
      <c r="F396" s="1" t="s">
        <v>90</v>
      </c>
      <c r="G396" s="1" t="s">
        <v>25</v>
      </c>
      <c r="H396" s="1" t="s">
        <v>49</v>
      </c>
      <c r="I396" s="1" t="s">
        <v>71</v>
      </c>
      <c r="J396">
        <v>1</v>
      </c>
      <c r="K396" t="s">
        <v>248</v>
      </c>
      <c r="L396" s="1" t="s">
        <v>180</v>
      </c>
      <c r="M396" s="1" t="s">
        <v>178</v>
      </c>
      <c r="N396">
        <v>12</v>
      </c>
      <c r="O396">
        <v>0</v>
      </c>
      <c r="P396">
        <v>0</v>
      </c>
      <c r="Q396">
        <v>0</v>
      </c>
      <c r="S396">
        <v>3.35</v>
      </c>
      <c r="T396">
        <v>20.010000000000002</v>
      </c>
      <c r="W396" s="1" t="s">
        <v>918</v>
      </c>
      <c r="X396">
        <v>1</v>
      </c>
      <c r="AB396" t="str">
        <f>Special[[#This Row],[服装]]&amp;Special[[#This Row],[名前]]&amp;Special[[#This Row],[レアリティ]]</f>
        <v>水着2女川太郎ICONIC</v>
      </c>
      <c r="AC396">
        <f>IF((A395&amp;L395&amp;M395)&lt;&gt;(Special[[#This Row],[No]]&amp;L396&amp;M396),1,IF(Special[[#This Row],[追加属性]]="",1,0))</f>
        <v>1</v>
      </c>
    </row>
    <row r="397" spans="1:29" x14ac:dyDescent="0.25">
      <c r="A397">
        <f>VLOOKUP(Special[[#This Row],[No用]],SetNo[[No.用]:[vlookup 用]],2,FALSE)</f>
        <v>149</v>
      </c>
      <c r="B397">
        <f>IF(ROW()=2,1,IF(A396&lt;&gt;Special[[#This Row],[No]],1,IF(Special[[#This Row],[枝番用]]=0,B396,B396+1)))</f>
        <v>1</v>
      </c>
      <c r="C397">
        <f>IF(ROW()=2,1,IF(Special[[#This Row],[枝番用]]=1,1,C396+1))</f>
        <v>1</v>
      </c>
      <c r="D397" t="s">
        <v>205</v>
      </c>
      <c r="E397" t="s">
        <v>53</v>
      </c>
      <c r="F397" t="s">
        <v>23</v>
      </c>
      <c r="G397" t="s">
        <v>21</v>
      </c>
      <c r="H397" t="s">
        <v>49</v>
      </c>
      <c r="I397" t="s">
        <v>71</v>
      </c>
      <c r="J397">
        <v>1</v>
      </c>
      <c r="K397" t="s">
        <v>248</v>
      </c>
      <c r="L397" s="1" t="s">
        <v>195</v>
      </c>
      <c r="M397" s="1" t="s">
        <v>173</v>
      </c>
      <c r="N397">
        <v>13</v>
      </c>
      <c r="O397">
        <v>0</v>
      </c>
      <c r="P397">
        <v>0</v>
      </c>
      <c r="Q397">
        <v>0</v>
      </c>
      <c r="S397">
        <v>18.75</v>
      </c>
      <c r="T397">
        <v>74.61</v>
      </c>
      <c r="U397">
        <v>0</v>
      </c>
      <c r="V397">
        <v>0</v>
      </c>
      <c r="W397" s="1" t="s">
        <v>837</v>
      </c>
      <c r="X397">
        <v>1</v>
      </c>
      <c r="Z397" s="1" t="s">
        <v>1025</v>
      </c>
      <c r="AB397" t="str">
        <f>Special[[#This Row],[服装]]&amp;Special[[#This Row],[名前]]&amp;Special[[#This Row],[レアリティ]]</f>
        <v>ユニフォーム作並浩輔ICONIC</v>
      </c>
      <c r="AC397">
        <f>IF((A396&amp;L396&amp;M396)&lt;&gt;(Special[[#This Row],[No]]&amp;L397&amp;M397),1,IF(Special[[#This Row],[追加属性]]="",1,0))</f>
        <v>1</v>
      </c>
    </row>
    <row r="398" spans="1:29" x14ac:dyDescent="0.25">
      <c r="A398">
        <f>VLOOKUP(Special[[#This Row],[No用]],SetNo[[No.用]:[vlookup 用]],2,FALSE)</f>
        <v>149</v>
      </c>
      <c r="B398">
        <f>IF(ROW()=2,1,IF(A397&lt;&gt;Special[[#This Row],[No]],1,IF(Special[[#This Row],[枝番用]]=0,B397,B397+1)))</f>
        <v>1</v>
      </c>
      <c r="C398">
        <f>IF(ROW()=2,1,IF(Special[[#This Row],[枝番用]]=1,1,C397+1))</f>
        <v>2</v>
      </c>
      <c r="D398" t="s">
        <v>205</v>
      </c>
      <c r="E398" t="s">
        <v>53</v>
      </c>
      <c r="F398" t="s">
        <v>23</v>
      </c>
      <c r="G398" t="s">
        <v>21</v>
      </c>
      <c r="H398" t="s">
        <v>49</v>
      </c>
      <c r="I398" t="s">
        <v>71</v>
      </c>
      <c r="J398">
        <v>1</v>
      </c>
      <c r="K398" t="s">
        <v>248</v>
      </c>
      <c r="L398" s="1" t="s">
        <v>195</v>
      </c>
      <c r="M398" s="1" t="s">
        <v>173</v>
      </c>
      <c r="N398">
        <v>13</v>
      </c>
      <c r="O398">
        <v>0</v>
      </c>
      <c r="P398">
        <v>0</v>
      </c>
      <c r="Q398">
        <v>0</v>
      </c>
      <c r="R398" s="1" t="s">
        <v>586</v>
      </c>
      <c r="S398">
        <v>16.8</v>
      </c>
      <c r="T398">
        <v>58.94</v>
      </c>
      <c r="U398">
        <v>0</v>
      </c>
      <c r="V398">
        <v>0</v>
      </c>
      <c r="W398" s="1" t="s">
        <v>918</v>
      </c>
      <c r="X398">
        <v>1</v>
      </c>
      <c r="Z398" s="1" t="s">
        <v>1025</v>
      </c>
      <c r="AB398" t="str">
        <f>Special[[#This Row],[服装]]&amp;Special[[#This Row],[名前]]&amp;Special[[#This Row],[レアリティ]]</f>
        <v>ユニフォーム作並浩輔ICONIC</v>
      </c>
      <c r="AC398">
        <f>IF((A397&amp;L397&amp;M397)&lt;&gt;(Special[[#This Row],[No]]&amp;L398&amp;M398),1,IF(Special[[#This Row],[追加属性]]="",1,0))</f>
        <v>0</v>
      </c>
    </row>
    <row r="399" spans="1:29" x14ac:dyDescent="0.25">
      <c r="A399">
        <f>VLOOKUP(Special[[#This Row],[No用]],SetNo[[No.用]:[vlookup 用]],2,FALSE)</f>
        <v>150</v>
      </c>
      <c r="B399">
        <f>IF(ROW()=2,1,IF(A398&lt;&gt;Special[[#This Row],[No]],1,IF(Special[[#This Row],[枝番用]]=0,B398,B398+1)))</f>
        <v>1</v>
      </c>
      <c r="C399">
        <f>IF(ROW()=2,1,IF(Special[[#This Row],[枝番用]]=1,1,C398+1))</f>
        <v>1</v>
      </c>
      <c r="D399" s="1" t="s">
        <v>928</v>
      </c>
      <c r="E399" s="1" t="s">
        <v>53</v>
      </c>
      <c r="F399" s="1" t="s">
        <v>90</v>
      </c>
      <c r="G399" s="1" t="s">
        <v>21</v>
      </c>
      <c r="H399" s="1" t="s">
        <v>49</v>
      </c>
      <c r="I399" s="1" t="s">
        <v>71</v>
      </c>
      <c r="J399">
        <v>1</v>
      </c>
      <c r="K399" t="s">
        <v>248</v>
      </c>
      <c r="L399" s="1" t="s">
        <v>195</v>
      </c>
      <c r="M399" s="1" t="s">
        <v>173</v>
      </c>
      <c r="N399">
        <v>13</v>
      </c>
      <c r="O399">
        <v>0</v>
      </c>
      <c r="P399">
        <v>0</v>
      </c>
      <c r="Q399">
        <v>0</v>
      </c>
      <c r="S399">
        <v>18.75</v>
      </c>
      <c r="T399">
        <v>74.61</v>
      </c>
      <c r="W399" s="1" t="s">
        <v>837</v>
      </c>
      <c r="X399">
        <v>1</v>
      </c>
      <c r="Z399" s="1" t="s">
        <v>1025</v>
      </c>
      <c r="AB399" t="str">
        <f>Special[[#This Row],[服装]]&amp;Special[[#This Row],[名前]]&amp;Special[[#This Row],[レアリティ]]</f>
        <v>職業体験2作並浩輔ICONIC</v>
      </c>
      <c r="AC399">
        <f>IF((A397&amp;L397&amp;M397)&lt;&gt;(Special[[#This Row],[No]]&amp;L399&amp;M399),1,IF(Special[[#This Row],[追加属性]]="",1,0))</f>
        <v>1</v>
      </c>
    </row>
    <row r="400" spans="1:29" x14ac:dyDescent="0.25">
      <c r="A400">
        <f>VLOOKUP(Special[[#This Row],[No用]],SetNo[[No.用]:[vlookup 用]],2,FALSE)</f>
        <v>150</v>
      </c>
      <c r="B400">
        <f>IF(ROW()=2,1,IF(A399&lt;&gt;Special[[#This Row],[No]],1,IF(Special[[#This Row],[枝番用]]=0,B399,B399+1)))</f>
        <v>1</v>
      </c>
      <c r="C400">
        <f>IF(ROW()=2,1,IF(Special[[#This Row],[枝番用]]=1,1,C399+1))</f>
        <v>2</v>
      </c>
      <c r="D400" s="1" t="s">
        <v>928</v>
      </c>
      <c r="E400" s="1" t="s">
        <v>934</v>
      </c>
      <c r="F400" s="1" t="s">
        <v>90</v>
      </c>
      <c r="G400" s="1" t="s">
        <v>21</v>
      </c>
      <c r="H400" s="1" t="s">
        <v>49</v>
      </c>
      <c r="I400" s="1" t="s">
        <v>71</v>
      </c>
      <c r="J400">
        <v>1</v>
      </c>
      <c r="K400" t="s">
        <v>248</v>
      </c>
      <c r="L400" s="1" t="s">
        <v>195</v>
      </c>
      <c r="M400" s="1" t="s">
        <v>173</v>
      </c>
      <c r="N400">
        <v>13</v>
      </c>
      <c r="O400">
        <v>0</v>
      </c>
      <c r="P400">
        <v>0</v>
      </c>
      <c r="Q400">
        <v>0</v>
      </c>
      <c r="R400" s="1" t="s">
        <v>586</v>
      </c>
      <c r="S400">
        <v>16.8</v>
      </c>
      <c r="T400">
        <v>58.94</v>
      </c>
      <c r="W400" s="1" t="s">
        <v>918</v>
      </c>
      <c r="X400">
        <v>1</v>
      </c>
      <c r="Z400" s="1" t="s">
        <v>1025</v>
      </c>
      <c r="AB400" t="str">
        <f>Special[[#This Row],[服装]]&amp;Special[[#This Row],[名前]]&amp;Special[[#This Row],[レアリティ]]</f>
        <v>職業体験2作並浩輔ICONIC</v>
      </c>
      <c r="AC400">
        <f>IF((A399&amp;L399&amp;M399)&lt;&gt;(Special[[#This Row],[No]]&amp;L400&amp;M400),1,IF(Special[[#This Row],[追加属性]]="",1,0))</f>
        <v>0</v>
      </c>
    </row>
    <row r="401" spans="1:29" x14ac:dyDescent="0.25">
      <c r="A401">
        <f>VLOOKUP(Special[[#This Row],[No用]],SetNo[[No.用]:[vlookup 用]],2,FALSE)</f>
        <v>151</v>
      </c>
      <c r="B401">
        <f>IF(ROW()=2,1,IF(A400&lt;&gt;Special[[#This Row],[No]],1,IF(Special[[#This Row],[枝番用]]=0,B400,B400+1)))</f>
        <v>1</v>
      </c>
      <c r="C401">
        <f>IF(ROW()=2,1,IF(Special[[#This Row],[枝番用]]=1,1,C400+1))</f>
        <v>1</v>
      </c>
      <c r="D401" t="s">
        <v>205</v>
      </c>
      <c r="E401" t="s">
        <v>54</v>
      </c>
      <c r="F401" t="s">
        <v>23</v>
      </c>
      <c r="G401" t="s">
        <v>26</v>
      </c>
      <c r="H401" t="s">
        <v>49</v>
      </c>
      <c r="I401" t="s">
        <v>71</v>
      </c>
      <c r="J401" s="1">
        <v>0</v>
      </c>
      <c r="K401" t="s">
        <v>248</v>
      </c>
      <c r="L401" s="1" t="s">
        <v>191</v>
      </c>
      <c r="M401" s="1" t="s">
        <v>162</v>
      </c>
      <c r="N401">
        <v>14</v>
      </c>
      <c r="O401">
        <v>0</v>
      </c>
      <c r="P401">
        <v>0</v>
      </c>
      <c r="Q401">
        <v>0</v>
      </c>
      <c r="W401" t="s">
        <v>1010</v>
      </c>
      <c r="X401">
        <v>0</v>
      </c>
      <c r="AB401" t="str">
        <f>Special[[#This Row],[服装]]&amp;Special[[#This Row],[名前]]&amp;Special[[#This Row],[レアリティ]]</f>
        <v>ユニフォーム吹上仁悟ICONIC</v>
      </c>
      <c r="AC401">
        <f>IF((A400&amp;L400&amp;M400)&lt;&gt;(Special[[#This Row],[No]]&amp;L401&amp;M401),1,IF(Special[[#This Row],[追加属性]]="",1,0))</f>
        <v>1</v>
      </c>
    </row>
    <row r="402" spans="1:29" x14ac:dyDescent="0.25">
      <c r="A402">
        <f>VLOOKUP(Special[[#This Row],[No用]],SetNo[[No.用]:[vlookup 用]],2,FALSE)</f>
        <v>151</v>
      </c>
      <c r="B402">
        <f>IF(ROW()=2,1,IF(A401&lt;&gt;Special[[#This Row],[No]],1,IF(Special[[#This Row],[枝番用]]=0,B401,B401+1)))</f>
        <v>2</v>
      </c>
      <c r="C402">
        <f>IF(ROW()=2,1,IF(Special[[#This Row],[枝番用]]=1,1,C401+1))</f>
        <v>1</v>
      </c>
      <c r="D402" t="s">
        <v>205</v>
      </c>
      <c r="E402" t="s">
        <v>54</v>
      </c>
      <c r="F402" t="s">
        <v>23</v>
      </c>
      <c r="G402" t="s">
        <v>26</v>
      </c>
      <c r="H402" t="s">
        <v>49</v>
      </c>
      <c r="I402" t="s">
        <v>71</v>
      </c>
      <c r="J402">
        <v>1</v>
      </c>
      <c r="K402" t="s">
        <v>248</v>
      </c>
      <c r="L402" s="1" t="s">
        <v>180</v>
      </c>
      <c r="M402" s="1" t="s">
        <v>173</v>
      </c>
      <c r="N402">
        <v>40</v>
      </c>
      <c r="O402">
        <v>0</v>
      </c>
      <c r="P402">
        <v>0</v>
      </c>
      <c r="Q402">
        <v>0</v>
      </c>
      <c r="S402">
        <v>4.2</v>
      </c>
      <c r="T402">
        <v>25.76</v>
      </c>
      <c r="W402" t="s">
        <v>916</v>
      </c>
      <c r="X402">
        <v>1</v>
      </c>
      <c r="AB402" t="str">
        <f>Special[[#This Row],[服装]]&amp;Special[[#This Row],[名前]]&amp;Special[[#This Row],[レアリティ]]</f>
        <v>ユニフォーム吹上仁悟ICONIC</v>
      </c>
      <c r="AC402">
        <f>IF((A401&amp;L401&amp;M401)&lt;&gt;(Special[[#This Row],[No]]&amp;L402&amp;M402),1,IF(Special[[#This Row],[追加属性]]="",1,0))</f>
        <v>1</v>
      </c>
    </row>
    <row r="403" spans="1:29" x14ac:dyDescent="0.25">
      <c r="A403">
        <f>VLOOKUP(Special[[#This Row],[No用]],SetNo[[No.用]:[vlookup 用]],2,FALSE)</f>
        <v>152</v>
      </c>
      <c r="B403">
        <f>IF(ROW()=2,1,IF(A402&lt;&gt;Special[[#This Row],[No]],1,IF(Special[[#This Row],[枝番用]]=0,B402,B402+1)))</f>
        <v>1</v>
      </c>
      <c r="C403">
        <f>IF(ROW()=2,1,IF(Special[[#This Row],[枝番用]]=1,1,C402+1))</f>
        <v>1</v>
      </c>
      <c r="D403" s="1" t="s">
        <v>108</v>
      </c>
      <c r="E403" s="1" t="s">
        <v>610</v>
      </c>
      <c r="F403" s="1" t="s">
        <v>23</v>
      </c>
      <c r="G403" s="1" t="s">
        <v>74</v>
      </c>
      <c r="H403" s="1" t="s">
        <v>49</v>
      </c>
      <c r="I403" s="1" t="s">
        <v>71</v>
      </c>
      <c r="J403" s="1">
        <v>0</v>
      </c>
      <c r="K403" t="s">
        <v>248</v>
      </c>
      <c r="L403" s="1" t="s">
        <v>191</v>
      </c>
      <c r="M403" s="1" t="s">
        <v>162</v>
      </c>
      <c r="N403">
        <v>13</v>
      </c>
      <c r="O403">
        <v>0</v>
      </c>
      <c r="P403">
        <v>0</v>
      </c>
      <c r="Q403">
        <v>0</v>
      </c>
      <c r="W403" t="s">
        <v>1010</v>
      </c>
      <c r="X403">
        <v>0</v>
      </c>
      <c r="AB403" t="str">
        <f>Special[[#This Row],[服装]]&amp;Special[[#This Row],[名前]]&amp;Special[[#This Row],[レアリティ]]</f>
        <v>ユニフォーム茂庭要ICONIC</v>
      </c>
      <c r="AC403">
        <f>IF((A402&amp;L402&amp;M402)&lt;&gt;(Special[[#This Row],[No]]&amp;L403&amp;M403),1,IF(Special[[#This Row],[追加属性]]="",1,0))</f>
        <v>1</v>
      </c>
    </row>
    <row r="404" spans="1:29" x14ac:dyDescent="0.25">
      <c r="A404">
        <f>VLOOKUP(Special[[#This Row],[No用]],SetNo[[No.用]:[vlookup 用]],2,FALSE)</f>
        <v>152</v>
      </c>
      <c r="B404">
        <f>IF(ROW()=2,1,IF(A403&lt;&gt;Special[[#This Row],[No]],1,IF(Special[[#This Row],[枝番用]]=0,B403,B403+1)))</f>
        <v>2</v>
      </c>
      <c r="C404">
        <f>IF(ROW()=2,1,IF(Special[[#This Row],[枝番用]]=1,1,C403+1))</f>
        <v>1</v>
      </c>
      <c r="D404" s="1" t="s">
        <v>108</v>
      </c>
      <c r="E404" s="1" t="s">
        <v>610</v>
      </c>
      <c r="F404" s="1" t="s">
        <v>23</v>
      </c>
      <c r="G404" s="1" t="s">
        <v>74</v>
      </c>
      <c r="H404" s="1" t="s">
        <v>49</v>
      </c>
      <c r="I404" s="1" t="s">
        <v>71</v>
      </c>
      <c r="J404">
        <v>1</v>
      </c>
      <c r="K404" t="s">
        <v>248</v>
      </c>
      <c r="L404" s="1" t="s">
        <v>553</v>
      </c>
      <c r="M404" s="1" t="s">
        <v>224</v>
      </c>
      <c r="N404">
        <v>43</v>
      </c>
      <c r="O404">
        <v>0</v>
      </c>
      <c r="P404">
        <v>53</v>
      </c>
      <c r="Q404">
        <v>0</v>
      </c>
      <c r="S404" s="13">
        <v>10</v>
      </c>
      <c r="T404" s="13">
        <v>19.8</v>
      </c>
      <c r="U404" s="13">
        <v>15</v>
      </c>
      <c r="V404" s="13">
        <v>29.7</v>
      </c>
      <c r="W404" s="13" t="s">
        <v>830</v>
      </c>
      <c r="X404" s="13">
        <v>1</v>
      </c>
      <c r="Y404" s="13" t="s">
        <v>831</v>
      </c>
      <c r="Z404" s="14" t="s">
        <v>845</v>
      </c>
      <c r="AA404" s="14" t="s">
        <v>1432</v>
      </c>
      <c r="AB404" t="str">
        <f>Special[[#This Row],[服装]]&amp;Special[[#This Row],[名前]]&amp;Special[[#This Row],[レアリティ]]</f>
        <v>ユニフォーム茂庭要ICONIC</v>
      </c>
      <c r="AC404">
        <f>IF((A403&amp;L403&amp;M403)&lt;&gt;(Special[[#This Row],[No]]&amp;L404&amp;M404),1,IF(Special[[#This Row],[追加属性]]="",1,0))</f>
        <v>1</v>
      </c>
    </row>
    <row r="405" spans="1:29" x14ac:dyDescent="0.25">
      <c r="A405">
        <f>VLOOKUP(Special[[#This Row],[No用]],SetNo[[No.用]:[vlookup 用]],2,FALSE)</f>
        <v>152</v>
      </c>
      <c r="B405">
        <f>IF(ROW()=2,1,IF(A404&lt;&gt;Special[[#This Row],[No]],1,IF(Special[[#This Row],[枝番用]]=0,B404,B404+1)))</f>
        <v>2</v>
      </c>
      <c r="C405">
        <f>IF(ROW()=2,1,IF(Special[[#This Row],[枝番用]]=1,1,C404+1))</f>
        <v>2</v>
      </c>
      <c r="D405" s="1" t="s">
        <v>108</v>
      </c>
      <c r="E405" s="1" t="s">
        <v>610</v>
      </c>
      <c r="F405" s="1" t="s">
        <v>23</v>
      </c>
      <c r="G405" s="1" t="s">
        <v>74</v>
      </c>
      <c r="H405" s="1" t="s">
        <v>49</v>
      </c>
      <c r="I405" s="1" t="s">
        <v>71</v>
      </c>
      <c r="J405">
        <v>1</v>
      </c>
      <c r="K405" t="s">
        <v>248</v>
      </c>
      <c r="L405" s="1" t="s">
        <v>553</v>
      </c>
      <c r="M405" s="1" t="s">
        <v>224</v>
      </c>
      <c r="N405">
        <v>43</v>
      </c>
      <c r="O405">
        <v>0</v>
      </c>
      <c r="P405">
        <v>53</v>
      </c>
      <c r="Q405">
        <v>0</v>
      </c>
      <c r="R405" s="14" t="s">
        <v>586</v>
      </c>
      <c r="S405" s="13">
        <v>3.35</v>
      </c>
      <c r="T405" s="13">
        <v>20.010000000000002</v>
      </c>
      <c r="U405" s="13">
        <v>5</v>
      </c>
      <c r="V405" s="13">
        <v>30.48</v>
      </c>
      <c r="W405" s="14" t="s">
        <v>617</v>
      </c>
      <c r="X405" s="13">
        <v>2</v>
      </c>
      <c r="Y405" s="13" t="s">
        <v>831</v>
      </c>
      <c r="Z405" s="14" t="s">
        <v>845</v>
      </c>
      <c r="AA405" s="14" t="s">
        <v>1432</v>
      </c>
      <c r="AB405" t="str">
        <f>Special[[#This Row],[服装]]&amp;Special[[#This Row],[名前]]&amp;Special[[#This Row],[レアリティ]]</f>
        <v>ユニフォーム茂庭要ICONIC</v>
      </c>
      <c r="AC405">
        <f>IF((A404&amp;L404&amp;M404)&lt;&gt;(Special[[#This Row],[No]]&amp;L405&amp;M405),1,IF(Special[[#This Row],[追加属性]]="",1,0))</f>
        <v>0</v>
      </c>
    </row>
    <row r="406" spans="1:29" x14ac:dyDescent="0.25">
      <c r="A406">
        <f>VLOOKUP(Special[[#This Row],[No用]],SetNo[[No.用]:[vlookup 用]],2,FALSE)</f>
        <v>153</v>
      </c>
      <c r="B406">
        <f>IF(ROW()=2,1,IF(A405&lt;&gt;Special[[#This Row],[No]],1,IF(Special[[#This Row],[枝番用]]=0,B405,B405+1)))</f>
        <v>1</v>
      </c>
      <c r="C406">
        <f>IF(ROW()=2,1,IF(Special[[#This Row],[枝番用]]=1,1,C405+1))</f>
        <v>1</v>
      </c>
      <c r="D406" s="1" t="s">
        <v>1364</v>
      </c>
      <c r="E406" s="1" t="s">
        <v>610</v>
      </c>
      <c r="F406" s="1" t="s">
        <v>90</v>
      </c>
      <c r="G406" s="1" t="s">
        <v>74</v>
      </c>
      <c r="H406" s="1" t="s">
        <v>49</v>
      </c>
      <c r="I406" s="1" t="s">
        <v>71</v>
      </c>
      <c r="J406">
        <v>0</v>
      </c>
      <c r="K406" t="s">
        <v>248</v>
      </c>
      <c r="L406" s="1" t="s">
        <v>262</v>
      </c>
      <c r="M406" s="1" t="s">
        <v>173</v>
      </c>
      <c r="N406">
        <v>19</v>
      </c>
      <c r="O406">
        <v>0</v>
      </c>
      <c r="P406">
        <v>0</v>
      </c>
      <c r="Q406">
        <v>0</v>
      </c>
      <c r="R406" s="14"/>
      <c r="S406" s="13"/>
      <c r="T406" s="13"/>
      <c r="U406" s="13"/>
      <c r="V406" s="13"/>
      <c r="W406" s="14" t="s">
        <v>996</v>
      </c>
      <c r="X406">
        <v>0</v>
      </c>
      <c r="Y406" s="13"/>
      <c r="Z406" s="14"/>
      <c r="AA406" s="14"/>
      <c r="AB406" t="str">
        <f>Special[[#This Row],[服装]]&amp;Special[[#This Row],[名前]]&amp;Special[[#This Row],[レアリティ]]</f>
        <v>寝正月茂庭要ICONIC</v>
      </c>
      <c r="AC406">
        <f>IF((A405&amp;L405&amp;M405)&lt;&gt;(Special[[#This Row],[No]]&amp;L406&amp;M406),1,IF(Special[[#This Row],[追加属性]]="",1,0))</f>
        <v>1</v>
      </c>
    </row>
    <row r="407" spans="1:29" x14ac:dyDescent="0.25">
      <c r="A407">
        <f>VLOOKUP(Special[[#This Row],[No用]],SetNo[[No.用]:[vlookup 用]],2,FALSE)</f>
        <v>153</v>
      </c>
      <c r="B407">
        <f>IF(ROW()=2,1,IF(A406&lt;&gt;Special[[#This Row],[No]],1,IF(Special[[#This Row],[枝番用]]=0,B406,B406+1)))</f>
        <v>2</v>
      </c>
      <c r="C407">
        <f>IF(ROW()=2,1,IF(Special[[#This Row],[枝番用]]=1,1,C406+1))</f>
        <v>1</v>
      </c>
      <c r="D407" s="1" t="s">
        <v>1364</v>
      </c>
      <c r="E407" s="1" t="s">
        <v>610</v>
      </c>
      <c r="F407" s="1" t="s">
        <v>90</v>
      </c>
      <c r="G407" s="1" t="s">
        <v>74</v>
      </c>
      <c r="H407" s="1" t="s">
        <v>49</v>
      </c>
      <c r="I407" s="1" t="s">
        <v>71</v>
      </c>
      <c r="J407">
        <v>1</v>
      </c>
      <c r="K407" t="s">
        <v>248</v>
      </c>
      <c r="L407" s="1" t="s">
        <v>553</v>
      </c>
      <c r="M407" s="1" t="s">
        <v>224</v>
      </c>
      <c r="N407">
        <v>43</v>
      </c>
      <c r="O407">
        <v>0</v>
      </c>
      <c r="P407">
        <v>53</v>
      </c>
      <c r="Q407">
        <v>0</v>
      </c>
      <c r="R407" s="14"/>
      <c r="S407" s="13">
        <v>10</v>
      </c>
      <c r="T407" s="13">
        <v>19.8</v>
      </c>
      <c r="U407" s="13">
        <v>15</v>
      </c>
      <c r="V407" s="13">
        <v>29.7</v>
      </c>
      <c r="W407" s="14" t="s">
        <v>918</v>
      </c>
      <c r="X407" s="13">
        <v>0</v>
      </c>
      <c r="Y407" s="14" t="s">
        <v>831</v>
      </c>
      <c r="Z407" s="14" t="s">
        <v>845</v>
      </c>
      <c r="AA407" s="14" t="s">
        <v>1432</v>
      </c>
      <c r="AB407" t="str">
        <f>Special[[#This Row],[服装]]&amp;Special[[#This Row],[名前]]&amp;Special[[#This Row],[レアリティ]]</f>
        <v>寝正月茂庭要ICONIC</v>
      </c>
      <c r="AC407">
        <f>IF((A406&amp;L406&amp;M406)&lt;&gt;(Special[[#This Row],[No]]&amp;L407&amp;M407),1,IF(Special[[#This Row],[追加属性]]="",1,0))</f>
        <v>1</v>
      </c>
    </row>
    <row r="408" spans="1:29" x14ac:dyDescent="0.25">
      <c r="A408">
        <f>VLOOKUP(Special[[#This Row],[No用]],SetNo[[No.用]:[vlookup 用]],2,FALSE)</f>
        <v>153</v>
      </c>
      <c r="B408">
        <f>IF(ROW()=2,1,IF(A407&lt;&gt;Special[[#This Row],[No]],1,IF(Special[[#This Row],[枝番用]]=0,B407,B407+1)))</f>
        <v>2</v>
      </c>
      <c r="C408">
        <f>IF(ROW()=2,1,IF(Special[[#This Row],[枝番用]]=1,1,C407+1))</f>
        <v>2</v>
      </c>
      <c r="D408" s="1" t="s">
        <v>1364</v>
      </c>
      <c r="E408" s="1" t="s">
        <v>610</v>
      </c>
      <c r="F408" s="1" t="s">
        <v>90</v>
      </c>
      <c r="G408" s="1" t="s">
        <v>74</v>
      </c>
      <c r="H408" s="1" t="s">
        <v>49</v>
      </c>
      <c r="I408" s="1" t="s">
        <v>71</v>
      </c>
      <c r="J408">
        <v>1</v>
      </c>
      <c r="K408" t="s">
        <v>248</v>
      </c>
      <c r="L408" s="1" t="s">
        <v>553</v>
      </c>
      <c r="M408" s="1" t="s">
        <v>224</v>
      </c>
      <c r="N408">
        <v>43</v>
      </c>
      <c r="O408">
        <v>0</v>
      </c>
      <c r="P408">
        <v>53</v>
      </c>
      <c r="Q408">
        <v>0</v>
      </c>
      <c r="R408" s="14" t="s">
        <v>586</v>
      </c>
      <c r="S408" s="13">
        <v>3.35</v>
      </c>
      <c r="T408" s="13">
        <v>20.010000000000002</v>
      </c>
      <c r="U408" s="13">
        <v>5</v>
      </c>
      <c r="V408" s="13">
        <v>30.48</v>
      </c>
      <c r="W408" s="14" t="s">
        <v>617</v>
      </c>
      <c r="X408" s="13">
        <v>2</v>
      </c>
      <c r="Y408" s="14" t="s">
        <v>831</v>
      </c>
      <c r="Z408" s="14" t="s">
        <v>845</v>
      </c>
      <c r="AA408" s="14" t="s">
        <v>1432</v>
      </c>
      <c r="AB408" t="str">
        <f>Special[[#This Row],[服装]]&amp;Special[[#This Row],[名前]]&amp;Special[[#This Row],[レアリティ]]</f>
        <v>寝正月茂庭要ICONIC</v>
      </c>
      <c r="AC408">
        <f>IF((A407&amp;L407&amp;M407)&lt;&gt;(Special[[#This Row],[No]]&amp;L408&amp;M408),1,IF(Special[[#This Row],[追加属性]]="",1,0))</f>
        <v>0</v>
      </c>
    </row>
    <row r="409" spans="1:29" x14ac:dyDescent="0.25">
      <c r="A409">
        <f>VLOOKUP(Special[[#This Row],[No用]],SetNo[[No.用]:[vlookup 用]],2,FALSE)</f>
        <v>153</v>
      </c>
      <c r="B409">
        <f>IF(ROW()=2,1,IF(A408&lt;&gt;Special[[#This Row],[No]],1,IF(Special[[#This Row],[枝番用]]=0,B408,B408+1)))</f>
        <v>3</v>
      </c>
      <c r="C409">
        <f>IF(ROW()=2,1,IF(Special[[#This Row],[枝番用]]=1,1,C408+1))</f>
        <v>1</v>
      </c>
      <c r="D409" s="1" t="s">
        <v>1364</v>
      </c>
      <c r="E409" s="1" t="s">
        <v>610</v>
      </c>
      <c r="F409" s="1" t="s">
        <v>90</v>
      </c>
      <c r="G409" s="1" t="s">
        <v>74</v>
      </c>
      <c r="H409" s="1" t="s">
        <v>49</v>
      </c>
      <c r="I409" s="1" t="s">
        <v>71</v>
      </c>
      <c r="J409">
        <v>1</v>
      </c>
      <c r="K409" t="s">
        <v>248</v>
      </c>
      <c r="L409" s="1" t="s">
        <v>765</v>
      </c>
      <c r="M409" s="1" t="s">
        <v>224</v>
      </c>
      <c r="N409">
        <v>43</v>
      </c>
      <c r="O409">
        <v>0</v>
      </c>
      <c r="P409">
        <v>53</v>
      </c>
      <c r="Q409">
        <v>0</v>
      </c>
      <c r="R409" s="14"/>
      <c r="S409" s="13">
        <v>4.2</v>
      </c>
      <c r="T409" s="13">
        <v>25.76</v>
      </c>
      <c r="U409" s="13">
        <v>5.8</v>
      </c>
      <c r="V409" s="13">
        <v>35.200000000000003</v>
      </c>
      <c r="W409" s="14" t="s">
        <v>851</v>
      </c>
      <c r="X409" s="13">
        <v>1</v>
      </c>
      <c r="Y409" s="13"/>
      <c r="Z409" s="14"/>
      <c r="AA409" s="14" t="s">
        <v>1433</v>
      </c>
      <c r="AB409" t="str">
        <f>Special[[#This Row],[服装]]&amp;Special[[#This Row],[名前]]&amp;Special[[#This Row],[レアリティ]]</f>
        <v>寝正月茂庭要ICONIC</v>
      </c>
      <c r="AC409">
        <f>IF((A408&amp;L408&amp;M408)&lt;&gt;(Special[[#This Row],[No]]&amp;L409&amp;M409),1,IF(Special[[#This Row],[追加属性]]="",1,0))</f>
        <v>1</v>
      </c>
    </row>
    <row r="410" spans="1:29" x14ac:dyDescent="0.25">
      <c r="A410">
        <f>VLOOKUP(Special[[#This Row],[No用]],SetNo[[No.用]:[vlookup 用]],2,FALSE)</f>
        <v>153</v>
      </c>
      <c r="B410">
        <f>IF(ROW()=2,1,IF(A409&lt;&gt;Special[[#This Row],[No]],1,IF(Special[[#This Row],[枝番用]]=0,B409,B409+1)))</f>
        <v>3</v>
      </c>
      <c r="C410">
        <f>IF(ROW()=2,1,IF(Special[[#This Row],[枝番用]]=1,1,C409+1))</f>
        <v>2</v>
      </c>
      <c r="D410" s="1" t="s">
        <v>1364</v>
      </c>
      <c r="E410" s="1" t="s">
        <v>610</v>
      </c>
      <c r="F410" s="1" t="s">
        <v>90</v>
      </c>
      <c r="G410" s="1" t="s">
        <v>74</v>
      </c>
      <c r="H410" s="1" t="s">
        <v>49</v>
      </c>
      <c r="I410" s="1" t="s">
        <v>71</v>
      </c>
      <c r="J410">
        <v>1</v>
      </c>
      <c r="K410" t="s">
        <v>248</v>
      </c>
      <c r="L410" s="1" t="s">
        <v>765</v>
      </c>
      <c r="M410" s="1" t="s">
        <v>224</v>
      </c>
      <c r="N410">
        <v>43</v>
      </c>
      <c r="O410">
        <v>0</v>
      </c>
      <c r="P410">
        <v>53</v>
      </c>
      <c r="Q410">
        <v>0</v>
      </c>
      <c r="R410" s="14" t="s">
        <v>1434</v>
      </c>
      <c r="S410" s="13">
        <v>9.1999999999999993</v>
      </c>
      <c r="T410" s="13">
        <v>30.76</v>
      </c>
      <c r="U410" s="13">
        <v>10.8</v>
      </c>
      <c r="V410" s="13">
        <v>40.200000000000003</v>
      </c>
      <c r="W410" s="14" t="s">
        <v>851</v>
      </c>
      <c r="X410" s="13">
        <v>2</v>
      </c>
      <c r="Y410" s="13"/>
      <c r="Z410" s="14" t="s">
        <v>1435</v>
      </c>
      <c r="AA410" s="14" t="s">
        <v>1433</v>
      </c>
      <c r="AB410" t="str">
        <f>Special[[#This Row],[服装]]&amp;Special[[#This Row],[名前]]&amp;Special[[#This Row],[レアリティ]]</f>
        <v>寝正月茂庭要ICONIC</v>
      </c>
      <c r="AC410">
        <f>IF((A409&amp;L409&amp;M409)&lt;&gt;(Special[[#This Row],[No]]&amp;L410&amp;M410),1,IF(Special[[#This Row],[追加属性]]="",1,0))</f>
        <v>0</v>
      </c>
    </row>
    <row r="411" spans="1:29" x14ac:dyDescent="0.25">
      <c r="A411">
        <f>VLOOKUP(Special[[#This Row],[No用]],SetNo[[No.用]:[vlookup 用]],2,FALSE)</f>
        <v>153</v>
      </c>
      <c r="B411">
        <f>IF(ROW()=2,1,IF(A410&lt;&gt;Special[[#This Row],[No]],1,IF(Special[[#This Row],[枝番用]]=0,B410,B410+1)))</f>
        <v>3</v>
      </c>
      <c r="C411">
        <f>IF(ROW()=2,1,IF(Special[[#This Row],[枝番用]]=1,1,C410+1))</f>
        <v>3</v>
      </c>
      <c r="D411" s="1" t="s">
        <v>1364</v>
      </c>
      <c r="E411" s="1" t="s">
        <v>610</v>
      </c>
      <c r="F411" s="1" t="s">
        <v>90</v>
      </c>
      <c r="G411" s="1" t="s">
        <v>74</v>
      </c>
      <c r="H411" s="1" t="s">
        <v>49</v>
      </c>
      <c r="I411" s="1" t="s">
        <v>71</v>
      </c>
      <c r="J411">
        <v>1</v>
      </c>
      <c r="K411" t="s">
        <v>248</v>
      </c>
      <c r="L411" s="1" t="s">
        <v>765</v>
      </c>
      <c r="M411" s="1" t="s">
        <v>224</v>
      </c>
      <c r="N411">
        <v>43</v>
      </c>
      <c r="O411">
        <v>0</v>
      </c>
      <c r="P411">
        <v>53</v>
      </c>
      <c r="Q411">
        <v>0</v>
      </c>
      <c r="R411" s="14" t="s">
        <v>553</v>
      </c>
      <c r="S411" s="13">
        <v>7</v>
      </c>
      <c r="T411" s="13">
        <v>13.86</v>
      </c>
      <c r="U411" s="13">
        <v>10.5</v>
      </c>
      <c r="V411" s="13">
        <v>20.79</v>
      </c>
      <c r="W411" s="14" t="s">
        <v>851</v>
      </c>
      <c r="X411" s="13">
        <v>0</v>
      </c>
      <c r="Y411" s="13"/>
      <c r="Z411" s="14"/>
      <c r="AA411" s="14" t="s">
        <v>1433</v>
      </c>
      <c r="AB411" t="str">
        <f>Special[[#This Row],[服装]]&amp;Special[[#This Row],[名前]]&amp;Special[[#This Row],[レアリティ]]</f>
        <v>寝正月茂庭要ICONIC</v>
      </c>
      <c r="AC411">
        <f>IF((A410&amp;L410&amp;M410)&lt;&gt;(Special[[#This Row],[No]]&amp;L411&amp;M411),1,IF(Special[[#This Row],[追加属性]]="",1,0))</f>
        <v>0</v>
      </c>
    </row>
    <row r="412" spans="1:29" x14ac:dyDescent="0.25">
      <c r="A412">
        <f>VLOOKUP(Special[[#This Row],[No用]],SetNo[[No.用]:[vlookup 用]],2,FALSE)</f>
        <v>154</v>
      </c>
      <c r="B412">
        <f>IF(ROW()=2,1,IF(A411&lt;&gt;Special[[#This Row],[No]],1,IF(Special[[#This Row],[枝番用]]=0,B411,B411+1)))</f>
        <v>1</v>
      </c>
      <c r="C412">
        <f>IF(ROW()=2,1,IF(Special[[#This Row],[枝番用]]=1,1,C411+1))</f>
        <v>1</v>
      </c>
      <c r="D412" s="1" t="s">
        <v>108</v>
      </c>
      <c r="E412" s="1" t="s">
        <v>612</v>
      </c>
      <c r="F412" s="1" t="s">
        <v>23</v>
      </c>
      <c r="G412" s="1" t="s">
        <v>82</v>
      </c>
      <c r="H412" s="1" t="s">
        <v>49</v>
      </c>
      <c r="I412" s="1" t="s">
        <v>71</v>
      </c>
      <c r="J412" s="1">
        <v>0</v>
      </c>
      <c r="K412" t="s">
        <v>248</v>
      </c>
      <c r="L412" s="1" t="s">
        <v>191</v>
      </c>
      <c r="M412" s="1" t="s">
        <v>162</v>
      </c>
      <c r="N412">
        <v>13</v>
      </c>
      <c r="O412">
        <v>0</v>
      </c>
      <c r="P412">
        <v>0</v>
      </c>
      <c r="Q412">
        <v>0</v>
      </c>
      <c r="W412" t="s">
        <v>1010</v>
      </c>
      <c r="X412">
        <v>0</v>
      </c>
      <c r="AB412" t="str">
        <f>Special[[#This Row],[服装]]&amp;Special[[#This Row],[名前]]&amp;Special[[#This Row],[レアリティ]]</f>
        <v>ユニフォーム鎌先靖志ICONIC</v>
      </c>
      <c r="AC412">
        <f>IF((A405&amp;L405&amp;M405)&lt;&gt;(Special[[#This Row],[No]]&amp;L412&amp;M412),1,IF(Special[[#This Row],[追加属性]]="",1,0))</f>
        <v>1</v>
      </c>
    </row>
    <row r="413" spans="1:29" x14ac:dyDescent="0.25">
      <c r="A413">
        <f>VLOOKUP(Special[[#This Row],[No用]],SetNo[[No.用]:[vlookup 用]],2,FALSE)</f>
        <v>155</v>
      </c>
      <c r="B413">
        <f>IF(ROW()=2,1,IF(A412&lt;&gt;Special[[#This Row],[No]],1,IF(Special[[#This Row],[枝番用]]=0,B412,B412+1)))</f>
        <v>1</v>
      </c>
      <c r="C413">
        <f>IF(ROW()=2,1,IF(Special[[#This Row],[枝番用]]=1,1,C412+1))</f>
        <v>1</v>
      </c>
      <c r="D413" s="1" t="s">
        <v>752</v>
      </c>
      <c r="E413" s="1" t="s">
        <v>612</v>
      </c>
      <c r="F413" s="1" t="s">
        <v>90</v>
      </c>
      <c r="G413" s="1" t="s">
        <v>82</v>
      </c>
      <c r="H413" s="1" t="s">
        <v>49</v>
      </c>
      <c r="I413" s="1" t="s">
        <v>71</v>
      </c>
      <c r="J413" s="1">
        <v>0</v>
      </c>
      <c r="K413" t="s">
        <v>248</v>
      </c>
      <c r="L413" s="1" t="s">
        <v>191</v>
      </c>
      <c r="M413" s="1" t="s">
        <v>162</v>
      </c>
      <c r="N413">
        <v>13</v>
      </c>
      <c r="O413">
        <v>0</v>
      </c>
      <c r="P413">
        <v>0</v>
      </c>
      <c r="Q413">
        <v>0</v>
      </c>
      <c r="W413" t="s">
        <v>1010</v>
      </c>
      <c r="X413">
        <v>0</v>
      </c>
      <c r="AB413" t="str">
        <f>Special[[#This Row],[服装]]&amp;Special[[#This Row],[名前]]&amp;Special[[#This Row],[レアリティ]]</f>
        <v>甲冑鎌先靖志ICONIC</v>
      </c>
      <c r="AC413">
        <f>IF((A412&amp;L412&amp;M412)&lt;&gt;(Special[[#This Row],[No]]&amp;L413&amp;M413),1,IF(Special[[#This Row],[追加属性]]="",1,0))</f>
        <v>1</v>
      </c>
    </row>
    <row r="414" spans="1:29" x14ac:dyDescent="0.25">
      <c r="A414">
        <f>VLOOKUP(Special[[#This Row],[No用]],SetNo[[No.用]:[vlookup 用]],2,FALSE)</f>
        <v>155</v>
      </c>
      <c r="B414">
        <f>IF(ROW()=2,1,IF(A413&lt;&gt;Special[[#This Row],[No]],1,IF(Special[[#This Row],[枝番用]]=0,B413,B413+1)))</f>
        <v>2</v>
      </c>
      <c r="C414">
        <f>IF(ROW()=2,1,IF(Special[[#This Row],[枝番用]]=1,1,C413+1))</f>
        <v>1</v>
      </c>
      <c r="D414" s="1" t="s">
        <v>752</v>
      </c>
      <c r="E414" s="1" t="s">
        <v>612</v>
      </c>
      <c r="F414" s="1" t="s">
        <v>90</v>
      </c>
      <c r="G414" s="1" t="s">
        <v>82</v>
      </c>
      <c r="H414" s="1" t="s">
        <v>49</v>
      </c>
      <c r="I414" s="1" t="s">
        <v>71</v>
      </c>
      <c r="J414">
        <v>1</v>
      </c>
      <c r="K414" t="s">
        <v>248</v>
      </c>
      <c r="L414" s="1" t="s">
        <v>850</v>
      </c>
      <c r="M414" s="1" t="s">
        <v>224</v>
      </c>
      <c r="N414">
        <v>43</v>
      </c>
      <c r="O414">
        <v>0</v>
      </c>
      <c r="P414">
        <v>53</v>
      </c>
      <c r="Q414">
        <v>0</v>
      </c>
      <c r="S414">
        <v>4.2</v>
      </c>
      <c r="T414">
        <v>25.76</v>
      </c>
      <c r="U414">
        <v>5.8</v>
      </c>
      <c r="V414">
        <v>35.200000000000003</v>
      </c>
      <c r="X414">
        <v>1</v>
      </c>
      <c r="AB414" t="str">
        <f>Special[[#This Row],[服装]]&amp;Special[[#This Row],[名前]]&amp;Special[[#This Row],[レアリティ]]</f>
        <v>甲冑鎌先靖志ICONIC</v>
      </c>
      <c r="AC414">
        <f>IF((A413&amp;L413&amp;M413)&lt;&gt;(Special[[#This Row],[No]]&amp;L414&amp;M414),1,IF(Special[[#This Row],[追加属性]]="",1,0))</f>
        <v>1</v>
      </c>
    </row>
    <row r="415" spans="1:29" x14ac:dyDescent="0.25">
      <c r="A415">
        <f>VLOOKUP(Special[[#This Row],[No用]],SetNo[[No.用]:[vlookup 用]],2,FALSE)</f>
        <v>156</v>
      </c>
      <c r="B415">
        <f>IF(ROW()=2,1,IF(A414&lt;&gt;Special[[#This Row],[No]],1,IF(Special[[#This Row],[枝番用]]=0,B414,B414+1)))</f>
        <v>1</v>
      </c>
      <c r="C415">
        <f>IF(ROW()=2,1,IF(Special[[#This Row],[枝番用]]=1,1,C414+1))</f>
        <v>1</v>
      </c>
      <c r="D415" s="1" t="s">
        <v>108</v>
      </c>
      <c r="E415" s="1" t="s">
        <v>614</v>
      </c>
      <c r="F415" s="1" t="s">
        <v>23</v>
      </c>
      <c r="G415" s="1" t="s">
        <v>78</v>
      </c>
      <c r="H415" s="1" t="s">
        <v>49</v>
      </c>
      <c r="I415" s="1" t="s">
        <v>71</v>
      </c>
      <c r="J415" s="1">
        <v>0</v>
      </c>
      <c r="K415" t="s">
        <v>248</v>
      </c>
      <c r="L415" s="1" t="s">
        <v>191</v>
      </c>
      <c r="M415" s="1" t="s">
        <v>162</v>
      </c>
      <c r="N415">
        <v>13</v>
      </c>
      <c r="O415">
        <v>0</v>
      </c>
      <c r="P415">
        <v>0</v>
      </c>
      <c r="Q415">
        <v>0</v>
      </c>
      <c r="W415" t="s">
        <v>1010</v>
      </c>
      <c r="X415">
        <v>0</v>
      </c>
      <c r="AB415" t="str">
        <f>Special[[#This Row],[服装]]&amp;Special[[#This Row],[名前]]&amp;Special[[#This Row],[レアリティ]]</f>
        <v>ユニフォーム笹谷武仁ICONIC</v>
      </c>
      <c r="AC415">
        <f>IF((A414&amp;L414&amp;M414)&lt;&gt;(Special[[#This Row],[No]]&amp;L415&amp;M415),1,IF(Special[[#This Row],[追加属性]]="",1,0))</f>
        <v>1</v>
      </c>
    </row>
    <row r="416" spans="1:29" x14ac:dyDescent="0.25">
      <c r="A416">
        <f>VLOOKUP(Special[[#This Row],[No用]],SetNo[[No.用]:[vlookup 用]],2,FALSE)</f>
        <v>157</v>
      </c>
      <c r="B416">
        <f>IF(ROW()=2,1,IF(A415&lt;&gt;Special[[#This Row],[No]],1,IF(Special[[#This Row],[枝番用]]=0,B415,B415+1)))</f>
        <v>1</v>
      </c>
      <c r="C416">
        <f>IF(ROW()=2,1,IF(Special[[#This Row],[枝番用]]=1,1,C415+1))</f>
        <v>1</v>
      </c>
      <c r="D416" t="s">
        <v>205</v>
      </c>
      <c r="E416" t="s">
        <v>30</v>
      </c>
      <c r="F416" t="s">
        <v>23</v>
      </c>
      <c r="G416" t="s">
        <v>31</v>
      </c>
      <c r="H416" t="s">
        <v>20</v>
      </c>
      <c r="I416" t="s">
        <v>71</v>
      </c>
      <c r="J416" s="1">
        <v>0</v>
      </c>
      <c r="K416" t="s">
        <v>248</v>
      </c>
      <c r="L416" s="1" t="s">
        <v>191</v>
      </c>
      <c r="M416" s="1" t="s">
        <v>162</v>
      </c>
      <c r="N416">
        <v>13</v>
      </c>
      <c r="O416">
        <v>0</v>
      </c>
      <c r="P416">
        <v>0</v>
      </c>
      <c r="Q416">
        <v>0</v>
      </c>
      <c r="W416" t="s">
        <v>1010</v>
      </c>
      <c r="X416">
        <v>0</v>
      </c>
      <c r="AB416" t="str">
        <f>Special[[#This Row],[服装]]&amp;Special[[#This Row],[名前]]&amp;Special[[#This Row],[レアリティ]]</f>
        <v>ユニフォーム及川徹ICONIC</v>
      </c>
      <c r="AC416">
        <f>IF((A415&amp;L415&amp;M415)&lt;&gt;(Special[[#This Row],[No]]&amp;L416&amp;M416),1,IF(Special[[#This Row],[追加属性]]="",1,0))</f>
        <v>1</v>
      </c>
    </row>
    <row r="417" spans="1:29" x14ac:dyDescent="0.25">
      <c r="A417">
        <f>VLOOKUP(Special[[#This Row],[No用]],SetNo[[No.用]:[vlookup 用]],2,FALSE)</f>
        <v>157</v>
      </c>
      <c r="B417">
        <f>IF(ROW()=2,1,IF(A416&lt;&gt;Special[[#This Row],[No]],1,IF(Special[[#This Row],[枝番用]]=0,B416,B416+1)))</f>
        <v>2</v>
      </c>
      <c r="C417">
        <f>IF(ROW()=2,1,IF(Special[[#This Row],[枝番用]]=1,1,C416+1))</f>
        <v>1</v>
      </c>
      <c r="D417" t="s">
        <v>205</v>
      </c>
      <c r="E417" t="s">
        <v>30</v>
      </c>
      <c r="F417" t="s">
        <v>23</v>
      </c>
      <c r="G417" t="s">
        <v>31</v>
      </c>
      <c r="H417" t="s">
        <v>20</v>
      </c>
      <c r="I417" t="s">
        <v>71</v>
      </c>
      <c r="J417">
        <v>1</v>
      </c>
      <c r="K417" t="s">
        <v>248</v>
      </c>
      <c r="L417" s="1" t="s">
        <v>591</v>
      </c>
      <c r="M417" s="1" t="s">
        <v>162</v>
      </c>
      <c r="N417">
        <v>33</v>
      </c>
      <c r="O417">
        <v>0</v>
      </c>
      <c r="P417">
        <v>0</v>
      </c>
      <c r="Q417">
        <v>0</v>
      </c>
      <c r="S417" s="13">
        <v>2.5</v>
      </c>
      <c r="T417" s="13">
        <v>25.04</v>
      </c>
      <c r="U417" s="13">
        <v>0</v>
      </c>
      <c r="V417" s="13">
        <v>0</v>
      </c>
      <c r="W417" s="14" t="s">
        <v>868</v>
      </c>
      <c r="X417" s="13">
        <v>1</v>
      </c>
      <c r="Y417" s="13"/>
      <c r="Z417" s="13"/>
      <c r="AA417" s="13"/>
      <c r="AB417" t="str">
        <f>Special[[#This Row],[服装]]&amp;Special[[#This Row],[名前]]&amp;Special[[#This Row],[レアリティ]]</f>
        <v>ユニフォーム及川徹ICONIC</v>
      </c>
      <c r="AC417">
        <f>IF((A416&amp;L416&amp;M416)&lt;&gt;(Special[[#This Row],[No]]&amp;L417&amp;M417),1,IF(Special[[#This Row],[追加属性]]="",1,0))</f>
        <v>1</v>
      </c>
    </row>
    <row r="418" spans="1:29" x14ac:dyDescent="0.25">
      <c r="A418">
        <f>VLOOKUP(Special[[#This Row],[No用]],SetNo[[No.用]:[vlookup 用]],2,FALSE)</f>
        <v>157</v>
      </c>
      <c r="B418">
        <f>IF(ROW()=2,1,IF(A417&lt;&gt;Special[[#This Row],[No]],1,IF(Special[[#This Row],[枝番用]]=0,B417,B417+1)))</f>
        <v>3</v>
      </c>
      <c r="C418">
        <f>IF(ROW()=2,1,IF(Special[[#This Row],[枝番用]]=1,1,C417+1))</f>
        <v>1</v>
      </c>
      <c r="D418" s="7" t="s">
        <v>205</v>
      </c>
      <c r="E418" s="7" t="s">
        <v>30</v>
      </c>
      <c r="F418" s="7" t="s">
        <v>23</v>
      </c>
      <c r="G418" s="7" t="s">
        <v>31</v>
      </c>
      <c r="H418" s="7" t="s">
        <v>20</v>
      </c>
      <c r="I418" s="7" t="s">
        <v>71</v>
      </c>
      <c r="J418" s="7">
        <v>1</v>
      </c>
      <c r="K418" s="7" t="s">
        <v>380</v>
      </c>
      <c r="L418" s="7" t="s">
        <v>553</v>
      </c>
      <c r="M418" s="7" t="s">
        <v>224</v>
      </c>
      <c r="N418" s="7">
        <v>48</v>
      </c>
      <c r="O418" s="7">
        <v>0</v>
      </c>
      <c r="P418" s="7">
        <v>58</v>
      </c>
      <c r="Q418" s="7">
        <v>0</v>
      </c>
      <c r="R418" s="7"/>
      <c r="S418" s="13">
        <v>10</v>
      </c>
      <c r="T418" s="13">
        <v>19.8</v>
      </c>
      <c r="U418" s="13">
        <v>15</v>
      </c>
      <c r="V418" s="13">
        <v>29.7</v>
      </c>
      <c r="W418" s="13" t="s">
        <v>830</v>
      </c>
      <c r="X418" s="13">
        <v>0</v>
      </c>
      <c r="Y418" s="13" t="s">
        <v>832</v>
      </c>
      <c r="Z418" s="14" t="s">
        <v>846</v>
      </c>
      <c r="AA418" s="14" t="s">
        <v>1280</v>
      </c>
      <c r="AB418" t="str">
        <f>Special[[#This Row],[服装]]&amp;Special[[#This Row],[名前]]&amp;Special[[#This Row],[レアリティ]]</f>
        <v>ユニフォーム及川徹ICONIC</v>
      </c>
      <c r="AC418">
        <f>IF((A417&amp;L417&amp;M417)&lt;&gt;(Special[[#This Row],[No]]&amp;L418&amp;M418),1,IF(Special[[#This Row],[追加属性]]="",1,0))</f>
        <v>1</v>
      </c>
    </row>
    <row r="419" spans="1:29" x14ac:dyDescent="0.25">
      <c r="A419">
        <f>VLOOKUP(Special[[#This Row],[No用]],SetNo[[No.用]:[vlookup 用]],2,FALSE)</f>
        <v>157</v>
      </c>
      <c r="B419">
        <f>IF(ROW()=2,1,IF(A418&lt;&gt;Special[[#This Row],[No]],1,IF(Special[[#This Row],[枝番用]]=0,B418,B418+1)))</f>
        <v>3</v>
      </c>
      <c r="C419">
        <f>IF(ROW()=2,1,IF(Special[[#This Row],[枝番用]]=1,1,C418+1))</f>
        <v>2</v>
      </c>
      <c r="D419" s="7" t="s">
        <v>205</v>
      </c>
      <c r="E419" s="7" t="s">
        <v>30</v>
      </c>
      <c r="F419" s="7" t="s">
        <v>23</v>
      </c>
      <c r="G419" s="7" t="s">
        <v>31</v>
      </c>
      <c r="H419" s="7" t="s">
        <v>20</v>
      </c>
      <c r="I419" s="7" t="s">
        <v>71</v>
      </c>
      <c r="J419" s="7">
        <v>1</v>
      </c>
      <c r="K419" s="7" t="s">
        <v>380</v>
      </c>
      <c r="L419" s="7" t="s">
        <v>553</v>
      </c>
      <c r="M419" s="7" t="s">
        <v>224</v>
      </c>
      <c r="N419" s="7">
        <v>48</v>
      </c>
      <c r="O419" s="7">
        <v>0</v>
      </c>
      <c r="P419" s="7">
        <v>58</v>
      </c>
      <c r="Q419" s="7">
        <v>0</v>
      </c>
      <c r="R419" s="14" t="s">
        <v>180</v>
      </c>
      <c r="S419" s="13">
        <v>3.35</v>
      </c>
      <c r="T419" s="13">
        <v>20.010000000000002</v>
      </c>
      <c r="U419" s="13">
        <v>5</v>
      </c>
      <c r="V419" s="13">
        <v>30.48</v>
      </c>
      <c r="W419" s="14" t="s">
        <v>597</v>
      </c>
      <c r="X419" s="13">
        <v>2</v>
      </c>
      <c r="Y419" s="13" t="s">
        <v>832</v>
      </c>
      <c r="Z419" s="14" t="s">
        <v>846</v>
      </c>
      <c r="AA419" s="14" t="s">
        <v>1280</v>
      </c>
      <c r="AB419" t="str">
        <f>Special[[#This Row],[服装]]&amp;Special[[#This Row],[名前]]&amp;Special[[#This Row],[レアリティ]]</f>
        <v>ユニフォーム及川徹ICONIC</v>
      </c>
      <c r="AC419">
        <f>IF((A418&amp;L418&amp;M418)&lt;&gt;(Special[[#This Row],[No]]&amp;L419&amp;M419),1,IF(Special[[#This Row],[追加属性]]="",1,0))</f>
        <v>0</v>
      </c>
    </row>
    <row r="420" spans="1:29" x14ac:dyDescent="0.25">
      <c r="A420">
        <f>VLOOKUP(Special[[#This Row],[No用]],SetNo[[No.用]:[vlookup 用]],2,FALSE)</f>
        <v>158</v>
      </c>
      <c r="B420">
        <f>IF(ROW()=2,1,IF(A419&lt;&gt;Special[[#This Row],[No]],1,IF(Special[[#This Row],[枝番用]]=0,B419,B419+1)))</f>
        <v>1</v>
      </c>
      <c r="C420">
        <f>IF(ROW()=2,1,IF(Special[[#This Row],[枝番用]]=1,1,C419+1))</f>
        <v>1</v>
      </c>
      <c r="D420" t="s">
        <v>117</v>
      </c>
      <c r="E420" t="s">
        <v>30</v>
      </c>
      <c r="F420" t="s">
        <v>24</v>
      </c>
      <c r="G420" t="s">
        <v>31</v>
      </c>
      <c r="H420" t="s">
        <v>20</v>
      </c>
      <c r="I420" t="s">
        <v>71</v>
      </c>
      <c r="J420" s="1">
        <v>0</v>
      </c>
      <c r="K420" t="s">
        <v>248</v>
      </c>
      <c r="L420" s="1" t="s">
        <v>191</v>
      </c>
      <c r="M420" s="1" t="s">
        <v>162</v>
      </c>
      <c r="N420">
        <v>13</v>
      </c>
      <c r="O420">
        <v>0</v>
      </c>
      <c r="P420">
        <v>0</v>
      </c>
      <c r="Q420">
        <v>0</v>
      </c>
      <c r="W420" t="s">
        <v>1010</v>
      </c>
      <c r="X420" s="6">
        <v>0</v>
      </c>
      <c r="AB420" t="str">
        <f>Special[[#This Row],[服装]]&amp;Special[[#This Row],[名前]]&amp;Special[[#This Row],[レアリティ]]</f>
        <v>プール掃除及川徹ICONIC</v>
      </c>
      <c r="AC420">
        <f>IF((A419&amp;L419&amp;M419)&lt;&gt;(Special[[#This Row],[No]]&amp;L420&amp;M420),1,IF(Special[[#This Row],[追加属性]]="",1,0))</f>
        <v>1</v>
      </c>
    </row>
    <row r="421" spans="1:29" x14ac:dyDescent="0.25">
      <c r="A421">
        <f>VLOOKUP(Special[[#This Row],[No用]],SetNo[[No.用]:[vlookup 用]],2,FALSE)</f>
        <v>158</v>
      </c>
      <c r="B421">
        <f>IF(ROW()=2,1,IF(A420&lt;&gt;Special[[#This Row],[No]],1,IF(Special[[#This Row],[枝番用]]=0,B420,B420+1)))</f>
        <v>2</v>
      </c>
      <c r="C421">
        <f>IF(ROW()=2,1,IF(Special[[#This Row],[枝番用]]=1,1,C420+1))</f>
        <v>1</v>
      </c>
      <c r="D421" t="s">
        <v>117</v>
      </c>
      <c r="E421" t="s">
        <v>30</v>
      </c>
      <c r="F421" t="s">
        <v>24</v>
      </c>
      <c r="G421" t="s">
        <v>31</v>
      </c>
      <c r="H421" t="s">
        <v>20</v>
      </c>
      <c r="I421" t="s">
        <v>71</v>
      </c>
      <c r="J421">
        <v>1</v>
      </c>
      <c r="K421" t="s">
        <v>248</v>
      </c>
      <c r="L421" s="1" t="s">
        <v>591</v>
      </c>
      <c r="M421" s="1" t="s">
        <v>162</v>
      </c>
      <c r="N421">
        <v>33</v>
      </c>
      <c r="O421">
        <v>0</v>
      </c>
      <c r="P421">
        <v>0</v>
      </c>
      <c r="Q421">
        <v>0</v>
      </c>
      <c r="S421" s="13">
        <v>2.5</v>
      </c>
      <c r="T421" s="13">
        <v>25.04</v>
      </c>
      <c r="U421" s="13">
        <v>0</v>
      </c>
      <c r="V421" s="13">
        <v>0</v>
      </c>
      <c r="W421" s="14" t="s">
        <v>868</v>
      </c>
      <c r="X421" s="13">
        <v>1</v>
      </c>
      <c r="Y421" s="13"/>
      <c r="Z421" s="13"/>
      <c r="AA421" s="13"/>
      <c r="AB421" t="str">
        <f>Special[[#This Row],[服装]]&amp;Special[[#This Row],[名前]]&amp;Special[[#This Row],[レアリティ]]</f>
        <v>プール掃除及川徹ICONIC</v>
      </c>
      <c r="AC421">
        <f>IF((A420&amp;L420&amp;M420)&lt;&gt;(Special[[#This Row],[No]]&amp;L421&amp;M421),1,IF(Special[[#This Row],[追加属性]]="",1,0))</f>
        <v>1</v>
      </c>
    </row>
    <row r="422" spans="1:29" x14ac:dyDescent="0.25">
      <c r="A422">
        <f>VLOOKUP(Special[[#This Row],[No用]],SetNo[[No.用]:[vlookup 用]],2,FALSE)</f>
        <v>158</v>
      </c>
      <c r="B422">
        <f>IF(ROW()=2,1,IF(A421&lt;&gt;Special[[#This Row],[No]],1,IF(Special[[#This Row],[枝番用]]=0,B421,B421+1)))</f>
        <v>3</v>
      </c>
      <c r="C422">
        <f>IF(ROW()=2,1,IF(Special[[#This Row],[枝番用]]=1,1,C421+1))</f>
        <v>1</v>
      </c>
      <c r="D422" t="s">
        <v>117</v>
      </c>
      <c r="E422" t="s">
        <v>30</v>
      </c>
      <c r="F422" t="s">
        <v>24</v>
      </c>
      <c r="G422" t="s">
        <v>31</v>
      </c>
      <c r="H422" t="s">
        <v>20</v>
      </c>
      <c r="I422" t="s">
        <v>71</v>
      </c>
      <c r="J422" s="1">
        <v>0</v>
      </c>
      <c r="K422" t="s">
        <v>248</v>
      </c>
      <c r="L422" s="1" t="s">
        <v>262</v>
      </c>
      <c r="M422" s="1" t="s">
        <v>173</v>
      </c>
      <c r="N422">
        <v>19</v>
      </c>
      <c r="O422">
        <v>0</v>
      </c>
      <c r="P422">
        <v>0</v>
      </c>
      <c r="Q422">
        <v>0</v>
      </c>
      <c r="W422" s="14" t="s">
        <v>996</v>
      </c>
      <c r="AB422" t="str">
        <f>Special[[#This Row],[服装]]&amp;Special[[#This Row],[名前]]&amp;Special[[#This Row],[レアリティ]]</f>
        <v>プール掃除及川徹ICONIC</v>
      </c>
      <c r="AC422">
        <f>IF((A421&amp;L421&amp;M421)&lt;&gt;(Special[[#This Row],[No]]&amp;L422&amp;M422),1,IF(Special[[#This Row],[追加属性]]="",1,0))</f>
        <v>1</v>
      </c>
    </row>
    <row r="423" spans="1:29" x14ac:dyDescent="0.25">
      <c r="A423">
        <f>VLOOKUP(Special[[#This Row],[No用]],SetNo[[No.用]:[vlookup 用]],2,FALSE)</f>
        <v>159</v>
      </c>
      <c r="B423">
        <f>IF(ROW()=2,1,IF(A422&lt;&gt;Special[[#This Row],[No]],1,IF(Special[[#This Row],[枝番用]]=0,B422,B422+1)))</f>
        <v>1</v>
      </c>
      <c r="C423">
        <f>IF(ROW()=2,1,IF(Special[[#This Row],[枝番用]]=1,1,C422+1))</f>
        <v>1</v>
      </c>
      <c r="D423" s="1" t="s">
        <v>585</v>
      </c>
      <c r="E423" t="s">
        <v>30</v>
      </c>
      <c r="F423" s="1" t="s">
        <v>77</v>
      </c>
      <c r="G423" t="s">
        <v>31</v>
      </c>
      <c r="H423" t="s">
        <v>20</v>
      </c>
      <c r="I423" t="s">
        <v>71</v>
      </c>
      <c r="J423" s="1">
        <v>0</v>
      </c>
      <c r="K423" t="s">
        <v>248</v>
      </c>
      <c r="L423" s="1" t="s">
        <v>262</v>
      </c>
      <c r="M423" s="1" t="s">
        <v>173</v>
      </c>
      <c r="N423">
        <v>19</v>
      </c>
      <c r="O423">
        <v>0</v>
      </c>
      <c r="P423">
        <v>0</v>
      </c>
      <c r="Q423">
        <v>0</v>
      </c>
      <c r="W423" s="14" t="s">
        <v>996</v>
      </c>
      <c r="AB423" t="str">
        <f>Special[[#This Row],[服装]]&amp;Special[[#This Row],[名前]]&amp;Special[[#This Row],[レアリティ]]</f>
        <v>Xmas及川徹ICONIC</v>
      </c>
      <c r="AC423">
        <f>IF((A422&amp;L422&amp;M422)&lt;&gt;(Special[[#This Row],[No]]&amp;L423&amp;M423),1,IF(Special[[#This Row],[追加属性]]="",1,0))</f>
        <v>1</v>
      </c>
    </row>
    <row r="424" spans="1:29" x14ac:dyDescent="0.25">
      <c r="A424">
        <f>VLOOKUP(Special[[#This Row],[No用]],SetNo[[No.用]:[vlookup 用]],2,FALSE)</f>
        <v>159</v>
      </c>
      <c r="B424">
        <f>IF(ROW()=2,1,IF(A423&lt;&gt;Special[[#This Row],[No]],1,IF(Special[[#This Row],[枝番用]]=0,B423,B423+1)))</f>
        <v>2</v>
      </c>
      <c r="C424">
        <f>IF(ROW()=2,1,IF(Special[[#This Row],[枝番用]]=1,1,C423+1))</f>
        <v>1</v>
      </c>
      <c r="D424" s="1" t="s">
        <v>585</v>
      </c>
      <c r="E424" t="s">
        <v>30</v>
      </c>
      <c r="F424" s="1" t="s">
        <v>77</v>
      </c>
      <c r="G424" t="s">
        <v>31</v>
      </c>
      <c r="H424" t="s">
        <v>20</v>
      </c>
      <c r="I424" t="s">
        <v>71</v>
      </c>
      <c r="J424">
        <v>1</v>
      </c>
      <c r="K424" t="s">
        <v>248</v>
      </c>
      <c r="L424" s="1" t="s">
        <v>591</v>
      </c>
      <c r="M424" s="1" t="s">
        <v>162</v>
      </c>
      <c r="N424">
        <v>33</v>
      </c>
      <c r="O424">
        <v>0</v>
      </c>
      <c r="P424">
        <v>0</v>
      </c>
      <c r="Q424">
        <v>0</v>
      </c>
      <c r="S424" s="13">
        <v>2.5</v>
      </c>
      <c r="T424" s="13">
        <v>25.04</v>
      </c>
      <c r="U424" s="13">
        <v>0</v>
      </c>
      <c r="V424" s="13">
        <v>0</v>
      </c>
      <c r="W424" s="14" t="s">
        <v>868</v>
      </c>
      <c r="X424" s="13">
        <v>1</v>
      </c>
      <c r="Y424" s="13"/>
      <c r="Z424" s="13"/>
      <c r="AA424" s="13"/>
      <c r="AB424" t="str">
        <f>Special[[#This Row],[服装]]&amp;Special[[#This Row],[名前]]&amp;Special[[#This Row],[レアリティ]]</f>
        <v>Xmas及川徹ICONIC</v>
      </c>
      <c r="AC424">
        <f>IF((A423&amp;L423&amp;M423)&lt;&gt;(Special[[#This Row],[No]]&amp;L424&amp;M424),1,IF(Special[[#This Row],[追加属性]]="",1,0))</f>
        <v>1</v>
      </c>
    </row>
    <row r="425" spans="1:29" x14ac:dyDescent="0.25">
      <c r="A425">
        <f>VLOOKUP(Special[[#This Row],[No用]],SetNo[[No.用]:[vlookup 用]],2,FALSE)</f>
        <v>159</v>
      </c>
      <c r="B425">
        <f>IF(ROW()=2,1,IF(A424&lt;&gt;Special[[#This Row],[No]],1,IF(Special[[#This Row],[枝番用]]=0,B424,B424+1)))</f>
        <v>3</v>
      </c>
      <c r="C425">
        <f>IF(ROW()=2,1,IF(Special[[#This Row],[枝番用]]=1,1,C424+1))</f>
        <v>1</v>
      </c>
      <c r="D425" s="1" t="s">
        <v>585</v>
      </c>
      <c r="E425" t="s">
        <v>30</v>
      </c>
      <c r="F425" s="1" t="s">
        <v>77</v>
      </c>
      <c r="G425" t="s">
        <v>31</v>
      </c>
      <c r="H425" t="s">
        <v>20</v>
      </c>
      <c r="I425" t="s">
        <v>71</v>
      </c>
      <c r="J425">
        <v>1</v>
      </c>
      <c r="K425" t="s">
        <v>248</v>
      </c>
      <c r="L425" s="1" t="s">
        <v>765</v>
      </c>
      <c r="M425" s="1" t="s">
        <v>224</v>
      </c>
      <c r="N425">
        <v>48</v>
      </c>
      <c r="O425">
        <v>0</v>
      </c>
      <c r="P425">
        <v>58</v>
      </c>
      <c r="Q425">
        <v>0</v>
      </c>
      <c r="S425" s="13">
        <v>2.5</v>
      </c>
      <c r="T425" s="13">
        <v>15.24</v>
      </c>
      <c r="U425" s="13">
        <v>4.2</v>
      </c>
      <c r="V425" s="13">
        <v>25.76</v>
      </c>
      <c r="W425" s="14" t="s">
        <v>851</v>
      </c>
      <c r="X425" s="13">
        <v>2</v>
      </c>
      <c r="Y425" s="13"/>
      <c r="Z425" s="13"/>
      <c r="AA425" s="14" t="s">
        <v>1285</v>
      </c>
      <c r="AB425" t="str">
        <f>Special[[#This Row],[服装]]&amp;Special[[#This Row],[名前]]&amp;Special[[#This Row],[レアリティ]]</f>
        <v>Xmas及川徹ICONIC</v>
      </c>
      <c r="AC425">
        <f>IF((A424&amp;L424&amp;M424)&lt;&gt;(Special[[#This Row],[No]]&amp;L425&amp;M425),1,IF(Special[[#This Row],[追加属性]]="",1,0))</f>
        <v>1</v>
      </c>
    </row>
    <row r="426" spans="1:29" x14ac:dyDescent="0.25">
      <c r="A426">
        <f>VLOOKUP(Special[[#This Row],[No用]],SetNo[[No.用]:[vlookup 用]],2,FALSE)</f>
        <v>160</v>
      </c>
      <c r="B426">
        <f>IF(ROW()=2,1,IF(A425&lt;&gt;Special[[#This Row],[No]],1,IF(Special[[#This Row],[枝番用]]=0,B425,B425+1)))</f>
        <v>1</v>
      </c>
      <c r="C426">
        <f>IF(ROW()=2,1,IF(Special[[#This Row],[枝番用]]=1,1,C425+1))</f>
        <v>1</v>
      </c>
      <c r="D426" s="1" t="s">
        <v>149</v>
      </c>
      <c r="E426" t="s">
        <v>30</v>
      </c>
      <c r="F426" s="1" t="s">
        <v>73</v>
      </c>
      <c r="G426" t="s">
        <v>31</v>
      </c>
      <c r="H426" t="s">
        <v>20</v>
      </c>
      <c r="I426" t="s">
        <v>71</v>
      </c>
      <c r="J426" s="1">
        <v>0</v>
      </c>
      <c r="K426" t="s">
        <v>248</v>
      </c>
      <c r="L426" s="1" t="s">
        <v>191</v>
      </c>
      <c r="M426" s="1" t="s">
        <v>162</v>
      </c>
      <c r="N426">
        <v>13</v>
      </c>
      <c r="O426">
        <v>0</v>
      </c>
      <c r="P426">
        <v>0</v>
      </c>
      <c r="Q426">
        <v>0</v>
      </c>
      <c r="W426" t="s">
        <v>1010</v>
      </c>
      <c r="X426">
        <v>0</v>
      </c>
      <c r="AB426" t="str">
        <f>Special[[#This Row],[服装]]&amp;Special[[#This Row],[名前]]&amp;Special[[#This Row],[レアリティ]]</f>
        <v>制服及川徹ICONIC</v>
      </c>
      <c r="AC426">
        <f>IF((A425&amp;L425&amp;M425)&lt;&gt;(Special[[#This Row],[No]]&amp;L426&amp;M426),1,IF(Special[[#This Row],[追加属性]]="",1,0))</f>
        <v>1</v>
      </c>
    </row>
    <row r="427" spans="1:29" x14ac:dyDescent="0.25">
      <c r="A427">
        <f>VLOOKUP(Special[[#This Row],[No用]],SetNo[[No.用]:[vlookup 用]],2,FALSE)</f>
        <v>160</v>
      </c>
      <c r="B427">
        <f>IF(ROW()=2,1,IF(A426&lt;&gt;Special[[#This Row],[No]],1,IF(Special[[#This Row],[枝番用]]=0,B426,B426+1)))</f>
        <v>2</v>
      </c>
      <c r="C427">
        <f>IF(ROW()=2,1,IF(Special[[#This Row],[枝番用]]=1,1,C426+1))</f>
        <v>1</v>
      </c>
      <c r="D427" s="1" t="s">
        <v>149</v>
      </c>
      <c r="E427" t="s">
        <v>30</v>
      </c>
      <c r="F427" s="1" t="s">
        <v>73</v>
      </c>
      <c r="G427" t="s">
        <v>31</v>
      </c>
      <c r="H427" t="s">
        <v>20</v>
      </c>
      <c r="I427" t="s">
        <v>71</v>
      </c>
      <c r="J427">
        <v>1</v>
      </c>
      <c r="K427" t="s">
        <v>248</v>
      </c>
      <c r="L427" s="1" t="s">
        <v>591</v>
      </c>
      <c r="M427" s="1" t="s">
        <v>162</v>
      </c>
      <c r="N427">
        <v>33</v>
      </c>
      <c r="O427">
        <v>0</v>
      </c>
      <c r="P427">
        <v>0</v>
      </c>
      <c r="Q427">
        <v>0</v>
      </c>
      <c r="S427" s="13">
        <v>2.5</v>
      </c>
      <c r="T427" s="13">
        <v>25.04</v>
      </c>
      <c r="U427" s="13">
        <v>0</v>
      </c>
      <c r="V427" s="13">
        <v>0</v>
      </c>
      <c r="W427" s="14" t="s">
        <v>868</v>
      </c>
      <c r="X427" s="13">
        <v>1</v>
      </c>
      <c r="Y427" s="13"/>
      <c r="Z427" s="13"/>
      <c r="AA427" s="13"/>
      <c r="AB427" t="str">
        <f>Special[[#This Row],[服装]]&amp;Special[[#This Row],[名前]]&amp;Special[[#This Row],[レアリティ]]</f>
        <v>制服及川徹ICONIC</v>
      </c>
      <c r="AC427">
        <f>IF((A426&amp;L426&amp;M426)&lt;&gt;(Special[[#This Row],[No]]&amp;L427&amp;M427),1,IF(Special[[#This Row],[追加属性]]="",1,0))</f>
        <v>1</v>
      </c>
    </row>
    <row r="428" spans="1:29" x14ac:dyDescent="0.25">
      <c r="A428">
        <f>VLOOKUP(Special[[#This Row],[No用]],SetNo[[No.用]:[vlookup 用]],2,FALSE)</f>
        <v>160</v>
      </c>
      <c r="B428">
        <f>IF(ROW()=2,1,IF(A427&lt;&gt;Special[[#This Row],[No]],1,IF(Special[[#This Row],[枝番用]]=0,B427,B427+1)))</f>
        <v>3</v>
      </c>
      <c r="C428">
        <f>IF(ROW()=2,1,IF(Special[[#This Row],[枝番用]]=1,1,C427+1))</f>
        <v>1</v>
      </c>
      <c r="D428" s="1" t="s">
        <v>149</v>
      </c>
      <c r="E428" t="s">
        <v>30</v>
      </c>
      <c r="F428" s="1" t="s">
        <v>73</v>
      </c>
      <c r="G428" t="s">
        <v>31</v>
      </c>
      <c r="H428" t="s">
        <v>20</v>
      </c>
      <c r="I428" t="s">
        <v>71</v>
      </c>
      <c r="J428">
        <v>1</v>
      </c>
      <c r="K428" t="s">
        <v>248</v>
      </c>
      <c r="L428" s="1" t="s">
        <v>553</v>
      </c>
      <c r="M428" s="1" t="s">
        <v>224</v>
      </c>
      <c r="N428">
        <v>48</v>
      </c>
      <c r="O428">
        <v>0</v>
      </c>
      <c r="P428">
        <v>58</v>
      </c>
      <c r="Q428">
        <v>0</v>
      </c>
      <c r="R428" s="7"/>
      <c r="S428" s="13">
        <v>10</v>
      </c>
      <c r="T428" s="13">
        <v>19.8</v>
      </c>
      <c r="U428" s="13">
        <v>15</v>
      </c>
      <c r="V428" s="13">
        <v>29.7</v>
      </c>
      <c r="W428" s="13" t="s">
        <v>830</v>
      </c>
      <c r="X428" s="13">
        <v>0</v>
      </c>
      <c r="Y428" s="13" t="s">
        <v>833</v>
      </c>
      <c r="Z428" s="14" t="s">
        <v>847</v>
      </c>
      <c r="AA428" s="14" t="s">
        <v>1288</v>
      </c>
      <c r="AB428" t="str">
        <f>Special[[#This Row],[服装]]&amp;Special[[#This Row],[名前]]&amp;Special[[#This Row],[レアリティ]]</f>
        <v>制服及川徹ICONIC</v>
      </c>
      <c r="AC428">
        <f>IF((A427&amp;L427&amp;M427)&lt;&gt;(Special[[#This Row],[No]]&amp;L428&amp;M428),1,IF(Special[[#This Row],[追加属性]]="",1,0))</f>
        <v>1</v>
      </c>
    </row>
    <row r="429" spans="1:29" x14ac:dyDescent="0.25">
      <c r="A429">
        <f>VLOOKUP(Special[[#This Row],[No用]],SetNo[[No.用]:[vlookup 用]],2,FALSE)</f>
        <v>160</v>
      </c>
      <c r="B429">
        <f>IF(ROW()=2,1,IF(A428&lt;&gt;Special[[#This Row],[No]],1,IF(Special[[#This Row],[枝番用]]=0,B428,B428+1)))</f>
        <v>3</v>
      </c>
      <c r="C429">
        <f>IF(ROW()=2,1,IF(Special[[#This Row],[枝番用]]=1,1,C428+1))</f>
        <v>2</v>
      </c>
      <c r="D429" s="1" t="s">
        <v>149</v>
      </c>
      <c r="E429" t="s">
        <v>30</v>
      </c>
      <c r="F429" s="1" t="s">
        <v>73</v>
      </c>
      <c r="G429" t="s">
        <v>31</v>
      </c>
      <c r="H429" t="s">
        <v>20</v>
      </c>
      <c r="I429" t="s">
        <v>71</v>
      </c>
      <c r="J429">
        <v>1</v>
      </c>
      <c r="K429" t="s">
        <v>248</v>
      </c>
      <c r="L429" s="1" t="s">
        <v>553</v>
      </c>
      <c r="M429" s="1" t="s">
        <v>224</v>
      </c>
      <c r="N429">
        <v>48</v>
      </c>
      <c r="O429">
        <v>0</v>
      </c>
      <c r="P429">
        <v>58</v>
      </c>
      <c r="Q429">
        <v>0</v>
      </c>
      <c r="R429" s="14" t="s">
        <v>180</v>
      </c>
      <c r="S429" s="13">
        <v>3.35</v>
      </c>
      <c r="T429" s="13">
        <v>20.010000000000002</v>
      </c>
      <c r="U429" s="13">
        <v>5</v>
      </c>
      <c r="V429" s="13">
        <v>30.48</v>
      </c>
      <c r="W429" s="14" t="s">
        <v>592</v>
      </c>
      <c r="X429" s="13">
        <v>2</v>
      </c>
      <c r="Y429" s="13" t="s">
        <v>833</v>
      </c>
      <c r="Z429" s="14" t="s">
        <v>847</v>
      </c>
      <c r="AA429" s="14" t="s">
        <v>1288</v>
      </c>
      <c r="AB429" t="str">
        <f>Special[[#This Row],[服装]]&amp;Special[[#This Row],[名前]]&amp;Special[[#This Row],[レアリティ]]</f>
        <v>制服及川徹ICONIC</v>
      </c>
      <c r="AC429">
        <f>IF((A428&amp;L428&amp;M428)&lt;&gt;(Special[[#This Row],[No]]&amp;L429&amp;M429),1,IF(Special[[#This Row],[追加属性]]="",1,0))</f>
        <v>0</v>
      </c>
    </row>
    <row r="430" spans="1:29" x14ac:dyDescent="0.25">
      <c r="A430">
        <f>VLOOKUP(Special[[#This Row],[No用]],SetNo[[No.用]:[vlookup 用]],2,FALSE)</f>
        <v>161</v>
      </c>
      <c r="B430">
        <f>IF(ROW()=2,1,IF(A429&lt;&gt;Special[[#This Row],[No]],1,IF(Special[[#This Row],[枝番用]]=0,B429,B429+1)))</f>
        <v>1</v>
      </c>
      <c r="C430">
        <f>IF(ROW()=2,1,IF(Special[[#This Row],[枝番用]]=1,1,C429+1))</f>
        <v>1</v>
      </c>
      <c r="D430" s="1" t="s">
        <v>646</v>
      </c>
      <c r="E430" s="1" t="s">
        <v>30</v>
      </c>
      <c r="F430" s="1" t="s">
        <v>90</v>
      </c>
      <c r="G430" s="1" t="s">
        <v>31</v>
      </c>
      <c r="H430" s="1" t="s">
        <v>20</v>
      </c>
      <c r="I430" s="1" t="s">
        <v>71</v>
      </c>
      <c r="J430" s="1">
        <v>0</v>
      </c>
      <c r="K430" t="s">
        <v>248</v>
      </c>
      <c r="L430" s="1" t="s">
        <v>191</v>
      </c>
      <c r="M430" s="1" t="s">
        <v>162</v>
      </c>
      <c r="N430">
        <v>13</v>
      </c>
      <c r="O430">
        <v>0</v>
      </c>
      <c r="P430">
        <v>0</v>
      </c>
      <c r="Q430">
        <v>0</v>
      </c>
      <c r="R430" s="7"/>
      <c r="W430" t="s">
        <v>1010</v>
      </c>
      <c r="X430">
        <v>0</v>
      </c>
      <c r="AB430" t="str">
        <f>Special[[#This Row],[服装]]&amp;Special[[#This Row],[名前]]&amp;Special[[#This Row],[レアリティ]]</f>
        <v>路地裏及川徹ICONIC</v>
      </c>
      <c r="AC430">
        <f>IF((A429&amp;L429&amp;M429)&lt;&gt;(Special[[#This Row],[No]]&amp;L430&amp;M430),1,IF(Special[[#This Row],[追加属性]]="",1,0))</f>
        <v>1</v>
      </c>
    </row>
    <row r="431" spans="1:29" x14ac:dyDescent="0.25">
      <c r="A431">
        <f>VLOOKUP(Special[[#This Row],[No用]],SetNo[[No.用]:[vlookup 用]],2,FALSE)</f>
        <v>161</v>
      </c>
      <c r="B431">
        <f>IF(ROW()=2,1,IF(A430&lt;&gt;Special[[#This Row],[No]],1,IF(Special[[#This Row],[枝番用]]=0,B430,B430+1)))</f>
        <v>2</v>
      </c>
      <c r="C431">
        <f>IF(ROW()=2,1,IF(Special[[#This Row],[枝番用]]=1,1,C430+1))</f>
        <v>1</v>
      </c>
      <c r="D431" s="1" t="s">
        <v>646</v>
      </c>
      <c r="E431" s="1" t="s">
        <v>30</v>
      </c>
      <c r="F431" s="1" t="s">
        <v>90</v>
      </c>
      <c r="G431" s="1" t="s">
        <v>31</v>
      </c>
      <c r="H431" s="1" t="s">
        <v>20</v>
      </c>
      <c r="I431" s="1" t="s">
        <v>71</v>
      </c>
      <c r="J431">
        <v>1</v>
      </c>
      <c r="K431" t="s">
        <v>248</v>
      </c>
      <c r="L431" s="1" t="s">
        <v>591</v>
      </c>
      <c r="M431" s="1" t="s">
        <v>162</v>
      </c>
      <c r="N431">
        <v>33</v>
      </c>
      <c r="O431">
        <v>0</v>
      </c>
      <c r="P431">
        <v>0</v>
      </c>
      <c r="Q431">
        <v>0</v>
      </c>
      <c r="R431" s="7"/>
      <c r="S431" s="13">
        <v>2.5</v>
      </c>
      <c r="T431" s="13">
        <v>25.04</v>
      </c>
      <c r="U431" s="13">
        <v>0</v>
      </c>
      <c r="V431" s="13">
        <v>0</v>
      </c>
      <c r="W431" s="14" t="s">
        <v>868</v>
      </c>
      <c r="X431" s="13">
        <v>1</v>
      </c>
      <c r="Y431" s="13"/>
      <c r="Z431" s="13"/>
      <c r="AA431" s="13"/>
      <c r="AB431" t="str">
        <f>Special[[#This Row],[服装]]&amp;Special[[#This Row],[名前]]&amp;Special[[#This Row],[レアリティ]]</f>
        <v>路地裏及川徹ICONIC</v>
      </c>
      <c r="AC431">
        <f>IF((A430&amp;L430&amp;M430)&lt;&gt;(Special[[#This Row],[No]]&amp;L431&amp;M431),1,IF(Special[[#This Row],[追加属性]]="",1,0))</f>
        <v>1</v>
      </c>
    </row>
    <row r="432" spans="1:29" x14ac:dyDescent="0.25">
      <c r="A432">
        <f>VLOOKUP(Special[[#This Row],[No用]],SetNo[[No.用]:[vlookup 用]],2,FALSE)</f>
        <v>161</v>
      </c>
      <c r="B432">
        <f>IF(ROW()=2,1,IF(A431&lt;&gt;Special[[#This Row],[No]],1,IF(Special[[#This Row],[枝番用]]=0,B431,B431+1)))</f>
        <v>3</v>
      </c>
      <c r="C432">
        <f>IF(ROW()=2,1,IF(Special[[#This Row],[枝番用]]=1,1,C431+1))</f>
        <v>1</v>
      </c>
      <c r="D432" s="1" t="s">
        <v>646</v>
      </c>
      <c r="E432" s="1" t="s">
        <v>30</v>
      </c>
      <c r="F432" s="1" t="s">
        <v>90</v>
      </c>
      <c r="G432" s="1" t="s">
        <v>31</v>
      </c>
      <c r="H432" s="1" t="s">
        <v>20</v>
      </c>
      <c r="I432" s="1" t="s">
        <v>71</v>
      </c>
      <c r="J432">
        <v>1</v>
      </c>
      <c r="K432" t="s">
        <v>248</v>
      </c>
      <c r="L432" s="1" t="s">
        <v>180</v>
      </c>
      <c r="M432" s="1" t="s">
        <v>224</v>
      </c>
      <c r="N432">
        <v>49</v>
      </c>
      <c r="O432">
        <v>0</v>
      </c>
      <c r="P432">
        <v>59</v>
      </c>
      <c r="Q432">
        <v>0</v>
      </c>
      <c r="R432" s="7"/>
      <c r="S432">
        <v>3.35</v>
      </c>
      <c r="T432">
        <v>20.010000000000002</v>
      </c>
      <c r="U432">
        <v>5</v>
      </c>
      <c r="V432">
        <v>30.48</v>
      </c>
      <c r="W432" s="1" t="s">
        <v>918</v>
      </c>
      <c r="X432">
        <v>1</v>
      </c>
      <c r="Z432" s="1" t="s">
        <v>908</v>
      </c>
      <c r="AA432" s="1" t="s">
        <v>1289</v>
      </c>
      <c r="AB432" t="str">
        <f>Special[[#This Row],[服装]]&amp;Special[[#This Row],[名前]]&amp;Special[[#This Row],[レアリティ]]</f>
        <v>路地裏及川徹ICONIC</v>
      </c>
      <c r="AC432">
        <f>IF((A431&amp;L431&amp;M431)&lt;&gt;(Special[[#This Row],[No]]&amp;L432&amp;M432),1,IF(Special[[#This Row],[追加属性]]="",1,0))</f>
        <v>1</v>
      </c>
    </row>
    <row r="433" spans="1:29" x14ac:dyDescent="0.25">
      <c r="A433">
        <f>VLOOKUP(Special[[#This Row],[No用]],SetNo[[No.用]:[vlookup 用]],2,FALSE)</f>
        <v>162</v>
      </c>
      <c r="B433">
        <f>IF(ROW()=2,1,IF(A432&lt;&gt;Special[[#This Row],[No]],1,IF(Special[[#This Row],[枝番用]]=0,B432,B432+1)))</f>
        <v>1</v>
      </c>
      <c r="C433">
        <f>IF(ROW()=2,1,IF(Special[[#This Row],[枝番用]]=1,1,C432+1))</f>
        <v>1</v>
      </c>
      <c r="D433" s="1" t="s">
        <v>705</v>
      </c>
      <c r="E433" s="1" t="s">
        <v>30</v>
      </c>
      <c r="F433" s="1" t="s">
        <v>77</v>
      </c>
      <c r="G433" s="1" t="s">
        <v>31</v>
      </c>
      <c r="H433" s="1" t="s">
        <v>20</v>
      </c>
      <c r="I433" s="1" t="s">
        <v>71</v>
      </c>
      <c r="J433">
        <v>1</v>
      </c>
      <c r="K433" t="s">
        <v>248</v>
      </c>
      <c r="L433" s="1" t="s">
        <v>591</v>
      </c>
      <c r="M433" s="1" t="s">
        <v>162</v>
      </c>
      <c r="N433">
        <v>33</v>
      </c>
      <c r="O433">
        <v>0</v>
      </c>
      <c r="P433">
        <v>0</v>
      </c>
      <c r="Q433">
        <v>0</v>
      </c>
      <c r="R433" s="7"/>
      <c r="S433" s="13">
        <v>2.5</v>
      </c>
      <c r="T433" s="13">
        <v>25.04</v>
      </c>
      <c r="U433" s="13">
        <v>0</v>
      </c>
      <c r="V433" s="13">
        <v>0</v>
      </c>
      <c r="W433" s="14" t="s">
        <v>868</v>
      </c>
      <c r="X433" s="13">
        <v>1</v>
      </c>
      <c r="Y433" s="13"/>
      <c r="Z433" s="13"/>
      <c r="AA433" s="13"/>
      <c r="AB433" t="str">
        <f>Special[[#This Row],[服装]]&amp;Special[[#This Row],[名前]]&amp;Special[[#This Row],[レアリティ]]</f>
        <v>バカンス及川徹ICONIC</v>
      </c>
      <c r="AC433">
        <f>IF((A432&amp;L432&amp;M432)&lt;&gt;(Special[[#This Row],[No]]&amp;L433&amp;M433),1,IF(Special[[#This Row],[追加属性]]="",1,0))</f>
        <v>1</v>
      </c>
    </row>
    <row r="434" spans="1:29" x14ac:dyDescent="0.25">
      <c r="A434">
        <f>VLOOKUP(Special[[#This Row],[No用]],SetNo[[No.用]:[vlookup 用]],2,FALSE)</f>
        <v>162</v>
      </c>
      <c r="B434">
        <f>IF(ROW()=2,1,IF(A433&lt;&gt;Special[[#This Row],[No]],1,IF(Special[[#This Row],[枝番用]]=0,B433,B433+1)))</f>
        <v>2</v>
      </c>
      <c r="C434">
        <f>IF(ROW()=2,1,IF(Special[[#This Row],[枝番用]]=1,1,C433+1))</f>
        <v>1</v>
      </c>
      <c r="D434" s="1" t="s">
        <v>705</v>
      </c>
      <c r="E434" s="1" t="s">
        <v>30</v>
      </c>
      <c r="F434" s="1" t="s">
        <v>77</v>
      </c>
      <c r="G434" s="1" t="s">
        <v>31</v>
      </c>
      <c r="H434" s="1" t="s">
        <v>20</v>
      </c>
      <c r="I434" s="1" t="s">
        <v>71</v>
      </c>
      <c r="J434" s="1">
        <v>0</v>
      </c>
      <c r="K434" t="s">
        <v>248</v>
      </c>
      <c r="L434" s="1" t="s">
        <v>262</v>
      </c>
      <c r="M434" s="1" t="s">
        <v>173</v>
      </c>
      <c r="N434">
        <v>19</v>
      </c>
      <c r="O434">
        <v>0</v>
      </c>
      <c r="P434">
        <v>0</v>
      </c>
      <c r="Q434">
        <v>0</v>
      </c>
      <c r="R434" s="7"/>
      <c r="W434" s="14" t="s">
        <v>996</v>
      </c>
      <c r="X434">
        <v>0</v>
      </c>
      <c r="AB434" t="str">
        <f>Special[[#This Row],[服装]]&amp;Special[[#This Row],[名前]]&amp;Special[[#This Row],[レアリティ]]</f>
        <v>バカンス及川徹ICONIC</v>
      </c>
      <c r="AC434">
        <f>IF((A433&amp;L433&amp;M433)&lt;&gt;(Special[[#This Row],[No]]&amp;L434&amp;M434),1,IF(Special[[#This Row],[追加属性]]="",1,0))</f>
        <v>1</v>
      </c>
    </row>
    <row r="435" spans="1:29" x14ac:dyDescent="0.25">
      <c r="A435">
        <f>VLOOKUP(Special[[#This Row],[No用]],SetNo[[No.用]:[vlookup 用]],2,FALSE)</f>
        <v>162</v>
      </c>
      <c r="B435">
        <f>IF(ROW()=2,1,IF(A434&lt;&gt;Special[[#This Row],[No]],1,IF(Special[[#This Row],[枝番用]]=0,B434,B434+1)))</f>
        <v>3</v>
      </c>
      <c r="C435">
        <f>IF(ROW()=2,1,IF(Special[[#This Row],[枝番用]]=1,1,C434+1))</f>
        <v>1</v>
      </c>
      <c r="D435" s="1" t="s">
        <v>705</v>
      </c>
      <c r="E435" s="1" t="s">
        <v>30</v>
      </c>
      <c r="F435" s="1" t="s">
        <v>77</v>
      </c>
      <c r="G435" s="1" t="s">
        <v>31</v>
      </c>
      <c r="H435" s="1" t="s">
        <v>20</v>
      </c>
      <c r="I435" s="1" t="s">
        <v>71</v>
      </c>
      <c r="J435">
        <v>1</v>
      </c>
      <c r="K435" t="s">
        <v>248</v>
      </c>
      <c r="L435" s="1" t="s">
        <v>180</v>
      </c>
      <c r="M435" s="1" t="s">
        <v>224</v>
      </c>
      <c r="N435">
        <v>48</v>
      </c>
      <c r="O435">
        <v>0</v>
      </c>
      <c r="P435">
        <v>58</v>
      </c>
      <c r="Q435">
        <v>0</v>
      </c>
      <c r="R435" s="7"/>
      <c r="S435">
        <v>4.2</v>
      </c>
      <c r="T435">
        <v>25.76</v>
      </c>
      <c r="U435">
        <v>5.8</v>
      </c>
      <c r="V435">
        <v>35.200000000000003</v>
      </c>
      <c r="W435" s="1" t="s">
        <v>918</v>
      </c>
      <c r="X435">
        <v>1</v>
      </c>
      <c r="Y435" s="1" t="s">
        <v>678</v>
      </c>
      <c r="Z435" s="1" t="s">
        <v>906</v>
      </c>
      <c r="AA435" s="1" t="s">
        <v>1290</v>
      </c>
      <c r="AB435" t="str">
        <f>Special[[#This Row],[服装]]&amp;Special[[#This Row],[名前]]&amp;Special[[#This Row],[レアリティ]]</f>
        <v>バカンス及川徹ICONIC</v>
      </c>
      <c r="AC435">
        <f>IF((A434&amp;L434&amp;M434)&lt;&gt;(Special[[#This Row],[No]]&amp;L435&amp;M435),1,IF(Special[[#This Row],[追加属性]]="",1,0))</f>
        <v>1</v>
      </c>
    </row>
    <row r="436" spans="1:29" x14ac:dyDescent="0.25">
      <c r="A436">
        <f>VLOOKUP(Special[[#This Row],[No用]],SetNo[[No.用]:[vlookup 用]],2,FALSE)</f>
        <v>162</v>
      </c>
      <c r="B436">
        <f>IF(ROW()=2,1,IF(A435&lt;&gt;Special[[#This Row],[No]],1,IF(Special[[#This Row],[枝番用]]=0,B435,B435+1)))</f>
        <v>3</v>
      </c>
      <c r="C436">
        <f>IF(ROW()=2,1,IF(Special[[#This Row],[枝番用]]=1,1,C435+1))</f>
        <v>2</v>
      </c>
      <c r="D436" s="1" t="s">
        <v>705</v>
      </c>
      <c r="E436" s="1" t="s">
        <v>30</v>
      </c>
      <c r="F436" s="1" t="s">
        <v>77</v>
      </c>
      <c r="G436" s="1" t="s">
        <v>31</v>
      </c>
      <c r="H436" s="1" t="s">
        <v>20</v>
      </c>
      <c r="I436" s="1" t="s">
        <v>71</v>
      </c>
      <c r="J436">
        <v>1</v>
      </c>
      <c r="K436" t="s">
        <v>248</v>
      </c>
      <c r="L436" s="1" t="s">
        <v>180</v>
      </c>
      <c r="M436" s="1" t="s">
        <v>224</v>
      </c>
      <c r="N436">
        <v>48</v>
      </c>
      <c r="O436">
        <v>0</v>
      </c>
      <c r="P436">
        <v>58</v>
      </c>
      <c r="Q436">
        <v>0</v>
      </c>
      <c r="R436" s="7" t="s">
        <v>553</v>
      </c>
      <c r="S436">
        <v>7</v>
      </c>
      <c r="T436">
        <v>13.86</v>
      </c>
      <c r="U436">
        <v>10.5</v>
      </c>
      <c r="V436">
        <v>20.79</v>
      </c>
      <c r="W436" s="1" t="s">
        <v>678</v>
      </c>
      <c r="X436">
        <v>0</v>
      </c>
      <c r="Y436" s="1" t="s">
        <v>678</v>
      </c>
      <c r="Z436" s="1" t="s">
        <v>906</v>
      </c>
      <c r="AA436" s="1" t="s">
        <v>1290</v>
      </c>
      <c r="AB436" t="str">
        <f>Special[[#This Row],[服装]]&amp;Special[[#This Row],[名前]]&amp;Special[[#This Row],[レアリティ]]</f>
        <v>バカンス及川徹ICONIC</v>
      </c>
      <c r="AC436">
        <f>IF((A435&amp;L435&amp;M435)&lt;&gt;(Special[[#This Row],[No]]&amp;L436&amp;M436),1,IF(Special[[#This Row],[追加属性]]="",1,0))</f>
        <v>0</v>
      </c>
    </row>
    <row r="437" spans="1:29" x14ac:dyDescent="0.25">
      <c r="A437">
        <f>VLOOKUP(Special[[#This Row],[No用]],SetNo[[No.用]:[vlookup 用]],2,FALSE)</f>
        <v>163</v>
      </c>
      <c r="B437">
        <f>IF(ROW()=2,1,IF(A436&lt;&gt;Special[[#This Row],[No]],1,IF(Special[[#This Row],[枝番用]]=0,B436,B436+1)))</f>
        <v>1</v>
      </c>
      <c r="C437">
        <f>IF(ROW()=2,1,IF(Special[[#This Row],[枝番用]]=1,1,C436+1))</f>
        <v>1</v>
      </c>
      <c r="D437" s="1" t="s">
        <v>871</v>
      </c>
      <c r="E437" s="1" t="s">
        <v>30</v>
      </c>
      <c r="F437" s="1" t="s">
        <v>73</v>
      </c>
      <c r="G437" s="1" t="s">
        <v>31</v>
      </c>
      <c r="H437" s="1" t="s">
        <v>20</v>
      </c>
      <c r="I437" s="1" t="s">
        <v>71</v>
      </c>
      <c r="J437" s="1">
        <v>0</v>
      </c>
      <c r="K437" t="s">
        <v>248</v>
      </c>
      <c r="L437" s="1" t="s">
        <v>191</v>
      </c>
      <c r="M437" s="1" t="s">
        <v>162</v>
      </c>
      <c r="N437">
        <v>13</v>
      </c>
      <c r="O437">
        <v>0</v>
      </c>
      <c r="P437">
        <v>0</v>
      </c>
      <c r="Q437">
        <v>0</v>
      </c>
      <c r="R437" s="7"/>
      <c r="W437" t="s">
        <v>1010</v>
      </c>
      <c r="X437">
        <v>0</v>
      </c>
      <c r="Y437" s="1"/>
      <c r="AB437" t="str">
        <f>Special[[#This Row],[服装]]&amp;Special[[#This Row],[名前]]&amp;Special[[#This Row],[レアリティ]]</f>
        <v>2周年及川徹ICONIC</v>
      </c>
      <c r="AC437">
        <f>IF((A436&amp;L436&amp;M436)&lt;&gt;(Special[[#This Row],[No]]&amp;L437&amp;M437),1,IF(Special[[#This Row],[追加属性]]="",1,0))</f>
        <v>1</v>
      </c>
    </row>
    <row r="438" spans="1:29" x14ac:dyDescent="0.25">
      <c r="A438">
        <f>VLOOKUP(Special[[#This Row],[No用]],SetNo[[No.用]:[vlookup 用]],2,FALSE)</f>
        <v>163</v>
      </c>
      <c r="B438">
        <f>IF(ROW()=2,1,IF(A437&lt;&gt;Special[[#This Row],[No]],1,IF(Special[[#This Row],[枝番用]]=0,B437,B437+1)))</f>
        <v>2</v>
      </c>
      <c r="C438">
        <f>IF(ROW()=2,1,IF(Special[[#This Row],[枝番用]]=1,1,C437+1))</f>
        <v>1</v>
      </c>
      <c r="D438" s="1" t="s">
        <v>871</v>
      </c>
      <c r="E438" s="1" t="s">
        <v>30</v>
      </c>
      <c r="F438" s="1" t="s">
        <v>73</v>
      </c>
      <c r="G438" s="1" t="s">
        <v>31</v>
      </c>
      <c r="H438" s="1" t="s">
        <v>20</v>
      </c>
      <c r="I438" s="1" t="s">
        <v>71</v>
      </c>
      <c r="J438">
        <v>1</v>
      </c>
      <c r="K438" t="s">
        <v>248</v>
      </c>
      <c r="L438" s="1" t="s">
        <v>591</v>
      </c>
      <c r="M438" s="1" t="s">
        <v>162</v>
      </c>
      <c r="N438">
        <v>33</v>
      </c>
      <c r="O438">
        <v>0</v>
      </c>
      <c r="P438">
        <v>0</v>
      </c>
      <c r="Q438">
        <v>0</v>
      </c>
      <c r="R438" s="7"/>
      <c r="S438" s="13">
        <v>2.5</v>
      </c>
      <c r="T438" s="13">
        <v>25.04</v>
      </c>
      <c r="U438" s="13">
        <v>0</v>
      </c>
      <c r="V438" s="13">
        <v>0</v>
      </c>
      <c r="W438" s="14" t="s">
        <v>868</v>
      </c>
      <c r="X438" s="13">
        <v>1</v>
      </c>
      <c r="Y438" s="13"/>
      <c r="Z438" s="13"/>
      <c r="AA438" s="13"/>
      <c r="AB438" t="str">
        <f>Special[[#This Row],[服装]]&amp;Special[[#This Row],[名前]]&amp;Special[[#This Row],[レアリティ]]</f>
        <v>2周年及川徹ICONIC</v>
      </c>
      <c r="AC438">
        <f>IF((A437&amp;L437&amp;M437)&lt;&gt;(Special[[#This Row],[No]]&amp;L438&amp;M438),1,IF(Special[[#This Row],[追加属性]]="",1,0))</f>
        <v>1</v>
      </c>
    </row>
    <row r="439" spans="1:29" x14ac:dyDescent="0.25">
      <c r="A439">
        <f>VLOOKUP(Special[[#This Row],[No用]],SetNo[[No.用]:[vlookup 用]],2,FALSE)</f>
        <v>163</v>
      </c>
      <c r="B439">
        <f>IF(ROW()=2,1,IF(A438&lt;&gt;Special[[#This Row],[No]],1,IF(Special[[#This Row],[枝番用]]=0,B438,B438+1)))</f>
        <v>3</v>
      </c>
      <c r="C439">
        <f>IF(ROW()=2,1,IF(Special[[#This Row],[枝番用]]=1,1,C438+1))</f>
        <v>1</v>
      </c>
      <c r="D439" s="1" t="s">
        <v>871</v>
      </c>
      <c r="E439" s="1" t="s">
        <v>30</v>
      </c>
      <c r="F439" s="1" t="s">
        <v>73</v>
      </c>
      <c r="G439" s="1" t="s">
        <v>31</v>
      </c>
      <c r="H439" s="1" t="s">
        <v>20</v>
      </c>
      <c r="I439" s="1" t="s">
        <v>71</v>
      </c>
      <c r="J439">
        <v>1</v>
      </c>
      <c r="K439" t="s">
        <v>248</v>
      </c>
      <c r="L439" s="1" t="s">
        <v>765</v>
      </c>
      <c r="M439" s="1" t="s">
        <v>224</v>
      </c>
      <c r="N439">
        <v>48</v>
      </c>
      <c r="O439">
        <v>0</v>
      </c>
      <c r="P439">
        <v>58</v>
      </c>
      <c r="Q439">
        <v>0</v>
      </c>
      <c r="R439" s="7"/>
      <c r="S439">
        <v>5</v>
      </c>
      <c r="T439">
        <v>30.48</v>
      </c>
      <c r="U439">
        <v>6.65</v>
      </c>
      <c r="V439">
        <v>40.950000000000003</v>
      </c>
      <c r="W439" s="1" t="s">
        <v>876</v>
      </c>
      <c r="X439">
        <v>2</v>
      </c>
      <c r="Y439" s="1" t="s">
        <v>875</v>
      </c>
      <c r="Z439" s="1" t="s">
        <v>904</v>
      </c>
      <c r="AA439" s="1" t="s">
        <v>1292</v>
      </c>
      <c r="AB439" t="str">
        <f>Special[[#This Row],[服装]]&amp;Special[[#This Row],[名前]]&amp;Special[[#This Row],[レアリティ]]</f>
        <v>2周年及川徹ICONIC</v>
      </c>
      <c r="AC439">
        <f>IF((A438&amp;L438&amp;M438)&lt;&gt;(Special[[#This Row],[No]]&amp;L439&amp;M439),1,IF(Special[[#This Row],[追加属性]]="",1,0))</f>
        <v>1</v>
      </c>
    </row>
    <row r="440" spans="1:29" x14ac:dyDescent="0.25">
      <c r="A440">
        <f>VLOOKUP(Special[[#This Row],[No用]],SetNo[[No.用]:[vlookup 用]],2,FALSE)</f>
        <v>163</v>
      </c>
      <c r="B440">
        <f>IF(ROW()=2,1,IF(A439&lt;&gt;Special[[#This Row],[No]],1,IF(Special[[#This Row],[枝番用]]=0,B439,B439+1)))</f>
        <v>3</v>
      </c>
      <c r="C440">
        <f>IF(ROW()=2,1,IF(Special[[#This Row],[枝番用]]=1,1,C439+1))</f>
        <v>2</v>
      </c>
      <c r="D440" s="1" t="s">
        <v>871</v>
      </c>
      <c r="E440" s="1" t="s">
        <v>30</v>
      </c>
      <c r="F440" s="1" t="s">
        <v>73</v>
      </c>
      <c r="G440" s="1" t="s">
        <v>31</v>
      </c>
      <c r="H440" s="1" t="s">
        <v>20</v>
      </c>
      <c r="I440" s="1" t="s">
        <v>71</v>
      </c>
      <c r="J440">
        <v>1</v>
      </c>
      <c r="K440" t="s">
        <v>248</v>
      </c>
      <c r="L440" s="1" t="s">
        <v>765</v>
      </c>
      <c r="M440" s="1" t="s">
        <v>224</v>
      </c>
      <c r="N440">
        <v>48</v>
      </c>
      <c r="O440">
        <v>0</v>
      </c>
      <c r="P440">
        <v>58</v>
      </c>
      <c r="Q440">
        <v>0</v>
      </c>
      <c r="R440" s="1" t="s">
        <v>180</v>
      </c>
      <c r="S440">
        <v>5</v>
      </c>
      <c r="T440">
        <v>30.48</v>
      </c>
      <c r="U440">
        <v>6.65</v>
      </c>
      <c r="V440">
        <v>40.950000000000003</v>
      </c>
      <c r="W440" s="1" t="s">
        <v>918</v>
      </c>
      <c r="X440">
        <v>2</v>
      </c>
      <c r="Y440" s="1" t="s">
        <v>875</v>
      </c>
      <c r="Z440" s="1" t="s">
        <v>904</v>
      </c>
      <c r="AA440" s="1" t="s">
        <v>1292</v>
      </c>
      <c r="AB440" t="str">
        <f>Special[[#This Row],[服装]]&amp;Special[[#This Row],[名前]]&amp;Special[[#This Row],[レアリティ]]</f>
        <v>2周年及川徹ICONIC</v>
      </c>
      <c r="AC440">
        <f>IF((A439&amp;L439&amp;M439)&lt;&gt;(Special[[#This Row],[No]]&amp;L440&amp;M440),1,IF(Special[[#This Row],[追加属性]]="",1,0))</f>
        <v>0</v>
      </c>
    </row>
    <row r="441" spans="1:29" x14ac:dyDescent="0.25">
      <c r="A441">
        <f>VLOOKUP(Special[[#This Row],[No用]],SetNo[[No.用]:[vlookup 用]],2,FALSE)</f>
        <v>164</v>
      </c>
      <c r="B441">
        <f>IF(ROW()=2,1,IF(A440&lt;&gt;Special[[#This Row],[No]],1,IF(Special[[#This Row],[枝番用]]=0,B440,B440+1)))</f>
        <v>1</v>
      </c>
      <c r="C441">
        <f>IF(ROW()=2,1,IF(Special[[#This Row],[枝番用]]=1,1,C440+1))</f>
        <v>1</v>
      </c>
      <c r="D441" s="1" t="s">
        <v>992</v>
      </c>
      <c r="E441" s="1" t="s">
        <v>30</v>
      </c>
      <c r="F441" s="1" t="s">
        <v>90</v>
      </c>
      <c r="G441" s="1" t="s">
        <v>31</v>
      </c>
      <c r="H441" s="1" t="s">
        <v>20</v>
      </c>
      <c r="I441" s="1" t="s">
        <v>71</v>
      </c>
      <c r="J441" s="1">
        <v>0</v>
      </c>
      <c r="K441" t="s">
        <v>248</v>
      </c>
      <c r="L441" s="1" t="s">
        <v>262</v>
      </c>
      <c r="M441" s="1" t="s">
        <v>173</v>
      </c>
      <c r="N441">
        <v>19</v>
      </c>
      <c r="O441">
        <v>0</v>
      </c>
      <c r="P441">
        <v>0</v>
      </c>
      <c r="Q441">
        <v>0</v>
      </c>
      <c r="R441" s="1"/>
      <c r="W441" s="14" t="s">
        <v>996</v>
      </c>
      <c r="X441">
        <v>0</v>
      </c>
      <c r="Z441" s="1"/>
      <c r="AA441" s="1"/>
      <c r="AB441" t="str">
        <f>Special[[#This Row],[服装]]&amp;Special[[#This Row],[名前]]&amp;Special[[#This Row],[レアリティ]]</f>
        <v>夏祭り2及川徹ICONIC</v>
      </c>
      <c r="AC441">
        <f>IF((A440&amp;L440&amp;M440)&lt;&gt;(Special[[#This Row],[No]]&amp;L441&amp;M441),1,IF(Special[[#This Row],[追加属性]]="",1,0))</f>
        <v>1</v>
      </c>
    </row>
    <row r="442" spans="1:29" x14ac:dyDescent="0.25">
      <c r="A442">
        <f>VLOOKUP(Special[[#This Row],[No用]],SetNo[[No.用]:[vlookup 用]],2,FALSE)</f>
        <v>164</v>
      </c>
      <c r="B442">
        <f>IF(ROW()=2,1,IF(A441&lt;&gt;Special[[#This Row],[No]],1,IF(Special[[#This Row],[枝番用]]=0,B441,B441+1)))</f>
        <v>2</v>
      </c>
      <c r="C442">
        <f>IF(ROW()=2,1,IF(Special[[#This Row],[枝番用]]=1,1,C441+1))</f>
        <v>1</v>
      </c>
      <c r="D442" s="1" t="s">
        <v>992</v>
      </c>
      <c r="E442" s="1" t="s">
        <v>30</v>
      </c>
      <c r="F442" s="1" t="s">
        <v>90</v>
      </c>
      <c r="G442" s="1" t="s">
        <v>31</v>
      </c>
      <c r="H442" s="1" t="s">
        <v>20</v>
      </c>
      <c r="I442" s="1" t="s">
        <v>71</v>
      </c>
      <c r="J442">
        <v>1</v>
      </c>
      <c r="K442" t="s">
        <v>248</v>
      </c>
      <c r="L442" s="1" t="s">
        <v>955</v>
      </c>
      <c r="M442" s="1" t="s">
        <v>178</v>
      </c>
      <c r="N442">
        <v>16</v>
      </c>
      <c r="O442">
        <v>0</v>
      </c>
      <c r="P442">
        <v>0</v>
      </c>
      <c r="Q442">
        <v>0</v>
      </c>
      <c r="R442" s="1"/>
      <c r="S442">
        <v>9.26</v>
      </c>
      <c r="T442">
        <v>56.3</v>
      </c>
      <c r="W442" s="1" t="s">
        <v>843</v>
      </c>
      <c r="X442">
        <v>1</v>
      </c>
      <c r="AB442" t="str">
        <f>Special[[#This Row],[服装]]&amp;Special[[#This Row],[名前]]&amp;Special[[#This Row],[レアリティ]]</f>
        <v>夏祭り2及川徹ICONIC</v>
      </c>
      <c r="AC442">
        <f>IF((A441&amp;L441&amp;M441)&lt;&gt;(Special[[#This Row],[No]]&amp;L442&amp;M442),1,IF(Special[[#This Row],[追加属性]]="",1,0))</f>
        <v>1</v>
      </c>
    </row>
    <row r="443" spans="1:29" x14ac:dyDescent="0.25">
      <c r="A443">
        <f>VLOOKUP(Special[[#This Row],[No用]],SetNo[[No.用]:[vlookup 用]],2,FALSE)</f>
        <v>164</v>
      </c>
      <c r="B443">
        <f>IF(ROW()=2,1,IF(A442&lt;&gt;Special[[#This Row],[No]],1,IF(Special[[#This Row],[枝番用]]=0,B442,B442+1)))</f>
        <v>3</v>
      </c>
      <c r="C443">
        <f>IF(ROW()=2,1,IF(Special[[#This Row],[枝番用]]=1,1,C442+1))</f>
        <v>1</v>
      </c>
      <c r="D443" s="1" t="s">
        <v>992</v>
      </c>
      <c r="E443" s="1" t="s">
        <v>30</v>
      </c>
      <c r="F443" s="1" t="s">
        <v>90</v>
      </c>
      <c r="G443" s="1" t="s">
        <v>31</v>
      </c>
      <c r="H443" s="1" t="s">
        <v>20</v>
      </c>
      <c r="I443" s="1" t="s">
        <v>71</v>
      </c>
      <c r="J443">
        <v>1</v>
      </c>
      <c r="K443" t="s">
        <v>248</v>
      </c>
      <c r="L443" s="1" t="s">
        <v>262</v>
      </c>
      <c r="M443" s="1" t="s">
        <v>224</v>
      </c>
      <c r="N443">
        <v>49</v>
      </c>
      <c r="O443">
        <v>0</v>
      </c>
      <c r="P443">
        <v>59</v>
      </c>
      <c r="Q443">
        <v>0</v>
      </c>
      <c r="R443" s="1"/>
      <c r="W443" s="14" t="s">
        <v>996</v>
      </c>
      <c r="X443">
        <v>0</v>
      </c>
      <c r="Y443" s="1" t="s">
        <v>592</v>
      </c>
      <c r="Z443" s="1" t="s">
        <v>1009</v>
      </c>
      <c r="AA443" s="1" t="s">
        <v>1293</v>
      </c>
      <c r="AB443" t="str">
        <f>Special[[#This Row],[服装]]&amp;Special[[#This Row],[名前]]&amp;Special[[#This Row],[レアリティ]]</f>
        <v>夏祭り2及川徹ICONIC</v>
      </c>
      <c r="AC443">
        <f>IF((A442&amp;L442&amp;M442)&lt;&gt;(Special[[#This Row],[No]]&amp;L443&amp;M443),1,IF(Special[[#This Row],[追加属性]]="",1,0))</f>
        <v>1</v>
      </c>
    </row>
    <row r="444" spans="1:29" x14ac:dyDescent="0.25">
      <c r="A444">
        <f>VLOOKUP(Special[[#This Row],[No用]],SetNo[[No.用]:[vlookup 用]],2,FALSE)</f>
        <v>164</v>
      </c>
      <c r="B444">
        <f>IF(ROW()=2,1,IF(A443&lt;&gt;Special[[#This Row],[No]],1,IF(Special[[#This Row],[枝番用]]=0,B443,B443+1)))</f>
        <v>3</v>
      </c>
      <c r="C444">
        <f>IF(ROW()=2,1,IF(Special[[#This Row],[枝番用]]=1,1,C443+1))</f>
        <v>2</v>
      </c>
      <c r="D444" s="1" t="s">
        <v>992</v>
      </c>
      <c r="E444" s="1" t="s">
        <v>30</v>
      </c>
      <c r="F444" s="1" t="s">
        <v>90</v>
      </c>
      <c r="G444" s="1" t="s">
        <v>31</v>
      </c>
      <c r="H444" s="1" t="s">
        <v>20</v>
      </c>
      <c r="I444" s="1" t="s">
        <v>71</v>
      </c>
      <c r="J444">
        <v>1</v>
      </c>
      <c r="K444" t="s">
        <v>248</v>
      </c>
      <c r="L444" s="1" t="s">
        <v>262</v>
      </c>
      <c r="M444" s="1" t="s">
        <v>224</v>
      </c>
      <c r="N444">
        <v>49</v>
      </c>
      <c r="O444">
        <v>0</v>
      </c>
      <c r="P444">
        <v>59</v>
      </c>
      <c r="Q444">
        <v>0</v>
      </c>
      <c r="R444" s="1" t="s">
        <v>180</v>
      </c>
      <c r="S444">
        <v>4.2</v>
      </c>
      <c r="T444">
        <v>25.76</v>
      </c>
      <c r="U444">
        <v>5.8</v>
      </c>
      <c r="V444">
        <v>35.200000000000003</v>
      </c>
      <c r="W444" s="1" t="s">
        <v>997</v>
      </c>
      <c r="X444">
        <v>1</v>
      </c>
      <c r="Y444" s="1" t="s">
        <v>592</v>
      </c>
      <c r="Z444" s="1" t="s">
        <v>1009</v>
      </c>
      <c r="AA444" s="1" t="s">
        <v>1293</v>
      </c>
      <c r="AB444" t="str">
        <f>Special[[#This Row],[服装]]&amp;Special[[#This Row],[名前]]&amp;Special[[#This Row],[レアリティ]]</f>
        <v>夏祭り2及川徹ICONIC</v>
      </c>
      <c r="AC444">
        <f>IF((A443&amp;L443&amp;M443)&lt;&gt;(Special[[#This Row],[No]]&amp;L444&amp;M444),1,IF(Special[[#This Row],[追加属性]]="",1,0))</f>
        <v>0</v>
      </c>
    </row>
    <row r="445" spans="1:29" x14ac:dyDescent="0.25">
      <c r="A445">
        <f>VLOOKUP(Special[[#This Row],[No用]],SetNo[[No.用]:[vlookup 用]],2,FALSE)</f>
        <v>165</v>
      </c>
      <c r="B445">
        <f>IF(ROW()=2,1,IF(A444&lt;&gt;Special[[#This Row],[No]],1,IF(Special[[#This Row],[枝番用]]=0,B444,B444+1)))</f>
        <v>1</v>
      </c>
      <c r="C445">
        <f>IF(ROW()=2,1,IF(Special[[#This Row],[枝番用]]=1,1,C444+1))</f>
        <v>1</v>
      </c>
      <c r="D445" s="1" t="s">
        <v>1445</v>
      </c>
      <c r="E445" s="1" t="s">
        <v>30</v>
      </c>
      <c r="F445" s="1" t="s">
        <v>28</v>
      </c>
      <c r="G445" s="1" t="s">
        <v>31</v>
      </c>
      <c r="H445" s="1" t="s">
        <v>20</v>
      </c>
      <c r="I445" s="1" t="s">
        <v>71</v>
      </c>
      <c r="J445" s="1">
        <v>0</v>
      </c>
      <c r="K445" t="s">
        <v>248</v>
      </c>
      <c r="L445" s="1" t="s">
        <v>191</v>
      </c>
      <c r="M445" s="1" t="s">
        <v>162</v>
      </c>
      <c r="N445">
        <v>13</v>
      </c>
      <c r="O445">
        <v>0</v>
      </c>
      <c r="P445">
        <v>0</v>
      </c>
      <c r="Q445">
        <v>0</v>
      </c>
      <c r="R445" s="7"/>
      <c r="W445" t="s">
        <v>1010</v>
      </c>
      <c r="X445">
        <v>0</v>
      </c>
      <c r="Y445" s="1"/>
      <c r="Z445" s="1"/>
      <c r="AA445" s="1"/>
      <c r="AB445" t="str">
        <f>Special[[#This Row],[服装]]&amp;Special[[#This Row],[名前]]&amp;Special[[#This Row],[レアリティ]]</f>
        <v>和装体験及川徹ICONIC</v>
      </c>
      <c r="AC445">
        <f>IF((A444&amp;L444&amp;M444)&lt;&gt;(Special[[#This Row],[No]]&amp;L445&amp;M445),1,IF(Special[[#This Row],[追加属性]]="",1,0))</f>
        <v>1</v>
      </c>
    </row>
    <row r="446" spans="1:29" x14ac:dyDescent="0.25">
      <c r="A446">
        <f>VLOOKUP(Special[[#This Row],[No用]],SetNo[[No.用]:[vlookup 用]],2,FALSE)</f>
        <v>165</v>
      </c>
      <c r="B446">
        <f>IF(ROW()=2,1,IF(A445&lt;&gt;Special[[#This Row],[No]],1,IF(Special[[#This Row],[枝番用]]=0,B445,B445+1)))</f>
        <v>2</v>
      </c>
      <c r="C446">
        <f>IF(ROW()=2,1,IF(Special[[#This Row],[枝番用]]=1,1,C445+1))</f>
        <v>1</v>
      </c>
      <c r="D446" s="1" t="s">
        <v>1445</v>
      </c>
      <c r="E446" s="1" t="s">
        <v>30</v>
      </c>
      <c r="F446" s="1" t="s">
        <v>28</v>
      </c>
      <c r="G446" s="1" t="s">
        <v>31</v>
      </c>
      <c r="H446" s="1" t="s">
        <v>20</v>
      </c>
      <c r="I446" s="1" t="s">
        <v>71</v>
      </c>
      <c r="J446">
        <v>1</v>
      </c>
      <c r="K446" t="s">
        <v>248</v>
      </c>
      <c r="L446" s="1" t="s">
        <v>955</v>
      </c>
      <c r="M446" s="1" t="s">
        <v>173</v>
      </c>
      <c r="N446">
        <v>19</v>
      </c>
      <c r="O446">
        <v>0</v>
      </c>
      <c r="P446">
        <v>0</v>
      </c>
      <c r="Q446">
        <v>0</v>
      </c>
      <c r="R446" s="1"/>
      <c r="S446">
        <v>11.49</v>
      </c>
      <c r="T446">
        <v>70.290000000000006</v>
      </c>
      <c r="U446">
        <v>0</v>
      </c>
      <c r="V446">
        <v>0</v>
      </c>
      <c r="W446" s="1" t="s">
        <v>843</v>
      </c>
      <c r="X446">
        <v>1</v>
      </c>
      <c r="Y446" s="1"/>
      <c r="Z446" s="1"/>
      <c r="AA446" s="1"/>
      <c r="AB446" t="str">
        <f>Special[[#This Row],[服装]]&amp;Special[[#This Row],[名前]]&amp;Special[[#This Row],[レアリティ]]</f>
        <v>和装体験及川徹ICONIC</v>
      </c>
      <c r="AC446">
        <f>IF((A445&amp;L445&amp;M445)&lt;&gt;(Special[[#This Row],[No]]&amp;L446&amp;M446),1,IF(Special[[#This Row],[追加属性]]="",1,0))</f>
        <v>1</v>
      </c>
    </row>
    <row r="447" spans="1:29" x14ac:dyDescent="0.25">
      <c r="A447">
        <f>VLOOKUP(Special[[#This Row],[No用]],SetNo[[No.用]:[vlookup 用]],2,FALSE)</f>
        <v>165</v>
      </c>
      <c r="B447">
        <f>IF(ROW()=2,1,IF(A446&lt;&gt;Special[[#This Row],[No]],1,IF(Special[[#This Row],[枝番用]]=0,B446,B446+1)))</f>
        <v>3</v>
      </c>
      <c r="C447">
        <f>IF(ROW()=2,1,IF(Special[[#This Row],[枝番用]]=1,1,C446+1))</f>
        <v>1</v>
      </c>
      <c r="D447" s="1" t="s">
        <v>1445</v>
      </c>
      <c r="E447" s="1" t="s">
        <v>30</v>
      </c>
      <c r="F447" s="1" t="s">
        <v>28</v>
      </c>
      <c r="G447" s="1" t="s">
        <v>31</v>
      </c>
      <c r="H447" s="1" t="s">
        <v>20</v>
      </c>
      <c r="I447" s="1" t="s">
        <v>71</v>
      </c>
      <c r="J447">
        <v>1</v>
      </c>
      <c r="K447" t="s">
        <v>248</v>
      </c>
      <c r="L447" s="1" t="s">
        <v>765</v>
      </c>
      <c r="M447" s="1" t="s">
        <v>224</v>
      </c>
      <c r="N447">
        <v>49</v>
      </c>
      <c r="O447">
        <v>0</v>
      </c>
      <c r="P447">
        <v>59</v>
      </c>
      <c r="Q447">
        <v>0</v>
      </c>
      <c r="R447" s="1"/>
      <c r="S447">
        <v>2.5</v>
      </c>
      <c r="T447">
        <v>15.24</v>
      </c>
      <c r="U447">
        <v>4.2</v>
      </c>
      <c r="V447">
        <v>25.76</v>
      </c>
      <c r="W447" s="1" t="s">
        <v>851</v>
      </c>
      <c r="X447">
        <v>2</v>
      </c>
      <c r="Y447" s="1"/>
      <c r="Z447" s="1"/>
      <c r="AA447" s="1" t="s">
        <v>1285</v>
      </c>
      <c r="AB447" t="str">
        <f>Special[[#This Row],[服装]]&amp;Special[[#This Row],[名前]]&amp;Special[[#This Row],[レアリティ]]</f>
        <v>和装体験及川徹ICONIC</v>
      </c>
      <c r="AC447">
        <f>IF((A446&amp;L446&amp;M446)&lt;&gt;(Special[[#This Row],[No]]&amp;L447&amp;M447),1,IF(Special[[#This Row],[追加属性]]="",1,0))</f>
        <v>1</v>
      </c>
    </row>
    <row r="448" spans="1:29" x14ac:dyDescent="0.25">
      <c r="A448">
        <f>VLOOKUP(Special[[#This Row],[No用]],SetNo[[No.用]:[vlookup 用]],2,FALSE)</f>
        <v>166</v>
      </c>
      <c r="B448">
        <f>IF(ROW()=2,1,IF(A447&lt;&gt;Special[[#This Row],[No]],1,IF(Special[[#This Row],[枝番用]]=0,B447,B447+1)))</f>
        <v>1</v>
      </c>
      <c r="C448">
        <f>IF(ROW()=2,1,IF(Special[[#This Row],[枝番用]]=1,1,C447+1))</f>
        <v>1</v>
      </c>
      <c r="D448" s="1" t="s">
        <v>1559</v>
      </c>
      <c r="E448" s="1" t="s">
        <v>30</v>
      </c>
      <c r="F448" s="1" t="s">
        <v>73</v>
      </c>
      <c r="G448" s="1" t="s">
        <v>31</v>
      </c>
      <c r="H448" s="1" t="s">
        <v>20</v>
      </c>
      <c r="I448" s="1" t="s">
        <v>71</v>
      </c>
      <c r="J448" s="1">
        <v>0</v>
      </c>
      <c r="K448" t="s">
        <v>248</v>
      </c>
      <c r="L448" s="1" t="s">
        <v>262</v>
      </c>
      <c r="M448" s="1" t="s">
        <v>173</v>
      </c>
      <c r="N448">
        <v>20</v>
      </c>
      <c r="O448">
        <v>0</v>
      </c>
      <c r="P448">
        <v>0</v>
      </c>
      <c r="Q448">
        <v>0</v>
      </c>
      <c r="R448" s="7"/>
      <c r="W448" s="14" t="s">
        <v>996</v>
      </c>
      <c r="X448">
        <v>0</v>
      </c>
      <c r="Y448" s="1"/>
      <c r="Z448" s="1"/>
      <c r="AA448" s="1"/>
      <c r="AB448" t="str">
        <f>Special[[#This Row],[服装]]&amp;Special[[#This Row],[名前]]&amp;Special[[#This Row],[レアリティ]]</f>
        <v>格ゲー及川徹ICONIC</v>
      </c>
      <c r="AC448">
        <f>IF((A447&amp;L447&amp;M447)&lt;&gt;(Special[[#This Row],[No]]&amp;L448&amp;M448),1,IF(Special[[#This Row],[追加属性]]="",1,0))</f>
        <v>1</v>
      </c>
    </row>
    <row r="449" spans="1:29" x14ac:dyDescent="0.25">
      <c r="A449">
        <f>VLOOKUP(Special[[#This Row],[No用]],SetNo[[No.用]:[vlookup 用]],2,FALSE)</f>
        <v>166</v>
      </c>
      <c r="B449">
        <f>IF(ROW()=2,1,IF(A448&lt;&gt;Special[[#This Row],[No]],1,IF(Special[[#This Row],[枝番用]]=0,B448,B448+1)))</f>
        <v>2</v>
      </c>
      <c r="C449">
        <f>IF(ROW()=2,1,IF(Special[[#This Row],[枝番用]]=1,1,C448+1))</f>
        <v>1</v>
      </c>
      <c r="D449" s="1" t="s">
        <v>1559</v>
      </c>
      <c r="E449" s="1" t="s">
        <v>30</v>
      </c>
      <c r="F449" s="1" t="s">
        <v>73</v>
      </c>
      <c r="G449" s="1" t="s">
        <v>31</v>
      </c>
      <c r="H449" s="1" t="s">
        <v>20</v>
      </c>
      <c r="I449" s="1" t="s">
        <v>71</v>
      </c>
      <c r="J449">
        <v>1</v>
      </c>
      <c r="K449" t="s">
        <v>248</v>
      </c>
      <c r="L449" s="1" t="s">
        <v>955</v>
      </c>
      <c r="M449" s="1" t="s">
        <v>173</v>
      </c>
      <c r="N449">
        <v>20</v>
      </c>
      <c r="O449">
        <v>0</v>
      </c>
      <c r="P449">
        <v>0</v>
      </c>
      <c r="Q449">
        <v>0</v>
      </c>
      <c r="R449" s="1"/>
      <c r="S449">
        <v>11.49</v>
      </c>
      <c r="T449">
        <v>70.290000000000006</v>
      </c>
      <c r="U449">
        <v>0</v>
      </c>
      <c r="V449">
        <v>0</v>
      </c>
      <c r="W449" s="1" t="s">
        <v>837</v>
      </c>
      <c r="X449">
        <v>1</v>
      </c>
      <c r="Y449" s="1"/>
      <c r="Z449" s="1"/>
      <c r="AA449" s="1"/>
      <c r="AB449" t="str">
        <f>Special[[#This Row],[服装]]&amp;Special[[#This Row],[名前]]&amp;Special[[#This Row],[レアリティ]]</f>
        <v>格ゲー及川徹ICONIC</v>
      </c>
      <c r="AC449">
        <f>IF((A448&amp;L448&amp;M448)&lt;&gt;(Special[[#This Row],[No]]&amp;L449&amp;M449),1,IF(Special[[#This Row],[追加属性]]="",1,0))</f>
        <v>1</v>
      </c>
    </row>
    <row r="450" spans="1:29" x14ac:dyDescent="0.25">
      <c r="A450">
        <f>VLOOKUP(Special[[#This Row],[No用]],SetNo[[No.用]:[vlookup 用]],2,FALSE)</f>
        <v>166</v>
      </c>
      <c r="B450">
        <f>IF(ROW()=2,1,IF(A449&lt;&gt;Special[[#This Row],[No]],1,IF(Special[[#This Row],[枝番用]]=0,B449,B449+1)))</f>
        <v>2</v>
      </c>
      <c r="C450">
        <f>IF(ROW()=2,1,IF(Special[[#This Row],[枝番用]]=1,1,C449+1))</f>
        <v>2</v>
      </c>
      <c r="D450" s="1" t="s">
        <v>1559</v>
      </c>
      <c r="E450" s="1" t="s">
        <v>30</v>
      </c>
      <c r="F450" s="1" t="s">
        <v>73</v>
      </c>
      <c r="G450" s="1" t="s">
        <v>31</v>
      </c>
      <c r="H450" s="1" t="s">
        <v>20</v>
      </c>
      <c r="I450" s="1" t="s">
        <v>71</v>
      </c>
      <c r="J450">
        <v>1</v>
      </c>
      <c r="K450" t="s">
        <v>248</v>
      </c>
      <c r="L450" s="1" t="s">
        <v>955</v>
      </c>
      <c r="M450" s="1" t="s">
        <v>173</v>
      </c>
      <c r="N450">
        <v>20</v>
      </c>
      <c r="O450">
        <v>0</v>
      </c>
      <c r="P450">
        <v>0</v>
      </c>
      <c r="Q450">
        <v>0</v>
      </c>
      <c r="R450" s="1" t="s">
        <v>1561</v>
      </c>
      <c r="S450">
        <v>0</v>
      </c>
      <c r="T450">
        <v>0</v>
      </c>
      <c r="U450">
        <v>0</v>
      </c>
      <c r="V450">
        <v>0</v>
      </c>
      <c r="W450" s="1" t="s">
        <v>837</v>
      </c>
      <c r="X450">
        <v>1</v>
      </c>
      <c r="Y450" s="1"/>
      <c r="Z450" s="1" t="s">
        <v>1562</v>
      </c>
      <c r="AA450" s="1"/>
      <c r="AB450" t="str">
        <f>Special[[#This Row],[服装]]&amp;Special[[#This Row],[名前]]&amp;Special[[#This Row],[レアリティ]]</f>
        <v>格ゲー及川徹ICONIC</v>
      </c>
      <c r="AC450">
        <f>IF((A449&amp;L449&amp;M449)&lt;&gt;(Special[[#This Row],[No]]&amp;L450&amp;M450),1,IF(Special[[#This Row],[追加属性]]="",1,0))</f>
        <v>0</v>
      </c>
    </row>
    <row r="451" spans="1:29" x14ac:dyDescent="0.25">
      <c r="A451">
        <f>VLOOKUP(Special[[#This Row],[No用]],SetNo[[No.用]:[vlookup 用]],2,FALSE)</f>
        <v>166</v>
      </c>
      <c r="B451">
        <f>IF(ROW()=2,1,IF(A450&lt;&gt;Special[[#This Row],[No]],1,IF(Special[[#This Row],[枝番用]]=0,B450,B450+1)))</f>
        <v>3</v>
      </c>
      <c r="C451">
        <f>IF(ROW()=2,1,IF(Special[[#This Row],[枝番用]]=1,1,C450+1))</f>
        <v>1</v>
      </c>
      <c r="D451" s="1" t="s">
        <v>1559</v>
      </c>
      <c r="E451" s="1" t="s">
        <v>30</v>
      </c>
      <c r="F451" s="1" t="s">
        <v>73</v>
      </c>
      <c r="G451" s="1" t="s">
        <v>31</v>
      </c>
      <c r="H451" s="1" t="s">
        <v>20</v>
      </c>
      <c r="I451" s="1" t="s">
        <v>71</v>
      </c>
      <c r="J451">
        <v>1</v>
      </c>
      <c r="K451" t="s">
        <v>248</v>
      </c>
      <c r="L451" s="1" t="s">
        <v>262</v>
      </c>
      <c r="M451" s="1" t="s">
        <v>224</v>
      </c>
      <c r="N451">
        <v>50</v>
      </c>
      <c r="O451">
        <v>0</v>
      </c>
      <c r="P451">
        <v>60</v>
      </c>
      <c r="Q451">
        <v>0</v>
      </c>
      <c r="R451" s="1"/>
      <c r="W451" s="14" t="s">
        <v>996</v>
      </c>
      <c r="X451">
        <v>0</v>
      </c>
      <c r="Y451" s="1" t="s">
        <v>592</v>
      </c>
      <c r="Z451" s="1" t="s">
        <v>1009</v>
      </c>
      <c r="AA451" s="1" t="s">
        <v>1293</v>
      </c>
      <c r="AB451" t="str">
        <f>Special[[#This Row],[服装]]&amp;Special[[#This Row],[名前]]&amp;Special[[#This Row],[レアリティ]]</f>
        <v>格ゲー及川徹ICONIC</v>
      </c>
      <c r="AC451">
        <f>IF((A450&amp;L450&amp;M450)&lt;&gt;(Special[[#This Row],[No]]&amp;L451&amp;M451),1,IF(Special[[#This Row],[追加属性]]="",1,0))</f>
        <v>1</v>
      </c>
    </row>
    <row r="452" spans="1:29" x14ac:dyDescent="0.25">
      <c r="A452">
        <f>VLOOKUP(Special[[#This Row],[No用]],SetNo[[No.用]:[vlookup 用]],2,FALSE)</f>
        <v>166</v>
      </c>
      <c r="B452">
        <f>IF(ROW()=2,1,IF(A451&lt;&gt;Special[[#This Row],[No]],1,IF(Special[[#This Row],[枝番用]]=0,B451,B451+1)))</f>
        <v>3</v>
      </c>
      <c r="C452">
        <f>IF(ROW()=2,1,IF(Special[[#This Row],[枝番用]]=1,1,C451+1))</f>
        <v>2</v>
      </c>
      <c r="D452" s="1" t="s">
        <v>1559</v>
      </c>
      <c r="E452" s="1" t="s">
        <v>30</v>
      </c>
      <c r="F452" s="1" t="s">
        <v>73</v>
      </c>
      <c r="G452" s="1" t="s">
        <v>31</v>
      </c>
      <c r="H452" s="1" t="s">
        <v>20</v>
      </c>
      <c r="I452" s="1" t="s">
        <v>71</v>
      </c>
      <c r="J452">
        <v>1</v>
      </c>
      <c r="K452" t="s">
        <v>248</v>
      </c>
      <c r="L452" s="1" t="s">
        <v>262</v>
      </c>
      <c r="M452" s="1" t="s">
        <v>224</v>
      </c>
      <c r="N452">
        <v>50</v>
      </c>
      <c r="O452">
        <v>0</v>
      </c>
      <c r="P452">
        <v>60</v>
      </c>
      <c r="Q452">
        <v>0</v>
      </c>
      <c r="R452" s="1" t="s">
        <v>180</v>
      </c>
      <c r="S452">
        <v>4.2</v>
      </c>
      <c r="T452">
        <v>25.76</v>
      </c>
      <c r="U452">
        <v>5.8</v>
      </c>
      <c r="V452">
        <v>35.200000000000003</v>
      </c>
      <c r="W452" s="14" t="s">
        <v>997</v>
      </c>
      <c r="X452">
        <v>0</v>
      </c>
      <c r="Y452" s="1" t="s">
        <v>592</v>
      </c>
      <c r="Z452" s="1" t="s">
        <v>1009</v>
      </c>
      <c r="AA452" s="1" t="s">
        <v>1293</v>
      </c>
      <c r="AB452" t="str">
        <f>Special[[#This Row],[服装]]&amp;Special[[#This Row],[名前]]&amp;Special[[#This Row],[レアリティ]]</f>
        <v>格ゲー及川徹ICONIC</v>
      </c>
      <c r="AC452">
        <f>IF((A451&amp;L451&amp;M451)&lt;&gt;(Special[[#This Row],[No]]&amp;L452&amp;M452),1,IF(Special[[#This Row],[追加属性]]="",1,0))</f>
        <v>0</v>
      </c>
    </row>
    <row r="453" spans="1:29" x14ac:dyDescent="0.25">
      <c r="A453">
        <f>VLOOKUP(Special[[#This Row],[No用]],SetNo[[No.用]:[vlookup 用]],2,FALSE)</f>
        <v>166</v>
      </c>
      <c r="B453">
        <f>IF(ROW()=2,1,IF(A452&lt;&gt;Special[[#This Row],[No]],1,IF(Special[[#This Row],[枝番用]]=0,B452,B452+1)))</f>
        <v>4</v>
      </c>
      <c r="C453">
        <f>IF(ROW()=2,1,IF(Special[[#This Row],[枝番用]]=1,1,C452+1))</f>
        <v>1</v>
      </c>
      <c r="D453" s="1" t="s">
        <v>1559</v>
      </c>
      <c r="E453" s="1" t="s">
        <v>30</v>
      </c>
      <c r="F453" s="1" t="s">
        <v>73</v>
      </c>
      <c r="G453" s="1" t="s">
        <v>31</v>
      </c>
      <c r="H453" s="1" t="s">
        <v>20</v>
      </c>
      <c r="I453" s="1" t="s">
        <v>71</v>
      </c>
      <c r="J453">
        <v>1</v>
      </c>
      <c r="K453" t="s">
        <v>248</v>
      </c>
      <c r="L453" s="1" t="s">
        <v>180</v>
      </c>
      <c r="M453" s="1" t="s">
        <v>224</v>
      </c>
      <c r="N453">
        <v>50</v>
      </c>
      <c r="O453">
        <v>0</v>
      </c>
      <c r="P453">
        <v>60</v>
      </c>
      <c r="Q453">
        <v>0</v>
      </c>
      <c r="R453" s="1"/>
      <c r="S453">
        <v>4.2</v>
      </c>
      <c r="T453">
        <v>25.76</v>
      </c>
      <c r="U453">
        <v>5.8</v>
      </c>
      <c r="V453">
        <v>35.200000000000003</v>
      </c>
      <c r="W453" s="1" t="s">
        <v>851</v>
      </c>
      <c r="X453">
        <v>2</v>
      </c>
      <c r="Y453" s="1"/>
      <c r="Z453" s="1"/>
      <c r="AA453" s="1" t="s">
        <v>1672</v>
      </c>
      <c r="AB453" t="str">
        <f>Special[[#This Row],[服装]]&amp;Special[[#This Row],[名前]]&amp;Special[[#This Row],[レアリティ]]</f>
        <v>格ゲー及川徹ICONIC</v>
      </c>
      <c r="AC453">
        <f>IF((A452&amp;L452&amp;M452)&lt;&gt;(Special[[#This Row],[No]]&amp;L453&amp;M453),1,IF(Special[[#This Row],[追加属性]]="",1,0))</f>
        <v>1</v>
      </c>
    </row>
    <row r="454" spans="1:29" x14ac:dyDescent="0.25">
      <c r="A454">
        <f>VLOOKUP(Special[[#This Row],[No用]],SetNo[[No.用]:[vlookup 用]],2,FALSE)</f>
        <v>166</v>
      </c>
      <c r="B454">
        <f>IF(ROW()=2,1,IF(A453&lt;&gt;Special[[#This Row],[No]],1,IF(Special[[#This Row],[枝番用]]=0,B453,B453+1)))</f>
        <v>4</v>
      </c>
      <c r="C454">
        <f>IF(ROW()=2,1,IF(Special[[#This Row],[枝番用]]=1,1,C453+1))</f>
        <v>2</v>
      </c>
      <c r="D454" s="1" t="s">
        <v>1559</v>
      </c>
      <c r="E454" s="1" t="s">
        <v>30</v>
      </c>
      <c r="F454" s="1" t="s">
        <v>73</v>
      </c>
      <c r="G454" s="1" t="s">
        <v>31</v>
      </c>
      <c r="H454" s="1" t="s">
        <v>20</v>
      </c>
      <c r="I454" s="1" t="s">
        <v>71</v>
      </c>
      <c r="J454">
        <v>1</v>
      </c>
      <c r="K454" t="s">
        <v>248</v>
      </c>
      <c r="L454" s="1" t="s">
        <v>180</v>
      </c>
      <c r="M454" s="1" t="s">
        <v>224</v>
      </c>
      <c r="N454">
        <v>50</v>
      </c>
      <c r="O454">
        <v>0</v>
      </c>
      <c r="P454">
        <v>60</v>
      </c>
      <c r="Q454">
        <v>0</v>
      </c>
      <c r="R454" s="1" t="s">
        <v>591</v>
      </c>
      <c r="S454">
        <v>3.35</v>
      </c>
      <c r="T454">
        <v>20.010000000000002</v>
      </c>
      <c r="U454">
        <v>5</v>
      </c>
      <c r="V454">
        <v>30.48</v>
      </c>
      <c r="W454" s="1" t="s">
        <v>849</v>
      </c>
      <c r="X454">
        <v>2</v>
      </c>
      <c r="Y454" s="1"/>
      <c r="Z454" s="1"/>
      <c r="AA454" s="1" t="s">
        <v>1672</v>
      </c>
      <c r="AB454" t="str">
        <f>Special[[#This Row],[服装]]&amp;Special[[#This Row],[名前]]&amp;Special[[#This Row],[レアリティ]]</f>
        <v>格ゲー及川徹ICONIC</v>
      </c>
      <c r="AC454">
        <f>IF((A453&amp;L453&amp;M453)&lt;&gt;(Special[[#This Row],[No]]&amp;L454&amp;M454),1,IF(Special[[#This Row],[追加属性]]="",1,0))</f>
        <v>0</v>
      </c>
    </row>
    <row r="455" spans="1:29" x14ac:dyDescent="0.25">
      <c r="A455">
        <f>VLOOKUP(Special[[#This Row],[No用]],SetNo[[No.用]:[vlookup 用]],2,FALSE)</f>
        <v>167</v>
      </c>
      <c r="B455">
        <f>IF(ROW()=2,1,IF(A454&lt;&gt;Special[[#This Row],[No]],1,IF(Special[[#This Row],[枝番用]]=0,B454,B454+1)))</f>
        <v>1</v>
      </c>
      <c r="C455">
        <f>IF(ROW()=2,1,IF(Special[[#This Row],[枝番用]]=1,1,C454+1))</f>
        <v>1</v>
      </c>
      <c r="D455" t="s">
        <v>205</v>
      </c>
      <c r="E455" t="s">
        <v>32</v>
      </c>
      <c r="F455" t="s">
        <v>28</v>
      </c>
      <c r="G455" t="s">
        <v>25</v>
      </c>
      <c r="H455" t="s">
        <v>20</v>
      </c>
      <c r="I455" t="s">
        <v>71</v>
      </c>
      <c r="J455" s="1">
        <v>0</v>
      </c>
      <c r="K455" t="s">
        <v>248</v>
      </c>
      <c r="L455" s="1" t="s">
        <v>191</v>
      </c>
      <c r="M455" s="1" t="s">
        <v>162</v>
      </c>
      <c r="N455">
        <v>13</v>
      </c>
      <c r="O455">
        <v>0</v>
      </c>
      <c r="P455">
        <v>0</v>
      </c>
      <c r="Q455">
        <v>0</v>
      </c>
      <c r="W455" t="s">
        <v>1010</v>
      </c>
      <c r="X455">
        <v>0</v>
      </c>
      <c r="AB455" t="str">
        <f>Special[[#This Row],[服装]]&amp;Special[[#This Row],[名前]]&amp;Special[[#This Row],[レアリティ]]</f>
        <v>ユニフォーム岩泉一ICONIC</v>
      </c>
      <c r="AC455">
        <f>IF((A440&amp;L440&amp;M440)&lt;&gt;(Special[[#This Row],[No]]&amp;L455&amp;M455),1,IF(Special[[#This Row],[追加属性]]="",1,0))</f>
        <v>1</v>
      </c>
    </row>
    <row r="456" spans="1:29" x14ac:dyDescent="0.25">
      <c r="A456">
        <f>VLOOKUP(Special[[#This Row],[No用]],SetNo[[No.用]:[vlookup 用]],2,FALSE)</f>
        <v>167</v>
      </c>
      <c r="B456">
        <f>IF(ROW()=2,1,IF(A455&lt;&gt;Special[[#This Row],[No]],1,IF(Special[[#This Row],[枝番用]]=0,B455,B455+1)))</f>
        <v>2</v>
      </c>
      <c r="C456">
        <f>IF(ROW()=2,1,IF(Special[[#This Row],[枝番用]]=1,1,C455+1))</f>
        <v>1</v>
      </c>
      <c r="D456" t="s">
        <v>205</v>
      </c>
      <c r="E456" t="s">
        <v>32</v>
      </c>
      <c r="F456" t="s">
        <v>28</v>
      </c>
      <c r="G456" t="s">
        <v>25</v>
      </c>
      <c r="H456" t="s">
        <v>20</v>
      </c>
      <c r="I456" t="s">
        <v>71</v>
      </c>
      <c r="J456">
        <v>1</v>
      </c>
      <c r="K456" t="s">
        <v>248</v>
      </c>
      <c r="L456" s="1" t="s">
        <v>586</v>
      </c>
      <c r="M456" s="1" t="s">
        <v>224</v>
      </c>
      <c r="N456">
        <v>47</v>
      </c>
      <c r="O456">
        <v>0</v>
      </c>
      <c r="P456">
        <v>57</v>
      </c>
      <c r="Q456">
        <v>0</v>
      </c>
      <c r="S456">
        <v>3.35</v>
      </c>
      <c r="T456">
        <v>33.729999999999997</v>
      </c>
      <c r="U456">
        <v>5</v>
      </c>
      <c r="V456">
        <v>50.08</v>
      </c>
      <c r="W456" s="1" t="s">
        <v>898</v>
      </c>
      <c r="X456">
        <v>1</v>
      </c>
      <c r="AA456" s="1" t="s">
        <v>1271</v>
      </c>
      <c r="AB456" t="str">
        <f>Special[[#This Row],[服装]]&amp;Special[[#This Row],[名前]]&amp;Special[[#This Row],[レアリティ]]</f>
        <v>ユニフォーム岩泉一ICONIC</v>
      </c>
      <c r="AC456">
        <f>IF((A455&amp;L455&amp;M455)&lt;&gt;(Special[[#This Row],[No]]&amp;L456&amp;M456),1,IF(Special[[#This Row],[追加属性]]="",1,0))</f>
        <v>1</v>
      </c>
    </row>
    <row r="457" spans="1:29" x14ac:dyDescent="0.25">
      <c r="A457">
        <f>VLOOKUP(Special[[#This Row],[No用]],SetNo[[No.用]:[vlookup 用]],2,FALSE)</f>
        <v>168</v>
      </c>
      <c r="B457">
        <f>IF(ROW()=2,1,IF(A456&lt;&gt;Special[[#This Row],[No]],1,IF(Special[[#This Row],[枝番用]]=0,B456,B456+1)))</f>
        <v>1</v>
      </c>
      <c r="C457">
        <f>IF(ROW()=2,1,IF(Special[[#This Row],[枝番用]]=1,1,C456+1))</f>
        <v>1</v>
      </c>
      <c r="D457" t="s">
        <v>117</v>
      </c>
      <c r="E457" t="s">
        <v>32</v>
      </c>
      <c r="F457" t="s">
        <v>23</v>
      </c>
      <c r="G457" t="s">
        <v>25</v>
      </c>
      <c r="H457" t="s">
        <v>20</v>
      </c>
      <c r="I457" t="s">
        <v>71</v>
      </c>
      <c r="J457" s="1">
        <v>0</v>
      </c>
      <c r="K457" t="s">
        <v>248</v>
      </c>
      <c r="L457" s="1" t="s">
        <v>191</v>
      </c>
      <c r="M457" s="1" t="s">
        <v>162</v>
      </c>
      <c r="N457">
        <v>13</v>
      </c>
      <c r="O457">
        <v>0</v>
      </c>
      <c r="P457">
        <v>0</v>
      </c>
      <c r="Q457">
        <v>0</v>
      </c>
      <c r="W457" t="s">
        <v>1010</v>
      </c>
      <c r="X457">
        <v>0</v>
      </c>
      <c r="AB457" t="str">
        <f>Special[[#This Row],[服装]]&amp;Special[[#This Row],[名前]]&amp;Special[[#This Row],[レアリティ]]</f>
        <v>プール掃除岩泉一ICONIC</v>
      </c>
      <c r="AC457">
        <f>IF((A456&amp;L456&amp;M456)&lt;&gt;(Special[[#This Row],[No]]&amp;L457&amp;M457),1,IF(Special[[#This Row],[追加属性]]="",1,0))</f>
        <v>1</v>
      </c>
    </row>
    <row r="458" spans="1:29" x14ac:dyDescent="0.25">
      <c r="A458">
        <f>VLOOKUP(Special[[#This Row],[No用]],SetNo[[No.用]:[vlookup 用]],2,FALSE)</f>
        <v>168</v>
      </c>
      <c r="B458">
        <f>IF(ROW()=2,1,IF(A457&lt;&gt;Special[[#This Row],[No]],1,IF(Special[[#This Row],[枝番用]]=0,B457,B457+1)))</f>
        <v>2</v>
      </c>
      <c r="C458">
        <f>IF(ROW()=2,1,IF(Special[[#This Row],[枝番用]]=1,1,C457+1))</f>
        <v>1</v>
      </c>
      <c r="D458" t="s">
        <v>117</v>
      </c>
      <c r="E458" t="s">
        <v>32</v>
      </c>
      <c r="F458" t="s">
        <v>23</v>
      </c>
      <c r="G458" t="s">
        <v>25</v>
      </c>
      <c r="H458" t="s">
        <v>20</v>
      </c>
      <c r="I458" t="s">
        <v>71</v>
      </c>
      <c r="J458">
        <v>1</v>
      </c>
      <c r="K458" t="s">
        <v>248</v>
      </c>
      <c r="L458" s="1" t="s">
        <v>591</v>
      </c>
      <c r="M458" s="1" t="s">
        <v>224</v>
      </c>
      <c r="N458">
        <v>47</v>
      </c>
      <c r="O458">
        <v>0</v>
      </c>
      <c r="P458">
        <v>57</v>
      </c>
      <c r="Q458">
        <v>0</v>
      </c>
      <c r="S458">
        <v>3.35</v>
      </c>
      <c r="T458">
        <v>33.729999999999997</v>
      </c>
      <c r="U458">
        <v>5</v>
      </c>
      <c r="V458">
        <v>50.08</v>
      </c>
      <c r="W458" s="1" t="s">
        <v>837</v>
      </c>
      <c r="X458">
        <v>2</v>
      </c>
      <c r="AA458" s="1" t="s">
        <v>1272</v>
      </c>
      <c r="AB458" t="str">
        <f>Special[[#This Row],[服装]]&amp;Special[[#This Row],[名前]]&amp;Special[[#This Row],[レアリティ]]</f>
        <v>プール掃除岩泉一ICONIC</v>
      </c>
      <c r="AC458">
        <f>IF((A457&amp;L457&amp;M457)&lt;&gt;(Special[[#This Row],[No]]&amp;L458&amp;M458),1,IF(Special[[#This Row],[追加属性]]="",1,0))</f>
        <v>1</v>
      </c>
    </row>
    <row r="459" spans="1:29" x14ac:dyDescent="0.25">
      <c r="A459">
        <f>VLOOKUP(Special[[#This Row],[No用]],SetNo[[No.用]:[vlookup 用]],2,FALSE)</f>
        <v>169</v>
      </c>
      <c r="B459">
        <f>IF(ROW()=2,1,IF(A458&lt;&gt;Special[[#This Row],[No]],1,IF(Special[[#This Row],[枝番用]]=0,B458,B458+1)))</f>
        <v>1</v>
      </c>
      <c r="C459">
        <f>IF(ROW()=2,1,IF(Special[[#This Row],[枝番用]]=1,1,C458+1))</f>
        <v>1</v>
      </c>
      <c r="D459" s="1" t="s">
        <v>149</v>
      </c>
      <c r="E459" t="s">
        <v>32</v>
      </c>
      <c r="F459" s="1" t="s">
        <v>90</v>
      </c>
      <c r="G459" t="s">
        <v>25</v>
      </c>
      <c r="H459" t="s">
        <v>20</v>
      </c>
      <c r="I459" t="s">
        <v>71</v>
      </c>
      <c r="J459" s="1">
        <v>0</v>
      </c>
      <c r="K459" t="s">
        <v>248</v>
      </c>
      <c r="L459" s="1" t="s">
        <v>191</v>
      </c>
      <c r="M459" s="1" t="s">
        <v>162</v>
      </c>
      <c r="N459">
        <v>13</v>
      </c>
      <c r="O459">
        <v>0</v>
      </c>
      <c r="P459">
        <v>0</v>
      </c>
      <c r="Q459">
        <v>0</v>
      </c>
      <c r="W459" t="s">
        <v>1010</v>
      </c>
      <c r="X459">
        <v>0</v>
      </c>
      <c r="AB459" t="str">
        <f>Special[[#This Row],[服装]]&amp;Special[[#This Row],[名前]]&amp;Special[[#This Row],[レアリティ]]</f>
        <v>制服岩泉一ICONIC</v>
      </c>
      <c r="AC459">
        <f>IF((A458&amp;L458&amp;M458)&lt;&gt;(Special[[#This Row],[No]]&amp;L459&amp;M459),1,IF(Special[[#This Row],[追加属性]]="",1,0))</f>
        <v>1</v>
      </c>
    </row>
    <row r="460" spans="1:29" x14ac:dyDescent="0.25">
      <c r="A460">
        <f>VLOOKUP(Special[[#This Row],[No用]],SetNo[[No.用]:[vlookup 用]],2,FALSE)</f>
        <v>169</v>
      </c>
      <c r="B460">
        <f>IF(ROW()=2,1,IF(A459&lt;&gt;Special[[#This Row],[No]],1,IF(Special[[#This Row],[枝番用]]=0,B459,B459+1)))</f>
        <v>2</v>
      </c>
      <c r="C460">
        <f>IF(ROW()=2,1,IF(Special[[#This Row],[枝番用]]=1,1,C459+1))</f>
        <v>1</v>
      </c>
      <c r="D460" s="1" t="s">
        <v>149</v>
      </c>
      <c r="E460" t="s">
        <v>32</v>
      </c>
      <c r="F460" s="1" t="s">
        <v>90</v>
      </c>
      <c r="G460" t="s">
        <v>25</v>
      </c>
      <c r="H460" t="s">
        <v>20</v>
      </c>
      <c r="I460" t="s">
        <v>71</v>
      </c>
      <c r="J460">
        <v>1</v>
      </c>
      <c r="K460" t="s">
        <v>248</v>
      </c>
      <c r="L460" s="1" t="s">
        <v>586</v>
      </c>
      <c r="M460" s="1" t="s">
        <v>224</v>
      </c>
      <c r="N460">
        <v>43</v>
      </c>
      <c r="O460">
        <v>0</v>
      </c>
      <c r="P460">
        <v>53</v>
      </c>
      <c r="Q460">
        <v>0</v>
      </c>
      <c r="S460">
        <v>3.35</v>
      </c>
      <c r="T460">
        <v>33.729999999999997</v>
      </c>
      <c r="U460">
        <v>5</v>
      </c>
      <c r="V460">
        <v>50.08</v>
      </c>
      <c r="W460" s="1" t="s">
        <v>898</v>
      </c>
      <c r="X460">
        <v>1</v>
      </c>
      <c r="AA460" s="1" t="s">
        <v>1271</v>
      </c>
      <c r="AB460" t="str">
        <f>Special[[#This Row],[服装]]&amp;Special[[#This Row],[名前]]&amp;Special[[#This Row],[レアリティ]]</f>
        <v>制服岩泉一ICONIC</v>
      </c>
      <c r="AC460">
        <f>IF((A459&amp;L459&amp;M459)&lt;&gt;(Special[[#This Row],[No]]&amp;L460&amp;M460),1,IF(Special[[#This Row],[追加属性]]="",1,0))</f>
        <v>1</v>
      </c>
    </row>
    <row r="461" spans="1:29" x14ac:dyDescent="0.25">
      <c r="A461">
        <f>VLOOKUP(Special[[#This Row],[No用]],SetNo[[No.用]:[vlookup 用]],2,FALSE)</f>
        <v>170</v>
      </c>
      <c r="B461">
        <f>IF(ROW()=2,1,IF(A460&lt;&gt;Special[[#This Row],[No]],1,IF(Special[[#This Row],[枝番用]]=0,B460,B460+1)))</f>
        <v>1</v>
      </c>
      <c r="C461">
        <f>IF(ROW()=2,1,IF(Special[[#This Row],[枝番用]]=1,1,C460+1))</f>
        <v>1</v>
      </c>
      <c r="D461" s="1" t="s">
        <v>627</v>
      </c>
      <c r="E461" s="1" t="s">
        <v>32</v>
      </c>
      <c r="F461" s="1" t="s">
        <v>77</v>
      </c>
      <c r="G461" s="1" t="s">
        <v>25</v>
      </c>
      <c r="H461" s="1" t="s">
        <v>20</v>
      </c>
      <c r="I461" s="1" t="s">
        <v>71</v>
      </c>
      <c r="J461" s="1">
        <v>0</v>
      </c>
      <c r="K461" t="s">
        <v>248</v>
      </c>
      <c r="L461" s="1" t="s">
        <v>191</v>
      </c>
      <c r="M461" s="1" t="s">
        <v>162</v>
      </c>
      <c r="N461">
        <v>13</v>
      </c>
      <c r="O461">
        <v>0</v>
      </c>
      <c r="P461">
        <v>0</v>
      </c>
      <c r="Q461">
        <v>0</v>
      </c>
      <c r="W461" t="s">
        <v>1010</v>
      </c>
      <c r="X461">
        <v>0</v>
      </c>
      <c r="AB461" t="str">
        <f>Special[[#This Row],[服装]]&amp;Special[[#This Row],[名前]]&amp;Special[[#This Row],[レアリティ]]</f>
        <v>サバゲ岩泉一ICONIC</v>
      </c>
      <c r="AC461">
        <f>IF((A460&amp;L460&amp;M460)&lt;&gt;(Special[[#This Row],[No]]&amp;L461&amp;M461),1,IF(Special[[#This Row],[追加属性]]="",1,0))</f>
        <v>1</v>
      </c>
    </row>
    <row r="462" spans="1:29" x14ac:dyDescent="0.25">
      <c r="A462">
        <f>VLOOKUP(Special[[#This Row],[No用]],SetNo[[No.用]:[vlookup 用]],2,FALSE)</f>
        <v>170</v>
      </c>
      <c r="B462">
        <f>IF(ROW()=2,1,IF(A461&lt;&gt;Special[[#This Row],[No]],1,IF(Special[[#This Row],[枝番用]]=0,B461,B461+1)))</f>
        <v>2</v>
      </c>
      <c r="C462">
        <f>IF(ROW()=2,1,IF(Special[[#This Row],[枝番用]]=1,1,C461+1))</f>
        <v>1</v>
      </c>
      <c r="D462" s="1" t="s">
        <v>627</v>
      </c>
      <c r="E462" s="1" t="s">
        <v>32</v>
      </c>
      <c r="F462" s="1" t="s">
        <v>77</v>
      </c>
      <c r="G462" s="1" t="s">
        <v>25</v>
      </c>
      <c r="H462" s="1" t="s">
        <v>20</v>
      </c>
      <c r="I462" s="1" t="s">
        <v>71</v>
      </c>
      <c r="J462">
        <v>1</v>
      </c>
      <c r="K462" t="s">
        <v>248</v>
      </c>
      <c r="L462" s="1" t="s">
        <v>586</v>
      </c>
      <c r="M462" s="1" t="s">
        <v>224</v>
      </c>
      <c r="N462">
        <v>43</v>
      </c>
      <c r="O462">
        <v>0</v>
      </c>
      <c r="P462">
        <v>53</v>
      </c>
      <c r="Q462">
        <v>0</v>
      </c>
      <c r="S462">
        <v>3.35</v>
      </c>
      <c r="T462">
        <v>33.729999999999997</v>
      </c>
      <c r="U462">
        <v>5</v>
      </c>
      <c r="V462">
        <v>50.08</v>
      </c>
      <c r="W462" t="s">
        <v>993</v>
      </c>
      <c r="X462">
        <v>1</v>
      </c>
      <c r="AA462" s="1" t="s">
        <v>1271</v>
      </c>
      <c r="AB462" t="str">
        <f>Special[[#This Row],[服装]]&amp;Special[[#This Row],[名前]]&amp;Special[[#This Row],[レアリティ]]</f>
        <v>サバゲ岩泉一ICONIC</v>
      </c>
      <c r="AC462">
        <f>IF((A461&amp;L461&amp;M461)&lt;&gt;(Special[[#This Row],[No]]&amp;L462&amp;M462),1,IF(Special[[#This Row],[追加属性]]="",1,0))</f>
        <v>1</v>
      </c>
    </row>
    <row r="463" spans="1:29" x14ac:dyDescent="0.25">
      <c r="A463">
        <f>VLOOKUP(Special[[#This Row],[No用]],SetNo[[No.用]:[vlookup 用]],2,FALSE)</f>
        <v>171</v>
      </c>
      <c r="B463">
        <f>IF(ROW()=2,1,IF(A462&lt;&gt;Special[[#This Row],[No]],1,IF(Special[[#This Row],[枝番用]]=0,B462,B462+1)))</f>
        <v>1</v>
      </c>
      <c r="C463">
        <f>IF(ROW()=2,1,IF(Special[[#This Row],[枝番用]]=1,1,C462+1))</f>
        <v>1</v>
      </c>
      <c r="D463" s="1" t="s">
        <v>705</v>
      </c>
      <c r="E463" s="1" t="s">
        <v>32</v>
      </c>
      <c r="F463" s="1" t="s">
        <v>73</v>
      </c>
      <c r="G463" s="1" t="s">
        <v>25</v>
      </c>
      <c r="H463" s="1" t="s">
        <v>20</v>
      </c>
      <c r="I463" s="1" t="s">
        <v>71</v>
      </c>
      <c r="J463" s="1">
        <v>0</v>
      </c>
      <c r="K463" t="s">
        <v>248</v>
      </c>
      <c r="L463" s="1" t="s">
        <v>191</v>
      </c>
      <c r="M463" s="1" t="s">
        <v>162</v>
      </c>
      <c r="N463">
        <v>13</v>
      </c>
      <c r="O463">
        <v>0</v>
      </c>
      <c r="P463">
        <v>0</v>
      </c>
      <c r="Q463">
        <v>0</v>
      </c>
      <c r="W463" t="s">
        <v>1010</v>
      </c>
      <c r="X463">
        <v>0</v>
      </c>
      <c r="AB463" t="str">
        <f>Special[[#This Row],[服装]]&amp;Special[[#This Row],[名前]]&amp;Special[[#This Row],[レアリティ]]</f>
        <v>バカンス岩泉一ICONIC</v>
      </c>
      <c r="AC463">
        <f>IF((A462&amp;L462&amp;M462)&lt;&gt;(Special[[#This Row],[No]]&amp;L463&amp;M463),1,IF(Special[[#This Row],[追加属性]]="",1,0))</f>
        <v>1</v>
      </c>
    </row>
    <row r="464" spans="1:29" x14ac:dyDescent="0.25">
      <c r="A464">
        <f>VLOOKUP(Special[[#This Row],[No用]],SetNo[[No.用]:[vlookup 用]],2,FALSE)</f>
        <v>171</v>
      </c>
      <c r="B464">
        <f>IF(ROW()=2,1,IF(A463&lt;&gt;Special[[#This Row],[No]],1,IF(Special[[#This Row],[枝番用]]=0,B463,B463+1)))</f>
        <v>2</v>
      </c>
      <c r="C464">
        <f>IF(ROW()=2,1,IF(Special[[#This Row],[枝番用]]=1,1,C463+1))</f>
        <v>1</v>
      </c>
      <c r="D464" s="1" t="s">
        <v>705</v>
      </c>
      <c r="E464" s="1" t="s">
        <v>32</v>
      </c>
      <c r="F464" s="1" t="s">
        <v>73</v>
      </c>
      <c r="G464" s="1" t="s">
        <v>25</v>
      </c>
      <c r="H464" s="1" t="s">
        <v>20</v>
      </c>
      <c r="I464" s="1" t="s">
        <v>71</v>
      </c>
      <c r="J464">
        <v>1</v>
      </c>
      <c r="K464" t="s">
        <v>248</v>
      </c>
      <c r="L464" s="1" t="s">
        <v>586</v>
      </c>
      <c r="M464" s="1" t="s">
        <v>224</v>
      </c>
      <c r="N464">
        <v>44</v>
      </c>
      <c r="O464">
        <v>0</v>
      </c>
      <c r="P464">
        <v>54</v>
      </c>
      <c r="Q464">
        <v>0</v>
      </c>
      <c r="S464">
        <v>3.35</v>
      </c>
      <c r="T464">
        <v>20.010000000000002</v>
      </c>
      <c r="U464">
        <v>5</v>
      </c>
      <c r="V464">
        <v>30.48</v>
      </c>
      <c r="W464" s="1" t="s">
        <v>994</v>
      </c>
      <c r="X464">
        <v>1</v>
      </c>
      <c r="AA464" s="1" t="s">
        <v>1277</v>
      </c>
      <c r="AB464" t="str">
        <f>Special[[#This Row],[服装]]&amp;Special[[#This Row],[名前]]&amp;Special[[#This Row],[レアリティ]]</f>
        <v>バカンス岩泉一ICONIC</v>
      </c>
      <c r="AC464">
        <f>IF((A463&amp;L463&amp;M463)&lt;&gt;(Special[[#This Row],[No]]&amp;L464&amp;M464),1,IF(Special[[#This Row],[追加属性]]="",1,0))</f>
        <v>1</v>
      </c>
    </row>
    <row r="465" spans="1:29" x14ac:dyDescent="0.25">
      <c r="A465">
        <f>VLOOKUP(Special[[#This Row],[No用]],SetNo[[No.用]:[vlookup 用]],2,FALSE)</f>
        <v>172</v>
      </c>
      <c r="B465">
        <f>IF(ROW()=2,1,IF(A464&lt;&gt;Special[[#This Row],[No]],1,IF(Special[[#This Row],[枝番用]]=0,B464,B464+1)))</f>
        <v>1</v>
      </c>
      <c r="C465">
        <f>IF(ROW()=2,1,IF(Special[[#This Row],[枝番用]]=1,1,C464+1))</f>
        <v>1</v>
      </c>
      <c r="D465" s="1" t="s">
        <v>821</v>
      </c>
      <c r="E465" s="1" t="s">
        <v>32</v>
      </c>
      <c r="F465" s="1" t="s">
        <v>24</v>
      </c>
      <c r="G465" s="1" t="s">
        <v>25</v>
      </c>
      <c r="H465" s="1" t="s">
        <v>20</v>
      </c>
      <c r="I465" s="1" t="s">
        <v>71</v>
      </c>
      <c r="J465" s="1">
        <v>0</v>
      </c>
      <c r="K465" t="s">
        <v>248</v>
      </c>
      <c r="L465" s="1" t="s">
        <v>191</v>
      </c>
      <c r="M465" s="1" t="s">
        <v>162</v>
      </c>
      <c r="N465">
        <v>13</v>
      </c>
      <c r="O465">
        <v>0</v>
      </c>
      <c r="P465">
        <v>0</v>
      </c>
      <c r="Q465">
        <v>0</v>
      </c>
      <c r="W465" t="s">
        <v>1010</v>
      </c>
      <c r="X465">
        <v>0</v>
      </c>
      <c r="AB465" t="str">
        <f>Special[[#This Row],[服装]]&amp;Special[[#This Row],[名前]]&amp;Special[[#This Row],[レアリティ]]</f>
        <v>路地裏2岩泉一ICONIC</v>
      </c>
      <c r="AC465">
        <f>IF((A464&amp;L464&amp;M464)&lt;&gt;(Special[[#This Row],[No]]&amp;L465&amp;M465),1,IF(Special[[#This Row],[追加属性]]="",1,0))</f>
        <v>1</v>
      </c>
    </row>
    <row r="466" spans="1:29" x14ac:dyDescent="0.25">
      <c r="A466">
        <f>VLOOKUP(Special[[#This Row],[No用]],SetNo[[No.用]:[vlookup 用]],2,FALSE)</f>
        <v>172</v>
      </c>
      <c r="B466">
        <f>IF(ROW()=2,1,IF(A465&lt;&gt;Special[[#This Row],[No]],1,IF(Special[[#This Row],[枝番用]]=0,B465,B465+1)))</f>
        <v>2</v>
      </c>
      <c r="C466">
        <f>IF(ROW()=2,1,IF(Special[[#This Row],[枝番用]]=1,1,C465+1))</f>
        <v>1</v>
      </c>
      <c r="D466" s="1" t="s">
        <v>821</v>
      </c>
      <c r="E466" s="1" t="s">
        <v>32</v>
      </c>
      <c r="F466" s="1" t="s">
        <v>24</v>
      </c>
      <c r="G466" s="1" t="s">
        <v>25</v>
      </c>
      <c r="H466" s="1" t="s">
        <v>20</v>
      </c>
      <c r="I466" s="1" t="s">
        <v>71</v>
      </c>
      <c r="J466">
        <v>1</v>
      </c>
      <c r="K466" t="s">
        <v>248</v>
      </c>
      <c r="L466" s="1" t="s">
        <v>180</v>
      </c>
      <c r="M466" s="1" t="s">
        <v>178</v>
      </c>
      <c r="N466">
        <v>13</v>
      </c>
      <c r="O466">
        <v>0</v>
      </c>
      <c r="P466">
        <v>0</v>
      </c>
      <c r="Q466">
        <v>0</v>
      </c>
      <c r="S466">
        <v>3.35</v>
      </c>
      <c r="T466">
        <v>20.010000000000002</v>
      </c>
      <c r="W466" s="1" t="s">
        <v>830</v>
      </c>
      <c r="AB466" t="str">
        <f>Special[[#This Row],[服装]]&amp;Special[[#This Row],[名前]]&amp;Special[[#This Row],[レアリティ]]</f>
        <v>路地裏2岩泉一ICONIC</v>
      </c>
      <c r="AC466">
        <f>IF((A465&amp;L465&amp;M465)&lt;&gt;(Special[[#This Row],[No]]&amp;L466&amp;M466),1,IF(Special[[#This Row],[追加属性]]="",1,0))</f>
        <v>1</v>
      </c>
    </row>
    <row r="467" spans="1:29" x14ac:dyDescent="0.25">
      <c r="A467">
        <f>VLOOKUP(Special[[#This Row],[No用]],SetNo[[No.用]:[vlookup 用]],2,FALSE)</f>
        <v>172</v>
      </c>
      <c r="B467">
        <f>IF(ROW()=2,1,IF(A466&lt;&gt;Special[[#This Row],[No]],1,IF(Special[[#This Row],[枝番用]]=0,B466,B466+1)))</f>
        <v>3</v>
      </c>
      <c r="C467">
        <f>IF(ROW()=2,1,IF(Special[[#This Row],[枝番用]]=1,1,C466+1))</f>
        <v>1</v>
      </c>
      <c r="D467" s="1" t="s">
        <v>821</v>
      </c>
      <c r="E467" s="1" t="s">
        <v>32</v>
      </c>
      <c r="F467" s="1" t="s">
        <v>24</v>
      </c>
      <c r="G467" s="1" t="s">
        <v>25</v>
      </c>
      <c r="H467" s="1" t="s">
        <v>20</v>
      </c>
      <c r="I467" s="1" t="s">
        <v>71</v>
      </c>
      <c r="J467">
        <v>1</v>
      </c>
      <c r="K467" t="s">
        <v>248</v>
      </c>
      <c r="L467" s="1" t="s">
        <v>180</v>
      </c>
      <c r="M467" s="1" t="s">
        <v>224</v>
      </c>
      <c r="N467">
        <v>45</v>
      </c>
      <c r="O467">
        <v>0</v>
      </c>
      <c r="P467">
        <v>55</v>
      </c>
      <c r="Q467">
        <v>0</v>
      </c>
      <c r="S467">
        <v>3.35</v>
      </c>
      <c r="T467">
        <v>33.729999999999997</v>
      </c>
      <c r="U467">
        <v>5</v>
      </c>
      <c r="V467">
        <v>50.08</v>
      </c>
      <c r="W467" s="1" t="s">
        <v>830</v>
      </c>
      <c r="X467">
        <v>2</v>
      </c>
      <c r="Y467" s="1" t="s">
        <v>838</v>
      </c>
      <c r="Z467" s="1" t="s">
        <v>1267</v>
      </c>
      <c r="AA467" s="1" t="s">
        <v>1268</v>
      </c>
      <c r="AB467" t="str">
        <f>Special[[#This Row],[服装]]&amp;Special[[#This Row],[名前]]&amp;Special[[#This Row],[レアリティ]]</f>
        <v>路地裏2岩泉一ICONIC</v>
      </c>
      <c r="AC467">
        <f>IF((A466&amp;L466&amp;M466)&lt;&gt;(Special[[#This Row],[No]]&amp;L467&amp;M467),1,IF(Special[[#This Row],[追加属性]]="",1,0))</f>
        <v>1</v>
      </c>
    </row>
    <row r="468" spans="1:29" x14ac:dyDescent="0.25">
      <c r="A468">
        <f>VLOOKUP(Special[[#This Row],[No用]],SetNo[[No.用]:[vlookup 用]],2,FALSE)</f>
        <v>172</v>
      </c>
      <c r="B468">
        <f>IF(ROW()=2,1,IF(A467&lt;&gt;Special[[#This Row],[No]],1,IF(Special[[#This Row],[枝番用]]=0,B467,B467+1)))</f>
        <v>3</v>
      </c>
      <c r="C468">
        <f>IF(ROW()=2,1,IF(Special[[#This Row],[枝番用]]=1,1,C467+1))</f>
        <v>2</v>
      </c>
      <c r="D468" s="1" t="s">
        <v>821</v>
      </c>
      <c r="E468" s="1" t="s">
        <v>32</v>
      </c>
      <c r="F468" s="1" t="s">
        <v>24</v>
      </c>
      <c r="G468" s="1" t="s">
        <v>25</v>
      </c>
      <c r="H468" s="1" t="s">
        <v>20</v>
      </c>
      <c r="I468" s="1" t="s">
        <v>71</v>
      </c>
      <c r="J468">
        <v>1</v>
      </c>
      <c r="K468" t="s">
        <v>248</v>
      </c>
      <c r="L468" s="1" t="s">
        <v>180</v>
      </c>
      <c r="M468" s="1" t="s">
        <v>224</v>
      </c>
      <c r="N468">
        <v>45</v>
      </c>
      <c r="O468">
        <v>0</v>
      </c>
      <c r="P468">
        <v>55</v>
      </c>
      <c r="Q468">
        <v>0</v>
      </c>
      <c r="R468" s="1" t="s">
        <v>706</v>
      </c>
      <c r="S468">
        <v>3.35</v>
      </c>
      <c r="T468">
        <v>33.729999999999997</v>
      </c>
      <c r="U468">
        <v>5</v>
      </c>
      <c r="V468">
        <v>50.08</v>
      </c>
      <c r="W468" s="1" t="s">
        <v>837</v>
      </c>
      <c r="X468">
        <v>2</v>
      </c>
      <c r="Y468" s="1" t="s">
        <v>838</v>
      </c>
      <c r="Z468" s="1" t="s">
        <v>1267</v>
      </c>
      <c r="AA468" s="1" t="s">
        <v>1268</v>
      </c>
      <c r="AB468" t="str">
        <f>Special[[#This Row],[服装]]&amp;Special[[#This Row],[名前]]&amp;Special[[#This Row],[レアリティ]]</f>
        <v>路地裏2岩泉一ICONIC</v>
      </c>
      <c r="AC468">
        <f>IF((A467&amp;L467&amp;M467)&lt;&gt;(Special[[#This Row],[No]]&amp;L468&amp;M468),1,IF(Special[[#This Row],[追加属性]]="",1,0))</f>
        <v>0</v>
      </c>
    </row>
    <row r="469" spans="1:29" x14ac:dyDescent="0.25">
      <c r="A469">
        <f>VLOOKUP(Special[[#This Row],[No用]],SetNo[[No.用]:[vlookup 用]],2,FALSE)</f>
        <v>173</v>
      </c>
      <c r="B469">
        <f>IF(ROW()=2,1,IF(A468&lt;&gt;Special[[#This Row],[No]],1,IF(Special[[#This Row],[枝番用]]=0,B468,B468+1)))</f>
        <v>1</v>
      </c>
      <c r="C469">
        <f>IF(ROW()=2,1,IF(Special[[#This Row],[枝番用]]=1,1,C468+1))</f>
        <v>1</v>
      </c>
      <c r="D469" s="1" t="s">
        <v>992</v>
      </c>
      <c r="E469" s="1" t="s">
        <v>32</v>
      </c>
      <c r="F469" s="1" t="s">
        <v>77</v>
      </c>
      <c r="G469" s="1" t="s">
        <v>25</v>
      </c>
      <c r="H469" s="1" t="s">
        <v>20</v>
      </c>
      <c r="I469" s="1" t="s">
        <v>71</v>
      </c>
      <c r="J469" s="1">
        <v>0</v>
      </c>
      <c r="K469" t="s">
        <v>248</v>
      </c>
      <c r="L469" s="1" t="s">
        <v>191</v>
      </c>
      <c r="M469" s="1" t="s">
        <v>162</v>
      </c>
      <c r="N469">
        <v>13</v>
      </c>
      <c r="O469">
        <v>0</v>
      </c>
      <c r="P469">
        <v>0</v>
      </c>
      <c r="Q469">
        <v>0</v>
      </c>
      <c r="R469" s="1"/>
      <c r="W469" s="1" t="s">
        <v>1010</v>
      </c>
      <c r="X469">
        <v>0</v>
      </c>
      <c r="Y469" s="1"/>
      <c r="Z469" s="1"/>
      <c r="AA469" s="1"/>
      <c r="AB469" t="str">
        <f>Special[[#This Row],[服装]]&amp;Special[[#This Row],[名前]]&amp;Special[[#This Row],[レアリティ]]</f>
        <v>夏祭り2岩泉一ICONIC</v>
      </c>
      <c r="AC469">
        <f>IF((A468&amp;L468&amp;M468)&lt;&gt;(Special[[#This Row],[No]]&amp;L469&amp;M469),1,IF(Special[[#This Row],[追加属性]]="",1,0))</f>
        <v>1</v>
      </c>
    </row>
    <row r="470" spans="1:29" x14ac:dyDescent="0.25">
      <c r="A470">
        <f>VLOOKUP(Special[[#This Row],[No用]],SetNo[[No.用]:[vlookup 用]],2,FALSE)</f>
        <v>173</v>
      </c>
      <c r="B470">
        <f>IF(ROW()=2,1,IF(A469&lt;&gt;Special[[#This Row],[No]],1,IF(Special[[#This Row],[枝番用]]=0,B469,B469+1)))</f>
        <v>2</v>
      </c>
      <c r="C470">
        <f>IF(ROW()=2,1,IF(Special[[#This Row],[枝番用]]=1,1,C469+1))</f>
        <v>1</v>
      </c>
      <c r="D470" s="1" t="s">
        <v>992</v>
      </c>
      <c r="E470" s="1" t="s">
        <v>32</v>
      </c>
      <c r="F470" s="1" t="s">
        <v>77</v>
      </c>
      <c r="G470" s="1" t="s">
        <v>25</v>
      </c>
      <c r="H470" s="1" t="s">
        <v>20</v>
      </c>
      <c r="I470" s="1" t="s">
        <v>71</v>
      </c>
      <c r="J470">
        <v>1</v>
      </c>
      <c r="K470" t="s">
        <v>248</v>
      </c>
      <c r="L470" s="1" t="s">
        <v>586</v>
      </c>
      <c r="M470" s="1" t="s">
        <v>224</v>
      </c>
      <c r="N470">
        <v>45</v>
      </c>
      <c r="O470">
        <v>0</v>
      </c>
      <c r="P470">
        <v>55</v>
      </c>
      <c r="Q470">
        <v>0</v>
      </c>
      <c r="S470">
        <v>3.35</v>
      </c>
      <c r="T470">
        <v>20.100000000000001</v>
      </c>
      <c r="U470">
        <v>5</v>
      </c>
      <c r="V470">
        <v>30.48</v>
      </c>
      <c r="W470" s="1" t="s">
        <v>918</v>
      </c>
      <c r="X470">
        <v>1</v>
      </c>
      <c r="Y470" s="1"/>
      <c r="Z470" s="1"/>
      <c r="AA470" s="1" t="s">
        <v>1278</v>
      </c>
      <c r="AB470" t="str">
        <f>Special[[#This Row],[服装]]&amp;Special[[#This Row],[名前]]&amp;Special[[#This Row],[レアリティ]]</f>
        <v>夏祭り2岩泉一ICONIC</v>
      </c>
      <c r="AC470">
        <f>IF((A469&amp;L469&amp;M469)&lt;&gt;(Special[[#This Row],[No]]&amp;L470&amp;M470),1,IF(Special[[#This Row],[追加属性]]="",1,0))</f>
        <v>1</v>
      </c>
    </row>
    <row r="471" spans="1:29" x14ac:dyDescent="0.25">
      <c r="A471">
        <f>VLOOKUP(Special[[#This Row],[No用]],SetNo[[No.用]:[vlookup 用]],2,FALSE)</f>
        <v>173</v>
      </c>
      <c r="B471">
        <f>IF(ROW()=2,1,IF(A470&lt;&gt;Special[[#This Row],[No]],1,IF(Special[[#This Row],[枝番用]]=0,B470,B470+1)))</f>
        <v>2</v>
      </c>
      <c r="C471">
        <f>IF(ROW()=2,1,IF(Special[[#This Row],[枝番用]]=1,1,C470+1))</f>
        <v>2</v>
      </c>
      <c r="D471" s="1" t="s">
        <v>992</v>
      </c>
      <c r="E471" s="1" t="s">
        <v>32</v>
      </c>
      <c r="F471" s="1" t="s">
        <v>77</v>
      </c>
      <c r="G471" s="1" t="s">
        <v>25</v>
      </c>
      <c r="H471" s="1" t="s">
        <v>20</v>
      </c>
      <c r="I471" s="1" t="s">
        <v>71</v>
      </c>
      <c r="J471">
        <v>1</v>
      </c>
      <c r="K471" t="s">
        <v>248</v>
      </c>
      <c r="L471" s="1" t="s">
        <v>586</v>
      </c>
      <c r="M471" s="1" t="s">
        <v>224</v>
      </c>
      <c r="N471">
        <v>45</v>
      </c>
      <c r="O471">
        <v>0</v>
      </c>
      <c r="P471">
        <v>55</v>
      </c>
      <c r="Q471">
        <v>0</v>
      </c>
      <c r="R471" s="1" t="s">
        <v>591</v>
      </c>
      <c r="S471">
        <v>3.35</v>
      </c>
      <c r="T471">
        <v>20.100000000000001</v>
      </c>
      <c r="U471">
        <v>5</v>
      </c>
      <c r="V471">
        <v>30.48</v>
      </c>
      <c r="W471" s="1" t="s">
        <v>865</v>
      </c>
      <c r="X471">
        <v>1</v>
      </c>
      <c r="Y471" s="1"/>
      <c r="Z471" s="1"/>
      <c r="AA471" s="1" t="s">
        <v>1278</v>
      </c>
      <c r="AB471" t="str">
        <f>Special[[#This Row],[服装]]&amp;Special[[#This Row],[名前]]&amp;Special[[#This Row],[レアリティ]]</f>
        <v>夏祭り2岩泉一ICONIC</v>
      </c>
      <c r="AC471">
        <f>IF((A470&amp;L470&amp;M470)&lt;&gt;(Special[[#This Row],[No]]&amp;L471&amp;M471),1,IF(Special[[#This Row],[追加属性]]="",1,0))</f>
        <v>0</v>
      </c>
    </row>
    <row r="472" spans="1:29" x14ac:dyDescent="0.25">
      <c r="A472">
        <f>VLOOKUP(Special[[#This Row],[No用]],SetNo[[No.用]:[vlookup 用]],2,FALSE)</f>
        <v>174</v>
      </c>
      <c r="B472">
        <f>IF(ROW()=2,1,IF(A471&lt;&gt;Special[[#This Row],[No]],1,IF(Special[[#This Row],[枝番用]]=0,B471,B471+1)))</f>
        <v>1</v>
      </c>
      <c r="C472">
        <f>IF(ROW()=2,1,IF(Special[[#This Row],[枝番用]]=1,1,C471+1))</f>
        <v>1</v>
      </c>
      <c r="D472" s="1" t="s">
        <v>1183</v>
      </c>
      <c r="E472" s="1" t="s">
        <v>32</v>
      </c>
      <c r="F472" s="1" t="s">
        <v>73</v>
      </c>
      <c r="G472" s="1" t="s">
        <v>25</v>
      </c>
      <c r="H472" s="1" t="s">
        <v>20</v>
      </c>
      <c r="I472" s="1" t="s">
        <v>71</v>
      </c>
      <c r="J472" s="1">
        <v>0</v>
      </c>
      <c r="K472" t="s">
        <v>248</v>
      </c>
      <c r="L472" s="1" t="s">
        <v>191</v>
      </c>
      <c r="M472" s="1" t="s">
        <v>162</v>
      </c>
      <c r="N472">
        <v>13</v>
      </c>
      <c r="O472">
        <v>0</v>
      </c>
      <c r="P472">
        <v>0</v>
      </c>
      <c r="Q472">
        <v>0</v>
      </c>
      <c r="R472" s="1"/>
      <c r="W472" s="1" t="s">
        <v>1010</v>
      </c>
      <c r="X472">
        <v>0</v>
      </c>
      <c r="Y472" s="1"/>
      <c r="Z472" s="1"/>
      <c r="AA472" s="1"/>
      <c r="AB472" t="str">
        <f>Special[[#This Row],[服装]]&amp;Special[[#This Row],[名前]]&amp;Special[[#This Row],[レアリティ]]</f>
        <v>Xmas3岩泉一ICONIC</v>
      </c>
      <c r="AC472">
        <f>IF((A471&amp;L471&amp;M471)&lt;&gt;(Special[[#This Row],[No]]&amp;L472&amp;M472),1,IF(Special[[#This Row],[追加属性]]="",1,0))</f>
        <v>1</v>
      </c>
    </row>
    <row r="473" spans="1:29" x14ac:dyDescent="0.25">
      <c r="A473">
        <f>VLOOKUP(Special[[#This Row],[No用]],SetNo[[No.用]:[vlookup 用]],2,FALSE)</f>
        <v>174</v>
      </c>
      <c r="B473">
        <f>IF(ROW()=2,1,IF(A472&lt;&gt;Special[[#This Row],[No]],1,IF(Special[[#This Row],[枝番用]]=0,B472,B472+1)))</f>
        <v>2</v>
      </c>
      <c r="C473">
        <f>IF(ROW()=2,1,IF(Special[[#This Row],[枝番用]]=1,1,C472+1))</f>
        <v>1</v>
      </c>
      <c r="D473" s="1" t="s">
        <v>1183</v>
      </c>
      <c r="E473" s="1" t="s">
        <v>32</v>
      </c>
      <c r="F473" s="1" t="s">
        <v>73</v>
      </c>
      <c r="G473" s="1" t="s">
        <v>25</v>
      </c>
      <c r="H473" s="1" t="s">
        <v>20</v>
      </c>
      <c r="I473" s="1" t="s">
        <v>71</v>
      </c>
      <c r="J473">
        <v>1</v>
      </c>
      <c r="K473" t="s">
        <v>248</v>
      </c>
      <c r="L473" s="1" t="s">
        <v>955</v>
      </c>
      <c r="M473" s="1" t="s">
        <v>178</v>
      </c>
      <c r="N473">
        <v>16</v>
      </c>
      <c r="O473">
        <v>0</v>
      </c>
      <c r="P473">
        <v>0</v>
      </c>
      <c r="Q473">
        <v>0</v>
      </c>
      <c r="R473" s="1"/>
      <c r="S473">
        <v>9.26</v>
      </c>
      <c r="T473">
        <v>56.3</v>
      </c>
      <c r="W473" s="1" t="s">
        <v>837</v>
      </c>
      <c r="X473">
        <v>1</v>
      </c>
      <c r="Y473" s="1"/>
      <c r="Z473" s="1"/>
      <c r="AA473" s="1"/>
      <c r="AB473" t="str">
        <f>Special[[#This Row],[服装]]&amp;Special[[#This Row],[名前]]&amp;Special[[#This Row],[レアリティ]]</f>
        <v>Xmas3岩泉一ICONIC</v>
      </c>
      <c r="AC473">
        <f>IF((A472&amp;L472&amp;M472)&lt;&gt;(Special[[#This Row],[No]]&amp;L473&amp;M473),1,IF(Special[[#This Row],[追加属性]]="",1,0))</f>
        <v>1</v>
      </c>
    </row>
    <row r="474" spans="1:29" x14ac:dyDescent="0.25">
      <c r="A474">
        <f>VLOOKUP(Special[[#This Row],[No用]],SetNo[[No.用]:[vlookup 用]],2,FALSE)</f>
        <v>174</v>
      </c>
      <c r="B474">
        <f>IF(ROW()=2,1,IF(A473&lt;&gt;Special[[#This Row],[No]],1,IF(Special[[#This Row],[枝番用]]=0,B473,B473+1)))</f>
        <v>3</v>
      </c>
      <c r="C474">
        <f>IF(ROW()=2,1,IF(Special[[#This Row],[枝番用]]=1,1,C473+1))</f>
        <v>1</v>
      </c>
      <c r="D474" s="1" t="s">
        <v>1183</v>
      </c>
      <c r="E474" s="1" t="s">
        <v>32</v>
      </c>
      <c r="F474" s="1" t="s">
        <v>73</v>
      </c>
      <c r="G474" s="1" t="s">
        <v>25</v>
      </c>
      <c r="H474" s="1" t="s">
        <v>20</v>
      </c>
      <c r="I474" s="1" t="s">
        <v>71</v>
      </c>
      <c r="J474">
        <v>1</v>
      </c>
      <c r="K474" t="s">
        <v>248</v>
      </c>
      <c r="L474" s="1" t="s">
        <v>180</v>
      </c>
      <c r="M474" s="1" t="s">
        <v>224</v>
      </c>
      <c r="N474">
        <v>45</v>
      </c>
      <c r="O474">
        <v>0</v>
      </c>
      <c r="P474">
        <v>55</v>
      </c>
      <c r="Q474">
        <v>0</v>
      </c>
      <c r="R474" s="1"/>
      <c r="S474">
        <v>3.35</v>
      </c>
      <c r="T474">
        <v>33.729999999999997</v>
      </c>
      <c r="U474">
        <v>5</v>
      </c>
      <c r="V474">
        <v>50.08</v>
      </c>
      <c r="W474" s="1" t="s">
        <v>918</v>
      </c>
      <c r="X474">
        <v>2</v>
      </c>
      <c r="Y474" s="1" t="s">
        <v>838</v>
      </c>
      <c r="Z474" s="1" t="s">
        <v>1267</v>
      </c>
      <c r="AA474" s="1" t="s">
        <v>1268</v>
      </c>
      <c r="AB474" t="str">
        <f>Special[[#This Row],[服装]]&amp;Special[[#This Row],[名前]]&amp;Special[[#This Row],[レアリティ]]</f>
        <v>Xmas3岩泉一ICONIC</v>
      </c>
      <c r="AC474">
        <f>IF((A473&amp;L473&amp;M473)&lt;&gt;(Special[[#This Row],[No]]&amp;L474&amp;M474),1,IF(Special[[#This Row],[追加属性]]="",1,0))</f>
        <v>1</v>
      </c>
    </row>
    <row r="475" spans="1:29" x14ac:dyDescent="0.25">
      <c r="A475">
        <f>VLOOKUP(Special[[#This Row],[No用]],SetNo[[No.用]:[vlookup 用]],2,FALSE)</f>
        <v>174</v>
      </c>
      <c r="B475">
        <f>IF(ROW()=2,1,IF(A474&lt;&gt;Special[[#This Row],[No]],1,IF(Special[[#This Row],[枝番用]]=0,B474,B474+1)))</f>
        <v>3</v>
      </c>
      <c r="C475">
        <f>IF(ROW()=2,1,IF(Special[[#This Row],[枝番用]]=1,1,C474+1))</f>
        <v>2</v>
      </c>
      <c r="D475" s="1" t="s">
        <v>1183</v>
      </c>
      <c r="E475" s="1" t="s">
        <v>32</v>
      </c>
      <c r="F475" s="1" t="s">
        <v>73</v>
      </c>
      <c r="G475" s="1" t="s">
        <v>25</v>
      </c>
      <c r="H475" s="1" t="s">
        <v>20</v>
      </c>
      <c r="I475" s="1" t="s">
        <v>71</v>
      </c>
      <c r="J475">
        <v>1</v>
      </c>
      <c r="K475" t="s">
        <v>248</v>
      </c>
      <c r="L475" s="1" t="s">
        <v>180</v>
      </c>
      <c r="M475" s="1" t="s">
        <v>224</v>
      </c>
      <c r="N475">
        <v>45</v>
      </c>
      <c r="O475">
        <v>0</v>
      </c>
      <c r="P475">
        <v>55</v>
      </c>
      <c r="Q475">
        <v>0</v>
      </c>
      <c r="R475" s="1" t="s">
        <v>706</v>
      </c>
      <c r="S475">
        <v>3.35</v>
      </c>
      <c r="T475">
        <v>33.729999999999997</v>
      </c>
      <c r="U475">
        <v>5</v>
      </c>
      <c r="V475">
        <v>50.08</v>
      </c>
      <c r="W475" s="1" t="s">
        <v>837</v>
      </c>
      <c r="X475">
        <v>2</v>
      </c>
      <c r="Y475" s="1" t="s">
        <v>838</v>
      </c>
      <c r="Z475" s="1" t="s">
        <v>1267</v>
      </c>
      <c r="AA475" s="1" t="s">
        <v>1268</v>
      </c>
      <c r="AB475" t="str">
        <f>Special[[#This Row],[服装]]&amp;Special[[#This Row],[名前]]&amp;Special[[#This Row],[レアリティ]]</f>
        <v>Xmas3岩泉一ICONIC</v>
      </c>
      <c r="AC475">
        <f>IF((A474&amp;L474&amp;M474)&lt;&gt;(Special[[#This Row],[No]]&amp;L475&amp;M475),1,IF(Special[[#This Row],[追加属性]]="",1,0))</f>
        <v>0</v>
      </c>
    </row>
    <row r="476" spans="1:29" x14ac:dyDescent="0.25">
      <c r="A476">
        <f>VLOOKUP(Special[[#This Row],[No用]],SetNo[[No.用]:[vlookup 用]],2,FALSE)</f>
        <v>174</v>
      </c>
      <c r="B476">
        <f>IF(ROW()=2,1,IF(A475&lt;&gt;Special[[#This Row],[No]],1,IF(Special[[#This Row],[枝番用]]=0,B475,B475+1)))</f>
        <v>4</v>
      </c>
      <c r="C476">
        <f>IF(ROW()=2,1,IF(Special[[#This Row],[枝番用]]=1,1,C475+1))</f>
        <v>1</v>
      </c>
      <c r="D476" s="1" t="s">
        <v>1183</v>
      </c>
      <c r="E476" s="1" t="s">
        <v>32</v>
      </c>
      <c r="F476" s="1" t="s">
        <v>73</v>
      </c>
      <c r="G476" s="1" t="s">
        <v>25</v>
      </c>
      <c r="H476" s="1" t="s">
        <v>20</v>
      </c>
      <c r="I476" s="1" t="s">
        <v>71</v>
      </c>
      <c r="J476">
        <v>1</v>
      </c>
      <c r="K476" t="s">
        <v>248</v>
      </c>
      <c r="L476" s="1" t="s">
        <v>180</v>
      </c>
      <c r="M476" s="1" t="s">
        <v>224</v>
      </c>
      <c r="N476">
        <v>45</v>
      </c>
      <c r="O476">
        <v>0</v>
      </c>
      <c r="P476">
        <v>55</v>
      </c>
      <c r="Q476">
        <v>0</v>
      </c>
      <c r="R476" s="1"/>
      <c r="S476">
        <v>4.2</v>
      </c>
      <c r="T476">
        <v>25.76</v>
      </c>
      <c r="U476">
        <v>5.8</v>
      </c>
      <c r="V476">
        <v>35.200000000000003</v>
      </c>
      <c r="W476" s="1" t="s">
        <v>918</v>
      </c>
      <c r="X476">
        <v>2</v>
      </c>
      <c r="Y476" s="1"/>
      <c r="Z476" s="1"/>
      <c r="AA476" s="1" t="s">
        <v>1269</v>
      </c>
      <c r="AB476" t="str">
        <f>Special[[#This Row],[服装]]&amp;Special[[#This Row],[名前]]&amp;Special[[#This Row],[レアリティ]]</f>
        <v>Xmas3岩泉一ICONIC</v>
      </c>
      <c r="AC476">
        <f>IF((A475&amp;L475&amp;M475)&lt;&gt;(Special[[#This Row],[No]]&amp;L476&amp;M476),1,IF(Special[[#This Row],[追加属性]]="",1,0))</f>
        <v>1</v>
      </c>
    </row>
    <row r="477" spans="1:29" x14ac:dyDescent="0.25">
      <c r="A477">
        <f>VLOOKUP(Special[[#This Row],[No用]],SetNo[[No.用]:[vlookup 用]],2,FALSE)</f>
        <v>175</v>
      </c>
      <c r="B477">
        <f>IF(ROW()=2,1,IF(A476&lt;&gt;Special[[#This Row],[No]],1,IF(Special[[#This Row],[枝番用]]=0,B476,B476+1)))</f>
        <v>1</v>
      </c>
      <c r="C477">
        <f>IF(ROW()=2,1,IF(Special[[#This Row],[枝番用]]=1,1,C476+1))</f>
        <v>1</v>
      </c>
      <c r="D477" t="s">
        <v>205</v>
      </c>
      <c r="E477" t="s">
        <v>33</v>
      </c>
      <c r="F477" t="s">
        <v>24</v>
      </c>
      <c r="G477" t="s">
        <v>26</v>
      </c>
      <c r="H477" t="s">
        <v>20</v>
      </c>
      <c r="I477" t="s">
        <v>71</v>
      </c>
      <c r="J477" s="1">
        <v>0</v>
      </c>
      <c r="K477" t="s">
        <v>248</v>
      </c>
      <c r="L477" s="1" t="s">
        <v>191</v>
      </c>
      <c r="M477" s="1" t="s">
        <v>162</v>
      </c>
      <c r="N477">
        <v>13</v>
      </c>
      <c r="O477">
        <v>0</v>
      </c>
      <c r="P477">
        <v>0</v>
      </c>
      <c r="Q477">
        <v>0</v>
      </c>
      <c r="W477" t="s">
        <v>1010</v>
      </c>
      <c r="X477">
        <v>0</v>
      </c>
      <c r="AA477" s="1"/>
      <c r="AB477" t="str">
        <f>Special[[#This Row],[服装]]&amp;Special[[#This Row],[名前]]&amp;Special[[#This Row],[レアリティ]]</f>
        <v>ユニフォーム金田一勇太郎ICONIC</v>
      </c>
      <c r="AC477">
        <f>IF((A468&amp;L468&amp;M468)&lt;&gt;(Special[[#This Row],[No]]&amp;L477&amp;M477),1,IF(Special[[#This Row],[追加属性]]="",1,0))</f>
        <v>1</v>
      </c>
    </row>
    <row r="478" spans="1:29" x14ac:dyDescent="0.25">
      <c r="A478">
        <f>VLOOKUP(Special[[#This Row],[No用]],SetNo[[No.用]:[vlookup 用]],2,FALSE)</f>
        <v>175</v>
      </c>
      <c r="B478">
        <f>IF(ROW()=2,1,IF(A477&lt;&gt;Special[[#This Row],[No]],1,IF(Special[[#This Row],[枝番用]]=0,B477,B477+1)))</f>
        <v>2</v>
      </c>
      <c r="C478">
        <f>IF(ROW()=2,1,IF(Special[[#This Row],[枝番用]]=1,1,C477+1))</f>
        <v>1</v>
      </c>
      <c r="D478" t="s">
        <v>205</v>
      </c>
      <c r="E478" t="s">
        <v>33</v>
      </c>
      <c r="F478" t="s">
        <v>24</v>
      </c>
      <c r="G478" t="s">
        <v>26</v>
      </c>
      <c r="H478" t="s">
        <v>20</v>
      </c>
      <c r="I478" t="s">
        <v>71</v>
      </c>
      <c r="J478">
        <v>1</v>
      </c>
      <c r="K478" t="s">
        <v>248</v>
      </c>
      <c r="L478" s="1" t="s">
        <v>591</v>
      </c>
      <c r="M478" s="1" t="s">
        <v>224</v>
      </c>
      <c r="N478">
        <v>43</v>
      </c>
      <c r="O478">
        <v>0</v>
      </c>
      <c r="P478">
        <v>53</v>
      </c>
      <c r="Q478">
        <v>0</v>
      </c>
      <c r="S478">
        <v>3.35</v>
      </c>
      <c r="T478">
        <v>33.729999999999997</v>
      </c>
      <c r="U478">
        <v>5</v>
      </c>
      <c r="V478">
        <v>50.08</v>
      </c>
      <c r="W478" s="1" t="s">
        <v>864</v>
      </c>
      <c r="X478">
        <v>1</v>
      </c>
      <c r="AB478" t="str">
        <f>Special[[#This Row],[服装]]&amp;Special[[#This Row],[名前]]&amp;Special[[#This Row],[レアリティ]]</f>
        <v>ユニフォーム金田一勇太郎ICONIC</v>
      </c>
      <c r="AC478">
        <f>IF((A477&amp;L477&amp;M477)&lt;&gt;(Special[[#This Row],[No]]&amp;L478&amp;M478),1,IF(Special[[#This Row],[追加属性]]="",1,0))</f>
        <v>1</v>
      </c>
    </row>
    <row r="479" spans="1:29" x14ac:dyDescent="0.25">
      <c r="A479">
        <f>VLOOKUP(Special[[#This Row],[No用]],SetNo[[No.用]:[vlookup 用]],2,FALSE)</f>
        <v>176</v>
      </c>
      <c r="B479">
        <f>IF(ROW()=2,1,IF(A478&lt;&gt;Special[[#This Row],[No]],1,IF(Special[[#This Row],[枝番用]]=0,B478,B478+1)))</f>
        <v>1</v>
      </c>
      <c r="C479">
        <f>IF(ROW()=2,1,IF(Special[[#This Row],[枝番用]]=1,1,C478+1))</f>
        <v>1</v>
      </c>
      <c r="D479" s="1" t="s">
        <v>595</v>
      </c>
      <c r="E479" t="s">
        <v>33</v>
      </c>
      <c r="F479" s="1" t="s">
        <v>77</v>
      </c>
      <c r="G479" t="s">
        <v>26</v>
      </c>
      <c r="H479" t="s">
        <v>20</v>
      </c>
      <c r="I479" t="s">
        <v>71</v>
      </c>
      <c r="J479" s="1">
        <v>0</v>
      </c>
      <c r="K479" t="s">
        <v>248</v>
      </c>
      <c r="L479" s="1" t="s">
        <v>191</v>
      </c>
      <c r="M479" s="1" t="s">
        <v>162</v>
      </c>
      <c r="N479">
        <v>13</v>
      </c>
      <c r="O479">
        <v>0</v>
      </c>
      <c r="P479">
        <v>0</v>
      </c>
      <c r="Q479">
        <v>0</v>
      </c>
      <c r="W479" t="s">
        <v>1010</v>
      </c>
      <c r="X479">
        <v>0</v>
      </c>
      <c r="AB479" t="str">
        <f>Special[[#This Row],[服装]]&amp;Special[[#This Row],[名前]]&amp;Special[[#This Row],[レアリティ]]</f>
        <v>雪遊び金田一勇太郎ICONIC</v>
      </c>
      <c r="AC479">
        <f>IF((A478&amp;L478&amp;M478)&lt;&gt;(Special[[#This Row],[No]]&amp;L479&amp;M479),1,IF(Special[[#This Row],[追加属性]]="",1,0))</f>
        <v>1</v>
      </c>
    </row>
    <row r="480" spans="1:29" x14ac:dyDescent="0.25">
      <c r="A480">
        <f>VLOOKUP(Special[[#This Row],[No用]],SetNo[[No.用]:[vlookup 用]],2,FALSE)</f>
        <v>177</v>
      </c>
      <c r="B480">
        <f>IF(ROW()=2,1,IF(A479&lt;&gt;Special[[#This Row],[No]],1,IF(Special[[#This Row],[枝番用]]=0,B479,B479+1)))</f>
        <v>1</v>
      </c>
      <c r="C480">
        <f>IF(ROW()=2,1,IF(Special[[#This Row],[枝番用]]=1,1,C479+1))</f>
        <v>1</v>
      </c>
      <c r="D480" s="1" t="s">
        <v>729</v>
      </c>
      <c r="E480" s="1" t="s">
        <v>33</v>
      </c>
      <c r="F480" s="1" t="s">
        <v>77</v>
      </c>
      <c r="G480" s="1" t="s">
        <v>26</v>
      </c>
      <c r="H480" s="1" t="s">
        <v>20</v>
      </c>
      <c r="I480" s="1" t="s">
        <v>71</v>
      </c>
      <c r="J480" s="1">
        <v>0</v>
      </c>
      <c r="K480" t="s">
        <v>248</v>
      </c>
      <c r="L480" s="1" t="s">
        <v>191</v>
      </c>
      <c r="M480" s="1" t="s">
        <v>162</v>
      </c>
      <c r="N480">
        <v>13</v>
      </c>
      <c r="O480">
        <v>0</v>
      </c>
      <c r="P480">
        <v>0</v>
      </c>
      <c r="Q480">
        <v>0</v>
      </c>
      <c r="W480" t="s">
        <v>1010</v>
      </c>
      <c r="X480">
        <v>0</v>
      </c>
      <c r="AB480" t="str">
        <f>Special[[#This Row],[服装]]&amp;Special[[#This Row],[名前]]&amp;Special[[#This Row],[レアリティ]]</f>
        <v>カンフー金田一勇太郎ICONIC</v>
      </c>
      <c r="AC480">
        <f>IF((A479&amp;L479&amp;M479)&lt;&gt;(Special[[#This Row],[No]]&amp;L480&amp;M480),1,IF(Special[[#This Row],[追加属性]]="",1,0))</f>
        <v>1</v>
      </c>
    </row>
    <row r="481" spans="1:29" x14ac:dyDescent="0.25">
      <c r="A481">
        <f>VLOOKUP(Special[[#This Row],[No用]],SetNo[[No.用]:[vlookup 用]],2,FALSE)</f>
        <v>177</v>
      </c>
      <c r="B481">
        <f>IF(ROW()=2,1,IF(A480&lt;&gt;Special[[#This Row],[No]],1,IF(Special[[#This Row],[枝番用]]=0,B480,B480+1)))</f>
        <v>2</v>
      </c>
      <c r="C481">
        <f>IF(ROW()=2,1,IF(Special[[#This Row],[枝番用]]=1,1,C480+1))</f>
        <v>1</v>
      </c>
      <c r="D481" s="1" t="s">
        <v>729</v>
      </c>
      <c r="E481" s="1" t="s">
        <v>33</v>
      </c>
      <c r="F481" s="1" t="s">
        <v>77</v>
      </c>
      <c r="G481" s="1" t="s">
        <v>26</v>
      </c>
      <c r="H481" s="1" t="s">
        <v>20</v>
      </c>
      <c r="I481" s="1" t="s">
        <v>71</v>
      </c>
      <c r="J481">
        <v>1</v>
      </c>
      <c r="K481" t="s">
        <v>248</v>
      </c>
      <c r="L481" s="1" t="s">
        <v>591</v>
      </c>
      <c r="M481" s="1" t="s">
        <v>224</v>
      </c>
      <c r="N481">
        <v>40</v>
      </c>
      <c r="O481">
        <v>0</v>
      </c>
      <c r="P481">
        <v>50</v>
      </c>
      <c r="Q481">
        <v>0</v>
      </c>
      <c r="S481">
        <v>3.35</v>
      </c>
      <c r="T481">
        <v>33.729999999999997</v>
      </c>
      <c r="U481">
        <v>5</v>
      </c>
      <c r="V481">
        <v>50.08</v>
      </c>
      <c r="W481" s="1" t="s">
        <v>864</v>
      </c>
      <c r="X481">
        <v>1</v>
      </c>
      <c r="AB481" t="str">
        <f>Special[[#This Row],[服装]]&amp;Special[[#This Row],[名前]]&amp;Special[[#This Row],[レアリティ]]</f>
        <v>カンフー金田一勇太郎ICONIC</v>
      </c>
      <c r="AC481">
        <f>IF((A480&amp;L480&amp;M480)&lt;&gt;(Special[[#This Row],[No]]&amp;L481&amp;M481),1,IF(Special[[#This Row],[追加属性]]="",1,0))</f>
        <v>1</v>
      </c>
    </row>
    <row r="482" spans="1:29" x14ac:dyDescent="0.25">
      <c r="A482">
        <f>VLOOKUP(Special[[#This Row],[No用]],SetNo[[No.用]:[vlookup 用]],2,FALSE)</f>
        <v>178</v>
      </c>
      <c r="B482">
        <f>IF(ROW()=2,1,IF(A481&lt;&gt;Special[[#This Row],[No]],1,IF(Special[[#This Row],[枝番用]]=0,B481,B481+1)))</f>
        <v>1</v>
      </c>
      <c r="C482">
        <f>IF(ROW()=2,1,IF(Special[[#This Row],[枝番用]]=1,1,C481+1))</f>
        <v>1</v>
      </c>
      <c r="D482" s="1" t="s">
        <v>911</v>
      </c>
      <c r="E482" s="1" t="s">
        <v>33</v>
      </c>
      <c r="F482" s="1" t="s">
        <v>90</v>
      </c>
      <c r="G482" s="1" t="s">
        <v>26</v>
      </c>
      <c r="H482" s="1" t="s">
        <v>20</v>
      </c>
      <c r="I482" s="1" t="s">
        <v>71</v>
      </c>
      <c r="J482" s="1">
        <v>0</v>
      </c>
      <c r="K482" t="s">
        <v>248</v>
      </c>
      <c r="L482" s="1" t="s">
        <v>191</v>
      </c>
      <c r="M482" s="1" t="s">
        <v>162</v>
      </c>
      <c r="N482">
        <v>13</v>
      </c>
      <c r="O482">
        <v>0</v>
      </c>
      <c r="P482">
        <v>0</v>
      </c>
      <c r="Q482">
        <v>0</v>
      </c>
      <c r="W482" s="1" t="s">
        <v>1010</v>
      </c>
      <c r="X482">
        <v>0</v>
      </c>
      <c r="AB482" t="str">
        <f>Special[[#This Row],[服装]]&amp;Special[[#This Row],[名前]]&amp;Special[[#This Row],[レアリティ]]</f>
        <v>中学生金田一勇太郎ICONIC</v>
      </c>
      <c r="AC482">
        <f>IF((A481&amp;L481&amp;M481)&lt;&gt;(Special[[#This Row],[No]]&amp;L482&amp;M482),1,IF(Special[[#This Row],[追加属性]]="",1,0))</f>
        <v>1</v>
      </c>
    </row>
    <row r="483" spans="1:29" x14ac:dyDescent="0.25">
      <c r="A483">
        <f>VLOOKUP(Special[[#This Row],[No用]],SetNo[[No.用]:[vlookup 用]],2,FALSE)</f>
        <v>178</v>
      </c>
      <c r="B483">
        <f>IF(ROW()=2,1,IF(A482&lt;&gt;Special[[#This Row],[No]],1,IF(Special[[#This Row],[枝番用]]=0,B482,B482+1)))</f>
        <v>2</v>
      </c>
      <c r="C483">
        <f>IF(ROW()=2,1,IF(Special[[#This Row],[枝番用]]=1,1,C482+1))</f>
        <v>1</v>
      </c>
      <c r="D483" s="1" t="s">
        <v>911</v>
      </c>
      <c r="E483" s="1" t="s">
        <v>33</v>
      </c>
      <c r="F483" s="1" t="s">
        <v>90</v>
      </c>
      <c r="G483" s="1" t="s">
        <v>26</v>
      </c>
      <c r="H483" s="1" t="s">
        <v>20</v>
      </c>
      <c r="I483" s="1" t="s">
        <v>71</v>
      </c>
      <c r="J483">
        <v>1</v>
      </c>
      <c r="K483" t="s">
        <v>248</v>
      </c>
      <c r="L483" s="1" t="s">
        <v>591</v>
      </c>
      <c r="M483" s="1" t="s">
        <v>224</v>
      </c>
      <c r="N483">
        <v>40</v>
      </c>
      <c r="O483">
        <v>0</v>
      </c>
      <c r="P483">
        <v>50</v>
      </c>
      <c r="Q483">
        <v>0</v>
      </c>
      <c r="S483">
        <v>4.2</v>
      </c>
      <c r="T483">
        <v>25.76</v>
      </c>
      <c r="U483">
        <v>5.8</v>
      </c>
      <c r="V483">
        <v>35.200000000000003</v>
      </c>
      <c r="W483" s="1" t="s">
        <v>921</v>
      </c>
      <c r="X483">
        <v>2</v>
      </c>
      <c r="Z483" s="1" t="s">
        <v>922</v>
      </c>
      <c r="AA483" s="1"/>
      <c r="AB483" t="str">
        <f>Special[[#This Row],[服装]]&amp;Special[[#This Row],[名前]]&amp;Special[[#This Row],[レアリティ]]</f>
        <v>中学生金田一勇太郎ICONIC</v>
      </c>
      <c r="AC483">
        <f>IF((A482&amp;L482&amp;M482)&lt;&gt;(Special[[#This Row],[No]]&amp;L483&amp;M483),1,IF(Special[[#This Row],[追加属性]]="",1,0))</f>
        <v>1</v>
      </c>
    </row>
    <row r="484" spans="1:29" x14ac:dyDescent="0.25">
      <c r="A484">
        <f>VLOOKUP(Special[[#This Row],[No用]],SetNo[[No.用]:[vlookup 用]],2,FALSE)</f>
        <v>178</v>
      </c>
      <c r="B484">
        <f>IF(ROW()=2,1,IF(A483&lt;&gt;Special[[#This Row],[No]],1,IF(Special[[#This Row],[枝番用]]=0,B483,B483+1)))</f>
        <v>2</v>
      </c>
      <c r="C484">
        <f>IF(ROW()=2,1,IF(Special[[#This Row],[枝番用]]=1,1,C483+1))</f>
        <v>2</v>
      </c>
      <c r="D484" s="1" t="s">
        <v>911</v>
      </c>
      <c r="E484" s="1" t="s">
        <v>33</v>
      </c>
      <c r="F484" s="1" t="s">
        <v>90</v>
      </c>
      <c r="G484" s="1" t="s">
        <v>26</v>
      </c>
      <c r="H484" s="1" t="s">
        <v>20</v>
      </c>
      <c r="I484" s="1" t="s">
        <v>71</v>
      </c>
      <c r="J484">
        <v>1</v>
      </c>
      <c r="K484" t="s">
        <v>248</v>
      </c>
      <c r="L484" s="1" t="s">
        <v>591</v>
      </c>
      <c r="M484" s="1" t="s">
        <v>224</v>
      </c>
      <c r="N484">
        <v>40</v>
      </c>
      <c r="O484">
        <v>0</v>
      </c>
      <c r="P484">
        <v>50</v>
      </c>
      <c r="Q484">
        <v>0</v>
      </c>
      <c r="R484" s="1" t="s">
        <v>586</v>
      </c>
      <c r="S484">
        <v>4.2</v>
      </c>
      <c r="T484">
        <v>25.76</v>
      </c>
      <c r="U484">
        <v>5.8</v>
      </c>
      <c r="V484">
        <v>35.200000000000003</v>
      </c>
      <c r="W484" s="1" t="s">
        <v>830</v>
      </c>
      <c r="X484">
        <v>2</v>
      </c>
      <c r="AB484" t="str">
        <f>Special[[#This Row],[服装]]&amp;Special[[#This Row],[名前]]&amp;Special[[#This Row],[レアリティ]]</f>
        <v>中学生金田一勇太郎ICONIC</v>
      </c>
      <c r="AC484">
        <f>IF((A483&amp;L483&amp;M483)&lt;&gt;(Special[[#This Row],[No]]&amp;L484&amp;M484),1,IF(Special[[#This Row],[追加属性]]="",1,0))</f>
        <v>0</v>
      </c>
    </row>
    <row r="485" spans="1:29" x14ac:dyDescent="0.25">
      <c r="A485">
        <f>VLOOKUP(Special[[#This Row],[No用]],SetNo[[No.用]:[vlookup 用]],2,FALSE)</f>
        <v>179</v>
      </c>
      <c r="B485">
        <f>IF(ROW()=2,1,IF(A484&lt;&gt;Special[[#This Row],[No]],1,IF(Special[[#This Row],[枝番用]]=0,B484,B484+1)))</f>
        <v>1</v>
      </c>
      <c r="C485">
        <f>IF(ROW()=2,1,IF(Special[[#This Row],[枝番用]]=1,1,C484+1))</f>
        <v>1</v>
      </c>
      <c r="D485" t="s">
        <v>205</v>
      </c>
      <c r="E485" t="s">
        <v>34</v>
      </c>
      <c r="F485" t="s">
        <v>28</v>
      </c>
      <c r="G485" t="s">
        <v>25</v>
      </c>
      <c r="H485" t="s">
        <v>20</v>
      </c>
      <c r="I485" t="s">
        <v>71</v>
      </c>
      <c r="J485" s="1">
        <v>0</v>
      </c>
      <c r="K485" t="s">
        <v>248</v>
      </c>
      <c r="L485" s="1" t="s">
        <v>191</v>
      </c>
      <c r="M485" s="1" t="s">
        <v>162</v>
      </c>
      <c r="N485">
        <v>13</v>
      </c>
      <c r="O485">
        <v>0</v>
      </c>
      <c r="P485">
        <v>0</v>
      </c>
      <c r="Q485">
        <v>0</v>
      </c>
      <c r="W485" t="s">
        <v>1010</v>
      </c>
      <c r="X485">
        <v>0</v>
      </c>
      <c r="AB485" t="str">
        <f>Special[[#This Row],[服装]]&amp;Special[[#This Row],[名前]]&amp;Special[[#This Row],[レアリティ]]</f>
        <v>ユニフォーム京谷賢太郎ICONIC</v>
      </c>
      <c r="AC485">
        <f>IF((A484&amp;L484&amp;M484)&lt;&gt;(Special[[#This Row],[No]]&amp;L485&amp;M485),1,IF(Special[[#This Row],[追加属性]]="",1,0))</f>
        <v>1</v>
      </c>
    </row>
    <row r="486" spans="1:29" x14ac:dyDescent="0.25">
      <c r="A486">
        <f>VLOOKUP(Special[[#This Row],[No用]],SetNo[[No.用]:[vlookup 用]],2,FALSE)</f>
        <v>179</v>
      </c>
      <c r="B486">
        <f>IF(ROW()=2,1,IF(A485&lt;&gt;Special[[#This Row],[No]],1,IF(Special[[#This Row],[枝番用]]=0,B485,B485+1)))</f>
        <v>2</v>
      </c>
      <c r="C486">
        <f>IF(ROW()=2,1,IF(Special[[#This Row],[枝番用]]=1,1,C485+1))</f>
        <v>1</v>
      </c>
      <c r="D486" t="s">
        <v>205</v>
      </c>
      <c r="E486" t="s">
        <v>34</v>
      </c>
      <c r="F486" t="s">
        <v>28</v>
      </c>
      <c r="G486" t="s">
        <v>25</v>
      </c>
      <c r="H486" t="s">
        <v>20</v>
      </c>
      <c r="I486" t="s">
        <v>71</v>
      </c>
      <c r="J486">
        <v>1</v>
      </c>
      <c r="K486" t="s">
        <v>248</v>
      </c>
      <c r="L486" s="1" t="s">
        <v>180</v>
      </c>
      <c r="M486" s="1" t="s">
        <v>173</v>
      </c>
      <c r="N486">
        <v>13</v>
      </c>
      <c r="O486">
        <v>0</v>
      </c>
      <c r="P486">
        <v>0</v>
      </c>
      <c r="Q486">
        <v>0</v>
      </c>
      <c r="S486">
        <v>4.2</v>
      </c>
      <c r="T486">
        <v>25.76</v>
      </c>
      <c r="W486" t="s">
        <v>916</v>
      </c>
      <c r="X486">
        <v>1</v>
      </c>
      <c r="AB486" t="str">
        <f>Special[[#This Row],[服装]]&amp;Special[[#This Row],[名前]]&amp;Special[[#This Row],[レアリティ]]</f>
        <v>ユニフォーム京谷賢太郎ICONIC</v>
      </c>
      <c r="AC486">
        <f>IF((A485&amp;L485&amp;M485)&lt;&gt;(Special[[#This Row],[No]]&amp;L486&amp;M486),1,IF(Special[[#This Row],[追加属性]]="",1,0))</f>
        <v>1</v>
      </c>
    </row>
    <row r="487" spans="1:29" x14ac:dyDescent="0.25">
      <c r="A487">
        <f>VLOOKUP(Special[[#This Row],[No用]],SetNo[[No.用]:[vlookup 用]],2,FALSE)</f>
        <v>180</v>
      </c>
      <c r="B487">
        <f>IF(ROW()=2,1,IF(A486&lt;&gt;Special[[#This Row],[No]],1,IF(Special[[#This Row],[枝番用]]=0,B486,B486+1)))</f>
        <v>1</v>
      </c>
      <c r="C487">
        <f>IF(ROW()=2,1,IF(Special[[#This Row],[枝番用]]=1,1,C486+1))</f>
        <v>1</v>
      </c>
      <c r="D487" s="1" t="s">
        <v>675</v>
      </c>
      <c r="E487" s="1" t="s">
        <v>34</v>
      </c>
      <c r="F487" s="1" t="s">
        <v>73</v>
      </c>
      <c r="G487" s="1" t="s">
        <v>25</v>
      </c>
      <c r="H487" s="1" t="s">
        <v>20</v>
      </c>
      <c r="I487" s="1" t="s">
        <v>71</v>
      </c>
      <c r="J487" s="1">
        <v>0</v>
      </c>
      <c r="K487" t="s">
        <v>248</v>
      </c>
      <c r="L487" s="1" t="s">
        <v>191</v>
      </c>
      <c r="M487" s="1" t="s">
        <v>162</v>
      </c>
      <c r="N487">
        <v>13</v>
      </c>
      <c r="O487">
        <v>0</v>
      </c>
      <c r="P487">
        <v>0</v>
      </c>
      <c r="Q487">
        <v>0</v>
      </c>
      <c r="W487" t="s">
        <v>1010</v>
      </c>
      <c r="X487">
        <v>0</v>
      </c>
      <c r="AB487" t="str">
        <f>Special[[#This Row],[服装]]&amp;Special[[#This Row],[名前]]&amp;Special[[#This Row],[レアリティ]]</f>
        <v>梅雨京谷賢太郎ICONIC</v>
      </c>
      <c r="AC487">
        <f>IF((A486&amp;L486&amp;M486)&lt;&gt;(Special[[#This Row],[No]]&amp;L487&amp;M487),1,IF(Special[[#This Row],[追加属性]]="",1,0))</f>
        <v>1</v>
      </c>
    </row>
    <row r="488" spans="1:29" x14ac:dyDescent="0.25">
      <c r="A488">
        <f>VLOOKUP(Special[[#This Row],[No用]],SetNo[[No.用]:[vlookup 用]],2,FALSE)</f>
        <v>180</v>
      </c>
      <c r="B488">
        <f>IF(ROW()=2,1,IF(A487&lt;&gt;Special[[#This Row],[No]],1,IF(Special[[#This Row],[枝番用]]=0,B487,B487+1)))</f>
        <v>2</v>
      </c>
      <c r="C488">
        <f>IF(ROW()=2,1,IF(Special[[#This Row],[枝番用]]=1,1,C487+1))</f>
        <v>1</v>
      </c>
      <c r="D488" s="1" t="s">
        <v>675</v>
      </c>
      <c r="E488" s="1" t="s">
        <v>34</v>
      </c>
      <c r="F488" s="1" t="s">
        <v>73</v>
      </c>
      <c r="G488" s="1" t="s">
        <v>25</v>
      </c>
      <c r="H488" s="1" t="s">
        <v>20</v>
      </c>
      <c r="I488" s="1" t="s">
        <v>71</v>
      </c>
      <c r="J488">
        <v>1</v>
      </c>
      <c r="K488" t="s">
        <v>248</v>
      </c>
      <c r="L488" s="1" t="s">
        <v>180</v>
      </c>
      <c r="M488" s="1" t="s">
        <v>224</v>
      </c>
      <c r="N488">
        <v>46</v>
      </c>
      <c r="O488">
        <v>0</v>
      </c>
      <c r="P488">
        <v>56</v>
      </c>
      <c r="Q488">
        <v>0</v>
      </c>
      <c r="S488">
        <v>3.35</v>
      </c>
      <c r="T488">
        <v>20.010000000000002</v>
      </c>
      <c r="U488">
        <v>5</v>
      </c>
      <c r="V488">
        <v>30.48</v>
      </c>
      <c r="W488" s="1" t="s">
        <v>924</v>
      </c>
      <c r="X488">
        <v>2</v>
      </c>
      <c r="AB488" t="str">
        <f>Special[[#This Row],[服装]]&amp;Special[[#This Row],[名前]]&amp;Special[[#This Row],[レアリティ]]</f>
        <v>梅雨京谷賢太郎ICONIC</v>
      </c>
      <c r="AC488">
        <f>IF((A487&amp;L487&amp;M487)&lt;&gt;(Special[[#This Row],[No]]&amp;L488&amp;M488),1,IF(Special[[#This Row],[追加属性]]="",1,0))</f>
        <v>1</v>
      </c>
    </row>
    <row r="489" spans="1:29" x14ac:dyDescent="0.25">
      <c r="A489">
        <f>VLOOKUP(Special[[#This Row],[No用]],SetNo[[No.用]:[vlookup 用]],2,FALSE)</f>
        <v>181</v>
      </c>
      <c r="B489">
        <f>IF(ROW()=2,1,IF(A488&lt;&gt;Special[[#This Row],[No]],1,IF(Special[[#This Row],[枝番用]]=0,B488,B488+1)))</f>
        <v>1</v>
      </c>
      <c r="C489">
        <f>IF(ROW()=2,1,IF(Special[[#This Row],[枝番用]]=1,1,C488+1))</f>
        <v>1</v>
      </c>
      <c r="D489" s="1" t="s">
        <v>953</v>
      </c>
      <c r="E489" s="1" t="s">
        <v>34</v>
      </c>
      <c r="F489" s="1" t="s">
        <v>90</v>
      </c>
      <c r="G489" s="1" t="s">
        <v>25</v>
      </c>
      <c r="H489" s="1" t="s">
        <v>20</v>
      </c>
      <c r="I489" s="1" t="s">
        <v>71</v>
      </c>
      <c r="J489" s="1">
        <v>0</v>
      </c>
      <c r="K489" t="s">
        <v>248</v>
      </c>
      <c r="L489" s="1" t="s">
        <v>191</v>
      </c>
      <c r="M489" s="1" t="s">
        <v>162</v>
      </c>
      <c r="N489">
        <v>13</v>
      </c>
      <c r="O489">
        <v>0</v>
      </c>
      <c r="P489">
        <v>0</v>
      </c>
      <c r="Q489">
        <v>0</v>
      </c>
      <c r="R489" s="1"/>
      <c r="W489" s="1" t="s">
        <v>1010</v>
      </c>
      <c r="X489">
        <v>0</v>
      </c>
      <c r="AB489" t="str">
        <f>Special[[#This Row],[服装]]&amp;Special[[#This Row],[名前]]&amp;Special[[#This Row],[レアリティ]]</f>
        <v>水着2京谷賢太郎ICONIC</v>
      </c>
      <c r="AC489">
        <f>IF((A488&amp;L488&amp;M488)&lt;&gt;(Special[[#This Row],[No]]&amp;L489&amp;M489),1,IF(Special[[#This Row],[追加属性]]="",1,0))</f>
        <v>1</v>
      </c>
    </row>
    <row r="490" spans="1:29" x14ac:dyDescent="0.25">
      <c r="A490">
        <f>VLOOKUP(Special[[#This Row],[No用]],SetNo[[No.用]:[vlookup 用]],2,FALSE)</f>
        <v>181</v>
      </c>
      <c r="B490">
        <f>IF(ROW()=2,1,IF(A489&lt;&gt;Special[[#This Row],[No]],1,IF(Special[[#This Row],[枝番用]]=0,B489,B489+1)))</f>
        <v>2</v>
      </c>
      <c r="C490">
        <f>IF(ROW()=2,1,IF(Special[[#This Row],[枝番用]]=1,1,C489+1))</f>
        <v>1</v>
      </c>
      <c r="D490" s="1" t="s">
        <v>953</v>
      </c>
      <c r="E490" s="1" t="s">
        <v>34</v>
      </c>
      <c r="F490" s="1" t="s">
        <v>90</v>
      </c>
      <c r="G490" s="1" t="s">
        <v>25</v>
      </c>
      <c r="H490" s="1" t="s">
        <v>20</v>
      </c>
      <c r="I490" s="1" t="s">
        <v>71</v>
      </c>
      <c r="J490">
        <v>1</v>
      </c>
      <c r="K490" t="s">
        <v>248</v>
      </c>
      <c r="L490" s="1" t="s">
        <v>180</v>
      </c>
      <c r="M490" s="1" t="s">
        <v>224</v>
      </c>
      <c r="N490">
        <v>46</v>
      </c>
      <c r="O490">
        <v>0</v>
      </c>
      <c r="P490">
        <v>56</v>
      </c>
      <c r="Q490">
        <v>0</v>
      </c>
      <c r="R490" s="1"/>
      <c r="S490">
        <v>3.35</v>
      </c>
      <c r="T490">
        <v>20.010000000000002</v>
      </c>
      <c r="U490">
        <v>5</v>
      </c>
      <c r="V490">
        <v>30.48</v>
      </c>
      <c r="W490" s="1" t="s">
        <v>918</v>
      </c>
      <c r="X490">
        <v>1</v>
      </c>
      <c r="AB490" t="str">
        <f>Special[[#This Row],[服装]]&amp;Special[[#This Row],[名前]]&amp;Special[[#This Row],[レアリティ]]</f>
        <v>水着2京谷賢太郎ICONIC</v>
      </c>
      <c r="AC490">
        <f>IF((A489&amp;L489&amp;M489)&lt;&gt;(Special[[#This Row],[No]]&amp;L490&amp;M490),1,IF(Special[[#This Row],[追加属性]]="",1,0))</f>
        <v>1</v>
      </c>
    </row>
    <row r="491" spans="1:29" x14ac:dyDescent="0.25">
      <c r="A491">
        <f>VLOOKUP(Special[[#This Row],[No用]],SetNo[[No.用]:[vlookup 用]],2,FALSE)</f>
        <v>182</v>
      </c>
      <c r="B491">
        <f>IF(ROW()=2,1,IF(A490&lt;&gt;Special[[#This Row],[No]],1,IF(Special[[#This Row],[枝番用]]=0,B490,B490+1)))</f>
        <v>1</v>
      </c>
      <c r="C491">
        <f>IF(ROW()=2,1,IF(Special[[#This Row],[枝番用]]=1,1,C490+1))</f>
        <v>1</v>
      </c>
      <c r="D491" t="s">
        <v>205</v>
      </c>
      <c r="E491" t="s">
        <v>35</v>
      </c>
      <c r="F491" t="s">
        <v>23</v>
      </c>
      <c r="G491" t="s">
        <v>25</v>
      </c>
      <c r="H491" t="s">
        <v>20</v>
      </c>
      <c r="I491" t="s">
        <v>71</v>
      </c>
      <c r="J491" s="1">
        <v>0</v>
      </c>
      <c r="K491" t="s">
        <v>248</v>
      </c>
      <c r="L491" s="1" t="s">
        <v>191</v>
      </c>
      <c r="M491" s="1" t="s">
        <v>162</v>
      </c>
      <c r="N491">
        <v>13</v>
      </c>
      <c r="O491">
        <v>0</v>
      </c>
      <c r="P491">
        <v>0</v>
      </c>
      <c r="Q491">
        <v>0</v>
      </c>
      <c r="W491" t="s">
        <v>1010</v>
      </c>
      <c r="X491">
        <v>0</v>
      </c>
      <c r="AB491" t="str">
        <f>Special[[#This Row],[服装]]&amp;Special[[#This Row],[名前]]&amp;Special[[#This Row],[レアリティ]]</f>
        <v>ユニフォーム国見英ICONIC</v>
      </c>
      <c r="AC491">
        <f>IF((A490&amp;L490&amp;M490)&lt;&gt;(Special[[#This Row],[No]]&amp;L491&amp;M491),1,IF(Special[[#This Row],[追加属性]]="",1,0))</f>
        <v>1</v>
      </c>
    </row>
    <row r="492" spans="1:29" x14ac:dyDescent="0.25">
      <c r="A492">
        <f>VLOOKUP(Special[[#This Row],[No用]],SetNo[[No.用]:[vlookup 用]],2,FALSE)</f>
        <v>183</v>
      </c>
      <c r="B492">
        <f>IF(ROW()=2,1,IF(A491&lt;&gt;Special[[#This Row],[No]],1,IF(Special[[#This Row],[枝番用]]=0,B491,B491+1)))</f>
        <v>1</v>
      </c>
      <c r="C492">
        <f>IF(ROW()=2,1,IF(Special[[#This Row],[枝番用]]=1,1,C491+1))</f>
        <v>1</v>
      </c>
      <c r="D492" s="1" t="s">
        <v>552</v>
      </c>
      <c r="E492" t="s">
        <v>35</v>
      </c>
      <c r="F492" s="1" t="s">
        <v>90</v>
      </c>
      <c r="G492" t="s">
        <v>25</v>
      </c>
      <c r="H492" t="s">
        <v>20</v>
      </c>
      <c r="I492" t="s">
        <v>71</v>
      </c>
      <c r="J492" s="1">
        <v>0</v>
      </c>
      <c r="K492" t="s">
        <v>248</v>
      </c>
      <c r="L492" s="1" t="s">
        <v>191</v>
      </c>
      <c r="M492" s="1" t="s">
        <v>162</v>
      </c>
      <c r="N492">
        <v>13</v>
      </c>
      <c r="O492">
        <v>0</v>
      </c>
      <c r="P492">
        <v>0</v>
      </c>
      <c r="Q492">
        <v>0</v>
      </c>
      <c r="W492" t="s">
        <v>1010</v>
      </c>
      <c r="X492">
        <v>0</v>
      </c>
      <c r="AB492" t="str">
        <f>Special[[#This Row],[服装]]&amp;Special[[#This Row],[名前]]&amp;Special[[#This Row],[レアリティ]]</f>
        <v>職業体験国見英ICONIC</v>
      </c>
      <c r="AC492">
        <f>IF((A491&amp;L491&amp;M491)&lt;&gt;(Special[[#This Row],[No]]&amp;L492&amp;M492),1,IF(Special[[#This Row],[追加属性]]="",1,0))</f>
        <v>1</v>
      </c>
    </row>
    <row r="493" spans="1:29" x14ac:dyDescent="0.25">
      <c r="A493">
        <f>VLOOKUP(Special[[#This Row],[No用]],SetNo[[No.用]:[vlookup 用]],2,FALSE)</f>
        <v>184</v>
      </c>
      <c r="B493">
        <f>IF(ROW()=2,1,IF(A492&lt;&gt;Special[[#This Row],[No]],1,IF(Special[[#This Row],[枝番用]]=0,B492,B492+1)))</f>
        <v>1</v>
      </c>
      <c r="C493">
        <f>IF(ROW()=2,1,IF(Special[[#This Row],[枝番用]]=1,1,C492+1))</f>
        <v>1</v>
      </c>
      <c r="D493" s="1" t="s">
        <v>646</v>
      </c>
      <c r="E493" s="1" t="s">
        <v>35</v>
      </c>
      <c r="F493" s="1" t="s">
        <v>77</v>
      </c>
      <c r="G493" s="1" t="s">
        <v>25</v>
      </c>
      <c r="H493" s="1" t="s">
        <v>20</v>
      </c>
      <c r="I493" s="1" t="s">
        <v>71</v>
      </c>
      <c r="J493" s="1">
        <v>0</v>
      </c>
      <c r="K493" t="s">
        <v>248</v>
      </c>
      <c r="L493" s="1" t="s">
        <v>191</v>
      </c>
      <c r="M493" s="1" t="s">
        <v>162</v>
      </c>
      <c r="N493">
        <v>13</v>
      </c>
      <c r="O493">
        <v>0</v>
      </c>
      <c r="P493">
        <v>0</v>
      </c>
      <c r="Q493">
        <v>0</v>
      </c>
      <c r="W493" t="s">
        <v>1010</v>
      </c>
      <c r="X493">
        <v>0</v>
      </c>
      <c r="AB493" t="str">
        <f>Special[[#This Row],[服装]]&amp;Special[[#This Row],[名前]]&amp;Special[[#This Row],[レアリティ]]</f>
        <v>路地裏国見英ICONIC</v>
      </c>
      <c r="AC493">
        <f>IF((A492&amp;L492&amp;M492)&lt;&gt;(Special[[#This Row],[No]]&amp;L493&amp;M493),1,IF(Special[[#This Row],[追加属性]]="",1,0))</f>
        <v>1</v>
      </c>
    </row>
    <row r="494" spans="1:29" x14ac:dyDescent="0.25">
      <c r="A494">
        <f>VLOOKUP(Special[[#This Row],[No用]],SetNo[[No.用]:[vlookup 用]],2,FALSE)</f>
        <v>184</v>
      </c>
      <c r="B494">
        <f>IF(ROW()=2,1,IF(A493&lt;&gt;Special[[#This Row],[No]],1,IF(Special[[#This Row],[枝番用]]=0,B493,B493+1)))</f>
        <v>2</v>
      </c>
      <c r="C494">
        <f>IF(ROW()=2,1,IF(Special[[#This Row],[枝番用]]=1,1,C493+1))</f>
        <v>1</v>
      </c>
      <c r="D494" s="1" t="s">
        <v>646</v>
      </c>
      <c r="E494" s="1" t="s">
        <v>35</v>
      </c>
      <c r="F494" s="1" t="s">
        <v>77</v>
      </c>
      <c r="G494" s="1" t="s">
        <v>25</v>
      </c>
      <c r="H494" s="1" t="s">
        <v>20</v>
      </c>
      <c r="I494" s="1" t="s">
        <v>71</v>
      </c>
      <c r="J494">
        <v>1</v>
      </c>
      <c r="K494" t="s">
        <v>248</v>
      </c>
      <c r="L494" s="1" t="s">
        <v>586</v>
      </c>
      <c r="M494" s="1" t="s">
        <v>224</v>
      </c>
      <c r="N494">
        <v>41</v>
      </c>
      <c r="O494">
        <v>0</v>
      </c>
      <c r="P494">
        <v>51</v>
      </c>
      <c r="Q494">
        <v>0</v>
      </c>
      <c r="S494">
        <v>3.35</v>
      </c>
      <c r="T494">
        <v>20.010000000000002</v>
      </c>
      <c r="U494">
        <v>5</v>
      </c>
      <c r="V494">
        <v>30.48</v>
      </c>
      <c r="W494" s="1" t="s">
        <v>918</v>
      </c>
      <c r="X494">
        <v>2</v>
      </c>
      <c r="AA494" s="1" t="s">
        <v>1402</v>
      </c>
      <c r="AB494" t="str">
        <f>Special[[#This Row],[服装]]&amp;Special[[#This Row],[名前]]&amp;Special[[#This Row],[レアリティ]]</f>
        <v>路地裏国見英ICONIC</v>
      </c>
      <c r="AC494">
        <f>IF((A493&amp;L493&amp;M493)&lt;&gt;(Special[[#This Row],[No]]&amp;L494&amp;M494),1,IF(Special[[#This Row],[追加属性]]="",1,0))</f>
        <v>1</v>
      </c>
    </row>
    <row r="495" spans="1:29" x14ac:dyDescent="0.25">
      <c r="A495">
        <f>VLOOKUP(Special[[#This Row],[No用]],SetNo[[No.用]:[vlookup 用]],2,FALSE)</f>
        <v>185</v>
      </c>
      <c r="B495">
        <f>IF(ROW()=2,1,IF(A494&lt;&gt;Special[[#This Row],[No]],1,IF(Special[[#This Row],[枝番用]]=0,B494,B494+1)))</f>
        <v>1</v>
      </c>
      <c r="C495">
        <f>IF(ROW()=2,1,IF(Special[[#This Row],[枝番用]]=1,1,C494+1))</f>
        <v>1</v>
      </c>
      <c r="D495" s="1" t="s">
        <v>729</v>
      </c>
      <c r="E495" s="1" t="s">
        <v>35</v>
      </c>
      <c r="F495" s="1" t="s">
        <v>73</v>
      </c>
      <c r="G495" s="1" t="s">
        <v>25</v>
      </c>
      <c r="H495" s="1" t="s">
        <v>20</v>
      </c>
      <c r="I495" s="1" t="s">
        <v>71</v>
      </c>
      <c r="J495" s="1">
        <v>0</v>
      </c>
      <c r="K495" t="s">
        <v>248</v>
      </c>
      <c r="L495" s="1" t="s">
        <v>191</v>
      </c>
      <c r="M495" s="1" t="s">
        <v>162</v>
      </c>
      <c r="N495">
        <v>13</v>
      </c>
      <c r="O495">
        <v>0</v>
      </c>
      <c r="P495">
        <v>0</v>
      </c>
      <c r="Q495">
        <v>0</v>
      </c>
      <c r="W495" t="s">
        <v>1010</v>
      </c>
      <c r="X495">
        <v>0</v>
      </c>
      <c r="AB495" t="str">
        <f>Special[[#This Row],[服装]]&amp;Special[[#This Row],[名前]]&amp;Special[[#This Row],[レアリティ]]</f>
        <v>カンフー国見英ICONIC</v>
      </c>
      <c r="AC495">
        <f>IF((A494&amp;L494&amp;M494)&lt;&gt;(Special[[#This Row],[No]]&amp;L495&amp;M495),1,IF(Special[[#This Row],[追加属性]]="",1,0))</f>
        <v>1</v>
      </c>
    </row>
    <row r="496" spans="1:29" x14ac:dyDescent="0.25">
      <c r="A496">
        <f>VLOOKUP(Special[[#This Row],[No用]],SetNo[[No.用]:[vlookup 用]],2,FALSE)</f>
        <v>185</v>
      </c>
      <c r="B496">
        <f>IF(ROW()=2,1,IF(A495&lt;&gt;Special[[#This Row],[No]],1,IF(Special[[#This Row],[枝番用]]=0,B495,B495+1)))</f>
        <v>2</v>
      </c>
      <c r="C496">
        <f>IF(ROW()=2,1,IF(Special[[#This Row],[枝番用]]=1,1,C495+1))</f>
        <v>1</v>
      </c>
      <c r="D496" s="1" t="s">
        <v>729</v>
      </c>
      <c r="E496" s="1" t="s">
        <v>35</v>
      </c>
      <c r="F496" s="1" t="s">
        <v>73</v>
      </c>
      <c r="G496" s="1" t="s">
        <v>25</v>
      </c>
      <c r="H496" s="1" t="s">
        <v>20</v>
      </c>
      <c r="I496" s="1" t="s">
        <v>71</v>
      </c>
      <c r="J496">
        <v>1</v>
      </c>
      <c r="K496" t="s">
        <v>248</v>
      </c>
      <c r="L496" s="1" t="s">
        <v>180</v>
      </c>
      <c r="M496" s="1" t="s">
        <v>224</v>
      </c>
      <c r="N496">
        <v>41</v>
      </c>
      <c r="O496">
        <v>0</v>
      </c>
      <c r="P496">
        <v>51</v>
      </c>
      <c r="Q496">
        <v>0</v>
      </c>
      <c r="S496">
        <v>4.2</v>
      </c>
      <c r="T496">
        <v>25.76</v>
      </c>
      <c r="U496">
        <v>5.8</v>
      </c>
      <c r="V496">
        <v>35.200000000000003</v>
      </c>
      <c r="W496" s="1" t="s">
        <v>597</v>
      </c>
      <c r="X496">
        <v>1</v>
      </c>
      <c r="Y496" s="1" t="s">
        <v>597</v>
      </c>
      <c r="Z496" s="1" t="s">
        <v>846</v>
      </c>
      <c r="AA496" s="1" t="s">
        <v>1403</v>
      </c>
      <c r="AB496" t="str">
        <f>Special[[#This Row],[服装]]&amp;Special[[#This Row],[名前]]&amp;Special[[#This Row],[レアリティ]]</f>
        <v>カンフー国見英ICONIC</v>
      </c>
      <c r="AC496">
        <f>IF((A495&amp;L495&amp;M495)&lt;&gt;(Special[[#This Row],[No]]&amp;L496&amp;M496),1,IF(Special[[#This Row],[追加属性]]="",1,0))</f>
        <v>1</v>
      </c>
    </row>
    <row r="497" spans="1:29" x14ac:dyDescent="0.25">
      <c r="A497">
        <f>VLOOKUP(Special[[#This Row],[No用]],SetNo[[No.用]:[vlookup 用]],2,FALSE)</f>
        <v>185</v>
      </c>
      <c r="B497">
        <f>IF(ROW()=2,1,IF(A496&lt;&gt;Special[[#This Row],[No]],1,IF(Special[[#This Row],[枝番用]]=0,B496,B496+1)))</f>
        <v>3</v>
      </c>
      <c r="C497">
        <f>IF(ROW()=2,1,IF(Special[[#This Row],[枝番用]]=1,1,C496+1))</f>
        <v>1</v>
      </c>
      <c r="D497" s="1" t="s">
        <v>729</v>
      </c>
      <c r="E497" s="1" t="s">
        <v>35</v>
      </c>
      <c r="F497" s="1" t="s">
        <v>73</v>
      </c>
      <c r="G497" s="1" t="s">
        <v>25</v>
      </c>
      <c r="H497" s="1" t="s">
        <v>20</v>
      </c>
      <c r="I497" s="1" t="s">
        <v>71</v>
      </c>
      <c r="J497">
        <v>1</v>
      </c>
      <c r="K497" t="s">
        <v>248</v>
      </c>
      <c r="L497" s="1" t="s">
        <v>180</v>
      </c>
      <c r="M497" s="1" t="s">
        <v>224</v>
      </c>
      <c r="N497">
        <v>41</v>
      </c>
      <c r="O497">
        <v>0</v>
      </c>
      <c r="P497">
        <v>51</v>
      </c>
      <c r="Q497">
        <v>0</v>
      </c>
      <c r="S497">
        <v>7</v>
      </c>
      <c r="T497">
        <v>13.86</v>
      </c>
      <c r="U497">
        <v>10.5</v>
      </c>
      <c r="V497">
        <v>20.79</v>
      </c>
      <c r="W497" s="1" t="s">
        <v>597</v>
      </c>
      <c r="X497">
        <v>0</v>
      </c>
      <c r="Y497" s="1" t="s">
        <v>597</v>
      </c>
      <c r="Z497" s="1" t="s">
        <v>846</v>
      </c>
      <c r="AA497" s="1" t="s">
        <v>1403</v>
      </c>
      <c r="AB497" t="str">
        <f>Special[[#This Row],[服装]]&amp;Special[[#This Row],[名前]]&amp;Special[[#This Row],[レアリティ]]</f>
        <v>カンフー国見英ICONIC</v>
      </c>
      <c r="AC497">
        <f>IF((A496&amp;L496&amp;M496)&lt;&gt;(Special[[#This Row],[No]]&amp;L497&amp;M497),1,IF(Special[[#This Row],[追加属性]]="",1,0))</f>
        <v>1</v>
      </c>
    </row>
    <row r="498" spans="1:29" x14ac:dyDescent="0.25">
      <c r="A498">
        <f>VLOOKUP(Special[[#This Row],[No用]],SetNo[[No.用]:[vlookup 用]],2,FALSE)</f>
        <v>186</v>
      </c>
      <c r="B498">
        <f>IF(ROW()=2,1,IF(A497&lt;&gt;Special[[#This Row],[No]],1,IF(Special[[#This Row],[枝番用]]=0,B497,B497+1)))</f>
        <v>1</v>
      </c>
      <c r="C498">
        <f>IF(ROW()=2,1,IF(Special[[#This Row],[枝番用]]=1,1,C497+1))</f>
        <v>1</v>
      </c>
      <c r="D498" s="1" t="s">
        <v>911</v>
      </c>
      <c r="E498" s="1" t="s">
        <v>35</v>
      </c>
      <c r="F498" s="1" t="s">
        <v>90</v>
      </c>
      <c r="G498" s="1" t="s">
        <v>25</v>
      </c>
      <c r="H498" s="1" t="s">
        <v>20</v>
      </c>
      <c r="I498" s="1" t="s">
        <v>71</v>
      </c>
      <c r="J498" s="1">
        <v>0</v>
      </c>
      <c r="K498" t="s">
        <v>248</v>
      </c>
      <c r="L498" s="1" t="s">
        <v>191</v>
      </c>
      <c r="M498" s="1" t="s">
        <v>162</v>
      </c>
      <c r="N498">
        <v>13</v>
      </c>
      <c r="O498">
        <v>0</v>
      </c>
      <c r="P498">
        <v>0</v>
      </c>
      <c r="Q498">
        <v>0</v>
      </c>
      <c r="W498" t="s">
        <v>1010</v>
      </c>
      <c r="X498">
        <v>0</v>
      </c>
      <c r="Y498" s="1"/>
      <c r="AB498" t="str">
        <f>Special[[#This Row],[服装]]&amp;Special[[#This Row],[名前]]&amp;Special[[#This Row],[レアリティ]]</f>
        <v>中学生国見英ICONIC</v>
      </c>
      <c r="AC498">
        <f>IF((A497&amp;L497&amp;M497)&lt;&gt;(Special[[#This Row],[No]]&amp;L498&amp;M498),1,IF(Special[[#This Row],[追加属性]]="",1,0))</f>
        <v>1</v>
      </c>
    </row>
    <row r="499" spans="1:29" x14ac:dyDescent="0.25">
      <c r="A499">
        <f>VLOOKUP(Special[[#This Row],[No用]],SetNo[[No.用]:[vlookup 用]],2,FALSE)</f>
        <v>187</v>
      </c>
      <c r="B499">
        <f>IF(ROW()=2,1,IF(A498&lt;&gt;Special[[#This Row],[No]],1,IF(Special[[#This Row],[枝番用]]=0,B498,B498+1)))</f>
        <v>1</v>
      </c>
      <c r="C499">
        <f>IF(ROW()=2,1,IF(Special[[#This Row],[枝番用]]=1,1,C498+1))</f>
        <v>1</v>
      </c>
      <c r="D499" s="1" t="s">
        <v>1364</v>
      </c>
      <c r="E499" s="1" t="s">
        <v>35</v>
      </c>
      <c r="F499" s="1" t="s">
        <v>77</v>
      </c>
      <c r="G499" s="1" t="s">
        <v>25</v>
      </c>
      <c r="H499" s="1" t="s">
        <v>20</v>
      </c>
      <c r="I499" s="1" t="s">
        <v>71</v>
      </c>
      <c r="J499" s="1">
        <v>0</v>
      </c>
      <c r="K499" t="s">
        <v>248</v>
      </c>
      <c r="L499" s="1" t="s">
        <v>191</v>
      </c>
      <c r="M499" s="1" t="s">
        <v>162</v>
      </c>
      <c r="N499">
        <v>13</v>
      </c>
      <c r="O499">
        <v>0</v>
      </c>
      <c r="P499">
        <v>0</v>
      </c>
      <c r="Q499">
        <v>0</v>
      </c>
      <c r="W499" t="s">
        <v>1010</v>
      </c>
      <c r="X499">
        <v>0</v>
      </c>
      <c r="Y499" s="1"/>
      <c r="AB499" t="str">
        <f>Special[[#This Row],[服装]]&amp;Special[[#This Row],[名前]]&amp;Special[[#This Row],[レアリティ]]</f>
        <v>寝正月国見英ICONIC</v>
      </c>
      <c r="AC499">
        <f>IF((A498&amp;L498&amp;M498)&lt;&gt;(Special[[#This Row],[No]]&amp;L499&amp;M499),1,IF(Special[[#This Row],[追加属性]]="",1,0))</f>
        <v>1</v>
      </c>
    </row>
    <row r="500" spans="1:29" x14ac:dyDescent="0.25">
      <c r="A500">
        <f>VLOOKUP(Special[[#This Row],[No用]],SetNo[[No.用]:[vlookup 用]],2,FALSE)</f>
        <v>187</v>
      </c>
      <c r="B500">
        <f>IF(ROW()=2,1,IF(A499&lt;&gt;Special[[#This Row],[No]],1,IF(Special[[#This Row],[枝番用]]=0,B499,B499+1)))</f>
        <v>2</v>
      </c>
      <c r="C500">
        <f>IF(ROW()=2,1,IF(Special[[#This Row],[枝番用]]=1,1,C499+1))</f>
        <v>1</v>
      </c>
      <c r="D500" s="1" t="s">
        <v>1364</v>
      </c>
      <c r="E500" s="1" t="s">
        <v>35</v>
      </c>
      <c r="F500" s="1" t="s">
        <v>77</v>
      </c>
      <c r="G500" s="1" t="s">
        <v>25</v>
      </c>
      <c r="H500" s="1" t="s">
        <v>20</v>
      </c>
      <c r="I500" s="1" t="s">
        <v>71</v>
      </c>
      <c r="J500">
        <v>1</v>
      </c>
      <c r="K500" t="s">
        <v>248</v>
      </c>
      <c r="L500" s="1" t="s">
        <v>586</v>
      </c>
      <c r="M500" s="1" t="s">
        <v>224</v>
      </c>
      <c r="N500">
        <v>42</v>
      </c>
      <c r="O500">
        <v>0</v>
      </c>
      <c r="P500">
        <v>52</v>
      </c>
      <c r="Q500">
        <v>0</v>
      </c>
      <c r="S500">
        <v>4.2</v>
      </c>
      <c r="T500">
        <v>25.76</v>
      </c>
      <c r="U500">
        <v>5.8</v>
      </c>
      <c r="V500">
        <v>35.200000000000003</v>
      </c>
      <c r="W500" s="1" t="s">
        <v>918</v>
      </c>
      <c r="X500">
        <v>2</v>
      </c>
      <c r="Y500" s="1" t="s">
        <v>678</v>
      </c>
      <c r="Z500" s="1" t="s">
        <v>1394</v>
      </c>
      <c r="AA500" s="1" t="s">
        <v>1395</v>
      </c>
      <c r="AB500" t="str">
        <f>Special[[#This Row],[服装]]&amp;Special[[#This Row],[名前]]&amp;Special[[#This Row],[レアリティ]]</f>
        <v>寝正月国見英ICONIC</v>
      </c>
      <c r="AC500">
        <f>IF((A499&amp;L499&amp;M499)&lt;&gt;(Special[[#This Row],[No]]&amp;L500&amp;M500),1,IF(Special[[#This Row],[追加属性]]="",1,0))</f>
        <v>1</v>
      </c>
    </row>
    <row r="501" spans="1:29" x14ac:dyDescent="0.25">
      <c r="A501">
        <f>VLOOKUP(Special[[#This Row],[No用]],SetNo[[No.用]:[vlookup 用]],2,FALSE)</f>
        <v>188</v>
      </c>
      <c r="B501">
        <f>IF(ROW()=2,1,IF(A500&lt;&gt;Special[[#This Row],[No]],1,IF(Special[[#This Row],[枝番用]]=0,B500,B500+1)))</f>
        <v>1</v>
      </c>
      <c r="C501">
        <f>IF(ROW()=2,1,IF(Special[[#This Row],[枝番用]]=1,1,C500+1))</f>
        <v>1</v>
      </c>
      <c r="D501" t="s">
        <v>205</v>
      </c>
      <c r="E501" t="s">
        <v>36</v>
      </c>
      <c r="F501" t="s">
        <v>23</v>
      </c>
      <c r="G501" t="s">
        <v>21</v>
      </c>
      <c r="H501" t="s">
        <v>20</v>
      </c>
      <c r="I501" t="s">
        <v>71</v>
      </c>
      <c r="J501">
        <v>1</v>
      </c>
      <c r="K501" t="s">
        <v>248</v>
      </c>
      <c r="L501" s="1" t="s">
        <v>195</v>
      </c>
      <c r="M501" s="1" t="s">
        <v>173</v>
      </c>
      <c r="N501">
        <v>13</v>
      </c>
      <c r="O501">
        <v>0</v>
      </c>
      <c r="P501">
        <v>0</v>
      </c>
      <c r="Q501">
        <v>0</v>
      </c>
      <c r="S501">
        <v>18.75</v>
      </c>
      <c r="T501">
        <v>74.61</v>
      </c>
      <c r="W501" s="1" t="s">
        <v>837</v>
      </c>
      <c r="X501">
        <v>1</v>
      </c>
      <c r="Y501" s="1"/>
      <c r="Z501" s="1" t="s">
        <v>1025</v>
      </c>
      <c r="AB501" t="str">
        <f>Special[[#This Row],[服装]]&amp;Special[[#This Row],[名前]]&amp;Special[[#This Row],[レアリティ]]</f>
        <v>ユニフォーム渡親治ICONIC</v>
      </c>
      <c r="AC501">
        <f>IF((A498&amp;L498&amp;M498)&lt;&gt;(Special[[#This Row],[No]]&amp;L501&amp;M501),1,IF(Special[[#This Row],[追加属性]]="",1,0))</f>
        <v>1</v>
      </c>
    </row>
    <row r="502" spans="1:29" x14ac:dyDescent="0.25">
      <c r="A502">
        <f>VLOOKUP(Special[[#This Row],[No用]],SetNo[[No.用]:[vlookup 用]],2,FALSE)</f>
        <v>188</v>
      </c>
      <c r="B502">
        <f>IF(ROW()=2,1,IF(A501&lt;&gt;Special[[#This Row],[No]],1,IF(Special[[#This Row],[枝番用]]=0,B501,B501+1)))</f>
        <v>2</v>
      </c>
      <c r="C502">
        <f>IF(ROW()=2,1,IF(Special[[#This Row],[枝番用]]=1,1,C501+1))</f>
        <v>1</v>
      </c>
      <c r="D502" t="s">
        <v>205</v>
      </c>
      <c r="E502" t="s">
        <v>36</v>
      </c>
      <c r="F502" t="s">
        <v>23</v>
      </c>
      <c r="G502" t="s">
        <v>21</v>
      </c>
      <c r="H502" t="s">
        <v>20</v>
      </c>
      <c r="I502" t="s">
        <v>71</v>
      </c>
      <c r="J502">
        <v>1</v>
      </c>
      <c r="K502" t="s">
        <v>248</v>
      </c>
      <c r="L502" s="1" t="s">
        <v>195</v>
      </c>
      <c r="M502" s="1" t="s">
        <v>173</v>
      </c>
      <c r="N502">
        <v>13</v>
      </c>
      <c r="O502">
        <v>0</v>
      </c>
      <c r="P502">
        <v>0</v>
      </c>
      <c r="Q502">
        <v>0</v>
      </c>
      <c r="R502" s="1" t="s">
        <v>586</v>
      </c>
      <c r="S502">
        <v>16.8</v>
      </c>
      <c r="T502">
        <v>58.94</v>
      </c>
      <c r="W502" s="1" t="s">
        <v>918</v>
      </c>
      <c r="X502">
        <v>1</v>
      </c>
      <c r="Z502" s="1" t="s">
        <v>1025</v>
      </c>
      <c r="AB502" t="str">
        <f>Special[[#This Row],[服装]]&amp;Special[[#This Row],[名前]]&amp;Special[[#This Row],[レアリティ]]</f>
        <v>ユニフォーム渡親治ICONIC</v>
      </c>
      <c r="AC502">
        <f>IF((A498&amp;L498&amp;M498)&lt;&gt;(Special[[#This Row],[No]]&amp;L502&amp;M502),1,IF(Special[[#This Row],[追加属性]]="",1,0))</f>
        <v>1</v>
      </c>
    </row>
    <row r="503" spans="1:29" x14ac:dyDescent="0.25">
      <c r="A503">
        <f>VLOOKUP(Special[[#This Row],[No用]],SetNo[[No.用]:[vlookup 用]],2,FALSE)</f>
        <v>189</v>
      </c>
      <c r="B503">
        <f>IF(ROW()=2,1,IF(A502&lt;&gt;Special[[#This Row],[No]],1,IF(Special[[#This Row],[枝番用]]=0,B502,B502+1)))</f>
        <v>1</v>
      </c>
      <c r="C503">
        <f>IF(ROW()=2,1,IF(Special[[#This Row],[枝番用]]=1,1,C502+1))</f>
        <v>1</v>
      </c>
      <c r="D503" t="s">
        <v>205</v>
      </c>
      <c r="E503" t="s">
        <v>37</v>
      </c>
      <c r="F503" t="s">
        <v>23</v>
      </c>
      <c r="G503" t="s">
        <v>26</v>
      </c>
      <c r="H503" t="s">
        <v>20</v>
      </c>
      <c r="I503" t="s">
        <v>71</v>
      </c>
      <c r="J503" s="1">
        <v>0</v>
      </c>
      <c r="K503" t="s">
        <v>248</v>
      </c>
      <c r="L503" s="1" t="s">
        <v>191</v>
      </c>
      <c r="M503" s="1" t="s">
        <v>162</v>
      </c>
      <c r="N503">
        <v>14</v>
      </c>
      <c r="O503">
        <v>0</v>
      </c>
      <c r="P503">
        <v>0</v>
      </c>
      <c r="Q503">
        <v>0</v>
      </c>
      <c r="W503" t="s">
        <v>1010</v>
      </c>
      <c r="X503">
        <v>0</v>
      </c>
      <c r="AB503" t="str">
        <f>Special[[#This Row],[服装]]&amp;Special[[#This Row],[名前]]&amp;Special[[#This Row],[レアリティ]]</f>
        <v>ユニフォーム松川一静ICONIC</v>
      </c>
      <c r="AC503">
        <f>IF((A502&amp;L502&amp;M502)&lt;&gt;(Special[[#This Row],[No]]&amp;L503&amp;M503),1,IF(Special[[#This Row],[追加属性]]="",1,0))</f>
        <v>1</v>
      </c>
    </row>
    <row r="504" spans="1:29" x14ac:dyDescent="0.25">
      <c r="A504">
        <f>VLOOKUP(Special[[#This Row],[No用]],SetNo[[No.用]:[vlookup 用]],2,FALSE)</f>
        <v>189</v>
      </c>
      <c r="B504">
        <f>IF(ROW()=2,1,IF(A503&lt;&gt;Special[[#This Row],[No]],1,IF(Special[[#This Row],[枝番用]]=0,B503,B503+1)))</f>
        <v>2</v>
      </c>
      <c r="C504">
        <f>IF(ROW()=2,1,IF(Special[[#This Row],[枝番用]]=1,1,C503+1))</f>
        <v>1</v>
      </c>
      <c r="D504" t="s">
        <v>205</v>
      </c>
      <c r="E504" t="s">
        <v>37</v>
      </c>
      <c r="F504" t="s">
        <v>23</v>
      </c>
      <c r="G504" t="s">
        <v>26</v>
      </c>
      <c r="H504" t="s">
        <v>20</v>
      </c>
      <c r="I504" t="s">
        <v>71</v>
      </c>
      <c r="J504">
        <v>1</v>
      </c>
      <c r="K504" t="s">
        <v>248</v>
      </c>
      <c r="L504" s="1" t="s">
        <v>180</v>
      </c>
      <c r="M504" s="1" t="s">
        <v>162</v>
      </c>
      <c r="N504">
        <v>14</v>
      </c>
      <c r="O504">
        <v>0</v>
      </c>
      <c r="P504">
        <v>0</v>
      </c>
      <c r="Q504">
        <v>0</v>
      </c>
      <c r="S504">
        <v>2.5</v>
      </c>
      <c r="T504">
        <v>15.24</v>
      </c>
      <c r="W504" s="1" t="s">
        <v>918</v>
      </c>
      <c r="X504">
        <v>1</v>
      </c>
      <c r="AB504" t="str">
        <f>Special[[#This Row],[服装]]&amp;Special[[#This Row],[名前]]&amp;Special[[#This Row],[レアリティ]]</f>
        <v>ユニフォーム松川一静ICONIC</v>
      </c>
      <c r="AC504">
        <f>IF((A503&amp;L503&amp;M503)&lt;&gt;(Special[[#This Row],[No]]&amp;L504&amp;M504),1,IF(Special[[#This Row],[追加属性]]="",1,0))</f>
        <v>1</v>
      </c>
    </row>
    <row r="505" spans="1:29" x14ac:dyDescent="0.25">
      <c r="A505">
        <f>VLOOKUP(Special[[#This Row],[No用]],SetNo[[No.用]:[vlookup 用]],2,FALSE)</f>
        <v>189</v>
      </c>
      <c r="B505">
        <f>IF(ROW()=2,1,IF(A504&lt;&gt;Special[[#This Row],[No]],1,IF(Special[[#This Row],[枝番用]]=0,B504,B504+1)))</f>
        <v>3</v>
      </c>
      <c r="C505">
        <f>IF(ROW()=2,1,IF(Special[[#This Row],[枝番用]]=1,1,C504+1))</f>
        <v>1</v>
      </c>
      <c r="D505" t="s">
        <v>205</v>
      </c>
      <c r="E505" t="s">
        <v>37</v>
      </c>
      <c r="F505" t="s">
        <v>23</v>
      </c>
      <c r="G505" t="s">
        <v>26</v>
      </c>
      <c r="H505" t="s">
        <v>20</v>
      </c>
      <c r="I505" t="s">
        <v>71</v>
      </c>
      <c r="J505">
        <v>1</v>
      </c>
      <c r="K505" t="s">
        <v>248</v>
      </c>
      <c r="L505" s="1" t="s">
        <v>591</v>
      </c>
      <c r="M505" s="1" t="s">
        <v>224</v>
      </c>
      <c r="N505">
        <v>49</v>
      </c>
      <c r="O505">
        <v>0</v>
      </c>
      <c r="P505">
        <v>59</v>
      </c>
      <c r="Q505">
        <v>0</v>
      </c>
      <c r="S505">
        <v>3.35</v>
      </c>
      <c r="T505">
        <v>33.729999999999997</v>
      </c>
      <c r="U505">
        <v>5</v>
      </c>
      <c r="V505">
        <v>50.08</v>
      </c>
      <c r="W505" t="s">
        <v>863</v>
      </c>
      <c r="X505">
        <v>1</v>
      </c>
      <c r="AB505" t="str">
        <f>Special[[#This Row],[服装]]&amp;Special[[#This Row],[名前]]&amp;Special[[#This Row],[レアリティ]]</f>
        <v>ユニフォーム松川一静ICONIC</v>
      </c>
      <c r="AC505">
        <f>IF((A504&amp;L504&amp;M504)&lt;&gt;(Special[[#This Row],[No]]&amp;L505&amp;M505),1,IF(Special[[#This Row],[追加属性]]="",1,0))</f>
        <v>1</v>
      </c>
    </row>
    <row r="506" spans="1:29" x14ac:dyDescent="0.25">
      <c r="A506">
        <f>VLOOKUP(Special[[#This Row],[No用]],SetNo[[No.用]:[vlookup 用]],2,FALSE)</f>
        <v>190</v>
      </c>
      <c r="B506">
        <f>IF(ROW()=2,1,IF(A505&lt;&gt;Special[[#This Row],[No]],1,IF(Special[[#This Row],[枝番用]]=0,B505,B505+1)))</f>
        <v>1</v>
      </c>
      <c r="C506">
        <f>IF(ROW()=2,1,IF(Special[[#This Row],[枝番用]]=1,1,C505+1))</f>
        <v>1</v>
      </c>
      <c r="D506" s="1" t="s">
        <v>582</v>
      </c>
      <c r="E506" t="s">
        <v>37</v>
      </c>
      <c r="F506" s="1" t="s">
        <v>90</v>
      </c>
      <c r="G506" t="s">
        <v>82</v>
      </c>
      <c r="H506" t="s">
        <v>20</v>
      </c>
      <c r="I506" t="s">
        <v>71</v>
      </c>
      <c r="J506" s="1">
        <v>0</v>
      </c>
      <c r="K506" t="s">
        <v>248</v>
      </c>
      <c r="L506" s="1" t="s">
        <v>191</v>
      </c>
      <c r="M506" s="1" t="s">
        <v>162</v>
      </c>
      <c r="N506">
        <v>14</v>
      </c>
      <c r="O506">
        <v>0</v>
      </c>
      <c r="P506">
        <v>0</v>
      </c>
      <c r="Q506">
        <v>0</v>
      </c>
      <c r="W506" t="s">
        <v>1010</v>
      </c>
      <c r="X506">
        <v>0</v>
      </c>
      <c r="AB506" t="str">
        <f>Special[[#This Row],[服装]]&amp;Special[[#This Row],[名前]]&amp;Special[[#This Row],[レアリティ]]</f>
        <v>アート松川一静ICONIC</v>
      </c>
      <c r="AC506">
        <f>IF((A505&amp;L505&amp;M505)&lt;&gt;(Special[[#This Row],[No]]&amp;L506&amp;M506),1,IF(Special[[#This Row],[追加属性]]="",1,0))</f>
        <v>1</v>
      </c>
    </row>
    <row r="507" spans="1:29" x14ac:dyDescent="0.25">
      <c r="A507">
        <f>VLOOKUP(Special[[#This Row],[No用]],SetNo[[No.用]:[vlookup 用]],2,FALSE)</f>
        <v>190</v>
      </c>
      <c r="B507">
        <f>IF(ROW()=2,1,IF(A506&lt;&gt;Special[[#This Row],[No]],1,IF(Special[[#This Row],[枝番用]]=0,B506,B506+1)))</f>
        <v>2</v>
      </c>
      <c r="C507">
        <f>IF(ROW()=2,1,IF(Special[[#This Row],[枝番用]]=1,1,C506+1))</f>
        <v>1</v>
      </c>
      <c r="D507" s="1" t="s">
        <v>582</v>
      </c>
      <c r="E507" t="s">
        <v>37</v>
      </c>
      <c r="F507" s="1" t="s">
        <v>90</v>
      </c>
      <c r="G507" t="s">
        <v>82</v>
      </c>
      <c r="H507" t="s">
        <v>20</v>
      </c>
      <c r="I507" t="s">
        <v>71</v>
      </c>
      <c r="J507">
        <v>1</v>
      </c>
      <c r="K507" t="s">
        <v>248</v>
      </c>
      <c r="L507" s="1" t="s">
        <v>180</v>
      </c>
      <c r="M507" s="1" t="s">
        <v>162</v>
      </c>
      <c r="N507">
        <v>14</v>
      </c>
      <c r="O507">
        <v>0</v>
      </c>
      <c r="P507">
        <v>0</v>
      </c>
      <c r="Q507">
        <v>0</v>
      </c>
      <c r="S507">
        <v>2.5</v>
      </c>
      <c r="T507">
        <v>15.24</v>
      </c>
      <c r="W507" s="1" t="s">
        <v>918</v>
      </c>
      <c r="X507">
        <v>1</v>
      </c>
      <c r="AB507" t="str">
        <f>Special[[#This Row],[服装]]&amp;Special[[#This Row],[名前]]&amp;Special[[#This Row],[レアリティ]]</f>
        <v>アート松川一静ICONIC</v>
      </c>
      <c r="AC507">
        <f>IF((A506&amp;L506&amp;M506)&lt;&gt;(Special[[#This Row],[No]]&amp;L507&amp;M507),1,IF(Special[[#This Row],[追加属性]]="",1,0))</f>
        <v>1</v>
      </c>
    </row>
    <row r="508" spans="1:29" x14ac:dyDescent="0.25">
      <c r="A508">
        <f>VLOOKUP(Special[[#This Row],[No用]],SetNo[[No.用]:[vlookup 用]],2,FALSE)</f>
        <v>190</v>
      </c>
      <c r="B508">
        <f>IF(ROW()=2,1,IF(A507&lt;&gt;Special[[#This Row],[No]],1,IF(Special[[#This Row],[枝番用]]=0,B507,B507+1)))</f>
        <v>3</v>
      </c>
      <c r="C508">
        <f>IF(ROW()=2,1,IF(Special[[#This Row],[枝番用]]=1,1,C507+1))</f>
        <v>1</v>
      </c>
      <c r="D508" s="1" t="s">
        <v>582</v>
      </c>
      <c r="E508" t="s">
        <v>37</v>
      </c>
      <c r="F508" s="1" t="s">
        <v>90</v>
      </c>
      <c r="G508" t="s">
        <v>82</v>
      </c>
      <c r="H508" t="s">
        <v>20</v>
      </c>
      <c r="I508" t="s">
        <v>71</v>
      </c>
      <c r="J508">
        <v>1</v>
      </c>
      <c r="K508" t="s">
        <v>248</v>
      </c>
      <c r="L508" s="1" t="s">
        <v>591</v>
      </c>
      <c r="M508" s="1" t="s">
        <v>224</v>
      </c>
      <c r="N508">
        <v>49</v>
      </c>
      <c r="O508">
        <v>0</v>
      </c>
      <c r="P508">
        <v>59</v>
      </c>
      <c r="Q508">
        <v>0</v>
      </c>
      <c r="S508">
        <v>3.35</v>
      </c>
      <c r="T508">
        <v>33.729999999999997</v>
      </c>
      <c r="U508">
        <v>5</v>
      </c>
      <c r="V508">
        <v>50.08</v>
      </c>
      <c r="W508" t="s">
        <v>863</v>
      </c>
      <c r="X508">
        <v>1</v>
      </c>
      <c r="AB508" t="str">
        <f>Special[[#This Row],[服装]]&amp;Special[[#This Row],[名前]]&amp;Special[[#This Row],[レアリティ]]</f>
        <v>アート松川一静ICONIC</v>
      </c>
      <c r="AC508">
        <f>IF((A507&amp;L507&amp;M507)&lt;&gt;(Special[[#This Row],[No]]&amp;L508&amp;M508),1,IF(Special[[#This Row],[追加属性]]="",1,0))</f>
        <v>1</v>
      </c>
    </row>
    <row r="509" spans="1:29" x14ac:dyDescent="0.25">
      <c r="A509">
        <f>VLOOKUP(Special[[#This Row],[No用]],SetNo[[No.用]:[vlookup 用]],2,FALSE)</f>
        <v>191</v>
      </c>
      <c r="B509">
        <f>IF(ROW()=2,1,IF(A508&lt;&gt;Special[[#This Row],[No]],1,IF(Special[[#This Row],[枝番用]]=0,B508,B508+1)))</f>
        <v>1</v>
      </c>
      <c r="C509">
        <f>IF(ROW()=2,1,IF(Special[[#This Row],[枝番用]]=1,1,C508+1))</f>
        <v>1</v>
      </c>
      <c r="D509" s="1" t="s">
        <v>705</v>
      </c>
      <c r="E509" s="1" t="s">
        <v>37</v>
      </c>
      <c r="F509" s="1" t="s">
        <v>77</v>
      </c>
      <c r="G509" s="1" t="s">
        <v>82</v>
      </c>
      <c r="H509" s="1" t="s">
        <v>20</v>
      </c>
      <c r="I509" s="1" t="s">
        <v>71</v>
      </c>
      <c r="J509" s="1">
        <v>0</v>
      </c>
      <c r="K509" t="s">
        <v>248</v>
      </c>
      <c r="L509" s="1" t="s">
        <v>191</v>
      </c>
      <c r="M509" s="1" t="s">
        <v>162</v>
      </c>
      <c r="N509">
        <v>14</v>
      </c>
      <c r="O509">
        <v>0</v>
      </c>
      <c r="P509">
        <v>0</v>
      </c>
      <c r="Q509">
        <v>0</v>
      </c>
      <c r="W509" t="s">
        <v>1010</v>
      </c>
      <c r="X509">
        <v>0</v>
      </c>
      <c r="AB509" t="str">
        <f>Special[[#This Row],[服装]]&amp;Special[[#This Row],[名前]]&amp;Special[[#This Row],[レアリティ]]</f>
        <v>バカンス松川一静ICONIC</v>
      </c>
      <c r="AC509">
        <f>IF((A508&amp;L508&amp;M508)&lt;&gt;(Special[[#This Row],[No]]&amp;L509&amp;M509),1,IF(Special[[#This Row],[追加属性]]="",1,0))</f>
        <v>1</v>
      </c>
    </row>
    <row r="510" spans="1:29" x14ac:dyDescent="0.25">
      <c r="A510">
        <f>VLOOKUP(Special[[#This Row],[No用]],SetNo[[No.用]:[vlookup 用]],2,FALSE)</f>
        <v>191</v>
      </c>
      <c r="B510">
        <f>IF(ROW()=2,1,IF(A509&lt;&gt;Special[[#This Row],[No]],1,IF(Special[[#This Row],[枝番用]]=0,B509,B509+1)))</f>
        <v>2</v>
      </c>
      <c r="C510">
        <f>IF(ROW()=2,1,IF(Special[[#This Row],[枝番用]]=1,1,C509+1))</f>
        <v>1</v>
      </c>
      <c r="D510" s="1" t="s">
        <v>705</v>
      </c>
      <c r="E510" s="1" t="s">
        <v>37</v>
      </c>
      <c r="F510" s="1" t="s">
        <v>77</v>
      </c>
      <c r="G510" s="1" t="s">
        <v>82</v>
      </c>
      <c r="H510" s="1" t="s">
        <v>20</v>
      </c>
      <c r="I510" s="1" t="s">
        <v>71</v>
      </c>
      <c r="J510">
        <v>1</v>
      </c>
      <c r="K510" t="s">
        <v>248</v>
      </c>
      <c r="L510" s="1" t="s">
        <v>180</v>
      </c>
      <c r="M510" s="1" t="s">
        <v>162</v>
      </c>
      <c r="N510">
        <v>14</v>
      </c>
      <c r="O510">
        <v>0</v>
      </c>
      <c r="P510">
        <v>0</v>
      </c>
      <c r="Q510">
        <v>0</v>
      </c>
      <c r="S510">
        <v>2.5</v>
      </c>
      <c r="T510">
        <v>15.24</v>
      </c>
      <c r="W510" t="s">
        <v>916</v>
      </c>
      <c r="X510">
        <v>1</v>
      </c>
      <c r="AB510" t="str">
        <f>Special[[#This Row],[服装]]&amp;Special[[#This Row],[名前]]&amp;Special[[#This Row],[レアリティ]]</f>
        <v>バカンス松川一静ICONIC</v>
      </c>
      <c r="AC510">
        <f>IF((A509&amp;L509&amp;M509)&lt;&gt;(Special[[#This Row],[No]]&amp;L510&amp;M510),1,IF(Special[[#This Row],[追加属性]]="",1,0))</f>
        <v>1</v>
      </c>
    </row>
    <row r="511" spans="1:29" x14ac:dyDescent="0.25">
      <c r="A511">
        <f>VLOOKUP(Special[[#This Row],[No用]],SetNo[[No.用]:[vlookup 用]],2,FALSE)</f>
        <v>191</v>
      </c>
      <c r="B511">
        <f>IF(ROW()=2,1,IF(A510&lt;&gt;Special[[#This Row],[No]],1,IF(Special[[#This Row],[枝番用]]=0,B510,B510+1)))</f>
        <v>3</v>
      </c>
      <c r="C511">
        <f>IF(ROW()=2,1,IF(Special[[#This Row],[枝番用]]=1,1,C510+1))</f>
        <v>1</v>
      </c>
      <c r="D511" s="1" t="s">
        <v>705</v>
      </c>
      <c r="E511" s="1" t="s">
        <v>37</v>
      </c>
      <c r="F511" s="1" t="s">
        <v>77</v>
      </c>
      <c r="G511" s="1" t="s">
        <v>82</v>
      </c>
      <c r="H511" s="1" t="s">
        <v>20</v>
      </c>
      <c r="I511" s="1" t="s">
        <v>71</v>
      </c>
      <c r="J511">
        <v>1</v>
      </c>
      <c r="K511" t="s">
        <v>248</v>
      </c>
      <c r="L511" s="1" t="s">
        <v>591</v>
      </c>
      <c r="M511" s="1" t="s">
        <v>224</v>
      </c>
      <c r="N511">
        <v>46</v>
      </c>
      <c r="O511">
        <v>0</v>
      </c>
      <c r="P511">
        <v>56</v>
      </c>
      <c r="Q511">
        <v>0</v>
      </c>
      <c r="S511">
        <v>3.35</v>
      </c>
      <c r="T511">
        <v>33.729999999999997</v>
      </c>
      <c r="U511">
        <v>5</v>
      </c>
      <c r="V511">
        <v>50.08</v>
      </c>
      <c r="W511" t="s">
        <v>863</v>
      </c>
      <c r="X511">
        <v>1</v>
      </c>
      <c r="AB511" t="str">
        <f>Special[[#This Row],[服装]]&amp;Special[[#This Row],[名前]]&amp;Special[[#This Row],[レアリティ]]</f>
        <v>バカンス松川一静ICONIC</v>
      </c>
      <c r="AC511">
        <f>IF((A510&amp;L510&amp;M510)&lt;&gt;(Special[[#This Row],[No]]&amp;L511&amp;M511),1,IF(Special[[#This Row],[追加属性]]="",1,0))</f>
        <v>1</v>
      </c>
    </row>
    <row r="512" spans="1:29" x14ac:dyDescent="0.25">
      <c r="A512">
        <f>VLOOKUP(Special[[#This Row],[No用]],SetNo[[No.用]:[vlookup 用]],2,FALSE)</f>
        <v>192</v>
      </c>
      <c r="B512">
        <f>IF(ROW()=2,1,IF(A511&lt;&gt;Special[[#This Row],[No]],1,IF(Special[[#This Row],[枝番用]]=0,B511,B511+1)))</f>
        <v>1</v>
      </c>
      <c r="C512">
        <f>IF(ROW()=2,1,IF(Special[[#This Row],[枝番用]]=1,1,C511+1))</f>
        <v>1</v>
      </c>
      <c r="D512" s="1" t="s">
        <v>1016</v>
      </c>
      <c r="E512" s="1" t="s">
        <v>37</v>
      </c>
      <c r="F512" s="1" t="s">
        <v>73</v>
      </c>
      <c r="G512" s="1" t="s">
        <v>82</v>
      </c>
      <c r="H512" s="1" t="s">
        <v>20</v>
      </c>
      <c r="I512" s="1" t="s">
        <v>71</v>
      </c>
      <c r="J512" s="1">
        <v>0</v>
      </c>
      <c r="K512" t="s">
        <v>248</v>
      </c>
      <c r="L512" s="1" t="s">
        <v>191</v>
      </c>
      <c r="M512" s="1" t="s">
        <v>162</v>
      </c>
      <c r="N512">
        <v>14</v>
      </c>
      <c r="O512">
        <v>0</v>
      </c>
      <c r="P512">
        <v>0</v>
      </c>
      <c r="Q512">
        <v>0</v>
      </c>
      <c r="W512" t="s">
        <v>1010</v>
      </c>
      <c r="X512">
        <v>0</v>
      </c>
      <c r="AB512" t="str">
        <f>Special[[#This Row],[服装]]&amp;Special[[#This Row],[名前]]&amp;Special[[#This Row],[レアリティ]]</f>
        <v>焼き芋松川一静ICONIC</v>
      </c>
      <c r="AC512">
        <f>IF((A511&amp;L511&amp;M511)&lt;&gt;(Special[[#This Row],[No]]&amp;L512&amp;M512),1,IF(Special[[#This Row],[追加属性]]="",1,0))</f>
        <v>1</v>
      </c>
    </row>
    <row r="513" spans="1:29" x14ac:dyDescent="0.25">
      <c r="A513">
        <f>VLOOKUP(Special[[#This Row],[No用]],SetNo[[No.用]:[vlookup 用]],2,FALSE)</f>
        <v>192</v>
      </c>
      <c r="B513">
        <f>IF(ROW()=2,1,IF(A512&lt;&gt;Special[[#This Row],[No]],1,IF(Special[[#This Row],[枝番用]]=0,B512,B512+1)))</f>
        <v>2</v>
      </c>
      <c r="C513">
        <f>IF(ROW()=2,1,IF(Special[[#This Row],[枝番用]]=1,1,C512+1))</f>
        <v>1</v>
      </c>
      <c r="D513" s="1" t="s">
        <v>1016</v>
      </c>
      <c r="E513" s="1" t="s">
        <v>37</v>
      </c>
      <c r="F513" s="1" t="s">
        <v>73</v>
      </c>
      <c r="G513" s="1" t="s">
        <v>82</v>
      </c>
      <c r="H513" s="1" t="s">
        <v>20</v>
      </c>
      <c r="I513" s="1" t="s">
        <v>71</v>
      </c>
      <c r="J513">
        <v>1</v>
      </c>
      <c r="K513" t="s">
        <v>248</v>
      </c>
      <c r="L513" s="1" t="s">
        <v>180</v>
      </c>
      <c r="M513" s="1" t="s">
        <v>162</v>
      </c>
      <c r="N513">
        <v>14</v>
      </c>
      <c r="O513">
        <v>0</v>
      </c>
      <c r="P513">
        <v>0</v>
      </c>
      <c r="Q513">
        <v>0</v>
      </c>
      <c r="S513">
        <v>2.5</v>
      </c>
      <c r="T513">
        <v>15.24</v>
      </c>
      <c r="W513" s="1" t="s">
        <v>918</v>
      </c>
      <c r="X513">
        <v>1</v>
      </c>
      <c r="AB513" t="str">
        <f>Special[[#This Row],[服装]]&amp;Special[[#This Row],[名前]]&amp;Special[[#This Row],[レアリティ]]</f>
        <v>焼き芋松川一静ICONIC</v>
      </c>
      <c r="AC513">
        <f>IF((A512&amp;L512&amp;M512)&lt;&gt;(Special[[#This Row],[No]]&amp;L513&amp;M513),1,IF(Special[[#This Row],[追加属性]]="",1,0))</f>
        <v>1</v>
      </c>
    </row>
    <row r="514" spans="1:29" x14ac:dyDescent="0.25">
      <c r="A514">
        <f>VLOOKUP(Special[[#This Row],[No用]],SetNo[[No.用]:[vlookup 用]],2,FALSE)</f>
        <v>193</v>
      </c>
      <c r="B514">
        <f>IF(ROW()=2,1,IF(A513&lt;&gt;Special[[#This Row],[No]],1,IF(Special[[#This Row],[枝番用]]=0,B513,B513+1)))</f>
        <v>1</v>
      </c>
      <c r="C514">
        <f>IF(ROW()=2,1,IF(Special[[#This Row],[枝番用]]=1,1,C513+1))</f>
        <v>1</v>
      </c>
      <c r="D514" t="s">
        <v>205</v>
      </c>
      <c r="E514" t="s">
        <v>38</v>
      </c>
      <c r="F514" t="s">
        <v>23</v>
      </c>
      <c r="G514" t="s">
        <v>25</v>
      </c>
      <c r="H514" t="s">
        <v>20</v>
      </c>
      <c r="I514" t="s">
        <v>71</v>
      </c>
      <c r="J514" s="1">
        <v>0</v>
      </c>
      <c r="K514" t="s">
        <v>248</v>
      </c>
      <c r="L514" s="1" t="s">
        <v>191</v>
      </c>
      <c r="M514" s="1" t="s">
        <v>162</v>
      </c>
      <c r="N514">
        <v>13</v>
      </c>
      <c r="O514">
        <v>0</v>
      </c>
      <c r="P514">
        <v>0</v>
      </c>
      <c r="Q514">
        <v>0</v>
      </c>
      <c r="W514" t="s">
        <v>1010</v>
      </c>
      <c r="X514">
        <v>0</v>
      </c>
      <c r="AB514" t="str">
        <f>Special[[#This Row],[服装]]&amp;Special[[#This Row],[名前]]&amp;Special[[#This Row],[レアリティ]]</f>
        <v>ユニフォーム花巻貴大ICONIC</v>
      </c>
      <c r="AC514">
        <f>IF((A511&amp;L511&amp;M511)&lt;&gt;(Special[[#This Row],[No]]&amp;L514&amp;M514),1,IF(Special[[#This Row],[追加属性]]="",1,0))</f>
        <v>1</v>
      </c>
    </row>
    <row r="515" spans="1:29" x14ac:dyDescent="0.25">
      <c r="A515">
        <f>VLOOKUP(Special[[#This Row],[No用]],SetNo[[No.用]:[vlookup 用]],2,FALSE)</f>
        <v>194</v>
      </c>
      <c r="B515">
        <f>IF(ROW()=2,1,IF(A514&lt;&gt;Special[[#This Row],[No]],1,IF(Special[[#This Row],[枝番用]]=0,B514,B514+1)))</f>
        <v>1</v>
      </c>
      <c r="C515">
        <f>IF(ROW()=2,1,IF(Special[[#This Row],[枝番用]]=1,1,C514+1))</f>
        <v>1</v>
      </c>
      <c r="D515" s="1" t="s">
        <v>582</v>
      </c>
      <c r="E515" t="s">
        <v>38</v>
      </c>
      <c r="F515" s="1" t="s">
        <v>90</v>
      </c>
      <c r="G515" t="s">
        <v>25</v>
      </c>
      <c r="H515" t="s">
        <v>20</v>
      </c>
      <c r="I515" t="s">
        <v>71</v>
      </c>
      <c r="J515" s="1">
        <v>0</v>
      </c>
      <c r="K515" t="s">
        <v>248</v>
      </c>
      <c r="L515" s="1" t="s">
        <v>191</v>
      </c>
      <c r="M515" s="1" t="s">
        <v>162</v>
      </c>
      <c r="N515">
        <v>13</v>
      </c>
      <c r="O515">
        <v>0</v>
      </c>
      <c r="P515">
        <v>0</v>
      </c>
      <c r="Q515">
        <v>0</v>
      </c>
      <c r="W515" t="s">
        <v>1010</v>
      </c>
      <c r="X515">
        <v>0</v>
      </c>
      <c r="AB515" t="str">
        <f>Special[[#This Row],[服装]]&amp;Special[[#This Row],[名前]]&amp;Special[[#This Row],[レアリティ]]</f>
        <v>アート花巻貴大ICONIC</v>
      </c>
      <c r="AC515">
        <f>IF((A514&amp;L514&amp;M514)&lt;&gt;(Special[[#This Row],[No]]&amp;L515&amp;M515),1,IF(Special[[#This Row],[追加属性]]="",1,0))</f>
        <v>1</v>
      </c>
    </row>
    <row r="516" spans="1:29" x14ac:dyDescent="0.25">
      <c r="A516">
        <f>VLOOKUP(Special[[#This Row],[No用]],SetNo[[No.用]:[vlookup 用]],2,FALSE)</f>
        <v>195</v>
      </c>
      <c r="B516">
        <f>IF(ROW()=2,1,IF(A515&lt;&gt;Special[[#This Row],[No]],1,IF(Special[[#This Row],[枝番用]]=0,B515,B515+1)))</f>
        <v>1</v>
      </c>
      <c r="C516">
        <f>IF(ROW()=2,1,IF(Special[[#This Row],[枝番用]]=1,1,C515+1))</f>
        <v>1</v>
      </c>
      <c r="D516" s="1" t="s">
        <v>669</v>
      </c>
      <c r="E516" s="1" t="s">
        <v>38</v>
      </c>
      <c r="F516" s="1" t="s">
        <v>77</v>
      </c>
      <c r="G516" s="1" t="s">
        <v>25</v>
      </c>
      <c r="H516" s="1" t="s">
        <v>20</v>
      </c>
      <c r="I516" s="1" t="s">
        <v>71</v>
      </c>
      <c r="J516" s="1">
        <v>0</v>
      </c>
      <c r="K516" t="s">
        <v>248</v>
      </c>
      <c r="L516" s="1" t="s">
        <v>191</v>
      </c>
      <c r="M516" s="1" t="s">
        <v>162</v>
      </c>
      <c r="N516">
        <v>13</v>
      </c>
      <c r="O516">
        <v>0</v>
      </c>
      <c r="P516">
        <v>0</v>
      </c>
      <c r="Q516">
        <v>0</v>
      </c>
      <c r="W516" t="s">
        <v>1010</v>
      </c>
      <c r="X516">
        <v>0</v>
      </c>
      <c r="AB516" t="str">
        <f>Special[[#This Row],[服装]]&amp;Special[[#This Row],[名前]]&amp;Special[[#This Row],[レアリティ]]</f>
        <v>バーガー花巻貴大ICONIC</v>
      </c>
      <c r="AC516">
        <f>IF((A515&amp;L515&amp;M515)&lt;&gt;(Special[[#This Row],[No]]&amp;L516&amp;M516),1,IF(Special[[#This Row],[追加属性]]="",1,0))</f>
        <v>1</v>
      </c>
    </row>
    <row r="517" spans="1:29" x14ac:dyDescent="0.25">
      <c r="A517">
        <f>VLOOKUP(Special[[#This Row],[No用]],SetNo[[No.用]:[vlookup 用]],2,FALSE)</f>
        <v>195</v>
      </c>
      <c r="B517">
        <f>IF(ROW()=2,1,IF(A516&lt;&gt;Special[[#This Row],[No]],1,IF(Special[[#This Row],[枝番用]]=0,B516,B516+1)))</f>
        <v>2</v>
      </c>
      <c r="C517">
        <f>IF(ROW()=2,1,IF(Special[[#This Row],[枝番用]]=1,1,C516+1))</f>
        <v>1</v>
      </c>
      <c r="D517" s="1" t="s">
        <v>669</v>
      </c>
      <c r="E517" s="1" t="s">
        <v>38</v>
      </c>
      <c r="F517" s="1" t="s">
        <v>77</v>
      </c>
      <c r="G517" s="1" t="s">
        <v>25</v>
      </c>
      <c r="H517" s="1" t="s">
        <v>20</v>
      </c>
      <c r="I517" s="1" t="s">
        <v>71</v>
      </c>
      <c r="J517">
        <v>1</v>
      </c>
      <c r="K517" t="s">
        <v>248</v>
      </c>
      <c r="L517" s="1" t="s">
        <v>180</v>
      </c>
      <c r="M517" s="1" t="s">
        <v>162</v>
      </c>
      <c r="N517">
        <v>13</v>
      </c>
      <c r="O517">
        <v>0</v>
      </c>
      <c r="P517">
        <v>0</v>
      </c>
      <c r="Q517">
        <v>0</v>
      </c>
      <c r="S517">
        <v>2.5</v>
      </c>
      <c r="T517">
        <v>15.24</v>
      </c>
      <c r="W517" t="s">
        <v>916</v>
      </c>
      <c r="X517">
        <v>1</v>
      </c>
      <c r="AB517" t="str">
        <f>Special[[#This Row],[服装]]&amp;Special[[#This Row],[名前]]&amp;Special[[#This Row],[レアリティ]]</f>
        <v>バーガー花巻貴大ICONIC</v>
      </c>
      <c r="AC517">
        <f>IF((A516&amp;L516&amp;M516)&lt;&gt;(Special[[#This Row],[No]]&amp;L517&amp;M517),1,IF(Special[[#This Row],[追加属性]]="",1,0))</f>
        <v>1</v>
      </c>
    </row>
    <row r="518" spans="1:29" x14ac:dyDescent="0.25">
      <c r="A518">
        <f>VLOOKUP(Special[[#This Row],[No用]],SetNo[[No.用]:[vlookup 用]],2,FALSE)</f>
        <v>196</v>
      </c>
      <c r="B518">
        <f>IF(ROW()=2,1,IF(A517&lt;&gt;Special[[#This Row],[No]],1,IF(Special[[#This Row],[枝番用]]=0,B517,B517+1)))</f>
        <v>1</v>
      </c>
      <c r="C518">
        <f>IF(ROW()=2,1,IF(Special[[#This Row],[枝番用]]=1,1,C517+1))</f>
        <v>1</v>
      </c>
      <c r="D518" s="1" t="s">
        <v>902</v>
      </c>
      <c r="E518" s="1" t="s">
        <v>38</v>
      </c>
      <c r="F518" s="1" t="s">
        <v>73</v>
      </c>
      <c r="G518" s="1" t="s">
        <v>25</v>
      </c>
      <c r="H518" s="1" t="s">
        <v>20</v>
      </c>
      <c r="I518" s="1" t="s">
        <v>71</v>
      </c>
      <c r="J518" s="1">
        <v>0</v>
      </c>
      <c r="K518" t="s">
        <v>248</v>
      </c>
      <c r="L518" s="1" t="s">
        <v>191</v>
      </c>
      <c r="M518" s="1" t="s">
        <v>162</v>
      </c>
      <c r="N518">
        <v>13</v>
      </c>
      <c r="O518">
        <v>0</v>
      </c>
      <c r="P518">
        <v>0</v>
      </c>
      <c r="Q518">
        <v>0</v>
      </c>
      <c r="W518" t="s">
        <v>1010</v>
      </c>
      <c r="X518">
        <v>0</v>
      </c>
      <c r="AB518" t="str">
        <f>Special[[#This Row],[服装]]&amp;Special[[#This Row],[名前]]&amp;Special[[#This Row],[レアリティ]]</f>
        <v>妖花巻貴大ICONIC</v>
      </c>
      <c r="AC518">
        <f>IF((A517&amp;L517&amp;M517)&lt;&gt;(Special[[#This Row],[No]]&amp;L518&amp;M518),1,IF(Special[[#This Row],[追加属性]]="",1,0))</f>
        <v>1</v>
      </c>
    </row>
    <row r="519" spans="1:29" x14ac:dyDescent="0.25">
      <c r="A519">
        <f>VLOOKUP(Special[[#This Row],[No用]],SetNo[[No.用]:[vlookup 用]],2,FALSE)</f>
        <v>197</v>
      </c>
      <c r="B519">
        <f>IF(ROW()=2,1,IF(A518&lt;&gt;Special[[#This Row],[No]],1,IF(Special[[#This Row],[枝番用]]=0,B518,B518+1)))</f>
        <v>1</v>
      </c>
      <c r="C519">
        <f>IF(ROW()=2,1,IF(Special[[#This Row],[枝番用]]=1,1,C518+1))</f>
        <v>1</v>
      </c>
      <c r="D519" s="1" t="s">
        <v>1016</v>
      </c>
      <c r="E519" s="1" t="s">
        <v>38</v>
      </c>
      <c r="F519" s="1" t="s">
        <v>90</v>
      </c>
      <c r="G519" s="1" t="s">
        <v>25</v>
      </c>
      <c r="H519" s="1" t="s">
        <v>20</v>
      </c>
      <c r="I519" s="1" t="s">
        <v>71</v>
      </c>
      <c r="J519" s="1">
        <v>0</v>
      </c>
      <c r="K519" t="s">
        <v>248</v>
      </c>
      <c r="L519" s="1" t="s">
        <v>191</v>
      </c>
      <c r="M519" s="1" t="s">
        <v>162</v>
      </c>
      <c r="N519">
        <v>13</v>
      </c>
      <c r="O519">
        <v>0</v>
      </c>
      <c r="P519">
        <v>0</v>
      </c>
      <c r="Q519">
        <v>0</v>
      </c>
      <c r="W519" t="s">
        <v>1010</v>
      </c>
      <c r="X519">
        <v>0</v>
      </c>
      <c r="AB519" t="str">
        <f>Special[[#This Row],[服装]]&amp;Special[[#This Row],[名前]]&amp;Special[[#This Row],[レアリティ]]</f>
        <v>焼き芋花巻貴大ICONIC</v>
      </c>
      <c r="AC519">
        <f>IF((A518&amp;L518&amp;M518)&lt;&gt;(Special[[#This Row],[No]]&amp;L519&amp;M519),1,IF(Special[[#This Row],[追加属性]]="",1,0))</f>
        <v>1</v>
      </c>
    </row>
    <row r="520" spans="1:29" x14ac:dyDescent="0.25">
      <c r="A520">
        <f>VLOOKUP(Special[[#This Row],[No用]],SetNo[[No.用]:[vlookup 用]],2,FALSE)</f>
        <v>197</v>
      </c>
      <c r="B520">
        <f>IF(ROW()=2,1,IF(A519&lt;&gt;Special[[#This Row],[No]],1,IF(Special[[#This Row],[枝番用]]=0,B519,B519+1)))</f>
        <v>2</v>
      </c>
      <c r="C520">
        <f>IF(ROW()=2,1,IF(Special[[#This Row],[枝番用]]=1,1,C519+1))</f>
        <v>1</v>
      </c>
      <c r="D520" s="1" t="s">
        <v>1016</v>
      </c>
      <c r="E520" s="1" t="s">
        <v>38</v>
      </c>
      <c r="F520" s="1" t="s">
        <v>90</v>
      </c>
      <c r="G520" s="1" t="s">
        <v>25</v>
      </c>
      <c r="H520" s="1" t="s">
        <v>20</v>
      </c>
      <c r="I520" s="1" t="s">
        <v>71</v>
      </c>
      <c r="J520">
        <v>1</v>
      </c>
      <c r="K520" t="s">
        <v>248</v>
      </c>
      <c r="L520" s="1" t="s">
        <v>180</v>
      </c>
      <c r="M520" s="1" t="s">
        <v>162</v>
      </c>
      <c r="N520">
        <v>13</v>
      </c>
      <c r="O520">
        <v>0</v>
      </c>
      <c r="P520">
        <v>0</v>
      </c>
      <c r="Q520">
        <v>0</v>
      </c>
      <c r="S520">
        <v>2.5</v>
      </c>
      <c r="T520">
        <v>15.24</v>
      </c>
      <c r="W520" t="s">
        <v>916</v>
      </c>
      <c r="X520">
        <v>1</v>
      </c>
      <c r="AB520" t="str">
        <f>Special[[#This Row],[服装]]&amp;Special[[#This Row],[名前]]&amp;Special[[#This Row],[レアリティ]]</f>
        <v>焼き芋花巻貴大ICONIC</v>
      </c>
      <c r="AC520">
        <f>IF((A519&amp;L519&amp;M519)&lt;&gt;(Special[[#This Row],[No]]&amp;L520&amp;M520),1,IF(Special[[#This Row],[追加属性]]="",1,0))</f>
        <v>1</v>
      </c>
    </row>
    <row r="521" spans="1:29" x14ac:dyDescent="0.25">
      <c r="A521">
        <f>VLOOKUP(Special[[#This Row],[No用]],SetNo[[No.用]:[vlookup 用]],2,FALSE)</f>
        <v>197</v>
      </c>
      <c r="B521">
        <f>IF(ROW()=2,1,IF(A520&lt;&gt;Special[[#This Row],[No]],1,IF(Special[[#This Row],[枝番用]]=0,B520,B520+1)))</f>
        <v>3</v>
      </c>
      <c r="C521">
        <f>IF(ROW()=2,1,IF(Special[[#This Row],[枝番用]]=1,1,C520+1))</f>
        <v>1</v>
      </c>
      <c r="D521" s="1" t="s">
        <v>1016</v>
      </c>
      <c r="E521" s="1" t="s">
        <v>38</v>
      </c>
      <c r="F521" s="1" t="s">
        <v>90</v>
      </c>
      <c r="G521" s="1" t="s">
        <v>25</v>
      </c>
      <c r="H521" s="1" t="s">
        <v>20</v>
      </c>
      <c r="I521" s="1" t="s">
        <v>71</v>
      </c>
      <c r="J521">
        <v>1</v>
      </c>
      <c r="K521" t="s">
        <v>248</v>
      </c>
      <c r="L521" s="1" t="s">
        <v>765</v>
      </c>
      <c r="M521" s="1" t="s">
        <v>224</v>
      </c>
      <c r="N521">
        <v>46</v>
      </c>
      <c r="O521">
        <v>0</v>
      </c>
      <c r="P521">
        <v>56</v>
      </c>
      <c r="Q521">
        <v>0</v>
      </c>
      <c r="S521">
        <v>3.35</v>
      </c>
      <c r="T521">
        <v>20.010000000000002</v>
      </c>
      <c r="U521">
        <v>5</v>
      </c>
      <c r="V521">
        <v>30.48</v>
      </c>
      <c r="W521" s="1" t="s">
        <v>851</v>
      </c>
      <c r="X521">
        <v>2</v>
      </c>
      <c r="Y521" s="1" t="s">
        <v>1026</v>
      </c>
      <c r="Z521" s="1" t="s">
        <v>1027</v>
      </c>
      <c r="AA521" s="1"/>
      <c r="AB521" t="str">
        <f>Special[[#This Row],[服装]]&amp;Special[[#This Row],[名前]]&amp;Special[[#This Row],[レアリティ]]</f>
        <v>焼き芋花巻貴大ICONIC</v>
      </c>
      <c r="AC521">
        <f>IF((A520&amp;L520&amp;M520)&lt;&gt;(Special[[#This Row],[No]]&amp;L521&amp;M521),1,IF(Special[[#This Row],[追加属性]]="",1,0))</f>
        <v>1</v>
      </c>
    </row>
    <row r="522" spans="1:29" x14ac:dyDescent="0.25">
      <c r="A522">
        <f>VLOOKUP(Special[[#This Row],[No用]],SetNo[[No.用]:[vlookup 用]],2,FALSE)</f>
        <v>198</v>
      </c>
      <c r="B522">
        <f>IF(ROW()=2,1,IF(A521&lt;&gt;Special[[#This Row],[No]],1,IF(Special[[#This Row],[枝番用]]=0,B521,B521+1)))</f>
        <v>1</v>
      </c>
      <c r="C522">
        <f>IF(ROW()=2,1,IF(Special[[#This Row],[枝番用]]=1,1,C521+1))</f>
        <v>1</v>
      </c>
      <c r="D522" s="1" t="s">
        <v>108</v>
      </c>
      <c r="E522" s="1" t="s">
        <v>623</v>
      </c>
      <c r="F522" s="1" t="s">
        <v>73</v>
      </c>
      <c r="G522" s="1" t="s">
        <v>74</v>
      </c>
      <c r="H522" s="1" t="s">
        <v>20</v>
      </c>
      <c r="I522" s="1" t="s">
        <v>71</v>
      </c>
      <c r="J522" s="1">
        <v>0</v>
      </c>
      <c r="K522" t="s">
        <v>248</v>
      </c>
      <c r="L522" s="1" t="s">
        <v>191</v>
      </c>
      <c r="M522" s="1" t="s">
        <v>162</v>
      </c>
      <c r="N522">
        <v>13</v>
      </c>
      <c r="O522">
        <v>0</v>
      </c>
      <c r="P522">
        <v>0</v>
      </c>
      <c r="Q522">
        <v>0</v>
      </c>
      <c r="W522" t="s">
        <v>1010</v>
      </c>
      <c r="X522">
        <v>0</v>
      </c>
      <c r="AB522" t="str">
        <f>Special[[#This Row],[服装]]&amp;Special[[#This Row],[名前]]&amp;Special[[#This Row],[レアリティ]]</f>
        <v>ユニフォーム矢巾秀ICONIC</v>
      </c>
      <c r="AC522">
        <f>IF((A518&amp;L518&amp;M518)&lt;&gt;(Special[[#This Row],[No]]&amp;L522&amp;M522),1,IF(Special[[#This Row],[追加属性]]="",1,0))</f>
        <v>1</v>
      </c>
    </row>
    <row r="523" spans="1:29" x14ac:dyDescent="0.25">
      <c r="A523">
        <f>VLOOKUP(Special[[#This Row],[No用]],SetNo[[No.用]:[vlookup 用]],2,FALSE)</f>
        <v>199</v>
      </c>
      <c r="B523">
        <f>IF(ROW()=2,1,IF(A522&lt;&gt;Special[[#This Row],[No]],1,IF(Special[[#This Row],[枝番用]]=0,B522,B522+1)))</f>
        <v>1</v>
      </c>
      <c r="C523">
        <f>IF(ROW()=2,1,IF(Special[[#This Row],[枝番用]]=1,1,C522+1))</f>
        <v>1</v>
      </c>
      <c r="D523" s="1" t="s">
        <v>677</v>
      </c>
      <c r="E523" s="1" t="s">
        <v>623</v>
      </c>
      <c r="F523" s="1" t="s">
        <v>90</v>
      </c>
      <c r="G523" s="1" t="s">
        <v>74</v>
      </c>
      <c r="H523" s="1" t="s">
        <v>20</v>
      </c>
      <c r="I523" s="1" t="s">
        <v>71</v>
      </c>
      <c r="J523" s="1">
        <v>0</v>
      </c>
      <c r="K523" t="s">
        <v>248</v>
      </c>
      <c r="L523" s="1" t="s">
        <v>191</v>
      </c>
      <c r="M523" s="1" t="s">
        <v>162</v>
      </c>
      <c r="N523">
        <v>13</v>
      </c>
      <c r="O523">
        <v>0</v>
      </c>
      <c r="P523">
        <v>0</v>
      </c>
      <c r="Q523">
        <v>0</v>
      </c>
      <c r="W523" t="s">
        <v>1010</v>
      </c>
      <c r="X523">
        <v>0</v>
      </c>
      <c r="AB523" t="str">
        <f>Special[[#This Row],[服装]]&amp;Special[[#This Row],[名前]]&amp;Special[[#This Row],[レアリティ]]</f>
        <v>キャンプ矢巾秀ICONIC</v>
      </c>
      <c r="AC523">
        <f>IF((A522&amp;L522&amp;M522)&lt;&gt;(Special[[#This Row],[No]]&amp;L523&amp;M523),1,IF(Special[[#This Row],[追加属性]]="",1,0))</f>
        <v>1</v>
      </c>
    </row>
    <row r="524" spans="1:29" x14ac:dyDescent="0.25">
      <c r="A524">
        <f>VLOOKUP(Special[[#This Row],[No用]],SetNo[[No.用]:[vlookup 用]],2,FALSE)</f>
        <v>199</v>
      </c>
      <c r="B524">
        <f>IF(ROW()=2,1,IF(A523&lt;&gt;Special[[#This Row],[No]],1,IF(Special[[#This Row],[枝番用]]=0,B523,B523+1)))</f>
        <v>2</v>
      </c>
      <c r="C524">
        <f>IF(ROW()=2,1,IF(Special[[#This Row],[枝番用]]=1,1,C523+1))</f>
        <v>1</v>
      </c>
      <c r="D524" s="1" t="s">
        <v>677</v>
      </c>
      <c r="E524" s="1" t="s">
        <v>623</v>
      </c>
      <c r="F524" s="1" t="s">
        <v>90</v>
      </c>
      <c r="G524" s="1" t="s">
        <v>74</v>
      </c>
      <c r="H524" s="1" t="s">
        <v>20</v>
      </c>
      <c r="I524" s="1" t="s">
        <v>71</v>
      </c>
      <c r="J524">
        <v>1</v>
      </c>
      <c r="K524" t="s">
        <v>248</v>
      </c>
      <c r="L524" s="1" t="s">
        <v>180</v>
      </c>
      <c r="M524" s="1" t="s">
        <v>224</v>
      </c>
      <c r="N524">
        <v>46</v>
      </c>
      <c r="O524">
        <v>0</v>
      </c>
      <c r="P524">
        <v>56</v>
      </c>
      <c r="Q524">
        <v>0</v>
      </c>
      <c r="S524">
        <v>3.35</v>
      </c>
      <c r="T524">
        <v>20.010000000000002</v>
      </c>
      <c r="U524">
        <v>5</v>
      </c>
      <c r="V524">
        <v>30.48</v>
      </c>
      <c r="W524" s="1" t="s">
        <v>918</v>
      </c>
      <c r="X524">
        <v>1</v>
      </c>
      <c r="Z524" s="1" t="s">
        <v>908</v>
      </c>
      <c r="AA524" s="1"/>
      <c r="AB524" t="str">
        <f>Special[[#This Row],[服装]]&amp;Special[[#This Row],[名前]]&amp;Special[[#This Row],[レアリティ]]</f>
        <v>キャンプ矢巾秀ICONIC</v>
      </c>
      <c r="AC524">
        <f>IF((A523&amp;L523&amp;M523)&lt;&gt;(Special[[#This Row],[No]]&amp;L524&amp;M524),1,IF(Special[[#This Row],[追加属性]]="",1,0))</f>
        <v>1</v>
      </c>
    </row>
    <row r="525" spans="1:29" x14ac:dyDescent="0.25">
      <c r="A525">
        <f>VLOOKUP(Special[[#This Row],[No用]],SetNo[[No.用]:[vlookup 用]],2,FALSE)</f>
        <v>200</v>
      </c>
      <c r="B525">
        <f>IF(ROW()=2,1,IF(A524&lt;&gt;Special[[#This Row],[No]],1,IF(Special[[#This Row],[枝番用]]=0,B524,B524+1)))</f>
        <v>1</v>
      </c>
      <c r="C525">
        <f>IF(ROW()=2,1,IF(Special[[#This Row],[枝番用]]=1,1,C524+1))</f>
        <v>1</v>
      </c>
      <c r="D525" t="s">
        <v>205</v>
      </c>
      <c r="E525" t="s">
        <v>55</v>
      </c>
      <c r="F525" t="s">
        <v>23</v>
      </c>
      <c r="G525" t="s">
        <v>25</v>
      </c>
      <c r="H525" t="s">
        <v>56</v>
      </c>
      <c r="I525" t="s">
        <v>71</v>
      </c>
      <c r="J525" s="1">
        <v>0</v>
      </c>
      <c r="K525" t="s">
        <v>248</v>
      </c>
      <c r="L525" s="1" t="s">
        <v>191</v>
      </c>
      <c r="M525" s="1" t="s">
        <v>162</v>
      </c>
      <c r="N525">
        <v>12</v>
      </c>
      <c r="O525">
        <v>0</v>
      </c>
      <c r="P525">
        <v>0</v>
      </c>
      <c r="Q525">
        <v>0</v>
      </c>
      <c r="W525" t="s">
        <v>1010</v>
      </c>
      <c r="X525">
        <v>0</v>
      </c>
      <c r="AB525" t="str">
        <f>Special[[#This Row],[服装]]&amp;Special[[#This Row],[名前]]&amp;Special[[#This Row],[レアリティ]]</f>
        <v>ユニフォーム駒木輝ICONIC</v>
      </c>
      <c r="AC525">
        <f>IF((A524&amp;L524&amp;M524)&lt;&gt;(Special[[#This Row],[No]]&amp;L525&amp;M525),1,IF(Special[[#This Row],[追加属性]]="",1,0))</f>
        <v>1</v>
      </c>
    </row>
    <row r="526" spans="1:29" x14ac:dyDescent="0.25">
      <c r="A526">
        <f>VLOOKUP(Special[[#This Row],[No用]],SetNo[[No.用]:[vlookup 用]],2,FALSE)</f>
        <v>201</v>
      </c>
      <c r="B526">
        <f>IF(ROW()=2,1,IF(A525&lt;&gt;Special[[#This Row],[No]],1,IF(Special[[#This Row],[枝番用]]=0,B525,B525+1)))</f>
        <v>1</v>
      </c>
      <c r="C526">
        <f>IF(ROW()=2,1,IF(Special[[#This Row],[枝番用]]=1,1,C525+1))</f>
        <v>1</v>
      </c>
      <c r="D526" t="s">
        <v>205</v>
      </c>
      <c r="E526" t="s">
        <v>57</v>
      </c>
      <c r="F526" t="s">
        <v>24</v>
      </c>
      <c r="G526" t="s">
        <v>26</v>
      </c>
      <c r="H526" t="s">
        <v>56</v>
      </c>
      <c r="I526" t="s">
        <v>71</v>
      </c>
      <c r="J526" s="1">
        <v>0</v>
      </c>
      <c r="K526" t="s">
        <v>248</v>
      </c>
      <c r="L526" s="1" t="s">
        <v>191</v>
      </c>
      <c r="M526" s="1" t="s">
        <v>162</v>
      </c>
      <c r="N526">
        <v>12</v>
      </c>
      <c r="O526">
        <v>0</v>
      </c>
      <c r="P526">
        <v>0</v>
      </c>
      <c r="Q526">
        <v>0</v>
      </c>
      <c r="W526" t="s">
        <v>1010</v>
      </c>
      <c r="X526">
        <v>0</v>
      </c>
      <c r="AB526" t="str">
        <f>Special[[#This Row],[服装]]&amp;Special[[#This Row],[名前]]&amp;Special[[#This Row],[レアリティ]]</f>
        <v>ユニフォーム茶屋和馬ICONIC</v>
      </c>
      <c r="AC526">
        <f>IF((A525&amp;L525&amp;M525)&lt;&gt;(Special[[#This Row],[No]]&amp;L526&amp;M526),1,IF(Special[[#This Row],[追加属性]]="",1,0))</f>
        <v>1</v>
      </c>
    </row>
    <row r="527" spans="1:29" x14ac:dyDescent="0.25">
      <c r="A527">
        <f>VLOOKUP(Special[[#This Row],[No用]],SetNo[[No.用]:[vlookup 用]],2,FALSE)</f>
        <v>202</v>
      </c>
      <c r="B527">
        <f>IF(ROW()=2,1,IF(A526&lt;&gt;Special[[#This Row],[No]],1,IF(Special[[#This Row],[枝番用]]=0,B526,B526+1)))</f>
        <v>1</v>
      </c>
      <c r="C527">
        <f>IF(ROW()=2,1,IF(Special[[#This Row],[枝番用]]=1,1,C526+1))</f>
        <v>1</v>
      </c>
      <c r="D527" t="s">
        <v>205</v>
      </c>
      <c r="E527" t="s">
        <v>58</v>
      </c>
      <c r="F527" t="s">
        <v>24</v>
      </c>
      <c r="G527" t="s">
        <v>25</v>
      </c>
      <c r="H527" t="s">
        <v>56</v>
      </c>
      <c r="I527" t="s">
        <v>71</v>
      </c>
      <c r="J527" s="1">
        <v>0</v>
      </c>
      <c r="K527" t="s">
        <v>248</v>
      </c>
      <c r="L527" s="1" t="s">
        <v>191</v>
      </c>
      <c r="M527" s="1" t="s">
        <v>162</v>
      </c>
      <c r="N527">
        <v>12</v>
      </c>
      <c r="O527">
        <v>0</v>
      </c>
      <c r="P527">
        <v>0</v>
      </c>
      <c r="Q527">
        <v>0</v>
      </c>
      <c r="W527" t="s">
        <v>1010</v>
      </c>
      <c r="X527">
        <v>0</v>
      </c>
      <c r="AB527" t="str">
        <f>Special[[#This Row],[服装]]&amp;Special[[#This Row],[名前]]&amp;Special[[#This Row],[レアリティ]]</f>
        <v>ユニフォーム玉川弘樹ICONIC</v>
      </c>
      <c r="AC527">
        <f>IF((A526&amp;L526&amp;M526)&lt;&gt;(Special[[#This Row],[No]]&amp;L527&amp;M527),1,IF(Special[[#This Row],[追加属性]]="",1,0))</f>
        <v>1</v>
      </c>
    </row>
    <row r="528" spans="1:29" x14ac:dyDescent="0.25">
      <c r="A528">
        <f>VLOOKUP(Special[[#This Row],[No用]],SetNo[[No.用]:[vlookup 用]],2,FALSE)</f>
        <v>203</v>
      </c>
      <c r="B528">
        <f>IF(ROW()=2,1,IF(A527&lt;&gt;Special[[#This Row],[No]],1,IF(Special[[#This Row],[枝番用]]=0,B527,B527+1)))</f>
        <v>1</v>
      </c>
      <c r="C528">
        <f>IF(ROW()=2,1,IF(Special[[#This Row],[枝番用]]=1,1,C527+1))</f>
        <v>1</v>
      </c>
      <c r="D528" t="s">
        <v>205</v>
      </c>
      <c r="E528" t="s">
        <v>59</v>
      </c>
      <c r="F528" t="s">
        <v>24</v>
      </c>
      <c r="G528" t="s">
        <v>21</v>
      </c>
      <c r="H528" t="s">
        <v>56</v>
      </c>
      <c r="I528" t="s">
        <v>71</v>
      </c>
      <c r="J528">
        <v>1</v>
      </c>
      <c r="K528" t="s">
        <v>248</v>
      </c>
      <c r="L528" s="1" t="s">
        <v>195</v>
      </c>
      <c r="M528" s="1" t="s">
        <v>173</v>
      </c>
      <c r="N528">
        <v>38</v>
      </c>
      <c r="O528">
        <v>0</v>
      </c>
      <c r="P528">
        <v>0</v>
      </c>
      <c r="Q528">
        <v>0</v>
      </c>
      <c r="S528">
        <v>18.75</v>
      </c>
      <c r="T528">
        <v>74.61</v>
      </c>
      <c r="W528" s="1" t="s">
        <v>837</v>
      </c>
      <c r="X528">
        <v>1</v>
      </c>
      <c r="Z528" s="1" t="s">
        <v>1025</v>
      </c>
      <c r="AB528" t="str">
        <f>Special[[#This Row],[服装]]&amp;Special[[#This Row],[名前]]&amp;Special[[#This Row],[レアリティ]]</f>
        <v>ユニフォーム桜井大河ICONIC</v>
      </c>
      <c r="AC528">
        <f>IF((A527&amp;L527&amp;M527)&lt;&gt;(Special[[#This Row],[No]]&amp;L528&amp;M528),1,IF(Special[[#This Row],[追加属性]]="",1,0))</f>
        <v>1</v>
      </c>
    </row>
    <row r="529" spans="1:29" x14ac:dyDescent="0.25">
      <c r="A529">
        <f>VLOOKUP(Special[[#This Row],[No用]],SetNo[[No.用]:[vlookup 用]],2,FALSE)</f>
        <v>203</v>
      </c>
      <c r="B529">
        <f>IF(ROW()=2,1,IF(A528&lt;&gt;Special[[#This Row],[No]],1,IF(Special[[#This Row],[枝番用]]=0,B528,B528+1)))</f>
        <v>2</v>
      </c>
      <c r="C529">
        <f>IF(ROW()=2,1,IF(Special[[#This Row],[枝番用]]=1,1,C528+1))</f>
        <v>1</v>
      </c>
      <c r="D529" t="s">
        <v>205</v>
      </c>
      <c r="E529" t="s">
        <v>59</v>
      </c>
      <c r="F529" t="s">
        <v>24</v>
      </c>
      <c r="G529" t="s">
        <v>21</v>
      </c>
      <c r="H529" t="s">
        <v>56</v>
      </c>
      <c r="I529" t="s">
        <v>71</v>
      </c>
      <c r="J529">
        <v>1</v>
      </c>
      <c r="K529" t="s">
        <v>248</v>
      </c>
      <c r="L529" s="1" t="s">
        <v>195</v>
      </c>
      <c r="M529" s="1" t="s">
        <v>173</v>
      </c>
      <c r="N529">
        <v>38</v>
      </c>
      <c r="O529">
        <v>0</v>
      </c>
      <c r="P529">
        <v>0</v>
      </c>
      <c r="Q529">
        <v>0</v>
      </c>
      <c r="R529" s="1" t="s">
        <v>586</v>
      </c>
      <c r="S529">
        <v>16.8</v>
      </c>
      <c r="T529">
        <v>58.94</v>
      </c>
      <c r="W529" s="1" t="s">
        <v>918</v>
      </c>
      <c r="X529">
        <v>1</v>
      </c>
      <c r="Z529" s="1" t="s">
        <v>1025</v>
      </c>
      <c r="AB529" t="str">
        <f>Special[[#This Row],[服装]]&amp;Special[[#This Row],[名前]]&amp;Special[[#This Row],[レアリティ]]</f>
        <v>ユニフォーム桜井大河ICONIC</v>
      </c>
      <c r="AC529">
        <f>IF((A527&amp;L527&amp;M527)&lt;&gt;(Special[[#This Row],[No]]&amp;L529&amp;M529),1,IF(Special[[#This Row],[追加属性]]="",1,0))</f>
        <v>1</v>
      </c>
    </row>
    <row r="530" spans="1:29" x14ac:dyDescent="0.25">
      <c r="A530">
        <f>VLOOKUP(Special[[#This Row],[No用]],SetNo[[No.用]:[vlookup 用]],2,FALSE)</f>
        <v>204</v>
      </c>
      <c r="B530">
        <f>IF(ROW()=2,1,IF(A529&lt;&gt;Special[[#This Row],[No]],1,IF(Special[[#This Row],[枝番用]]=0,B529,B529+1)))</f>
        <v>1</v>
      </c>
      <c r="C530">
        <f>IF(ROW()=2,1,IF(Special[[#This Row],[枝番用]]=1,1,C529+1))</f>
        <v>1</v>
      </c>
      <c r="D530" t="s">
        <v>205</v>
      </c>
      <c r="E530" t="s">
        <v>60</v>
      </c>
      <c r="F530" t="s">
        <v>24</v>
      </c>
      <c r="G530" t="s">
        <v>31</v>
      </c>
      <c r="H530" t="s">
        <v>56</v>
      </c>
      <c r="I530" t="s">
        <v>71</v>
      </c>
      <c r="J530" s="1">
        <v>0</v>
      </c>
      <c r="K530" t="s">
        <v>248</v>
      </c>
      <c r="L530" s="1" t="s">
        <v>191</v>
      </c>
      <c r="M530" s="1" t="s">
        <v>162</v>
      </c>
      <c r="N530">
        <v>13</v>
      </c>
      <c r="O530">
        <v>0</v>
      </c>
      <c r="P530">
        <v>0</v>
      </c>
      <c r="Q530">
        <v>0</v>
      </c>
      <c r="W530" t="s">
        <v>1010</v>
      </c>
      <c r="X530">
        <v>0</v>
      </c>
      <c r="AB530" t="str">
        <f>Special[[#This Row],[服装]]&amp;Special[[#This Row],[名前]]&amp;Special[[#This Row],[レアリティ]]</f>
        <v>ユニフォーム芳賀良治ICONIC</v>
      </c>
      <c r="AC530">
        <f>IF((A529&amp;L529&amp;M529)&lt;&gt;(Special[[#This Row],[No]]&amp;L530&amp;M530),1,IF(Special[[#This Row],[追加属性]]="",1,0))</f>
        <v>1</v>
      </c>
    </row>
    <row r="531" spans="1:29" x14ac:dyDescent="0.25">
      <c r="A531">
        <f>VLOOKUP(Special[[#This Row],[No用]],SetNo[[No.用]:[vlookup 用]],2,FALSE)</f>
        <v>204</v>
      </c>
      <c r="B531">
        <f>IF(ROW()=2,1,IF(A530&lt;&gt;Special[[#This Row],[No]],1,IF(Special[[#This Row],[枝番用]]=0,B530,B530+1)))</f>
        <v>2</v>
      </c>
      <c r="C531">
        <f>IF(ROW()=2,1,IF(Special[[#This Row],[枝番用]]=1,1,C530+1))</f>
        <v>1</v>
      </c>
      <c r="D531" t="s">
        <v>205</v>
      </c>
      <c r="E531" t="s">
        <v>60</v>
      </c>
      <c r="F531" t="s">
        <v>24</v>
      </c>
      <c r="G531" t="s">
        <v>31</v>
      </c>
      <c r="H531" t="s">
        <v>56</v>
      </c>
      <c r="I531" t="s">
        <v>71</v>
      </c>
      <c r="J531">
        <v>1</v>
      </c>
      <c r="K531" t="s">
        <v>248</v>
      </c>
      <c r="L531" s="1" t="s">
        <v>861</v>
      </c>
      <c r="M531" s="1" t="s">
        <v>173</v>
      </c>
      <c r="N531">
        <v>13</v>
      </c>
      <c r="O531">
        <v>0</v>
      </c>
      <c r="P531">
        <v>0</v>
      </c>
      <c r="Q531">
        <v>0</v>
      </c>
      <c r="S531">
        <v>4.2</v>
      </c>
      <c r="T531">
        <v>42.42</v>
      </c>
      <c r="U531" s="13">
        <v>0</v>
      </c>
      <c r="V531" s="13">
        <v>0</v>
      </c>
      <c r="W531" s="14" t="s">
        <v>868</v>
      </c>
      <c r="X531">
        <v>1</v>
      </c>
      <c r="AB531" t="str">
        <f>Special[[#This Row],[服装]]&amp;Special[[#This Row],[名前]]&amp;Special[[#This Row],[レアリティ]]</f>
        <v>ユニフォーム芳賀良治ICONIC</v>
      </c>
      <c r="AC531">
        <f>IF((A530&amp;L530&amp;M530)&lt;&gt;(Special[[#This Row],[No]]&amp;L531&amp;M531),1,IF(Special[[#This Row],[追加属性]]="",1,0))</f>
        <v>1</v>
      </c>
    </row>
    <row r="532" spans="1:29" x14ac:dyDescent="0.25">
      <c r="A532">
        <f>VLOOKUP(Special[[#This Row],[No用]],SetNo[[No.用]:[vlookup 用]],2,FALSE)</f>
        <v>205</v>
      </c>
      <c r="B532">
        <f>IF(ROW()=2,1,IF(A531&lt;&gt;Special[[#This Row],[No]],1,IF(Special[[#This Row],[枝番用]]=0,B531,B531+1)))</f>
        <v>1</v>
      </c>
      <c r="C532">
        <f>IF(ROW()=2,1,IF(Special[[#This Row],[枝番用]]=1,1,C531+1))</f>
        <v>1</v>
      </c>
      <c r="D532" t="s">
        <v>205</v>
      </c>
      <c r="E532" t="s">
        <v>61</v>
      </c>
      <c r="F532" t="s">
        <v>24</v>
      </c>
      <c r="G532" t="s">
        <v>26</v>
      </c>
      <c r="H532" t="s">
        <v>56</v>
      </c>
      <c r="I532" t="s">
        <v>71</v>
      </c>
      <c r="J532" s="1">
        <v>0</v>
      </c>
      <c r="K532" t="s">
        <v>248</v>
      </c>
      <c r="L532" s="1" t="s">
        <v>191</v>
      </c>
      <c r="M532" s="1" t="s">
        <v>162</v>
      </c>
      <c r="N532">
        <v>13</v>
      </c>
      <c r="O532">
        <v>0</v>
      </c>
      <c r="P532">
        <v>0</v>
      </c>
      <c r="Q532">
        <v>0</v>
      </c>
      <c r="W532" t="s">
        <v>1010</v>
      </c>
      <c r="X532">
        <v>0</v>
      </c>
      <c r="AB532" t="str">
        <f>Special[[#This Row],[服装]]&amp;Special[[#This Row],[名前]]&amp;Special[[#This Row],[レアリティ]]</f>
        <v>ユニフォーム渋谷陸斗ICONIC</v>
      </c>
      <c r="AC532">
        <f>IF((A531&amp;L531&amp;M531)&lt;&gt;(Special[[#This Row],[No]]&amp;L532&amp;M532),1,IF(Special[[#This Row],[追加属性]]="",1,0))</f>
        <v>1</v>
      </c>
    </row>
    <row r="533" spans="1:29" x14ac:dyDescent="0.25">
      <c r="A533">
        <f>VLOOKUP(Special[[#This Row],[No用]],SetNo[[No.用]:[vlookup 用]],2,FALSE)</f>
        <v>206</v>
      </c>
      <c r="B533">
        <f>IF(ROW()=2,1,IF(A532&lt;&gt;Special[[#This Row],[No]],1,IF(Special[[#This Row],[枝番用]]=0,B532,B532+1)))</f>
        <v>1</v>
      </c>
      <c r="C533">
        <f>IF(ROW()=2,1,IF(Special[[#This Row],[枝番用]]=1,1,C532+1))</f>
        <v>1</v>
      </c>
      <c r="D533" t="s">
        <v>205</v>
      </c>
      <c r="E533" t="s">
        <v>62</v>
      </c>
      <c r="F533" t="s">
        <v>24</v>
      </c>
      <c r="G533" t="s">
        <v>25</v>
      </c>
      <c r="H533" t="s">
        <v>56</v>
      </c>
      <c r="I533" t="s">
        <v>71</v>
      </c>
      <c r="J533" s="1">
        <v>0</v>
      </c>
      <c r="K533" t="s">
        <v>248</v>
      </c>
      <c r="L533" s="1" t="s">
        <v>191</v>
      </c>
      <c r="M533" s="1" t="s">
        <v>162</v>
      </c>
      <c r="N533">
        <v>13</v>
      </c>
      <c r="O533">
        <v>0</v>
      </c>
      <c r="P533">
        <v>0</v>
      </c>
      <c r="Q533">
        <v>0</v>
      </c>
      <c r="W533" t="s">
        <v>1010</v>
      </c>
      <c r="X533">
        <v>0</v>
      </c>
      <c r="AB533" t="str">
        <f>Special[[#This Row],[服装]]&amp;Special[[#This Row],[名前]]&amp;Special[[#This Row],[レアリティ]]</f>
        <v>ユニフォーム池尻隼人ICONIC</v>
      </c>
      <c r="AC533">
        <f>IF((A532&amp;L532&amp;M532)&lt;&gt;(Special[[#This Row],[No]]&amp;L533&amp;M533),1,IF(Special[[#This Row],[追加属性]]="",1,0))</f>
        <v>1</v>
      </c>
    </row>
    <row r="534" spans="1:29" x14ac:dyDescent="0.25">
      <c r="A534">
        <f>VLOOKUP(Special[[#This Row],[No用]],SetNo[[No.用]:[vlookup 用]],2,FALSE)</f>
        <v>207</v>
      </c>
      <c r="B534">
        <f>IF(ROW()=2,1,IF(A533&lt;&gt;Special[[#This Row],[No]],1,IF(Special[[#This Row],[枝番用]]=0,B533,B533+1)))</f>
        <v>1</v>
      </c>
      <c r="C534">
        <f>IF(ROW()=2,1,IF(Special[[#This Row],[枝番用]]=1,1,C533+1))</f>
        <v>1</v>
      </c>
      <c r="D534" s="1" t="s">
        <v>759</v>
      </c>
      <c r="E534" s="1" t="s">
        <v>62</v>
      </c>
      <c r="F534" s="1" t="s">
        <v>77</v>
      </c>
      <c r="G534" s="1" t="s">
        <v>25</v>
      </c>
      <c r="H534" s="1" t="s">
        <v>56</v>
      </c>
      <c r="I534" s="1" t="s">
        <v>71</v>
      </c>
      <c r="J534" s="1">
        <v>0</v>
      </c>
      <c r="K534" t="s">
        <v>248</v>
      </c>
      <c r="L534" s="1" t="s">
        <v>191</v>
      </c>
      <c r="M534" s="1" t="s">
        <v>162</v>
      </c>
      <c r="N534">
        <v>13</v>
      </c>
      <c r="O534">
        <v>0</v>
      </c>
      <c r="P534">
        <v>0</v>
      </c>
      <c r="Q534">
        <v>0</v>
      </c>
      <c r="W534" t="s">
        <v>1010</v>
      </c>
      <c r="X534">
        <v>0</v>
      </c>
      <c r="AB534" t="str">
        <f>Special[[#This Row],[服装]]&amp;Special[[#This Row],[名前]]&amp;Special[[#This Row],[レアリティ]]</f>
        <v>文化祭2池尻隼人ICONIC</v>
      </c>
      <c r="AC534">
        <f>IF((A533&amp;L533&amp;M533)&lt;&gt;(Special[[#This Row],[No]]&amp;L534&amp;M534),1,IF(Special[[#This Row],[追加属性]]="",1,0))</f>
        <v>1</v>
      </c>
    </row>
    <row r="535" spans="1:29" x14ac:dyDescent="0.25">
      <c r="A535">
        <f>VLOOKUP(Special[[#This Row],[No用]],SetNo[[No.用]:[vlookup 用]],2,FALSE)</f>
        <v>207</v>
      </c>
      <c r="B535">
        <f>IF(ROW()=2,1,IF(A534&lt;&gt;Special[[#This Row],[No]],1,IF(Special[[#This Row],[枝番用]]=0,B534,B534+1)))</f>
        <v>2</v>
      </c>
      <c r="C535">
        <f>IF(ROW()=2,1,IF(Special[[#This Row],[枝番用]]=1,1,C534+1))</f>
        <v>1</v>
      </c>
      <c r="D535" s="1" t="s">
        <v>759</v>
      </c>
      <c r="E535" s="1" t="s">
        <v>62</v>
      </c>
      <c r="F535" s="1" t="s">
        <v>77</v>
      </c>
      <c r="G535" s="1" t="s">
        <v>25</v>
      </c>
      <c r="H535" s="1" t="s">
        <v>56</v>
      </c>
      <c r="I535" s="1" t="s">
        <v>71</v>
      </c>
      <c r="J535">
        <v>1</v>
      </c>
      <c r="K535" t="s">
        <v>248</v>
      </c>
      <c r="L535" s="1" t="s">
        <v>850</v>
      </c>
      <c r="M535" s="1" t="s">
        <v>224</v>
      </c>
      <c r="N535">
        <v>42</v>
      </c>
      <c r="O535">
        <v>0</v>
      </c>
      <c r="P535">
        <v>52</v>
      </c>
      <c r="Q535">
        <v>0</v>
      </c>
      <c r="S535">
        <v>4.2</v>
      </c>
      <c r="T535">
        <v>25.76</v>
      </c>
      <c r="U535">
        <v>5.8</v>
      </c>
      <c r="V535">
        <v>35.200000000000003</v>
      </c>
      <c r="W535" s="1" t="s">
        <v>849</v>
      </c>
      <c r="X535">
        <v>1</v>
      </c>
      <c r="AB535" t="str">
        <f>Special[[#This Row],[服装]]&amp;Special[[#This Row],[名前]]&amp;Special[[#This Row],[レアリティ]]</f>
        <v>文化祭2池尻隼人ICONIC</v>
      </c>
      <c r="AC535">
        <f>IF((A534&amp;L534&amp;M534)&lt;&gt;(Special[[#This Row],[No]]&amp;L535&amp;M535),1,IF(Special[[#This Row],[追加属性]]="",1,0))</f>
        <v>1</v>
      </c>
    </row>
    <row r="536" spans="1:29" x14ac:dyDescent="0.25">
      <c r="A536">
        <f>VLOOKUP(Special[[#This Row],[No用]],SetNo[[No.用]:[vlookup 用]],2,FALSE)</f>
        <v>208</v>
      </c>
      <c r="B536">
        <f>IF(ROW()=2,1,IF(A535&lt;&gt;Special[[#This Row],[No]],1,IF(Special[[#This Row],[枝番用]]=0,B535,B535+1)))</f>
        <v>1</v>
      </c>
      <c r="C536">
        <f>IF(ROW()=2,1,IF(Special[[#This Row],[枝番用]]=1,1,C535+1))</f>
        <v>1</v>
      </c>
      <c r="D536" s="1" t="s">
        <v>893</v>
      </c>
      <c r="E536" s="1" t="s">
        <v>62</v>
      </c>
      <c r="F536" s="1" t="s">
        <v>73</v>
      </c>
      <c r="G536" s="1" t="s">
        <v>25</v>
      </c>
      <c r="H536" s="1" t="s">
        <v>56</v>
      </c>
      <c r="I536" s="1" t="s">
        <v>71</v>
      </c>
      <c r="J536" s="1">
        <v>0</v>
      </c>
      <c r="K536" t="s">
        <v>248</v>
      </c>
      <c r="L536" s="1" t="s">
        <v>191</v>
      </c>
      <c r="M536" s="1" t="s">
        <v>162</v>
      </c>
      <c r="N536">
        <v>13</v>
      </c>
      <c r="O536">
        <v>0</v>
      </c>
      <c r="P536">
        <v>0</v>
      </c>
      <c r="Q536">
        <v>0</v>
      </c>
      <c r="W536" s="1" t="s">
        <v>1010</v>
      </c>
      <c r="X536">
        <v>0</v>
      </c>
      <c r="AB536" t="str">
        <f>Special[[#This Row],[服装]]&amp;Special[[#This Row],[名前]]&amp;Special[[#This Row],[レアリティ]]</f>
        <v>遊園地池尻隼人ICONIC</v>
      </c>
      <c r="AC536">
        <f>IF((A535&amp;L535&amp;M535)&lt;&gt;(Special[[#This Row],[No]]&amp;L536&amp;M536),1,IF(Special[[#This Row],[追加属性]]="",1,0))</f>
        <v>1</v>
      </c>
    </row>
    <row r="537" spans="1:29" x14ac:dyDescent="0.25">
      <c r="A537">
        <f>VLOOKUP(Special[[#This Row],[No用]],SetNo[[No.用]:[vlookup 用]],2,FALSE)</f>
        <v>208</v>
      </c>
      <c r="B537">
        <f>IF(ROW()=2,1,IF(A536&lt;&gt;Special[[#This Row],[No]],1,IF(Special[[#This Row],[枝番用]]=0,B536,B536+1)))</f>
        <v>2</v>
      </c>
      <c r="C537">
        <f>IF(ROW()=2,1,IF(Special[[#This Row],[枝番用]]=1,1,C536+1))</f>
        <v>1</v>
      </c>
      <c r="D537" s="1" t="s">
        <v>893</v>
      </c>
      <c r="E537" s="1" t="s">
        <v>62</v>
      </c>
      <c r="F537" s="1" t="s">
        <v>73</v>
      </c>
      <c r="G537" s="1" t="s">
        <v>25</v>
      </c>
      <c r="H537" s="1" t="s">
        <v>56</v>
      </c>
      <c r="I537" s="1" t="s">
        <v>71</v>
      </c>
      <c r="J537">
        <v>1</v>
      </c>
      <c r="K537" t="s">
        <v>248</v>
      </c>
      <c r="L537" s="1" t="s">
        <v>765</v>
      </c>
      <c r="M537" s="1" t="s">
        <v>224</v>
      </c>
      <c r="N537">
        <v>42</v>
      </c>
      <c r="O537">
        <v>0</v>
      </c>
      <c r="P537">
        <v>52</v>
      </c>
      <c r="Q537">
        <v>0</v>
      </c>
      <c r="S537">
        <v>2.5</v>
      </c>
      <c r="T537">
        <v>15.24</v>
      </c>
      <c r="U537">
        <v>4.2</v>
      </c>
      <c r="V537">
        <v>25.76</v>
      </c>
      <c r="W537" s="1" t="s">
        <v>851</v>
      </c>
      <c r="X537">
        <v>2</v>
      </c>
      <c r="Y537" s="1" t="s">
        <v>143</v>
      </c>
      <c r="Z537" s="1" t="s">
        <v>897</v>
      </c>
      <c r="AA537" s="1"/>
      <c r="AB537" t="str">
        <f>Special[[#This Row],[服装]]&amp;Special[[#This Row],[名前]]&amp;Special[[#This Row],[レアリティ]]</f>
        <v>遊園地池尻隼人ICONIC</v>
      </c>
      <c r="AC537">
        <f>IF((A536&amp;L536&amp;M536)&lt;&gt;(Special[[#This Row],[No]]&amp;L537&amp;M537),1,IF(Special[[#This Row],[追加属性]]="",1,0))</f>
        <v>1</v>
      </c>
    </row>
    <row r="538" spans="1:29" x14ac:dyDescent="0.25">
      <c r="A538">
        <f>VLOOKUP(Special[[#This Row],[No用]],SetNo[[No.用]:[vlookup 用]],2,FALSE)</f>
        <v>208</v>
      </c>
      <c r="B538">
        <f>IF(ROW()=2,1,IF(A537&lt;&gt;Special[[#This Row],[No]],1,IF(Special[[#This Row],[枝番用]]=0,B537,B537+1)))</f>
        <v>2</v>
      </c>
      <c r="C538">
        <f>IF(ROW()=2,1,IF(Special[[#This Row],[枝番用]]=1,1,C537+1))</f>
        <v>2</v>
      </c>
      <c r="D538" s="1" t="s">
        <v>893</v>
      </c>
      <c r="E538" s="1" t="s">
        <v>62</v>
      </c>
      <c r="F538" s="1" t="s">
        <v>73</v>
      </c>
      <c r="G538" s="1" t="s">
        <v>25</v>
      </c>
      <c r="H538" s="1" t="s">
        <v>56</v>
      </c>
      <c r="I538" s="1" t="s">
        <v>71</v>
      </c>
      <c r="J538">
        <v>1</v>
      </c>
      <c r="K538" t="s">
        <v>248</v>
      </c>
      <c r="L538" s="1" t="s">
        <v>765</v>
      </c>
      <c r="M538" s="1" t="s">
        <v>224</v>
      </c>
      <c r="N538">
        <v>42</v>
      </c>
      <c r="O538">
        <v>0</v>
      </c>
      <c r="P538">
        <v>52</v>
      </c>
      <c r="Q538">
        <v>0</v>
      </c>
      <c r="R538" s="1" t="s">
        <v>553</v>
      </c>
      <c r="S538">
        <v>7</v>
      </c>
      <c r="T538">
        <v>13.86</v>
      </c>
      <c r="U538">
        <v>10.5</v>
      </c>
      <c r="V538">
        <v>20.79</v>
      </c>
      <c r="W538" s="1" t="s">
        <v>143</v>
      </c>
      <c r="X538">
        <v>0</v>
      </c>
      <c r="Y538" s="1" t="s">
        <v>143</v>
      </c>
      <c r="Z538" s="1" t="s">
        <v>897</v>
      </c>
      <c r="AA538" s="1"/>
      <c r="AB538" t="str">
        <f>Special[[#This Row],[服装]]&amp;Special[[#This Row],[名前]]&amp;Special[[#This Row],[レアリティ]]</f>
        <v>遊園地池尻隼人ICONIC</v>
      </c>
      <c r="AC538">
        <f>IF((A537&amp;L537&amp;M537)&lt;&gt;(Special[[#This Row],[No]]&amp;L538&amp;M538),1,IF(Special[[#This Row],[追加属性]]="",1,0))</f>
        <v>0</v>
      </c>
    </row>
    <row r="539" spans="1:29" x14ac:dyDescent="0.25">
      <c r="A539">
        <f>VLOOKUP(Special[[#This Row],[No用]],SetNo[[No.用]:[vlookup 用]],2,FALSE)</f>
        <v>209</v>
      </c>
      <c r="B539">
        <f>IF(ROW()=2,1,IF(A538&lt;&gt;Special[[#This Row],[No]],1,IF(Special[[#This Row],[枝番用]]=0,B538,B538+1)))</f>
        <v>1</v>
      </c>
      <c r="C539">
        <f>IF(ROW()=2,1,IF(Special[[#This Row],[枝番用]]=1,1,C538+1))</f>
        <v>1</v>
      </c>
      <c r="D539" t="s">
        <v>205</v>
      </c>
      <c r="E539" t="s">
        <v>63</v>
      </c>
      <c r="F539" t="s">
        <v>28</v>
      </c>
      <c r="G539" t="s">
        <v>25</v>
      </c>
      <c r="H539" t="s">
        <v>64</v>
      </c>
      <c r="I539" t="s">
        <v>71</v>
      </c>
      <c r="J539" s="1">
        <v>0</v>
      </c>
      <c r="K539" t="s">
        <v>248</v>
      </c>
      <c r="L539" s="1" t="s">
        <v>191</v>
      </c>
      <c r="M539" s="1" t="s">
        <v>162</v>
      </c>
      <c r="N539">
        <v>13</v>
      </c>
      <c r="O539">
        <v>0</v>
      </c>
      <c r="P539">
        <v>0</v>
      </c>
      <c r="Q539">
        <v>0</v>
      </c>
      <c r="W539" t="s">
        <v>1010</v>
      </c>
      <c r="X539">
        <v>0</v>
      </c>
      <c r="AB539" t="str">
        <f>Special[[#This Row],[服装]]&amp;Special[[#This Row],[名前]]&amp;Special[[#This Row],[レアリティ]]</f>
        <v>ユニフォーム十和田良樹ICONIC</v>
      </c>
      <c r="AC539">
        <f>IF((A538&amp;L538&amp;M538)&lt;&gt;(Special[[#This Row],[No]]&amp;L539&amp;M539),1,IF(Special[[#This Row],[追加属性]]="",1,0))</f>
        <v>1</v>
      </c>
    </row>
    <row r="540" spans="1:29" x14ac:dyDescent="0.25">
      <c r="A540">
        <f>VLOOKUP(Special[[#This Row],[No用]],SetNo[[No.用]:[vlookup 用]],2,FALSE)</f>
        <v>210</v>
      </c>
      <c r="B540">
        <f>IF(ROW()=2,1,IF(A539&lt;&gt;Special[[#This Row],[No]],1,IF(Special[[#This Row],[枝番用]]=0,B539,B539+1)))</f>
        <v>1</v>
      </c>
      <c r="C540">
        <f>IF(ROW()=2,1,IF(Special[[#This Row],[枝番用]]=1,1,C539+1))</f>
        <v>1</v>
      </c>
      <c r="D540" t="s">
        <v>205</v>
      </c>
      <c r="E540" t="s">
        <v>65</v>
      </c>
      <c r="F540" t="s">
        <v>28</v>
      </c>
      <c r="G540" t="s">
        <v>26</v>
      </c>
      <c r="H540" t="s">
        <v>64</v>
      </c>
      <c r="I540" t="s">
        <v>71</v>
      </c>
      <c r="J540" s="1">
        <v>0</v>
      </c>
      <c r="K540" t="s">
        <v>248</v>
      </c>
      <c r="L540" s="1" t="s">
        <v>191</v>
      </c>
      <c r="M540" s="1" t="s">
        <v>162</v>
      </c>
      <c r="N540">
        <v>13</v>
      </c>
      <c r="O540">
        <v>0</v>
      </c>
      <c r="P540">
        <v>0</v>
      </c>
      <c r="Q540">
        <v>0</v>
      </c>
      <c r="W540" t="s">
        <v>1010</v>
      </c>
      <c r="X540">
        <v>0</v>
      </c>
      <c r="AB540" t="str">
        <f>Special[[#This Row],[服装]]&amp;Special[[#This Row],[名前]]&amp;Special[[#This Row],[レアリティ]]</f>
        <v>ユニフォーム森岳歩ICONIC</v>
      </c>
      <c r="AC540">
        <f>IF((A539&amp;L539&amp;M539)&lt;&gt;(Special[[#This Row],[No]]&amp;L540&amp;M540),1,IF(Special[[#This Row],[追加属性]]="",1,0))</f>
        <v>1</v>
      </c>
    </row>
    <row r="541" spans="1:29" x14ac:dyDescent="0.25">
      <c r="A541">
        <f>VLOOKUP(Special[[#This Row],[No用]],SetNo[[No.用]:[vlookup 用]],2,FALSE)</f>
        <v>211</v>
      </c>
      <c r="B541">
        <f>IF(ROW()=2,1,IF(A540&lt;&gt;Special[[#This Row],[No]],1,IF(Special[[#This Row],[枝番用]]=0,B540,B540+1)))</f>
        <v>1</v>
      </c>
      <c r="C541">
        <f>IF(ROW()=2,1,IF(Special[[#This Row],[枝番用]]=1,1,C540+1))</f>
        <v>1</v>
      </c>
      <c r="D541" t="s">
        <v>205</v>
      </c>
      <c r="E541" t="s">
        <v>66</v>
      </c>
      <c r="F541" t="s">
        <v>24</v>
      </c>
      <c r="G541" t="s">
        <v>25</v>
      </c>
      <c r="H541" t="s">
        <v>64</v>
      </c>
      <c r="I541" t="s">
        <v>71</v>
      </c>
      <c r="J541" s="1">
        <v>0</v>
      </c>
      <c r="K541" t="s">
        <v>248</v>
      </c>
      <c r="L541" s="1" t="s">
        <v>191</v>
      </c>
      <c r="M541" s="1" t="s">
        <v>162</v>
      </c>
      <c r="N541">
        <v>13</v>
      </c>
      <c r="O541">
        <v>0</v>
      </c>
      <c r="P541">
        <v>0</v>
      </c>
      <c r="Q541">
        <v>0</v>
      </c>
      <c r="W541" t="s">
        <v>1010</v>
      </c>
      <c r="X541">
        <v>0</v>
      </c>
      <c r="AB541" t="str">
        <f>Special[[#This Row],[服装]]&amp;Special[[#This Row],[名前]]&amp;Special[[#This Row],[レアリティ]]</f>
        <v>ユニフォーム唐松拓巳ICONIC</v>
      </c>
      <c r="AC541">
        <f>IF((A540&amp;L540&amp;M540)&lt;&gt;(Special[[#This Row],[No]]&amp;L541&amp;M541),1,IF(Special[[#This Row],[追加属性]]="",1,0))</f>
        <v>1</v>
      </c>
    </row>
    <row r="542" spans="1:29" x14ac:dyDescent="0.25">
      <c r="A542">
        <f>VLOOKUP(Special[[#This Row],[No用]],SetNo[[No.用]:[vlookup 用]],2,FALSE)</f>
        <v>212</v>
      </c>
      <c r="B542">
        <f>IF(ROW()=2,1,IF(A541&lt;&gt;Special[[#This Row],[No]],1,IF(Special[[#This Row],[枝番用]]=0,B541,B541+1)))</f>
        <v>1</v>
      </c>
      <c r="C542">
        <f>IF(ROW()=2,1,IF(Special[[#This Row],[枝番用]]=1,1,C541+1))</f>
        <v>1</v>
      </c>
      <c r="D542" t="s">
        <v>205</v>
      </c>
      <c r="E542" t="s">
        <v>67</v>
      </c>
      <c r="F542" t="s">
        <v>28</v>
      </c>
      <c r="G542" t="s">
        <v>25</v>
      </c>
      <c r="H542" t="s">
        <v>64</v>
      </c>
      <c r="I542" t="s">
        <v>71</v>
      </c>
      <c r="J542" s="1">
        <v>0</v>
      </c>
      <c r="K542" t="s">
        <v>248</v>
      </c>
      <c r="L542" s="1" t="s">
        <v>191</v>
      </c>
      <c r="M542" s="1" t="s">
        <v>162</v>
      </c>
      <c r="N542">
        <v>13</v>
      </c>
      <c r="O542">
        <v>0</v>
      </c>
      <c r="P542">
        <v>0</v>
      </c>
      <c r="Q542">
        <v>0</v>
      </c>
      <c r="W542" t="s">
        <v>1010</v>
      </c>
      <c r="X542">
        <v>0</v>
      </c>
      <c r="AB542" t="str">
        <f>Special[[#This Row],[服装]]&amp;Special[[#This Row],[名前]]&amp;Special[[#This Row],[レアリティ]]</f>
        <v>ユニフォーム田沢裕樹ICONIC</v>
      </c>
      <c r="AC542">
        <f>IF((A541&amp;L541&amp;M541)&lt;&gt;(Special[[#This Row],[No]]&amp;L542&amp;M542),1,IF(Special[[#This Row],[追加属性]]="",1,0))</f>
        <v>1</v>
      </c>
    </row>
    <row r="543" spans="1:29" x14ac:dyDescent="0.25">
      <c r="A543">
        <f>VLOOKUP(Special[[#This Row],[No用]],SetNo[[No.用]:[vlookup 用]],2,FALSE)</f>
        <v>213</v>
      </c>
      <c r="B543">
        <f>IF(ROW()=2,1,IF(A542&lt;&gt;Special[[#This Row],[No]],1,IF(Special[[#This Row],[枝番用]]=0,B542,B542+1)))</f>
        <v>1</v>
      </c>
      <c r="C543">
        <f>IF(ROW()=2,1,IF(Special[[#This Row],[枝番用]]=1,1,C542+1))</f>
        <v>1</v>
      </c>
      <c r="D543" t="s">
        <v>205</v>
      </c>
      <c r="E543" t="s">
        <v>68</v>
      </c>
      <c r="F543" t="s">
        <v>28</v>
      </c>
      <c r="G543" t="s">
        <v>26</v>
      </c>
      <c r="H543" t="s">
        <v>64</v>
      </c>
      <c r="I543" t="s">
        <v>71</v>
      </c>
      <c r="J543" s="1">
        <v>0</v>
      </c>
      <c r="K543" t="s">
        <v>248</v>
      </c>
      <c r="L543" s="1" t="s">
        <v>191</v>
      </c>
      <c r="M543" s="1" t="s">
        <v>162</v>
      </c>
      <c r="N543">
        <v>14</v>
      </c>
      <c r="O543">
        <v>0</v>
      </c>
      <c r="P543">
        <v>0</v>
      </c>
      <c r="Q543">
        <v>0</v>
      </c>
      <c r="W543" t="s">
        <v>1010</v>
      </c>
      <c r="X543">
        <v>0</v>
      </c>
      <c r="AB543" t="str">
        <f>Special[[#This Row],[服装]]&amp;Special[[#This Row],[名前]]&amp;Special[[#This Row],[レアリティ]]</f>
        <v>ユニフォーム子安颯真ICONIC</v>
      </c>
      <c r="AC543">
        <f>IF((A542&amp;L542&amp;M542)&lt;&gt;(Special[[#This Row],[No]]&amp;L543&amp;M543),1,IF(Special[[#This Row],[追加属性]]="",1,0))</f>
        <v>1</v>
      </c>
    </row>
    <row r="544" spans="1:29" x14ac:dyDescent="0.25">
      <c r="A544">
        <f>VLOOKUP(Special[[#This Row],[No用]],SetNo[[No.用]:[vlookup 用]],2,FALSE)</f>
        <v>214</v>
      </c>
      <c r="B544">
        <f>IF(ROW()=2,1,IF(A543&lt;&gt;Special[[#This Row],[No]],1,IF(Special[[#This Row],[枝番用]]=0,B543,B543+1)))</f>
        <v>1</v>
      </c>
      <c r="C544">
        <f>IF(ROW()=2,1,IF(Special[[#This Row],[枝番用]]=1,1,C543+1))</f>
        <v>1</v>
      </c>
      <c r="D544" s="1" t="s">
        <v>951</v>
      </c>
      <c r="E544" s="1" t="s">
        <v>68</v>
      </c>
      <c r="F544" s="1" t="s">
        <v>73</v>
      </c>
      <c r="G544" s="1" t="s">
        <v>26</v>
      </c>
      <c r="H544" s="1" t="s">
        <v>64</v>
      </c>
      <c r="I544" s="1" t="s">
        <v>71</v>
      </c>
      <c r="J544" s="1">
        <v>0</v>
      </c>
      <c r="K544" t="s">
        <v>248</v>
      </c>
      <c r="L544" s="1" t="s">
        <v>191</v>
      </c>
      <c r="M544" s="1" t="s">
        <v>162</v>
      </c>
      <c r="N544">
        <v>14</v>
      </c>
      <c r="O544">
        <v>0</v>
      </c>
      <c r="P544">
        <v>0</v>
      </c>
      <c r="Q544">
        <v>0</v>
      </c>
      <c r="W544" t="s">
        <v>1010</v>
      </c>
      <c r="X544">
        <v>0</v>
      </c>
      <c r="AB544" t="str">
        <f>Special[[#This Row],[服装]]&amp;Special[[#This Row],[名前]]&amp;Special[[#This Row],[レアリティ]]</f>
        <v>サバゲ2子安颯真ICONIC</v>
      </c>
      <c r="AC544">
        <f>IF((A543&amp;L543&amp;M543)&lt;&gt;(Special[[#This Row],[No]]&amp;L544&amp;M544),1,IF(Special[[#This Row],[追加属性]]="",1,0))</f>
        <v>1</v>
      </c>
    </row>
    <row r="545" spans="1:29" x14ac:dyDescent="0.25">
      <c r="A545">
        <f>VLOOKUP(Special[[#This Row],[No用]],SetNo[[No.用]:[vlookup 用]],2,FALSE)</f>
        <v>214</v>
      </c>
      <c r="B545">
        <f>IF(ROW()=2,1,IF(A544&lt;&gt;Special[[#This Row],[No]],1,IF(Special[[#This Row],[枝番用]]=0,B544,B544+1)))</f>
        <v>2</v>
      </c>
      <c r="C545">
        <f>IF(ROW()=2,1,IF(Special[[#This Row],[枝番用]]=1,1,C544+1))</f>
        <v>1</v>
      </c>
      <c r="D545" s="1" t="s">
        <v>951</v>
      </c>
      <c r="E545" s="1" t="s">
        <v>68</v>
      </c>
      <c r="F545" s="1" t="s">
        <v>73</v>
      </c>
      <c r="G545" s="1" t="s">
        <v>26</v>
      </c>
      <c r="H545" s="1" t="s">
        <v>64</v>
      </c>
      <c r="I545" s="1" t="s">
        <v>71</v>
      </c>
      <c r="J545">
        <v>1</v>
      </c>
      <c r="K545" t="s">
        <v>248</v>
      </c>
      <c r="L545" s="1" t="s">
        <v>850</v>
      </c>
      <c r="M545" s="1" t="s">
        <v>224</v>
      </c>
      <c r="N545">
        <v>42</v>
      </c>
      <c r="O545">
        <v>0</v>
      </c>
      <c r="P545">
        <v>52</v>
      </c>
      <c r="Q545">
        <v>0</v>
      </c>
      <c r="S545">
        <v>4.2</v>
      </c>
      <c r="T545">
        <v>25.76</v>
      </c>
      <c r="U545">
        <v>5.8</v>
      </c>
      <c r="V545">
        <v>35.200000000000003</v>
      </c>
      <c r="W545" s="1" t="s">
        <v>849</v>
      </c>
      <c r="X545">
        <v>1</v>
      </c>
      <c r="AB545" t="str">
        <f>Special[[#This Row],[服装]]&amp;Special[[#This Row],[名前]]&amp;Special[[#This Row],[レアリティ]]</f>
        <v>サバゲ2子安颯真ICONIC</v>
      </c>
      <c r="AC545">
        <f>IF((A544&amp;L544&amp;M544)&lt;&gt;(Special[[#This Row],[No]]&amp;L545&amp;M545),1,IF(Special[[#This Row],[追加属性]]="",1,0))</f>
        <v>1</v>
      </c>
    </row>
    <row r="546" spans="1:29" x14ac:dyDescent="0.25">
      <c r="A546">
        <f>VLOOKUP(Special[[#This Row],[No用]],SetNo[[No.用]:[vlookup 用]],2,FALSE)</f>
        <v>215</v>
      </c>
      <c r="B546">
        <f>IF(ROW()=2,1,IF(A545&lt;&gt;Special[[#This Row],[No]],1,IF(Special[[#This Row],[枝番用]]=0,B545,B545+1)))</f>
        <v>1</v>
      </c>
      <c r="C546">
        <f>IF(ROW()=2,1,IF(Special[[#This Row],[枝番用]]=1,1,C545+1))</f>
        <v>1</v>
      </c>
      <c r="D546" t="s">
        <v>205</v>
      </c>
      <c r="E546" t="s">
        <v>69</v>
      </c>
      <c r="F546" t="s">
        <v>28</v>
      </c>
      <c r="G546" t="s">
        <v>21</v>
      </c>
      <c r="H546" t="s">
        <v>64</v>
      </c>
      <c r="I546" t="s">
        <v>71</v>
      </c>
      <c r="J546">
        <v>1</v>
      </c>
      <c r="K546" t="s">
        <v>248</v>
      </c>
      <c r="L546" s="1" t="s">
        <v>195</v>
      </c>
      <c r="M546" s="1" t="s">
        <v>173</v>
      </c>
      <c r="N546">
        <v>12</v>
      </c>
      <c r="O546">
        <v>0</v>
      </c>
      <c r="P546">
        <v>0</v>
      </c>
      <c r="Q546">
        <v>0</v>
      </c>
      <c r="S546">
        <v>18.75</v>
      </c>
      <c r="T546">
        <v>74.61</v>
      </c>
      <c r="W546" s="1" t="s">
        <v>1103</v>
      </c>
      <c r="X546">
        <v>1</v>
      </c>
      <c r="Z546" s="1" t="s">
        <v>1025</v>
      </c>
      <c r="AB546" t="str">
        <f>Special[[#This Row],[服装]]&amp;Special[[#This Row],[名前]]&amp;Special[[#This Row],[レアリティ]]</f>
        <v>ユニフォーム横手駿ICONIC</v>
      </c>
      <c r="AC546">
        <f>IF((A545&amp;L545&amp;M545)&lt;&gt;(Special[[#This Row],[No]]&amp;L546&amp;M546),1,IF(Special[[#This Row],[追加属性]]="",1,0))</f>
        <v>1</v>
      </c>
    </row>
    <row r="547" spans="1:29" x14ac:dyDescent="0.25">
      <c r="A547">
        <f>VLOOKUP(Special[[#This Row],[No用]],SetNo[[No.用]:[vlookup 用]],2,FALSE)</f>
        <v>215</v>
      </c>
      <c r="B547">
        <f>IF(ROW()=2,1,IF(A546&lt;&gt;Special[[#This Row],[No]],1,IF(Special[[#This Row],[枝番用]]=0,B546,B546+1)))</f>
        <v>2</v>
      </c>
      <c r="C547">
        <f>IF(ROW()=2,1,IF(Special[[#This Row],[枝番用]]=1,1,C546+1))</f>
        <v>1</v>
      </c>
      <c r="D547" t="s">
        <v>205</v>
      </c>
      <c r="E547" t="s">
        <v>69</v>
      </c>
      <c r="F547" t="s">
        <v>28</v>
      </c>
      <c r="G547" t="s">
        <v>21</v>
      </c>
      <c r="H547" t="s">
        <v>64</v>
      </c>
      <c r="I547" t="s">
        <v>71</v>
      </c>
      <c r="J547">
        <v>1</v>
      </c>
      <c r="K547" t="s">
        <v>248</v>
      </c>
      <c r="L547" s="1" t="s">
        <v>195</v>
      </c>
      <c r="M547" s="1" t="s">
        <v>173</v>
      </c>
      <c r="N547">
        <v>12</v>
      </c>
      <c r="O547">
        <v>0</v>
      </c>
      <c r="P547">
        <v>0</v>
      </c>
      <c r="Q547">
        <v>0</v>
      </c>
      <c r="R547" t="s">
        <v>1098</v>
      </c>
      <c r="S547">
        <v>16.8</v>
      </c>
      <c r="T547">
        <v>58.94</v>
      </c>
      <c r="W547" t="s">
        <v>916</v>
      </c>
      <c r="X547">
        <v>1</v>
      </c>
      <c r="Z547" s="1" t="s">
        <v>1025</v>
      </c>
      <c r="AB547" t="str">
        <f>Special[[#This Row],[服装]]&amp;Special[[#This Row],[名前]]&amp;Special[[#This Row],[レアリティ]]</f>
        <v>ユニフォーム横手駿ICONIC</v>
      </c>
      <c r="AC547">
        <f>IF((A545&amp;L545&amp;M545)&lt;&gt;(Special[[#This Row],[No]]&amp;L547&amp;M547),1,IF(Special[[#This Row],[追加属性]]="",1,0))</f>
        <v>1</v>
      </c>
    </row>
    <row r="548" spans="1:29" x14ac:dyDescent="0.25">
      <c r="A548">
        <f>VLOOKUP(Special[[#This Row],[No用]],SetNo[[No.用]:[vlookup 用]],2,FALSE)</f>
        <v>216</v>
      </c>
      <c r="B548">
        <f>IF(ROW()=2,1,IF(A547&lt;&gt;Special[[#This Row],[No]],1,IF(Special[[#This Row],[枝番用]]=0,B547,B547+1)))</f>
        <v>1</v>
      </c>
      <c r="C548">
        <f>IF(ROW()=2,1,IF(Special[[#This Row],[枝番用]]=1,1,C547+1))</f>
        <v>1</v>
      </c>
      <c r="D548" t="s">
        <v>205</v>
      </c>
      <c r="E548" t="s">
        <v>70</v>
      </c>
      <c r="F548" t="s">
        <v>28</v>
      </c>
      <c r="G548" t="s">
        <v>31</v>
      </c>
      <c r="H548" t="s">
        <v>64</v>
      </c>
      <c r="I548" t="s">
        <v>71</v>
      </c>
      <c r="J548" s="1">
        <v>0</v>
      </c>
      <c r="K548" t="s">
        <v>248</v>
      </c>
      <c r="L548" s="1" t="s">
        <v>191</v>
      </c>
      <c r="M548" s="1" t="s">
        <v>162</v>
      </c>
      <c r="N548">
        <v>14</v>
      </c>
      <c r="O548">
        <v>0</v>
      </c>
      <c r="P548">
        <v>0</v>
      </c>
      <c r="Q548">
        <v>0</v>
      </c>
      <c r="W548" t="s">
        <v>1010</v>
      </c>
      <c r="X548">
        <v>0</v>
      </c>
      <c r="AB548" t="str">
        <f>Special[[#This Row],[服装]]&amp;Special[[#This Row],[名前]]&amp;Special[[#This Row],[レアリティ]]</f>
        <v>ユニフォーム夏瀬伊吹ICONIC</v>
      </c>
      <c r="AC548">
        <f>IF((A547&amp;L547&amp;M547)&lt;&gt;(Special[[#This Row],[No]]&amp;L548&amp;M548),1,IF(Special[[#This Row],[追加属性]]="",1,0))</f>
        <v>1</v>
      </c>
    </row>
    <row r="549" spans="1:29" x14ac:dyDescent="0.25">
      <c r="A549">
        <f>VLOOKUP(Special[[#This Row],[No用]],SetNo[[No.用]:[vlookup 用]],2,FALSE)</f>
        <v>216</v>
      </c>
      <c r="B549">
        <f>IF(ROW()=2,1,IF(A548&lt;&gt;Special[[#This Row],[No]],1,IF(Special[[#This Row],[枝番用]]=0,B548,B548+1)))</f>
        <v>2</v>
      </c>
      <c r="C549">
        <f>IF(ROW()=2,1,IF(Special[[#This Row],[枝番用]]=1,1,C548+1))</f>
        <v>1</v>
      </c>
      <c r="D549" t="s">
        <v>205</v>
      </c>
      <c r="E549" t="s">
        <v>70</v>
      </c>
      <c r="F549" t="s">
        <v>28</v>
      </c>
      <c r="G549" t="s">
        <v>31</v>
      </c>
      <c r="H549" t="s">
        <v>64</v>
      </c>
      <c r="I549" t="s">
        <v>71</v>
      </c>
      <c r="J549">
        <v>1</v>
      </c>
      <c r="K549" t="s">
        <v>248</v>
      </c>
      <c r="L549" s="1" t="s">
        <v>1014</v>
      </c>
      <c r="M549" s="1" t="s">
        <v>224</v>
      </c>
      <c r="N549">
        <v>44</v>
      </c>
      <c r="O549">
        <v>0</v>
      </c>
      <c r="P549">
        <v>54</v>
      </c>
      <c r="Q549">
        <v>0</v>
      </c>
      <c r="S549">
        <v>20</v>
      </c>
      <c r="T549">
        <v>79.78</v>
      </c>
      <c r="U549">
        <v>22.5</v>
      </c>
      <c r="V549">
        <v>89.14</v>
      </c>
      <c r="W549" s="1" t="s">
        <v>898</v>
      </c>
      <c r="X549">
        <v>0</v>
      </c>
      <c r="AB549" t="str">
        <f>Special[[#This Row],[服装]]&amp;Special[[#This Row],[名前]]&amp;Special[[#This Row],[レアリティ]]</f>
        <v>ユニフォーム夏瀬伊吹ICONIC</v>
      </c>
      <c r="AC549">
        <f>IF((A548&amp;L548&amp;M548)&lt;&gt;(Special[[#This Row],[No]]&amp;L549&amp;M549),1,IF(Special[[#This Row],[追加属性]]="",1,0))</f>
        <v>1</v>
      </c>
    </row>
    <row r="550" spans="1:29" x14ac:dyDescent="0.25">
      <c r="A550">
        <f>VLOOKUP(Special[[#This Row],[No用]],SetNo[[No.用]:[vlookup 用]],2,FALSE)</f>
        <v>217</v>
      </c>
      <c r="B550">
        <f>IF(ROW()=2,1,IF(A549&lt;&gt;Special[[#This Row],[No]],1,IF(Special[[#This Row],[枝番用]]=0,B549,B549+1)))</f>
        <v>1</v>
      </c>
      <c r="C550">
        <f>IF(ROW()=2,1,IF(Special[[#This Row],[枝番用]]=1,1,C549+1))</f>
        <v>1</v>
      </c>
      <c r="D550" s="1" t="s">
        <v>108</v>
      </c>
      <c r="E550" s="1" t="s">
        <v>665</v>
      </c>
      <c r="F550" s="1" t="s">
        <v>28</v>
      </c>
      <c r="G550" s="1" t="s">
        <v>31</v>
      </c>
      <c r="H550" s="1" t="s">
        <v>64</v>
      </c>
      <c r="I550" s="1" t="s">
        <v>71</v>
      </c>
      <c r="J550" s="1">
        <v>0</v>
      </c>
      <c r="K550" t="s">
        <v>248</v>
      </c>
      <c r="L550" s="1" t="s">
        <v>191</v>
      </c>
      <c r="M550" s="1" t="s">
        <v>162</v>
      </c>
      <c r="N550">
        <v>13</v>
      </c>
      <c r="O550">
        <v>0</v>
      </c>
      <c r="P550">
        <v>0</v>
      </c>
      <c r="Q550">
        <v>0</v>
      </c>
      <c r="W550" t="s">
        <v>1010</v>
      </c>
      <c r="X550">
        <v>0</v>
      </c>
      <c r="AB550" t="str">
        <f>Special[[#This Row],[服装]]&amp;Special[[#This Row],[名前]]&amp;Special[[#This Row],[レアリティ]]</f>
        <v>ユニフォーム秋宮昇ICONIC</v>
      </c>
      <c r="AC550">
        <f>IF((A549&amp;L549&amp;M549)&lt;&gt;(Special[[#This Row],[No]]&amp;L550&amp;M550),1,IF(Special[[#This Row],[追加属性]]="",1,0))</f>
        <v>1</v>
      </c>
    </row>
    <row r="551" spans="1:29" x14ac:dyDescent="0.25">
      <c r="A551">
        <f>VLOOKUP(Special[[#This Row],[No用]],SetNo[[No.用]:[vlookup 用]],2,FALSE)</f>
        <v>217</v>
      </c>
      <c r="B551">
        <f>IF(ROW()=2,1,IF(A550&lt;&gt;Special[[#This Row],[No]],1,IF(Special[[#This Row],[枝番用]]=0,B550,B550+1)))</f>
        <v>2</v>
      </c>
      <c r="C551">
        <f>IF(ROW()=2,1,IF(Special[[#This Row],[枝番用]]=1,1,C550+1))</f>
        <v>1</v>
      </c>
      <c r="D551" s="1" t="s">
        <v>108</v>
      </c>
      <c r="E551" s="1" t="s">
        <v>665</v>
      </c>
      <c r="F551" s="1" t="s">
        <v>28</v>
      </c>
      <c r="G551" s="1" t="s">
        <v>31</v>
      </c>
      <c r="H551" s="1" t="s">
        <v>64</v>
      </c>
      <c r="I551" s="1" t="s">
        <v>71</v>
      </c>
      <c r="J551">
        <v>1</v>
      </c>
      <c r="K551" t="s">
        <v>248</v>
      </c>
      <c r="L551" s="1" t="s">
        <v>180</v>
      </c>
      <c r="M551" s="1" t="s">
        <v>224</v>
      </c>
      <c r="N551">
        <v>43</v>
      </c>
      <c r="O551">
        <v>0</v>
      </c>
      <c r="P551">
        <v>53</v>
      </c>
      <c r="Q551">
        <v>0</v>
      </c>
      <c r="S551">
        <v>2.5</v>
      </c>
      <c r="T551">
        <v>25.04</v>
      </c>
      <c r="U551">
        <v>4.2</v>
      </c>
      <c r="V551">
        <v>42.42</v>
      </c>
      <c r="W551" s="1" t="s">
        <v>840</v>
      </c>
      <c r="X551">
        <v>1</v>
      </c>
      <c r="AB551" t="str">
        <f>Special[[#This Row],[服装]]&amp;Special[[#This Row],[名前]]&amp;Special[[#This Row],[レアリティ]]</f>
        <v>ユニフォーム秋宮昇ICONIC</v>
      </c>
      <c r="AC551">
        <f>IF((A550&amp;L550&amp;M550)&lt;&gt;(Special[[#This Row],[No]]&amp;L551&amp;M551),1,IF(Special[[#This Row],[追加属性]]="",1,0))</f>
        <v>1</v>
      </c>
    </row>
    <row r="552" spans="1:29" x14ac:dyDescent="0.25">
      <c r="A552">
        <f>VLOOKUP(Special[[#This Row],[No用]],SetNo[[No.用]:[vlookup 用]],2,FALSE)</f>
        <v>218</v>
      </c>
      <c r="B552">
        <f>IF(ROW()=2,1,IF(A551&lt;&gt;Special[[#This Row],[No]],1,IF(Special[[#This Row],[枝番用]]=0,B551,B551+1)))</f>
        <v>1</v>
      </c>
      <c r="C552">
        <f>IF(ROW()=2,1,IF(Special[[#This Row],[枝番用]]=1,1,C551+1))</f>
        <v>1</v>
      </c>
      <c r="D552" t="s">
        <v>205</v>
      </c>
      <c r="E552" t="s">
        <v>72</v>
      </c>
      <c r="F552" t="s">
        <v>23</v>
      </c>
      <c r="G552" t="s">
        <v>31</v>
      </c>
      <c r="H552" t="s">
        <v>75</v>
      </c>
      <c r="I552" t="s">
        <v>71</v>
      </c>
      <c r="J552" s="1">
        <v>0</v>
      </c>
      <c r="K552" t="s">
        <v>248</v>
      </c>
      <c r="L552" s="1" t="s">
        <v>191</v>
      </c>
      <c r="M552" s="1" t="s">
        <v>162</v>
      </c>
      <c r="N552">
        <v>14</v>
      </c>
      <c r="O552">
        <v>0</v>
      </c>
      <c r="P552">
        <v>0</v>
      </c>
      <c r="Q552">
        <v>0</v>
      </c>
      <c r="W552" t="s">
        <v>1010</v>
      </c>
      <c r="X552">
        <v>0</v>
      </c>
      <c r="AB552" t="str">
        <f>Special[[#This Row],[服装]]&amp;Special[[#This Row],[名前]]&amp;Special[[#This Row],[レアリティ]]</f>
        <v>ユニフォーム古牧譲ICONIC</v>
      </c>
      <c r="AC552">
        <f>IF((A551&amp;L551&amp;M551)&lt;&gt;(Special[[#This Row],[No]]&amp;L552&amp;M552),1,IF(Special[[#This Row],[追加属性]]="",1,0))</f>
        <v>1</v>
      </c>
    </row>
    <row r="553" spans="1:29" x14ac:dyDescent="0.25">
      <c r="A553">
        <f>VLOOKUP(Special[[#This Row],[No用]],SetNo[[No.用]:[vlookup 用]],2,FALSE)</f>
        <v>218</v>
      </c>
      <c r="B553">
        <f>IF(ROW()=2,1,IF(A552&lt;&gt;Special[[#This Row],[No]],1,IF(Special[[#This Row],[枝番用]]=0,B552,B552+1)))</f>
        <v>2</v>
      </c>
      <c r="C553">
        <f>IF(ROW()=2,1,IF(Special[[#This Row],[枝番用]]=1,1,C552+1))</f>
        <v>1</v>
      </c>
      <c r="D553" t="s">
        <v>205</v>
      </c>
      <c r="E553" t="s">
        <v>72</v>
      </c>
      <c r="F553" t="s">
        <v>23</v>
      </c>
      <c r="G553" t="s">
        <v>31</v>
      </c>
      <c r="H553" t="s">
        <v>75</v>
      </c>
      <c r="I553" t="s">
        <v>71</v>
      </c>
      <c r="J553">
        <v>1</v>
      </c>
      <c r="K553" t="s">
        <v>248</v>
      </c>
      <c r="L553" s="1" t="s">
        <v>1014</v>
      </c>
      <c r="M553" s="1" t="s">
        <v>224</v>
      </c>
      <c r="N553">
        <v>49</v>
      </c>
      <c r="O553">
        <v>0</v>
      </c>
      <c r="P553">
        <v>59</v>
      </c>
      <c r="Q553">
        <v>0</v>
      </c>
      <c r="S553">
        <v>20</v>
      </c>
      <c r="T553">
        <v>79.78</v>
      </c>
      <c r="U553">
        <v>22.5</v>
      </c>
      <c r="V553">
        <v>89.14</v>
      </c>
      <c r="W553" s="1" t="s">
        <v>898</v>
      </c>
      <c r="X553">
        <v>0</v>
      </c>
      <c r="AB553" t="str">
        <f>Special[[#This Row],[服装]]&amp;Special[[#This Row],[名前]]&amp;Special[[#This Row],[レアリティ]]</f>
        <v>ユニフォーム古牧譲ICONIC</v>
      </c>
      <c r="AC553">
        <f>IF((A552&amp;L552&amp;M552)&lt;&gt;(Special[[#This Row],[No]]&amp;L553&amp;M553),1,IF(Special[[#This Row],[追加属性]]="",1,0))</f>
        <v>1</v>
      </c>
    </row>
    <row r="554" spans="1:29" x14ac:dyDescent="0.25">
      <c r="A554">
        <f>VLOOKUP(Special[[#This Row],[No用]],SetNo[[No.用]:[vlookup 用]],2,FALSE)</f>
        <v>219</v>
      </c>
      <c r="B554">
        <f>IF(ROW()=2,1,IF(A553&lt;&gt;Special[[#This Row],[No]],1,IF(Special[[#This Row],[枝番用]]=0,B553,B553+1)))</f>
        <v>1</v>
      </c>
      <c r="C554">
        <f>IF(ROW()=2,1,IF(Special[[#This Row],[枝番用]]=1,1,C553+1))</f>
        <v>1</v>
      </c>
      <c r="D554" s="1" t="s">
        <v>595</v>
      </c>
      <c r="E554" t="s">
        <v>72</v>
      </c>
      <c r="F554" s="1" t="s">
        <v>90</v>
      </c>
      <c r="G554" t="s">
        <v>74</v>
      </c>
      <c r="H554" t="s">
        <v>75</v>
      </c>
      <c r="I554" t="s">
        <v>71</v>
      </c>
      <c r="J554" s="1">
        <v>0</v>
      </c>
      <c r="K554" t="s">
        <v>248</v>
      </c>
      <c r="L554" s="1" t="s">
        <v>262</v>
      </c>
      <c r="M554" s="1" t="s">
        <v>598</v>
      </c>
      <c r="N554">
        <v>14</v>
      </c>
      <c r="O554">
        <v>0</v>
      </c>
      <c r="P554">
        <v>0</v>
      </c>
      <c r="Q554">
        <v>0</v>
      </c>
      <c r="W554" s="14" t="s">
        <v>996</v>
      </c>
      <c r="AB554" t="str">
        <f>Special[[#This Row],[服装]]&amp;Special[[#This Row],[名前]]&amp;Special[[#This Row],[レアリティ]]</f>
        <v>雪遊び古牧譲ICONIC</v>
      </c>
      <c r="AC554">
        <f>IF((A553&amp;L553&amp;M553)&lt;&gt;(Special[[#This Row],[No]]&amp;L554&amp;M554),1,IF(Special[[#This Row],[追加属性]]="",1,0))</f>
        <v>1</v>
      </c>
    </row>
    <row r="555" spans="1:29" x14ac:dyDescent="0.25">
      <c r="A555">
        <f>VLOOKUP(Special[[#This Row],[No用]],SetNo[[No.用]:[vlookup 用]],2,FALSE)</f>
        <v>219</v>
      </c>
      <c r="B555">
        <f>IF(ROW()=2,1,IF(A554&lt;&gt;Special[[#This Row],[No]],1,IF(Special[[#This Row],[枝番用]]=0,B554,B554+1)))</f>
        <v>2</v>
      </c>
      <c r="C555">
        <f>IF(ROW()=2,1,IF(Special[[#This Row],[枝番用]]=1,1,C554+1))</f>
        <v>1</v>
      </c>
      <c r="D555" s="1" t="s">
        <v>595</v>
      </c>
      <c r="E555" t="s">
        <v>72</v>
      </c>
      <c r="F555" s="1" t="s">
        <v>90</v>
      </c>
      <c r="G555" t="s">
        <v>74</v>
      </c>
      <c r="H555" t="s">
        <v>75</v>
      </c>
      <c r="I555" t="s">
        <v>71</v>
      </c>
      <c r="J555">
        <v>1</v>
      </c>
      <c r="K555" t="s">
        <v>248</v>
      </c>
      <c r="L555" s="1" t="s">
        <v>591</v>
      </c>
      <c r="M555" s="1" t="s">
        <v>599</v>
      </c>
      <c r="N555">
        <v>46</v>
      </c>
      <c r="O555">
        <v>0</v>
      </c>
      <c r="P555">
        <v>56</v>
      </c>
      <c r="Q555">
        <v>0</v>
      </c>
      <c r="S555">
        <v>3.35</v>
      </c>
      <c r="T555">
        <v>33.729999999999997</v>
      </c>
      <c r="U555">
        <v>5</v>
      </c>
      <c r="V555">
        <v>50.08</v>
      </c>
      <c r="W555" t="s">
        <v>863</v>
      </c>
      <c r="X555">
        <v>1</v>
      </c>
      <c r="AB555" t="str">
        <f>Special[[#This Row],[服装]]&amp;Special[[#This Row],[名前]]&amp;Special[[#This Row],[レアリティ]]</f>
        <v>雪遊び古牧譲ICONIC</v>
      </c>
      <c r="AC555">
        <f>IF((A554&amp;L554&amp;M554)&lt;&gt;(Special[[#This Row],[No]]&amp;L555&amp;M555),1,IF(Special[[#This Row],[追加属性]]="",1,0))</f>
        <v>1</v>
      </c>
    </row>
    <row r="556" spans="1:29" x14ac:dyDescent="0.25">
      <c r="A556">
        <f>VLOOKUP(Special[[#This Row],[No用]],SetNo[[No.用]:[vlookup 用]],2,FALSE)</f>
        <v>219</v>
      </c>
      <c r="B556">
        <f>IF(ROW()=2,1,IF(A555&lt;&gt;Special[[#This Row],[No]],1,IF(Special[[#This Row],[枝番用]]=0,B555,B555+1)))</f>
        <v>3</v>
      </c>
      <c r="C556">
        <f>IF(ROW()=2,1,IF(Special[[#This Row],[枝番用]]=1,1,C555+1))</f>
        <v>1</v>
      </c>
      <c r="D556" s="1" t="s">
        <v>595</v>
      </c>
      <c r="E556" t="s">
        <v>72</v>
      </c>
      <c r="F556" s="1" t="s">
        <v>90</v>
      </c>
      <c r="G556" t="s">
        <v>74</v>
      </c>
      <c r="H556" t="s">
        <v>75</v>
      </c>
      <c r="I556" t="s">
        <v>71</v>
      </c>
      <c r="J556">
        <v>1</v>
      </c>
      <c r="K556" t="s">
        <v>248</v>
      </c>
      <c r="L556" s="1" t="s">
        <v>180</v>
      </c>
      <c r="M556" s="1" t="s">
        <v>224</v>
      </c>
      <c r="N556">
        <v>46</v>
      </c>
      <c r="O556">
        <v>0</v>
      </c>
      <c r="P556">
        <v>56</v>
      </c>
      <c r="Q556">
        <v>0</v>
      </c>
      <c r="S556">
        <v>2.5</v>
      </c>
      <c r="T556">
        <v>25.04</v>
      </c>
      <c r="U556">
        <v>4.2</v>
      </c>
      <c r="V556">
        <v>42.42</v>
      </c>
      <c r="W556" s="1" t="s">
        <v>840</v>
      </c>
      <c r="X556">
        <v>1</v>
      </c>
      <c r="AB556" t="str">
        <f>Special[[#This Row],[服装]]&amp;Special[[#This Row],[名前]]&amp;Special[[#This Row],[レアリティ]]</f>
        <v>雪遊び古牧譲ICONIC</v>
      </c>
      <c r="AC556">
        <f>IF((A555&amp;L555&amp;M555)&lt;&gt;(Special[[#This Row],[No]]&amp;L556&amp;M556),1,IF(Special[[#This Row],[追加属性]]="",1,0))</f>
        <v>1</v>
      </c>
    </row>
    <row r="557" spans="1:29" x14ac:dyDescent="0.25">
      <c r="A557">
        <f>VLOOKUP(Special[[#This Row],[No用]],SetNo[[No.用]:[vlookup 用]],2,FALSE)</f>
        <v>220</v>
      </c>
      <c r="B557">
        <f>IF(ROW()=2,1,IF(A556&lt;&gt;Special[[#This Row],[No]],1,IF(Special[[#This Row],[枝番用]]=0,B556,B556+1)))</f>
        <v>1</v>
      </c>
      <c r="C557">
        <f>IF(ROW()=2,1,IF(Special[[#This Row],[枝番用]]=1,1,C556+1))</f>
        <v>1</v>
      </c>
      <c r="D557" t="s">
        <v>205</v>
      </c>
      <c r="E557" t="s">
        <v>76</v>
      </c>
      <c r="F557" t="s">
        <v>28</v>
      </c>
      <c r="G557" t="s">
        <v>25</v>
      </c>
      <c r="H557" t="s">
        <v>75</v>
      </c>
      <c r="I557" t="s">
        <v>71</v>
      </c>
      <c r="J557" s="1">
        <v>0</v>
      </c>
      <c r="K557" t="s">
        <v>248</v>
      </c>
      <c r="L557" s="1" t="s">
        <v>191</v>
      </c>
      <c r="M557" s="1" t="s">
        <v>162</v>
      </c>
      <c r="N557">
        <v>14</v>
      </c>
      <c r="O557">
        <v>0</v>
      </c>
      <c r="P557">
        <v>0</v>
      </c>
      <c r="Q557">
        <v>0</v>
      </c>
      <c r="W557" t="s">
        <v>1010</v>
      </c>
      <c r="X557">
        <v>0</v>
      </c>
      <c r="AB557" t="str">
        <f>Special[[#This Row],[服装]]&amp;Special[[#This Row],[名前]]&amp;Special[[#This Row],[レアリティ]]</f>
        <v>ユニフォーム浅虫快人ICONIC</v>
      </c>
      <c r="AC557">
        <f>IF((A556&amp;L556&amp;M556)&lt;&gt;(Special[[#This Row],[No]]&amp;L557&amp;M557),1,IF(Special[[#This Row],[追加属性]]="",1,0))</f>
        <v>1</v>
      </c>
    </row>
    <row r="558" spans="1:29" x14ac:dyDescent="0.25">
      <c r="A558">
        <f>VLOOKUP(Special[[#This Row],[No用]],SetNo[[No.用]:[vlookup 用]],2,FALSE)</f>
        <v>220</v>
      </c>
      <c r="B558">
        <f>IF(ROW()=2,1,IF(A557&lt;&gt;Special[[#This Row],[No]],1,IF(Special[[#This Row],[枝番用]]=0,B557,B557+1)))</f>
        <v>2</v>
      </c>
      <c r="C558">
        <f>IF(ROW()=2,1,IF(Special[[#This Row],[枝番用]]=1,1,C557+1))</f>
        <v>1</v>
      </c>
      <c r="D558" t="s">
        <v>205</v>
      </c>
      <c r="E558" t="s">
        <v>76</v>
      </c>
      <c r="F558" t="s">
        <v>28</v>
      </c>
      <c r="G558" t="s">
        <v>25</v>
      </c>
      <c r="H558" t="s">
        <v>75</v>
      </c>
      <c r="I558" t="s">
        <v>71</v>
      </c>
      <c r="J558">
        <v>1</v>
      </c>
      <c r="K558" t="s">
        <v>248</v>
      </c>
      <c r="L558" s="1" t="s">
        <v>861</v>
      </c>
      <c r="M558" s="1" t="s">
        <v>173</v>
      </c>
      <c r="N558">
        <v>14</v>
      </c>
      <c r="O558">
        <v>0</v>
      </c>
      <c r="P558">
        <v>0</v>
      </c>
      <c r="Q558">
        <v>0</v>
      </c>
      <c r="S558">
        <v>4.2</v>
      </c>
      <c r="T558">
        <v>42.42</v>
      </c>
      <c r="U558" s="13">
        <v>0</v>
      </c>
      <c r="V558" s="13">
        <v>0</v>
      </c>
      <c r="W558" s="14" t="s">
        <v>868</v>
      </c>
      <c r="X558">
        <v>1</v>
      </c>
      <c r="AB558" t="str">
        <f>Special[[#This Row],[服装]]&amp;Special[[#This Row],[名前]]&amp;Special[[#This Row],[レアリティ]]</f>
        <v>ユニフォーム浅虫快人ICONIC</v>
      </c>
      <c r="AC558">
        <f>IF((A557&amp;L557&amp;M557)&lt;&gt;(Special[[#This Row],[No]]&amp;L558&amp;M558),1,IF(Special[[#This Row],[追加属性]]="",1,0))</f>
        <v>1</v>
      </c>
    </row>
    <row r="559" spans="1:29" x14ac:dyDescent="0.25">
      <c r="A559">
        <f>VLOOKUP(Special[[#This Row],[No用]],SetNo[[No.用]:[vlookup 用]],2,FALSE)</f>
        <v>221</v>
      </c>
      <c r="B559">
        <f>IF(ROW()=2,1,IF(A558&lt;&gt;Special[[#This Row],[No]],1,IF(Special[[#This Row],[枝番用]]=0,B558,B558+1)))</f>
        <v>1</v>
      </c>
      <c r="C559">
        <f>IF(ROW()=2,1,IF(Special[[#This Row],[枝番用]]=1,1,C558+1))</f>
        <v>1</v>
      </c>
      <c r="D559" t="s">
        <v>205</v>
      </c>
      <c r="E559" t="s">
        <v>79</v>
      </c>
      <c r="F559" t="s">
        <v>23</v>
      </c>
      <c r="G559" t="s">
        <v>21</v>
      </c>
      <c r="H559" t="s">
        <v>75</v>
      </c>
      <c r="I559" t="s">
        <v>71</v>
      </c>
      <c r="J559">
        <v>1</v>
      </c>
      <c r="K559" t="s">
        <v>248</v>
      </c>
      <c r="L559" s="1" t="s">
        <v>195</v>
      </c>
      <c r="M559" s="1" t="s">
        <v>173</v>
      </c>
      <c r="N559">
        <v>14</v>
      </c>
      <c r="O559">
        <v>0</v>
      </c>
      <c r="P559">
        <v>0</v>
      </c>
      <c r="Q559">
        <v>0</v>
      </c>
      <c r="S559">
        <v>18.75</v>
      </c>
      <c r="T559">
        <v>74.61</v>
      </c>
      <c r="U559" s="13"/>
      <c r="V559" s="13"/>
      <c r="W559" s="14" t="s">
        <v>1103</v>
      </c>
      <c r="X559">
        <v>1</v>
      </c>
      <c r="Z559" s="1" t="s">
        <v>1025</v>
      </c>
      <c r="AB559" t="str">
        <f>Special[[#This Row],[服装]]&amp;Special[[#This Row],[名前]]&amp;Special[[#This Row],[レアリティ]]</f>
        <v>ユニフォーム南田大志ICONIC</v>
      </c>
      <c r="AC559">
        <f>IF((A558&amp;L558&amp;M558)&lt;&gt;(Special[[#This Row],[No]]&amp;L559&amp;M559),1,IF(Special[[#This Row],[追加属性]]="",1,0))</f>
        <v>1</v>
      </c>
    </row>
    <row r="560" spans="1:29" x14ac:dyDescent="0.25">
      <c r="A560">
        <f>VLOOKUP(Special[[#This Row],[No用]],SetNo[[No.用]:[vlookup 用]],2,FALSE)</f>
        <v>221</v>
      </c>
      <c r="B560">
        <f>IF(ROW()=2,1,IF(A559&lt;&gt;Special[[#This Row],[No]],1,IF(Special[[#This Row],[枝番用]]=0,B559,B559+1)))</f>
        <v>2</v>
      </c>
      <c r="C560">
        <f>IF(ROW()=2,1,IF(Special[[#This Row],[枝番用]]=1,1,C559+1))</f>
        <v>1</v>
      </c>
      <c r="D560" t="s">
        <v>205</v>
      </c>
      <c r="E560" t="s">
        <v>79</v>
      </c>
      <c r="F560" t="s">
        <v>23</v>
      </c>
      <c r="G560" t="s">
        <v>21</v>
      </c>
      <c r="H560" t="s">
        <v>75</v>
      </c>
      <c r="I560" t="s">
        <v>71</v>
      </c>
      <c r="J560">
        <v>1</v>
      </c>
      <c r="K560" t="s">
        <v>248</v>
      </c>
      <c r="L560" s="1" t="s">
        <v>195</v>
      </c>
      <c r="M560" s="1" t="s">
        <v>173</v>
      </c>
      <c r="N560">
        <v>14</v>
      </c>
      <c r="O560">
        <v>0</v>
      </c>
      <c r="P560">
        <v>0</v>
      </c>
      <c r="Q560">
        <v>0</v>
      </c>
      <c r="R560" t="s">
        <v>1098</v>
      </c>
      <c r="S560">
        <v>16.8</v>
      </c>
      <c r="T560">
        <v>58.94</v>
      </c>
      <c r="W560" t="s">
        <v>916</v>
      </c>
      <c r="X560">
        <v>1</v>
      </c>
      <c r="Z560" s="1" t="s">
        <v>1025</v>
      </c>
      <c r="AB560" t="str">
        <f>Special[[#This Row],[服装]]&amp;Special[[#This Row],[名前]]&amp;Special[[#This Row],[レアリティ]]</f>
        <v>ユニフォーム南田大志ICONIC</v>
      </c>
      <c r="AC560">
        <f>IF((A558&amp;L558&amp;M558)&lt;&gt;(Special[[#This Row],[No]]&amp;L560&amp;M560),1,IF(Special[[#This Row],[追加属性]]="",1,0))</f>
        <v>1</v>
      </c>
    </row>
    <row r="561" spans="1:29" x14ac:dyDescent="0.25">
      <c r="A561">
        <f>VLOOKUP(Special[[#This Row],[No用]],SetNo[[No.用]:[vlookup 用]],2,FALSE)</f>
        <v>221</v>
      </c>
      <c r="B561">
        <f>IF(ROW()=2,1,IF(A560&lt;&gt;Special[[#This Row],[No]],1,IF(Special[[#This Row],[枝番用]]=0,B560,B560+1)))</f>
        <v>3</v>
      </c>
      <c r="C561">
        <f>IF(ROW()=2,1,IF(Special[[#This Row],[枝番用]]=1,1,C560+1))</f>
        <v>1</v>
      </c>
      <c r="D561" t="s">
        <v>205</v>
      </c>
      <c r="E561" t="s">
        <v>79</v>
      </c>
      <c r="F561" t="s">
        <v>23</v>
      </c>
      <c r="G561" t="s">
        <v>21</v>
      </c>
      <c r="H561" t="s">
        <v>75</v>
      </c>
      <c r="I561" t="s">
        <v>71</v>
      </c>
      <c r="J561">
        <v>1</v>
      </c>
      <c r="K561" t="s">
        <v>248</v>
      </c>
      <c r="L561" s="1" t="s">
        <v>591</v>
      </c>
      <c r="M561" s="1" t="s">
        <v>224</v>
      </c>
      <c r="N561">
        <v>44</v>
      </c>
      <c r="O561">
        <v>0</v>
      </c>
      <c r="P561">
        <v>54</v>
      </c>
      <c r="Q561">
        <v>0</v>
      </c>
      <c r="S561">
        <v>3.35</v>
      </c>
      <c r="T561">
        <v>33.729999999999997</v>
      </c>
      <c r="U561">
        <v>5</v>
      </c>
      <c r="V561">
        <v>50.08</v>
      </c>
      <c r="W561" t="s">
        <v>863</v>
      </c>
      <c r="X561">
        <v>1</v>
      </c>
      <c r="AB561" t="str">
        <f>Special[[#This Row],[服装]]&amp;Special[[#This Row],[名前]]&amp;Special[[#This Row],[レアリティ]]</f>
        <v>ユニフォーム南田大志ICONIC</v>
      </c>
      <c r="AC561">
        <f>IF((A560&amp;L560&amp;M560)&lt;&gt;(Special[[#This Row],[No]]&amp;L561&amp;M561),1,IF(Special[[#This Row],[追加属性]]="",1,0))</f>
        <v>1</v>
      </c>
    </row>
    <row r="562" spans="1:29" x14ac:dyDescent="0.25">
      <c r="A562">
        <f>VLOOKUP(Special[[#This Row],[No用]],SetNo[[No.用]:[vlookup 用]],2,FALSE)</f>
        <v>222</v>
      </c>
      <c r="B562">
        <f>IF(ROW()=2,1,IF(A561&lt;&gt;Special[[#This Row],[No]],1,IF(Special[[#This Row],[枝番用]]=0,B561,B561+1)))</f>
        <v>1</v>
      </c>
      <c r="C562">
        <f>IF(ROW()=2,1,IF(Special[[#This Row],[枝番用]]=1,1,C561+1))</f>
        <v>1</v>
      </c>
      <c r="D562" t="s">
        <v>205</v>
      </c>
      <c r="E562" t="s">
        <v>81</v>
      </c>
      <c r="F562" t="s">
        <v>23</v>
      </c>
      <c r="G562" t="s">
        <v>26</v>
      </c>
      <c r="H562" t="s">
        <v>75</v>
      </c>
      <c r="I562" t="s">
        <v>71</v>
      </c>
      <c r="J562" s="1">
        <v>0</v>
      </c>
      <c r="K562" t="s">
        <v>248</v>
      </c>
      <c r="L562" s="1" t="s">
        <v>191</v>
      </c>
      <c r="M562" s="1" t="s">
        <v>162</v>
      </c>
      <c r="N562">
        <v>14</v>
      </c>
      <c r="O562">
        <v>0</v>
      </c>
      <c r="P562">
        <v>0</v>
      </c>
      <c r="Q562">
        <v>0</v>
      </c>
      <c r="W562" t="s">
        <v>1010</v>
      </c>
      <c r="X562">
        <v>0</v>
      </c>
      <c r="AB562" t="str">
        <f>Special[[#This Row],[服装]]&amp;Special[[#This Row],[名前]]&amp;Special[[#This Row],[レアリティ]]</f>
        <v>ユニフォーム湯川良明ICONIC</v>
      </c>
      <c r="AC562">
        <f>IF((A561&amp;L561&amp;M561)&lt;&gt;(Special[[#This Row],[No]]&amp;L562&amp;M562),1,IF(Special[[#This Row],[追加属性]]="",1,0))</f>
        <v>1</v>
      </c>
    </row>
    <row r="563" spans="1:29" x14ac:dyDescent="0.25">
      <c r="A563">
        <f>VLOOKUP(Special[[#This Row],[No用]],SetNo[[No.用]:[vlookup 用]],2,FALSE)</f>
        <v>223</v>
      </c>
      <c r="B563">
        <f>IF(ROW()=2,1,IF(A562&lt;&gt;Special[[#This Row],[No]],1,IF(Special[[#This Row],[枝番用]]=0,B562,B562+1)))</f>
        <v>1</v>
      </c>
      <c r="C563">
        <f>IF(ROW()=2,1,IF(Special[[#This Row],[枝番用]]=1,1,C562+1))</f>
        <v>1</v>
      </c>
      <c r="D563" t="s">
        <v>205</v>
      </c>
      <c r="E563" t="s">
        <v>83</v>
      </c>
      <c r="F563" t="s">
        <v>23</v>
      </c>
      <c r="G563" t="s">
        <v>25</v>
      </c>
      <c r="H563" t="s">
        <v>75</v>
      </c>
      <c r="I563" t="s">
        <v>71</v>
      </c>
      <c r="J563" s="1">
        <v>0</v>
      </c>
      <c r="K563" t="s">
        <v>248</v>
      </c>
      <c r="L563" s="1" t="s">
        <v>191</v>
      </c>
      <c r="M563" s="1" t="s">
        <v>162</v>
      </c>
      <c r="N563">
        <v>14</v>
      </c>
      <c r="O563">
        <v>0</v>
      </c>
      <c r="P563">
        <v>0</v>
      </c>
      <c r="Q563">
        <v>0</v>
      </c>
      <c r="W563" t="s">
        <v>1010</v>
      </c>
      <c r="X563">
        <v>0</v>
      </c>
      <c r="AB563" t="str">
        <f>Special[[#This Row],[服装]]&amp;Special[[#This Row],[名前]]&amp;Special[[#This Row],[レアリティ]]</f>
        <v>ユニフォーム稲垣功ICONIC</v>
      </c>
      <c r="AC563">
        <f>IF((A562&amp;L562&amp;M562)&lt;&gt;(Special[[#This Row],[No]]&amp;L563&amp;M563),1,IF(Special[[#This Row],[追加属性]]="",1,0))</f>
        <v>1</v>
      </c>
    </row>
    <row r="564" spans="1:29" x14ac:dyDescent="0.25">
      <c r="A564">
        <f>VLOOKUP(Special[[#This Row],[No用]],SetNo[[No.用]:[vlookup 用]],2,FALSE)</f>
        <v>224</v>
      </c>
      <c r="B564">
        <f>IF(ROW()=2,1,IF(A563&lt;&gt;Special[[#This Row],[No]],1,IF(Special[[#This Row],[枝番用]]=0,B563,B563+1)))</f>
        <v>1</v>
      </c>
      <c r="C564">
        <f>IF(ROW()=2,1,IF(Special[[#This Row],[枝番用]]=1,1,C563+1))</f>
        <v>1</v>
      </c>
      <c r="D564" t="s">
        <v>205</v>
      </c>
      <c r="E564" t="s">
        <v>86</v>
      </c>
      <c r="F564" t="s">
        <v>23</v>
      </c>
      <c r="G564" t="s">
        <v>26</v>
      </c>
      <c r="H564" t="s">
        <v>75</v>
      </c>
      <c r="I564" t="s">
        <v>71</v>
      </c>
      <c r="J564" s="1">
        <v>0</v>
      </c>
      <c r="K564" t="s">
        <v>248</v>
      </c>
      <c r="L564" s="1" t="s">
        <v>191</v>
      </c>
      <c r="M564" s="1" t="s">
        <v>162</v>
      </c>
      <c r="N564">
        <v>14</v>
      </c>
      <c r="O564">
        <v>0</v>
      </c>
      <c r="P564">
        <v>0</v>
      </c>
      <c r="Q564">
        <v>0</v>
      </c>
      <c r="W564" t="s">
        <v>1010</v>
      </c>
      <c r="X564">
        <v>0</v>
      </c>
      <c r="AB564" t="str">
        <f>Special[[#This Row],[服装]]&amp;Special[[#This Row],[名前]]&amp;Special[[#This Row],[レアリティ]]</f>
        <v>ユニフォーム馬門英治ICONIC</v>
      </c>
      <c r="AC564">
        <f>IF((A563&amp;L563&amp;M563)&lt;&gt;(Special[[#This Row],[No]]&amp;L564&amp;M564),1,IF(Special[[#This Row],[追加属性]]="",1,0))</f>
        <v>1</v>
      </c>
    </row>
    <row r="565" spans="1:29" x14ac:dyDescent="0.25">
      <c r="A565">
        <f>VLOOKUP(Special[[#This Row],[No用]],SetNo[[No.用]:[vlookup 用]],2,FALSE)</f>
        <v>225</v>
      </c>
      <c r="B565">
        <f>IF(ROW()=2,1,IF(A564&lt;&gt;Special[[#This Row],[No]],1,IF(Special[[#This Row],[枝番用]]=0,B564,B564+1)))</f>
        <v>1</v>
      </c>
      <c r="C565">
        <f>IF(ROW()=2,1,IF(Special[[#This Row],[枝番用]]=1,1,C564+1))</f>
        <v>1</v>
      </c>
      <c r="D565" t="s">
        <v>205</v>
      </c>
      <c r="E565" t="s">
        <v>88</v>
      </c>
      <c r="F565" t="s">
        <v>23</v>
      </c>
      <c r="G565" t="s">
        <v>25</v>
      </c>
      <c r="H565" t="s">
        <v>75</v>
      </c>
      <c r="I565" t="s">
        <v>71</v>
      </c>
      <c r="J565" s="1">
        <v>0</v>
      </c>
      <c r="K565" t="s">
        <v>248</v>
      </c>
      <c r="L565" s="1" t="s">
        <v>191</v>
      </c>
      <c r="M565" s="1" t="s">
        <v>162</v>
      </c>
      <c r="N565">
        <v>12</v>
      </c>
      <c r="O565">
        <v>0</v>
      </c>
      <c r="P565">
        <v>0</v>
      </c>
      <c r="Q565">
        <v>0</v>
      </c>
      <c r="W565" t="s">
        <v>1010</v>
      </c>
      <c r="X565">
        <v>0</v>
      </c>
      <c r="AB565" t="str">
        <f>Special[[#This Row],[服装]]&amp;Special[[#This Row],[名前]]&amp;Special[[#This Row],[レアリティ]]</f>
        <v>ユニフォーム百沢雄大ICONIC</v>
      </c>
      <c r="AC565">
        <f>IF((A564&amp;L564&amp;M564)&lt;&gt;(Special[[#This Row],[No]]&amp;L565&amp;M565),1,IF(Special[[#This Row],[追加属性]]="",1,0))</f>
        <v>1</v>
      </c>
    </row>
    <row r="566" spans="1:29" x14ac:dyDescent="0.25">
      <c r="A566">
        <f>VLOOKUP(Special[[#This Row],[No用]],SetNo[[No.用]:[vlookup 用]],2,FALSE)</f>
        <v>226</v>
      </c>
      <c r="B566">
        <f>IF(ROW()=2,1,IF(A565&lt;&gt;Special[[#This Row],[No]],1,IF(Special[[#This Row],[枝番用]]=0,B565,B565+1)))</f>
        <v>1</v>
      </c>
      <c r="C566">
        <f>IF(ROW()=2,1,IF(Special[[#This Row],[枝番用]]=1,1,C565+1))</f>
        <v>1</v>
      </c>
      <c r="D566" s="1" t="s">
        <v>552</v>
      </c>
      <c r="E566" t="s">
        <v>88</v>
      </c>
      <c r="F566" s="1" t="s">
        <v>90</v>
      </c>
      <c r="G566" t="s">
        <v>78</v>
      </c>
      <c r="H566" t="s">
        <v>75</v>
      </c>
      <c r="I566" t="s">
        <v>71</v>
      </c>
      <c r="J566" s="1">
        <v>0</v>
      </c>
      <c r="K566" t="s">
        <v>248</v>
      </c>
      <c r="L566" s="1" t="s">
        <v>191</v>
      </c>
      <c r="M566" s="1" t="s">
        <v>162</v>
      </c>
      <c r="N566">
        <v>12</v>
      </c>
      <c r="O566">
        <v>0</v>
      </c>
      <c r="P566">
        <v>0</v>
      </c>
      <c r="Q566">
        <v>0</v>
      </c>
      <c r="W566" t="s">
        <v>1010</v>
      </c>
      <c r="X566">
        <v>0</v>
      </c>
      <c r="AB566" t="str">
        <f>Special[[#This Row],[服装]]&amp;Special[[#This Row],[名前]]&amp;Special[[#This Row],[レアリティ]]</f>
        <v>職業体験百沢雄大ICONIC</v>
      </c>
      <c r="AC566">
        <f>IF((A565&amp;L565&amp;M565)&lt;&gt;(Special[[#This Row],[No]]&amp;L566&amp;M566),1,IF(Special[[#This Row],[追加属性]]="",1,0))</f>
        <v>1</v>
      </c>
    </row>
    <row r="567" spans="1:29" x14ac:dyDescent="0.25">
      <c r="A567">
        <f>VLOOKUP(Special[[#This Row],[No用]],SetNo[[No.用]:[vlookup 用]],2,FALSE)</f>
        <v>227</v>
      </c>
      <c r="B567">
        <f>IF(ROW()=2,1,IF(A566&lt;&gt;Special[[#This Row],[No]],1,IF(Special[[#This Row],[枝番用]]=0,B566,B566+1)))</f>
        <v>1</v>
      </c>
      <c r="C567">
        <f>IF(ROW()=2,1,IF(Special[[#This Row],[枝番用]]=1,1,C566+1))</f>
        <v>1</v>
      </c>
      <c r="D567" t="s">
        <v>108</v>
      </c>
      <c r="E567" t="s">
        <v>89</v>
      </c>
      <c r="F567" t="s">
        <v>90</v>
      </c>
      <c r="G567" t="s">
        <v>78</v>
      </c>
      <c r="H567" t="s">
        <v>91</v>
      </c>
      <c r="I567" t="s">
        <v>71</v>
      </c>
      <c r="J567" s="1">
        <v>0</v>
      </c>
      <c r="K567" t="s">
        <v>248</v>
      </c>
      <c r="L567" s="1" t="s">
        <v>191</v>
      </c>
      <c r="M567" s="1" t="s">
        <v>162</v>
      </c>
      <c r="N567">
        <v>13</v>
      </c>
      <c r="O567">
        <v>0</v>
      </c>
      <c r="P567">
        <v>0</v>
      </c>
      <c r="Q567">
        <v>0</v>
      </c>
      <c r="W567" t="s">
        <v>1010</v>
      </c>
      <c r="X567">
        <v>0</v>
      </c>
      <c r="AB567" t="str">
        <f>Special[[#This Row],[服装]]&amp;Special[[#This Row],[名前]]&amp;Special[[#This Row],[レアリティ]]</f>
        <v>ユニフォーム照島游児ICONIC</v>
      </c>
      <c r="AC567">
        <f>IF((A566&amp;L566&amp;M566)&lt;&gt;(Special[[#This Row],[No]]&amp;L567&amp;M567),1,IF(Special[[#This Row],[追加属性]]="",1,0))</f>
        <v>1</v>
      </c>
    </row>
    <row r="568" spans="1:29" x14ac:dyDescent="0.25">
      <c r="A568">
        <f>VLOOKUP(Special[[#This Row],[No用]],SetNo[[No.用]:[vlookup 用]],2,FALSE)</f>
        <v>227</v>
      </c>
      <c r="B568">
        <f>IF(ROW()=2,1,IF(A567&lt;&gt;Special[[#This Row],[No]],1,IF(Special[[#This Row],[枝番用]]=0,B567,B567+1)))</f>
        <v>2</v>
      </c>
      <c r="C568">
        <f>IF(ROW()=2,1,IF(Special[[#This Row],[枝番用]]=1,1,C567+1))</f>
        <v>1</v>
      </c>
      <c r="D568" t="s">
        <v>108</v>
      </c>
      <c r="E568" t="s">
        <v>89</v>
      </c>
      <c r="F568" t="s">
        <v>90</v>
      </c>
      <c r="G568" t="s">
        <v>78</v>
      </c>
      <c r="H568" t="s">
        <v>91</v>
      </c>
      <c r="I568" t="s">
        <v>71</v>
      </c>
      <c r="J568">
        <v>1</v>
      </c>
      <c r="K568" t="s">
        <v>248</v>
      </c>
      <c r="L568" s="1" t="s">
        <v>591</v>
      </c>
      <c r="M568" s="1" t="s">
        <v>224</v>
      </c>
      <c r="N568">
        <v>51</v>
      </c>
      <c r="O568">
        <v>0</v>
      </c>
      <c r="P568">
        <v>61</v>
      </c>
      <c r="Q568">
        <v>0</v>
      </c>
      <c r="S568">
        <v>3.35</v>
      </c>
      <c r="T568">
        <v>33.729999999999997</v>
      </c>
      <c r="U568">
        <v>5</v>
      </c>
      <c r="V568">
        <v>50.08</v>
      </c>
      <c r="W568" t="s">
        <v>863</v>
      </c>
      <c r="X568">
        <v>1</v>
      </c>
      <c r="AA568" s="1" t="s">
        <v>1662</v>
      </c>
      <c r="AB568" t="str">
        <f>Special[[#This Row],[服装]]&amp;Special[[#This Row],[名前]]&amp;Special[[#This Row],[レアリティ]]</f>
        <v>ユニフォーム照島游児ICONIC</v>
      </c>
      <c r="AC568">
        <f>IF((A567&amp;L567&amp;M567)&lt;&gt;(Special[[#This Row],[No]]&amp;L568&amp;M568),1,IF(Special[[#This Row],[追加属性]]="",1,0))</f>
        <v>1</v>
      </c>
    </row>
    <row r="569" spans="1:29" x14ac:dyDescent="0.25">
      <c r="A569">
        <f>VLOOKUP(Special[[#This Row],[No用]],SetNo[[No.用]:[vlookup 用]],2,FALSE)</f>
        <v>228</v>
      </c>
      <c r="B569">
        <f>IF(ROW()=2,1,IF(A568&lt;&gt;Special[[#This Row],[No]],1,IF(Special[[#This Row],[枝番用]]=0,B568,B568+1)))</f>
        <v>1</v>
      </c>
      <c r="C569">
        <f>IF(ROW()=2,1,IF(Special[[#This Row],[枝番用]]=1,1,C568+1))</f>
        <v>1</v>
      </c>
      <c r="D569" t="s">
        <v>149</v>
      </c>
      <c r="E569" t="s">
        <v>89</v>
      </c>
      <c r="F569" t="s">
        <v>77</v>
      </c>
      <c r="G569" t="s">
        <v>78</v>
      </c>
      <c r="H569" t="s">
        <v>91</v>
      </c>
      <c r="I569" t="s">
        <v>71</v>
      </c>
      <c r="J569" s="1">
        <v>0</v>
      </c>
      <c r="K569" t="s">
        <v>248</v>
      </c>
      <c r="L569" s="1" t="s">
        <v>191</v>
      </c>
      <c r="M569" s="1" t="s">
        <v>162</v>
      </c>
      <c r="N569">
        <v>13</v>
      </c>
      <c r="O569">
        <v>0</v>
      </c>
      <c r="P569">
        <v>0</v>
      </c>
      <c r="Q569">
        <v>0</v>
      </c>
      <c r="W569" t="s">
        <v>1010</v>
      </c>
      <c r="X569">
        <v>0</v>
      </c>
      <c r="AB569" t="str">
        <f>Special[[#This Row],[服装]]&amp;Special[[#This Row],[名前]]&amp;Special[[#This Row],[レアリティ]]</f>
        <v>制服照島游児ICONIC</v>
      </c>
      <c r="AC569">
        <f>IF((A568&amp;L568&amp;M568)&lt;&gt;(Special[[#This Row],[No]]&amp;L569&amp;M569),1,IF(Special[[#This Row],[追加属性]]="",1,0))</f>
        <v>1</v>
      </c>
    </row>
    <row r="570" spans="1:29" x14ac:dyDescent="0.25">
      <c r="A570">
        <f>VLOOKUP(Special[[#This Row],[No用]],SetNo[[No.用]:[vlookup 用]],2,FALSE)</f>
        <v>229</v>
      </c>
      <c r="B570">
        <f>IF(ROW()=2,1,IF(A569&lt;&gt;Special[[#This Row],[No]],1,IF(Special[[#This Row],[枝番用]]=0,B569,B569+1)))</f>
        <v>1</v>
      </c>
      <c r="C570">
        <f>IF(ROW()=2,1,IF(Special[[#This Row],[枝番用]]=1,1,C569+1))</f>
        <v>1</v>
      </c>
      <c r="D570" s="1" t="s">
        <v>595</v>
      </c>
      <c r="E570" t="s">
        <v>89</v>
      </c>
      <c r="F570" s="1" t="s">
        <v>596</v>
      </c>
      <c r="G570" t="s">
        <v>78</v>
      </c>
      <c r="H570" t="s">
        <v>91</v>
      </c>
      <c r="I570" t="s">
        <v>71</v>
      </c>
      <c r="J570" s="1">
        <v>0</v>
      </c>
      <c r="K570" t="s">
        <v>248</v>
      </c>
      <c r="L570" s="1" t="s">
        <v>191</v>
      </c>
      <c r="M570" s="1" t="s">
        <v>162</v>
      </c>
      <c r="N570">
        <v>13</v>
      </c>
      <c r="O570">
        <v>0</v>
      </c>
      <c r="P570">
        <v>0</v>
      </c>
      <c r="Q570">
        <v>0</v>
      </c>
      <c r="W570" t="s">
        <v>1010</v>
      </c>
      <c r="X570">
        <v>0</v>
      </c>
      <c r="AB570" t="str">
        <f>Special[[#This Row],[服装]]&amp;Special[[#This Row],[名前]]&amp;Special[[#This Row],[レアリティ]]</f>
        <v>雪遊び照島游児ICONIC</v>
      </c>
      <c r="AC570">
        <f>IF((A569&amp;L569&amp;M569)&lt;&gt;(Special[[#This Row],[No]]&amp;L570&amp;M570),1,IF(Special[[#This Row],[追加属性]]="",1,0))</f>
        <v>1</v>
      </c>
    </row>
    <row r="571" spans="1:29" x14ac:dyDescent="0.25">
      <c r="A571">
        <f>VLOOKUP(Special[[#This Row],[No用]],SetNo[[No.用]:[vlookup 用]],2,FALSE)</f>
        <v>229</v>
      </c>
      <c r="B571">
        <f>IF(ROW()=2,1,IF(A570&lt;&gt;Special[[#This Row],[No]],1,IF(Special[[#This Row],[枝番用]]=0,B570,B570+1)))</f>
        <v>2</v>
      </c>
      <c r="C571">
        <f>IF(ROW()=2,1,IF(Special[[#This Row],[枝番用]]=1,1,C570+1))</f>
        <v>1</v>
      </c>
      <c r="D571" s="1" t="s">
        <v>595</v>
      </c>
      <c r="E571" t="s">
        <v>89</v>
      </c>
      <c r="F571" s="1" t="s">
        <v>596</v>
      </c>
      <c r="G571" t="s">
        <v>78</v>
      </c>
      <c r="H571" t="s">
        <v>91</v>
      </c>
      <c r="I571" t="s">
        <v>71</v>
      </c>
      <c r="J571">
        <v>1</v>
      </c>
      <c r="K571" t="s">
        <v>248</v>
      </c>
      <c r="L571" s="1" t="s">
        <v>180</v>
      </c>
      <c r="M571" s="1" t="s">
        <v>224</v>
      </c>
      <c r="N571">
        <v>48</v>
      </c>
      <c r="O571">
        <v>0</v>
      </c>
      <c r="P571">
        <v>58</v>
      </c>
      <c r="Q571">
        <v>0</v>
      </c>
      <c r="S571">
        <v>3.35</v>
      </c>
      <c r="T571">
        <v>20.010000000000002</v>
      </c>
      <c r="U571">
        <v>5</v>
      </c>
      <c r="V571">
        <v>30.48</v>
      </c>
      <c r="W571" s="1" t="s">
        <v>851</v>
      </c>
      <c r="X571">
        <v>2</v>
      </c>
      <c r="AA571" s="1" t="s">
        <v>1654</v>
      </c>
      <c r="AB571" t="str">
        <f>Special[[#This Row],[服装]]&amp;Special[[#This Row],[名前]]&amp;Special[[#This Row],[レアリティ]]</f>
        <v>雪遊び照島游児ICONIC</v>
      </c>
      <c r="AC571">
        <f>IF((A570&amp;L570&amp;M570)&lt;&gt;(Special[[#This Row],[No]]&amp;L571&amp;M571),1,IF(Special[[#This Row],[追加属性]]="",1,0))</f>
        <v>1</v>
      </c>
    </row>
    <row r="572" spans="1:29" x14ac:dyDescent="0.25">
      <c r="A572">
        <f>VLOOKUP(Special[[#This Row],[No用]],SetNo[[No.用]:[vlookup 用]],2,FALSE)</f>
        <v>230</v>
      </c>
      <c r="B572">
        <f>IF(ROW()=2,1,IF(A571&lt;&gt;Special[[#This Row],[No]],1,IF(Special[[#This Row],[枝番用]]=0,B571,B571+1)))</f>
        <v>1</v>
      </c>
      <c r="C572">
        <f>IF(ROW()=2,1,IF(Special[[#This Row],[枝番用]]=1,1,C571+1))</f>
        <v>1</v>
      </c>
      <c r="D572" s="1" t="s">
        <v>727</v>
      </c>
      <c r="E572" s="1" t="s">
        <v>89</v>
      </c>
      <c r="F572" s="1" t="s">
        <v>90</v>
      </c>
      <c r="G572" s="1" t="s">
        <v>78</v>
      </c>
      <c r="H572" s="1" t="s">
        <v>91</v>
      </c>
      <c r="I572" s="1" t="s">
        <v>71</v>
      </c>
      <c r="J572" s="1">
        <v>0</v>
      </c>
      <c r="K572" t="s">
        <v>248</v>
      </c>
      <c r="L572" s="1" t="s">
        <v>191</v>
      </c>
      <c r="M572" s="1" t="s">
        <v>162</v>
      </c>
      <c r="N572">
        <v>13</v>
      </c>
      <c r="O572">
        <v>0</v>
      </c>
      <c r="P572">
        <v>0</v>
      </c>
      <c r="Q572">
        <v>0</v>
      </c>
      <c r="W572" t="s">
        <v>1010</v>
      </c>
      <c r="X572">
        <v>0</v>
      </c>
      <c r="AB572" t="str">
        <f>Special[[#This Row],[服装]]&amp;Special[[#This Row],[名前]]&amp;Special[[#This Row],[レアリティ]]</f>
        <v>スパイ照島游児ICONIC</v>
      </c>
      <c r="AC572">
        <f>IF((A571&amp;L571&amp;M571)&lt;&gt;(Special[[#This Row],[No]]&amp;L572&amp;M572),1,IF(Special[[#This Row],[追加属性]]="",1,0))</f>
        <v>1</v>
      </c>
    </row>
    <row r="573" spans="1:29" x14ac:dyDescent="0.25">
      <c r="A573">
        <f>VLOOKUP(Special[[#This Row],[No用]],SetNo[[No.用]:[vlookup 用]],2,FALSE)</f>
        <v>230</v>
      </c>
      <c r="B573">
        <f>IF(ROW()=2,1,IF(A572&lt;&gt;Special[[#This Row],[No]],1,IF(Special[[#This Row],[枝番用]]=0,B572,B572+1)))</f>
        <v>2</v>
      </c>
      <c r="C573">
        <f>IF(ROW()=2,1,IF(Special[[#This Row],[枝番用]]=1,1,C572+1))</f>
        <v>1</v>
      </c>
      <c r="D573" s="1" t="s">
        <v>727</v>
      </c>
      <c r="E573" s="1" t="s">
        <v>89</v>
      </c>
      <c r="F573" s="1" t="s">
        <v>90</v>
      </c>
      <c r="G573" s="1" t="s">
        <v>78</v>
      </c>
      <c r="H573" s="1" t="s">
        <v>91</v>
      </c>
      <c r="I573" s="1" t="s">
        <v>71</v>
      </c>
      <c r="J573">
        <v>1</v>
      </c>
      <c r="K573" t="s">
        <v>248</v>
      </c>
      <c r="L573" s="1" t="s">
        <v>180</v>
      </c>
      <c r="M573" s="1" t="s">
        <v>178</v>
      </c>
      <c r="N573">
        <v>16</v>
      </c>
      <c r="O573">
        <v>0</v>
      </c>
      <c r="P573">
        <v>0</v>
      </c>
      <c r="Q573">
        <v>0</v>
      </c>
      <c r="S573">
        <v>3.35</v>
      </c>
      <c r="T573">
        <v>20.010000000000002</v>
      </c>
      <c r="W573" s="1" t="s">
        <v>918</v>
      </c>
      <c r="X573">
        <v>1</v>
      </c>
      <c r="AB573" t="str">
        <f>Special[[#This Row],[服装]]&amp;Special[[#This Row],[名前]]&amp;Special[[#This Row],[レアリティ]]</f>
        <v>スパイ照島游児ICONIC</v>
      </c>
      <c r="AC573">
        <f>IF((A572&amp;L572&amp;M572)&lt;&gt;(Special[[#This Row],[No]]&amp;L573&amp;M573),1,IF(Special[[#This Row],[追加属性]]="",1,0))</f>
        <v>1</v>
      </c>
    </row>
    <row r="574" spans="1:29" x14ac:dyDescent="0.25">
      <c r="A574">
        <f>VLOOKUP(Special[[#This Row],[No用]],SetNo[[No.用]:[vlookup 用]],2,FALSE)</f>
        <v>230</v>
      </c>
      <c r="B574">
        <f>IF(ROW()=2,1,IF(A573&lt;&gt;Special[[#This Row],[No]],1,IF(Special[[#This Row],[枝番用]]=0,B573,B573+1)))</f>
        <v>3</v>
      </c>
      <c r="C574">
        <f>IF(ROW()=2,1,IF(Special[[#This Row],[枝番用]]=1,1,C573+1))</f>
        <v>1</v>
      </c>
      <c r="D574" s="1" t="s">
        <v>727</v>
      </c>
      <c r="E574" s="1" t="s">
        <v>89</v>
      </c>
      <c r="F574" s="1" t="s">
        <v>90</v>
      </c>
      <c r="G574" s="1" t="s">
        <v>78</v>
      </c>
      <c r="H574" s="1" t="s">
        <v>91</v>
      </c>
      <c r="I574" s="1" t="s">
        <v>71</v>
      </c>
      <c r="J574">
        <v>1</v>
      </c>
      <c r="K574" t="s">
        <v>248</v>
      </c>
      <c r="L574" s="1" t="s">
        <v>765</v>
      </c>
      <c r="M574" s="1" t="s">
        <v>224</v>
      </c>
      <c r="N574">
        <v>48</v>
      </c>
      <c r="O574">
        <v>0</v>
      </c>
      <c r="P574">
        <v>58</v>
      </c>
      <c r="Q574">
        <v>0</v>
      </c>
      <c r="S574">
        <v>2.5</v>
      </c>
      <c r="T574">
        <v>15.24</v>
      </c>
      <c r="U574">
        <v>4.2</v>
      </c>
      <c r="V574">
        <v>25.76</v>
      </c>
      <c r="W574" s="1" t="s">
        <v>851</v>
      </c>
      <c r="X574">
        <v>1</v>
      </c>
      <c r="AA574" s="1" t="s">
        <v>1665</v>
      </c>
      <c r="AB574" t="str">
        <f>Special[[#This Row],[服装]]&amp;Special[[#This Row],[名前]]&amp;Special[[#This Row],[レアリティ]]</f>
        <v>スパイ照島游児ICONIC</v>
      </c>
      <c r="AC574">
        <f>IF((A573&amp;L573&amp;M573)&lt;&gt;(Special[[#This Row],[No]]&amp;L574&amp;M574),1,IF(Special[[#This Row],[追加属性]]="",1,0))</f>
        <v>1</v>
      </c>
    </row>
    <row r="575" spans="1:29" x14ac:dyDescent="0.25">
      <c r="A575">
        <f>VLOOKUP(Special[[#This Row],[No用]],SetNo[[No.用]:[vlookup 用]],2,FALSE)</f>
        <v>230</v>
      </c>
      <c r="B575">
        <f>IF(ROW()=2,1,IF(A574&lt;&gt;Special[[#This Row],[No]],1,IF(Special[[#This Row],[枝番用]]=0,B574,B574+1)))</f>
        <v>3</v>
      </c>
      <c r="C575">
        <f>IF(ROW()=2,1,IF(Special[[#This Row],[枝番用]]=1,1,C574+1))</f>
        <v>2</v>
      </c>
      <c r="D575" s="1" t="s">
        <v>727</v>
      </c>
      <c r="E575" s="1" t="s">
        <v>89</v>
      </c>
      <c r="F575" s="1" t="s">
        <v>90</v>
      </c>
      <c r="G575" s="1" t="s">
        <v>78</v>
      </c>
      <c r="H575" s="1" t="s">
        <v>91</v>
      </c>
      <c r="I575" s="1" t="s">
        <v>71</v>
      </c>
      <c r="J575">
        <v>1</v>
      </c>
      <c r="K575" t="s">
        <v>248</v>
      </c>
      <c r="L575" s="1" t="s">
        <v>765</v>
      </c>
      <c r="M575" s="1" t="s">
        <v>224</v>
      </c>
      <c r="N575">
        <v>48</v>
      </c>
      <c r="O575">
        <v>0</v>
      </c>
      <c r="P575">
        <v>58</v>
      </c>
      <c r="Q575">
        <v>0</v>
      </c>
      <c r="R575" s="1" t="s">
        <v>553</v>
      </c>
      <c r="S575">
        <v>2.5</v>
      </c>
      <c r="T575">
        <v>15.24</v>
      </c>
      <c r="U575">
        <v>4.2</v>
      </c>
      <c r="V575">
        <v>25.76</v>
      </c>
      <c r="W575" s="1" t="s">
        <v>851</v>
      </c>
      <c r="X575">
        <v>0</v>
      </c>
      <c r="AA575" s="1" t="s">
        <v>1665</v>
      </c>
      <c r="AB575" t="str">
        <f>Special[[#This Row],[服装]]&amp;Special[[#This Row],[名前]]&amp;Special[[#This Row],[レアリティ]]</f>
        <v>スパイ照島游児ICONIC</v>
      </c>
      <c r="AC575">
        <f>IF((A574&amp;L574&amp;M574)&lt;&gt;(Special[[#This Row],[No]]&amp;L575&amp;M575),1,IF(Special[[#This Row],[追加属性]]="",1,0))</f>
        <v>0</v>
      </c>
    </row>
    <row r="576" spans="1:29" x14ac:dyDescent="0.25">
      <c r="A576">
        <f>VLOOKUP(Special[[#This Row],[No用]],SetNo[[No.用]:[vlookup 用]],2,FALSE)</f>
        <v>231</v>
      </c>
      <c r="B576">
        <f>IF(ROW()=2,1,IF(A575&lt;&gt;Special[[#This Row],[No]],1,IF(Special[[#This Row],[枝番用]]=0,B575,B575+1)))</f>
        <v>1</v>
      </c>
      <c r="C576">
        <f>IF(ROW()=2,1,IF(Special[[#This Row],[枝番用]]=1,1,C575+1))</f>
        <v>1</v>
      </c>
      <c r="D576" s="1" t="s">
        <v>902</v>
      </c>
      <c r="E576" s="1" t="s">
        <v>89</v>
      </c>
      <c r="F576" s="1" t="s">
        <v>77</v>
      </c>
      <c r="G576" s="1" t="s">
        <v>78</v>
      </c>
      <c r="H576" s="1" t="s">
        <v>91</v>
      </c>
      <c r="I576" s="1" t="s">
        <v>71</v>
      </c>
      <c r="J576" s="1">
        <v>0</v>
      </c>
      <c r="K576" t="s">
        <v>248</v>
      </c>
      <c r="L576" s="1" t="s">
        <v>191</v>
      </c>
      <c r="M576" s="1" t="s">
        <v>162</v>
      </c>
      <c r="N576">
        <v>13</v>
      </c>
      <c r="O576">
        <v>0</v>
      </c>
      <c r="P576">
        <v>0</v>
      </c>
      <c r="Q576">
        <v>0</v>
      </c>
      <c r="R576" s="1"/>
      <c r="W576" s="1" t="s">
        <v>1010</v>
      </c>
      <c r="X576">
        <v>0</v>
      </c>
      <c r="AB576" t="str">
        <f>Special[[#This Row],[服装]]&amp;Special[[#This Row],[名前]]&amp;Special[[#This Row],[レアリティ]]</f>
        <v>妖照島游児ICONIC</v>
      </c>
      <c r="AC576">
        <f>IF((A575&amp;L575&amp;M575)&lt;&gt;(Special[[#This Row],[No]]&amp;L576&amp;M576),1,IF(Special[[#This Row],[追加属性]]="",1,0))</f>
        <v>1</v>
      </c>
    </row>
    <row r="577" spans="1:29" x14ac:dyDescent="0.25">
      <c r="A577">
        <f>VLOOKUP(Special[[#This Row],[No用]],SetNo[[No.用]:[vlookup 用]],2,FALSE)</f>
        <v>231</v>
      </c>
      <c r="B577">
        <f>IF(ROW()=2,1,IF(A576&lt;&gt;Special[[#This Row],[No]],1,IF(Special[[#This Row],[枝番用]]=0,B576,B576+1)))</f>
        <v>2</v>
      </c>
      <c r="C577">
        <f>IF(ROW()=2,1,IF(Special[[#This Row],[枝番用]]=1,1,C576+1))</f>
        <v>1</v>
      </c>
      <c r="D577" s="1" t="s">
        <v>902</v>
      </c>
      <c r="E577" s="1" t="s">
        <v>89</v>
      </c>
      <c r="F577" s="1" t="s">
        <v>77</v>
      </c>
      <c r="G577" s="1" t="s">
        <v>78</v>
      </c>
      <c r="H577" s="1" t="s">
        <v>91</v>
      </c>
      <c r="I577" s="1" t="s">
        <v>71</v>
      </c>
      <c r="J577">
        <v>1</v>
      </c>
      <c r="K577" t="s">
        <v>248</v>
      </c>
      <c r="L577" s="1" t="s">
        <v>591</v>
      </c>
      <c r="M577" s="1" t="s">
        <v>224</v>
      </c>
      <c r="N577">
        <v>48</v>
      </c>
      <c r="O577">
        <v>0</v>
      </c>
      <c r="P577">
        <v>58</v>
      </c>
      <c r="Q577">
        <v>0</v>
      </c>
      <c r="R577" s="1"/>
      <c r="S577">
        <v>3.35</v>
      </c>
      <c r="T577">
        <v>20.010000000000002</v>
      </c>
      <c r="U577">
        <v>5</v>
      </c>
      <c r="V577">
        <v>30.48</v>
      </c>
      <c r="W577" s="1" t="s">
        <v>837</v>
      </c>
      <c r="X577">
        <v>1</v>
      </c>
      <c r="AA577" s="1" t="s">
        <v>1666</v>
      </c>
      <c r="AB577" t="str">
        <f>Special[[#This Row],[服装]]&amp;Special[[#This Row],[名前]]&amp;Special[[#This Row],[レアリティ]]</f>
        <v>妖照島游児ICONIC</v>
      </c>
      <c r="AC577">
        <f>IF((A576&amp;L576&amp;M576)&lt;&gt;(Special[[#This Row],[No]]&amp;L577&amp;M577),1,IF(Special[[#This Row],[追加属性]]="",1,0))</f>
        <v>1</v>
      </c>
    </row>
    <row r="578" spans="1:29" x14ac:dyDescent="0.25">
      <c r="A578">
        <f>VLOOKUP(Special[[#This Row],[No用]],SetNo[[No.用]:[vlookup 用]],2,FALSE)</f>
        <v>231</v>
      </c>
      <c r="B578">
        <f>IF(ROW()=2,1,IF(A577&lt;&gt;Special[[#This Row],[No]],1,IF(Special[[#This Row],[枝番用]]=0,B577,B577+1)))</f>
        <v>2</v>
      </c>
      <c r="C578">
        <f>IF(ROW()=2,1,IF(Special[[#This Row],[枝番用]]=1,1,C577+1))</f>
        <v>2</v>
      </c>
      <c r="D578" s="1" t="s">
        <v>902</v>
      </c>
      <c r="E578" s="1" t="s">
        <v>89</v>
      </c>
      <c r="F578" s="1" t="s">
        <v>77</v>
      </c>
      <c r="G578" s="1" t="s">
        <v>78</v>
      </c>
      <c r="H578" s="1" t="s">
        <v>91</v>
      </c>
      <c r="I578" s="1" t="s">
        <v>71</v>
      </c>
      <c r="J578">
        <v>1</v>
      </c>
      <c r="K578" t="s">
        <v>248</v>
      </c>
      <c r="L578" s="1" t="s">
        <v>591</v>
      </c>
      <c r="M578" s="1" t="s">
        <v>224</v>
      </c>
      <c r="N578">
        <v>48</v>
      </c>
      <c r="O578">
        <v>0</v>
      </c>
      <c r="P578">
        <v>58</v>
      </c>
      <c r="Q578">
        <v>0</v>
      </c>
      <c r="R578" s="1" t="s">
        <v>978</v>
      </c>
      <c r="S578">
        <v>10</v>
      </c>
      <c r="T578">
        <v>19.8</v>
      </c>
      <c r="U578">
        <v>15</v>
      </c>
      <c r="V578">
        <v>29.7</v>
      </c>
      <c r="W578" s="1" t="s">
        <v>837</v>
      </c>
      <c r="X578">
        <v>0</v>
      </c>
      <c r="AA578" s="1" t="s">
        <v>1666</v>
      </c>
      <c r="AB578" t="str">
        <f>Special[[#This Row],[服装]]&amp;Special[[#This Row],[名前]]&amp;Special[[#This Row],[レアリティ]]</f>
        <v>妖照島游児ICONIC</v>
      </c>
      <c r="AC578">
        <f>IF((A577&amp;L577&amp;M577)&lt;&gt;(Special[[#This Row],[No]]&amp;L578&amp;M578),1,IF(Special[[#This Row],[追加属性]]="",1,0))</f>
        <v>0</v>
      </c>
    </row>
    <row r="579" spans="1:29" x14ac:dyDescent="0.25">
      <c r="A579">
        <f>VLOOKUP(Special[[#This Row],[No用]],SetNo[[No.用]:[vlookup 用]],2,FALSE)</f>
        <v>232</v>
      </c>
      <c r="B579">
        <f>IF(ROW()=2,1,IF(A578&lt;&gt;Special[[#This Row],[No]],1,IF(Special[[#This Row],[枝番用]]=0,B578,B578+1)))</f>
        <v>1</v>
      </c>
      <c r="C579">
        <f>IF(ROW()=2,1,IF(Special[[#This Row],[枝番用]]=1,1,C578+1))</f>
        <v>1</v>
      </c>
      <c r="D579" s="1" t="s">
        <v>1559</v>
      </c>
      <c r="E579" s="1" t="s">
        <v>89</v>
      </c>
      <c r="F579" s="1" t="s">
        <v>73</v>
      </c>
      <c r="G579" s="1" t="s">
        <v>78</v>
      </c>
      <c r="H579" s="1" t="s">
        <v>91</v>
      </c>
      <c r="I579" s="1" t="s">
        <v>71</v>
      </c>
      <c r="J579" s="1">
        <v>0</v>
      </c>
      <c r="K579" t="s">
        <v>248</v>
      </c>
      <c r="L579" s="1" t="s">
        <v>191</v>
      </c>
      <c r="M579" s="1" t="s">
        <v>162</v>
      </c>
      <c r="N579">
        <v>13</v>
      </c>
      <c r="O579">
        <v>0</v>
      </c>
      <c r="P579">
        <v>0</v>
      </c>
      <c r="Q579">
        <v>0</v>
      </c>
      <c r="R579" s="1"/>
      <c r="W579" s="1" t="s">
        <v>1010</v>
      </c>
      <c r="X579">
        <v>0</v>
      </c>
      <c r="AB579" t="str">
        <f>Special[[#This Row],[服装]]&amp;Special[[#This Row],[名前]]&amp;Special[[#This Row],[レアリティ]]</f>
        <v>格ゲー照島游児ICONIC</v>
      </c>
      <c r="AC579">
        <f>IF((A578&amp;L578&amp;M578)&lt;&gt;(Special[[#This Row],[No]]&amp;L579&amp;M579),1,IF(Special[[#This Row],[追加属性]]="",1,0))</f>
        <v>1</v>
      </c>
    </row>
    <row r="580" spans="1:29" x14ac:dyDescent="0.25">
      <c r="A580">
        <f>VLOOKUP(Special[[#This Row],[No用]],SetNo[[No.用]:[vlookup 用]],2,FALSE)</f>
        <v>232</v>
      </c>
      <c r="B580">
        <f>IF(ROW()=2,1,IF(A579&lt;&gt;Special[[#This Row],[No]],1,IF(Special[[#This Row],[枝番用]]=0,B579,B579+1)))</f>
        <v>2</v>
      </c>
      <c r="C580">
        <f>IF(ROW()=2,1,IF(Special[[#This Row],[枝番用]]=1,1,C579+1))</f>
        <v>1</v>
      </c>
      <c r="D580" s="1" t="s">
        <v>1559</v>
      </c>
      <c r="E580" s="1" t="s">
        <v>89</v>
      </c>
      <c r="F580" s="1" t="s">
        <v>73</v>
      </c>
      <c r="G580" s="1" t="s">
        <v>78</v>
      </c>
      <c r="H580" s="1" t="s">
        <v>91</v>
      </c>
      <c r="I580" s="1" t="s">
        <v>71</v>
      </c>
      <c r="J580">
        <v>1</v>
      </c>
      <c r="K580" t="s">
        <v>248</v>
      </c>
      <c r="L580" s="1" t="s">
        <v>180</v>
      </c>
      <c r="M580" s="1" t="s">
        <v>173</v>
      </c>
      <c r="N580">
        <v>19</v>
      </c>
      <c r="O580">
        <v>0</v>
      </c>
      <c r="P580">
        <v>0</v>
      </c>
      <c r="Q580">
        <v>0</v>
      </c>
      <c r="R580" s="1"/>
      <c r="S580">
        <v>4.2</v>
      </c>
      <c r="T580">
        <v>25.76</v>
      </c>
      <c r="U580">
        <v>0</v>
      </c>
      <c r="V580">
        <v>0</v>
      </c>
      <c r="W580" s="1" t="s">
        <v>852</v>
      </c>
      <c r="X580">
        <v>1</v>
      </c>
      <c r="AB580" t="str">
        <f>Special[[#This Row],[服装]]&amp;Special[[#This Row],[名前]]&amp;Special[[#This Row],[レアリティ]]</f>
        <v>格ゲー照島游児ICONIC</v>
      </c>
      <c r="AC580">
        <f>IF((A579&amp;L579&amp;M579)&lt;&gt;(Special[[#This Row],[No]]&amp;L580&amp;M580),1,IF(Special[[#This Row],[追加属性]]="",1,0))</f>
        <v>1</v>
      </c>
    </row>
    <row r="581" spans="1:29" x14ac:dyDescent="0.25">
      <c r="A581">
        <f>VLOOKUP(Special[[#This Row],[No用]],SetNo[[No.用]:[vlookup 用]],2,FALSE)</f>
        <v>232</v>
      </c>
      <c r="B581">
        <f>IF(ROW()=2,1,IF(A580&lt;&gt;Special[[#This Row],[No]],1,IF(Special[[#This Row],[枝番用]]=0,B580,B580+1)))</f>
        <v>3</v>
      </c>
      <c r="C581">
        <f>IF(ROW()=2,1,IF(Special[[#This Row],[枝番用]]=1,1,C580+1))</f>
        <v>1</v>
      </c>
      <c r="D581" s="1" t="s">
        <v>1559</v>
      </c>
      <c r="E581" s="1" t="s">
        <v>89</v>
      </c>
      <c r="F581" s="1" t="s">
        <v>73</v>
      </c>
      <c r="G581" s="1" t="s">
        <v>78</v>
      </c>
      <c r="H581" s="1" t="s">
        <v>91</v>
      </c>
      <c r="I581" s="1" t="s">
        <v>71</v>
      </c>
      <c r="J581">
        <v>1</v>
      </c>
      <c r="K581" t="s">
        <v>248</v>
      </c>
      <c r="L581" s="1" t="s">
        <v>180</v>
      </c>
      <c r="M581" s="1" t="s">
        <v>224</v>
      </c>
      <c r="N581">
        <v>49</v>
      </c>
      <c r="O581">
        <v>0</v>
      </c>
      <c r="P581">
        <v>59</v>
      </c>
      <c r="Q581">
        <v>0</v>
      </c>
      <c r="R581" s="1"/>
      <c r="S581">
        <v>3.35</v>
      </c>
      <c r="T581">
        <v>20.010000000000002</v>
      </c>
      <c r="U581">
        <v>5</v>
      </c>
      <c r="V581">
        <v>30.48</v>
      </c>
      <c r="W581" s="1" t="s">
        <v>851</v>
      </c>
      <c r="X581">
        <v>2</v>
      </c>
      <c r="AA581" s="1" t="s">
        <v>1654</v>
      </c>
      <c r="AB581" t="str">
        <f>Special[[#This Row],[服装]]&amp;Special[[#This Row],[名前]]&amp;Special[[#This Row],[レアリティ]]</f>
        <v>格ゲー照島游児ICONIC</v>
      </c>
      <c r="AC581">
        <f>IF((A580&amp;L580&amp;M580)&lt;&gt;(Special[[#This Row],[No]]&amp;L581&amp;M581),1,IF(Special[[#This Row],[追加属性]]="",1,0))</f>
        <v>1</v>
      </c>
    </row>
    <row r="582" spans="1:29" x14ac:dyDescent="0.25">
      <c r="A582">
        <f>VLOOKUP(Special[[#This Row],[No用]],SetNo[[No.用]:[vlookup 用]],2,FALSE)</f>
        <v>233</v>
      </c>
      <c r="B582">
        <f>IF(ROW()=2,1,IF(A581&lt;&gt;Special[[#This Row],[No]],1,IF(Special[[#This Row],[枝番用]]=0,B581,B581+1)))</f>
        <v>1</v>
      </c>
      <c r="C582">
        <f>IF(ROW()=2,1,IF(Special[[#This Row],[枝番用]]=1,1,C581+1))</f>
        <v>1</v>
      </c>
      <c r="D582" t="s">
        <v>108</v>
      </c>
      <c r="E582" t="s">
        <v>92</v>
      </c>
      <c r="F582" t="s">
        <v>90</v>
      </c>
      <c r="G582" t="s">
        <v>82</v>
      </c>
      <c r="H582" t="s">
        <v>91</v>
      </c>
      <c r="I582" t="s">
        <v>71</v>
      </c>
      <c r="J582" s="1">
        <v>0</v>
      </c>
      <c r="K582" t="s">
        <v>248</v>
      </c>
      <c r="L582" s="1" t="s">
        <v>191</v>
      </c>
      <c r="M582" s="1" t="s">
        <v>162</v>
      </c>
      <c r="N582">
        <v>14</v>
      </c>
      <c r="O582">
        <v>0</v>
      </c>
      <c r="P582">
        <v>0</v>
      </c>
      <c r="Q582">
        <v>0</v>
      </c>
      <c r="W582" t="s">
        <v>1010</v>
      </c>
      <c r="X582">
        <v>0</v>
      </c>
      <c r="AB582" t="str">
        <f>Special[[#This Row],[服装]]&amp;Special[[#This Row],[名前]]&amp;Special[[#This Row],[レアリティ]]</f>
        <v>ユニフォーム母畑和馬ICONIC</v>
      </c>
      <c r="AC582">
        <f>IF((A578&amp;L578&amp;M578)&lt;&gt;(Special[[#This Row],[No]]&amp;L582&amp;M582),1,IF(Special[[#This Row],[追加属性]]="",1,0))</f>
        <v>1</v>
      </c>
    </row>
    <row r="583" spans="1:29" x14ac:dyDescent="0.25">
      <c r="A583">
        <f>VLOOKUP(Special[[#This Row],[No用]],SetNo[[No.用]:[vlookup 用]],2,FALSE)</f>
        <v>234</v>
      </c>
      <c r="B583">
        <f>IF(ROW()=2,1,IF(A582&lt;&gt;Special[[#This Row],[No]],1,IF(Special[[#This Row],[枝番用]]=0,B582,B582+1)))</f>
        <v>1</v>
      </c>
      <c r="C583">
        <f>IF(ROW()=2,1,IF(Special[[#This Row],[枝番用]]=1,1,C582+1))</f>
        <v>1</v>
      </c>
      <c r="D583" s="1" t="s">
        <v>944</v>
      </c>
      <c r="E583" s="1" t="s">
        <v>92</v>
      </c>
      <c r="F583" s="1" t="s">
        <v>77</v>
      </c>
      <c r="G583" s="1" t="s">
        <v>82</v>
      </c>
      <c r="H583" s="1" t="s">
        <v>91</v>
      </c>
      <c r="I583" s="1" t="s">
        <v>71</v>
      </c>
      <c r="J583" s="1">
        <v>0</v>
      </c>
      <c r="K583" t="s">
        <v>248</v>
      </c>
      <c r="L583" s="1" t="s">
        <v>191</v>
      </c>
      <c r="M583" s="1" t="s">
        <v>162</v>
      </c>
      <c r="N583">
        <v>14</v>
      </c>
      <c r="O583">
        <v>0</v>
      </c>
      <c r="P583">
        <v>0</v>
      </c>
      <c r="Q583">
        <v>0</v>
      </c>
      <c r="W583" t="s">
        <v>1010</v>
      </c>
      <c r="X583">
        <v>0</v>
      </c>
      <c r="AB583" t="str">
        <f>Special[[#This Row],[服装]]&amp;Special[[#This Row],[名前]]&amp;Special[[#This Row],[レアリティ]]</f>
        <v>アート2母畑和馬ICONIC</v>
      </c>
      <c r="AC583">
        <f>IF((A582&amp;L582&amp;M582)&lt;&gt;(Special[[#This Row],[No]]&amp;L583&amp;M583),1,IF(Special[[#This Row],[追加属性]]="",1,0))</f>
        <v>1</v>
      </c>
    </row>
    <row r="584" spans="1:29" x14ac:dyDescent="0.25">
      <c r="A584">
        <f>VLOOKUP(Special[[#This Row],[No用]],SetNo[[No.用]:[vlookup 用]],2,FALSE)</f>
        <v>235</v>
      </c>
      <c r="B584">
        <f>IF(ROW()=2,1,IF(A583&lt;&gt;Special[[#This Row],[No]],1,IF(Special[[#This Row],[枝番用]]=0,B583,B583+1)))</f>
        <v>1</v>
      </c>
      <c r="C584">
        <f>IF(ROW()=2,1,IF(Special[[#This Row],[枝番用]]=1,1,C583+1))</f>
        <v>1</v>
      </c>
      <c r="D584" t="s">
        <v>108</v>
      </c>
      <c r="E584" t="s">
        <v>93</v>
      </c>
      <c r="F584" t="s">
        <v>73</v>
      </c>
      <c r="G584" t="s">
        <v>74</v>
      </c>
      <c r="H584" t="s">
        <v>91</v>
      </c>
      <c r="I584" t="s">
        <v>71</v>
      </c>
      <c r="J584" s="1">
        <v>0</v>
      </c>
      <c r="K584" t="s">
        <v>248</v>
      </c>
      <c r="L584" s="1" t="s">
        <v>191</v>
      </c>
      <c r="M584" s="1" t="s">
        <v>162</v>
      </c>
      <c r="N584">
        <v>14</v>
      </c>
      <c r="O584">
        <v>0</v>
      </c>
      <c r="P584">
        <v>0</v>
      </c>
      <c r="Q584">
        <v>0</v>
      </c>
      <c r="W584" t="s">
        <v>1010</v>
      </c>
      <c r="X584">
        <v>0</v>
      </c>
      <c r="AB584" t="str">
        <f>Special[[#This Row],[服装]]&amp;Special[[#This Row],[名前]]&amp;Special[[#This Row],[レアリティ]]</f>
        <v>ユニフォーム二岐丈晴ICONIC</v>
      </c>
      <c r="AC584">
        <f>IF((A583&amp;L583&amp;M583)&lt;&gt;(Special[[#This Row],[No]]&amp;L584&amp;M584),1,IF(Special[[#This Row],[追加属性]]="",1,0))</f>
        <v>1</v>
      </c>
    </row>
    <row r="585" spans="1:29" x14ac:dyDescent="0.25">
      <c r="A585">
        <f>VLOOKUP(Special[[#This Row],[No用]],SetNo[[No.用]:[vlookup 用]],2,FALSE)</f>
        <v>236</v>
      </c>
      <c r="B585">
        <f>IF(ROW()=2,1,IF(A584&lt;&gt;Special[[#This Row],[No]],1,IF(Special[[#This Row],[枝番用]]=0,B584,B584+1)))</f>
        <v>1</v>
      </c>
      <c r="C585">
        <f>IF(ROW()=2,1,IF(Special[[#This Row],[枝番用]]=1,1,C584+1))</f>
        <v>1</v>
      </c>
      <c r="D585" t="s">
        <v>149</v>
      </c>
      <c r="E585" t="s">
        <v>93</v>
      </c>
      <c r="F585" t="s">
        <v>90</v>
      </c>
      <c r="G585" t="s">
        <v>74</v>
      </c>
      <c r="H585" t="s">
        <v>91</v>
      </c>
      <c r="I585" t="s">
        <v>71</v>
      </c>
      <c r="J585" s="1">
        <v>0</v>
      </c>
      <c r="K585" t="s">
        <v>248</v>
      </c>
      <c r="L585" s="1" t="s">
        <v>191</v>
      </c>
      <c r="M585" s="1" t="s">
        <v>162</v>
      </c>
      <c r="N585">
        <v>14</v>
      </c>
      <c r="O585">
        <v>0</v>
      </c>
      <c r="P585">
        <v>0</v>
      </c>
      <c r="Q585">
        <v>0</v>
      </c>
      <c r="W585" t="s">
        <v>1010</v>
      </c>
      <c r="X585">
        <v>0</v>
      </c>
      <c r="AB585" t="str">
        <f>Special[[#This Row],[服装]]&amp;Special[[#This Row],[名前]]&amp;Special[[#This Row],[レアリティ]]</f>
        <v>制服二岐丈晴ICONIC</v>
      </c>
      <c r="AC585">
        <f>IF((A584&amp;L584&amp;M584)&lt;&gt;(Special[[#This Row],[No]]&amp;L585&amp;M585),1,IF(Special[[#This Row],[追加属性]]="",1,0))</f>
        <v>1</v>
      </c>
    </row>
    <row r="586" spans="1:29" x14ac:dyDescent="0.25">
      <c r="A586">
        <f>VLOOKUP(Special[[#This Row],[No用]],SetNo[[No.用]:[vlookup 用]],2,FALSE)</f>
        <v>237</v>
      </c>
      <c r="B586">
        <f>IF(ROW()=2,1,IF(A585&lt;&gt;Special[[#This Row],[No]],1,IF(Special[[#This Row],[枝番用]]=0,B585,B585+1)))</f>
        <v>1</v>
      </c>
      <c r="C586">
        <f>IF(ROW()=2,1,IF(Special[[#This Row],[枝番用]]=1,1,C585+1))</f>
        <v>1</v>
      </c>
      <c r="D586" t="s">
        <v>108</v>
      </c>
      <c r="E586" t="s">
        <v>99</v>
      </c>
      <c r="F586" t="s">
        <v>73</v>
      </c>
      <c r="G586" t="s">
        <v>78</v>
      </c>
      <c r="H586" t="s">
        <v>91</v>
      </c>
      <c r="I586" t="s">
        <v>71</v>
      </c>
      <c r="J586" s="1">
        <v>0</v>
      </c>
      <c r="K586" t="s">
        <v>248</v>
      </c>
      <c r="L586" s="1" t="s">
        <v>191</v>
      </c>
      <c r="M586" s="1" t="s">
        <v>162</v>
      </c>
      <c r="N586">
        <v>14</v>
      </c>
      <c r="O586">
        <v>0</v>
      </c>
      <c r="P586">
        <v>0</v>
      </c>
      <c r="Q586">
        <v>0</v>
      </c>
      <c r="W586" t="s">
        <v>1010</v>
      </c>
      <c r="X586">
        <v>0</v>
      </c>
      <c r="AB586" t="str">
        <f>Special[[#This Row],[服装]]&amp;Special[[#This Row],[名前]]&amp;Special[[#This Row],[レアリティ]]</f>
        <v>ユニフォーム沼尻凛太郎ICONIC</v>
      </c>
      <c r="AC586">
        <f>IF((A585&amp;L585&amp;M585)&lt;&gt;(Special[[#This Row],[No]]&amp;L586&amp;M586),1,IF(Special[[#This Row],[追加属性]]="",1,0))</f>
        <v>1</v>
      </c>
    </row>
    <row r="587" spans="1:29" x14ac:dyDescent="0.25">
      <c r="A587">
        <f>VLOOKUP(Special[[#This Row],[No用]],SetNo[[No.用]:[vlookup 用]],2,FALSE)</f>
        <v>237</v>
      </c>
      <c r="B587">
        <f>IF(ROW()=2,1,IF(A586&lt;&gt;Special[[#This Row],[No]],1,IF(Special[[#This Row],[枝番用]]=0,B586,B586+1)))</f>
        <v>2</v>
      </c>
      <c r="C587">
        <f>IF(ROW()=2,1,IF(Special[[#This Row],[枝番用]]=1,1,C586+1))</f>
        <v>1</v>
      </c>
      <c r="D587" t="s">
        <v>108</v>
      </c>
      <c r="E587" t="s">
        <v>99</v>
      </c>
      <c r="F587" t="s">
        <v>73</v>
      </c>
      <c r="G587" t="s">
        <v>78</v>
      </c>
      <c r="H587" t="s">
        <v>91</v>
      </c>
      <c r="I587" t="s">
        <v>71</v>
      </c>
      <c r="J587">
        <v>1</v>
      </c>
      <c r="K587" t="s">
        <v>248</v>
      </c>
      <c r="L587" s="1" t="s">
        <v>1014</v>
      </c>
      <c r="M587" s="1" t="s">
        <v>224</v>
      </c>
      <c r="N587">
        <v>45</v>
      </c>
      <c r="O587">
        <v>0</v>
      </c>
      <c r="P587">
        <v>55</v>
      </c>
      <c r="Q587">
        <v>0</v>
      </c>
      <c r="S587">
        <v>20</v>
      </c>
      <c r="T587">
        <v>79.78</v>
      </c>
      <c r="U587">
        <v>22.5</v>
      </c>
      <c r="V587">
        <v>89.14</v>
      </c>
      <c r="W587" s="1" t="s">
        <v>898</v>
      </c>
      <c r="X587">
        <v>0</v>
      </c>
      <c r="AB587" t="str">
        <f>Special[[#This Row],[服装]]&amp;Special[[#This Row],[名前]]&amp;Special[[#This Row],[レアリティ]]</f>
        <v>ユニフォーム沼尻凛太郎ICONIC</v>
      </c>
      <c r="AC587">
        <f>IF((A586&amp;L586&amp;M586)&lt;&gt;(Special[[#This Row],[No]]&amp;L587&amp;M587),1,IF(Special[[#This Row],[追加属性]]="",1,0))</f>
        <v>1</v>
      </c>
    </row>
    <row r="588" spans="1:29" x14ac:dyDescent="0.25">
      <c r="A588">
        <f>VLOOKUP(Special[[#This Row],[No用]],SetNo[[No.用]:[vlookup 用]],2,FALSE)</f>
        <v>238</v>
      </c>
      <c r="B588">
        <f>IF(ROW()=2,1,IF(A587&lt;&gt;Special[[#This Row],[No]],1,IF(Special[[#This Row],[枝番用]]=0,B587,B587+1)))</f>
        <v>1</v>
      </c>
      <c r="C588">
        <f>IF(ROW()=2,1,IF(Special[[#This Row],[枝番用]]=1,1,C587+1))</f>
        <v>1</v>
      </c>
      <c r="D588" t="s">
        <v>108</v>
      </c>
      <c r="E588" t="s">
        <v>94</v>
      </c>
      <c r="F588" t="s">
        <v>90</v>
      </c>
      <c r="G588" t="s">
        <v>82</v>
      </c>
      <c r="H588" t="s">
        <v>91</v>
      </c>
      <c r="I588" t="s">
        <v>71</v>
      </c>
      <c r="J588" s="1">
        <v>0</v>
      </c>
      <c r="K588" t="s">
        <v>248</v>
      </c>
      <c r="L588" s="1" t="s">
        <v>191</v>
      </c>
      <c r="M588" s="1" t="s">
        <v>162</v>
      </c>
      <c r="N588">
        <v>14</v>
      </c>
      <c r="O588">
        <v>0</v>
      </c>
      <c r="P588">
        <v>0</v>
      </c>
      <c r="Q588">
        <v>0</v>
      </c>
      <c r="W588" t="s">
        <v>1010</v>
      </c>
      <c r="X588">
        <v>0</v>
      </c>
      <c r="AB588" t="str">
        <f>Special[[#This Row],[服装]]&amp;Special[[#This Row],[名前]]&amp;Special[[#This Row],[レアリティ]]</f>
        <v>ユニフォーム飯坂信義ICONIC</v>
      </c>
      <c r="AC588">
        <f>IF((A587&amp;L587&amp;M587)&lt;&gt;(Special[[#This Row],[No]]&amp;L588&amp;M588),1,IF(Special[[#This Row],[追加属性]]="",1,0))</f>
        <v>1</v>
      </c>
    </row>
    <row r="589" spans="1:29" x14ac:dyDescent="0.25">
      <c r="A589">
        <f>VLOOKUP(Special[[#This Row],[No用]],SetNo[[No.用]:[vlookup 用]],2,FALSE)</f>
        <v>239</v>
      </c>
      <c r="B589">
        <f>IF(ROW()=2,1,IF(A588&lt;&gt;Special[[#This Row],[No]],1,IF(Special[[#This Row],[枝番用]]=0,B588,B588+1)))</f>
        <v>1</v>
      </c>
      <c r="C589">
        <f>IF(ROW()=2,1,IF(Special[[#This Row],[枝番用]]=1,1,C588+1))</f>
        <v>1</v>
      </c>
      <c r="D589" t="s">
        <v>108</v>
      </c>
      <c r="E589" t="s">
        <v>95</v>
      </c>
      <c r="F589" t="s">
        <v>90</v>
      </c>
      <c r="G589" t="s">
        <v>78</v>
      </c>
      <c r="H589" t="s">
        <v>91</v>
      </c>
      <c r="I589" t="s">
        <v>71</v>
      </c>
      <c r="J589" s="1">
        <v>0</v>
      </c>
      <c r="K589" t="s">
        <v>248</v>
      </c>
      <c r="L589" s="1" t="s">
        <v>191</v>
      </c>
      <c r="M589" s="1" t="s">
        <v>162</v>
      </c>
      <c r="N589">
        <v>14</v>
      </c>
      <c r="O589">
        <v>0</v>
      </c>
      <c r="P589">
        <v>0</v>
      </c>
      <c r="Q589">
        <v>0</v>
      </c>
      <c r="W589" t="s">
        <v>1010</v>
      </c>
      <c r="X589">
        <v>0</v>
      </c>
      <c r="AB589" t="str">
        <f>Special[[#This Row],[服装]]&amp;Special[[#This Row],[名前]]&amp;Special[[#This Row],[レアリティ]]</f>
        <v>ユニフォーム東山勝道ICONIC</v>
      </c>
      <c r="AC589">
        <f>IF((A588&amp;L588&amp;M588)&lt;&gt;(Special[[#This Row],[No]]&amp;L589&amp;M589),1,IF(Special[[#This Row],[追加属性]]="",1,0))</f>
        <v>1</v>
      </c>
    </row>
    <row r="590" spans="1:29" x14ac:dyDescent="0.25">
      <c r="A590">
        <f>VLOOKUP(Special[[#This Row],[No用]],SetNo[[No.用]:[vlookup 用]],2,FALSE)</f>
        <v>240</v>
      </c>
      <c r="B590">
        <f>IF(ROW()=2,1,IF(A589&lt;&gt;Special[[#This Row],[No]],1,IF(Special[[#This Row],[枝番用]]=0,B589,B589+1)))</f>
        <v>1</v>
      </c>
      <c r="C590">
        <f>IF(ROW()=2,1,IF(Special[[#This Row],[枝番用]]=1,1,C589+1))</f>
        <v>1</v>
      </c>
      <c r="D590" t="s">
        <v>108</v>
      </c>
      <c r="E590" t="s">
        <v>96</v>
      </c>
      <c r="F590" t="s">
        <v>90</v>
      </c>
      <c r="G590" t="s">
        <v>80</v>
      </c>
      <c r="H590" t="s">
        <v>91</v>
      </c>
      <c r="I590" t="s">
        <v>71</v>
      </c>
      <c r="J590">
        <v>1</v>
      </c>
      <c r="K590" t="s">
        <v>248</v>
      </c>
      <c r="L590" s="1" t="s">
        <v>195</v>
      </c>
      <c r="M590" s="1" t="s">
        <v>173</v>
      </c>
      <c r="N590">
        <v>43</v>
      </c>
      <c r="O590">
        <v>0</v>
      </c>
      <c r="P590">
        <v>0</v>
      </c>
      <c r="Q590">
        <v>0</v>
      </c>
      <c r="S590">
        <v>18.75</v>
      </c>
      <c r="T590">
        <v>74.61</v>
      </c>
      <c r="W590" t="s">
        <v>1103</v>
      </c>
      <c r="X590">
        <v>1</v>
      </c>
      <c r="Z590" s="1" t="s">
        <v>1025</v>
      </c>
      <c r="AB590" t="str">
        <f>Special[[#This Row],[服装]]&amp;Special[[#This Row],[名前]]&amp;Special[[#This Row],[レアリティ]]</f>
        <v>ユニフォーム土湯新ICONIC</v>
      </c>
      <c r="AC590">
        <f>IF((A589&amp;L589&amp;M589)&lt;&gt;(Special[[#This Row],[No]]&amp;L590&amp;M590),1,IF(Special[[#This Row],[追加属性]]="",1,0))</f>
        <v>1</v>
      </c>
    </row>
    <row r="591" spans="1:29" x14ac:dyDescent="0.25">
      <c r="A591">
        <f>VLOOKUP(Special[[#This Row],[No用]],SetNo[[No.用]:[vlookup 用]],2,FALSE)</f>
        <v>240</v>
      </c>
      <c r="B591">
        <f>IF(ROW()=2,1,IF(A590&lt;&gt;Special[[#This Row],[No]],1,IF(Special[[#This Row],[枝番用]]=0,B590,B590+1)))</f>
        <v>2</v>
      </c>
      <c r="C591">
        <f>IF(ROW()=2,1,IF(Special[[#This Row],[枝番用]]=1,1,C590+1))</f>
        <v>1</v>
      </c>
      <c r="D591" t="s">
        <v>108</v>
      </c>
      <c r="E591" t="s">
        <v>96</v>
      </c>
      <c r="F591" t="s">
        <v>90</v>
      </c>
      <c r="G591" t="s">
        <v>80</v>
      </c>
      <c r="H591" t="s">
        <v>91</v>
      </c>
      <c r="I591" t="s">
        <v>71</v>
      </c>
      <c r="J591">
        <v>1</v>
      </c>
      <c r="K591" t="s">
        <v>248</v>
      </c>
      <c r="L591" s="1" t="s">
        <v>195</v>
      </c>
      <c r="M591" s="1" t="s">
        <v>173</v>
      </c>
      <c r="N591">
        <v>43</v>
      </c>
      <c r="O591">
        <v>0</v>
      </c>
      <c r="P591">
        <v>0</v>
      </c>
      <c r="Q591">
        <v>0</v>
      </c>
      <c r="R591" t="s">
        <v>1098</v>
      </c>
      <c r="S591">
        <v>16.8</v>
      </c>
      <c r="T591">
        <v>58.94</v>
      </c>
      <c r="W591" t="s">
        <v>916</v>
      </c>
      <c r="X591">
        <v>1</v>
      </c>
      <c r="Z591" s="1" t="s">
        <v>1025</v>
      </c>
      <c r="AB591" t="str">
        <f>Special[[#This Row],[服装]]&amp;Special[[#This Row],[名前]]&amp;Special[[#This Row],[レアリティ]]</f>
        <v>ユニフォーム土湯新ICONIC</v>
      </c>
      <c r="AC591">
        <f>IF((A589&amp;L589&amp;M589)&lt;&gt;(Special[[#This Row],[No]]&amp;L591&amp;M591),1,IF(Special[[#This Row],[追加属性]]="",1,0))</f>
        <v>1</v>
      </c>
    </row>
    <row r="592" spans="1:29" x14ac:dyDescent="0.25">
      <c r="A592">
        <f>VLOOKUP(Special[[#This Row],[No用]],SetNo[[No.用]:[vlookup 用]],2,FALSE)</f>
        <v>241</v>
      </c>
      <c r="B592">
        <f>IF(ROW()=2,1,IF(A591&lt;&gt;Special[[#This Row],[No]],1,IF(Special[[#This Row],[枝番用]]=0,B591,B591+1)))</f>
        <v>1</v>
      </c>
      <c r="C592">
        <f>IF(ROW()=2,1,IF(Special[[#This Row],[枝番用]]=1,1,C591+1))</f>
        <v>1</v>
      </c>
      <c r="D592" t="s">
        <v>205</v>
      </c>
      <c r="E592" t="s">
        <v>462</v>
      </c>
      <c r="F592" t="s">
        <v>28</v>
      </c>
      <c r="G592" t="s">
        <v>25</v>
      </c>
      <c r="H592" t="s">
        <v>156</v>
      </c>
      <c r="I592" t="s">
        <v>71</v>
      </c>
      <c r="J592" s="1">
        <v>0</v>
      </c>
      <c r="K592" t="s">
        <v>248</v>
      </c>
      <c r="L592" s="1" t="s">
        <v>191</v>
      </c>
      <c r="M592" s="1" t="s">
        <v>162</v>
      </c>
      <c r="N592">
        <v>13</v>
      </c>
      <c r="O592">
        <v>0</v>
      </c>
      <c r="P592">
        <v>0</v>
      </c>
      <c r="Q592">
        <v>0</v>
      </c>
      <c r="W592" t="s">
        <v>1010</v>
      </c>
      <c r="X592">
        <v>0</v>
      </c>
      <c r="AB592" t="str">
        <f>Special[[#This Row],[服装]]&amp;Special[[#This Row],[名前]]&amp;Special[[#This Row],[レアリティ]]</f>
        <v>ユニフォーム中島猛ICONIC</v>
      </c>
      <c r="AC592">
        <f>IF((A591&amp;L591&amp;M591)&lt;&gt;(Special[[#This Row],[No]]&amp;L592&amp;M592),1,IF(Special[[#This Row],[追加属性]]="",1,0))</f>
        <v>1</v>
      </c>
    </row>
    <row r="593" spans="1:29" x14ac:dyDescent="0.25">
      <c r="A593">
        <f>VLOOKUP(Special[[#This Row],[No用]],SetNo[[No.用]:[vlookup 用]],2,FALSE)</f>
        <v>241</v>
      </c>
      <c r="B593">
        <f>IF(ROW()=2,1,IF(A592&lt;&gt;Special[[#This Row],[No]],1,IF(Special[[#This Row],[枝番用]]=0,B592,B592+1)))</f>
        <v>2</v>
      </c>
      <c r="C593">
        <f>IF(ROW()=2,1,IF(Special[[#This Row],[枝番用]]=1,1,C592+1))</f>
        <v>1</v>
      </c>
      <c r="D593" t="s">
        <v>205</v>
      </c>
      <c r="E593" t="s">
        <v>462</v>
      </c>
      <c r="F593" t="s">
        <v>28</v>
      </c>
      <c r="G593" t="s">
        <v>25</v>
      </c>
      <c r="H593" t="s">
        <v>156</v>
      </c>
      <c r="I593" t="s">
        <v>71</v>
      </c>
      <c r="J593">
        <v>1</v>
      </c>
      <c r="K593" t="s">
        <v>248</v>
      </c>
      <c r="L593" s="1" t="s">
        <v>180</v>
      </c>
      <c r="M593" s="1" t="s">
        <v>224</v>
      </c>
      <c r="N593">
        <v>48</v>
      </c>
      <c r="O593">
        <v>0</v>
      </c>
      <c r="P593">
        <v>58</v>
      </c>
      <c r="Q593">
        <v>0</v>
      </c>
      <c r="S593">
        <v>3.35</v>
      </c>
      <c r="T593">
        <v>20.010000000000002</v>
      </c>
      <c r="U593">
        <v>5</v>
      </c>
      <c r="V593">
        <v>30.48</v>
      </c>
      <c r="W593" s="1" t="s">
        <v>918</v>
      </c>
      <c r="X593">
        <v>1</v>
      </c>
      <c r="AB593" t="str">
        <f>Special[[#This Row],[服装]]&amp;Special[[#This Row],[名前]]&amp;Special[[#This Row],[レアリティ]]</f>
        <v>ユニフォーム中島猛ICONIC</v>
      </c>
      <c r="AC593">
        <f>IF((A592&amp;L592&amp;M592)&lt;&gt;(Special[[#This Row],[No]]&amp;L593&amp;M593),1,IF(Special[[#This Row],[追加属性]]="",1,0))</f>
        <v>1</v>
      </c>
    </row>
    <row r="594" spans="1:29" x14ac:dyDescent="0.25">
      <c r="A594">
        <f>VLOOKUP(Special[[#This Row],[No用]],SetNo[[No.用]:[vlookup 用]],2,FALSE)</f>
        <v>241</v>
      </c>
      <c r="B594">
        <f>IF(ROW()=2,1,IF(A593&lt;&gt;Special[[#This Row],[No]],1,IF(Special[[#This Row],[枝番用]]=0,B593,B593+1)))</f>
        <v>3</v>
      </c>
      <c r="C594">
        <f>IF(ROW()=2,1,IF(Special[[#This Row],[枝番用]]=1,1,C593+1))</f>
        <v>1</v>
      </c>
      <c r="D594" t="s">
        <v>205</v>
      </c>
      <c r="E594" t="s">
        <v>462</v>
      </c>
      <c r="F594" t="s">
        <v>28</v>
      </c>
      <c r="G594" t="s">
        <v>25</v>
      </c>
      <c r="H594" t="s">
        <v>156</v>
      </c>
      <c r="I594" t="s">
        <v>71</v>
      </c>
      <c r="J594">
        <v>1</v>
      </c>
      <c r="K594" t="s">
        <v>248</v>
      </c>
      <c r="L594" s="1" t="s">
        <v>1014</v>
      </c>
      <c r="M594" s="1" t="s">
        <v>224</v>
      </c>
      <c r="N594">
        <v>48</v>
      </c>
      <c r="O594">
        <v>0</v>
      </c>
      <c r="P594">
        <v>58</v>
      </c>
      <c r="Q594">
        <v>0</v>
      </c>
      <c r="S594">
        <v>20</v>
      </c>
      <c r="T594">
        <v>79.78</v>
      </c>
      <c r="U594">
        <v>22.5</v>
      </c>
      <c r="V594">
        <v>89.14</v>
      </c>
      <c r="W594" s="1" t="s">
        <v>898</v>
      </c>
      <c r="X594">
        <v>0</v>
      </c>
      <c r="AB594" t="str">
        <f>Special[[#This Row],[服装]]&amp;Special[[#This Row],[名前]]&amp;Special[[#This Row],[レアリティ]]</f>
        <v>ユニフォーム中島猛ICONIC</v>
      </c>
      <c r="AC594">
        <f>IF((A593&amp;L593&amp;M593)&lt;&gt;(Special[[#This Row],[No]]&amp;L594&amp;M594),1,IF(Special[[#This Row],[追加属性]]="",1,0))</f>
        <v>1</v>
      </c>
    </row>
    <row r="595" spans="1:29" x14ac:dyDescent="0.25">
      <c r="A595">
        <f>VLOOKUP(Special[[#This Row],[No用]],SetNo[[No.用]:[vlookup 用]],2,FALSE)</f>
        <v>242</v>
      </c>
      <c r="B595">
        <f>IF(ROW()=2,1,IF(A594&lt;&gt;Special[[#This Row],[No]],1,IF(Special[[#This Row],[枝番用]]=0,B594,B594+1)))</f>
        <v>1</v>
      </c>
      <c r="C595">
        <f>IF(ROW()=2,1,IF(Special[[#This Row],[枝番用]]=1,1,C594+1))</f>
        <v>1</v>
      </c>
      <c r="D595" s="1" t="s">
        <v>727</v>
      </c>
      <c r="E595" s="1" t="s">
        <v>100</v>
      </c>
      <c r="F595" s="1" t="s">
        <v>73</v>
      </c>
      <c r="G595" s="1" t="s">
        <v>78</v>
      </c>
      <c r="H595" s="1" t="s">
        <v>130</v>
      </c>
      <c r="I595" s="1" t="s">
        <v>71</v>
      </c>
      <c r="J595" s="1">
        <v>0</v>
      </c>
      <c r="K595" t="s">
        <v>248</v>
      </c>
      <c r="L595" s="1" t="s">
        <v>191</v>
      </c>
      <c r="M595" s="1" t="s">
        <v>162</v>
      </c>
      <c r="N595">
        <v>13</v>
      </c>
      <c r="O595">
        <v>0</v>
      </c>
      <c r="P595">
        <v>0</v>
      </c>
      <c r="Q595">
        <v>0</v>
      </c>
      <c r="W595" t="s">
        <v>1010</v>
      </c>
      <c r="X595">
        <v>0</v>
      </c>
      <c r="AB595" t="str">
        <f>Special[[#This Row],[服装]]&amp;Special[[#This Row],[名前]]&amp;Special[[#This Row],[レアリティ]]</f>
        <v>スパイ中島猛ICONIC</v>
      </c>
      <c r="AC595">
        <f>IF((A594&amp;L594&amp;M594)&lt;&gt;(Special[[#This Row],[No]]&amp;L595&amp;M595),1,IF(Special[[#This Row],[追加属性]]="",1,0))</f>
        <v>1</v>
      </c>
    </row>
    <row r="596" spans="1:29" x14ac:dyDescent="0.25">
      <c r="A596">
        <f>VLOOKUP(Special[[#This Row],[No用]],SetNo[[No.用]:[vlookup 用]],2,FALSE)</f>
        <v>242</v>
      </c>
      <c r="B596">
        <f>IF(ROW()=2,1,IF(A595&lt;&gt;Special[[#This Row],[No]],1,IF(Special[[#This Row],[枝番用]]=0,B595,B595+1)))</f>
        <v>2</v>
      </c>
      <c r="C596">
        <f>IF(ROW()=2,1,IF(Special[[#This Row],[枝番用]]=1,1,C595+1))</f>
        <v>1</v>
      </c>
      <c r="D596" s="1" t="s">
        <v>727</v>
      </c>
      <c r="E596" s="1" t="s">
        <v>100</v>
      </c>
      <c r="F596" s="1" t="s">
        <v>73</v>
      </c>
      <c r="G596" s="1" t="s">
        <v>78</v>
      </c>
      <c r="H596" s="1" t="s">
        <v>130</v>
      </c>
      <c r="I596" s="1" t="s">
        <v>71</v>
      </c>
      <c r="J596">
        <v>1</v>
      </c>
      <c r="K596" t="s">
        <v>248</v>
      </c>
      <c r="L596" s="1" t="s">
        <v>180</v>
      </c>
      <c r="M596" s="1" t="s">
        <v>178</v>
      </c>
      <c r="N596">
        <v>13</v>
      </c>
      <c r="O596">
        <v>0</v>
      </c>
      <c r="P596">
        <v>0</v>
      </c>
      <c r="Q596">
        <v>0</v>
      </c>
      <c r="S596">
        <v>3.35</v>
      </c>
      <c r="T596">
        <v>20.010000000000002</v>
      </c>
      <c r="W596" s="1" t="s">
        <v>918</v>
      </c>
      <c r="X596">
        <v>1</v>
      </c>
      <c r="AB596" t="str">
        <f>Special[[#This Row],[服装]]&amp;Special[[#This Row],[名前]]&amp;Special[[#This Row],[レアリティ]]</f>
        <v>スパイ中島猛ICONIC</v>
      </c>
      <c r="AC596">
        <f>IF((A595&amp;L595&amp;M595)&lt;&gt;(Special[[#This Row],[No]]&amp;L596&amp;M596),1,IF(Special[[#This Row],[追加属性]]="",1,0))</f>
        <v>1</v>
      </c>
    </row>
    <row r="597" spans="1:29" x14ac:dyDescent="0.25">
      <c r="A597">
        <f>VLOOKUP(Special[[#This Row],[No用]],SetNo[[No.用]:[vlookup 用]],2,FALSE)</f>
        <v>242</v>
      </c>
      <c r="B597">
        <f>IF(ROW()=2,1,IF(A596&lt;&gt;Special[[#This Row],[No]],1,IF(Special[[#This Row],[枝番用]]=0,B596,B596+1)))</f>
        <v>3</v>
      </c>
      <c r="C597">
        <f>IF(ROW()=2,1,IF(Special[[#This Row],[枝番用]]=1,1,C596+1))</f>
        <v>1</v>
      </c>
      <c r="D597" s="1" t="s">
        <v>727</v>
      </c>
      <c r="E597" s="1" t="s">
        <v>100</v>
      </c>
      <c r="F597" s="1" t="s">
        <v>73</v>
      </c>
      <c r="G597" s="1" t="s">
        <v>78</v>
      </c>
      <c r="H597" s="1" t="s">
        <v>130</v>
      </c>
      <c r="I597" s="1" t="s">
        <v>71</v>
      </c>
      <c r="J597">
        <v>1</v>
      </c>
      <c r="K597" t="s">
        <v>248</v>
      </c>
      <c r="L597" s="1" t="s">
        <v>1014</v>
      </c>
      <c r="M597" s="1" t="s">
        <v>224</v>
      </c>
      <c r="N597">
        <v>45</v>
      </c>
      <c r="O597">
        <v>0</v>
      </c>
      <c r="P597">
        <v>55</v>
      </c>
      <c r="Q597">
        <v>0</v>
      </c>
      <c r="S597">
        <v>20</v>
      </c>
      <c r="T597">
        <v>79.78</v>
      </c>
      <c r="U597">
        <v>22.5</v>
      </c>
      <c r="V597">
        <v>89.14</v>
      </c>
      <c r="W597" s="1" t="s">
        <v>898</v>
      </c>
      <c r="X597">
        <v>0</v>
      </c>
      <c r="AB597" t="str">
        <f>Special[[#This Row],[服装]]&amp;Special[[#This Row],[名前]]&amp;Special[[#This Row],[レアリティ]]</f>
        <v>スパイ中島猛ICONIC</v>
      </c>
      <c r="AC597">
        <f>IF((A596&amp;L596&amp;M596)&lt;&gt;(Special[[#This Row],[No]]&amp;L597&amp;M597),1,IF(Special[[#This Row],[追加属性]]="",1,0))</f>
        <v>1</v>
      </c>
    </row>
    <row r="598" spans="1:29" x14ac:dyDescent="0.25">
      <c r="A598">
        <f>VLOOKUP(Special[[#This Row],[No用]],SetNo[[No.用]:[vlookup 用]],2,FALSE)</f>
        <v>242</v>
      </c>
      <c r="B598">
        <f>IF(ROW()=2,1,IF(A597&lt;&gt;Special[[#This Row],[No]],1,IF(Special[[#This Row],[枝番用]]=0,B597,B597+1)))</f>
        <v>4</v>
      </c>
      <c r="C598">
        <f>IF(ROW()=2,1,IF(Special[[#This Row],[枝番用]]=1,1,C597+1))</f>
        <v>1</v>
      </c>
      <c r="D598" s="1" t="s">
        <v>727</v>
      </c>
      <c r="E598" s="1" t="s">
        <v>100</v>
      </c>
      <c r="F598" s="1" t="s">
        <v>73</v>
      </c>
      <c r="G598" s="1" t="s">
        <v>78</v>
      </c>
      <c r="H598" s="1" t="s">
        <v>130</v>
      </c>
      <c r="I598" s="1" t="s">
        <v>71</v>
      </c>
      <c r="J598">
        <v>1</v>
      </c>
      <c r="K598" t="s">
        <v>248</v>
      </c>
      <c r="L598" s="1" t="s">
        <v>180</v>
      </c>
      <c r="M598" s="1" t="s">
        <v>224</v>
      </c>
      <c r="N598">
        <v>45</v>
      </c>
      <c r="O598">
        <v>0</v>
      </c>
      <c r="P598">
        <v>55</v>
      </c>
      <c r="Q598">
        <v>0</v>
      </c>
      <c r="S598">
        <v>3.35</v>
      </c>
      <c r="T598">
        <v>20.010000000000002</v>
      </c>
      <c r="U598">
        <v>5</v>
      </c>
      <c r="V598">
        <v>30.48</v>
      </c>
      <c r="W598" s="1" t="s">
        <v>918</v>
      </c>
      <c r="X598">
        <v>1</v>
      </c>
      <c r="Z598" s="1" t="s">
        <v>908</v>
      </c>
      <c r="AA598" s="1"/>
      <c r="AB598" t="str">
        <f>Special[[#This Row],[服装]]&amp;Special[[#This Row],[名前]]&amp;Special[[#This Row],[レアリティ]]</f>
        <v>スパイ中島猛ICONIC</v>
      </c>
      <c r="AC598">
        <f>IF((A597&amp;L597&amp;M597)&lt;&gt;(Special[[#This Row],[No]]&amp;L598&amp;M598),1,IF(Special[[#This Row],[追加属性]]="",1,0))</f>
        <v>1</v>
      </c>
    </row>
    <row r="599" spans="1:29" x14ac:dyDescent="0.25">
      <c r="A599">
        <f>VLOOKUP(Special[[#This Row],[No用]],SetNo[[No.用]:[vlookup 用]],2,FALSE)</f>
        <v>242</v>
      </c>
      <c r="B599">
        <f>IF(ROW()=2,1,IF(A598&lt;&gt;Special[[#This Row],[No]],1,IF(Special[[#This Row],[枝番用]]=0,B598,B598+1)))</f>
        <v>4</v>
      </c>
      <c r="C599">
        <f>IF(ROW()=2,1,IF(Special[[#This Row],[枝番用]]=1,1,C598+1))</f>
        <v>2</v>
      </c>
      <c r="D599" s="1" t="s">
        <v>727</v>
      </c>
      <c r="E599" s="1" t="s">
        <v>100</v>
      </c>
      <c r="F599" s="1" t="s">
        <v>73</v>
      </c>
      <c r="G599" s="1" t="s">
        <v>78</v>
      </c>
      <c r="H599" s="1" t="s">
        <v>130</v>
      </c>
      <c r="I599" s="1" t="s">
        <v>71</v>
      </c>
      <c r="J599">
        <v>1</v>
      </c>
      <c r="K599" t="s">
        <v>248</v>
      </c>
      <c r="L599" s="1" t="s">
        <v>180</v>
      </c>
      <c r="M599" s="1" t="s">
        <v>224</v>
      </c>
      <c r="N599">
        <v>45</v>
      </c>
      <c r="O599">
        <v>0</v>
      </c>
      <c r="P599">
        <v>55</v>
      </c>
      <c r="Q599">
        <v>0</v>
      </c>
      <c r="R599" s="1" t="s">
        <v>553</v>
      </c>
      <c r="S599">
        <v>7</v>
      </c>
      <c r="T599">
        <v>13.86</v>
      </c>
      <c r="U599">
        <v>10.5</v>
      </c>
      <c r="V599">
        <v>20.79</v>
      </c>
      <c r="W599" s="1" t="s">
        <v>918</v>
      </c>
      <c r="X599">
        <v>0</v>
      </c>
      <c r="Z599" s="1" t="s">
        <v>908</v>
      </c>
      <c r="AA599" s="1"/>
      <c r="AB599" t="str">
        <f>Special[[#This Row],[服装]]&amp;Special[[#This Row],[名前]]&amp;Special[[#This Row],[レアリティ]]</f>
        <v>スパイ中島猛ICONIC</v>
      </c>
      <c r="AC599">
        <f>IF((A598&amp;L598&amp;M598)&lt;&gt;(Special[[#This Row],[No]]&amp;L599&amp;M599),1,IF(Special[[#This Row],[追加属性]]="",1,0))</f>
        <v>0</v>
      </c>
    </row>
    <row r="600" spans="1:29" x14ac:dyDescent="0.25">
      <c r="A600">
        <f>VLOOKUP(Special[[#This Row],[No用]],SetNo[[No.用]:[vlookup 用]],2,FALSE)</f>
        <v>243</v>
      </c>
      <c r="B600">
        <f>IF(ROW()=2,1,IF(A599&lt;&gt;Special[[#This Row],[No]],1,IF(Special[[#This Row],[枝番用]]=0,B599,B599+1)))</f>
        <v>1</v>
      </c>
      <c r="C600">
        <f>IF(ROW()=2,1,IF(Special[[#This Row],[枝番用]]=1,1,C599+1))</f>
        <v>1</v>
      </c>
      <c r="D600" t="s">
        <v>205</v>
      </c>
      <c r="E600" t="s">
        <v>464</v>
      </c>
      <c r="F600" t="s">
        <v>24</v>
      </c>
      <c r="G600" t="s">
        <v>25</v>
      </c>
      <c r="H600" t="s">
        <v>156</v>
      </c>
      <c r="I600" t="s">
        <v>71</v>
      </c>
      <c r="J600" s="1">
        <v>0</v>
      </c>
      <c r="K600" t="s">
        <v>248</v>
      </c>
      <c r="L600" s="1" t="s">
        <v>191</v>
      </c>
      <c r="M600" s="1" t="s">
        <v>162</v>
      </c>
      <c r="N600">
        <v>12</v>
      </c>
      <c r="O600">
        <v>0</v>
      </c>
      <c r="P600">
        <v>0</v>
      </c>
      <c r="Q600">
        <v>0</v>
      </c>
      <c r="W600" t="s">
        <v>1010</v>
      </c>
      <c r="X600">
        <v>0</v>
      </c>
      <c r="AB600" t="str">
        <f>Special[[#This Row],[服装]]&amp;Special[[#This Row],[名前]]&amp;Special[[#This Row],[レアリティ]]</f>
        <v>ユニフォーム白石優希ICONIC</v>
      </c>
      <c r="AC600">
        <f>IF((A599&amp;L599&amp;M599)&lt;&gt;(Special[[#This Row],[No]]&amp;L600&amp;M600),1,IF(Special[[#This Row],[追加属性]]="",1,0))</f>
        <v>1</v>
      </c>
    </row>
    <row r="601" spans="1:29" x14ac:dyDescent="0.25">
      <c r="A601">
        <f>VLOOKUP(Special[[#This Row],[No用]],SetNo[[No.用]:[vlookup 用]],2,FALSE)</f>
        <v>244</v>
      </c>
      <c r="B601">
        <f>IF(ROW()=2,1,IF(A600&lt;&gt;Special[[#This Row],[No]],1,IF(Special[[#This Row],[枝番用]]=0,B600,B600+1)))</f>
        <v>1</v>
      </c>
      <c r="C601">
        <f>IF(ROW()=2,1,IF(Special[[#This Row],[枝番用]]=1,1,C600+1))</f>
        <v>1</v>
      </c>
      <c r="D601" t="s">
        <v>205</v>
      </c>
      <c r="E601" t="s">
        <v>466</v>
      </c>
      <c r="F601" t="s">
        <v>28</v>
      </c>
      <c r="G601" t="s">
        <v>31</v>
      </c>
      <c r="H601" t="s">
        <v>156</v>
      </c>
      <c r="I601" t="s">
        <v>71</v>
      </c>
      <c r="J601" s="1">
        <v>0</v>
      </c>
      <c r="K601" t="s">
        <v>248</v>
      </c>
      <c r="L601" s="1" t="s">
        <v>191</v>
      </c>
      <c r="M601" s="1" t="s">
        <v>162</v>
      </c>
      <c r="N601">
        <v>13</v>
      </c>
      <c r="O601">
        <v>0</v>
      </c>
      <c r="P601">
        <v>0</v>
      </c>
      <c r="Q601">
        <v>0</v>
      </c>
      <c r="W601" t="s">
        <v>1010</v>
      </c>
      <c r="X601">
        <v>0</v>
      </c>
      <c r="AB601" t="str">
        <f>Special[[#This Row],[服装]]&amp;Special[[#This Row],[名前]]&amp;Special[[#This Row],[レアリティ]]</f>
        <v>ユニフォーム花山一雅ICONIC</v>
      </c>
      <c r="AC601">
        <f>IF((A600&amp;L600&amp;M600)&lt;&gt;(Special[[#This Row],[No]]&amp;L601&amp;M601),1,IF(Special[[#This Row],[追加属性]]="",1,0))</f>
        <v>1</v>
      </c>
    </row>
    <row r="602" spans="1:29" x14ac:dyDescent="0.25">
      <c r="A602">
        <f>VLOOKUP(Special[[#This Row],[No用]],SetNo[[No.用]:[vlookup 用]],2,FALSE)</f>
        <v>245</v>
      </c>
      <c r="B602">
        <f>IF(ROW()=2,1,IF(A601&lt;&gt;Special[[#This Row],[No]],1,IF(Special[[#This Row],[枝番用]]=0,B601,B601+1)))</f>
        <v>1</v>
      </c>
      <c r="C602">
        <f>IF(ROW()=2,1,IF(Special[[#This Row],[枝番用]]=1,1,C601+1))</f>
        <v>1</v>
      </c>
      <c r="D602" t="s">
        <v>205</v>
      </c>
      <c r="E602" t="s">
        <v>468</v>
      </c>
      <c r="F602" t="s">
        <v>28</v>
      </c>
      <c r="G602" t="s">
        <v>26</v>
      </c>
      <c r="H602" t="s">
        <v>156</v>
      </c>
      <c r="I602" t="s">
        <v>71</v>
      </c>
      <c r="J602" s="1">
        <v>0</v>
      </c>
      <c r="K602" t="s">
        <v>248</v>
      </c>
      <c r="L602" s="1" t="s">
        <v>191</v>
      </c>
      <c r="M602" s="1" t="s">
        <v>162</v>
      </c>
      <c r="N602">
        <v>13</v>
      </c>
      <c r="O602">
        <v>0</v>
      </c>
      <c r="P602">
        <v>0</v>
      </c>
      <c r="Q602">
        <v>0</v>
      </c>
      <c r="W602" t="s">
        <v>1010</v>
      </c>
      <c r="X602" s="6">
        <v>0</v>
      </c>
      <c r="AB602" t="str">
        <f>Special[[#This Row],[服装]]&amp;Special[[#This Row],[名前]]&amp;Special[[#This Row],[レアリティ]]</f>
        <v>ユニフォーム鳴子哲平ICONIC</v>
      </c>
      <c r="AC602">
        <f>IF((A601&amp;L601&amp;M601)&lt;&gt;(Special[[#This Row],[No]]&amp;L602&amp;M602),1,IF(Special[[#This Row],[追加属性]]="",1,0))</f>
        <v>1</v>
      </c>
    </row>
    <row r="603" spans="1:29" x14ac:dyDescent="0.25">
      <c r="A603">
        <f>VLOOKUP(Special[[#This Row],[No用]],SetNo[[No.用]:[vlookup 用]],2,FALSE)</f>
        <v>246</v>
      </c>
      <c r="B603">
        <f>IF(ROW()=2,1,IF(A602&lt;&gt;Special[[#This Row],[No]],1,IF(Special[[#This Row],[枝番用]]=0,B602,B602+1)))</f>
        <v>1</v>
      </c>
      <c r="C603">
        <f>IF(ROW()=2,1,IF(Special[[#This Row],[枝番用]]=1,1,C602+1))</f>
        <v>1</v>
      </c>
      <c r="D603" t="s">
        <v>205</v>
      </c>
      <c r="E603" t="s">
        <v>470</v>
      </c>
      <c r="F603" t="s">
        <v>28</v>
      </c>
      <c r="G603" t="s">
        <v>21</v>
      </c>
      <c r="H603" t="s">
        <v>156</v>
      </c>
      <c r="I603" t="s">
        <v>71</v>
      </c>
      <c r="J603">
        <v>1</v>
      </c>
      <c r="K603" t="s">
        <v>248</v>
      </c>
      <c r="L603" s="1" t="s">
        <v>195</v>
      </c>
      <c r="M603" s="1" t="s">
        <v>173</v>
      </c>
      <c r="N603">
        <v>14</v>
      </c>
      <c r="O603">
        <v>0</v>
      </c>
      <c r="P603">
        <v>0</v>
      </c>
      <c r="Q603">
        <v>0</v>
      </c>
      <c r="S603">
        <v>18.75</v>
      </c>
      <c r="T603">
        <v>74.61</v>
      </c>
      <c r="W603" t="s">
        <v>1103</v>
      </c>
      <c r="X603" s="6">
        <v>1</v>
      </c>
      <c r="Z603" s="1" t="s">
        <v>1025</v>
      </c>
      <c r="AB603" t="str">
        <f>Special[[#This Row],[服装]]&amp;Special[[#This Row],[名前]]&amp;Special[[#This Row],[レアリティ]]</f>
        <v>ユニフォーム秋保和光ICONIC</v>
      </c>
      <c r="AC603">
        <f>IF((A602&amp;L602&amp;M602)&lt;&gt;(Special[[#This Row],[No]]&amp;L603&amp;M603),1,IF(Special[[#This Row],[追加属性]]="",1,0))</f>
        <v>1</v>
      </c>
    </row>
    <row r="604" spans="1:29" x14ac:dyDescent="0.25">
      <c r="A604">
        <f>VLOOKUP(Special[[#This Row],[No用]],SetNo[[No.用]:[vlookup 用]],2,FALSE)</f>
        <v>246</v>
      </c>
      <c r="B604">
        <f>IF(ROW()=2,1,IF(A603&lt;&gt;Special[[#This Row],[No]],1,IF(Special[[#This Row],[枝番用]]=0,B603,B603+1)))</f>
        <v>2</v>
      </c>
      <c r="C604">
        <f>IF(ROW()=2,1,IF(Special[[#This Row],[枝番用]]=1,1,C603+1))</f>
        <v>1</v>
      </c>
      <c r="D604" t="s">
        <v>205</v>
      </c>
      <c r="E604" t="s">
        <v>470</v>
      </c>
      <c r="F604" t="s">
        <v>28</v>
      </c>
      <c r="G604" t="s">
        <v>21</v>
      </c>
      <c r="H604" t="s">
        <v>156</v>
      </c>
      <c r="I604" t="s">
        <v>71</v>
      </c>
      <c r="J604">
        <v>1</v>
      </c>
      <c r="K604" t="s">
        <v>248</v>
      </c>
      <c r="L604" s="1" t="s">
        <v>195</v>
      </c>
      <c r="M604" s="1" t="s">
        <v>173</v>
      </c>
      <c r="N604">
        <v>14</v>
      </c>
      <c r="O604">
        <v>0</v>
      </c>
      <c r="P604">
        <v>0</v>
      </c>
      <c r="Q604">
        <v>0</v>
      </c>
      <c r="R604" t="s">
        <v>1098</v>
      </c>
      <c r="S604">
        <v>16.8</v>
      </c>
      <c r="T604">
        <v>58.94</v>
      </c>
      <c r="W604" t="s">
        <v>916</v>
      </c>
      <c r="X604">
        <v>1</v>
      </c>
      <c r="Z604" s="1" t="s">
        <v>1025</v>
      </c>
      <c r="AB604" t="str">
        <f>Special[[#This Row],[服装]]&amp;Special[[#This Row],[名前]]&amp;Special[[#This Row],[レアリティ]]</f>
        <v>ユニフォーム秋保和光ICONIC</v>
      </c>
      <c r="AC604">
        <f>IF((A602&amp;L602&amp;M602)&lt;&gt;(Special[[#This Row],[No]]&amp;L604&amp;M604),1,IF(Special[[#This Row],[追加属性]]="",1,0))</f>
        <v>1</v>
      </c>
    </row>
    <row r="605" spans="1:29" x14ac:dyDescent="0.25">
      <c r="A605">
        <f>VLOOKUP(Special[[#This Row],[No用]],SetNo[[No.用]:[vlookup 用]],2,FALSE)</f>
        <v>247</v>
      </c>
      <c r="B605">
        <f>IF(ROW()=2,1,IF(A604&lt;&gt;Special[[#This Row],[No]],1,IF(Special[[#This Row],[枝番用]]=0,B604,B604+1)))</f>
        <v>1</v>
      </c>
      <c r="C605">
        <f>IF(ROW()=2,1,IF(Special[[#This Row],[枝番用]]=1,1,C604+1))</f>
        <v>1</v>
      </c>
      <c r="D605" t="s">
        <v>205</v>
      </c>
      <c r="E605" t="s">
        <v>472</v>
      </c>
      <c r="F605" t="s">
        <v>28</v>
      </c>
      <c r="G605" t="s">
        <v>26</v>
      </c>
      <c r="H605" t="s">
        <v>156</v>
      </c>
      <c r="I605" t="s">
        <v>71</v>
      </c>
      <c r="J605" s="1">
        <v>0</v>
      </c>
      <c r="K605" t="s">
        <v>248</v>
      </c>
      <c r="L605" s="1" t="s">
        <v>191</v>
      </c>
      <c r="M605" s="1" t="s">
        <v>162</v>
      </c>
      <c r="N605">
        <v>12</v>
      </c>
      <c r="O605">
        <v>0</v>
      </c>
      <c r="P605">
        <v>0</v>
      </c>
      <c r="Q605">
        <v>0</v>
      </c>
      <c r="W605" t="s">
        <v>1010</v>
      </c>
      <c r="X605">
        <v>0</v>
      </c>
      <c r="AB605" t="str">
        <f>Special[[#This Row],[服装]]&amp;Special[[#This Row],[名前]]&amp;Special[[#This Row],[レアリティ]]</f>
        <v>ユニフォーム松島剛ICONIC</v>
      </c>
      <c r="AC605">
        <f>IF((A604&amp;L604&amp;M604)&lt;&gt;(Special[[#This Row],[No]]&amp;L605&amp;M605),1,IF(Special[[#This Row],[追加属性]]="",1,0))</f>
        <v>1</v>
      </c>
    </row>
    <row r="606" spans="1:29" x14ac:dyDescent="0.25">
      <c r="A606">
        <f>VLOOKUP(Special[[#This Row],[No用]],SetNo[[No.用]:[vlookup 用]],2,FALSE)</f>
        <v>248</v>
      </c>
      <c r="B606">
        <f>IF(ROW()=2,1,IF(A605&lt;&gt;Special[[#This Row],[No]],1,IF(Special[[#This Row],[枝番用]]=0,B605,B605+1)))</f>
        <v>1</v>
      </c>
      <c r="C606">
        <f>IF(ROW()=2,1,IF(Special[[#This Row],[枝番用]]=1,1,C605+1))</f>
        <v>1</v>
      </c>
      <c r="D606" s="1" t="s">
        <v>902</v>
      </c>
      <c r="E606" s="1" t="s">
        <v>105</v>
      </c>
      <c r="F606" s="1" t="s">
        <v>73</v>
      </c>
      <c r="G606" s="1" t="s">
        <v>82</v>
      </c>
      <c r="H606" s="1" t="s">
        <v>130</v>
      </c>
      <c r="I606" s="1" t="s">
        <v>71</v>
      </c>
      <c r="J606" s="1">
        <v>0</v>
      </c>
      <c r="K606" t="s">
        <v>248</v>
      </c>
      <c r="L606" s="1" t="s">
        <v>191</v>
      </c>
      <c r="M606" s="1" t="s">
        <v>162</v>
      </c>
      <c r="N606">
        <v>12</v>
      </c>
      <c r="O606">
        <v>0</v>
      </c>
      <c r="P606">
        <v>0</v>
      </c>
      <c r="Q606">
        <v>0</v>
      </c>
      <c r="W606" t="s">
        <v>1010</v>
      </c>
      <c r="X606">
        <v>0</v>
      </c>
      <c r="AB606" t="str">
        <f>Special[[#This Row],[服装]]&amp;Special[[#This Row],[名前]]&amp;Special[[#This Row],[レアリティ]]</f>
        <v>妖松島剛ICONIC</v>
      </c>
      <c r="AC606">
        <f>IF((A605&amp;L605&amp;M605)&lt;&gt;(Special[[#This Row],[No]]&amp;L606&amp;M606),1,IF(Special[[#This Row],[追加属性]]="",1,0))</f>
        <v>1</v>
      </c>
    </row>
    <row r="607" spans="1:29" x14ac:dyDescent="0.25">
      <c r="A607">
        <f>VLOOKUP(Special[[#This Row],[No用]],SetNo[[No.用]:[vlookup 用]],2,FALSE)</f>
        <v>248</v>
      </c>
      <c r="B607">
        <f>IF(ROW()=2,1,IF(A606&lt;&gt;Special[[#This Row],[No]],1,IF(Special[[#This Row],[枝番用]]=0,B606,B606+1)))</f>
        <v>2</v>
      </c>
      <c r="C607">
        <f>IF(ROW()=2,1,IF(Special[[#This Row],[枝番用]]=1,1,C606+1))</f>
        <v>1</v>
      </c>
      <c r="D607" s="1" t="s">
        <v>902</v>
      </c>
      <c r="E607" s="1" t="s">
        <v>105</v>
      </c>
      <c r="F607" s="1" t="s">
        <v>73</v>
      </c>
      <c r="G607" s="1" t="s">
        <v>82</v>
      </c>
      <c r="H607" s="1" t="s">
        <v>130</v>
      </c>
      <c r="I607" s="1" t="s">
        <v>71</v>
      </c>
      <c r="J607">
        <v>1</v>
      </c>
      <c r="K607" t="s">
        <v>248</v>
      </c>
      <c r="L607" s="1" t="s">
        <v>180</v>
      </c>
      <c r="M607" s="1" t="s">
        <v>178</v>
      </c>
      <c r="N607">
        <v>12</v>
      </c>
      <c r="O607">
        <v>0</v>
      </c>
      <c r="P607">
        <v>0</v>
      </c>
      <c r="Q607">
        <v>0</v>
      </c>
      <c r="S607">
        <v>3.35</v>
      </c>
      <c r="T607">
        <v>20.010000000000002</v>
      </c>
      <c r="U607">
        <v>0</v>
      </c>
      <c r="V607">
        <v>0</v>
      </c>
      <c r="W607" s="1" t="s">
        <v>852</v>
      </c>
      <c r="X607">
        <v>1</v>
      </c>
      <c r="AB607" t="str">
        <f>Special[[#This Row],[服装]]&amp;Special[[#This Row],[名前]]&amp;Special[[#This Row],[レアリティ]]</f>
        <v>妖松島剛ICONIC</v>
      </c>
      <c r="AC607">
        <f>IF((A606&amp;L606&amp;M606)&lt;&gt;(Special[[#This Row],[No]]&amp;L607&amp;M607),1,IF(Special[[#This Row],[追加属性]]="",1,0))</f>
        <v>1</v>
      </c>
    </row>
    <row r="608" spans="1:29" x14ac:dyDescent="0.25">
      <c r="A608">
        <f>VLOOKUP(Special[[#This Row],[No用]],SetNo[[No.用]:[vlookup 用]],2,FALSE)</f>
        <v>249</v>
      </c>
      <c r="B608">
        <f>IF(ROW()=2,1,IF(A607&lt;&gt;Special[[#This Row],[No]],1,IF(Special[[#This Row],[枝番用]]=0,B607,B607+1)))</f>
        <v>1</v>
      </c>
      <c r="C608">
        <f>IF(ROW()=2,1,IF(Special[[#This Row],[枝番用]]=1,1,C607+1))</f>
        <v>1</v>
      </c>
      <c r="D608" t="s">
        <v>205</v>
      </c>
      <c r="E608" t="s">
        <v>474</v>
      </c>
      <c r="F608" t="s">
        <v>28</v>
      </c>
      <c r="G608" t="s">
        <v>25</v>
      </c>
      <c r="H608" t="s">
        <v>156</v>
      </c>
      <c r="I608" t="s">
        <v>71</v>
      </c>
      <c r="J608" s="1">
        <v>0</v>
      </c>
      <c r="K608" t="s">
        <v>248</v>
      </c>
      <c r="L608" s="1" t="s">
        <v>191</v>
      </c>
      <c r="M608" s="1" t="s">
        <v>162</v>
      </c>
      <c r="N608">
        <v>14</v>
      </c>
      <c r="O608">
        <v>0</v>
      </c>
      <c r="P608">
        <v>0</v>
      </c>
      <c r="Q608">
        <v>0</v>
      </c>
      <c r="W608" t="s">
        <v>1010</v>
      </c>
      <c r="X608">
        <v>0</v>
      </c>
      <c r="AB608" t="str">
        <f>Special[[#This Row],[服装]]&amp;Special[[#This Row],[名前]]&amp;Special[[#This Row],[レアリティ]]</f>
        <v>ユニフォーム川渡瞬己ICONIC</v>
      </c>
      <c r="AC608">
        <f>IF((A607&amp;L607&amp;M607)&lt;&gt;(Special[[#This Row],[No]]&amp;L608&amp;M608),1,IF(Special[[#This Row],[追加属性]]="",1,0))</f>
        <v>1</v>
      </c>
    </row>
    <row r="609" spans="1:29" x14ac:dyDescent="0.25">
      <c r="A609">
        <f>VLOOKUP(Special[[#This Row],[No用]],SetNo[[No.用]:[vlookup 用]],2,FALSE)</f>
        <v>249</v>
      </c>
      <c r="B609">
        <f>IF(ROW()=2,1,IF(A608&lt;&gt;Special[[#This Row],[No]],1,IF(Special[[#This Row],[枝番用]]=0,B608,B608+1)))</f>
        <v>2</v>
      </c>
      <c r="C609">
        <f>IF(ROW()=2,1,IF(Special[[#This Row],[枝番用]]=1,1,C608+1))</f>
        <v>1</v>
      </c>
      <c r="D609" t="s">
        <v>205</v>
      </c>
      <c r="E609" t="s">
        <v>474</v>
      </c>
      <c r="F609" t="s">
        <v>28</v>
      </c>
      <c r="G609" t="s">
        <v>25</v>
      </c>
      <c r="H609" t="s">
        <v>156</v>
      </c>
      <c r="I609" t="s">
        <v>71</v>
      </c>
      <c r="J609">
        <v>1</v>
      </c>
      <c r="K609" t="s">
        <v>248</v>
      </c>
      <c r="L609" s="1" t="s">
        <v>591</v>
      </c>
      <c r="M609" s="1" t="s">
        <v>224</v>
      </c>
      <c r="N609">
        <v>47</v>
      </c>
      <c r="O609">
        <v>0</v>
      </c>
      <c r="P609">
        <v>57</v>
      </c>
      <c r="Q609">
        <v>0</v>
      </c>
      <c r="S609">
        <v>3.35</v>
      </c>
      <c r="T609">
        <v>33.729999999999997</v>
      </c>
      <c r="U609">
        <v>5</v>
      </c>
      <c r="V609">
        <v>50.08</v>
      </c>
      <c r="W609" t="s">
        <v>863</v>
      </c>
      <c r="X609">
        <v>1</v>
      </c>
      <c r="AB609" t="str">
        <f>Special[[#This Row],[服装]]&amp;Special[[#This Row],[名前]]&amp;Special[[#This Row],[レアリティ]]</f>
        <v>ユニフォーム川渡瞬己ICONIC</v>
      </c>
      <c r="AC609">
        <f>IF((A608&amp;L608&amp;M608)&lt;&gt;(Special[[#This Row],[No]]&amp;L609&amp;M609),1,IF(Special[[#This Row],[追加属性]]="",1,0))</f>
        <v>1</v>
      </c>
    </row>
    <row r="610" spans="1:29" x14ac:dyDescent="0.25">
      <c r="A610">
        <f>VLOOKUP(Special[[#This Row],[No用]],SetNo[[No.用]:[vlookup 用]],2,FALSE)</f>
        <v>250</v>
      </c>
      <c r="B610">
        <f>IF(ROW()=2,1,IF(A609&lt;&gt;Special[[#This Row],[No]],1,IF(Special[[#This Row],[枝番用]]=0,B609,B609+1)))</f>
        <v>1</v>
      </c>
      <c r="C610">
        <f>IF(ROW()=2,1,IF(Special[[#This Row],[枝番用]]=1,1,C609+1))</f>
        <v>1</v>
      </c>
      <c r="D610" s="1" t="s">
        <v>951</v>
      </c>
      <c r="E610" s="1" t="s">
        <v>106</v>
      </c>
      <c r="F610" s="1" t="s">
        <v>73</v>
      </c>
      <c r="G610" s="1" t="s">
        <v>78</v>
      </c>
      <c r="H610" s="1" t="s">
        <v>130</v>
      </c>
      <c r="I610" s="1" t="s">
        <v>71</v>
      </c>
      <c r="J610" s="1">
        <v>0</v>
      </c>
      <c r="K610" t="s">
        <v>248</v>
      </c>
      <c r="L610" s="1" t="s">
        <v>191</v>
      </c>
      <c r="M610" s="1" t="s">
        <v>162</v>
      </c>
      <c r="N610">
        <v>14</v>
      </c>
      <c r="O610">
        <v>0</v>
      </c>
      <c r="P610">
        <v>0</v>
      </c>
      <c r="Q610">
        <v>0</v>
      </c>
      <c r="W610" t="s">
        <v>1010</v>
      </c>
      <c r="X610">
        <v>0</v>
      </c>
      <c r="AB610" t="str">
        <f>Special[[#This Row],[服装]]&amp;Special[[#This Row],[名前]]&amp;Special[[#This Row],[レアリティ]]</f>
        <v>サバゲ2川渡瞬己ICONIC</v>
      </c>
      <c r="AC610">
        <f>IF((A609&amp;L609&amp;M609)&lt;&gt;(Special[[#This Row],[No]]&amp;L610&amp;M610),1,IF(Special[[#This Row],[追加属性]]="",1,0))</f>
        <v>1</v>
      </c>
    </row>
    <row r="611" spans="1:29" x14ac:dyDescent="0.25">
      <c r="A611">
        <f>VLOOKUP(Special[[#This Row],[No用]],SetNo[[No.用]:[vlookup 用]],2,FALSE)</f>
        <v>250</v>
      </c>
      <c r="B611">
        <f>IF(ROW()=2,1,IF(A610&lt;&gt;Special[[#This Row],[No]],1,IF(Special[[#This Row],[枝番用]]=0,B610,B610+1)))</f>
        <v>2</v>
      </c>
      <c r="C611">
        <f>IF(ROW()=2,1,IF(Special[[#This Row],[枝番用]]=1,1,C610+1))</f>
        <v>1</v>
      </c>
      <c r="D611" s="1" t="s">
        <v>951</v>
      </c>
      <c r="E611" s="1" t="s">
        <v>106</v>
      </c>
      <c r="F611" s="1" t="s">
        <v>73</v>
      </c>
      <c r="G611" s="1" t="s">
        <v>78</v>
      </c>
      <c r="H611" s="1" t="s">
        <v>130</v>
      </c>
      <c r="I611" s="1" t="s">
        <v>71</v>
      </c>
      <c r="J611">
        <v>1</v>
      </c>
      <c r="K611" t="s">
        <v>248</v>
      </c>
      <c r="L611" s="1" t="s">
        <v>591</v>
      </c>
      <c r="M611" s="1" t="s">
        <v>224</v>
      </c>
      <c r="N611">
        <v>47</v>
      </c>
      <c r="O611">
        <v>0</v>
      </c>
      <c r="P611">
        <v>57</v>
      </c>
      <c r="Q611">
        <v>0</v>
      </c>
      <c r="S611">
        <v>3.35</v>
      </c>
      <c r="T611">
        <v>33.729999999999997</v>
      </c>
      <c r="U611">
        <v>5</v>
      </c>
      <c r="V611">
        <v>50.08</v>
      </c>
      <c r="W611" t="s">
        <v>863</v>
      </c>
      <c r="X611">
        <v>1</v>
      </c>
      <c r="AB611" t="str">
        <f>Special[[#This Row],[服装]]&amp;Special[[#This Row],[名前]]&amp;Special[[#This Row],[レアリティ]]</f>
        <v>サバゲ2川渡瞬己ICONIC</v>
      </c>
      <c r="AC611">
        <f>IF((A610&amp;L610&amp;M610)&lt;&gt;(Special[[#This Row],[No]]&amp;L611&amp;M611),1,IF(Special[[#This Row],[追加属性]]="",1,0))</f>
        <v>1</v>
      </c>
    </row>
    <row r="612" spans="1:29" x14ac:dyDescent="0.25">
      <c r="A612">
        <f>VLOOKUP(Special[[#This Row],[No用]],SetNo[[No.用]:[vlookup 用]],2,FALSE)</f>
        <v>251</v>
      </c>
      <c r="B612">
        <f>IF(ROW()=2,1,IF(A611&lt;&gt;Special[[#This Row],[No]],1,IF(Special[[#This Row],[枝番用]]=0,B611,B611+1)))</f>
        <v>1</v>
      </c>
      <c r="C612">
        <f>IF(ROW()=2,1,IF(Special[[#This Row],[枝番用]]=1,1,C611+1))</f>
        <v>1</v>
      </c>
      <c r="D612" t="s">
        <v>108</v>
      </c>
      <c r="E612" t="s">
        <v>109</v>
      </c>
      <c r="F612" t="s">
        <v>73</v>
      </c>
      <c r="G612" t="s">
        <v>78</v>
      </c>
      <c r="H612" t="s">
        <v>118</v>
      </c>
      <c r="I612" t="s">
        <v>71</v>
      </c>
      <c r="J612" s="1">
        <v>0</v>
      </c>
      <c r="K612" t="s">
        <v>248</v>
      </c>
      <c r="L612" s="1" t="s">
        <v>191</v>
      </c>
      <c r="M612" s="1" t="s">
        <v>162</v>
      </c>
      <c r="N612">
        <v>13</v>
      </c>
      <c r="O612">
        <v>0</v>
      </c>
      <c r="P612">
        <v>0</v>
      </c>
      <c r="Q612">
        <v>0</v>
      </c>
      <c r="W612" t="s">
        <v>1010</v>
      </c>
      <c r="X612">
        <v>0</v>
      </c>
      <c r="AB612" t="str">
        <f>Special[[#This Row],[服装]]&amp;Special[[#This Row],[名前]]&amp;Special[[#This Row],[レアリティ]]</f>
        <v>ユニフォーム牛島若利ICONIC</v>
      </c>
      <c r="AC612">
        <f>IF((A611&amp;L611&amp;M611)&lt;&gt;(Special[[#This Row],[No]]&amp;L612&amp;M612),1,IF(Special[[#This Row],[追加属性]]="",1,0))</f>
        <v>1</v>
      </c>
    </row>
    <row r="613" spans="1:29" x14ac:dyDescent="0.25">
      <c r="A613">
        <f>VLOOKUP(Special[[#This Row],[No用]],SetNo[[No.用]:[vlookup 用]],2,FALSE)</f>
        <v>252</v>
      </c>
      <c r="B613">
        <f>IF(ROW()=2,1,IF(A612&lt;&gt;Special[[#This Row],[No]],1,IF(Special[[#This Row],[枝番用]]=0,B612,B612+1)))</f>
        <v>1</v>
      </c>
      <c r="C613">
        <f>IF(ROW()=2,1,IF(Special[[#This Row],[枝番用]]=1,1,C612+1))</f>
        <v>1</v>
      </c>
      <c r="D613" t="s">
        <v>116</v>
      </c>
      <c r="E613" t="s">
        <v>109</v>
      </c>
      <c r="F613" t="s">
        <v>90</v>
      </c>
      <c r="G613" t="s">
        <v>78</v>
      </c>
      <c r="H613" t="s">
        <v>118</v>
      </c>
      <c r="I613" t="s">
        <v>71</v>
      </c>
      <c r="J613" s="1">
        <v>0</v>
      </c>
      <c r="K613" t="s">
        <v>248</v>
      </c>
      <c r="L613" s="1" t="s">
        <v>191</v>
      </c>
      <c r="M613" s="1" t="s">
        <v>162</v>
      </c>
      <c r="N613">
        <v>13</v>
      </c>
      <c r="O613">
        <v>0</v>
      </c>
      <c r="P613">
        <v>0</v>
      </c>
      <c r="Q613">
        <v>0</v>
      </c>
      <c r="W613" t="s">
        <v>1010</v>
      </c>
      <c r="X613">
        <v>0</v>
      </c>
      <c r="AB613" t="str">
        <f>Special[[#This Row],[服装]]&amp;Special[[#This Row],[名前]]&amp;Special[[#This Row],[レアリティ]]</f>
        <v>水着牛島若利ICONIC</v>
      </c>
      <c r="AC613">
        <f>IF((A612&amp;L612&amp;M612)&lt;&gt;(Special[[#This Row],[No]]&amp;L613&amp;M613),1,IF(Special[[#This Row],[追加属性]]="",1,0))</f>
        <v>1</v>
      </c>
    </row>
    <row r="614" spans="1:29" x14ac:dyDescent="0.25">
      <c r="A614">
        <f>VLOOKUP(Special[[#This Row],[No用]],SetNo[[No.用]:[vlookup 用]],2,FALSE)</f>
        <v>252</v>
      </c>
      <c r="B614">
        <f>IF(ROW()=2,1,IF(A613&lt;&gt;Special[[#This Row],[No]],1,IF(Special[[#This Row],[枝番用]]=0,B613,B613+1)))</f>
        <v>2</v>
      </c>
      <c r="C614">
        <f>IF(ROW()=2,1,IF(Special[[#This Row],[枝番用]]=1,1,C613+1))</f>
        <v>1</v>
      </c>
      <c r="D614" t="s">
        <v>116</v>
      </c>
      <c r="E614" t="s">
        <v>109</v>
      </c>
      <c r="F614" t="s">
        <v>90</v>
      </c>
      <c r="G614" t="s">
        <v>78</v>
      </c>
      <c r="H614" t="s">
        <v>118</v>
      </c>
      <c r="I614" t="s">
        <v>71</v>
      </c>
      <c r="J614">
        <v>1</v>
      </c>
      <c r="K614" t="s">
        <v>248</v>
      </c>
      <c r="L614" s="1" t="s">
        <v>553</v>
      </c>
      <c r="M614" s="1" t="s">
        <v>224</v>
      </c>
      <c r="N614">
        <v>51</v>
      </c>
      <c r="O614">
        <v>0</v>
      </c>
      <c r="P614">
        <v>61</v>
      </c>
      <c r="Q614">
        <v>0</v>
      </c>
      <c r="S614" s="13">
        <v>10</v>
      </c>
      <c r="T614" s="13">
        <v>19.8</v>
      </c>
      <c r="U614" s="13">
        <v>15</v>
      </c>
      <c r="V614" s="13">
        <v>29.7</v>
      </c>
      <c r="W614" s="14" t="s">
        <v>1205</v>
      </c>
      <c r="X614" s="13">
        <v>0</v>
      </c>
      <c r="Y614" s="13"/>
      <c r="AB614" t="str">
        <f>Special[[#This Row],[服装]]&amp;Special[[#This Row],[名前]]&amp;Special[[#This Row],[レアリティ]]</f>
        <v>水着牛島若利ICONIC</v>
      </c>
      <c r="AC614">
        <f>IF((A613&amp;L613&amp;M613)&lt;&gt;(Special[[#This Row],[No]]&amp;L614&amp;M614),1,IF(Special[[#This Row],[追加属性]]="",1,0))</f>
        <v>1</v>
      </c>
    </row>
    <row r="615" spans="1:29" x14ac:dyDescent="0.25">
      <c r="A615">
        <f>VLOOKUP(Special[[#This Row],[No用]],SetNo[[No.用]:[vlookup 用]],2,FALSE)</f>
        <v>253</v>
      </c>
      <c r="B615">
        <f>IF(ROW()=2,1,IF(A614&lt;&gt;Special[[#This Row],[No]],1,IF(Special[[#This Row],[枝番用]]=0,B614,B614+1)))</f>
        <v>1</v>
      </c>
      <c r="C615">
        <f>IF(ROW()=2,1,IF(Special[[#This Row],[枝番用]]=1,1,C614+1))</f>
        <v>1</v>
      </c>
      <c r="D615" s="1" t="s">
        <v>589</v>
      </c>
      <c r="E615" t="s">
        <v>109</v>
      </c>
      <c r="F615" s="1" t="s">
        <v>77</v>
      </c>
      <c r="G615" t="s">
        <v>78</v>
      </c>
      <c r="H615" t="s">
        <v>118</v>
      </c>
      <c r="I615" t="s">
        <v>71</v>
      </c>
      <c r="J615" s="1">
        <v>0</v>
      </c>
      <c r="K615" t="s">
        <v>248</v>
      </c>
      <c r="L615" s="1" t="s">
        <v>191</v>
      </c>
      <c r="M615" s="1" t="s">
        <v>162</v>
      </c>
      <c r="N615">
        <v>13</v>
      </c>
      <c r="O615">
        <v>0</v>
      </c>
      <c r="P615">
        <v>0</v>
      </c>
      <c r="Q615">
        <v>0</v>
      </c>
      <c r="W615" t="s">
        <v>1010</v>
      </c>
      <c r="X615">
        <v>0</v>
      </c>
      <c r="AB615" t="str">
        <f>Special[[#This Row],[服装]]&amp;Special[[#This Row],[名前]]&amp;Special[[#This Row],[レアリティ]]</f>
        <v>新年牛島若利ICONIC</v>
      </c>
      <c r="AC615">
        <f>IF((A614&amp;L614&amp;M614)&lt;&gt;(Special[[#This Row],[No]]&amp;L615&amp;M615),1,IF(Special[[#This Row],[追加属性]]="",1,0))</f>
        <v>1</v>
      </c>
    </row>
    <row r="616" spans="1:29" x14ac:dyDescent="0.25">
      <c r="A616">
        <f>VLOOKUP(Special[[#This Row],[No用]],SetNo[[No.用]:[vlookup 用]],2,FALSE)</f>
        <v>253</v>
      </c>
      <c r="B616">
        <f>IF(ROW()=2,1,IF(A615&lt;&gt;Special[[#This Row],[No]],1,IF(Special[[#This Row],[枝番用]]=0,B615,B615+1)))</f>
        <v>2</v>
      </c>
      <c r="C616">
        <f>IF(ROW()=2,1,IF(Special[[#This Row],[枝番用]]=1,1,C615+1))</f>
        <v>1</v>
      </c>
      <c r="D616" s="1" t="s">
        <v>589</v>
      </c>
      <c r="E616" t="s">
        <v>109</v>
      </c>
      <c r="F616" s="1" t="s">
        <v>77</v>
      </c>
      <c r="G616" t="s">
        <v>78</v>
      </c>
      <c r="H616" t="s">
        <v>118</v>
      </c>
      <c r="I616" t="s">
        <v>71</v>
      </c>
      <c r="J616">
        <v>1</v>
      </c>
      <c r="K616" t="s">
        <v>248</v>
      </c>
      <c r="L616" s="1" t="s">
        <v>591</v>
      </c>
      <c r="M616" s="1" t="s">
        <v>224</v>
      </c>
      <c r="N616">
        <v>48</v>
      </c>
      <c r="O616">
        <v>0</v>
      </c>
      <c r="P616">
        <v>58</v>
      </c>
      <c r="Q616">
        <v>0</v>
      </c>
      <c r="S616">
        <v>4.2</v>
      </c>
      <c r="T616">
        <v>25.76</v>
      </c>
      <c r="U616">
        <v>5.8</v>
      </c>
      <c r="V616">
        <v>35.200000000000003</v>
      </c>
      <c r="W616" s="1" t="s">
        <v>865</v>
      </c>
      <c r="X616">
        <v>2</v>
      </c>
      <c r="AA616" s="1" t="s">
        <v>1334</v>
      </c>
      <c r="AB616" t="str">
        <f>Special[[#This Row],[服装]]&amp;Special[[#This Row],[名前]]&amp;Special[[#This Row],[レアリティ]]</f>
        <v>新年牛島若利ICONIC</v>
      </c>
      <c r="AC616">
        <f>IF((A615&amp;L615&amp;M615)&lt;&gt;(Special[[#This Row],[No]]&amp;L616&amp;M616),1,IF(Special[[#This Row],[追加属性]]="",1,0))</f>
        <v>1</v>
      </c>
    </row>
    <row r="617" spans="1:29" x14ac:dyDescent="0.25">
      <c r="A617">
        <f>VLOOKUP(Special[[#This Row],[No用]],SetNo[[No.用]:[vlookup 用]],2,FALSE)</f>
        <v>254</v>
      </c>
      <c r="B617">
        <f>IF(ROW()=2,1,IF(A616&lt;&gt;Special[[#This Row],[No]],1,IF(Special[[#This Row],[枝番用]]=0,B616,B616+1)))</f>
        <v>1</v>
      </c>
      <c r="C617">
        <f>IF(ROW()=2,1,IF(Special[[#This Row],[枝番用]]=1,1,C616+1))</f>
        <v>1</v>
      </c>
      <c r="D617" s="1" t="s">
        <v>149</v>
      </c>
      <c r="E617" s="1" t="s">
        <v>109</v>
      </c>
      <c r="F617" s="1" t="s">
        <v>73</v>
      </c>
      <c r="G617" s="1" t="s">
        <v>78</v>
      </c>
      <c r="H617" s="1" t="s">
        <v>118</v>
      </c>
      <c r="I617" s="1" t="s">
        <v>71</v>
      </c>
      <c r="J617" s="1">
        <v>0</v>
      </c>
      <c r="K617" t="s">
        <v>248</v>
      </c>
      <c r="L617" s="1" t="s">
        <v>191</v>
      </c>
      <c r="M617" s="1" t="s">
        <v>162</v>
      </c>
      <c r="N617">
        <v>13</v>
      </c>
      <c r="O617">
        <v>0</v>
      </c>
      <c r="P617">
        <v>0</v>
      </c>
      <c r="Q617">
        <v>0</v>
      </c>
      <c r="W617" t="s">
        <v>1010</v>
      </c>
      <c r="X617">
        <v>0</v>
      </c>
      <c r="AB617" t="str">
        <f>Special[[#This Row],[服装]]&amp;Special[[#This Row],[名前]]&amp;Special[[#This Row],[レアリティ]]</f>
        <v>制服牛島若利ICONIC</v>
      </c>
      <c r="AC617">
        <f>IF((A616&amp;L616&amp;M616)&lt;&gt;(Special[[#This Row],[No]]&amp;L617&amp;M617),1,IF(Special[[#This Row],[追加属性]]="",1,0))</f>
        <v>1</v>
      </c>
    </row>
    <row r="618" spans="1:29" x14ac:dyDescent="0.25">
      <c r="A618">
        <f>VLOOKUP(Special[[#This Row],[No用]],SetNo[[No.用]:[vlookup 用]],2,FALSE)</f>
        <v>254</v>
      </c>
      <c r="B618">
        <f>IF(ROW()=2,1,IF(A617&lt;&gt;Special[[#This Row],[No]],1,IF(Special[[#This Row],[枝番用]]=0,B617,B617+1)))</f>
        <v>2</v>
      </c>
      <c r="C618">
        <f>IF(ROW()=2,1,IF(Special[[#This Row],[枝番用]]=1,1,C617+1))</f>
        <v>1</v>
      </c>
      <c r="D618" s="1" t="s">
        <v>149</v>
      </c>
      <c r="E618" s="1" t="s">
        <v>109</v>
      </c>
      <c r="F618" s="1" t="s">
        <v>73</v>
      </c>
      <c r="G618" s="1" t="s">
        <v>78</v>
      </c>
      <c r="H618" s="1" t="s">
        <v>118</v>
      </c>
      <c r="I618" s="1" t="s">
        <v>71</v>
      </c>
      <c r="J618">
        <v>1</v>
      </c>
      <c r="K618" t="s">
        <v>248</v>
      </c>
      <c r="L618" s="1" t="s">
        <v>180</v>
      </c>
      <c r="M618" s="1" t="s">
        <v>178</v>
      </c>
      <c r="N618">
        <v>16</v>
      </c>
      <c r="O618">
        <v>0</v>
      </c>
      <c r="P618">
        <v>0</v>
      </c>
      <c r="Q618">
        <v>0</v>
      </c>
      <c r="S618">
        <v>3.35</v>
      </c>
      <c r="T618">
        <v>20.010000000000002</v>
      </c>
      <c r="U618">
        <v>0</v>
      </c>
      <c r="V618">
        <v>0</v>
      </c>
      <c r="W618" s="1" t="s">
        <v>852</v>
      </c>
      <c r="X618">
        <v>1</v>
      </c>
      <c r="AB618" t="str">
        <f>Special[[#This Row],[服装]]&amp;Special[[#This Row],[名前]]&amp;Special[[#This Row],[レアリティ]]</f>
        <v>制服牛島若利ICONIC</v>
      </c>
      <c r="AC618">
        <f>IF((A617&amp;L617&amp;M617)&lt;&gt;(Special[[#This Row],[No]]&amp;L618&amp;M618),1,IF(Special[[#This Row],[追加属性]]="",1,0))</f>
        <v>1</v>
      </c>
    </row>
    <row r="619" spans="1:29" x14ac:dyDescent="0.25">
      <c r="A619">
        <f>VLOOKUP(Special[[#This Row],[No用]],SetNo[[No.用]:[vlookup 用]],2,FALSE)</f>
        <v>254</v>
      </c>
      <c r="B619">
        <f>IF(ROW()=2,1,IF(A618&lt;&gt;Special[[#This Row],[No]],1,IF(Special[[#This Row],[枝番用]]=0,B618,B618+1)))</f>
        <v>3</v>
      </c>
      <c r="C619">
        <f>IF(ROW()=2,1,IF(Special[[#This Row],[枝番用]]=1,1,C618+1))</f>
        <v>1</v>
      </c>
      <c r="D619" s="1" t="s">
        <v>149</v>
      </c>
      <c r="E619" s="1" t="s">
        <v>109</v>
      </c>
      <c r="F619" s="1" t="s">
        <v>73</v>
      </c>
      <c r="G619" s="1" t="s">
        <v>78</v>
      </c>
      <c r="H619" s="1" t="s">
        <v>118</v>
      </c>
      <c r="I619" s="1" t="s">
        <v>71</v>
      </c>
      <c r="J619">
        <v>1</v>
      </c>
      <c r="K619" t="s">
        <v>248</v>
      </c>
      <c r="L619" s="1" t="s">
        <v>591</v>
      </c>
      <c r="M619" s="1" t="s">
        <v>224</v>
      </c>
      <c r="N619">
        <v>48</v>
      </c>
      <c r="O619">
        <v>0</v>
      </c>
      <c r="P619">
        <v>58</v>
      </c>
      <c r="Q619">
        <v>0</v>
      </c>
      <c r="S619">
        <v>4.2</v>
      </c>
      <c r="T619">
        <v>25.76</v>
      </c>
      <c r="U619">
        <v>5.8</v>
      </c>
      <c r="V619">
        <v>35.200000000000003</v>
      </c>
      <c r="W619" s="1" t="s">
        <v>865</v>
      </c>
      <c r="X619">
        <v>2</v>
      </c>
      <c r="AA619" s="1" t="s">
        <v>1334</v>
      </c>
      <c r="AB619" t="str">
        <f>Special[[#This Row],[服装]]&amp;Special[[#This Row],[名前]]&amp;Special[[#This Row],[レアリティ]]</f>
        <v>制服牛島若利ICONIC</v>
      </c>
      <c r="AC619">
        <f>IF((A618&amp;L618&amp;M618)&lt;&gt;(Special[[#This Row],[No]]&amp;L619&amp;M619),1,IF(Special[[#This Row],[追加属性]]="",1,0))</f>
        <v>1</v>
      </c>
    </row>
    <row r="620" spans="1:29" x14ac:dyDescent="0.25">
      <c r="A620">
        <f>VLOOKUP(Special[[#This Row],[No用]],SetNo[[No.用]:[vlookup 用]],2,FALSE)</f>
        <v>255</v>
      </c>
      <c r="B620">
        <f>IF(ROW()=2,1,IF(A619&lt;&gt;Special[[#This Row],[No]],1,IF(Special[[#This Row],[枝番用]]=0,B619,B619+1)))</f>
        <v>1</v>
      </c>
      <c r="C620">
        <f>IF(ROW()=2,1,IF(Special[[#This Row],[枝番用]]=1,1,C619+1))</f>
        <v>1</v>
      </c>
      <c r="D620" s="1" t="s">
        <v>759</v>
      </c>
      <c r="E620" s="1" t="s">
        <v>109</v>
      </c>
      <c r="F620" s="1" t="s">
        <v>90</v>
      </c>
      <c r="G620" s="1" t="s">
        <v>78</v>
      </c>
      <c r="H620" s="1" t="s">
        <v>118</v>
      </c>
      <c r="I620" s="1" t="s">
        <v>71</v>
      </c>
      <c r="J620" s="1">
        <v>0</v>
      </c>
      <c r="K620" t="s">
        <v>248</v>
      </c>
      <c r="L620" s="1" t="s">
        <v>191</v>
      </c>
      <c r="M620" s="1" t="s">
        <v>162</v>
      </c>
      <c r="N620">
        <v>13</v>
      </c>
      <c r="O620">
        <v>0</v>
      </c>
      <c r="P620">
        <v>0</v>
      </c>
      <c r="Q620">
        <v>0</v>
      </c>
      <c r="W620" t="s">
        <v>1010</v>
      </c>
      <c r="X620">
        <v>0</v>
      </c>
      <c r="AB620" t="str">
        <f>Special[[#This Row],[服装]]&amp;Special[[#This Row],[名前]]&amp;Special[[#This Row],[レアリティ]]</f>
        <v>文化祭2牛島若利ICONIC</v>
      </c>
      <c r="AC620">
        <f>IF((A619&amp;L619&amp;M619)&lt;&gt;(Special[[#This Row],[No]]&amp;L620&amp;M620),1,IF(Special[[#This Row],[追加属性]]="",1,0))</f>
        <v>1</v>
      </c>
    </row>
    <row r="621" spans="1:29" x14ac:dyDescent="0.25">
      <c r="A621">
        <f>VLOOKUP(Special[[#This Row],[No用]],SetNo[[No.用]:[vlookup 用]],2,FALSE)</f>
        <v>255</v>
      </c>
      <c r="B621">
        <f>IF(ROW()=2,1,IF(A620&lt;&gt;Special[[#This Row],[No]],1,IF(Special[[#This Row],[枝番用]]=0,B620,B620+1)))</f>
        <v>2</v>
      </c>
      <c r="C621">
        <f>IF(ROW()=2,1,IF(Special[[#This Row],[枝番用]]=1,1,C620+1))</f>
        <v>1</v>
      </c>
      <c r="D621" s="1" t="s">
        <v>759</v>
      </c>
      <c r="E621" s="1" t="s">
        <v>109</v>
      </c>
      <c r="F621" s="1" t="s">
        <v>90</v>
      </c>
      <c r="G621" s="1" t="s">
        <v>78</v>
      </c>
      <c r="H621" s="1" t="s">
        <v>118</v>
      </c>
      <c r="I621" s="1" t="s">
        <v>71</v>
      </c>
      <c r="J621">
        <v>1</v>
      </c>
      <c r="K621" t="s">
        <v>248</v>
      </c>
      <c r="L621" s="1" t="s">
        <v>180</v>
      </c>
      <c r="M621" s="1" t="s">
        <v>224</v>
      </c>
      <c r="N621">
        <v>48</v>
      </c>
      <c r="O621">
        <v>0</v>
      </c>
      <c r="P621">
        <v>58</v>
      </c>
      <c r="Q621">
        <v>0</v>
      </c>
      <c r="S621">
        <v>3.35</v>
      </c>
      <c r="T621">
        <v>20.010000000000002</v>
      </c>
      <c r="U621">
        <v>5</v>
      </c>
      <c r="V621">
        <v>30.48</v>
      </c>
      <c r="W621" s="1" t="s">
        <v>851</v>
      </c>
      <c r="X621">
        <v>1</v>
      </c>
      <c r="AA621" s="1" t="s">
        <v>1329</v>
      </c>
      <c r="AB621" t="str">
        <f>Special[[#This Row],[服装]]&amp;Special[[#This Row],[名前]]&amp;Special[[#This Row],[レアリティ]]</f>
        <v>文化祭2牛島若利ICONIC</v>
      </c>
      <c r="AC621">
        <f>IF((A620&amp;L620&amp;M620)&lt;&gt;(Special[[#This Row],[No]]&amp;L621&amp;M621),1,IF(Special[[#This Row],[追加属性]]="",1,0))</f>
        <v>1</v>
      </c>
    </row>
    <row r="622" spans="1:29" x14ac:dyDescent="0.25">
      <c r="A622">
        <f>VLOOKUP(Special[[#This Row],[No用]],SetNo[[No.用]:[vlookup 用]],2,FALSE)</f>
        <v>255</v>
      </c>
      <c r="B622">
        <f>IF(ROW()=2,1,IF(A621&lt;&gt;Special[[#This Row],[No]],1,IF(Special[[#This Row],[枝番用]]=0,B621,B621+1)))</f>
        <v>2</v>
      </c>
      <c r="C622">
        <f>IF(ROW()=2,1,IF(Special[[#This Row],[枝番用]]=1,1,C621+1))</f>
        <v>2</v>
      </c>
      <c r="D622" s="1" t="s">
        <v>759</v>
      </c>
      <c r="E622" s="1" t="s">
        <v>109</v>
      </c>
      <c r="F622" s="1" t="s">
        <v>90</v>
      </c>
      <c r="G622" s="1" t="s">
        <v>78</v>
      </c>
      <c r="H622" s="1" t="s">
        <v>118</v>
      </c>
      <c r="I622" s="1" t="s">
        <v>71</v>
      </c>
      <c r="J622">
        <v>1</v>
      </c>
      <c r="K622" t="s">
        <v>248</v>
      </c>
      <c r="L622" s="1" t="s">
        <v>180</v>
      </c>
      <c r="M622" s="1" t="s">
        <v>224</v>
      </c>
      <c r="N622">
        <v>48</v>
      </c>
      <c r="O622">
        <v>0</v>
      </c>
      <c r="P622">
        <v>58</v>
      </c>
      <c r="Q622">
        <v>0</v>
      </c>
      <c r="R622" s="1" t="s">
        <v>706</v>
      </c>
      <c r="S622">
        <v>3.35</v>
      </c>
      <c r="T622">
        <v>20.010000000000002</v>
      </c>
      <c r="U622">
        <v>5</v>
      </c>
      <c r="V622">
        <v>30.48</v>
      </c>
      <c r="W622" s="1" t="s">
        <v>849</v>
      </c>
      <c r="X622">
        <v>1</v>
      </c>
      <c r="AA622" s="1" t="s">
        <v>1329</v>
      </c>
      <c r="AB622" t="str">
        <f>Special[[#This Row],[服装]]&amp;Special[[#This Row],[名前]]&amp;Special[[#This Row],[レアリティ]]</f>
        <v>文化祭2牛島若利ICONIC</v>
      </c>
      <c r="AC622">
        <f>IF((A621&amp;L621&amp;M621)&lt;&gt;(Special[[#This Row],[No]]&amp;L622&amp;M622),1,IF(Special[[#This Row],[追加属性]]="",1,0))</f>
        <v>0</v>
      </c>
    </row>
    <row r="623" spans="1:29" x14ac:dyDescent="0.25">
      <c r="A623">
        <f>VLOOKUP(Special[[#This Row],[No用]],SetNo[[No.用]:[vlookup 用]],2,FALSE)</f>
        <v>256</v>
      </c>
      <c r="B623">
        <f>IF(ROW()=2,1,IF(A622&lt;&gt;Special[[#This Row],[No]],1,IF(Special[[#This Row],[枝番用]]=0,B622,B622+1)))</f>
        <v>1</v>
      </c>
      <c r="C623">
        <f>IF(ROW()=2,1,IF(Special[[#This Row],[枝番用]]=1,1,C622+1))</f>
        <v>1</v>
      </c>
      <c r="D623" s="1" t="s">
        <v>902</v>
      </c>
      <c r="E623" s="1" t="s">
        <v>109</v>
      </c>
      <c r="F623" s="1" t="s">
        <v>77</v>
      </c>
      <c r="G623" s="1" t="s">
        <v>78</v>
      </c>
      <c r="H623" s="1" t="s">
        <v>118</v>
      </c>
      <c r="I623" s="1" t="s">
        <v>71</v>
      </c>
      <c r="J623" s="1">
        <v>0</v>
      </c>
      <c r="K623" t="s">
        <v>248</v>
      </c>
      <c r="L623" s="1" t="s">
        <v>191</v>
      </c>
      <c r="M623" s="1" t="s">
        <v>162</v>
      </c>
      <c r="N623">
        <v>13</v>
      </c>
      <c r="O623">
        <v>0</v>
      </c>
      <c r="P623">
        <v>0</v>
      </c>
      <c r="Q623">
        <v>0</v>
      </c>
      <c r="W623" t="s">
        <v>1010</v>
      </c>
      <c r="X623">
        <v>0</v>
      </c>
      <c r="AB623" t="str">
        <f>Special[[#This Row],[服装]]&amp;Special[[#This Row],[名前]]&amp;Special[[#This Row],[レアリティ]]</f>
        <v>妖牛島若利ICONIC</v>
      </c>
      <c r="AC623">
        <f>IF((A622&amp;L622&amp;M622)&lt;&gt;(Special[[#This Row],[No]]&amp;L623&amp;M623),1,IF(Special[[#This Row],[追加属性]]="",1,0))</f>
        <v>1</v>
      </c>
    </row>
    <row r="624" spans="1:29" x14ac:dyDescent="0.25">
      <c r="A624">
        <f>VLOOKUP(Special[[#This Row],[No用]],SetNo[[No.用]:[vlookup 用]],2,FALSE)</f>
        <v>256</v>
      </c>
      <c r="B624">
        <f>IF(ROW()=2,1,IF(A623&lt;&gt;Special[[#This Row],[No]],1,IF(Special[[#This Row],[枝番用]]=0,B623,B623+1)))</f>
        <v>2</v>
      </c>
      <c r="C624">
        <f>IF(ROW()=2,1,IF(Special[[#This Row],[枝番用]]=1,1,C623+1))</f>
        <v>1</v>
      </c>
      <c r="D624" s="1" t="s">
        <v>902</v>
      </c>
      <c r="E624" s="1" t="s">
        <v>109</v>
      </c>
      <c r="F624" s="1" t="s">
        <v>77</v>
      </c>
      <c r="G624" s="1" t="s">
        <v>78</v>
      </c>
      <c r="H624" s="1" t="s">
        <v>118</v>
      </c>
      <c r="I624" s="1" t="s">
        <v>71</v>
      </c>
      <c r="J624">
        <v>1</v>
      </c>
      <c r="K624" t="s">
        <v>248</v>
      </c>
      <c r="L624" s="1" t="s">
        <v>180</v>
      </c>
      <c r="M624" s="1" t="s">
        <v>224</v>
      </c>
      <c r="N624">
        <v>48</v>
      </c>
      <c r="O624">
        <v>0</v>
      </c>
      <c r="P624">
        <v>58</v>
      </c>
      <c r="Q624">
        <v>0</v>
      </c>
      <c r="S624">
        <v>4.2</v>
      </c>
      <c r="T624">
        <v>25.76</v>
      </c>
      <c r="U624">
        <v>5.8</v>
      </c>
      <c r="V624">
        <v>35.200000000000003</v>
      </c>
      <c r="W624" s="1" t="s">
        <v>852</v>
      </c>
      <c r="X624">
        <v>1</v>
      </c>
      <c r="AA624" s="1" t="s">
        <v>1338</v>
      </c>
      <c r="AB624" t="str">
        <f>Special[[#This Row],[服装]]&amp;Special[[#This Row],[名前]]&amp;Special[[#This Row],[レアリティ]]</f>
        <v>妖牛島若利ICONIC</v>
      </c>
      <c r="AC624">
        <f>IF((A623&amp;L623&amp;M623)&lt;&gt;(Special[[#This Row],[No]]&amp;L624&amp;M624),1,IF(Special[[#This Row],[追加属性]]="",1,0))</f>
        <v>1</v>
      </c>
    </row>
    <row r="625" spans="1:29" x14ac:dyDescent="0.25">
      <c r="A625">
        <f>VLOOKUP(Special[[#This Row],[No用]],SetNo[[No.用]:[vlookup 用]],2,FALSE)</f>
        <v>256</v>
      </c>
      <c r="B625">
        <f>IF(ROW()=2,1,IF(A624&lt;&gt;Special[[#This Row],[No]],1,IF(Special[[#This Row],[枝番用]]=0,B624,B624+1)))</f>
        <v>2</v>
      </c>
      <c r="C625">
        <f>IF(ROW()=2,1,IF(Special[[#This Row],[枝番用]]=1,1,C624+1))</f>
        <v>2</v>
      </c>
      <c r="D625" s="1" t="s">
        <v>902</v>
      </c>
      <c r="E625" s="1" t="s">
        <v>109</v>
      </c>
      <c r="F625" s="1" t="s">
        <v>77</v>
      </c>
      <c r="G625" s="1" t="s">
        <v>78</v>
      </c>
      <c r="H625" s="1" t="s">
        <v>118</v>
      </c>
      <c r="I625" s="1" t="s">
        <v>71</v>
      </c>
      <c r="J625">
        <v>1</v>
      </c>
      <c r="K625" t="s">
        <v>248</v>
      </c>
      <c r="L625" s="1" t="s">
        <v>180</v>
      </c>
      <c r="M625" s="1" t="s">
        <v>224</v>
      </c>
      <c r="N625">
        <v>48</v>
      </c>
      <c r="O625">
        <v>0</v>
      </c>
      <c r="P625">
        <v>58</v>
      </c>
      <c r="Q625">
        <v>0</v>
      </c>
      <c r="R625" s="1" t="s">
        <v>553</v>
      </c>
      <c r="S625">
        <v>7</v>
      </c>
      <c r="T625">
        <v>13.86</v>
      </c>
      <c r="U625">
        <v>10.5</v>
      </c>
      <c r="V625">
        <v>20.79</v>
      </c>
      <c r="W625" s="1" t="s">
        <v>903</v>
      </c>
      <c r="X625">
        <v>0</v>
      </c>
      <c r="AA625" s="1" t="s">
        <v>1338</v>
      </c>
      <c r="AB625" t="str">
        <f>Special[[#This Row],[服装]]&amp;Special[[#This Row],[名前]]&amp;Special[[#This Row],[レアリティ]]</f>
        <v>妖牛島若利ICONIC</v>
      </c>
      <c r="AC625">
        <f>IF((A624&amp;L624&amp;M624)&lt;&gt;(Special[[#This Row],[No]]&amp;L625&amp;M625),1,IF(Special[[#This Row],[追加属性]]="",1,0))</f>
        <v>0</v>
      </c>
    </row>
    <row r="626" spans="1:29" x14ac:dyDescent="0.25">
      <c r="A626">
        <f>VLOOKUP(Special[[#This Row],[No用]],SetNo[[No.用]:[vlookup 用]],2,FALSE)</f>
        <v>257</v>
      </c>
      <c r="B626">
        <f>IF(ROW()=2,1,IF(A625&lt;&gt;Special[[#This Row],[No]],1,IF(Special[[#This Row],[枝番用]]=0,B625,B625+1)))</f>
        <v>1</v>
      </c>
      <c r="C626">
        <f>IF(ROW()=2,1,IF(Special[[#This Row],[枝番用]]=1,1,C625+1))</f>
        <v>1</v>
      </c>
      <c r="D626" s="1" t="s">
        <v>1030</v>
      </c>
      <c r="E626" s="1" t="s">
        <v>476</v>
      </c>
      <c r="F626" s="1" t="s">
        <v>23</v>
      </c>
      <c r="G626" s="1" t="s">
        <v>25</v>
      </c>
      <c r="H626" s="1" t="s">
        <v>157</v>
      </c>
      <c r="I626" s="1" t="s">
        <v>71</v>
      </c>
      <c r="J626" s="1">
        <v>0</v>
      </c>
      <c r="K626" t="s">
        <v>248</v>
      </c>
      <c r="L626" s="1" t="s">
        <v>191</v>
      </c>
      <c r="M626" s="1" t="s">
        <v>162</v>
      </c>
      <c r="N626">
        <v>13</v>
      </c>
      <c r="O626">
        <v>0</v>
      </c>
      <c r="P626">
        <v>0</v>
      </c>
      <c r="Q626">
        <v>0</v>
      </c>
      <c r="W626" t="s">
        <v>1010</v>
      </c>
      <c r="X626">
        <v>0</v>
      </c>
      <c r="AB626" t="str">
        <f>Special[[#This Row],[服装]]&amp;Special[[#This Row],[名前]]&amp;Special[[#This Row],[レアリティ]]</f>
        <v>ハロウィン牛島若利ICONIC</v>
      </c>
      <c r="AC626">
        <f>IF((A625&amp;L625&amp;M625)&lt;&gt;(Special[[#This Row],[No]]&amp;L626&amp;M626),1,IF(Special[[#This Row],[追加属性]]="",1,0))</f>
        <v>1</v>
      </c>
    </row>
    <row r="627" spans="1:29" x14ac:dyDescent="0.25">
      <c r="A627">
        <f>VLOOKUP(Special[[#This Row],[No用]],SetNo[[No.用]:[vlookup 用]],2,FALSE)</f>
        <v>257</v>
      </c>
      <c r="B627">
        <f>IF(ROW()=2,1,IF(A626&lt;&gt;Special[[#This Row],[No]],1,IF(Special[[#This Row],[枝番用]]=0,B626,B626+1)))</f>
        <v>2</v>
      </c>
      <c r="C627">
        <f>IF(ROW()=2,1,IF(Special[[#This Row],[枝番用]]=1,1,C626+1))</f>
        <v>1</v>
      </c>
      <c r="D627" s="1" t="s">
        <v>1030</v>
      </c>
      <c r="E627" s="1" t="s">
        <v>476</v>
      </c>
      <c r="F627" s="1" t="s">
        <v>23</v>
      </c>
      <c r="G627" s="1" t="s">
        <v>25</v>
      </c>
      <c r="H627" s="1" t="s">
        <v>157</v>
      </c>
      <c r="I627" s="1" t="s">
        <v>71</v>
      </c>
      <c r="J627">
        <v>1</v>
      </c>
      <c r="K627" t="s">
        <v>248</v>
      </c>
      <c r="L627" s="1" t="s">
        <v>586</v>
      </c>
      <c r="M627" s="1" t="s">
        <v>173</v>
      </c>
      <c r="N627">
        <v>19</v>
      </c>
      <c r="O627">
        <v>0</v>
      </c>
      <c r="P627">
        <v>0</v>
      </c>
      <c r="Q627">
        <v>0</v>
      </c>
      <c r="R627" s="1"/>
      <c r="S627">
        <v>4.2</v>
      </c>
      <c r="T627">
        <v>42.42</v>
      </c>
      <c r="W627" s="1" t="s">
        <v>898</v>
      </c>
      <c r="X627">
        <v>1</v>
      </c>
      <c r="AB627" t="str">
        <f>Special[[#This Row],[服装]]&amp;Special[[#This Row],[名前]]&amp;Special[[#This Row],[レアリティ]]</f>
        <v>ハロウィン牛島若利ICONIC</v>
      </c>
      <c r="AC627">
        <f>IF((A626&amp;L626&amp;M626)&lt;&gt;(Special[[#This Row],[No]]&amp;L627&amp;M627),1,IF(Special[[#This Row],[追加属性]]="",1,0))</f>
        <v>1</v>
      </c>
    </row>
    <row r="628" spans="1:29" x14ac:dyDescent="0.25">
      <c r="A628">
        <f>VLOOKUP(Special[[#This Row],[No用]],SetNo[[No.用]:[vlookup 用]],2,FALSE)</f>
        <v>258</v>
      </c>
      <c r="B628">
        <f>IF(ROW()=2,1,IF(A627&lt;&gt;Special[[#This Row],[No]],1,IF(Special[[#This Row],[枝番用]]=0,B627,B627+1)))</f>
        <v>1</v>
      </c>
      <c r="C628">
        <f>IF(ROW()=2,1,IF(Special[[#This Row],[枝番用]]=1,1,C627+1))</f>
        <v>1</v>
      </c>
      <c r="D628" s="1" t="s">
        <v>1183</v>
      </c>
      <c r="E628" s="1" t="s">
        <v>109</v>
      </c>
      <c r="F628" s="1" t="s">
        <v>90</v>
      </c>
      <c r="G628" s="1" t="s">
        <v>78</v>
      </c>
      <c r="H628" s="1" t="s">
        <v>118</v>
      </c>
      <c r="I628" s="1" t="s">
        <v>71</v>
      </c>
      <c r="J628" s="1">
        <v>0</v>
      </c>
      <c r="K628" t="s">
        <v>248</v>
      </c>
      <c r="L628" s="1" t="s">
        <v>191</v>
      </c>
      <c r="M628" s="1" t="s">
        <v>162</v>
      </c>
      <c r="N628">
        <v>13</v>
      </c>
      <c r="O628">
        <v>0</v>
      </c>
      <c r="P628">
        <v>0</v>
      </c>
      <c r="Q628">
        <v>0</v>
      </c>
      <c r="W628" t="s">
        <v>1010</v>
      </c>
      <c r="X628">
        <v>0</v>
      </c>
      <c r="AB628" t="str">
        <f>Special[[#This Row],[服装]]&amp;Special[[#This Row],[名前]]&amp;Special[[#This Row],[レアリティ]]</f>
        <v>Xmas3牛島若利ICONIC</v>
      </c>
      <c r="AC628">
        <f>IF((A627&amp;L627&amp;M627)&lt;&gt;(Special[[#This Row],[No]]&amp;L628&amp;M628),1,IF(Special[[#This Row],[追加属性]]="",1,0))</f>
        <v>1</v>
      </c>
    </row>
    <row r="629" spans="1:29" x14ac:dyDescent="0.25">
      <c r="A629">
        <f>VLOOKUP(Special[[#This Row],[No用]],SetNo[[No.用]:[vlookup 用]],2,FALSE)</f>
        <v>258</v>
      </c>
      <c r="B629">
        <f>IF(ROW()=2,1,IF(A628&lt;&gt;Special[[#This Row],[No]],1,IF(Special[[#This Row],[枝番用]]=0,B628,B628+1)))</f>
        <v>2</v>
      </c>
      <c r="C629">
        <f>IF(ROW()=2,1,IF(Special[[#This Row],[枝番用]]=1,1,C628+1))</f>
        <v>1</v>
      </c>
      <c r="D629" s="1" t="s">
        <v>1183</v>
      </c>
      <c r="E629" s="1" t="s">
        <v>109</v>
      </c>
      <c r="F629" s="1" t="s">
        <v>90</v>
      </c>
      <c r="G629" s="1" t="s">
        <v>78</v>
      </c>
      <c r="H629" s="1" t="s">
        <v>118</v>
      </c>
      <c r="I629" s="1" t="s">
        <v>71</v>
      </c>
      <c r="J629">
        <v>1</v>
      </c>
      <c r="K629" t="s">
        <v>248</v>
      </c>
      <c r="L629" s="1" t="s">
        <v>1328</v>
      </c>
      <c r="M629" s="1" t="s">
        <v>173</v>
      </c>
      <c r="N629">
        <v>19</v>
      </c>
      <c r="O629">
        <v>0</v>
      </c>
      <c r="P629">
        <v>0</v>
      </c>
      <c r="Q629">
        <v>0</v>
      </c>
      <c r="R629" s="1"/>
      <c r="S629">
        <v>11.49</v>
      </c>
      <c r="T629">
        <v>70.290000000000006</v>
      </c>
      <c r="U629">
        <v>0</v>
      </c>
      <c r="V629">
        <v>0</v>
      </c>
      <c r="W629" s="1" t="s">
        <v>843</v>
      </c>
      <c r="X629">
        <v>1</v>
      </c>
      <c r="AB629" t="str">
        <f>Special[[#This Row],[服装]]&amp;Special[[#This Row],[名前]]&amp;Special[[#This Row],[レアリティ]]</f>
        <v>Xmas3牛島若利ICONIC</v>
      </c>
      <c r="AC629">
        <f>IF((A628&amp;L628&amp;M628)&lt;&gt;(Special[[#This Row],[No]]&amp;L629&amp;M629),1,IF(Special[[#This Row],[追加属性]]="",1,0))</f>
        <v>1</v>
      </c>
    </row>
    <row r="630" spans="1:29" x14ac:dyDescent="0.25">
      <c r="A630">
        <f>VLOOKUP(Special[[#This Row],[No用]],SetNo[[No.用]:[vlookup 用]],2,FALSE)</f>
        <v>258</v>
      </c>
      <c r="B630">
        <f>IF(ROW()=2,1,IF(A629&lt;&gt;Special[[#This Row],[No]],1,IF(Special[[#This Row],[枝番用]]=0,B629,B629+1)))</f>
        <v>3</v>
      </c>
      <c r="C630">
        <f>IF(ROW()=2,1,IF(Special[[#This Row],[枝番用]]=1,1,C629+1))</f>
        <v>1</v>
      </c>
      <c r="D630" s="1" t="s">
        <v>1183</v>
      </c>
      <c r="E630" s="1" t="s">
        <v>109</v>
      </c>
      <c r="F630" s="1" t="s">
        <v>90</v>
      </c>
      <c r="G630" s="1" t="s">
        <v>78</v>
      </c>
      <c r="H630" s="1" t="s">
        <v>118</v>
      </c>
      <c r="I630" s="1" t="s">
        <v>71</v>
      </c>
      <c r="J630">
        <v>1</v>
      </c>
      <c r="K630" t="s">
        <v>248</v>
      </c>
      <c r="L630" s="1" t="s">
        <v>180</v>
      </c>
      <c r="M630" s="1" t="s">
        <v>224</v>
      </c>
      <c r="N630">
        <v>49</v>
      </c>
      <c r="O630">
        <v>0</v>
      </c>
      <c r="P630">
        <v>59</v>
      </c>
      <c r="Q630">
        <v>0</v>
      </c>
      <c r="S630">
        <v>3.35</v>
      </c>
      <c r="T630">
        <v>20.010000000000002</v>
      </c>
      <c r="U630">
        <v>5</v>
      </c>
      <c r="V630">
        <v>30.48</v>
      </c>
      <c r="W630" s="1" t="s">
        <v>851</v>
      </c>
      <c r="X630">
        <v>1</v>
      </c>
      <c r="AA630" s="1" t="s">
        <v>1329</v>
      </c>
      <c r="AB630" t="str">
        <f>Special[[#This Row],[服装]]&amp;Special[[#This Row],[名前]]&amp;Special[[#This Row],[レアリティ]]</f>
        <v>Xmas3牛島若利ICONIC</v>
      </c>
      <c r="AC630">
        <f>IF((A629&amp;L629&amp;M629)&lt;&gt;(Special[[#This Row],[No]]&amp;L630&amp;M630),1,IF(Special[[#This Row],[追加属性]]="",1,0))</f>
        <v>1</v>
      </c>
    </row>
    <row r="631" spans="1:29" x14ac:dyDescent="0.25">
      <c r="A631">
        <f>VLOOKUP(Special[[#This Row],[No用]],SetNo[[No.用]:[vlookup 用]],2,FALSE)</f>
        <v>258</v>
      </c>
      <c r="B631">
        <f>IF(ROW()=2,1,IF(A630&lt;&gt;Special[[#This Row],[No]],1,IF(Special[[#This Row],[枝番用]]=0,B630,B630+1)))</f>
        <v>3</v>
      </c>
      <c r="C631">
        <f>IF(ROW()=2,1,IF(Special[[#This Row],[枝番用]]=1,1,C630+1))</f>
        <v>2</v>
      </c>
      <c r="D631" s="1" t="s">
        <v>1183</v>
      </c>
      <c r="E631" s="1" t="s">
        <v>109</v>
      </c>
      <c r="F631" s="1" t="s">
        <v>90</v>
      </c>
      <c r="G631" s="1" t="s">
        <v>78</v>
      </c>
      <c r="H631" s="1" t="s">
        <v>118</v>
      </c>
      <c r="I631" s="1" t="s">
        <v>71</v>
      </c>
      <c r="J631">
        <v>1</v>
      </c>
      <c r="K631" t="s">
        <v>248</v>
      </c>
      <c r="L631" s="1" t="s">
        <v>180</v>
      </c>
      <c r="M631" s="1" t="s">
        <v>224</v>
      </c>
      <c r="N631">
        <v>49</v>
      </c>
      <c r="O631">
        <v>0</v>
      </c>
      <c r="P631">
        <v>59</v>
      </c>
      <c r="Q631">
        <v>0</v>
      </c>
      <c r="R631" s="1" t="s">
        <v>706</v>
      </c>
      <c r="S631">
        <v>3.35</v>
      </c>
      <c r="T631">
        <v>20.010000000000002</v>
      </c>
      <c r="U631">
        <v>5</v>
      </c>
      <c r="V631">
        <v>30.48</v>
      </c>
      <c r="W631" s="1" t="s">
        <v>849</v>
      </c>
      <c r="X631">
        <v>1</v>
      </c>
      <c r="AA631" s="1" t="s">
        <v>1329</v>
      </c>
      <c r="AB631" t="str">
        <f>Special[[#This Row],[服装]]&amp;Special[[#This Row],[名前]]&amp;Special[[#This Row],[レアリティ]]</f>
        <v>Xmas3牛島若利ICONIC</v>
      </c>
      <c r="AC631">
        <f>IF((A630&amp;L630&amp;M630)&lt;&gt;(Special[[#This Row],[No]]&amp;L631&amp;M631),1,IF(Special[[#This Row],[追加属性]]="",1,0))</f>
        <v>0</v>
      </c>
    </row>
    <row r="632" spans="1:29" x14ac:dyDescent="0.25">
      <c r="A632">
        <f>VLOOKUP(Special[[#This Row],[No用]],SetNo[[No.用]:[vlookup 用]],2,FALSE)</f>
        <v>258</v>
      </c>
      <c r="B632">
        <f>IF(ROW()=2,1,IF(A631&lt;&gt;Special[[#This Row],[No]],1,IF(Special[[#This Row],[枝番用]]=0,B631,B631+1)))</f>
        <v>4</v>
      </c>
      <c r="C632">
        <f>IF(ROW()=2,1,IF(Special[[#This Row],[枝番用]]=1,1,C631+1))</f>
        <v>1</v>
      </c>
      <c r="D632" s="1" t="s">
        <v>1183</v>
      </c>
      <c r="E632" s="1" t="s">
        <v>109</v>
      </c>
      <c r="F632" s="1" t="s">
        <v>90</v>
      </c>
      <c r="G632" s="1" t="s">
        <v>78</v>
      </c>
      <c r="H632" s="1" t="s">
        <v>118</v>
      </c>
      <c r="I632" s="1" t="s">
        <v>71</v>
      </c>
      <c r="J632">
        <v>1</v>
      </c>
      <c r="K632" t="s">
        <v>248</v>
      </c>
      <c r="L632" s="1" t="s">
        <v>180</v>
      </c>
      <c r="M632" s="1" t="s">
        <v>224</v>
      </c>
      <c r="N632">
        <v>49</v>
      </c>
      <c r="O632">
        <v>0</v>
      </c>
      <c r="P632">
        <v>59</v>
      </c>
      <c r="Q632">
        <v>0</v>
      </c>
      <c r="R632" s="1"/>
      <c r="S632">
        <v>4.2</v>
      </c>
      <c r="T632">
        <v>25.76</v>
      </c>
      <c r="U632">
        <v>5.8</v>
      </c>
      <c r="V632">
        <v>35.200000000000003</v>
      </c>
      <c r="W632" s="1" t="s">
        <v>918</v>
      </c>
      <c r="X632">
        <v>2</v>
      </c>
      <c r="Y632" s="1" t="s">
        <v>110</v>
      </c>
      <c r="Z632" s="1" t="s">
        <v>1119</v>
      </c>
      <c r="AA632" s="1" t="s">
        <v>1332</v>
      </c>
      <c r="AB632" t="str">
        <f>Special[[#This Row],[服装]]&amp;Special[[#This Row],[名前]]&amp;Special[[#This Row],[レアリティ]]</f>
        <v>Xmas3牛島若利ICONIC</v>
      </c>
      <c r="AC632">
        <f>IF((A631&amp;L631&amp;M631)&lt;&gt;(Special[[#This Row],[No]]&amp;L632&amp;M632),1,IF(Special[[#This Row],[追加属性]]="",1,0))</f>
        <v>1</v>
      </c>
    </row>
    <row r="633" spans="1:29" x14ac:dyDescent="0.25">
      <c r="A633">
        <f>VLOOKUP(Special[[#This Row],[No用]],SetNo[[No.用]:[vlookup 用]],2,FALSE)</f>
        <v>258</v>
      </c>
      <c r="B633">
        <f>IF(ROW()=2,1,IF(A632&lt;&gt;Special[[#This Row],[No]],1,IF(Special[[#This Row],[枝番用]]=0,B632,B632+1)))</f>
        <v>4</v>
      </c>
      <c r="C633">
        <f>IF(ROW()=2,1,IF(Special[[#This Row],[枝番用]]=1,1,C632+1))</f>
        <v>2</v>
      </c>
      <c r="D633" s="1" t="s">
        <v>1183</v>
      </c>
      <c r="E633" s="1" t="s">
        <v>109</v>
      </c>
      <c r="F633" s="1" t="s">
        <v>90</v>
      </c>
      <c r="G633" s="1" t="s">
        <v>78</v>
      </c>
      <c r="H633" s="1" t="s">
        <v>118</v>
      </c>
      <c r="I633" s="1" t="s">
        <v>71</v>
      </c>
      <c r="J633">
        <v>1</v>
      </c>
      <c r="K633" t="s">
        <v>248</v>
      </c>
      <c r="L633" s="1" t="s">
        <v>180</v>
      </c>
      <c r="M633" s="1" t="s">
        <v>224</v>
      </c>
      <c r="N633">
        <v>49</v>
      </c>
      <c r="O633">
        <v>0</v>
      </c>
      <c r="P633">
        <v>59</v>
      </c>
      <c r="Q633">
        <v>0</v>
      </c>
      <c r="R633" s="1" t="s">
        <v>1330</v>
      </c>
      <c r="S633">
        <v>4.2</v>
      </c>
      <c r="T633">
        <v>25.76</v>
      </c>
      <c r="U633">
        <v>5.8</v>
      </c>
      <c r="V633">
        <v>35.200000000000003</v>
      </c>
      <c r="W633" s="1" t="s">
        <v>1331</v>
      </c>
      <c r="X633">
        <v>2</v>
      </c>
      <c r="Y633" s="1" t="s">
        <v>110</v>
      </c>
      <c r="Z633" s="1" t="s">
        <v>1119</v>
      </c>
      <c r="AA633" s="1" t="s">
        <v>1332</v>
      </c>
      <c r="AB633" t="str">
        <f>Special[[#This Row],[服装]]&amp;Special[[#This Row],[名前]]&amp;Special[[#This Row],[レアリティ]]</f>
        <v>Xmas3牛島若利ICONIC</v>
      </c>
      <c r="AC633">
        <f>IF((A632&amp;L632&amp;M632)&lt;&gt;(Special[[#This Row],[No]]&amp;L633&amp;M633),1,IF(Special[[#This Row],[追加属性]]="",1,0))</f>
        <v>0</v>
      </c>
    </row>
    <row r="634" spans="1:29" x14ac:dyDescent="0.25">
      <c r="A634">
        <f>VLOOKUP(Special[[#This Row],[No用]],SetNo[[No.用]:[vlookup 用]],2,FALSE)</f>
        <v>259</v>
      </c>
      <c r="B634">
        <f>IF(ROW()=2,1,IF(A633&lt;&gt;Special[[#This Row],[No]],1,IF(Special[[#This Row],[枝番用]]=0,B633,B633+1)))</f>
        <v>1</v>
      </c>
      <c r="C634">
        <f>IF(ROW()=2,1,IF(Special[[#This Row],[枝番用]]=1,1,C633+1))</f>
        <v>1</v>
      </c>
      <c r="D634" s="1" t="s">
        <v>1502</v>
      </c>
      <c r="E634" s="1" t="s">
        <v>109</v>
      </c>
      <c r="F634" s="1" t="s">
        <v>77</v>
      </c>
      <c r="G634" s="1" t="s">
        <v>78</v>
      </c>
      <c r="H634" s="1" t="s">
        <v>118</v>
      </c>
      <c r="I634" s="1" t="s">
        <v>71</v>
      </c>
      <c r="J634" s="1">
        <v>0</v>
      </c>
      <c r="K634" t="s">
        <v>248</v>
      </c>
      <c r="L634" s="1" t="s">
        <v>191</v>
      </c>
      <c r="M634" s="1" t="s">
        <v>162</v>
      </c>
      <c r="N634">
        <v>14</v>
      </c>
      <c r="O634">
        <v>0</v>
      </c>
      <c r="P634">
        <v>0</v>
      </c>
      <c r="Q634">
        <v>0</v>
      </c>
      <c r="W634" t="s">
        <v>1010</v>
      </c>
      <c r="X634">
        <v>0</v>
      </c>
      <c r="Y634" s="1"/>
      <c r="Z634" s="1"/>
      <c r="AA634" s="1"/>
      <c r="AB634" t="str">
        <f>Special[[#This Row],[服装]]&amp;Special[[#This Row],[名前]]&amp;Special[[#This Row],[レアリティ]]</f>
        <v>3周年牛島若利ICONIC</v>
      </c>
      <c r="AC634">
        <f>IF((A633&amp;L633&amp;M633)&lt;&gt;(Special[[#This Row],[No]]&amp;L634&amp;M634),1,IF(Special[[#This Row],[追加属性]]="",1,0))</f>
        <v>1</v>
      </c>
    </row>
    <row r="635" spans="1:29" x14ac:dyDescent="0.25">
      <c r="A635">
        <f>VLOOKUP(Special[[#This Row],[No用]],SetNo[[No.用]:[vlookup 用]],2,FALSE)</f>
        <v>259</v>
      </c>
      <c r="B635">
        <f>IF(ROW()=2,1,IF(A634&lt;&gt;Special[[#This Row],[No]],1,IF(Special[[#This Row],[枝番用]]=0,B634,B634+1)))</f>
        <v>2</v>
      </c>
      <c r="C635">
        <f>IF(ROW()=2,1,IF(Special[[#This Row],[枝番用]]=1,1,C634+1))</f>
        <v>1</v>
      </c>
      <c r="D635" s="1" t="s">
        <v>1502</v>
      </c>
      <c r="E635" s="1" t="s">
        <v>109</v>
      </c>
      <c r="F635" s="1" t="s">
        <v>77</v>
      </c>
      <c r="G635" s="1" t="s">
        <v>78</v>
      </c>
      <c r="H635" s="1" t="s">
        <v>118</v>
      </c>
      <c r="I635" s="1" t="s">
        <v>71</v>
      </c>
      <c r="J635">
        <v>1</v>
      </c>
      <c r="K635" t="s">
        <v>248</v>
      </c>
      <c r="L635" s="1" t="s">
        <v>180</v>
      </c>
      <c r="M635" s="1" t="s">
        <v>173</v>
      </c>
      <c r="N635">
        <v>20</v>
      </c>
      <c r="O635">
        <v>0</v>
      </c>
      <c r="P635">
        <v>0</v>
      </c>
      <c r="Q635">
        <v>0</v>
      </c>
      <c r="R635" s="1"/>
      <c r="S635">
        <v>4.2</v>
      </c>
      <c r="T635">
        <v>25.76</v>
      </c>
      <c r="U635">
        <v>0</v>
      </c>
      <c r="V635">
        <v>0</v>
      </c>
      <c r="W635" s="1"/>
      <c r="X635">
        <v>1</v>
      </c>
      <c r="Y635" s="1"/>
      <c r="Z635" s="1"/>
      <c r="AA635" s="1"/>
      <c r="AB635" t="str">
        <f>Special[[#This Row],[服装]]&amp;Special[[#This Row],[名前]]&amp;Special[[#This Row],[レアリティ]]</f>
        <v>3周年牛島若利ICONIC</v>
      </c>
      <c r="AC635">
        <f>IF((A634&amp;L634&amp;M634)&lt;&gt;(Special[[#This Row],[No]]&amp;L635&amp;M635),1,IF(Special[[#This Row],[追加属性]]="",1,0))</f>
        <v>1</v>
      </c>
    </row>
    <row r="636" spans="1:29" x14ac:dyDescent="0.25">
      <c r="A636">
        <f>VLOOKUP(Special[[#This Row],[No用]],SetNo[[No.用]:[vlookup 用]],2,FALSE)</f>
        <v>259</v>
      </c>
      <c r="B636">
        <f>IF(ROW()=2,1,IF(A635&lt;&gt;Special[[#This Row],[No]],1,IF(Special[[#This Row],[枝番用]]=0,B635,B635+1)))</f>
        <v>3</v>
      </c>
      <c r="C636">
        <f>IF(ROW()=2,1,IF(Special[[#This Row],[枝番用]]=1,1,C635+1))</f>
        <v>1</v>
      </c>
      <c r="D636" s="1" t="s">
        <v>1502</v>
      </c>
      <c r="E636" s="1" t="s">
        <v>109</v>
      </c>
      <c r="F636" s="1" t="s">
        <v>77</v>
      </c>
      <c r="G636" s="1" t="s">
        <v>78</v>
      </c>
      <c r="H636" s="1" t="s">
        <v>118</v>
      </c>
      <c r="I636" s="1" t="s">
        <v>71</v>
      </c>
      <c r="J636">
        <v>1</v>
      </c>
      <c r="K636" t="s">
        <v>248</v>
      </c>
      <c r="L636" s="1" t="s">
        <v>180</v>
      </c>
      <c r="M636" s="1" t="s">
        <v>224</v>
      </c>
      <c r="N636">
        <v>49</v>
      </c>
      <c r="O636">
        <v>0</v>
      </c>
      <c r="P636">
        <v>59</v>
      </c>
      <c r="Q636">
        <v>0</v>
      </c>
      <c r="S636">
        <v>4.2</v>
      </c>
      <c r="T636">
        <v>25.76</v>
      </c>
      <c r="U636">
        <v>5.8</v>
      </c>
      <c r="V636">
        <v>35.200000000000003</v>
      </c>
      <c r="W636" s="1" t="s">
        <v>918</v>
      </c>
      <c r="X636">
        <v>2</v>
      </c>
      <c r="Y636" s="1" t="s">
        <v>112</v>
      </c>
      <c r="Z636" s="1" t="s">
        <v>1515</v>
      </c>
      <c r="AA636" s="1" t="s">
        <v>1516</v>
      </c>
      <c r="AB636" t="str">
        <f>Special[[#This Row],[服装]]&amp;Special[[#This Row],[名前]]&amp;Special[[#This Row],[レアリティ]]</f>
        <v>3周年牛島若利ICONIC</v>
      </c>
      <c r="AC636">
        <f>IF((A635&amp;L635&amp;M635)&lt;&gt;(Special[[#This Row],[No]]&amp;L636&amp;M636),1,IF(Special[[#This Row],[追加属性]]="",1,0))</f>
        <v>1</v>
      </c>
    </row>
    <row r="637" spans="1:29" x14ac:dyDescent="0.25">
      <c r="A637">
        <f>VLOOKUP(Special[[#This Row],[No用]],SetNo[[No.用]:[vlookup 用]],2,FALSE)</f>
        <v>259</v>
      </c>
      <c r="B637">
        <f>IF(ROW()=2,1,IF(A636&lt;&gt;Special[[#This Row],[No]],1,IF(Special[[#This Row],[枝番用]]=0,B636,B636+1)))</f>
        <v>3</v>
      </c>
      <c r="C637">
        <f>IF(ROW()=2,1,IF(Special[[#This Row],[枝番用]]=1,1,C636+1))</f>
        <v>2</v>
      </c>
      <c r="D637" s="1" t="s">
        <v>1502</v>
      </c>
      <c r="E637" s="1" t="s">
        <v>109</v>
      </c>
      <c r="F637" s="1" t="s">
        <v>77</v>
      </c>
      <c r="G637" s="1" t="s">
        <v>78</v>
      </c>
      <c r="H637" s="1" t="s">
        <v>118</v>
      </c>
      <c r="I637" s="1" t="s">
        <v>71</v>
      </c>
      <c r="J637">
        <v>1</v>
      </c>
      <c r="K637" t="s">
        <v>248</v>
      </c>
      <c r="L637" s="1" t="s">
        <v>180</v>
      </c>
      <c r="M637" s="1" t="s">
        <v>224</v>
      </c>
      <c r="N637">
        <v>49</v>
      </c>
      <c r="O637">
        <v>0</v>
      </c>
      <c r="P637">
        <v>59</v>
      </c>
      <c r="Q637">
        <v>0</v>
      </c>
      <c r="R637" s="1" t="s">
        <v>1330</v>
      </c>
      <c r="S637">
        <v>4.2</v>
      </c>
      <c r="T637">
        <v>25.76</v>
      </c>
      <c r="U637">
        <v>5.8</v>
      </c>
      <c r="V637">
        <v>35.200000000000003</v>
      </c>
      <c r="W637" s="1" t="s">
        <v>1514</v>
      </c>
      <c r="X637">
        <v>2</v>
      </c>
      <c r="Y637" s="1" t="s">
        <v>112</v>
      </c>
      <c r="Z637" s="1" t="s">
        <v>1515</v>
      </c>
      <c r="AA637" s="1" t="s">
        <v>1516</v>
      </c>
      <c r="AB637" t="str">
        <f>Special[[#This Row],[服装]]&amp;Special[[#This Row],[名前]]&amp;Special[[#This Row],[レアリティ]]</f>
        <v>3周年牛島若利ICONIC</v>
      </c>
      <c r="AC637">
        <f>IF((A636&amp;L636&amp;M636)&lt;&gt;(Special[[#This Row],[No]]&amp;L637&amp;M637),1,IF(Special[[#This Row],[追加属性]]="",1,0))</f>
        <v>0</v>
      </c>
    </row>
    <row r="638" spans="1:29" x14ac:dyDescent="0.25">
      <c r="A638">
        <f>VLOOKUP(Special[[#This Row],[No用]],SetNo[[No.用]:[vlookup 用]],2,FALSE)</f>
        <v>260</v>
      </c>
      <c r="B638">
        <f>IF(ROW()=2,1,IF(A637&lt;&gt;Special[[#This Row],[No]],1,IF(Special[[#This Row],[枝番用]]=0,B637,B637+1)))</f>
        <v>1</v>
      </c>
      <c r="C638">
        <f>IF(ROW()=2,1,IF(Special[[#This Row],[枝番用]]=1,1,C637+1))</f>
        <v>1</v>
      </c>
      <c r="D638" t="s">
        <v>108</v>
      </c>
      <c r="E638" t="s">
        <v>110</v>
      </c>
      <c r="F638" t="s">
        <v>73</v>
      </c>
      <c r="G638" t="s">
        <v>82</v>
      </c>
      <c r="H638" t="s">
        <v>118</v>
      </c>
      <c r="I638" t="s">
        <v>71</v>
      </c>
      <c r="J638" s="1">
        <v>0</v>
      </c>
      <c r="K638" t="s">
        <v>248</v>
      </c>
      <c r="L638" s="1" t="s">
        <v>191</v>
      </c>
      <c r="M638" s="1" t="s">
        <v>162</v>
      </c>
      <c r="N638">
        <v>12</v>
      </c>
      <c r="O638">
        <v>0</v>
      </c>
      <c r="P638">
        <v>0</v>
      </c>
      <c r="Q638">
        <v>0</v>
      </c>
      <c r="W638" t="s">
        <v>1010</v>
      </c>
      <c r="X638">
        <v>0</v>
      </c>
      <c r="AB638" t="str">
        <f>Special[[#This Row],[服装]]&amp;Special[[#This Row],[名前]]&amp;Special[[#This Row],[レアリティ]]</f>
        <v>ユニフォーム天童覚ICONIC</v>
      </c>
      <c r="AC638">
        <f>IF((A625&amp;L625&amp;M625)&lt;&gt;(Special[[#This Row],[No]]&amp;L638&amp;M638),1,IF(Special[[#This Row],[追加属性]]="",1,0))</f>
        <v>1</v>
      </c>
    </row>
    <row r="639" spans="1:29" x14ac:dyDescent="0.25">
      <c r="A639">
        <f>VLOOKUP(Special[[#This Row],[No用]],SetNo[[No.用]:[vlookup 用]],2,FALSE)</f>
        <v>260</v>
      </c>
      <c r="B639">
        <f>IF(ROW()=2,1,IF(A638&lt;&gt;Special[[#This Row],[No]],1,IF(Special[[#This Row],[枝番用]]=0,B638,B638+1)))</f>
        <v>2</v>
      </c>
      <c r="C639">
        <f>IF(ROW()=2,1,IF(Special[[#This Row],[枝番用]]=1,1,C638+1))</f>
        <v>1</v>
      </c>
      <c r="D639" t="s">
        <v>108</v>
      </c>
      <c r="E639" t="s">
        <v>110</v>
      </c>
      <c r="F639" t="s">
        <v>73</v>
      </c>
      <c r="G639" t="s">
        <v>82</v>
      </c>
      <c r="H639" t="s">
        <v>118</v>
      </c>
      <c r="I639" t="s">
        <v>71</v>
      </c>
      <c r="J639">
        <v>1</v>
      </c>
      <c r="K639" t="s">
        <v>248</v>
      </c>
      <c r="L639" s="1" t="s">
        <v>591</v>
      </c>
      <c r="M639" s="1" t="s">
        <v>224</v>
      </c>
      <c r="N639">
        <v>48</v>
      </c>
      <c r="O639">
        <v>0</v>
      </c>
      <c r="P639">
        <v>58</v>
      </c>
      <c r="Q639">
        <v>0</v>
      </c>
      <c r="S639">
        <v>3.35</v>
      </c>
      <c r="T639">
        <v>33.729999999999997</v>
      </c>
      <c r="U639">
        <v>5</v>
      </c>
      <c r="V639">
        <v>50.08</v>
      </c>
      <c r="W639" s="1" t="s">
        <v>864</v>
      </c>
      <c r="X639">
        <v>1</v>
      </c>
      <c r="AA639" s="1" t="s">
        <v>1348</v>
      </c>
      <c r="AB639" t="str">
        <f>Special[[#This Row],[服装]]&amp;Special[[#This Row],[名前]]&amp;Special[[#This Row],[レアリティ]]</f>
        <v>ユニフォーム天童覚ICONIC</v>
      </c>
      <c r="AC639">
        <f>IF((A638&amp;L638&amp;M638)&lt;&gt;(Special[[#This Row],[No]]&amp;L639&amp;M639),1,IF(Special[[#This Row],[追加属性]]="",1,0))</f>
        <v>1</v>
      </c>
    </row>
    <row r="640" spans="1:29" x14ac:dyDescent="0.25">
      <c r="A640">
        <f>VLOOKUP(Special[[#This Row],[No用]],SetNo[[No.用]:[vlookup 用]],2,FALSE)</f>
        <v>261</v>
      </c>
      <c r="B640">
        <f>IF(ROW()=2,1,IF(A639&lt;&gt;Special[[#This Row],[No]],1,IF(Special[[#This Row],[枝番用]]=0,B639,B639+1)))</f>
        <v>1</v>
      </c>
      <c r="C640">
        <f>IF(ROW()=2,1,IF(Special[[#This Row],[枝番用]]=1,1,C639+1))</f>
        <v>1</v>
      </c>
      <c r="D640" t="s">
        <v>116</v>
      </c>
      <c r="E640" t="s">
        <v>110</v>
      </c>
      <c r="F640" t="s">
        <v>90</v>
      </c>
      <c r="G640" t="s">
        <v>82</v>
      </c>
      <c r="H640" t="s">
        <v>118</v>
      </c>
      <c r="I640" t="s">
        <v>71</v>
      </c>
      <c r="J640" s="1">
        <v>0</v>
      </c>
      <c r="K640" t="s">
        <v>248</v>
      </c>
      <c r="L640" s="1" t="s">
        <v>191</v>
      </c>
      <c r="M640" s="1" t="s">
        <v>162</v>
      </c>
      <c r="N640">
        <v>12</v>
      </c>
      <c r="O640">
        <v>0</v>
      </c>
      <c r="P640">
        <v>0</v>
      </c>
      <c r="Q640">
        <v>0</v>
      </c>
      <c r="W640" t="s">
        <v>1010</v>
      </c>
      <c r="X640">
        <v>0</v>
      </c>
      <c r="AB640" t="str">
        <f>Special[[#This Row],[服装]]&amp;Special[[#This Row],[名前]]&amp;Special[[#This Row],[レアリティ]]</f>
        <v>水着天童覚ICONIC</v>
      </c>
      <c r="AC640">
        <f>IF((A639&amp;L639&amp;M639)&lt;&gt;(Special[[#This Row],[No]]&amp;L640&amp;M640),1,IF(Special[[#This Row],[追加属性]]="",1,0))</f>
        <v>1</v>
      </c>
    </row>
    <row r="641" spans="1:29" x14ac:dyDescent="0.25">
      <c r="A641">
        <f>VLOOKUP(Special[[#This Row],[No用]],SetNo[[No.用]:[vlookup 用]],2,FALSE)</f>
        <v>262</v>
      </c>
      <c r="B641">
        <f>IF(ROW()=2,1,IF(A640&lt;&gt;Special[[#This Row],[No]],1,IF(Special[[#This Row],[枝番用]]=0,B640,B640+1)))</f>
        <v>1</v>
      </c>
      <c r="C641">
        <f>IF(ROW()=2,1,IF(Special[[#This Row],[枝番用]]=1,1,C640+1))</f>
        <v>1</v>
      </c>
      <c r="D641" s="1" t="s">
        <v>580</v>
      </c>
      <c r="E641" t="s">
        <v>110</v>
      </c>
      <c r="F641" s="1" t="s">
        <v>77</v>
      </c>
      <c r="G641" t="s">
        <v>82</v>
      </c>
      <c r="H641" t="s">
        <v>118</v>
      </c>
      <c r="I641" t="s">
        <v>71</v>
      </c>
      <c r="J641" s="1">
        <v>0</v>
      </c>
      <c r="K641" t="s">
        <v>248</v>
      </c>
      <c r="L641" s="1" t="s">
        <v>191</v>
      </c>
      <c r="M641" s="1" t="s">
        <v>162</v>
      </c>
      <c r="N641">
        <v>12</v>
      </c>
      <c r="O641">
        <v>0</v>
      </c>
      <c r="P641">
        <v>0</v>
      </c>
      <c r="Q641">
        <v>0</v>
      </c>
      <c r="W641" t="s">
        <v>1010</v>
      </c>
      <c r="X641">
        <v>0</v>
      </c>
      <c r="AB641" t="str">
        <f>Special[[#This Row],[服装]]&amp;Special[[#This Row],[名前]]&amp;Special[[#This Row],[レアリティ]]</f>
        <v>文化祭天童覚ICONIC</v>
      </c>
      <c r="AC641">
        <f>IF((A640&amp;L640&amp;M640)&lt;&gt;(Special[[#This Row],[No]]&amp;L641&amp;M641),1,IF(Special[[#This Row],[追加属性]]="",1,0))</f>
        <v>1</v>
      </c>
    </row>
    <row r="642" spans="1:29" x14ac:dyDescent="0.25">
      <c r="A642">
        <f>VLOOKUP(Special[[#This Row],[No用]],SetNo[[No.用]:[vlookup 用]],2,FALSE)</f>
        <v>262</v>
      </c>
      <c r="B642">
        <f>IF(ROW()=2,1,IF(A641&lt;&gt;Special[[#This Row],[No]],1,IF(Special[[#This Row],[枝番用]]=0,B641,B641+1)))</f>
        <v>2</v>
      </c>
      <c r="C642">
        <f>IF(ROW()=2,1,IF(Special[[#This Row],[枝番用]]=1,1,C641+1))</f>
        <v>1</v>
      </c>
      <c r="D642" s="1" t="s">
        <v>580</v>
      </c>
      <c r="E642" t="s">
        <v>110</v>
      </c>
      <c r="F642" s="1" t="s">
        <v>77</v>
      </c>
      <c r="G642" t="s">
        <v>82</v>
      </c>
      <c r="H642" t="s">
        <v>118</v>
      </c>
      <c r="I642" t="s">
        <v>71</v>
      </c>
      <c r="J642">
        <v>1</v>
      </c>
      <c r="K642" t="s">
        <v>248</v>
      </c>
      <c r="L642" s="1" t="s">
        <v>553</v>
      </c>
      <c r="M642" s="1" t="s">
        <v>224</v>
      </c>
      <c r="N642">
        <v>48</v>
      </c>
      <c r="O642">
        <v>0</v>
      </c>
      <c r="P642">
        <v>58</v>
      </c>
      <c r="Q642">
        <v>0</v>
      </c>
      <c r="S642" s="13">
        <v>10</v>
      </c>
      <c r="T642" s="13">
        <v>19.8</v>
      </c>
      <c r="U642" s="13">
        <v>15</v>
      </c>
      <c r="V642" s="13">
        <v>29.7</v>
      </c>
      <c r="W642" s="13" t="s">
        <v>830</v>
      </c>
      <c r="X642" s="13">
        <v>0</v>
      </c>
      <c r="Y642" s="13"/>
      <c r="Z642" s="13"/>
      <c r="AA642" s="14" t="s">
        <v>1351</v>
      </c>
      <c r="AB642" t="str">
        <f>Special[[#This Row],[服装]]&amp;Special[[#This Row],[名前]]&amp;Special[[#This Row],[レアリティ]]</f>
        <v>文化祭天童覚ICONIC</v>
      </c>
      <c r="AC642">
        <f>IF((A641&amp;L641&amp;M641)&lt;&gt;(Special[[#This Row],[No]]&amp;L642&amp;M642),1,IF(Special[[#This Row],[追加属性]]="",1,0))</f>
        <v>1</v>
      </c>
    </row>
    <row r="643" spans="1:29" x14ac:dyDescent="0.25">
      <c r="A643">
        <f>VLOOKUP(Special[[#This Row],[No用]],SetNo[[No.用]:[vlookup 用]],2,FALSE)</f>
        <v>263</v>
      </c>
      <c r="B643">
        <f>IF(ROW()=2,1,IF(A642&lt;&gt;Special[[#This Row],[No]],1,IF(Special[[#This Row],[枝番用]]=0,B642,B642+1)))</f>
        <v>1</v>
      </c>
      <c r="C643">
        <f>IF(ROW()=2,1,IF(Special[[#This Row],[枝番用]]=1,1,C642+1))</f>
        <v>1</v>
      </c>
      <c r="D643" s="1" t="s">
        <v>149</v>
      </c>
      <c r="E643" s="1" t="s">
        <v>110</v>
      </c>
      <c r="F643" s="1" t="s">
        <v>73</v>
      </c>
      <c r="G643" s="1" t="s">
        <v>82</v>
      </c>
      <c r="H643" s="1" t="s">
        <v>118</v>
      </c>
      <c r="I643" s="1" t="s">
        <v>71</v>
      </c>
      <c r="J643" s="1">
        <v>0</v>
      </c>
      <c r="K643" t="s">
        <v>248</v>
      </c>
      <c r="L643" s="1" t="s">
        <v>191</v>
      </c>
      <c r="M643" s="1" t="s">
        <v>162</v>
      </c>
      <c r="N643">
        <v>12</v>
      </c>
      <c r="O643">
        <v>0</v>
      </c>
      <c r="P643">
        <v>0</v>
      </c>
      <c r="Q643">
        <v>0</v>
      </c>
      <c r="W643" t="s">
        <v>1010</v>
      </c>
      <c r="X643">
        <v>0</v>
      </c>
      <c r="AB643" t="str">
        <f>Special[[#This Row],[服装]]&amp;Special[[#This Row],[名前]]&amp;Special[[#This Row],[レアリティ]]</f>
        <v>制服天童覚ICONIC</v>
      </c>
      <c r="AC643">
        <f>IF((A642&amp;L642&amp;M642)&lt;&gt;(Special[[#This Row],[No]]&amp;L643&amp;M643),1,IF(Special[[#This Row],[追加属性]]="",1,0))</f>
        <v>1</v>
      </c>
    </row>
    <row r="644" spans="1:29" x14ac:dyDescent="0.25">
      <c r="A644">
        <f>VLOOKUP(Special[[#This Row],[No用]],SetNo[[No.用]:[vlookup 用]],2,FALSE)</f>
        <v>263</v>
      </c>
      <c r="B644">
        <f>IF(ROW()=2,1,IF(A643&lt;&gt;Special[[#This Row],[No]],1,IF(Special[[#This Row],[枝番用]]=0,B643,B643+1)))</f>
        <v>2</v>
      </c>
      <c r="C644">
        <f>IF(ROW()=2,1,IF(Special[[#This Row],[枝番用]]=1,1,C643+1))</f>
        <v>1</v>
      </c>
      <c r="D644" s="1" t="s">
        <v>149</v>
      </c>
      <c r="E644" s="1" t="s">
        <v>110</v>
      </c>
      <c r="F644" s="1" t="s">
        <v>73</v>
      </c>
      <c r="G644" s="1" t="s">
        <v>82</v>
      </c>
      <c r="H644" s="1" t="s">
        <v>118</v>
      </c>
      <c r="I644" s="1" t="s">
        <v>71</v>
      </c>
      <c r="J644">
        <v>1</v>
      </c>
      <c r="K644" t="s">
        <v>248</v>
      </c>
      <c r="L644" s="1" t="s">
        <v>841</v>
      </c>
      <c r="M644" s="1" t="s">
        <v>224</v>
      </c>
      <c r="N644">
        <v>45</v>
      </c>
      <c r="O644">
        <v>0</v>
      </c>
      <c r="P644">
        <v>55</v>
      </c>
      <c r="Q644">
        <v>0</v>
      </c>
      <c r="S644">
        <v>3.35</v>
      </c>
      <c r="T644">
        <v>33.729999999999997</v>
      </c>
      <c r="U644">
        <v>5</v>
      </c>
      <c r="V644">
        <v>50.08</v>
      </c>
      <c r="W644" s="1" t="s">
        <v>843</v>
      </c>
      <c r="X644">
        <v>1</v>
      </c>
      <c r="AA644" s="1" t="s">
        <v>1352</v>
      </c>
      <c r="AB644" t="str">
        <f>Special[[#This Row],[服装]]&amp;Special[[#This Row],[名前]]&amp;Special[[#This Row],[レアリティ]]</f>
        <v>制服天童覚ICONIC</v>
      </c>
      <c r="AC644">
        <f>IF((A643&amp;L643&amp;M643)&lt;&gt;(Special[[#This Row],[No]]&amp;L644&amp;M644),1,IF(Special[[#This Row],[追加属性]]="",1,0))</f>
        <v>1</v>
      </c>
    </row>
    <row r="645" spans="1:29" x14ac:dyDescent="0.25">
      <c r="A645">
        <f>VLOOKUP(Special[[#This Row],[No用]],SetNo[[No.用]:[vlookup 用]],2,FALSE)</f>
        <v>264</v>
      </c>
      <c r="B645">
        <f>IF(ROW()=2,1,IF(A644&lt;&gt;Special[[#This Row],[No]],1,IF(Special[[#This Row],[枝番用]]=0,B644,B644+1)))</f>
        <v>1</v>
      </c>
      <c r="C645">
        <f>IF(ROW()=2,1,IF(Special[[#This Row],[枝番用]]=1,1,C644+1))</f>
        <v>1</v>
      </c>
      <c r="D645" s="1" t="s">
        <v>732</v>
      </c>
      <c r="E645" s="1" t="s">
        <v>110</v>
      </c>
      <c r="F645" s="1" t="s">
        <v>90</v>
      </c>
      <c r="G645" s="1" t="s">
        <v>82</v>
      </c>
      <c r="H645" s="1" t="s">
        <v>118</v>
      </c>
      <c r="I645" s="1" t="s">
        <v>71</v>
      </c>
      <c r="J645" s="1">
        <v>0</v>
      </c>
      <c r="K645" t="s">
        <v>248</v>
      </c>
      <c r="L645" s="1" t="s">
        <v>191</v>
      </c>
      <c r="M645" s="1" t="s">
        <v>162</v>
      </c>
      <c r="N645">
        <v>12</v>
      </c>
      <c r="O645">
        <v>0</v>
      </c>
      <c r="P645">
        <v>0</v>
      </c>
      <c r="Q645">
        <v>0</v>
      </c>
      <c r="W645" t="s">
        <v>1010</v>
      </c>
      <c r="X645">
        <v>0</v>
      </c>
      <c r="AB645" t="str">
        <f>Special[[#This Row],[服装]]&amp;Special[[#This Row],[名前]]&amp;Special[[#This Row],[レアリティ]]</f>
        <v>仮装天童覚ICONIC</v>
      </c>
      <c r="AC645">
        <f>IF((A644&amp;L644&amp;M644)&lt;&gt;(Special[[#This Row],[No]]&amp;L645&amp;M645),1,IF(Special[[#This Row],[追加属性]]="",1,0))</f>
        <v>1</v>
      </c>
    </row>
    <row r="646" spans="1:29" x14ac:dyDescent="0.25">
      <c r="A646">
        <f>VLOOKUP(Special[[#This Row],[No用]],SetNo[[No.用]:[vlookup 用]],2,FALSE)</f>
        <v>264</v>
      </c>
      <c r="B646">
        <f>IF(ROW()=2,1,IF(A645&lt;&gt;Special[[#This Row],[No]],1,IF(Special[[#This Row],[枝番用]]=0,B645,B645+1)))</f>
        <v>2</v>
      </c>
      <c r="C646">
        <f>IF(ROW()=2,1,IF(Special[[#This Row],[枝番用]]=1,1,C645+1))</f>
        <v>1</v>
      </c>
      <c r="D646" s="1" t="s">
        <v>732</v>
      </c>
      <c r="E646" s="1" t="s">
        <v>110</v>
      </c>
      <c r="F646" s="1" t="s">
        <v>90</v>
      </c>
      <c r="G646" s="1" t="s">
        <v>82</v>
      </c>
      <c r="H646" s="1" t="s">
        <v>118</v>
      </c>
      <c r="I646" s="1" t="s">
        <v>71</v>
      </c>
      <c r="J646">
        <v>1</v>
      </c>
      <c r="K646" t="s">
        <v>248</v>
      </c>
      <c r="L646" s="1" t="s">
        <v>180</v>
      </c>
      <c r="M646" s="1" t="s">
        <v>224</v>
      </c>
      <c r="N646">
        <v>46</v>
      </c>
      <c r="O646">
        <v>0</v>
      </c>
      <c r="P646">
        <v>56</v>
      </c>
      <c r="Q646">
        <v>0</v>
      </c>
      <c r="S646">
        <v>3.35</v>
      </c>
      <c r="T646">
        <v>20.010000000000002</v>
      </c>
      <c r="U646">
        <v>5</v>
      </c>
      <c r="V646">
        <v>30.48</v>
      </c>
      <c r="W646" s="1" t="s">
        <v>918</v>
      </c>
      <c r="X646">
        <v>2</v>
      </c>
      <c r="Y646" s="1" t="s">
        <v>109</v>
      </c>
      <c r="Z646" s="1" t="s">
        <v>931</v>
      </c>
      <c r="AA646" s="1" t="s">
        <v>1353</v>
      </c>
      <c r="AB646" t="str">
        <f>Special[[#This Row],[服装]]&amp;Special[[#This Row],[名前]]&amp;Special[[#This Row],[レアリティ]]</f>
        <v>仮装天童覚ICONIC</v>
      </c>
      <c r="AC646">
        <f>IF((A645&amp;L645&amp;M645)&lt;&gt;(Special[[#This Row],[No]]&amp;L646&amp;M646),1,IF(Special[[#This Row],[追加属性]]="",1,0))</f>
        <v>1</v>
      </c>
    </row>
    <row r="647" spans="1:29" x14ac:dyDescent="0.25">
      <c r="A647">
        <f>VLOOKUP(Special[[#This Row],[No用]],SetNo[[No.用]:[vlookup 用]],2,FALSE)</f>
        <v>264</v>
      </c>
      <c r="B647">
        <f>IF(ROW()=2,1,IF(A646&lt;&gt;Special[[#This Row],[No]],1,IF(Special[[#This Row],[枝番用]]=0,B646,B646+1)))</f>
        <v>2</v>
      </c>
      <c r="C647">
        <f>IF(ROW()=2,1,IF(Special[[#This Row],[枝番用]]=1,1,C646+1))</f>
        <v>2</v>
      </c>
      <c r="D647" s="1" t="s">
        <v>732</v>
      </c>
      <c r="E647" s="1" t="s">
        <v>110</v>
      </c>
      <c r="F647" s="1" t="s">
        <v>90</v>
      </c>
      <c r="G647" s="1" t="s">
        <v>82</v>
      </c>
      <c r="H647" s="1" t="s">
        <v>118</v>
      </c>
      <c r="I647" s="1" t="s">
        <v>71</v>
      </c>
      <c r="J647">
        <v>1</v>
      </c>
      <c r="K647" t="s">
        <v>248</v>
      </c>
      <c r="L647" s="1" t="s">
        <v>180</v>
      </c>
      <c r="M647" s="1" t="s">
        <v>224</v>
      </c>
      <c r="N647">
        <v>46</v>
      </c>
      <c r="O647">
        <v>0</v>
      </c>
      <c r="P647">
        <v>56</v>
      </c>
      <c r="Q647">
        <v>0</v>
      </c>
      <c r="R647" s="1" t="s">
        <v>553</v>
      </c>
      <c r="S647">
        <v>7</v>
      </c>
      <c r="T647">
        <v>13.86</v>
      </c>
      <c r="U647">
        <v>10.5</v>
      </c>
      <c r="V647">
        <v>20.79</v>
      </c>
      <c r="W647" s="1" t="s">
        <v>932</v>
      </c>
      <c r="X647">
        <v>0</v>
      </c>
      <c r="Y647" s="1" t="s">
        <v>109</v>
      </c>
      <c r="Z647" s="1" t="s">
        <v>931</v>
      </c>
      <c r="AA647" s="1" t="s">
        <v>1353</v>
      </c>
      <c r="AB647" t="str">
        <f>Special[[#This Row],[服装]]&amp;Special[[#This Row],[名前]]&amp;Special[[#This Row],[レアリティ]]</f>
        <v>仮装天童覚ICONIC</v>
      </c>
      <c r="AC647">
        <f>IF((A646&amp;L646&amp;M646)&lt;&gt;(Special[[#This Row],[No]]&amp;L647&amp;M647),1,IF(Special[[#This Row],[追加属性]]="",1,0))</f>
        <v>0</v>
      </c>
    </row>
    <row r="648" spans="1:29" x14ac:dyDescent="0.25">
      <c r="A648">
        <f>VLOOKUP(Special[[#This Row],[No用]],SetNo[[No.用]:[vlookup 用]],2,FALSE)</f>
        <v>265</v>
      </c>
      <c r="B648">
        <f>IF(ROW()=2,1,IF(A647&lt;&gt;Special[[#This Row],[No]],1,IF(Special[[#This Row],[枝番用]]=0,B647,B647+1)))</f>
        <v>1</v>
      </c>
      <c r="C648">
        <f>IF(ROW()=2,1,IF(Special[[#This Row],[枝番用]]=1,1,C647+1))</f>
        <v>1</v>
      </c>
      <c r="D648" s="1" t="s">
        <v>893</v>
      </c>
      <c r="E648" s="1" t="s">
        <v>110</v>
      </c>
      <c r="F648" s="1" t="s">
        <v>77</v>
      </c>
      <c r="G648" s="1" t="s">
        <v>82</v>
      </c>
      <c r="H648" s="1" t="s">
        <v>118</v>
      </c>
      <c r="I648" s="1" t="s">
        <v>71</v>
      </c>
      <c r="J648" s="1">
        <v>0</v>
      </c>
      <c r="K648" t="s">
        <v>248</v>
      </c>
      <c r="L648" s="1" t="s">
        <v>191</v>
      </c>
      <c r="M648" s="1" t="s">
        <v>162</v>
      </c>
      <c r="N648">
        <v>12</v>
      </c>
      <c r="O648">
        <v>0</v>
      </c>
      <c r="P648">
        <v>0</v>
      </c>
      <c r="Q648">
        <v>0</v>
      </c>
      <c r="W648" t="s">
        <v>1010</v>
      </c>
      <c r="X648">
        <v>0</v>
      </c>
      <c r="Y648" s="1"/>
      <c r="AB648" t="str">
        <f>Special[[#This Row],[服装]]&amp;Special[[#This Row],[名前]]&amp;Special[[#This Row],[レアリティ]]</f>
        <v>遊園地天童覚ICONIC</v>
      </c>
      <c r="AC648">
        <f>IF((A647&amp;L647&amp;M647)&lt;&gt;(Special[[#This Row],[No]]&amp;L648&amp;M648),1,IF(Special[[#This Row],[追加属性]]="",1,0))</f>
        <v>1</v>
      </c>
    </row>
    <row r="649" spans="1:29" x14ac:dyDescent="0.25">
      <c r="A649">
        <f>VLOOKUP(Special[[#This Row],[No用]],SetNo[[No.用]:[vlookup 用]],2,FALSE)</f>
        <v>265</v>
      </c>
      <c r="B649">
        <f>IF(ROW()=2,1,IF(A648&lt;&gt;Special[[#This Row],[No]],1,IF(Special[[#This Row],[枝番用]]=0,B648,B648+1)))</f>
        <v>2</v>
      </c>
      <c r="C649">
        <f>IF(ROW()=2,1,IF(Special[[#This Row],[枝番用]]=1,1,C648+1))</f>
        <v>1</v>
      </c>
      <c r="D649" s="1" t="s">
        <v>893</v>
      </c>
      <c r="E649" s="1" t="s">
        <v>110</v>
      </c>
      <c r="F649" s="1" t="s">
        <v>77</v>
      </c>
      <c r="G649" s="1" t="s">
        <v>82</v>
      </c>
      <c r="H649" s="1" t="s">
        <v>118</v>
      </c>
      <c r="I649" s="1" t="s">
        <v>71</v>
      </c>
      <c r="J649">
        <v>1</v>
      </c>
      <c r="K649" t="s">
        <v>248</v>
      </c>
      <c r="L649" s="1" t="s">
        <v>586</v>
      </c>
      <c r="M649" s="1" t="s">
        <v>178</v>
      </c>
      <c r="N649">
        <v>15</v>
      </c>
      <c r="O649">
        <v>0</v>
      </c>
      <c r="P649">
        <v>0</v>
      </c>
      <c r="Q649">
        <v>0</v>
      </c>
      <c r="S649">
        <v>3.35</v>
      </c>
      <c r="T649">
        <v>33.729999999999997</v>
      </c>
      <c r="W649" s="1" t="s">
        <v>898</v>
      </c>
      <c r="X649">
        <v>1</v>
      </c>
      <c r="Y649" s="1"/>
      <c r="AB649" t="str">
        <f>Special[[#This Row],[服装]]&amp;Special[[#This Row],[名前]]&amp;Special[[#This Row],[レアリティ]]</f>
        <v>遊園地天童覚ICONIC</v>
      </c>
      <c r="AC649">
        <f>IF((A648&amp;L648&amp;M648)&lt;&gt;(Special[[#This Row],[No]]&amp;L649&amp;M649),1,IF(Special[[#This Row],[追加属性]]="",1,0))</f>
        <v>1</v>
      </c>
    </row>
    <row r="650" spans="1:29" x14ac:dyDescent="0.25">
      <c r="A650">
        <f>VLOOKUP(Special[[#This Row],[No用]],SetNo[[No.用]:[vlookup 用]],2,FALSE)</f>
        <v>266</v>
      </c>
      <c r="B650">
        <f>IF(ROW()=2,1,IF(A649&lt;&gt;Special[[#This Row],[No]],1,IF(Special[[#This Row],[枝番用]]=0,B649,B649+1)))</f>
        <v>1</v>
      </c>
      <c r="C650">
        <f>IF(ROW()=2,1,IF(Special[[#This Row],[枝番用]]=1,1,C649+1))</f>
        <v>1</v>
      </c>
      <c r="D650" s="1" t="s">
        <v>1183</v>
      </c>
      <c r="E650" s="1" t="s">
        <v>110</v>
      </c>
      <c r="F650" s="1" t="s">
        <v>73</v>
      </c>
      <c r="G650" s="1" t="s">
        <v>82</v>
      </c>
      <c r="H650" s="1" t="s">
        <v>118</v>
      </c>
      <c r="I650" s="1" t="s">
        <v>71</v>
      </c>
      <c r="J650" s="1">
        <v>0</v>
      </c>
      <c r="K650" t="s">
        <v>248</v>
      </c>
      <c r="L650" s="1" t="s">
        <v>191</v>
      </c>
      <c r="M650" s="1" t="s">
        <v>162</v>
      </c>
      <c r="N650">
        <v>12</v>
      </c>
      <c r="O650">
        <v>0</v>
      </c>
      <c r="P650">
        <v>0</v>
      </c>
      <c r="Q650">
        <v>0</v>
      </c>
      <c r="W650" t="s">
        <v>1010</v>
      </c>
      <c r="X650">
        <v>0</v>
      </c>
      <c r="Y650" s="1"/>
      <c r="AB650" t="str">
        <f>Special[[#This Row],[服装]]&amp;Special[[#This Row],[名前]]&amp;Special[[#This Row],[レアリティ]]</f>
        <v>Xmas3天童覚ICONIC</v>
      </c>
      <c r="AC650">
        <f>IF((A649&amp;L649&amp;M649)&lt;&gt;(Special[[#This Row],[No]]&amp;L650&amp;M650),1,IF(Special[[#This Row],[追加属性]]="",1,0))</f>
        <v>1</v>
      </c>
    </row>
    <row r="651" spans="1:29" x14ac:dyDescent="0.25">
      <c r="A651">
        <f>VLOOKUP(Special[[#This Row],[No用]],SetNo[[No.用]:[vlookup 用]],2,FALSE)</f>
        <v>266</v>
      </c>
      <c r="B651">
        <f>IF(ROW()=2,1,IF(A650&lt;&gt;Special[[#This Row],[No]],1,IF(Special[[#This Row],[枝番用]]=0,B650,B650+1)))</f>
        <v>2</v>
      </c>
      <c r="C651">
        <f>IF(ROW()=2,1,IF(Special[[#This Row],[枝番用]]=1,1,C650+1))</f>
        <v>1</v>
      </c>
      <c r="D651" s="1" t="s">
        <v>1183</v>
      </c>
      <c r="E651" s="1" t="s">
        <v>110</v>
      </c>
      <c r="F651" s="1" t="s">
        <v>73</v>
      </c>
      <c r="G651" s="1" t="s">
        <v>82</v>
      </c>
      <c r="H651" s="1" t="s">
        <v>118</v>
      </c>
      <c r="I651" s="1" t="s">
        <v>71</v>
      </c>
      <c r="J651">
        <v>1</v>
      </c>
      <c r="K651" t="s">
        <v>248</v>
      </c>
      <c r="L651" s="1" t="s">
        <v>180</v>
      </c>
      <c r="M651" s="1" t="s">
        <v>162</v>
      </c>
      <c r="N651">
        <v>15</v>
      </c>
      <c r="O651">
        <v>0</v>
      </c>
      <c r="P651">
        <v>0</v>
      </c>
      <c r="Q651">
        <v>0</v>
      </c>
      <c r="S651">
        <v>2.5</v>
      </c>
      <c r="T651">
        <v>15.24</v>
      </c>
      <c r="U651">
        <v>0</v>
      </c>
      <c r="V651">
        <v>0</v>
      </c>
      <c r="W651" s="1" t="s">
        <v>918</v>
      </c>
      <c r="X651">
        <v>1</v>
      </c>
      <c r="Y651" s="1"/>
      <c r="AB651" t="str">
        <f>Special[[#This Row],[服装]]&amp;Special[[#This Row],[名前]]&amp;Special[[#This Row],[レアリティ]]</f>
        <v>Xmas3天童覚ICONIC</v>
      </c>
      <c r="AC651">
        <f>IF((A650&amp;L650&amp;M650)&lt;&gt;(Special[[#This Row],[No]]&amp;L651&amp;M651),1,IF(Special[[#This Row],[追加属性]]="",1,0))</f>
        <v>1</v>
      </c>
    </row>
    <row r="652" spans="1:29" x14ac:dyDescent="0.25">
      <c r="A652">
        <f>VLOOKUP(Special[[#This Row],[No用]],SetNo[[No.用]:[vlookup 用]],2,FALSE)</f>
        <v>266</v>
      </c>
      <c r="B652">
        <f>IF(ROW()=2,1,IF(A651&lt;&gt;Special[[#This Row],[No]],1,IF(Special[[#This Row],[枝番用]]=0,B651,B651+1)))</f>
        <v>3</v>
      </c>
      <c r="C652">
        <f>IF(ROW()=2,1,IF(Special[[#This Row],[枝番用]]=1,1,C651+1))</f>
        <v>1</v>
      </c>
      <c r="D652" s="1" t="s">
        <v>1183</v>
      </c>
      <c r="E652" s="1" t="s">
        <v>110</v>
      </c>
      <c r="F652" s="1" t="s">
        <v>73</v>
      </c>
      <c r="G652" s="1" t="s">
        <v>82</v>
      </c>
      <c r="H652" s="1" t="s">
        <v>118</v>
      </c>
      <c r="I652" s="1" t="s">
        <v>71</v>
      </c>
      <c r="J652">
        <v>1</v>
      </c>
      <c r="K652" t="s">
        <v>248</v>
      </c>
      <c r="L652" s="1" t="s">
        <v>850</v>
      </c>
      <c r="M652" s="1" t="s">
        <v>224</v>
      </c>
      <c r="N652">
        <v>45</v>
      </c>
      <c r="O652">
        <v>0</v>
      </c>
      <c r="P652">
        <v>55</v>
      </c>
      <c r="Q652">
        <v>0</v>
      </c>
      <c r="S652">
        <v>4.2</v>
      </c>
      <c r="T652">
        <v>25.76</v>
      </c>
      <c r="U652">
        <v>5.8</v>
      </c>
      <c r="V652">
        <v>35.200000000000003</v>
      </c>
      <c r="W652" s="1" t="s">
        <v>1345</v>
      </c>
      <c r="X652">
        <v>2</v>
      </c>
      <c r="Y652" s="1"/>
      <c r="AA652" s="1" t="s">
        <v>1346</v>
      </c>
      <c r="AB652" t="str">
        <f>Special[[#This Row],[服装]]&amp;Special[[#This Row],[名前]]&amp;Special[[#This Row],[レアリティ]]</f>
        <v>Xmas3天童覚ICONIC</v>
      </c>
      <c r="AC652">
        <f>IF((A651&amp;L651&amp;M651)&lt;&gt;(Special[[#This Row],[No]]&amp;L652&amp;M652),1,IF(Special[[#This Row],[追加属性]]="",1,0))</f>
        <v>1</v>
      </c>
    </row>
    <row r="653" spans="1:29" x14ac:dyDescent="0.25">
      <c r="A653">
        <f>VLOOKUP(Special[[#This Row],[No用]],SetNo[[No.用]:[vlookup 用]],2,FALSE)</f>
        <v>266</v>
      </c>
      <c r="B653">
        <f>IF(ROW()=2,1,IF(A652&lt;&gt;Special[[#This Row],[No]],1,IF(Special[[#This Row],[枝番用]]=0,B652,B652+1)))</f>
        <v>3</v>
      </c>
      <c r="C653">
        <f>IF(ROW()=2,1,IF(Special[[#This Row],[枝番用]]=1,1,C652+1))</f>
        <v>2</v>
      </c>
      <c r="D653" s="1" t="s">
        <v>1183</v>
      </c>
      <c r="E653" s="1" t="s">
        <v>110</v>
      </c>
      <c r="F653" s="1" t="s">
        <v>73</v>
      </c>
      <c r="G653" s="1" t="s">
        <v>82</v>
      </c>
      <c r="H653" s="1" t="s">
        <v>118</v>
      </c>
      <c r="I653" s="1" t="s">
        <v>71</v>
      </c>
      <c r="J653">
        <v>1</v>
      </c>
      <c r="K653" t="s">
        <v>248</v>
      </c>
      <c r="L653" s="1" t="s">
        <v>850</v>
      </c>
      <c r="M653" s="1" t="s">
        <v>224</v>
      </c>
      <c r="N653">
        <v>45</v>
      </c>
      <c r="O653">
        <v>0</v>
      </c>
      <c r="P653">
        <v>55</v>
      </c>
      <c r="Q653">
        <v>0</v>
      </c>
      <c r="R653" s="1" t="s">
        <v>978</v>
      </c>
      <c r="S653">
        <v>4.2</v>
      </c>
      <c r="T653">
        <v>25.76</v>
      </c>
      <c r="U653">
        <v>5.8</v>
      </c>
      <c r="V653">
        <v>35.200000000000003</v>
      </c>
      <c r="W653" s="1" t="s">
        <v>1345</v>
      </c>
      <c r="X653">
        <v>0</v>
      </c>
      <c r="Y653" s="1"/>
      <c r="AA653" s="1" t="s">
        <v>1346</v>
      </c>
      <c r="AB653" t="str">
        <f>Special[[#This Row],[服装]]&amp;Special[[#This Row],[名前]]&amp;Special[[#This Row],[レアリティ]]</f>
        <v>Xmas3天童覚ICONIC</v>
      </c>
      <c r="AC653">
        <f>IF((A652&amp;L652&amp;M652)&lt;&gt;(Special[[#This Row],[No]]&amp;L653&amp;M653),1,IF(Special[[#This Row],[追加属性]]="",1,0))</f>
        <v>0</v>
      </c>
    </row>
    <row r="654" spans="1:29" x14ac:dyDescent="0.25">
      <c r="A654">
        <f>VLOOKUP(Special[[#This Row],[No用]],SetNo[[No.用]:[vlookup 用]],2,FALSE)</f>
        <v>267</v>
      </c>
      <c r="B654">
        <f>IF(ROW()=2,1,IF(A653&lt;&gt;Special[[#This Row],[No]],1,IF(Special[[#This Row],[枝番用]]=0,B653,B653+1)))</f>
        <v>1</v>
      </c>
      <c r="C654">
        <f>IF(ROW()=2,1,IF(Special[[#This Row],[枝番用]]=1,1,C653+1))</f>
        <v>1</v>
      </c>
      <c r="D654" s="1" t="s">
        <v>1674</v>
      </c>
      <c r="E654" s="1" t="s">
        <v>110</v>
      </c>
      <c r="F654" s="1" t="s">
        <v>90</v>
      </c>
      <c r="G654" s="1" t="s">
        <v>82</v>
      </c>
      <c r="H654" s="1" t="s">
        <v>118</v>
      </c>
      <c r="I654" s="1" t="s">
        <v>71</v>
      </c>
      <c r="J654" s="1">
        <v>0</v>
      </c>
      <c r="K654" t="s">
        <v>248</v>
      </c>
      <c r="L654" s="1" t="s">
        <v>191</v>
      </c>
      <c r="M654" s="1" t="s">
        <v>162</v>
      </c>
      <c r="N654">
        <v>12</v>
      </c>
      <c r="O654">
        <v>0</v>
      </c>
      <c r="P654">
        <v>0</v>
      </c>
      <c r="Q654">
        <v>0</v>
      </c>
      <c r="W654" t="s">
        <v>1010</v>
      </c>
      <c r="X654">
        <v>0</v>
      </c>
      <c r="Y654" s="1"/>
      <c r="AA654" s="1"/>
      <c r="AB654" t="str">
        <f>Special[[#This Row],[服装]]&amp;Special[[#This Row],[名前]]&amp;Special[[#This Row],[レアリティ]]</f>
        <v>思い出天童覚ICONIC</v>
      </c>
      <c r="AC654">
        <f>IF((A653&amp;L653&amp;M653)&lt;&gt;(Special[[#This Row],[No]]&amp;L654&amp;M654),1,IF(Special[[#This Row],[追加属性]]="",1,0))</f>
        <v>1</v>
      </c>
    </row>
    <row r="655" spans="1:29" x14ac:dyDescent="0.25">
      <c r="A655">
        <f>VLOOKUP(Special[[#This Row],[No用]],SetNo[[No.用]:[vlookup 用]],2,FALSE)</f>
        <v>267</v>
      </c>
      <c r="B655">
        <f>IF(ROW()=2,1,IF(A654&lt;&gt;Special[[#This Row],[No]],1,IF(Special[[#This Row],[枝番用]]=0,B654,B654+1)))</f>
        <v>2</v>
      </c>
      <c r="C655">
        <f>IF(ROW()=2,1,IF(Special[[#This Row],[枝番用]]=1,1,C654+1))</f>
        <v>1</v>
      </c>
      <c r="D655" s="1" t="s">
        <v>1674</v>
      </c>
      <c r="E655" s="1" t="s">
        <v>110</v>
      </c>
      <c r="F655" s="1" t="s">
        <v>90</v>
      </c>
      <c r="G655" s="1" t="s">
        <v>82</v>
      </c>
      <c r="H655" s="1" t="s">
        <v>118</v>
      </c>
      <c r="I655" s="1" t="s">
        <v>71</v>
      </c>
      <c r="J655">
        <v>1</v>
      </c>
      <c r="K655" s="1" t="s">
        <v>248</v>
      </c>
      <c r="L655" s="1" t="s">
        <v>258</v>
      </c>
      <c r="M655" s="1" t="s">
        <v>173</v>
      </c>
      <c r="N655">
        <v>15</v>
      </c>
      <c r="O655">
        <v>0</v>
      </c>
      <c r="P655">
        <v>0</v>
      </c>
      <c r="Q655">
        <v>0</v>
      </c>
      <c r="R655" s="1"/>
      <c r="S655">
        <v>15</v>
      </c>
      <c r="T655">
        <v>59.1</v>
      </c>
      <c r="U655">
        <v>0</v>
      </c>
      <c r="V655">
        <v>0</v>
      </c>
      <c r="W655" s="1" t="s">
        <v>1702</v>
      </c>
      <c r="X655">
        <v>0</v>
      </c>
      <c r="Y655" s="1"/>
      <c r="AA655" s="1"/>
      <c r="AB655" t="str">
        <f>Special[[#This Row],[服装]]&amp;Special[[#This Row],[名前]]&amp;Special[[#This Row],[レアリティ]]</f>
        <v>思い出天童覚ICONIC</v>
      </c>
      <c r="AC655">
        <f>IF((A654&amp;L654&amp;M654)&lt;&gt;(Special[[#This Row],[No]]&amp;L655&amp;M655),1,IF(Special[[#This Row],[追加属性]]="",1,0))</f>
        <v>1</v>
      </c>
    </row>
    <row r="656" spans="1:29" x14ac:dyDescent="0.25">
      <c r="A656">
        <f>VLOOKUP(Special[[#This Row],[No用]],SetNo[[No.用]:[vlookup 用]],2,FALSE)</f>
        <v>267</v>
      </c>
      <c r="B656">
        <f>IF(ROW()=2,1,IF(A655&lt;&gt;Special[[#This Row],[No]],1,IF(Special[[#This Row],[枝番用]]=0,B655,B655+1)))</f>
        <v>3</v>
      </c>
      <c r="C656">
        <f>IF(ROW()=2,1,IF(Special[[#This Row],[枝番用]]=1,1,C655+1))</f>
        <v>1</v>
      </c>
      <c r="D656" s="1" t="s">
        <v>1674</v>
      </c>
      <c r="E656" s="1" t="s">
        <v>110</v>
      </c>
      <c r="F656" s="1" t="s">
        <v>90</v>
      </c>
      <c r="G656" s="1" t="s">
        <v>82</v>
      </c>
      <c r="H656" s="1" t="s">
        <v>118</v>
      </c>
      <c r="I656" s="1" t="s">
        <v>71</v>
      </c>
      <c r="J656">
        <v>1</v>
      </c>
      <c r="K656" s="1" t="s">
        <v>248</v>
      </c>
      <c r="L656" s="1" t="s">
        <v>841</v>
      </c>
      <c r="M656" s="1" t="s">
        <v>224</v>
      </c>
      <c r="N656">
        <v>45</v>
      </c>
      <c r="O656">
        <v>0</v>
      </c>
      <c r="P656">
        <v>55</v>
      </c>
      <c r="Q656">
        <v>0</v>
      </c>
      <c r="R656" s="1"/>
      <c r="S656">
        <v>3.35</v>
      </c>
      <c r="T656">
        <v>33.729999999999997</v>
      </c>
      <c r="U656">
        <v>5</v>
      </c>
      <c r="V656">
        <v>50.08</v>
      </c>
      <c r="W656" s="1" t="s">
        <v>1703</v>
      </c>
      <c r="X656">
        <v>1</v>
      </c>
      <c r="Y656" s="1"/>
      <c r="AA656" s="1" t="s">
        <v>1352</v>
      </c>
      <c r="AB656" t="str">
        <f>Special[[#This Row],[服装]]&amp;Special[[#This Row],[名前]]&amp;Special[[#This Row],[レアリティ]]</f>
        <v>思い出天童覚ICONIC</v>
      </c>
      <c r="AC656">
        <f>IF((A655&amp;L655&amp;M655)&lt;&gt;(Special[[#This Row],[No]]&amp;L656&amp;M656),1,IF(Special[[#This Row],[追加属性]]="",1,0))</f>
        <v>1</v>
      </c>
    </row>
    <row r="657" spans="1:29" x14ac:dyDescent="0.25">
      <c r="A657">
        <f>VLOOKUP(Special[[#This Row],[No用]],SetNo[[No.用]:[vlookup 用]],2,FALSE)</f>
        <v>267</v>
      </c>
      <c r="B657">
        <f>IF(ROW()=2,1,IF(A656&lt;&gt;Special[[#This Row],[No]],1,IF(Special[[#This Row],[枝番用]]=0,B656,B656+1)))</f>
        <v>4</v>
      </c>
      <c r="C657">
        <f>IF(ROW()=2,1,IF(Special[[#This Row],[枝番用]]=1,1,C656+1))</f>
        <v>1</v>
      </c>
      <c r="D657" s="1" t="s">
        <v>1674</v>
      </c>
      <c r="E657" s="1" t="s">
        <v>110</v>
      </c>
      <c r="F657" s="1" t="s">
        <v>90</v>
      </c>
      <c r="G657" s="1" t="s">
        <v>82</v>
      </c>
      <c r="H657" s="1" t="s">
        <v>118</v>
      </c>
      <c r="I657" s="1" t="s">
        <v>71</v>
      </c>
      <c r="J657">
        <v>1</v>
      </c>
      <c r="K657" s="1" t="s">
        <v>248</v>
      </c>
      <c r="L657" s="1" t="s">
        <v>586</v>
      </c>
      <c r="M657" s="1" t="s">
        <v>224</v>
      </c>
      <c r="N657">
        <v>45</v>
      </c>
      <c r="O657">
        <v>0</v>
      </c>
      <c r="P657">
        <v>55</v>
      </c>
      <c r="Q657">
        <v>0</v>
      </c>
      <c r="R657" s="1"/>
      <c r="S657">
        <v>3.35</v>
      </c>
      <c r="T657">
        <v>20.010000000000002</v>
      </c>
      <c r="U657">
        <v>5</v>
      </c>
      <c r="V657">
        <v>30.48</v>
      </c>
      <c r="W657" s="1" t="s">
        <v>918</v>
      </c>
      <c r="X657">
        <v>2</v>
      </c>
      <c r="Y657" s="1"/>
      <c r="AA657" s="1" t="s">
        <v>1443</v>
      </c>
      <c r="AB657" t="str">
        <f>Special[[#This Row],[服装]]&amp;Special[[#This Row],[名前]]&amp;Special[[#This Row],[レアリティ]]</f>
        <v>思い出天童覚ICONIC</v>
      </c>
      <c r="AC657">
        <f>IF((A656&amp;L656&amp;M656)&lt;&gt;(Special[[#This Row],[No]]&amp;L657&amp;M657),1,IF(Special[[#This Row],[追加属性]]="",1,0))</f>
        <v>1</v>
      </c>
    </row>
    <row r="658" spans="1:29" x14ac:dyDescent="0.25">
      <c r="A658">
        <f>VLOOKUP(Special[[#This Row],[No用]],SetNo[[No.用]:[vlookup 用]],2,FALSE)</f>
        <v>267</v>
      </c>
      <c r="B658">
        <f>IF(ROW()=2,1,IF(A657&lt;&gt;Special[[#This Row],[No]],1,IF(Special[[#This Row],[枝番用]]=0,B657,B657+1)))</f>
        <v>4</v>
      </c>
      <c r="C658">
        <f>IF(ROW()=2,1,IF(Special[[#This Row],[枝番用]]=1,1,C657+1))</f>
        <v>2</v>
      </c>
      <c r="D658" s="1" t="s">
        <v>1674</v>
      </c>
      <c r="E658" s="1" t="s">
        <v>110</v>
      </c>
      <c r="F658" s="1" t="s">
        <v>90</v>
      </c>
      <c r="G658" s="1" t="s">
        <v>82</v>
      </c>
      <c r="H658" s="1" t="s">
        <v>118</v>
      </c>
      <c r="I658" s="1" t="s">
        <v>71</v>
      </c>
      <c r="J658">
        <v>1</v>
      </c>
      <c r="K658" s="1" t="s">
        <v>248</v>
      </c>
      <c r="L658" s="1" t="s">
        <v>586</v>
      </c>
      <c r="M658" s="1" t="s">
        <v>224</v>
      </c>
      <c r="N658">
        <v>45</v>
      </c>
      <c r="O658">
        <v>0</v>
      </c>
      <c r="P658">
        <v>55</v>
      </c>
      <c r="Q658">
        <v>0</v>
      </c>
      <c r="R658" s="1" t="s">
        <v>591</v>
      </c>
      <c r="S658">
        <v>3.35</v>
      </c>
      <c r="T658">
        <v>20.010000000000002</v>
      </c>
      <c r="U658">
        <v>5</v>
      </c>
      <c r="V658">
        <v>30.48</v>
      </c>
      <c r="W658" s="1" t="s">
        <v>1704</v>
      </c>
      <c r="X658">
        <v>2</v>
      </c>
      <c r="Y658" s="1"/>
      <c r="AA658" s="1" t="s">
        <v>1443</v>
      </c>
      <c r="AB658" t="str">
        <f>Special[[#This Row],[服装]]&amp;Special[[#This Row],[名前]]&amp;Special[[#This Row],[レアリティ]]</f>
        <v>思い出天童覚ICONIC</v>
      </c>
      <c r="AC658">
        <f>IF((A657&amp;L657&amp;M657)&lt;&gt;(Special[[#This Row],[No]]&amp;L658&amp;M658),1,IF(Special[[#This Row],[追加属性]]="",1,0))</f>
        <v>0</v>
      </c>
    </row>
    <row r="659" spans="1:29" x14ac:dyDescent="0.25">
      <c r="A659">
        <f>VLOOKUP(Special[[#This Row],[No用]],SetNo[[No.用]:[vlookup 用]],2,FALSE)</f>
        <v>268</v>
      </c>
      <c r="B659">
        <f>IF(ROW()=2,1,IF(A658&lt;&gt;Special[[#This Row],[No]],1,IF(Special[[#This Row],[枝番用]]=0,B658,B658+1)))</f>
        <v>1</v>
      </c>
      <c r="C659">
        <f>IF(ROW()=2,1,IF(Special[[#This Row],[枝番用]]=1,1,C658+1))</f>
        <v>1</v>
      </c>
      <c r="D659" t="s">
        <v>108</v>
      </c>
      <c r="E659" t="s">
        <v>111</v>
      </c>
      <c r="F659" t="s">
        <v>77</v>
      </c>
      <c r="G659" t="s">
        <v>78</v>
      </c>
      <c r="H659" t="s">
        <v>118</v>
      </c>
      <c r="I659" t="s">
        <v>71</v>
      </c>
      <c r="J659" s="1">
        <v>0</v>
      </c>
      <c r="K659" t="s">
        <v>248</v>
      </c>
      <c r="L659" s="1" t="s">
        <v>191</v>
      </c>
      <c r="M659" s="1" t="s">
        <v>162</v>
      </c>
      <c r="N659">
        <v>14</v>
      </c>
      <c r="O659">
        <v>0</v>
      </c>
      <c r="P659">
        <v>0</v>
      </c>
      <c r="Q659">
        <v>0</v>
      </c>
      <c r="W659" t="s">
        <v>1010</v>
      </c>
      <c r="X659">
        <v>0</v>
      </c>
      <c r="AB659" t="str">
        <f>Special[[#This Row],[服装]]&amp;Special[[#This Row],[名前]]&amp;Special[[#This Row],[レアリティ]]</f>
        <v>ユニフォーム五色工ICONIC</v>
      </c>
      <c r="AC659">
        <f>IF((A649&amp;L649&amp;M649)&lt;&gt;(Special[[#This Row],[No]]&amp;L659&amp;M659),1,IF(Special[[#This Row],[追加属性]]="",1,0))</f>
        <v>1</v>
      </c>
    </row>
    <row r="660" spans="1:29" x14ac:dyDescent="0.25">
      <c r="A660">
        <f>VLOOKUP(Special[[#This Row],[No用]],SetNo[[No.用]:[vlookup 用]],2,FALSE)</f>
        <v>268</v>
      </c>
      <c r="B660">
        <f>IF(ROW()=2,1,IF(A659&lt;&gt;Special[[#This Row],[No]],1,IF(Special[[#This Row],[枝番用]]=0,B659,B659+1)))</f>
        <v>2</v>
      </c>
      <c r="C660">
        <f>IF(ROW()=2,1,IF(Special[[#This Row],[枝番用]]=1,1,C659+1))</f>
        <v>1</v>
      </c>
      <c r="D660" t="s">
        <v>108</v>
      </c>
      <c r="E660" t="s">
        <v>111</v>
      </c>
      <c r="F660" t="s">
        <v>77</v>
      </c>
      <c r="G660" t="s">
        <v>78</v>
      </c>
      <c r="H660" t="s">
        <v>118</v>
      </c>
      <c r="I660" t="s">
        <v>71</v>
      </c>
      <c r="J660">
        <v>1</v>
      </c>
      <c r="K660" t="s">
        <v>248</v>
      </c>
      <c r="L660" s="1" t="s">
        <v>258</v>
      </c>
      <c r="M660" s="1" t="s">
        <v>173</v>
      </c>
      <c r="N660">
        <v>14</v>
      </c>
      <c r="O660">
        <v>0</v>
      </c>
      <c r="P660">
        <v>0</v>
      </c>
      <c r="Q660">
        <v>0</v>
      </c>
      <c r="S660">
        <v>15</v>
      </c>
      <c r="T660">
        <v>59.1</v>
      </c>
      <c r="U660">
        <v>0</v>
      </c>
      <c r="V660">
        <v>0</v>
      </c>
      <c r="W660" t="s">
        <v>1012</v>
      </c>
      <c r="X660">
        <v>0</v>
      </c>
      <c r="AB660" t="str">
        <f>Special[[#This Row],[服装]]&amp;Special[[#This Row],[名前]]&amp;Special[[#This Row],[レアリティ]]</f>
        <v>ユニフォーム五色工ICONIC</v>
      </c>
      <c r="AC660">
        <f>IF((A659&amp;L659&amp;M659)&lt;&gt;(Special[[#This Row],[No]]&amp;L660&amp;M660),1,IF(Special[[#This Row],[追加属性]]="",1,0))</f>
        <v>1</v>
      </c>
    </row>
    <row r="661" spans="1:29" x14ac:dyDescent="0.25">
      <c r="A661">
        <f>VLOOKUP(Special[[#This Row],[No用]],SetNo[[No.用]:[vlookup 用]],2,FALSE)</f>
        <v>269</v>
      </c>
      <c r="B661">
        <f>IF(ROW()=2,1,IF(A660&lt;&gt;Special[[#This Row],[No]],1,IF(Special[[#This Row],[枝番用]]=0,B660,B660+1)))</f>
        <v>1</v>
      </c>
      <c r="C661">
        <f>IF(ROW()=2,1,IF(Special[[#This Row],[枝番用]]=1,1,C660+1))</f>
        <v>1</v>
      </c>
      <c r="D661" s="1" t="s">
        <v>552</v>
      </c>
      <c r="E661" t="s">
        <v>111</v>
      </c>
      <c r="F661" s="1" t="s">
        <v>73</v>
      </c>
      <c r="G661" t="s">
        <v>78</v>
      </c>
      <c r="H661" t="s">
        <v>118</v>
      </c>
      <c r="I661" t="s">
        <v>71</v>
      </c>
      <c r="J661" s="1">
        <v>0</v>
      </c>
      <c r="K661" t="s">
        <v>248</v>
      </c>
      <c r="L661" s="1" t="s">
        <v>191</v>
      </c>
      <c r="M661" s="1" t="s">
        <v>162</v>
      </c>
      <c r="N661">
        <v>14</v>
      </c>
      <c r="O661">
        <v>0</v>
      </c>
      <c r="P661">
        <v>0</v>
      </c>
      <c r="Q661">
        <v>0</v>
      </c>
      <c r="W661" t="s">
        <v>1010</v>
      </c>
      <c r="X661">
        <v>0</v>
      </c>
      <c r="AB661" t="str">
        <f>Special[[#This Row],[服装]]&amp;Special[[#This Row],[名前]]&amp;Special[[#This Row],[レアリティ]]</f>
        <v>職業体験五色工ICONIC</v>
      </c>
      <c r="AC661">
        <f>IF((A660&amp;L660&amp;M660)&lt;&gt;(Special[[#This Row],[No]]&amp;L661&amp;M661),1,IF(Special[[#This Row],[追加属性]]="",1,0))</f>
        <v>1</v>
      </c>
    </row>
    <row r="662" spans="1:29" x14ac:dyDescent="0.25">
      <c r="A662">
        <f>VLOOKUP(Special[[#This Row],[No用]],SetNo[[No.用]:[vlookup 用]],2,FALSE)</f>
        <v>269</v>
      </c>
      <c r="B662">
        <f>IF(ROW()=2,1,IF(A661&lt;&gt;Special[[#This Row],[No]],1,IF(Special[[#This Row],[枝番用]]=0,B661,B661+1)))</f>
        <v>2</v>
      </c>
      <c r="C662">
        <f>IF(ROW()=2,1,IF(Special[[#This Row],[枝番用]]=1,1,C661+1))</f>
        <v>1</v>
      </c>
      <c r="D662" s="1" t="s">
        <v>552</v>
      </c>
      <c r="E662" t="s">
        <v>111</v>
      </c>
      <c r="F662" s="1" t="s">
        <v>73</v>
      </c>
      <c r="G662" t="s">
        <v>78</v>
      </c>
      <c r="H662" t="s">
        <v>118</v>
      </c>
      <c r="I662" t="s">
        <v>71</v>
      </c>
      <c r="J662">
        <v>1</v>
      </c>
      <c r="K662" t="s">
        <v>248</v>
      </c>
      <c r="L662" s="1" t="s">
        <v>258</v>
      </c>
      <c r="M662" s="1" t="s">
        <v>173</v>
      </c>
      <c r="N662">
        <v>14</v>
      </c>
      <c r="O662">
        <v>0</v>
      </c>
      <c r="P662">
        <v>0</v>
      </c>
      <c r="Q662">
        <v>0</v>
      </c>
      <c r="S662">
        <v>15</v>
      </c>
      <c r="T662">
        <v>59.1</v>
      </c>
      <c r="U662">
        <v>0</v>
      </c>
      <c r="V662">
        <v>0</v>
      </c>
      <c r="W662" t="s">
        <v>1012</v>
      </c>
      <c r="X662">
        <v>0</v>
      </c>
      <c r="AB662" t="str">
        <f>Special[[#This Row],[服装]]&amp;Special[[#This Row],[名前]]&amp;Special[[#This Row],[レアリティ]]</f>
        <v>職業体験五色工ICONIC</v>
      </c>
      <c r="AC662">
        <f>IF((A661&amp;L661&amp;M661)&lt;&gt;(Special[[#This Row],[No]]&amp;L662&amp;M662),1,IF(Special[[#This Row],[追加属性]]="",1,0))</f>
        <v>1</v>
      </c>
    </row>
    <row r="663" spans="1:29" x14ac:dyDescent="0.25">
      <c r="A663">
        <f>VLOOKUP(Special[[#This Row],[No用]],SetNo[[No.用]:[vlookup 用]],2,FALSE)</f>
        <v>270</v>
      </c>
      <c r="B663">
        <f>IF(ROW()=2,1,IF(A662&lt;&gt;Special[[#This Row],[No]],1,IF(Special[[#This Row],[枝番用]]=0,B662,B662+1)))</f>
        <v>1</v>
      </c>
      <c r="C663">
        <f>IF(ROW()=2,1,IF(Special[[#This Row],[枝番用]]=1,1,C662+1))</f>
        <v>1</v>
      </c>
      <c r="D663" s="1" t="s">
        <v>149</v>
      </c>
      <c r="E663" s="1" t="s">
        <v>111</v>
      </c>
      <c r="F663" s="1" t="s">
        <v>90</v>
      </c>
      <c r="G663" s="1" t="s">
        <v>78</v>
      </c>
      <c r="H663" s="1" t="s">
        <v>118</v>
      </c>
      <c r="I663" s="1" t="s">
        <v>71</v>
      </c>
      <c r="J663" s="1">
        <v>0</v>
      </c>
      <c r="K663" t="s">
        <v>248</v>
      </c>
      <c r="L663" s="1" t="s">
        <v>191</v>
      </c>
      <c r="M663" s="1" t="s">
        <v>162</v>
      </c>
      <c r="N663">
        <v>14</v>
      </c>
      <c r="O663">
        <v>0</v>
      </c>
      <c r="P663">
        <v>0</v>
      </c>
      <c r="Q663">
        <v>0</v>
      </c>
      <c r="W663" t="s">
        <v>1010</v>
      </c>
      <c r="X663">
        <v>0</v>
      </c>
      <c r="AB663" t="str">
        <f>Special[[#This Row],[服装]]&amp;Special[[#This Row],[名前]]&amp;Special[[#This Row],[レアリティ]]</f>
        <v>制服五色工ICONIC</v>
      </c>
      <c r="AC663">
        <f>IF((A662&amp;L662&amp;M662)&lt;&gt;(Special[[#This Row],[No]]&amp;L663&amp;M663),1,IF(Special[[#This Row],[追加属性]]="",1,0))</f>
        <v>1</v>
      </c>
    </row>
    <row r="664" spans="1:29" x14ac:dyDescent="0.25">
      <c r="A664">
        <f>VLOOKUP(Special[[#This Row],[No用]],SetNo[[No.用]:[vlookup 用]],2,FALSE)</f>
        <v>270</v>
      </c>
      <c r="B664">
        <f>IF(ROW()=2,1,IF(A663&lt;&gt;Special[[#This Row],[No]],1,IF(Special[[#This Row],[枝番用]]=0,B663,B663+1)))</f>
        <v>2</v>
      </c>
      <c r="C664">
        <f>IF(ROW()=2,1,IF(Special[[#This Row],[枝番用]]=1,1,C663+1))</f>
        <v>1</v>
      </c>
      <c r="D664" s="1" t="s">
        <v>149</v>
      </c>
      <c r="E664" s="1" t="s">
        <v>111</v>
      </c>
      <c r="F664" s="1" t="s">
        <v>90</v>
      </c>
      <c r="G664" s="1" t="s">
        <v>78</v>
      </c>
      <c r="H664" s="1" t="s">
        <v>118</v>
      </c>
      <c r="I664" s="1" t="s">
        <v>71</v>
      </c>
      <c r="J664">
        <v>1</v>
      </c>
      <c r="K664" t="s">
        <v>248</v>
      </c>
      <c r="L664" s="1" t="s">
        <v>180</v>
      </c>
      <c r="M664" s="1" t="s">
        <v>173</v>
      </c>
      <c r="N664">
        <v>17</v>
      </c>
      <c r="O664">
        <v>0</v>
      </c>
      <c r="P664">
        <v>0</v>
      </c>
      <c r="Q664">
        <v>0</v>
      </c>
      <c r="S664">
        <v>4.2</v>
      </c>
      <c r="T664">
        <v>25.76</v>
      </c>
      <c r="W664" s="1" t="s">
        <v>918</v>
      </c>
      <c r="X664">
        <v>1</v>
      </c>
      <c r="AB664" t="str">
        <f>Special[[#This Row],[服装]]&amp;Special[[#This Row],[名前]]&amp;Special[[#This Row],[レアリティ]]</f>
        <v>制服五色工ICONIC</v>
      </c>
      <c r="AC664">
        <f>IF((A663&amp;L663&amp;M663)&lt;&gt;(Special[[#This Row],[No]]&amp;L664&amp;M664),1,IF(Special[[#This Row],[追加属性]]="",1,0))</f>
        <v>1</v>
      </c>
    </row>
    <row r="665" spans="1:29" x14ac:dyDescent="0.25">
      <c r="A665">
        <f>VLOOKUP(Special[[#This Row],[No用]],SetNo[[No.用]:[vlookup 用]],2,FALSE)</f>
        <v>270</v>
      </c>
      <c r="B665">
        <f>IF(ROW()=2,1,IF(A664&lt;&gt;Special[[#This Row],[No]],1,IF(Special[[#This Row],[枝番用]]=0,B664,B664+1)))</f>
        <v>3</v>
      </c>
      <c r="C665">
        <f>IF(ROW()=2,1,IF(Special[[#This Row],[枝番用]]=1,1,C664+1))</f>
        <v>1</v>
      </c>
      <c r="D665" s="1" t="s">
        <v>149</v>
      </c>
      <c r="E665" s="1" t="s">
        <v>111</v>
      </c>
      <c r="F665" s="1" t="s">
        <v>90</v>
      </c>
      <c r="G665" s="1" t="s">
        <v>78</v>
      </c>
      <c r="H665" s="1" t="s">
        <v>118</v>
      </c>
      <c r="I665" s="1" t="s">
        <v>71</v>
      </c>
      <c r="J665">
        <v>1</v>
      </c>
      <c r="K665" t="s">
        <v>248</v>
      </c>
      <c r="L665" s="1" t="s">
        <v>765</v>
      </c>
      <c r="M665" s="1" t="s">
        <v>224</v>
      </c>
      <c r="N665">
        <v>46</v>
      </c>
      <c r="O665">
        <v>0</v>
      </c>
      <c r="P665">
        <v>56</v>
      </c>
      <c r="Q665">
        <v>0</v>
      </c>
      <c r="S665">
        <v>2.5</v>
      </c>
      <c r="T665">
        <v>15.24</v>
      </c>
      <c r="U665">
        <v>4.2</v>
      </c>
      <c r="V665">
        <v>25.76</v>
      </c>
      <c r="W665" s="1" t="s">
        <v>854</v>
      </c>
      <c r="X665">
        <v>2</v>
      </c>
      <c r="Y665" s="1" t="s">
        <v>109</v>
      </c>
      <c r="Z665" s="1" t="s">
        <v>853</v>
      </c>
      <c r="AA665" s="1"/>
      <c r="AB665" t="str">
        <f>Special[[#This Row],[服装]]&amp;Special[[#This Row],[名前]]&amp;Special[[#This Row],[レアリティ]]</f>
        <v>制服五色工ICONIC</v>
      </c>
      <c r="AC665">
        <f>IF((A664&amp;L664&amp;M664)&lt;&gt;(Special[[#This Row],[No]]&amp;L665&amp;M665),1,IF(Special[[#This Row],[追加属性]]="",1,0))</f>
        <v>1</v>
      </c>
    </row>
    <row r="666" spans="1:29" x14ac:dyDescent="0.25">
      <c r="A666">
        <f>VLOOKUP(Special[[#This Row],[No用]],SetNo[[No.用]:[vlookup 用]],2,FALSE)</f>
        <v>271</v>
      </c>
      <c r="B666">
        <f>IF(ROW()=2,1,IF(A665&lt;&gt;Special[[#This Row],[No]],1,IF(Special[[#This Row],[枝番用]]=0,B665,B665+1)))</f>
        <v>1</v>
      </c>
      <c r="C666">
        <f>IF(ROW()=2,1,IF(Special[[#This Row],[枝番用]]=1,1,C665+1))</f>
        <v>1</v>
      </c>
      <c r="D666" s="1" t="s">
        <v>705</v>
      </c>
      <c r="E666" s="1" t="s">
        <v>111</v>
      </c>
      <c r="F666" s="10" t="s">
        <v>77</v>
      </c>
      <c r="G666" s="1" t="s">
        <v>78</v>
      </c>
      <c r="H666" s="1" t="s">
        <v>118</v>
      </c>
      <c r="I666" s="1" t="s">
        <v>71</v>
      </c>
      <c r="J666" s="1">
        <v>0</v>
      </c>
      <c r="K666" t="s">
        <v>248</v>
      </c>
      <c r="L666" s="1" t="s">
        <v>191</v>
      </c>
      <c r="M666" s="1" t="s">
        <v>162</v>
      </c>
      <c r="N666">
        <v>14</v>
      </c>
      <c r="O666">
        <v>0</v>
      </c>
      <c r="P666">
        <v>0</v>
      </c>
      <c r="Q666">
        <v>0</v>
      </c>
      <c r="W666" t="s">
        <v>1010</v>
      </c>
      <c r="X666">
        <v>0</v>
      </c>
      <c r="AB666" t="str">
        <f>Special[[#This Row],[服装]]&amp;Special[[#This Row],[名前]]&amp;Special[[#This Row],[レアリティ]]</f>
        <v>バカンス五色工ICONIC</v>
      </c>
      <c r="AC666">
        <f>IF((A665&amp;L665&amp;M665)&lt;&gt;(Special[[#This Row],[No]]&amp;L666&amp;M666),1,IF(Special[[#This Row],[追加属性]]="",1,0))</f>
        <v>1</v>
      </c>
    </row>
    <row r="667" spans="1:29" x14ac:dyDescent="0.25">
      <c r="A667">
        <f>VLOOKUP(Special[[#This Row],[No用]],SetNo[[No.用]:[vlookup 用]],2,FALSE)</f>
        <v>271</v>
      </c>
      <c r="B667">
        <f>IF(ROW()=2,1,IF(A666&lt;&gt;Special[[#This Row],[No]],1,IF(Special[[#This Row],[枝番用]]=0,B666,B666+1)))</f>
        <v>2</v>
      </c>
      <c r="C667">
        <f>IF(ROW()=2,1,IF(Special[[#This Row],[枝番用]]=1,1,C666+1))</f>
        <v>1</v>
      </c>
      <c r="D667" s="1" t="s">
        <v>705</v>
      </c>
      <c r="E667" s="1" t="s">
        <v>111</v>
      </c>
      <c r="F667" s="10" t="s">
        <v>77</v>
      </c>
      <c r="G667" s="1" t="s">
        <v>78</v>
      </c>
      <c r="H667" s="1" t="s">
        <v>118</v>
      </c>
      <c r="I667" s="1" t="s">
        <v>71</v>
      </c>
      <c r="J667">
        <v>1</v>
      </c>
      <c r="K667" t="s">
        <v>248</v>
      </c>
      <c r="L667" s="1" t="s">
        <v>258</v>
      </c>
      <c r="M667" s="1" t="s">
        <v>173</v>
      </c>
      <c r="N667">
        <v>14</v>
      </c>
      <c r="O667">
        <v>0</v>
      </c>
      <c r="P667">
        <v>0</v>
      </c>
      <c r="Q667">
        <v>0</v>
      </c>
      <c r="S667">
        <v>15</v>
      </c>
      <c r="T667">
        <v>59.1</v>
      </c>
      <c r="U667">
        <v>0</v>
      </c>
      <c r="V667">
        <v>0</v>
      </c>
      <c r="W667" t="s">
        <v>1012</v>
      </c>
      <c r="X667">
        <v>0</v>
      </c>
      <c r="AB667" t="str">
        <f>Special[[#This Row],[服装]]&amp;Special[[#This Row],[名前]]&amp;Special[[#This Row],[レアリティ]]</f>
        <v>バカンス五色工ICONIC</v>
      </c>
      <c r="AC667">
        <f>IF((A666&amp;L666&amp;M666)&lt;&gt;(Special[[#This Row],[No]]&amp;L667&amp;M667),1,IF(Special[[#This Row],[追加属性]]="",1,0))</f>
        <v>1</v>
      </c>
    </row>
    <row r="668" spans="1:29" x14ac:dyDescent="0.25">
      <c r="A668">
        <f>VLOOKUP(Special[[#This Row],[No用]],SetNo[[No.用]:[vlookup 用]],2,FALSE)</f>
        <v>271</v>
      </c>
      <c r="B668">
        <f>IF(ROW()=2,1,IF(A667&lt;&gt;Special[[#This Row],[No]],1,IF(Special[[#This Row],[枝番用]]=0,B667,B667+1)))</f>
        <v>3</v>
      </c>
      <c r="C668">
        <f>IF(ROW()=2,1,IF(Special[[#This Row],[枝番用]]=1,1,C667+1))</f>
        <v>1</v>
      </c>
      <c r="D668" s="1" t="s">
        <v>705</v>
      </c>
      <c r="E668" s="1" t="s">
        <v>111</v>
      </c>
      <c r="F668" s="10" t="s">
        <v>77</v>
      </c>
      <c r="G668" s="1" t="s">
        <v>78</v>
      </c>
      <c r="H668" s="1" t="s">
        <v>118</v>
      </c>
      <c r="I668" s="1" t="s">
        <v>71</v>
      </c>
      <c r="J668">
        <v>1</v>
      </c>
      <c r="K668" t="s">
        <v>248</v>
      </c>
      <c r="L668" s="1" t="s">
        <v>765</v>
      </c>
      <c r="M668" s="1" t="s">
        <v>224</v>
      </c>
      <c r="N668">
        <v>46</v>
      </c>
      <c r="O668">
        <v>0</v>
      </c>
      <c r="P668">
        <v>56</v>
      </c>
      <c r="Q668">
        <v>0</v>
      </c>
      <c r="S668">
        <v>2.5</v>
      </c>
      <c r="T668">
        <v>15.24</v>
      </c>
      <c r="U668">
        <v>4.2</v>
      </c>
      <c r="V668">
        <v>25.76</v>
      </c>
      <c r="W668" s="1" t="s">
        <v>852</v>
      </c>
      <c r="X668">
        <v>2</v>
      </c>
      <c r="AB668" t="str">
        <f>Special[[#This Row],[服装]]&amp;Special[[#This Row],[名前]]&amp;Special[[#This Row],[レアリティ]]</f>
        <v>バカンス五色工ICONIC</v>
      </c>
      <c r="AC668">
        <f>IF((A667&amp;L667&amp;M667)&lt;&gt;(Special[[#This Row],[No]]&amp;L668&amp;M668),1,IF(Special[[#This Row],[追加属性]]="",1,0))</f>
        <v>1</v>
      </c>
    </row>
    <row r="669" spans="1:29" x14ac:dyDescent="0.25">
      <c r="A669">
        <f>VLOOKUP(Special[[#This Row],[No用]],SetNo[[No.用]:[vlookup 用]],2,FALSE)</f>
        <v>272</v>
      </c>
      <c r="B669">
        <f>IF(ROW()=2,1,IF(A668&lt;&gt;Special[[#This Row],[No]],1,IF(Special[[#This Row],[枝番用]]=0,B668,B668+1)))</f>
        <v>1</v>
      </c>
      <c r="C669">
        <f>IF(ROW()=2,1,IF(Special[[#This Row],[枝番用]]=1,1,C668+1))</f>
        <v>1</v>
      </c>
      <c r="D669" s="1" t="s">
        <v>790</v>
      </c>
      <c r="E669" s="1" t="s">
        <v>111</v>
      </c>
      <c r="F669" s="10" t="s">
        <v>73</v>
      </c>
      <c r="G669" s="1" t="s">
        <v>78</v>
      </c>
      <c r="H669" s="1" t="s">
        <v>118</v>
      </c>
      <c r="I669" s="1" t="s">
        <v>71</v>
      </c>
      <c r="J669" s="1">
        <v>0</v>
      </c>
      <c r="K669" t="s">
        <v>248</v>
      </c>
      <c r="L669" s="1" t="s">
        <v>191</v>
      </c>
      <c r="M669" s="1" t="s">
        <v>162</v>
      </c>
      <c r="N669">
        <v>14</v>
      </c>
      <c r="O669">
        <v>0</v>
      </c>
      <c r="P669">
        <v>0</v>
      </c>
      <c r="Q669">
        <v>0</v>
      </c>
      <c r="W669" t="s">
        <v>1010</v>
      </c>
      <c r="X669">
        <v>0</v>
      </c>
      <c r="AB669" t="str">
        <f>Special[[#This Row],[服装]]&amp;Special[[#This Row],[名前]]&amp;Special[[#This Row],[レアリティ]]</f>
        <v>Xmas2五色工ICONIC</v>
      </c>
      <c r="AC669">
        <f>IF((A668&amp;L668&amp;M668)&lt;&gt;(Special[[#This Row],[No]]&amp;L669&amp;M669),1,IF(Special[[#This Row],[追加属性]]="",1,0))</f>
        <v>1</v>
      </c>
    </row>
    <row r="670" spans="1:29" x14ac:dyDescent="0.25">
      <c r="A670">
        <f>VLOOKUP(Special[[#This Row],[No用]],SetNo[[No.用]:[vlookup 用]],2,FALSE)</f>
        <v>272</v>
      </c>
      <c r="B670">
        <f>IF(ROW()=2,1,IF(A669&lt;&gt;Special[[#This Row],[No]],1,IF(Special[[#This Row],[枝番用]]=0,B669,B669+1)))</f>
        <v>2</v>
      </c>
      <c r="C670">
        <f>IF(ROW()=2,1,IF(Special[[#This Row],[枝番用]]=1,1,C669+1))</f>
        <v>1</v>
      </c>
      <c r="D670" s="1" t="s">
        <v>790</v>
      </c>
      <c r="E670" s="1" t="s">
        <v>111</v>
      </c>
      <c r="F670" s="10" t="s">
        <v>73</v>
      </c>
      <c r="G670" s="1" t="s">
        <v>78</v>
      </c>
      <c r="H670" s="1" t="s">
        <v>118</v>
      </c>
      <c r="I670" s="1" t="s">
        <v>71</v>
      </c>
      <c r="J670">
        <v>1</v>
      </c>
      <c r="K670" t="s">
        <v>248</v>
      </c>
      <c r="L670" s="1" t="s">
        <v>793</v>
      </c>
      <c r="M670" s="1" t="s">
        <v>173</v>
      </c>
      <c r="N670">
        <v>14</v>
      </c>
      <c r="O670">
        <v>0</v>
      </c>
      <c r="P670">
        <v>0</v>
      </c>
      <c r="Q670">
        <v>0</v>
      </c>
      <c r="S670">
        <v>15</v>
      </c>
      <c r="T670">
        <v>59.1</v>
      </c>
      <c r="U670">
        <v>0</v>
      </c>
      <c r="V670">
        <v>0</v>
      </c>
      <c r="W670" t="s">
        <v>1012</v>
      </c>
      <c r="X670">
        <v>0</v>
      </c>
      <c r="AB670" t="str">
        <f>Special[[#This Row],[服装]]&amp;Special[[#This Row],[名前]]&amp;Special[[#This Row],[レアリティ]]</f>
        <v>Xmas2五色工ICONIC</v>
      </c>
      <c r="AC670">
        <f>IF((A669&amp;L669&amp;M669)&lt;&gt;(Special[[#This Row],[No]]&amp;L670&amp;M670),1,IF(Special[[#This Row],[追加属性]]="",1,0))</f>
        <v>1</v>
      </c>
    </row>
    <row r="671" spans="1:29" x14ac:dyDescent="0.25">
      <c r="A671">
        <f>VLOOKUP(Special[[#This Row],[No用]],SetNo[[No.用]:[vlookup 用]],2,FALSE)</f>
        <v>272</v>
      </c>
      <c r="B671">
        <f>IF(ROW()=2,1,IF(A670&lt;&gt;Special[[#This Row],[No]],1,IF(Special[[#This Row],[枝番用]]=0,B670,B670+1)))</f>
        <v>3</v>
      </c>
      <c r="C671">
        <f>IF(ROW()=2,1,IF(Special[[#This Row],[枝番用]]=1,1,C670+1))</f>
        <v>1</v>
      </c>
      <c r="D671" s="1" t="s">
        <v>790</v>
      </c>
      <c r="E671" s="1" t="s">
        <v>111</v>
      </c>
      <c r="F671" s="10" t="s">
        <v>73</v>
      </c>
      <c r="G671" s="1" t="s">
        <v>78</v>
      </c>
      <c r="H671" s="1" t="s">
        <v>118</v>
      </c>
      <c r="I671" s="1" t="s">
        <v>71</v>
      </c>
      <c r="J671">
        <v>1</v>
      </c>
      <c r="K671" t="s">
        <v>248</v>
      </c>
      <c r="L671" s="1" t="s">
        <v>765</v>
      </c>
      <c r="M671" s="1" t="s">
        <v>224</v>
      </c>
      <c r="N671">
        <v>46</v>
      </c>
      <c r="O671">
        <v>0</v>
      </c>
      <c r="P671">
        <v>56</v>
      </c>
      <c r="Q671">
        <v>0</v>
      </c>
      <c r="S671">
        <v>2.5</v>
      </c>
      <c r="T671">
        <v>15.24</v>
      </c>
      <c r="U671">
        <v>4.2</v>
      </c>
      <c r="V671">
        <v>25.76</v>
      </c>
      <c r="W671" s="1" t="s">
        <v>852</v>
      </c>
      <c r="X671">
        <v>2</v>
      </c>
      <c r="AB671" t="str">
        <f>Special[[#This Row],[服装]]&amp;Special[[#This Row],[名前]]&amp;Special[[#This Row],[レアリティ]]</f>
        <v>Xmas2五色工ICONIC</v>
      </c>
      <c r="AC671">
        <f>IF((A670&amp;L670&amp;M670)&lt;&gt;(Special[[#This Row],[No]]&amp;L671&amp;M671),1,IF(Special[[#This Row],[追加属性]]="",1,0))</f>
        <v>1</v>
      </c>
    </row>
    <row r="672" spans="1:29" x14ac:dyDescent="0.25">
      <c r="A672">
        <f>VLOOKUP(Special[[#This Row],[No用]],SetNo[[No.用]:[vlookup 用]],2,FALSE)</f>
        <v>273</v>
      </c>
      <c r="B672">
        <f>IF(ROW()=2,1,IF(A671&lt;&gt;Special[[#This Row],[No]],1,IF(Special[[#This Row],[枝番用]]=0,B671,B671+1)))</f>
        <v>1</v>
      </c>
      <c r="C672">
        <f>IF(ROW()=2,1,IF(Special[[#This Row],[枝番用]]=1,1,C671+1))</f>
        <v>1</v>
      </c>
      <c r="D672" s="1" t="s">
        <v>952</v>
      </c>
      <c r="E672" s="1" t="s">
        <v>480</v>
      </c>
      <c r="F672" s="10" t="s">
        <v>24</v>
      </c>
      <c r="G672" s="1" t="s">
        <v>25</v>
      </c>
      <c r="H672" s="1" t="s">
        <v>157</v>
      </c>
      <c r="I672" s="1" t="s">
        <v>71</v>
      </c>
      <c r="J672" s="1">
        <v>0</v>
      </c>
      <c r="K672" t="s">
        <v>248</v>
      </c>
      <c r="L672" s="1" t="s">
        <v>191</v>
      </c>
      <c r="M672" s="1" t="s">
        <v>162</v>
      </c>
      <c r="N672">
        <v>14</v>
      </c>
      <c r="O672">
        <v>0</v>
      </c>
      <c r="P672">
        <v>0</v>
      </c>
      <c r="Q672">
        <v>0</v>
      </c>
      <c r="W672" s="1" t="s">
        <v>1010</v>
      </c>
      <c r="X672">
        <v>0</v>
      </c>
      <c r="AB672" t="str">
        <f>Special[[#This Row],[服装]]&amp;Special[[#This Row],[名前]]&amp;Special[[#This Row],[レアリティ]]</f>
        <v>サバゲ2五色工ICONIC</v>
      </c>
      <c r="AC672">
        <f>IF((A671&amp;L671&amp;M671)&lt;&gt;(Special[[#This Row],[No]]&amp;L672&amp;M672),1,IF(Special[[#This Row],[追加属性]]="",1,0))</f>
        <v>1</v>
      </c>
    </row>
    <row r="673" spans="1:29" x14ac:dyDescent="0.25">
      <c r="A673">
        <f>VLOOKUP(Special[[#This Row],[No用]],SetNo[[No.用]:[vlookup 用]],2,FALSE)</f>
        <v>273</v>
      </c>
      <c r="B673">
        <f>IF(ROW()=2,1,IF(A672&lt;&gt;Special[[#This Row],[No]],1,IF(Special[[#This Row],[枝番用]]=0,B672,B672+1)))</f>
        <v>2</v>
      </c>
      <c r="C673">
        <f>IF(ROW()=2,1,IF(Special[[#This Row],[枝番用]]=1,1,C672+1))</f>
        <v>1</v>
      </c>
      <c r="D673" s="1" t="s">
        <v>952</v>
      </c>
      <c r="E673" s="1" t="s">
        <v>480</v>
      </c>
      <c r="F673" s="10" t="s">
        <v>24</v>
      </c>
      <c r="G673" s="1" t="s">
        <v>25</v>
      </c>
      <c r="H673" s="1" t="s">
        <v>157</v>
      </c>
      <c r="I673" s="1" t="s">
        <v>71</v>
      </c>
      <c r="J673">
        <v>1</v>
      </c>
      <c r="K673" t="s">
        <v>248</v>
      </c>
      <c r="L673" s="1" t="s">
        <v>765</v>
      </c>
      <c r="M673" s="1" t="s">
        <v>224</v>
      </c>
      <c r="N673">
        <v>46</v>
      </c>
      <c r="O673">
        <v>0</v>
      </c>
      <c r="P673">
        <v>56</v>
      </c>
      <c r="Q673">
        <v>0</v>
      </c>
      <c r="S673">
        <v>2.5</v>
      </c>
      <c r="T673">
        <v>15.24</v>
      </c>
      <c r="U673">
        <v>4.2</v>
      </c>
      <c r="V673">
        <v>25.76</v>
      </c>
      <c r="W673" s="1" t="s">
        <v>852</v>
      </c>
      <c r="X673">
        <v>2</v>
      </c>
      <c r="AB673" t="str">
        <f>Special[[#This Row],[服装]]&amp;Special[[#This Row],[名前]]&amp;Special[[#This Row],[レアリティ]]</f>
        <v>サバゲ2五色工ICONIC</v>
      </c>
      <c r="AC673">
        <f>IF((A672&amp;L672&amp;M672)&lt;&gt;(Special[[#This Row],[No]]&amp;L673&amp;M673),1,IF(Special[[#This Row],[追加属性]]="",1,0))</f>
        <v>1</v>
      </c>
    </row>
    <row r="674" spans="1:29" x14ac:dyDescent="0.25">
      <c r="A674">
        <f>VLOOKUP(Special[[#This Row],[No用]],SetNo[[No.用]:[vlookup 用]],2,FALSE)</f>
        <v>274</v>
      </c>
      <c r="B674">
        <f>IF(ROW()=2,1,IF(A673&lt;&gt;Special[[#This Row],[No]],1,IF(Special[[#This Row],[枝番用]]=0,B673,B673+1)))</f>
        <v>1</v>
      </c>
      <c r="C674">
        <f>IF(ROW()=2,1,IF(Special[[#This Row],[枝番用]]=1,1,C673+1))</f>
        <v>1</v>
      </c>
      <c r="D674" t="s">
        <v>108</v>
      </c>
      <c r="E674" t="s">
        <v>112</v>
      </c>
      <c r="F674" t="s">
        <v>73</v>
      </c>
      <c r="G674" t="s">
        <v>74</v>
      </c>
      <c r="H674" t="s">
        <v>118</v>
      </c>
      <c r="I674" t="s">
        <v>71</v>
      </c>
      <c r="J674" s="1">
        <v>0</v>
      </c>
      <c r="K674" t="s">
        <v>248</v>
      </c>
      <c r="L674" s="1" t="s">
        <v>191</v>
      </c>
      <c r="M674" s="1" t="s">
        <v>162</v>
      </c>
      <c r="N674">
        <v>14</v>
      </c>
      <c r="O674">
        <v>0</v>
      </c>
      <c r="P674">
        <v>0</v>
      </c>
      <c r="Q674">
        <v>0</v>
      </c>
      <c r="W674" t="s">
        <v>1010</v>
      </c>
      <c r="X674">
        <v>0</v>
      </c>
      <c r="AB674" t="str">
        <f>Special[[#This Row],[服装]]&amp;Special[[#This Row],[名前]]&amp;Special[[#This Row],[レアリティ]]</f>
        <v>ユニフォーム白布賢二郎ICONIC</v>
      </c>
      <c r="AC674">
        <f>IF((A673&amp;L673&amp;M673)&lt;&gt;(Special[[#This Row],[No]]&amp;L674&amp;M674),1,IF(Special[[#This Row],[追加属性]]="",1,0))</f>
        <v>1</v>
      </c>
    </row>
    <row r="675" spans="1:29" x14ac:dyDescent="0.25">
      <c r="A675">
        <f>VLOOKUP(Special[[#This Row],[No用]],SetNo[[No.用]:[vlookup 用]],2,FALSE)</f>
        <v>275</v>
      </c>
      <c r="B675">
        <f>IF(ROW()=2,1,IF(A674&lt;&gt;Special[[#This Row],[No]],1,IF(Special[[#This Row],[枝番用]]=0,B674,B674+1)))</f>
        <v>1</v>
      </c>
      <c r="C675">
        <f>IF(ROW()=2,1,IF(Special[[#This Row],[枝番用]]=1,1,C674+1))</f>
        <v>1</v>
      </c>
      <c r="D675" t="s">
        <v>365</v>
      </c>
      <c r="E675" t="s">
        <v>366</v>
      </c>
      <c r="F675" t="s">
        <v>24</v>
      </c>
      <c r="G675" t="s">
        <v>31</v>
      </c>
      <c r="H675" t="s">
        <v>157</v>
      </c>
      <c r="I675" t="s">
        <v>71</v>
      </c>
      <c r="J675" s="1">
        <v>0</v>
      </c>
      <c r="K675" t="s">
        <v>248</v>
      </c>
      <c r="L675" t="s">
        <v>381</v>
      </c>
      <c r="M675" t="s">
        <v>260</v>
      </c>
      <c r="N675">
        <v>14</v>
      </c>
      <c r="O675">
        <v>0</v>
      </c>
      <c r="P675">
        <v>0</v>
      </c>
      <c r="Q675">
        <v>0</v>
      </c>
      <c r="W675" s="14" t="s">
        <v>996</v>
      </c>
      <c r="AB675" t="str">
        <f>Special[[#This Row],[服装]]&amp;Special[[#This Row],[名前]]&amp;Special[[#This Row],[レアリティ]]</f>
        <v>探偵白布賢二郎ICONIC</v>
      </c>
      <c r="AC675">
        <f>IF((A674&amp;L674&amp;M674)&lt;&gt;(Special[[#This Row],[No]]&amp;L675&amp;M675),1,IF(Special[[#This Row],[追加属性]]="",1,0))</f>
        <v>1</v>
      </c>
    </row>
    <row r="676" spans="1:29" x14ac:dyDescent="0.25">
      <c r="A676">
        <f>VLOOKUP(Special[[#This Row],[No用]],SetNo[[No.用]:[vlookup 用]],2,FALSE)</f>
        <v>275</v>
      </c>
      <c r="B676">
        <f>IF(ROW()=2,1,IF(A675&lt;&gt;Special[[#This Row],[No]],1,IF(Special[[#This Row],[枝番用]]=0,B675,B675+1)))</f>
        <v>2</v>
      </c>
      <c r="C676">
        <f>IF(ROW()=2,1,IF(Special[[#This Row],[枝番用]]=1,1,C675+1))</f>
        <v>1</v>
      </c>
      <c r="D676" t="s">
        <v>365</v>
      </c>
      <c r="E676" t="s">
        <v>366</v>
      </c>
      <c r="F676" t="s">
        <v>24</v>
      </c>
      <c r="G676" t="s">
        <v>31</v>
      </c>
      <c r="H676" t="s">
        <v>157</v>
      </c>
      <c r="I676" t="s">
        <v>71</v>
      </c>
      <c r="J676">
        <v>1</v>
      </c>
      <c r="K676" t="s">
        <v>248</v>
      </c>
      <c r="L676" s="1" t="s">
        <v>706</v>
      </c>
      <c r="M676" t="s">
        <v>376</v>
      </c>
      <c r="N676">
        <v>49</v>
      </c>
      <c r="O676">
        <v>0</v>
      </c>
      <c r="P676">
        <v>59</v>
      </c>
      <c r="Q676">
        <v>0</v>
      </c>
      <c r="S676">
        <v>3.35</v>
      </c>
      <c r="T676">
        <v>33.729999999999997</v>
      </c>
      <c r="U676">
        <v>5</v>
      </c>
      <c r="V676">
        <v>50.08</v>
      </c>
      <c r="W676" s="1" t="s">
        <v>843</v>
      </c>
      <c r="X676">
        <v>1</v>
      </c>
      <c r="AA676" s="1" t="s">
        <v>1521</v>
      </c>
      <c r="AB676" t="str">
        <f>Special[[#This Row],[服装]]&amp;Special[[#This Row],[名前]]&amp;Special[[#This Row],[レアリティ]]</f>
        <v>探偵白布賢二郎ICONIC</v>
      </c>
      <c r="AC676">
        <f>IF((A675&amp;L675&amp;M675)&lt;&gt;(Special[[#This Row],[No]]&amp;L676&amp;M676),1,IF(Special[[#This Row],[追加属性]]="",1,0))</f>
        <v>1</v>
      </c>
    </row>
    <row r="677" spans="1:29" x14ac:dyDescent="0.25">
      <c r="A677">
        <f>VLOOKUP(Special[[#This Row],[No用]],SetNo[[No.用]:[vlookup 用]],2,FALSE)</f>
        <v>276</v>
      </c>
      <c r="B677">
        <f>IF(ROW()=2,1,IF(A676&lt;&gt;Special[[#This Row],[No]],1,IF(Special[[#This Row],[枝番用]]=0,B676,B676+1)))</f>
        <v>1</v>
      </c>
      <c r="C677">
        <f>IF(ROW()=2,1,IF(Special[[#This Row],[枝番用]]=1,1,C676+1))</f>
        <v>1</v>
      </c>
      <c r="D677" s="1" t="s">
        <v>149</v>
      </c>
      <c r="E677" s="1" t="s">
        <v>366</v>
      </c>
      <c r="F677" s="1" t="s">
        <v>77</v>
      </c>
      <c r="G677" s="1" t="s">
        <v>31</v>
      </c>
      <c r="H677" s="1" t="s">
        <v>157</v>
      </c>
      <c r="I677" s="1" t="s">
        <v>71</v>
      </c>
      <c r="J677" s="1">
        <v>0</v>
      </c>
      <c r="K677" t="s">
        <v>248</v>
      </c>
      <c r="L677" s="1" t="s">
        <v>191</v>
      </c>
      <c r="M677" s="1" t="s">
        <v>162</v>
      </c>
      <c r="N677">
        <v>14</v>
      </c>
      <c r="O677">
        <v>0</v>
      </c>
      <c r="P677">
        <v>0</v>
      </c>
      <c r="Q677">
        <v>0</v>
      </c>
      <c r="W677" t="s">
        <v>1010</v>
      </c>
      <c r="X677">
        <v>0</v>
      </c>
      <c r="AB677" t="str">
        <f>Special[[#This Row],[服装]]&amp;Special[[#This Row],[名前]]&amp;Special[[#This Row],[レアリティ]]</f>
        <v>制服白布賢二郎ICONIC</v>
      </c>
      <c r="AC677">
        <f>IF((A676&amp;L676&amp;M676)&lt;&gt;(Special[[#This Row],[No]]&amp;L677&amp;M677),1,IF(Special[[#This Row],[追加属性]]="",1,0))</f>
        <v>1</v>
      </c>
    </row>
    <row r="678" spans="1:29" x14ac:dyDescent="0.25">
      <c r="A678">
        <f>VLOOKUP(Special[[#This Row],[No用]],SetNo[[No.用]:[vlookup 用]],2,FALSE)</f>
        <v>277</v>
      </c>
      <c r="B678">
        <f>IF(ROW()=2,1,IF(A677&lt;&gt;Special[[#This Row],[No]],1,IF(Special[[#This Row],[枝番用]]=0,B677,B677+1)))</f>
        <v>1</v>
      </c>
      <c r="C678">
        <f>IF(ROW()=2,1,IF(Special[[#This Row],[枝番用]]=1,1,C677+1))</f>
        <v>1</v>
      </c>
      <c r="D678" s="1" t="s">
        <v>705</v>
      </c>
      <c r="E678" s="1" t="s">
        <v>366</v>
      </c>
      <c r="F678" s="1" t="s">
        <v>73</v>
      </c>
      <c r="G678" s="1" t="s">
        <v>31</v>
      </c>
      <c r="H678" s="1" t="s">
        <v>157</v>
      </c>
      <c r="I678" s="1" t="s">
        <v>71</v>
      </c>
      <c r="J678" s="1">
        <v>0</v>
      </c>
      <c r="K678" t="s">
        <v>248</v>
      </c>
      <c r="L678" s="1" t="s">
        <v>262</v>
      </c>
      <c r="M678" s="1" t="s">
        <v>173</v>
      </c>
      <c r="N678">
        <v>14</v>
      </c>
      <c r="O678">
        <v>0</v>
      </c>
      <c r="P678">
        <v>0</v>
      </c>
      <c r="Q678">
        <v>0</v>
      </c>
      <c r="W678" s="14" t="s">
        <v>996</v>
      </c>
      <c r="X678">
        <v>0</v>
      </c>
      <c r="AB678" t="str">
        <f>Special[[#This Row],[服装]]&amp;Special[[#This Row],[名前]]&amp;Special[[#This Row],[レアリティ]]</f>
        <v>バカンス白布賢二郎ICONIC</v>
      </c>
      <c r="AC678">
        <f>IF((A677&amp;L677&amp;M677)&lt;&gt;(Special[[#This Row],[No]]&amp;L678&amp;M678),1,IF(Special[[#This Row],[追加属性]]="",1,0))</f>
        <v>1</v>
      </c>
    </row>
    <row r="679" spans="1:29" x14ac:dyDescent="0.25">
      <c r="A679">
        <f>VLOOKUP(Special[[#This Row],[No用]],SetNo[[No.用]:[vlookup 用]],2,FALSE)</f>
        <v>277</v>
      </c>
      <c r="B679">
        <f>IF(ROW()=2,1,IF(A678&lt;&gt;Special[[#This Row],[No]],1,IF(Special[[#This Row],[枝番用]]=0,B678,B678+1)))</f>
        <v>2</v>
      </c>
      <c r="C679">
        <f>IF(ROW()=2,1,IF(Special[[#This Row],[枝番用]]=1,1,C678+1))</f>
        <v>1</v>
      </c>
      <c r="D679" s="1" t="s">
        <v>705</v>
      </c>
      <c r="E679" s="1" t="s">
        <v>366</v>
      </c>
      <c r="F679" s="1" t="s">
        <v>73</v>
      </c>
      <c r="G679" s="1" t="s">
        <v>31</v>
      </c>
      <c r="H679" s="1" t="s">
        <v>157</v>
      </c>
      <c r="I679" s="1" t="s">
        <v>71</v>
      </c>
      <c r="J679">
        <v>1</v>
      </c>
      <c r="K679" t="s">
        <v>248</v>
      </c>
      <c r="L679" s="1" t="s">
        <v>765</v>
      </c>
      <c r="M679" s="1" t="s">
        <v>224</v>
      </c>
      <c r="N679">
        <v>46</v>
      </c>
      <c r="O679">
        <v>0</v>
      </c>
      <c r="P679">
        <v>56</v>
      </c>
      <c r="Q679">
        <v>0</v>
      </c>
      <c r="S679">
        <v>2.5</v>
      </c>
      <c r="T679">
        <v>15.24</v>
      </c>
      <c r="U679">
        <v>4.2</v>
      </c>
      <c r="V679">
        <v>25.76</v>
      </c>
      <c r="W679" s="1" t="s">
        <v>855</v>
      </c>
      <c r="X679">
        <v>1</v>
      </c>
      <c r="Y679" s="1" t="s">
        <v>111</v>
      </c>
      <c r="Z679" s="1" t="s">
        <v>856</v>
      </c>
      <c r="AA679" s="1" t="s">
        <v>1524</v>
      </c>
      <c r="AB679" t="str">
        <f>Special[[#This Row],[服装]]&amp;Special[[#This Row],[名前]]&amp;Special[[#This Row],[レアリティ]]</f>
        <v>バカンス白布賢二郎ICONIC</v>
      </c>
      <c r="AC679">
        <f>IF((A678&amp;L678&amp;M678)&lt;&gt;(Special[[#This Row],[No]]&amp;L679&amp;M679),1,IF(Special[[#This Row],[追加属性]]="",1,0))</f>
        <v>1</v>
      </c>
    </row>
    <row r="680" spans="1:29" x14ac:dyDescent="0.25">
      <c r="A680">
        <f>VLOOKUP(Special[[#This Row],[No用]],SetNo[[No.用]:[vlookup 用]],2,FALSE)</f>
        <v>277</v>
      </c>
      <c r="B680">
        <f>IF(ROW()=2,1,IF(A679&lt;&gt;Special[[#This Row],[No]],1,IF(Special[[#This Row],[枝番用]]=0,B679,B679+1)))</f>
        <v>2</v>
      </c>
      <c r="C680">
        <f>IF(ROW()=2,1,IF(Special[[#This Row],[枝番用]]=1,1,C679+1))</f>
        <v>2</v>
      </c>
      <c r="D680" s="1" t="s">
        <v>705</v>
      </c>
      <c r="E680" s="1" t="s">
        <v>366</v>
      </c>
      <c r="F680" s="1" t="s">
        <v>73</v>
      </c>
      <c r="G680" s="1" t="s">
        <v>31</v>
      </c>
      <c r="H680" s="1" t="s">
        <v>157</v>
      </c>
      <c r="I680" s="1" t="s">
        <v>71</v>
      </c>
      <c r="J680">
        <v>1</v>
      </c>
      <c r="K680" t="s">
        <v>248</v>
      </c>
      <c r="L680" s="1" t="s">
        <v>765</v>
      </c>
      <c r="M680" s="1" t="s">
        <v>224</v>
      </c>
      <c r="N680">
        <v>46</v>
      </c>
      <c r="O680">
        <v>0</v>
      </c>
      <c r="P680">
        <v>56</v>
      </c>
      <c r="Q680">
        <v>0</v>
      </c>
      <c r="R680" s="1" t="s">
        <v>258</v>
      </c>
      <c r="S680">
        <v>20</v>
      </c>
      <c r="T680">
        <v>79.78</v>
      </c>
      <c r="U680">
        <v>22.5</v>
      </c>
      <c r="V680">
        <v>89.14</v>
      </c>
      <c r="W680" s="1" t="s">
        <v>855</v>
      </c>
      <c r="X680">
        <v>0</v>
      </c>
      <c r="Y680" s="1" t="s">
        <v>111</v>
      </c>
      <c r="Z680" s="1" t="s">
        <v>856</v>
      </c>
      <c r="AA680" s="1" t="s">
        <v>1524</v>
      </c>
      <c r="AB680" t="str">
        <f>Special[[#This Row],[服装]]&amp;Special[[#This Row],[名前]]&amp;Special[[#This Row],[レアリティ]]</f>
        <v>バカンス白布賢二郎ICONIC</v>
      </c>
      <c r="AC680">
        <f>IF((A679&amp;L679&amp;M679)&lt;&gt;(Special[[#This Row],[No]]&amp;L680&amp;M680),1,IF(Special[[#This Row],[追加属性]]="",1,0))</f>
        <v>0</v>
      </c>
    </row>
    <row r="681" spans="1:29" x14ac:dyDescent="0.25">
      <c r="A681">
        <f>VLOOKUP(Special[[#This Row],[No用]],SetNo[[No.用]:[vlookup 用]],2,FALSE)</f>
        <v>278</v>
      </c>
      <c r="B681">
        <f>IF(ROW()=2,1,IF(A680&lt;&gt;Special[[#This Row],[No]],1,IF(Special[[#This Row],[枝番用]]=0,B680,B680+1)))</f>
        <v>1</v>
      </c>
      <c r="C681">
        <f>IF(ROW()=2,1,IF(Special[[#This Row],[枝番用]]=1,1,C680+1))</f>
        <v>1</v>
      </c>
      <c r="D681" s="1" t="s">
        <v>822</v>
      </c>
      <c r="E681" s="1" t="s">
        <v>366</v>
      </c>
      <c r="F681" s="1" t="s">
        <v>90</v>
      </c>
      <c r="G681" s="1" t="s">
        <v>31</v>
      </c>
      <c r="H681" s="1" t="s">
        <v>157</v>
      </c>
      <c r="I681" s="1" t="s">
        <v>71</v>
      </c>
      <c r="J681" s="1">
        <v>0</v>
      </c>
      <c r="K681" t="s">
        <v>248</v>
      </c>
      <c r="L681" s="1" t="s">
        <v>191</v>
      </c>
      <c r="M681" s="1" t="s">
        <v>162</v>
      </c>
      <c r="N681">
        <v>14</v>
      </c>
      <c r="O681">
        <v>0</v>
      </c>
      <c r="P681">
        <v>0</v>
      </c>
      <c r="Q681">
        <v>0</v>
      </c>
      <c r="W681" s="1" t="s">
        <v>1010</v>
      </c>
      <c r="X681">
        <v>0</v>
      </c>
      <c r="Y681" s="1"/>
      <c r="Z681" s="1"/>
      <c r="AA681" s="1"/>
      <c r="AB681" t="str">
        <f>Special[[#This Row],[服装]]&amp;Special[[#This Row],[名前]]&amp;Special[[#This Row],[レアリティ]]</f>
        <v>路地裏2白布賢二郎ICONIC</v>
      </c>
      <c r="AC681">
        <f>IF((A680&amp;L680&amp;M680)&lt;&gt;(Special[[#This Row],[No]]&amp;L681&amp;M681),1,IF(Special[[#This Row],[追加属性]]="",1,0))</f>
        <v>1</v>
      </c>
    </row>
    <row r="682" spans="1:29" x14ac:dyDescent="0.25">
      <c r="A682">
        <f>VLOOKUP(Special[[#This Row],[No用]],SetNo[[No.用]:[vlookup 用]],2,FALSE)</f>
        <v>279</v>
      </c>
      <c r="B682">
        <f>IF(ROW()=2,1,IF(A681&lt;&gt;Special[[#This Row],[No]],1,IF(Special[[#This Row],[枝番用]]=0,B681,B681+1)))</f>
        <v>1</v>
      </c>
      <c r="C682">
        <f>IF(ROW()=2,1,IF(Special[[#This Row],[枝番用]]=1,1,C681+1))</f>
        <v>1</v>
      </c>
      <c r="D682" s="1" t="s">
        <v>1113</v>
      </c>
      <c r="E682" s="1" t="s">
        <v>366</v>
      </c>
      <c r="F682" s="1" t="s">
        <v>77</v>
      </c>
      <c r="G682" s="1" t="s">
        <v>31</v>
      </c>
      <c r="H682" s="1" t="s">
        <v>157</v>
      </c>
      <c r="I682" s="1" t="s">
        <v>71</v>
      </c>
      <c r="J682" s="1">
        <v>0</v>
      </c>
      <c r="K682" t="s">
        <v>248</v>
      </c>
      <c r="L682" s="1" t="s">
        <v>191</v>
      </c>
      <c r="M682" s="1" t="s">
        <v>162</v>
      </c>
      <c r="N682">
        <v>14</v>
      </c>
      <c r="O682">
        <v>0</v>
      </c>
      <c r="P682">
        <v>0</v>
      </c>
      <c r="Q682">
        <v>0</v>
      </c>
      <c r="W682" s="1" t="s">
        <v>1010</v>
      </c>
      <c r="X682">
        <v>0</v>
      </c>
      <c r="Y682" s="1"/>
      <c r="Z682" s="1"/>
      <c r="AA682" s="1"/>
      <c r="AB682" t="str">
        <f>Special[[#This Row],[服装]]&amp;Special[[#This Row],[名前]]&amp;Special[[#This Row],[レアリティ]]</f>
        <v>文化祭3白布賢二郎ICONIC</v>
      </c>
      <c r="AC682">
        <f>IF((A681&amp;L681&amp;M681)&lt;&gt;(Special[[#This Row],[No]]&amp;L682&amp;M682),1,IF(Special[[#This Row],[追加属性]]="",1,0))</f>
        <v>1</v>
      </c>
    </row>
    <row r="683" spans="1:29" x14ac:dyDescent="0.25">
      <c r="A683">
        <f>VLOOKUP(Special[[#This Row],[No用]],SetNo[[No.用]:[vlookup 用]],2,FALSE)</f>
        <v>279</v>
      </c>
      <c r="B683">
        <f>IF(ROW()=2,1,IF(A682&lt;&gt;Special[[#This Row],[No]],1,IF(Special[[#This Row],[枝番用]]=0,B682,B682+1)))</f>
        <v>2</v>
      </c>
      <c r="C683">
        <f>IF(ROW()=2,1,IF(Special[[#This Row],[枝番用]]=1,1,C682+1))</f>
        <v>1</v>
      </c>
      <c r="D683" s="1" t="s">
        <v>1113</v>
      </c>
      <c r="E683" s="1" t="s">
        <v>366</v>
      </c>
      <c r="F683" s="1" t="s">
        <v>77</v>
      </c>
      <c r="G683" s="1" t="s">
        <v>31</v>
      </c>
      <c r="H683" s="1" t="s">
        <v>157</v>
      </c>
      <c r="I683" s="1" t="s">
        <v>71</v>
      </c>
      <c r="J683" s="1">
        <v>1</v>
      </c>
      <c r="K683" t="s">
        <v>248</v>
      </c>
      <c r="L683" s="1" t="s">
        <v>180</v>
      </c>
      <c r="M683" s="1" t="s">
        <v>178</v>
      </c>
      <c r="N683">
        <v>17</v>
      </c>
      <c r="O683">
        <v>0</v>
      </c>
      <c r="P683">
        <v>0</v>
      </c>
      <c r="Q683">
        <v>0</v>
      </c>
      <c r="S683">
        <v>3.35</v>
      </c>
      <c r="T683">
        <v>20.010000000000002</v>
      </c>
      <c r="U683">
        <v>0</v>
      </c>
      <c r="V683">
        <v>0</v>
      </c>
      <c r="W683" s="1" t="s">
        <v>918</v>
      </c>
      <c r="X683">
        <v>1</v>
      </c>
      <c r="Y683" s="1"/>
      <c r="Z683" s="1"/>
      <c r="AA683" s="1"/>
      <c r="AB683" t="str">
        <f>Special[[#This Row],[服装]]&amp;Special[[#This Row],[名前]]&amp;Special[[#This Row],[レアリティ]]</f>
        <v>文化祭3白布賢二郎ICONIC</v>
      </c>
      <c r="AC683">
        <f>IF((A682&amp;L682&amp;M682)&lt;&gt;(Special[[#This Row],[No]]&amp;L683&amp;M683),1,IF(Special[[#This Row],[追加属性]]="",1,0))</f>
        <v>1</v>
      </c>
    </row>
    <row r="684" spans="1:29" x14ac:dyDescent="0.25">
      <c r="A684">
        <f>VLOOKUP(Special[[#This Row],[No用]],SetNo[[No.用]:[vlookup 用]],2,FALSE)</f>
        <v>279</v>
      </c>
      <c r="B684">
        <f>IF(ROW()=2,1,IF(A683&lt;&gt;Special[[#This Row],[No]],1,IF(Special[[#This Row],[枝番用]]=0,B683,B683+1)))</f>
        <v>3</v>
      </c>
      <c r="C684">
        <f>IF(ROW()=2,1,IF(Special[[#This Row],[枝番用]]=1,1,C683+1))</f>
        <v>1</v>
      </c>
      <c r="D684" s="1" t="s">
        <v>1113</v>
      </c>
      <c r="E684" s="1" t="s">
        <v>366</v>
      </c>
      <c r="F684" s="1" t="s">
        <v>77</v>
      </c>
      <c r="G684" s="1" t="s">
        <v>31</v>
      </c>
      <c r="H684" s="1" t="s">
        <v>157</v>
      </c>
      <c r="I684" s="1" t="s">
        <v>71</v>
      </c>
      <c r="J684" s="1">
        <v>1</v>
      </c>
      <c r="K684" t="s">
        <v>248</v>
      </c>
      <c r="L684" s="1" t="s">
        <v>765</v>
      </c>
      <c r="M684" s="1" t="s">
        <v>224</v>
      </c>
      <c r="N684">
        <v>47</v>
      </c>
      <c r="O684">
        <v>0</v>
      </c>
      <c r="P684">
        <v>57</v>
      </c>
      <c r="Q684">
        <v>0</v>
      </c>
      <c r="S684">
        <v>4.2</v>
      </c>
      <c r="T684">
        <v>25.76</v>
      </c>
      <c r="U684">
        <v>5.8</v>
      </c>
      <c r="V684">
        <v>35.200000000000003</v>
      </c>
      <c r="W684" s="1" t="s">
        <v>1369</v>
      </c>
      <c r="X684">
        <v>2</v>
      </c>
      <c r="Y684" s="1"/>
      <c r="Z684" s="1"/>
      <c r="AA684" s="1" t="s">
        <v>1164</v>
      </c>
      <c r="AB684" t="str">
        <f>Special[[#This Row],[服装]]&amp;Special[[#This Row],[名前]]&amp;Special[[#This Row],[レアリティ]]</f>
        <v>文化祭3白布賢二郎ICONIC</v>
      </c>
      <c r="AC684">
        <f>IF((A683&amp;L683&amp;M683)&lt;&gt;(Special[[#This Row],[No]]&amp;L684&amp;M684),1,IF(Special[[#This Row],[追加属性]]="",1,0))</f>
        <v>1</v>
      </c>
    </row>
    <row r="685" spans="1:29" x14ac:dyDescent="0.25">
      <c r="A685">
        <f>VLOOKUP(Special[[#This Row],[No用]],SetNo[[No.用]:[vlookup 用]],2,FALSE)</f>
        <v>279</v>
      </c>
      <c r="B685">
        <f>IF(ROW()=2,1,IF(A684&lt;&gt;Special[[#This Row],[No]],1,IF(Special[[#This Row],[枝番用]]=0,B684,B684+1)))</f>
        <v>3</v>
      </c>
      <c r="C685">
        <f>IF(ROW()=2,1,IF(Special[[#This Row],[枝番用]]=1,1,C684+1))</f>
        <v>2</v>
      </c>
      <c r="D685" s="1" t="s">
        <v>1113</v>
      </c>
      <c r="E685" s="1" t="s">
        <v>366</v>
      </c>
      <c r="F685" s="1" t="s">
        <v>77</v>
      </c>
      <c r="G685" s="1" t="s">
        <v>31</v>
      </c>
      <c r="H685" s="1" t="s">
        <v>157</v>
      </c>
      <c r="I685" s="1" t="s">
        <v>71</v>
      </c>
      <c r="J685" s="1">
        <v>1</v>
      </c>
      <c r="K685" t="s">
        <v>248</v>
      </c>
      <c r="L685" s="1" t="s">
        <v>765</v>
      </c>
      <c r="M685" s="1" t="s">
        <v>224</v>
      </c>
      <c r="N685">
        <v>47</v>
      </c>
      <c r="O685">
        <v>0</v>
      </c>
      <c r="P685">
        <v>57</v>
      </c>
      <c r="Q685">
        <v>0</v>
      </c>
      <c r="R685" s="1" t="s">
        <v>591</v>
      </c>
      <c r="S685">
        <v>4.2</v>
      </c>
      <c r="T685">
        <v>25.76</v>
      </c>
      <c r="U685">
        <v>5.8</v>
      </c>
      <c r="V685">
        <v>35.200000000000003</v>
      </c>
      <c r="W685" s="1" t="s">
        <v>918</v>
      </c>
      <c r="X685">
        <v>2</v>
      </c>
      <c r="Y685" s="1"/>
      <c r="Z685" s="1"/>
      <c r="AA685" s="1" t="s">
        <v>1164</v>
      </c>
      <c r="AB685" t="str">
        <f>Special[[#This Row],[服装]]&amp;Special[[#This Row],[名前]]&amp;Special[[#This Row],[レアリティ]]</f>
        <v>文化祭3白布賢二郎ICONIC</v>
      </c>
      <c r="AC685">
        <f>IF((A684&amp;L684&amp;M684)&lt;&gt;(Special[[#This Row],[No]]&amp;L685&amp;M685),1,IF(Special[[#This Row],[追加属性]]="",1,0))</f>
        <v>0</v>
      </c>
    </row>
    <row r="686" spans="1:29" x14ac:dyDescent="0.25">
      <c r="A686">
        <f>VLOOKUP(Special[[#This Row],[No用]],SetNo[[No.用]:[vlookup 用]],2,FALSE)</f>
        <v>280</v>
      </c>
      <c r="B686">
        <f>IF(ROW()=2,1,IF(A685&lt;&gt;Special[[#This Row],[No]],1,IF(Special[[#This Row],[枝番用]]=0,B685,B685+1)))</f>
        <v>1</v>
      </c>
      <c r="C686">
        <f>IF(ROW()=2,1,IF(Special[[#This Row],[枝番用]]=1,1,C685+1))</f>
        <v>1</v>
      </c>
      <c r="D686" s="1" t="s">
        <v>1502</v>
      </c>
      <c r="E686" s="1" t="s">
        <v>366</v>
      </c>
      <c r="F686" s="1" t="s">
        <v>73</v>
      </c>
      <c r="G686" s="1" t="s">
        <v>31</v>
      </c>
      <c r="H686" s="1" t="s">
        <v>157</v>
      </c>
      <c r="I686" s="1" t="s">
        <v>71</v>
      </c>
      <c r="J686" s="1">
        <v>0</v>
      </c>
      <c r="K686" t="s">
        <v>248</v>
      </c>
      <c r="L686" s="1" t="s">
        <v>262</v>
      </c>
      <c r="M686" s="1" t="s">
        <v>173</v>
      </c>
      <c r="N686">
        <v>20</v>
      </c>
      <c r="O686">
        <v>0</v>
      </c>
      <c r="P686">
        <v>0</v>
      </c>
      <c r="Q686">
        <v>0</v>
      </c>
      <c r="W686" s="14" t="s">
        <v>996</v>
      </c>
      <c r="Z686" s="1"/>
      <c r="AA686" s="1"/>
      <c r="AB686" t="str">
        <f>Special[[#This Row],[服装]]&amp;Special[[#This Row],[名前]]&amp;Special[[#This Row],[レアリティ]]</f>
        <v>3周年白布賢二郎ICONIC</v>
      </c>
      <c r="AC686">
        <f>IF((A685&amp;L685&amp;M685)&lt;&gt;(Special[[#This Row],[No]]&amp;L686&amp;M686),1,IF(Special[[#This Row],[追加属性]]="",1,0))</f>
        <v>1</v>
      </c>
    </row>
    <row r="687" spans="1:29" x14ac:dyDescent="0.25">
      <c r="A687">
        <f>VLOOKUP(Special[[#This Row],[No用]],SetNo[[No.用]:[vlookup 用]],2,FALSE)</f>
        <v>280</v>
      </c>
      <c r="B687">
        <f>IF(ROW()=2,1,IF(A686&lt;&gt;Special[[#This Row],[No]],1,IF(Special[[#This Row],[枝番用]]=0,B686,B686+1)))</f>
        <v>2</v>
      </c>
      <c r="C687">
        <f>IF(ROW()=2,1,IF(Special[[#This Row],[枝番用]]=1,1,C686+1))</f>
        <v>1</v>
      </c>
      <c r="D687" s="1" t="s">
        <v>1502</v>
      </c>
      <c r="E687" s="1" t="s">
        <v>366</v>
      </c>
      <c r="F687" s="1" t="s">
        <v>73</v>
      </c>
      <c r="G687" s="1" t="s">
        <v>31</v>
      </c>
      <c r="H687" s="1" t="s">
        <v>157</v>
      </c>
      <c r="I687" s="1" t="s">
        <v>71</v>
      </c>
      <c r="J687" s="1">
        <v>1</v>
      </c>
      <c r="K687" t="s">
        <v>248</v>
      </c>
      <c r="L687" s="1" t="s">
        <v>1328</v>
      </c>
      <c r="M687" s="1" t="s">
        <v>162</v>
      </c>
      <c r="N687">
        <v>14</v>
      </c>
      <c r="O687">
        <v>0</v>
      </c>
      <c r="P687">
        <v>0</v>
      </c>
      <c r="Q687">
        <v>0</v>
      </c>
      <c r="R687" s="1"/>
      <c r="S687" s="1">
        <v>6.94</v>
      </c>
      <c r="T687">
        <v>42.22</v>
      </c>
      <c r="U687">
        <v>0</v>
      </c>
      <c r="V687">
        <v>0</v>
      </c>
      <c r="W687" s="1" t="s">
        <v>843</v>
      </c>
      <c r="X687">
        <v>1</v>
      </c>
      <c r="Y687" s="1"/>
      <c r="Z687" s="1"/>
      <c r="AA687" s="1"/>
      <c r="AB687" t="str">
        <f>Special[[#This Row],[服装]]&amp;Special[[#This Row],[名前]]&amp;Special[[#This Row],[レアリティ]]</f>
        <v>3周年白布賢二郎ICONIC</v>
      </c>
      <c r="AC687">
        <f>IF((A686&amp;L686&amp;M686)&lt;&gt;(Special[[#This Row],[No]]&amp;L687&amp;M687),1,IF(Special[[#This Row],[追加属性]]="",1,0))</f>
        <v>1</v>
      </c>
    </row>
    <row r="688" spans="1:29" x14ac:dyDescent="0.25">
      <c r="A688">
        <f>VLOOKUP(Special[[#This Row],[No用]],SetNo[[No.用]:[vlookup 用]],2,FALSE)</f>
        <v>280</v>
      </c>
      <c r="B688">
        <f>IF(ROW()=2,1,IF(A687&lt;&gt;Special[[#This Row],[No]],1,IF(Special[[#This Row],[枝番用]]=0,B687,B687+1)))</f>
        <v>3</v>
      </c>
      <c r="C688">
        <f>IF(ROW()=2,1,IF(Special[[#This Row],[枝番用]]=1,1,C687+1))</f>
        <v>1</v>
      </c>
      <c r="D688" s="1" t="s">
        <v>1502</v>
      </c>
      <c r="E688" s="1" t="s">
        <v>366</v>
      </c>
      <c r="F688" s="1" t="s">
        <v>73</v>
      </c>
      <c r="G688" s="1" t="s">
        <v>31</v>
      </c>
      <c r="H688" s="1" t="s">
        <v>157</v>
      </c>
      <c r="I688" s="1" t="s">
        <v>71</v>
      </c>
      <c r="J688" s="1">
        <v>1</v>
      </c>
      <c r="K688" t="s">
        <v>248</v>
      </c>
      <c r="L688" s="1" t="s">
        <v>841</v>
      </c>
      <c r="M688" s="1" t="s">
        <v>224</v>
      </c>
      <c r="N688">
        <v>47</v>
      </c>
      <c r="O688">
        <v>0</v>
      </c>
      <c r="P688">
        <v>0</v>
      </c>
      <c r="Q688">
        <v>0</v>
      </c>
      <c r="R688" s="1"/>
      <c r="S688">
        <v>3.35</v>
      </c>
      <c r="T688">
        <v>33.729999999999997</v>
      </c>
      <c r="U688">
        <v>5</v>
      </c>
      <c r="V688">
        <v>50.08</v>
      </c>
      <c r="W688" s="1" t="s">
        <v>843</v>
      </c>
      <c r="X688">
        <v>1</v>
      </c>
      <c r="Y688" s="1"/>
      <c r="Z688" s="1"/>
      <c r="AA688" s="1" t="s">
        <v>1521</v>
      </c>
      <c r="AB688" t="str">
        <f>Special[[#This Row],[服装]]&amp;Special[[#This Row],[名前]]&amp;Special[[#This Row],[レアリティ]]</f>
        <v>3周年白布賢二郎ICONIC</v>
      </c>
      <c r="AC688">
        <f>IF((A687&amp;L687&amp;M687)&lt;&gt;(Special[[#This Row],[No]]&amp;L688&amp;M688),1,IF(Special[[#This Row],[追加属性]]="",1,0))</f>
        <v>1</v>
      </c>
    </row>
    <row r="689" spans="1:29" x14ac:dyDescent="0.25">
      <c r="A689">
        <f>VLOOKUP(Special[[#This Row],[No用]],SetNo[[No.用]:[vlookup 用]],2,FALSE)</f>
        <v>281</v>
      </c>
      <c r="B689">
        <f>IF(ROW()=2,1,IF(A688&lt;&gt;Special[[#This Row],[No]],1,IF(Special[[#This Row],[枝番用]]=0,B688,B688+1)))</f>
        <v>1</v>
      </c>
      <c r="C689">
        <f>IF(ROW()=2,1,IF(Special[[#This Row],[枝番用]]=1,1,C688+1))</f>
        <v>1</v>
      </c>
      <c r="D689" t="s">
        <v>108</v>
      </c>
      <c r="E689" t="s">
        <v>113</v>
      </c>
      <c r="F689" t="s">
        <v>73</v>
      </c>
      <c r="G689" t="s">
        <v>78</v>
      </c>
      <c r="H689" t="s">
        <v>118</v>
      </c>
      <c r="I689" t="s">
        <v>71</v>
      </c>
      <c r="J689" s="1">
        <v>0</v>
      </c>
      <c r="K689" t="s">
        <v>248</v>
      </c>
      <c r="L689" s="1" t="s">
        <v>191</v>
      </c>
      <c r="M689" s="1" t="s">
        <v>162</v>
      </c>
      <c r="N689">
        <v>14</v>
      </c>
      <c r="O689">
        <v>0</v>
      </c>
      <c r="P689">
        <v>0</v>
      </c>
      <c r="Q689">
        <v>0</v>
      </c>
      <c r="W689" t="s">
        <v>1010</v>
      </c>
      <c r="X689">
        <v>0</v>
      </c>
      <c r="AB689" t="str">
        <f>Special[[#This Row],[服装]]&amp;Special[[#This Row],[名前]]&amp;Special[[#This Row],[レアリティ]]</f>
        <v>ユニフォーム大平獅音ICONIC</v>
      </c>
      <c r="AC689">
        <f>IF((A681&amp;L681&amp;M681)&lt;&gt;(Special[[#This Row],[No]]&amp;L689&amp;M689),1,IF(Special[[#This Row],[追加属性]]="",1,0))</f>
        <v>1</v>
      </c>
    </row>
    <row r="690" spans="1:29" x14ac:dyDescent="0.25">
      <c r="A690">
        <f>VLOOKUP(Special[[#This Row],[No用]],SetNo[[No.用]:[vlookup 用]],2,FALSE)</f>
        <v>282</v>
      </c>
      <c r="B690">
        <f>IF(ROW()=2,1,IF(A689&lt;&gt;Special[[#This Row],[No]],1,IF(Special[[#This Row],[枝番用]]=0,B689,B689+1)))</f>
        <v>1</v>
      </c>
      <c r="C690">
        <f>IF(ROW()=2,1,IF(Special[[#This Row],[枝番用]]=1,1,C689+1))</f>
        <v>1</v>
      </c>
      <c r="D690" s="1" t="s">
        <v>1559</v>
      </c>
      <c r="E690" s="1" t="s">
        <v>113</v>
      </c>
      <c r="F690" s="1" t="s">
        <v>90</v>
      </c>
      <c r="G690" s="1" t="s">
        <v>78</v>
      </c>
      <c r="H690" s="1" t="s">
        <v>118</v>
      </c>
      <c r="I690" s="1" t="s">
        <v>71</v>
      </c>
      <c r="J690" s="1">
        <v>0</v>
      </c>
      <c r="K690" t="s">
        <v>248</v>
      </c>
      <c r="L690" s="1" t="s">
        <v>191</v>
      </c>
      <c r="M690" s="1" t="s">
        <v>162</v>
      </c>
      <c r="N690">
        <v>14</v>
      </c>
      <c r="O690">
        <v>0</v>
      </c>
      <c r="P690">
        <v>0</v>
      </c>
      <c r="Q690">
        <v>0</v>
      </c>
      <c r="W690" t="s">
        <v>1010</v>
      </c>
      <c r="X690">
        <v>0</v>
      </c>
      <c r="AB690" t="str">
        <f>Special[[#This Row],[服装]]&amp;Special[[#This Row],[名前]]&amp;Special[[#This Row],[レアリティ]]</f>
        <v>格ゲー大平獅音ICONIC</v>
      </c>
      <c r="AC690">
        <f>IF((A689&amp;L689&amp;M689)&lt;&gt;(Special[[#This Row],[No]]&amp;L690&amp;M690),1,IF(Special[[#This Row],[追加属性]]="",1,0))</f>
        <v>1</v>
      </c>
    </row>
    <row r="691" spans="1:29" x14ac:dyDescent="0.25">
      <c r="A691">
        <f>VLOOKUP(Special[[#This Row],[No用]],SetNo[[No.用]:[vlookup 用]],2,FALSE)</f>
        <v>282</v>
      </c>
      <c r="B691">
        <f>IF(ROW()=2,1,IF(A690&lt;&gt;Special[[#This Row],[No]],1,IF(Special[[#This Row],[枝番用]]=0,B690,B690+1)))</f>
        <v>2</v>
      </c>
      <c r="C691">
        <f>IF(ROW()=2,1,IF(Special[[#This Row],[枝番用]]=1,1,C690+1))</f>
        <v>1</v>
      </c>
      <c r="D691" s="1" t="s">
        <v>1559</v>
      </c>
      <c r="E691" s="1" t="s">
        <v>113</v>
      </c>
      <c r="F691" s="1" t="s">
        <v>90</v>
      </c>
      <c r="G691" s="1" t="s">
        <v>78</v>
      </c>
      <c r="H691" s="1" t="s">
        <v>118</v>
      </c>
      <c r="I691" s="1" t="s">
        <v>71</v>
      </c>
      <c r="J691" s="1">
        <v>1</v>
      </c>
      <c r="K691" s="1" t="s">
        <v>248</v>
      </c>
      <c r="L691" s="1" t="s">
        <v>180</v>
      </c>
      <c r="M691" s="1" t="s">
        <v>178</v>
      </c>
      <c r="N691">
        <v>17</v>
      </c>
      <c r="O691">
        <v>0</v>
      </c>
      <c r="P691">
        <v>0</v>
      </c>
      <c r="Q691">
        <v>0</v>
      </c>
      <c r="S691">
        <v>3.35</v>
      </c>
      <c r="T691">
        <v>20.010000000000002</v>
      </c>
      <c r="U691">
        <v>0</v>
      </c>
      <c r="V691">
        <v>0</v>
      </c>
      <c r="W691" s="1" t="s">
        <v>918</v>
      </c>
      <c r="X691">
        <v>1</v>
      </c>
      <c r="AB691" t="str">
        <f>Special[[#This Row],[服装]]&amp;Special[[#This Row],[名前]]&amp;Special[[#This Row],[レアリティ]]</f>
        <v>格ゲー大平獅音ICONIC</v>
      </c>
      <c r="AC691">
        <f>IF((A690&amp;L690&amp;M690)&lt;&gt;(Special[[#This Row],[No]]&amp;L691&amp;M691),1,IF(Special[[#This Row],[追加属性]]="",1,0))</f>
        <v>1</v>
      </c>
    </row>
    <row r="692" spans="1:29" x14ac:dyDescent="0.25">
      <c r="A692">
        <f>VLOOKUP(Special[[#This Row],[No用]],SetNo[[No.用]:[vlookup 用]],2,FALSE)</f>
        <v>283</v>
      </c>
      <c r="B692">
        <f>IF(ROW()=2,1,IF(A691&lt;&gt;Special[[#This Row],[No]],1,IF(Special[[#This Row],[枝番用]]=0,B691,B691+1)))</f>
        <v>1</v>
      </c>
      <c r="C692">
        <f>IF(ROW()=2,1,IF(Special[[#This Row],[枝番用]]=1,1,C691+1))</f>
        <v>1</v>
      </c>
      <c r="D692" t="s">
        <v>108</v>
      </c>
      <c r="E692" t="s">
        <v>114</v>
      </c>
      <c r="F692" t="s">
        <v>73</v>
      </c>
      <c r="G692" t="s">
        <v>82</v>
      </c>
      <c r="H692" t="s">
        <v>118</v>
      </c>
      <c r="I692" t="s">
        <v>71</v>
      </c>
      <c r="J692" s="1">
        <v>0</v>
      </c>
      <c r="K692" t="s">
        <v>248</v>
      </c>
      <c r="L692" s="1" t="s">
        <v>191</v>
      </c>
      <c r="M692" s="1" t="s">
        <v>162</v>
      </c>
      <c r="N692">
        <v>14</v>
      </c>
      <c r="O692">
        <v>0</v>
      </c>
      <c r="P692">
        <v>0</v>
      </c>
      <c r="Q692">
        <v>0</v>
      </c>
      <c r="W692" t="s">
        <v>1010</v>
      </c>
      <c r="X692">
        <v>0</v>
      </c>
      <c r="AB692" t="str">
        <f>Special[[#This Row],[服装]]&amp;Special[[#This Row],[名前]]&amp;Special[[#This Row],[レアリティ]]</f>
        <v>ユニフォーム川西太一ICONIC</v>
      </c>
      <c r="AC692">
        <f>IF((A689&amp;L689&amp;M689)&lt;&gt;(Special[[#This Row],[No]]&amp;L692&amp;M692),1,IF(Special[[#This Row],[追加属性]]="",1,0))</f>
        <v>1</v>
      </c>
    </row>
    <row r="693" spans="1:29" x14ac:dyDescent="0.25">
      <c r="A693">
        <f>VLOOKUP(Special[[#This Row],[No用]],SetNo[[No.用]:[vlookup 用]],2,FALSE)</f>
        <v>284</v>
      </c>
      <c r="B693">
        <f>IF(ROW()=2,1,IF(A692&lt;&gt;Special[[#This Row],[No]],1,IF(Special[[#This Row],[枝番用]]=0,B692,B692+1)))</f>
        <v>1</v>
      </c>
      <c r="C693">
        <f>IF(ROW()=2,1,IF(Special[[#This Row],[枝番用]]=1,1,C692+1))</f>
        <v>1</v>
      </c>
      <c r="D693" s="1" t="s">
        <v>646</v>
      </c>
      <c r="E693" s="1" t="s">
        <v>114</v>
      </c>
      <c r="F693" s="1" t="s">
        <v>90</v>
      </c>
      <c r="G693" s="1" t="s">
        <v>82</v>
      </c>
      <c r="H693" s="1" t="s">
        <v>118</v>
      </c>
      <c r="I693" s="1" t="s">
        <v>71</v>
      </c>
      <c r="J693" s="1">
        <v>0</v>
      </c>
      <c r="K693" t="s">
        <v>248</v>
      </c>
      <c r="L693" s="1" t="s">
        <v>191</v>
      </c>
      <c r="M693" s="1" t="s">
        <v>162</v>
      </c>
      <c r="N693">
        <v>14</v>
      </c>
      <c r="O693">
        <v>0</v>
      </c>
      <c r="P693">
        <v>0</v>
      </c>
      <c r="Q693">
        <v>0</v>
      </c>
      <c r="W693" t="s">
        <v>1010</v>
      </c>
      <c r="X693">
        <v>0</v>
      </c>
      <c r="AB693" t="str">
        <f>Special[[#This Row],[服装]]&amp;Special[[#This Row],[名前]]&amp;Special[[#This Row],[レアリティ]]</f>
        <v>路地裏川西太一ICONIC</v>
      </c>
      <c r="AC693">
        <f>IF((A692&amp;L692&amp;M692)&lt;&gt;(Special[[#This Row],[No]]&amp;L693&amp;M693),1,IF(Special[[#This Row],[追加属性]]="",1,0))</f>
        <v>1</v>
      </c>
    </row>
    <row r="694" spans="1:29" x14ac:dyDescent="0.25">
      <c r="A694">
        <f>VLOOKUP(Special[[#This Row],[No用]],SetNo[[No.用]:[vlookup 用]],2,FALSE)</f>
        <v>285</v>
      </c>
      <c r="B694">
        <f>IF(ROW()=2,1,IF(A693&lt;&gt;Special[[#This Row],[No]],1,IF(Special[[#This Row],[枝番用]]=0,B693,B693+1)))</f>
        <v>1</v>
      </c>
      <c r="C694">
        <f>IF(ROW()=2,1,IF(Special[[#This Row],[枝番用]]=1,1,C693+1))</f>
        <v>1</v>
      </c>
      <c r="D694" s="1" t="s">
        <v>1364</v>
      </c>
      <c r="E694" s="1" t="s">
        <v>114</v>
      </c>
      <c r="F694" s="1" t="s">
        <v>77</v>
      </c>
      <c r="G694" s="1" t="s">
        <v>82</v>
      </c>
      <c r="H694" s="1" t="s">
        <v>118</v>
      </c>
      <c r="I694" s="1" t="s">
        <v>71</v>
      </c>
      <c r="J694" s="1">
        <v>0</v>
      </c>
      <c r="K694" t="s">
        <v>248</v>
      </c>
      <c r="L694" s="1" t="s">
        <v>191</v>
      </c>
      <c r="M694" s="1" t="s">
        <v>162</v>
      </c>
      <c r="N694">
        <v>14</v>
      </c>
      <c r="O694">
        <v>0</v>
      </c>
      <c r="P694">
        <v>0</v>
      </c>
      <c r="Q694">
        <v>0</v>
      </c>
      <c r="W694" t="s">
        <v>1010</v>
      </c>
      <c r="X694">
        <v>0</v>
      </c>
      <c r="AB694" t="str">
        <f>Special[[#This Row],[服装]]&amp;Special[[#This Row],[名前]]&amp;Special[[#This Row],[レアリティ]]</f>
        <v>寝正月川西太一ICONIC</v>
      </c>
      <c r="AC694">
        <f>IF((A693&amp;L693&amp;M693)&lt;&gt;(Special[[#This Row],[No]]&amp;L694&amp;M694),1,IF(Special[[#This Row],[追加属性]]="",1,0))</f>
        <v>1</v>
      </c>
    </row>
    <row r="695" spans="1:29" x14ac:dyDescent="0.25">
      <c r="A695">
        <f>VLOOKUP(Special[[#This Row],[No用]],SetNo[[No.用]:[vlookup 用]],2,FALSE)</f>
        <v>285</v>
      </c>
      <c r="B695">
        <f>IF(ROW()=2,1,IF(A694&lt;&gt;Special[[#This Row],[No]],1,IF(Special[[#This Row],[枝番用]]=0,B694,B694+1)))</f>
        <v>2</v>
      </c>
      <c r="C695">
        <f>IF(ROW()=2,1,IF(Special[[#This Row],[枝番用]]=1,1,C694+1))</f>
        <v>1</v>
      </c>
      <c r="D695" s="1" t="s">
        <v>1364</v>
      </c>
      <c r="E695" s="1" t="s">
        <v>114</v>
      </c>
      <c r="F695" s="1" t="s">
        <v>77</v>
      </c>
      <c r="G695" s="1" t="s">
        <v>82</v>
      </c>
      <c r="H695" s="1" t="s">
        <v>118</v>
      </c>
      <c r="I695" s="1" t="s">
        <v>71</v>
      </c>
      <c r="J695" s="1">
        <v>1</v>
      </c>
      <c r="K695" t="s">
        <v>248</v>
      </c>
      <c r="L695" s="1" t="s">
        <v>1328</v>
      </c>
      <c r="M695" s="1" t="s">
        <v>178</v>
      </c>
      <c r="N695">
        <v>17</v>
      </c>
      <c r="O695" s="6">
        <v>0</v>
      </c>
      <c r="P695">
        <v>0</v>
      </c>
      <c r="Q695">
        <v>0</v>
      </c>
      <c r="S695">
        <v>9.26</v>
      </c>
      <c r="T695">
        <v>56.3</v>
      </c>
      <c r="U695">
        <v>0</v>
      </c>
      <c r="V695">
        <v>0</v>
      </c>
      <c r="W695" s="1" t="s">
        <v>1252</v>
      </c>
      <c r="X695">
        <v>1</v>
      </c>
      <c r="AB695" t="str">
        <f>Special[[#This Row],[服装]]&amp;Special[[#This Row],[名前]]&amp;Special[[#This Row],[レアリティ]]</f>
        <v>寝正月川西太一ICONIC</v>
      </c>
      <c r="AC695">
        <f>IF((A694&amp;L694&amp;M694)&lt;&gt;(Special[[#This Row],[No]]&amp;L695&amp;M695),1,IF(Special[[#This Row],[追加属性]]="",1,0))</f>
        <v>1</v>
      </c>
    </row>
    <row r="696" spans="1:29" x14ac:dyDescent="0.25">
      <c r="A696">
        <f>VLOOKUP(Special[[#This Row],[No用]],SetNo[[No.用]:[vlookup 用]],2,FALSE)</f>
        <v>285</v>
      </c>
      <c r="B696">
        <f>IF(ROW()=2,1,IF(A695&lt;&gt;Special[[#This Row],[No]],1,IF(Special[[#This Row],[枝番用]]=0,B695,B695+1)))</f>
        <v>3</v>
      </c>
      <c r="C696">
        <f>IF(ROW()=2,1,IF(Special[[#This Row],[枝番用]]=1,1,C695+1))</f>
        <v>1</v>
      </c>
      <c r="D696" s="1" t="s">
        <v>1364</v>
      </c>
      <c r="E696" s="1" t="s">
        <v>114</v>
      </c>
      <c r="F696" s="1" t="s">
        <v>77</v>
      </c>
      <c r="G696" s="1" t="s">
        <v>82</v>
      </c>
      <c r="H696" s="1" t="s">
        <v>118</v>
      </c>
      <c r="I696" s="1" t="s">
        <v>71</v>
      </c>
      <c r="J696" s="1">
        <v>1</v>
      </c>
      <c r="K696" t="s">
        <v>248</v>
      </c>
      <c r="L696" s="1" t="s">
        <v>591</v>
      </c>
      <c r="M696" s="1" t="s">
        <v>224</v>
      </c>
      <c r="N696">
        <v>46</v>
      </c>
      <c r="O696">
        <v>0</v>
      </c>
      <c r="P696">
        <v>56</v>
      </c>
      <c r="Q696">
        <v>0</v>
      </c>
      <c r="S696">
        <v>3.35</v>
      </c>
      <c r="T696">
        <v>20.010000000000002</v>
      </c>
      <c r="U696">
        <v>5</v>
      </c>
      <c r="V696">
        <v>30.48</v>
      </c>
      <c r="W696" s="1" t="s">
        <v>1252</v>
      </c>
      <c r="X696">
        <v>2</v>
      </c>
      <c r="AA696" s="1" t="s">
        <v>1421</v>
      </c>
      <c r="AB696" t="str">
        <f>Special[[#This Row],[服装]]&amp;Special[[#This Row],[名前]]&amp;Special[[#This Row],[レアリティ]]</f>
        <v>寝正月川西太一ICONIC</v>
      </c>
      <c r="AC696">
        <f>IF((A695&amp;L695&amp;M695)&lt;&gt;(Special[[#This Row],[No]]&amp;L696&amp;M696),1,IF(Special[[#This Row],[追加属性]]="",1,0))</f>
        <v>1</v>
      </c>
    </row>
    <row r="697" spans="1:29" x14ac:dyDescent="0.25">
      <c r="A697">
        <f>VLOOKUP(Special[[#This Row],[No用]],SetNo[[No.用]:[vlookup 用]],2,FALSE)</f>
        <v>286</v>
      </c>
      <c r="B697">
        <f>IF(ROW()=2,1,IF(A696&lt;&gt;Special[[#This Row],[No]],1,IF(Special[[#This Row],[枝番用]]=0,B696,B696+1)))</f>
        <v>1</v>
      </c>
      <c r="C697">
        <f>IF(ROW()=2,1,IF(Special[[#This Row],[枝番用]]=1,1,C696+1))</f>
        <v>1</v>
      </c>
      <c r="D697" t="s">
        <v>108</v>
      </c>
      <c r="E697" s="1" t="s">
        <v>521</v>
      </c>
      <c r="F697" t="s">
        <v>73</v>
      </c>
      <c r="G697" t="s">
        <v>74</v>
      </c>
      <c r="H697" t="s">
        <v>118</v>
      </c>
      <c r="I697" t="s">
        <v>71</v>
      </c>
      <c r="J697" s="1">
        <v>0</v>
      </c>
      <c r="K697" t="s">
        <v>248</v>
      </c>
      <c r="L697" s="1" t="s">
        <v>191</v>
      </c>
      <c r="M697" s="1" t="s">
        <v>162</v>
      </c>
      <c r="N697">
        <v>13</v>
      </c>
      <c r="O697">
        <v>0</v>
      </c>
      <c r="P697">
        <v>0</v>
      </c>
      <c r="Q697">
        <v>0</v>
      </c>
      <c r="W697" t="s">
        <v>1010</v>
      </c>
      <c r="X697">
        <v>0</v>
      </c>
      <c r="AB697" t="str">
        <f>Special[[#This Row],[服装]]&amp;Special[[#This Row],[名前]]&amp;Special[[#This Row],[レアリティ]]</f>
        <v>ユニフォーム瀬見英太ICONIC</v>
      </c>
      <c r="AC697">
        <f>IF((A693&amp;L693&amp;M693)&lt;&gt;(Special[[#This Row],[No]]&amp;L697&amp;M697),1,IF(Special[[#This Row],[追加属性]]="",1,0))</f>
        <v>1</v>
      </c>
    </row>
    <row r="698" spans="1:29" x14ac:dyDescent="0.25">
      <c r="A698">
        <f>VLOOKUP(Special[[#This Row],[No用]],SetNo[[No.用]:[vlookup 用]],2,FALSE)</f>
        <v>287</v>
      </c>
      <c r="B698">
        <f>IF(ROW()=2,1,IF(A697&lt;&gt;Special[[#This Row],[No]],1,IF(Special[[#This Row],[枝番用]]=0,B697,B697+1)))</f>
        <v>1</v>
      </c>
      <c r="C698">
        <f>IF(ROW()=2,1,IF(Special[[#This Row],[枝番用]]=1,1,C697+1))</f>
        <v>1</v>
      </c>
      <c r="D698" s="1" t="s">
        <v>602</v>
      </c>
      <c r="E698" s="1" t="s">
        <v>521</v>
      </c>
      <c r="F698" s="1" t="s">
        <v>90</v>
      </c>
      <c r="G698" t="s">
        <v>74</v>
      </c>
      <c r="H698" t="s">
        <v>118</v>
      </c>
      <c r="I698" t="s">
        <v>71</v>
      </c>
      <c r="J698" s="1">
        <v>0</v>
      </c>
      <c r="K698" t="s">
        <v>248</v>
      </c>
      <c r="L698" s="1" t="s">
        <v>191</v>
      </c>
      <c r="M698" s="1" t="s">
        <v>162</v>
      </c>
      <c r="N698">
        <v>13</v>
      </c>
      <c r="O698">
        <v>0</v>
      </c>
      <c r="P698">
        <v>0</v>
      </c>
      <c r="Q698">
        <v>0</v>
      </c>
      <c r="W698" t="s">
        <v>1010</v>
      </c>
      <c r="X698">
        <v>0</v>
      </c>
      <c r="AB698" t="str">
        <f>Special[[#This Row],[服装]]&amp;Special[[#This Row],[名前]]&amp;Special[[#This Row],[レアリティ]]</f>
        <v>雪遊び瀬見英太ICONIC</v>
      </c>
      <c r="AC698">
        <f>IF((A697&amp;L697&amp;M697)&lt;&gt;(Special[[#This Row],[No]]&amp;L698&amp;M698),1,IF(Special[[#This Row],[追加属性]]="",1,0))</f>
        <v>1</v>
      </c>
    </row>
    <row r="699" spans="1:29" x14ac:dyDescent="0.25">
      <c r="A699">
        <f>VLOOKUP(Special[[#This Row],[No用]],SetNo[[No.用]:[vlookup 用]],2,FALSE)</f>
        <v>287</v>
      </c>
      <c r="B699">
        <f>IF(ROW()=2,1,IF(A698&lt;&gt;Special[[#This Row],[No]],1,IF(Special[[#This Row],[枝番用]]=0,B698,B698+1)))</f>
        <v>2</v>
      </c>
      <c r="C699">
        <f>IF(ROW()=2,1,IF(Special[[#This Row],[枝番用]]=1,1,C698+1))</f>
        <v>1</v>
      </c>
      <c r="D699" s="1" t="s">
        <v>602</v>
      </c>
      <c r="E699" s="1" t="s">
        <v>521</v>
      </c>
      <c r="F699" s="1" t="s">
        <v>90</v>
      </c>
      <c r="G699" t="s">
        <v>74</v>
      </c>
      <c r="H699" t="s">
        <v>118</v>
      </c>
      <c r="I699" t="s">
        <v>71</v>
      </c>
      <c r="J699">
        <v>1</v>
      </c>
      <c r="K699" t="s">
        <v>248</v>
      </c>
      <c r="L699" s="1" t="s">
        <v>180</v>
      </c>
      <c r="M699" s="1" t="s">
        <v>224</v>
      </c>
      <c r="N699">
        <v>46</v>
      </c>
      <c r="O699">
        <v>0</v>
      </c>
      <c r="P699">
        <v>56</v>
      </c>
      <c r="Q699">
        <v>0</v>
      </c>
      <c r="R699" s="1"/>
      <c r="S699">
        <v>3.35</v>
      </c>
      <c r="T699">
        <v>20.010000000000002</v>
      </c>
      <c r="U699">
        <v>5</v>
      </c>
      <c r="V699">
        <v>30.48</v>
      </c>
      <c r="W699" s="1" t="s">
        <v>918</v>
      </c>
      <c r="X699">
        <v>2</v>
      </c>
      <c r="Y699" s="1" t="s">
        <v>110</v>
      </c>
      <c r="Z699" s="1" t="s">
        <v>968</v>
      </c>
      <c r="AA699" s="1" t="s">
        <v>1117</v>
      </c>
      <c r="AB699" t="str">
        <f>Special[[#This Row],[服装]]&amp;Special[[#This Row],[名前]]&amp;Special[[#This Row],[レアリティ]]</f>
        <v>雪遊び瀬見英太ICONIC</v>
      </c>
      <c r="AC699">
        <f>IF((A698&amp;L698&amp;M698)&lt;&gt;(Special[[#This Row],[No]]&amp;L699&amp;M699),1,IF(Special[[#This Row],[追加属性]]="",1,0))</f>
        <v>1</v>
      </c>
    </row>
    <row r="700" spans="1:29" x14ac:dyDescent="0.25">
      <c r="A700">
        <f>VLOOKUP(Special[[#This Row],[No用]],SetNo[[No.用]:[vlookup 用]],2,FALSE)</f>
        <v>287</v>
      </c>
      <c r="B700">
        <f>IF(ROW()=2,1,IF(A699&lt;&gt;Special[[#This Row],[No]],1,IF(Special[[#This Row],[枝番用]]=0,B699,B699+1)))</f>
        <v>2</v>
      </c>
      <c r="C700">
        <f>IF(ROW()=2,1,IF(Special[[#This Row],[枝番用]]=1,1,C699+1))</f>
        <v>2</v>
      </c>
      <c r="D700" s="1" t="s">
        <v>602</v>
      </c>
      <c r="E700" s="1" t="s">
        <v>521</v>
      </c>
      <c r="F700" s="1" t="s">
        <v>90</v>
      </c>
      <c r="G700" t="s">
        <v>74</v>
      </c>
      <c r="H700" t="s">
        <v>118</v>
      </c>
      <c r="I700" t="s">
        <v>71</v>
      </c>
      <c r="J700">
        <v>1</v>
      </c>
      <c r="K700" t="s">
        <v>248</v>
      </c>
      <c r="L700" s="1" t="s">
        <v>180</v>
      </c>
      <c r="M700" s="1" t="s">
        <v>224</v>
      </c>
      <c r="N700">
        <v>46</v>
      </c>
      <c r="O700">
        <v>0</v>
      </c>
      <c r="P700">
        <v>56</v>
      </c>
      <c r="Q700">
        <v>0</v>
      </c>
      <c r="R700" s="1" t="s">
        <v>553</v>
      </c>
      <c r="S700">
        <v>10</v>
      </c>
      <c r="T700">
        <v>19.8</v>
      </c>
      <c r="U700">
        <v>15</v>
      </c>
      <c r="V700">
        <v>29.7</v>
      </c>
      <c r="W700" s="1" t="s">
        <v>918</v>
      </c>
      <c r="X700">
        <v>0</v>
      </c>
      <c r="Y700" s="1" t="s">
        <v>110</v>
      </c>
      <c r="Z700" s="1" t="s">
        <v>968</v>
      </c>
      <c r="AA700" s="1" t="s">
        <v>1117</v>
      </c>
      <c r="AB700" t="str">
        <f>Special[[#This Row],[服装]]&amp;Special[[#This Row],[名前]]&amp;Special[[#This Row],[レアリティ]]</f>
        <v>雪遊び瀬見英太ICONIC</v>
      </c>
      <c r="AC700">
        <f>IF((A699&amp;L699&amp;M699)&lt;&gt;(Special[[#This Row],[No]]&amp;L700&amp;M700),1,IF(Special[[#This Row],[追加属性]]="",1,0))</f>
        <v>0</v>
      </c>
    </row>
    <row r="701" spans="1:29" x14ac:dyDescent="0.25">
      <c r="A701">
        <f>VLOOKUP(Special[[#This Row],[No用]],SetNo[[No.用]:[vlookup 用]],2,FALSE)</f>
        <v>288</v>
      </c>
      <c r="B701">
        <f>IF(ROW()=2,1,IF(A700&lt;&gt;Special[[#This Row],[No]],1,IF(Special[[#This Row],[枝番用]]=0,B700,B700+1)))</f>
        <v>1</v>
      </c>
      <c r="C701">
        <f>IF(ROW()=2,1,IF(Special[[#This Row],[枝番用]]=1,1,C700+1))</f>
        <v>1</v>
      </c>
      <c r="D701" s="1" t="s">
        <v>705</v>
      </c>
      <c r="E701" s="1" t="s">
        <v>521</v>
      </c>
      <c r="F701" s="10" t="s">
        <v>77</v>
      </c>
      <c r="G701" s="1" t="s">
        <v>74</v>
      </c>
      <c r="H701" s="1" t="s">
        <v>118</v>
      </c>
      <c r="I701" s="1" t="s">
        <v>71</v>
      </c>
      <c r="J701" s="1">
        <v>0</v>
      </c>
      <c r="K701" t="s">
        <v>248</v>
      </c>
      <c r="L701" s="1" t="s">
        <v>191</v>
      </c>
      <c r="M701" s="1" t="s">
        <v>162</v>
      </c>
      <c r="N701">
        <v>13</v>
      </c>
      <c r="O701">
        <v>0</v>
      </c>
      <c r="P701">
        <v>0</v>
      </c>
      <c r="Q701">
        <v>0</v>
      </c>
      <c r="W701" t="s">
        <v>1010</v>
      </c>
      <c r="X701">
        <v>0</v>
      </c>
      <c r="AB701" t="str">
        <f>Special[[#This Row],[服装]]&amp;Special[[#This Row],[名前]]&amp;Special[[#This Row],[レアリティ]]</f>
        <v>バカンス瀬見英太ICONIC</v>
      </c>
      <c r="AC701">
        <f>IF((A700&amp;L700&amp;M700)&lt;&gt;(Special[[#This Row],[No]]&amp;L701&amp;M701),1,IF(Special[[#This Row],[追加属性]]="",1,0))</f>
        <v>1</v>
      </c>
    </row>
    <row r="702" spans="1:29" x14ac:dyDescent="0.25">
      <c r="A702">
        <f>VLOOKUP(Special[[#This Row],[No用]],SetNo[[No.用]:[vlookup 用]],2,FALSE)</f>
        <v>288</v>
      </c>
      <c r="B702">
        <f>IF(ROW()=2,1,IF(A701&lt;&gt;Special[[#This Row],[No]],1,IF(Special[[#This Row],[枝番用]]=0,B701,B701+1)))</f>
        <v>2</v>
      </c>
      <c r="C702">
        <f>IF(ROW()=2,1,IF(Special[[#This Row],[枝番用]]=1,1,C701+1))</f>
        <v>1</v>
      </c>
      <c r="D702" s="1" t="s">
        <v>705</v>
      </c>
      <c r="E702" s="1" t="s">
        <v>521</v>
      </c>
      <c r="F702" s="10" t="s">
        <v>77</v>
      </c>
      <c r="G702" s="1" t="s">
        <v>74</v>
      </c>
      <c r="H702" s="1" t="s">
        <v>118</v>
      </c>
      <c r="I702" s="1" t="s">
        <v>71</v>
      </c>
      <c r="J702">
        <v>1</v>
      </c>
      <c r="K702" t="s">
        <v>248</v>
      </c>
      <c r="L702" s="1" t="s">
        <v>765</v>
      </c>
      <c r="M702" s="1" t="s">
        <v>224</v>
      </c>
      <c r="N702">
        <v>46</v>
      </c>
      <c r="O702">
        <v>0</v>
      </c>
      <c r="P702">
        <v>56</v>
      </c>
      <c r="Q702">
        <v>0</v>
      </c>
      <c r="S702">
        <v>2.5</v>
      </c>
      <c r="T702">
        <v>15.24</v>
      </c>
      <c r="U702">
        <v>4.2</v>
      </c>
      <c r="V702">
        <v>25.76</v>
      </c>
      <c r="W702" s="1" t="s">
        <v>852</v>
      </c>
      <c r="X702">
        <v>2</v>
      </c>
      <c r="Y702" s="1" t="s">
        <v>112</v>
      </c>
      <c r="Z702" s="1" t="s">
        <v>857</v>
      </c>
      <c r="AA702" s="1"/>
      <c r="AB702" t="str">
        <f>Special[[#This Row],[服装]]&amp;Special[[#This Row],[名前]]&amp;Special[[#This Row],[レアリティ]]</f>
        <v>バカンス瀬見英太ICONIC</v>
      </c>
      <c r="AC702">
        <f>IF((A701&amp;L701&amp;M701)&lt;&gt;(Special[[#This Row],[No]]&amp;L702&amp;M702),1,IF(Special[[#This Row],[追加属性]]="",1,0))</f>
        <v>1</v>
      </c>
    </row>
    <row r="703" spans="1:29" x14ac:dyDescent="0.25">
      <c r="A703">
        <f>VLOOKUP(Special[[#This Row],[No用]],SetNo[[No.用]:[vlookup 用]],2,FALSE)</f>
        <v>289</v>
      </c>
      <c r="B703">
        <f>IF(ROW()=2,1,IF(A702&lt;&gt;Special[[#This Row],[No]],1,IF(Special[[#This Row],[枝番用]]=0,B702,B702+1)))</f>
        <v>1</v>
      </c>
      <c r="C703">
        <f>IF(ROW()=2,1,IF(Special[[#This Row],[枝番用]]=1,1,C702+1))</f>
        <v>1</v>
      </c>
      <c r="D703" s="1" t="s">
        <v>944</v>
      </c>
      <c r="E703" s="1" t="s">
        <v>521</v>
      </c>
      <c r="F703" s="10" t="s">
        <v>73</v>
      </c>
      <c r="G703" s="1" t="s">
        <v>74</v>
      </c>
      <c r="H703" s="1" t="s">
        <v>118</v>
      </c>
      <c r="I703" s="1" t="s">
        <v>71</v>
      </c>
      <c r="J703" s="1">
        <v>0</v>
      </c>
      <c r="K703" t="s">
        <v>248</v>
      </c>
      <c r="L703" s="1" t="s">
        <v>262</v>
      </c>
      <c r="M703" s="1" t="s">
        <v>173</v>
      </c>
      <c r="N703">
        <v>13</v>
      </c>
      <c r="O703">
        <v>0</v>
      </c>
      <c r="P703">
        <v>0</v>
      </c>
      <c r="Q703">
        <v>0</v>
      </c>
      <c r="W703" s="14" t="s">
        <v>996</v>
      </c>
      <c r="Y703" s="1"/>
      <c r="Z703" s="1"/>
      <c r="AA703" s="1"/>
      <c r="AB703" t="str">
        <f>Special[[#This Row],[服装]]&amp;Special[[#This Row],[名前]]&amp;Special[[#This Row],[レアリティ]]</f>
        <v>アート2瀬見英太ICONIC</v>
      </c>
      <c r="AC703">
        <f>IF((A702&amp;L702&amp;M702)&lt;&gt;(Special[[#This Row],[No]]&amp;L703&amp;M703),1,IF(Special[[#This Row],[追加属性]]="",1,0))</f>
        <v>1</v>
      </c>
    </row>
    <row r="704" spans="1:29" x14ac:dyDescent="0.25">
      <c r="A704">
        <f>VLOOKUP(Special[[#This Row],[No用]],SetNo[[No.用]:[vlookup 用]],2,FALSE)</f>
        <v>289</v>
      </c>
      <c r="B704">
        <f>IF(ROW()=2,1,IF(A703&lt;&gt;Special[[#This Row],[No]],1,IF(Special[[#This Row],[枝番用]]=0,B703,B703+1)))</f>
        <v>2</v>
      </c>
      <c r="C704">
        <f>IF(ROW()=2,1,IF(Special[[#This Row],[枝番用]]=1,1,C703+1))</f>
        <v>1</v>
      </c>
      <c r="D704" s="1" t="s">
        <v>944</v>
      </c>
      <c r="E704" s="1" t="s">
        <v>521</v>
      </c>
      <c r="F704" s="10" t="s">
        <v>73</v>
      </c>
      <c r="G704" s="1" t="s">
        <v>74</v>
      </c>
      <c r="H704" s="1" t="s">
        <v>118</v>
      </c>
      <c r="I704" s="1" t="s">
        <v>71</v>
      </c>
      <c r="J704">
        <v>1</v>
      </c>
      <c r="K704" t="s">
        <v>248</v>
      </c>
      <c r="L704" s="1" t="s">
        <v>180</v>
      </c>
      <c r="M704" s="1" t="s">
        <v>224</v>
      </c>
      <c r="N704">
        <v>46</v>
      </c>
      <c r="O704">
        <v>0</v>
      </c>
      <c r="P704">
        <v>56</v>
      </c>
      <c r="Q704">
        <v>0</v>
      </c>
      <c r="S704">
        <v>3.35</v>
      </c>
      <c r="T704">
        <v>20.010000000000002</v>
      </c>
      <c r="U704">
        <v>5</v>
      </c>
      <c r="V704">
        <v>30.48</v>
      </c>
      <c r="W704" s="1" t="s">
        <v>918</v>
      </c>
      <c r="X704">
        <v>2</v>
      </c>
      <c r="Y704" s="1" t="s">
        <v>110</v>
      </c>
      <c r="Z704" s="1" t="s">
        <v>948</v>
      </c>
      <c r="AA704" s="1" t="s">
        <v>1117</v>
      </c>
      <c r="AB704" t="str">
        <f>Special[[#This Row],[服装]]&amp;Special[[#This Row],[名前]]&amp;Special[[#This Row],[レアリティ]]</f>
        <v>アート2瀬見英太ICONIC</v>
      </c>
      <c r="AC704">
        <f>IF((A703&amp;L703&amp;M703)&lt;&gt;(Special[[#This Row],[No]]&amp;L704&amp;M704),1,IF(Special[[#This Row],[追加属性]]="",1,0))</f>
        <v>1</v>
      </c>
    </row>
    <row r="705" spans="1:29" x14ac:dyDescent="0.25">
      <c r="A705">
        <f>VLOOKUP(Special[[#This Row],[No用]],SetNo[[No.用]:[vlookup 用]],2,FALSE)</f>
        <v>289</v>
      </c>
      <c r="B705">
        <f>IF(ROW()=2,1,IF(A704&lt;&gt;Special[[#This Row],[No]],1,IF(Special[[#This Row],[枝番用]]=0,B704,B704+1)))</f>
        <v>2</v>
      </c>
      <c r="C705">
        <f>IF(ROW()=2,1,IF(Special[[#This Row],[枝番用]]=1,1,C704+1))</f>
        <v>2</v>
      </c>
      <c r="D705" s="1" t="s">
        <v>944</v>
      </c>
      <c r="E705" s="1" t="s">
        <v>521</v>
      </c>
      <c r="F705" s="10" t="s">
        <v>73</v>
      </c>
      <c r="G705" s="1" t="s">
        <v>74</v>
      </c>
      <c r="H705" s="1" t="s">
        <v>118</v>
      </c>
      <c r="I705" s="1" t="s">
        <v>71</v>
      </c>
      <c r="J705">
        <v>1</v>
      </c>
      <c r="K705" t="s">
        <v>248</v>
      </c>
      <c r="L705" s="1" t="s">
        <v>180</v>
      </c>
      <c r="M705" s="1" t="s">
        <v>224</v>
      </c>
      <c r="N705">
        <v>46</v>
      </c>
      <c r="O705">
        <v>0</v>
      </c>
      <c r="P705">
        <v>56</v>
      </c>
      <c r="Q705">
        <v>0</v>
      </c>
      <c r="R705" s="1" t="s">
        <v>553</v>
      </c>
      <c r="S705">
        <v>10</v>
      </c>
      <c r="T705">
        <v>19.8</v>
      </c>
      <c r="U705">
        <v>15</v>
      </c>
      <c r="V705">
        <v>29.7</v>
      </c>
      <c r="W705" s="1" t="s">
        <v>918</v>
      </c>
      <c r="X705">
        <v>0</v>
      </c>
      <c r="Y705" s="1" t="s">
        <v>110</v>
      </c>
      <c r="Z705" s="1" t="s">
        <v>948</v>
      </c>
      <c r="AA705" s="1" t="s">
        <v>1117</v>
      </c>
      <c r="AB705" t="str">
        <f>Special[[#This Row],[服装]]&amp;Special[[#This Row],[名前]]&amp;Special[[#This Row],[レアリティ]]</f>
        <v>アート2瀬見英太ICONIC</v>
      </c>
      <c r="AC705">
        <f>IF((A704&amp;L704&amp;M704)&lt;&gt;(Special[[#This Row],[No]]&amp;L705&amp;M705),1,IF(Special[[#This Row],[追加属性]]="",1,0))</f>
        <v>0</v>
      </c>
    </row>
    <row r="706" spans="1:29" x14ac:dyDescent="0.25">
      <c r="A706">
        <f>VLOOKUP(Special[[#This Row],[No用]],SetNo[[No.用]:[vlookup 用]],2,FALSE)</f>
        <v>289</v>
      </c>
      <c r="B706">
        <f>IF(ROW()=2,1,IF(A705&lt;&gt;Special[[#This Row],[No]],1,IF(Special[[#This Row],[枝番用]]=0,B705,B705+1)))</f>
        <v>3</v>
      </c>
      <c r="C706">
        <f>IF(ROW()=2,1,IF(Special[[#This Row],[枝番用]]=1,1,C705+1))</f>
        <v>1</v>
      </c>
      <c r="D706" s="1" t="s">
        <v>944</v>
      </c>
      <c r="E706" s="1" t="s">
        <v>521</v>
      </c>
      <c r="F706" s="10" t="s">
        <v>73</v>
      </c>
      <c r="G706" s="1" t="s">
        <v>74</v>
      </c>
      <c r="H706" s="1" t="s">
        <v>118</v>
      </c>
      <c r="I706" s="1" t="s">
        <v>71</v>
      </c>
      <c r="J706">
        <v>1</v>
      </c>
      <c r="K706" t="s">
        <v>248</v>
      </c>
      <c r="L706" s="1" t="s">
        <v>765</v>
      </c>
      <c r="M706" s="1" t="s">
        <v>224</v>
      </c>
      <c r="N706">
        <v>46</v>
      </c>
      <c r="O706">
        <v>0</v>
      </c>
      <c r="P706">
        <v>56</v>
      </c>
      <c r="Q706">
        <v>0</v>
      </c>
      <c r="S706">
        <v>2.5</v>
      </c>
      <c r="T706">
        <v>15.24</v>
      </c>
      <c r="U706">
        <v>4.2</v>
      </c>
      <c r="V706">
        <v>25.76</v>
      </c>
      <c r="W706" s="1" t="s">
        <v>918</v>
      </c>
      <c r="X706">
        <v>2</v>
      </c>
      <c r="Y706" s="1" t="s">
        <v>112</v>
      </c>
      <c r="Z706" s="1" t="s">
        <v>857</v>
      </c>
      <c r="AA706" s="1" t="s">
        <v>1529</v>
      </c>
      <c r="AB706" t="str">
        <f>Special[[#This Row],[服装]]&amp;Special[[#This Row],[名前]]&amp;Special[[#This Row],[レアリティ]]</f>
        <v>アート2瀬見英太ICONIC</v>
      </c>
      <c r="AC706">
        <f>IF((A705&amp;L705&amp;M705)&lt;&gt;(Special[[#This Row],[No]]&amp;L706&amp;M706),1,IF(Special[[#This Row],[追加属性]]="",1,0))</f>
        <v>1</v>
      </c>
    </row>
    <row r="707" spans="1:29" x14ac:dyDescent="0.25">
      <c r="A707">
        <f>VLOOKUP(Special[[#This Row],[No用]],SetNo[[No.用]:[vlookup 用]],2,FALSE)</f>
        <v>290</v>
      </c>
      <c r="B707">
        <f>IF(ROW()=2,1,IF(A706&lt;&gt;Special[[#This Row],[No]],1,IF(Special[[#This Row],[枝番用]]=0,B706,B706+1)))</f>
        <v>1</v>
      </c>
      <c r="C707">
        <f>IF(ROW()=2,1,IF(Special[[#This Row],[枝番用]]=1,1,C706+1))</f>
        <v>1</v>
      </c>
      <c r="D707" s="1" t="s">
        <v>1113</v>
      </c>
      <c r="E707" s="1" t="s">
        <v>521</v>
      </c>
      <c r="F707" s="10" t="s">
        <v>90</v>
      </c>
      <c r="G707" s="1" t="s">
        <v>74</v>
      </c>
      <c r="H707" s="1" t="s">
        <v>118</v>
      </c>
      <c r="I707" s="1" t="s">
        <v>71</v>
      </c>
      <c r="J707" s="1">
        <v>0</v>
      </c>
      <c r="K707" t="s">
        <v>248</v>
      </c>
      <c r="L707" s="1" t="s">
        <v>262</v>
      </c>
      <c r="M707" s="1" t="s">
        <v>173</v>
      </c>
      <c r="N707">
        <v>19</v>
      </c>
      <c r="O707">
        <v>0</v>
      </c>
      <c r="P707">
        <v>0</v>
      </c>
      <c r="Q707">
        <v>0</v>
      </c>
      <c r="W707" s="14" t="s">
        <v>996</v>
      </c>
      <c r="Y707" s="1"/>
      <c r="Z707" s="1"/>
      <c r="AA707" s="1"/>
      <c r="AB707" t="str">
        <f>Special[[#This Row],[服装]]&amp;Special[[#This Row],[名前]]&amp;Special[[#This Row],[レアリティ]]</f>
        <v>文化祭3瀬見英太ICONIC</v>
      </c>
      <c r="AC707">
        <f>IF((A706&amp;L706&amp;M706)&lt;&gt;(Special[[#This Row],[No]]&amp;L707&amp;M707),1,IF(Special[[#This Row],[追加属性]]="",1,0))</f>
        <v>1</v>
      </c>
    </row>
    <row r="708" spans="1:29" x14ac:dyDescent="0.25">
      <c r="A708">
        <f>VLOOKUP(Special[[#This Row],[No用]],SetNo[[No.用]:[vlookup 用]],2,FALSE)</f>
        <v>290</v>
      </c>
      <c r="B708">
        <f>IF(ROW()=2,1,IF(A707&lt;&gt;Special[[#This Row],[No]],1,IF(Special[[#This Row],[枝番用]]=0,B707,B707+1)))</f>
        <v>2</v>
      </c>
      <c r="C708">
        <f>IF(ROW()=2,1,IF(Special[[#This Row],[枝番用]]=1,1,C707+1))</f>
        <v>1</v>
      </c>
      <c r="D708" s="1" t="s">
        <v>1113</v>
      </c>
      <c r="E708" s="1" t="s">
        <v>521</v>
      </c>
      <c r="F708" s="10" t="s">
        <v>90</v>
      </c>
      <c r="G708" s="1" t="s">
        <v>74</v>
      </c>
      <c r="H708" s="1" t="s">
        <v>118</v>
      </c>
      <c r="I708" s="1" t="s">
        <v>71</v>
      </c>
      <c r="J708">
        <v>1</v>
      </c>
      <c r="K708" t="s">
        <v>248</v>
      </c>
      <c r="L708" s="1" t="s">
        <v>180</v>
      </c>
      <c r="M708" s="1" t="s">
        <v>224</v>
      </c>
      <c r="N708">
        <v>47</v>
      </c>
      <c r="O708">
        <v>0</v>
      </c>
      <c r="P708">
        <v>57</v>
      </c>
      <c r="Q708">
        <v>0</v>
      </c>
      <c r="S708">
        <v>3.35</v>
      </c>
      <c r="T708">
        <v>20.010000000000002</v>
      </c>
      <c r="U708">
        <v>5</v>
      </c>
      <c r="V708">
        <v>30.48</v>
      </c>
      <c r="W708" s="1" t="s">
        <v>918</v>
      </c>
      <c r="X708">
        <v>2</v>
      </c>
      <c r="Y708" s="1" t="s">
        <v>110</v>
      </c>
      <c r="Z708" s="1" t="s">
        <v>948</v>
      </c>
      <c r="AA708" s="1" t="s">
        <v>1117</v>
      </c>
      <c r="AB708" t="str">
        <f>Special[[#This Row],[服装]]&amp;Special[[#This Row],[名前]]&amp;Special[[#This Row],[レアリティ]]</f>
        <v>文化祭3瀬見英太ICONIC</v>
      </c>
      <c r="AC708">
        <f>IF((A707&amp;L707&amp;M707)&lt;&gt;(Special[[#This Row],[No]]&amp;L708&amp;M708),1,IF(Special[[#This Row],[追加属性]]="",1,0))</f>
        <v>1</v>
      </c>
    </row>
    <row r="709" spans="1:29" x14ac:dyDescent="0.25">
      <c r="A709">
        <f>VLOOKUP(Special[[#This Row],[No用]],SetNo[[No.用]:[vlookup 用]],2,FALSE)</f>
        <v>290</v>
      </c>
      <c r="B709">
        <f>IF(ROW()=2,1,IF(A708&lt;&gt;Special[[#This Row],[No]],1,IF(Special[[#This Row],[枝番用]]=0,B708,B708+1)))</f>
        <v>2</v>
      </c>
      <c r="C709">
        <f>IF(ROW()=2,1,IF(Special[[#This Row],[枝番用]]=1,1,C708+1))</f>
        <v>2</v>
      </c>
      <c r="D709" s="1" t="s">
        <v>1113</v>
      </c>
      <c r="E709" s="1" t="s">
        <v>521</v>
      </c>
      <c r="F709" s="10" t="s">
        <v>90</v>
      </c>
      <c r="G709" s="1" t="s">
        <v>74</v>
      </c>
      <c r="H709" s="1" t="s">
        <v>118</v>
      </c>
      <c r="I709" s="1" t="s">
        <v>71</v>
      </c>
      <c r="J709">
        <v>1</v>
      </c>
      <c r="K709" t="s">
        <v>248</v>
      </c>
      <c r="L709" s="1" t="s">
        <v>180</v>
      </c>
      <c r="M709" s="1" t="s">
        <v>224</v>
      </c>
      <c r="N709">
        <v>47</v>
      </c>
      <c r="O709">
        <v>0</v>
      </c>
      <c r="P709">
        <v>57</v>
      </c>
      <c r="Q709">
        <v>0</v>
      </c>
      <c r="R709" s="1" t="s">
        <v>553</v>
      </c>
      <c r="S709">
        <v>10</v>
      </c>
      <c r="T709">
        <v>19.8</v>
      </c>
      <c r="U709">
        <v>15</v>
      </c>
      <c r="V709">
        <v>29.7</v>
      </c>
      <c r="W709" s="1" t="s">
        <v>918</v>
      </c>
      <c r="X709">
        <v>0</v>
      </c>
      <c r="Y709" s="1" t="s">
        <v>110</v>
      </c>
      <c r="Z709" s="1" t="s">
        <v>948</v>
      </c>
      <c r="AA709" s="1" t="s">
        <v>1117</v>
      </c>
      <c r="AB709" t="str">
        <f>Special[[#This Row],[服装]]&amp;Special[[#This Row],[名前]]&amp;Special[[#This Row],[レアリティ]]</f>
        <v>文化祭3瀬見英太ICONIC</v>
      </c>
      <c r="AC709">
        <f>IF((A708&amp;L708&amp;M708)&lt;&gt;(Special[[#This Row],[No]]&amp;L709&amp;M709),1,IF(Special[[#This Row],[追加属性]]="",1,0))</f>
        <v>0</v>
      </c>
    </row>
    <row r="710" spans="1:29" x14ac:dyDescent="0.25">
      <c r="A710">
        <f>VLOOKUP(Special[[#This Row],[No用]],SetNo[[No.用]:[vlookup 用]],2,FALSE)</f>
        <v>290</v>
      </c>
      <c r="B710">
        <f>IF(ROW()=2,1,IF(A709&lt;&gt;Special[[#This Row],[No]],1,IF(Special[[#This Row],[枝番用]]=0,B709,B709+1)))</f>
        <v>3</v>
      </c>
      <c r="C710">
        <f>IF(ROW()=2,1,IF(Special[[#This Row],[枝番用]]=1,1,C709+1))</f>
        <v>1</v>
      </c>
      <c r="D710" s="1" t="s">
        <v>1113</v>
      </c>
      <c r="E710" s="1" t="s">
        <v>521</v>
      </c>
      <c r="F710" s="10" t="s">
        <v>90</v>
      </c>
      <c r="G710" s="1" t="s">
        <v>74</v>
      </c>
      <c r="H710" s="1" t="s">
        <v>118</v>
      </c>
      <c r="I710" s="1" t="s">
        <v>71</v>
      </c>
      <c r="J710">
        <v>1</v>
      </c>
      <c r="K710" t="s">
        <v>248</v>
      </c>
      <c r="L710" s="1" t="s">
        <v>850</v>
      </c>
      <c r="M710" s="1" t="s">
        <v>224</v>
      </c>
      <c r="N710">
        <v>47</v>
      </c>
      <c r="O710">
        <v>0</v>
      </c>
      <c r="P710">
        <v>57</v>
      </c>
      <c r="Q710">
        <v>0</v>
      </c>
      <c r="S710">
        <v>3.35</v>
      </c>
      <c r="T710">
        <v>20.010000000000002</v>
      </c>
      <c r="U710">
        <v>5</v>
      </c>
      <c r="V710">
        <v>30.48</v>
      </c>
      <c r="W710" s="1" t="s">
        <v>849</v>
      </c>
      <c r="X710">
        <v>2</v>
      </c>
      <c r="Y710" s="1" t="s">
        <v>110</v>
      </c>
      <c r="Z710" s="1" t="s">
        <v>1119</v>
      </c>
      <c r="AA710" s="1" t="s">
        <v>1118</v>
      </c>
      <c r="AB710" t="str">
        <f>Special[[#This Row],[服装]]&amp;Special[[#This Row],[名前]]&amp;Special[[#This Row],[レアリティ]]</f>
        <v>文化祭3瀬見英太ICONIC</v>
      </c>
      <c r="AC710">
        <f>IF((A709&amp;L709&amp;M709)&lt;&gt;(Special[[#This Row],[No]]&amp;L710&amp;M710),1,IF(Special[[#This Row],[追加属性]]="",1,0))</f>
        <v>1</v>
      </c>
    </row>
    <row r="711" spans="1:29" x14ac:dyDescent="0.25">
      <c r="A711">
        <f>VLOOKUP(Special[[#This Row],[No用]],SetNo[[No.用]:[vlookup 用]],2,FALSE)</f>
        <v>291</v>
      </c>
      <c r="B711">
        <f>IF(ROW()=2,1,IF(A710&lt;&gt;Special[[#This Row],[No]],1,IF(Special[[#This Row],[枝番用]]=0,B710,B710+1)))</f>
        <v>1</v>
      </c>
      <c r="C711">
        <f>IF(ROW()=2,1,IF(Special[[#This Row],[枝番用]]=1,1,C710+1))</f>
        <v>1</v>
      </c>
      <c r="D711" s="1" t="s">
        <v>1502</v>
      </c>
      <c r="E711" s="1" t="s">
        <v>521</v>
      </c>
      <c r="F711" s="10" t="s">
        <v>77</v>
      </c>
      <c r="G711" s="1" t="s">
        <v>74</v>
      </c>
      <c r="H711" s="1" t="s">
        <v>118</v>
      </c>
      <c r="I711" s="1" t="s">
        <v>71</v>
      </c>
      <c r="J711" s="1">
        <v>0</v>
      </c>
      <c r="K711" t="s">
        <v>248</v>
      </c>
      <c r="L711" s="1" t="s">
        <v>191</v>
      </c>
      <c r="M711" s="1" t="s">
        <v>162</v>
      </c>
      <c r="N711">
        <v>13</v>
      </c>
      <c r="O711">
        <v>0</v>
      </c>
      <c r="P711">
        <v>0</v>
      </c>
      <c r="Q711">
        <v>0</v>
      </c>
      <c r="W711" t="s">
        <v>1010</v>
      </c>
      <c r="X711">
        <v>0</v>
      </c>
      <c r="Y711" s="1"/>
      <c r="Z711" s="1"/>
      <c r="AA711" s="1"/>
      <c r="AB711" t="str">
        <f>Special[[#This Row],[服装]]&amp;Special[[#This Row],[名前]]&amp;Special[[#This Row],[レアリティ]]</f>
        <v>3周年瀬見英太ICONIC</v>
      </c>
      <c r="AC711">
        <f>IF((A710&amp;L710&amp;M710)&lt;&gt;(Special[[#This Row],[No]]&amp;L711&amp;M711),1,IF(Special[[#This Row],[追加属性]]="",1,0))</f>
        <v>1</v>
      </c>
    </row>
    <row r="712" spans="1:29" x14ac:dyDescent="0.25">
      <c r="A712">
        <f>VLOOKUP(Special[[#This Row],[No用]],SetNo[[No.用]:[vlookup 用]],2,FALSE)</f>
        <v>291</v>
      </c>
      <c r="B712">
        <f>IF(ROW()=2,1,IF(A711&lt;&gt;Special[[#This Row],[No]],1,IF(Special[[#This Row],[枝番用]]=0,B711,B711+1)))</f>
        <v>2</v>
      </c>
      <c r="C712">
        <f>IF(ROW()=2,1,IF(Special[[#This Row],[枝番用]]=1,1,C711+1))</f>
        <v>1</v>
      </c>
      <c r="D712" s="1" t="s">
        <v>1502</v>
      </c>
      <c r="E712" s="1" t="s">
        <v>521</v>
      </c>
      <c r="F712" s="10" t="s">
        <v>77</v>
      </c>
      <c r="G712" s="1" t="s">
        <v>74</v>
      </c>
      <c r="H712" s="1" t="s">
        <v>118</v>
      </c>
      <c r="I712" s="1" t="s">
        <v>71</v>
      </c>
      <c r="J712">
        <v>1</v>
      </c>
      <c r="K712" t="s">
        <v>248</v>
      </c>
      <c r="L712" s="1" t="s">
        <v>1328</v>
      </c>
      <c r="M712" s="1" t="s">
        <v>178</v>
      </c>
      <c r="N712">
        <v>16</v>
      </c>
      <c r="O712">
        <v>0</v>
      </c>
      <c r="P712">
        <v>0</v>
      </c>
      <c r="Q712">
        <v>0</v>
      </c>
      <c r="S712">
        <v>9.26</v>
      </c>
      <c r="T712">
        <v>56.3</v>
      </c>
      <c r="U712">
        <v>0</v>
      </c>
      <c r="V712">
        <v>0</v>
      </c>
      <c r="W712" s="1" t="s">
        <v>843</v>
      </c>
      <c r="X712">
        <v>1</v>
      </c>
      <c r="Y712" s="1"/>
      <c r="Z712" s="1"/>
      <c r="AA712" s="1"/>
      <c r="AB712" t="str">
        <f>Special[[#This Row],[服装]]&amp;Special[[#This Row],[名前]]&amp;Special[[#This Row],[レアリティ]]</f>
        <v>3周年瀬見英太ICONIC</v>
      </c>
      <c r="AC712">
        <f>IF((A711&amp;L711&amp;M711)&lt;&gt;(Special[[#This Row],[No]]&amp;L712&amp;M712),1,IF(Special[[#This Row],[追加属性]]="",1,0))</f>
        <v>1</v>
      </c>
    </row>
    <row r="713" spans="1:29" x14ac:dyDescent="0.25">
      <c r="A713">
        <f>VLOOKUP(Special[[#This Row],[No用]],SetNo[[No.用]:[vlookup 用]],2,FALSE)</f>
        <v>291</v>
      </c>
      <c r="B713">
        <f>IF(ROW()=2,1,IF(A712&lt;&gt;Special[[#This Row],[No]],1,IF(Special[[#This Row],[枝番用]]=0,B712,B712+1)))</f>
        <v>3</v>
      </c>
      <c r="C713">
        <f>IF(ROW()=2,1,IF(Special[[#This Row],[枝番用]]=1,1,C712+1))</f>
        <v>1</v>
      </c>
      <c r="D713" s="1" t="s">
        <v>1502</v>
      </c>
      <c r="E713" s="1" t="s">
        <v>521</v>
      </c>
      <c r="F713" s="10" t="s">
        <v>77</v>
      </c>
      <c r="G713" s="1" t="s">
        <v>74</v>
      </c>
      <c r="H713" s="1" t="s">
        <v>118</v>
      </c>
      <c r="I713" s="1" t="s">
        <v>71</v>
      </c>
      <c r="J713">
        <v>1</v>
      </c>
      <c r="K713" t="s">
        <v>248</v>
      </c>
      <c r="L713" s="1" t="s">
        <v>765</v>
      </c>
      <c r="M713" s="1" t="s">
        <v>224</v>
      </c>
      <c r="N713">
        <v>47</v>
      </c>
      <c r="O713">
        <v>0</v>
      </c>
      <c r="P713">
        <v>57</v>
      </c>
      <c r="Q713">
        <v>0</v>
      </c>
      <c r="S713">
        <v>2.5</v>
      </c>
      <c r="T713">
        <v>15.24</v>
      </c>
      <c r="U713">
        <v>4.2</v>
      </c>
      <c r="V713">
        <v>25.76</v>
      </c>
      <c r="W713" s="1" t="s">
        <v>918</v>
      </c>
      <c r="X713">
        <v>2</v>
      </c>
      <c r="Y713" s="1" t="s">
        <v>112</v>
      </c>
      <c r="Z713" s="1" t="s">
        <v>857</v>
      </c>
      <c r="AA713" s="1" t="s">
        <v>1529</v>
      </c>
      <c r="AB713" t="str">
        <f>Special[[#This Row],[服装]]&amp;Special[[#This Row],[名前]]&amp;Special[[#This Row],[レアリティ]]</f>
        <v>3周年瀬見英太ICONIC</v>
      </c>
      <c r="AC713">
        <f>IF((A712&amp;L712&amp;M712)&lt;&gt;(Special[[#This Row],[No]]&amp;L713&amp;M713),1,IF(Special[[#This Row],[追加属性]]="",1,0))</f>
        <v>1</v>
      </c>
    </row>
    <row r="714" spans="1:29" x14ac:dyDescent="0.25">
      <c r="A714">
        <f>VLOOKUP(Special[[#This Row],[No用]],SetNo[[No.用]:[vlookup 用]],2,FALSE)</f>
        <v>292</v>
      </c>
      <c r="B714">
        <f>IF(ROW()=2,1,IF(A713&lt;&gt;Special[[#This Row],[No]],1,IF(Special[[#This Row],[枝番用]]=0,B713,B713+1)))</f>
        <v>1</v>
      </c>
      <c r="C714">
        <f>IF(ROW()=2,1,IF(Special[[#This Row],[枝番用]]=1,1,C713+1))</f>
        <v>1</v>
      </c>
      <c r="D714" t="s">
        <v>108</v>
      </c>
      <c r="E714" t="s">
        <v>115</v>
      </c>
      <c r="F714" t="s">
        <v>73</v>
      </c>
      <c r="G714" t="s">
        <v>80</v>
      </c>
      <c r="H714" t="s">
        <v>118</v>
      </c>
      <c r="I714" t="s">
        <v>71</v>
      </c>
      <c r="J714">
        <v>1</v>
      </c>
      <c r="K714" t="s">
        <v>248</v>
      </c>
      <c r="L714" s="1" t="s">
        <v>195</v>
      </c>
      <c r="M714" s="1" t="s">
        <v>173</v>
      </c>
      <c r="N714">
        <v>14</v>
      </c>
      <c r="O714">
        <v>0</v>
      </c>
      <c r="P714">
        <v>0</v>
      </c>
      <c r="Q714">
        <v>0</v>
      </c>
      <c r="S714">
        <v>18.75</v>
      </c>
      <c r="T714">
        <v>74.61</v>
      </c>
      <c r="W714" s="1" t="s">
        <v>1103</v>
      </c>
      <c r="X714">
        <v>1</v>
      </c>
      <c r="Y714" s="1"/>
      <c r="Z714" s="1" t="s">
        <v>1025</v>
      </c>
      <c r="AA714" s="1"/>
      <c r="AB714" t="str">
        <f>Special[[#This Row],[服装]]&amp;Special[[#This Row],[名前]]&amp;Special[[#This Row],[レアリティ]]</f>
        <v>ユニフォーム山形隼人ICONIC</v>
      </c>
      <c r="AC714">
        <f>IF((A706&amp;L706&amp;M706)&lt;&gt;(Special[[#This Row],[No]]&amp;L714&amp;M714),1,IF(Special[[#This Row],[追加属性]]="",1,0))</f>
        <v>1</v>
      </c>
    </row>
    <row r="715" spans="1:29" x14ac:dyDescent="0.25">
      <c r="A715">
        <f>VLOOKUP(Special[[#This Row],[No用]],SetNo[[No.用]:[vlookup 用]],2,FALSE)</f>
        <v>292</v>
      </c>
      <c r="B715">
        <f>IF(ROW()=2,1,IF(A714&lt;&gt;Special[[#This Row],[No]],1,IF(Special[[#This Row],[枝番用]]=0,B714,B714+1)))</f>
        <v>2</v>
      </c>
      <c r="C715">
        <f>IF(ROW()=2,1,IF(Special[[#This Row],[枝番用]]=1,1,C714+1))</f>
        <v>1</v>
      </c>
      <c r="D715" t="s">
        <v>108</v>
      </c>
      <c r="E715" t="s">
        <v>115</v>
      </c>
      <c r="F715" t="s">
        <v>73</v>
      </c>
      <c r="G715" t="s">
        <v>80</v>
      </c>
      <c r="H715" t="s">
        <v>118</v>
      </c>
      <c r="I715" t="s">
        <v>71</v>
      </c>
      <c r="J715">
        <v>1</v>
      </c>
      <c r="K715" t="s">
        <v>248</v>
      </c>
      <c r="L715" s="1" t="s">
        <v>195</v>
      </c>
      <c r="M715" s="1" t="s">
        <v>173</v>
      </c>
      <c r="N715">
        <v>14</v>
      </c>
      <c r="O715">
        <v>0</v>
      </c>
      <c r="P715">
        <v>0</v>
      </c>
      <c r="Q715">
        <v>0</v>
      </c>
      <c r="R715" t="s">
        <v>1098</v>
      </c>
      <c r="S715">
        <v>16.8</v>
      </c>
      <c r="T715">
        <v>58.94</v>
      </c>
      <c r="W715" t="s">
        <v>916</v>
      </c>
      <c r="X715">
        <v>1</v>
      </c>
      <c r="Z715" s="1" t="s">
        <v>1025</v>
      </c>
      <c r="AB715" t="str">
        <f>Special[[#This Row],[服装]]&amp;Special[[#This Row],[名前]]&amp;Special[[#This Row],[レアリティ]]</f>
        <v>ユニフォーム山形隼人ICONIC</v>
      </c>
      <c r="AC715">
        <f>IF((A706&amp;L706&amp;M706)&lt;&gt;(Special[[#This Row],[No]]&amp;L715&amp;M715),1,IF(Special[[#This Row],[追加属性]]="",1,0))</f>
        <v>1</v>
      </c>
    </row>
    <row r="716" spans="1:29" x14ac:dyDescent="0.25">
      <c r="A716">
        <f>VLOOKUP(Special[[#This Row],[No用]],SetNo[[No.用]:[vlookup 用]],2,FALSE)</f>
        <v>293</v>
      </c>
      <c r="B716">
        <f>IF(ROW()=2,1,IF(A715&lt;&gt;Special[[#This Row],[No]],1,IF(Special[[#This Row],[枝番用]]=0,B715,B715+1)))</f>
        <v>1</v>
      </c>
      <c r="C716">
        <f>IF(ROW()=2,1,IF(Special[[#This Row],[枝番用]]=1,1,C715+1))</f>
        <v>1</v>
      </c>
      <c r="D716" s="1" t="s">
        <v>108</v>
      </c>
      <c r="E716" s="1" t="s">
        <v>707</v>
      </c>
      <c r="F716" s="1" t="s">
        <v>73</v>
      </c>
      <c r="G716" s="1" t="s">
        <v>78</v>
      </c>
      <c r="H716" s="1" t="s">
        <v>708</v>
      </c>
      <c r="I716" s="1" t="s">
        <v>71</v>
      </c>
      <c r="J716" s="1">
        <v>0</v>
      </c>
      <c r="K716" t="s">
        <v>248</v>
      </c>
      <c r="L716" s="1" t="s">
        <v>191</v>
      </c>
      <c r="M716" s="1" t="s">
        <v>162</v>
      </c>
      <c r="N716">
        <v>13</v>
      </c>
      <c r="O716">
        <v>0</v>
      </c>
      <c r="P716">
        <v>0</v>
      </c>
      <c r="Q716">
        <v>0</v>
      </c>
      <c r="W716" t="s">
        <v>1010</v>
      </c>
      <c r="X716">
        <v>0</v>
      </c>
      <c r="AB716" t="str">
        <f>Special[[#This Row],[服装]]&amp;Special[[#This Row],[名前]]&amp;Special[[#This Row],[レアリティ]]</f>
        <v>ユニフォーム強羅昌己ICONIC</v>
      </c>
      <c r="AC716">
        <f>IF((A715&amp;L715&amp;M715)&lt;&gt;(Special[[#This Row],[No]]&amp;L716&amp;M716),1,IF(Special[[#This Row],[追加属性]]="",1,0))</f>
        <v>1</v>
      </c>
    </row>
    <row r="717" spans="1:29" x14ac:dyDescent="0.25">
      <c r="A717">
        <f>VLOOKUP(Special[[#This Row],[No用]],SetNo[[No.用]:[vlookup 用]],2,FALSE)</f>
        <v>293</v>
      </c>
      <c r="B717">
        <f>IF(ROW()=2,1,IF(A716&lt;&gt;Special[[#This Row],[No]],1,IF(Special[[#This Row],[枝番用]]=0,B716,B716+1)))</f>
        <v>2</v>
      </c>
      <c r="C717">
        <f>IF(ROW()=2,1,IF(Special[[#This Row],[枝番用]]=1,1,C716+1))</f>
        <v>1</v>
      </c>
      <c r="D717" s="1" t="s">
        <v>108</v>
      </c>
      <c r="E717" s="1" t="s">
        <v>707</v>
      </c>
      <c r="F717" s="1" t="s">
        <v>73</v>
      </c>
      <c r="G717" s="1" t="s">
        <v>78</v>
      </c>
      <c r="H717" s="1" t="s">
        <v>708</v>
      </c>
      <c r="I717" s="1" t="s">
        <v>71</v>
      </c>
      <c r="J717">
        <v>1</v>
      </c>
      <c r="K717" t="s">
        <v>248</v>
      </c>
      <c r="L717" s="1" t="s">
        <v>180</v>
      </c>
      <c r="M717" s="1" t="s">
        <v>173</v>
      </c>
      <c r="N717">
        <v>26</v>
      </c>
      <c r="O717">
        <v>0</v>
      </c>
      <c r="P717">
        <v>0</v>
      </c>
      <c r="Q717">
        <v>0</v>
      </c>
      <c r="S717">
        <v>4.2</v>
      </c>
      <c r="T717">
        <v>25.76</v>
      </c>
      <c r="W717" s="1" t="s">
        <v>918</v>
      </c>
      <c r="X717">
        <v>1</v>
      </c>
      <c r="AB717" t="str">
        <f>Special[[#This Row],[服装]]&amp;Special[[#This Row],[名前]]&amp;Special[[#This Row],[レアリティ]]</f>
        <v>ユニフォーム強羅昌己ICONIC</v>
      </c>
      <c r="AC717">
        <f>IF((A716&amp;L716&amp;M716)&lt;&gt;(Special[[#This Row],[No]]&amp;L717&amp;M717),1,IF(Special[[#This Row],[追加属性]]="",1,0))</f>
        <v>1</v>
      </c>
    </row>
    <row r="718" spans="1:29" x14ac:dyDescent="0.25">
      <c r="A718">
        <f>VLOOKUP(Special[[#This Row],[No用]],SetNo[[No.用]:[vlookup 用]],2,FALSE)</f>
        <v>294</v>
      </c>
      <c r="B718">
        <f>IF(ROW()=2,1,IF(A717&lt;&gt;Special[[#This Row],[No]],1,IF(Special[[#This Row],[枝番用]]=0,B717,B717+1)))</f>
        <v>1</v>
      </c>
      <c r="C718">
        <f>IF(ROW()=2,1,IF(Special[[#This Row],[枝番用]]=1,1,C717+1))</f>
        <v>1</v>
      </c>
      <c r="D718" s="1" t="s">
        <v>108</v>
      </c>
      <c r="E718" s="1" t="s">
        <v>719</v>
      </c>
      <c r="F718" s="1" t="s">
        <v>77</v>
      </c>
      <c r="G718" s="1" t="s">
        <v>78</v>
      </c>
      <c r="H718" s="1" t="s">
        <v>708</v>
      </c>
      <c r="I718" s="1" t="s">
        <v>71</v>
      </c>
      <c r="J718" s="1">
        <v>0</v>
      </c>
      <c r="K718" t="s">
        <v>248</v>
      </c>
      <c r="L718" s="1" t="s">
        <v>191</v>
      </c>
      <c r="M718" s="1" t="s">
        <v>162</v>
      </c>
      <c r="N718">
        <v>13</v>
      </c>
      <c r="O718">
        <v>0</v>
      </c>
      <c r="P718">
        <v>0</v>
      </c>
      <c r="Q718">
        <v>0</v>
      </c>
      <c r="W718" t="s">
        <v>1010</v>
      </c>
      <c r="X718">
        <v>0</v>
      </c>
      <c r="AB718" t="str">
        <f>Special[[#This Row],[服装]]&amp;Special[[#This Row],[名前]]&amp;Special[[#This Row],[レアリティ]]</f>
        <v>ユニフォーム芦谷洋平ICONIC</v>
      </c>
      <c r="AC718">
        <f>IF((A717&amp;L717&amp;M717)&lt;&gt;(Special[[#This Row],[No]]&amp;L718&amp;M718),1,IF(Special[[#This Row],[追加属性]]="",1,0))</f>
        <v>1</v>
      </c>
    </row>
    <row r="719" spans="1:29" x14ac:dyDescent="0.25">
      <c r="A719">
        <f>VLOOKUP(Special[[#This Row],[No用]],SetNo[[No.用]:[vlookup 用]],2,FALSE)</f>
        <v>295</v>
      </c>
      <c r="B719">
        <f>IF(ROW()=2,1,IF(A718&lt;&gt;Special[[#This Row],[No]],1,IF(Special[[#This Row],[枝番用]]=0,B718,B718+1)))</f>
        <v>1</v>
      </c>
      <c r="C719">
        <f>IF(ROW()=2,1,IF(Special[[#This Row],[枝番用]]=1,1,C718+1))</f>
        <v>1</v>
      </c>
      <c r="D719" s="1" t="s">
        <v>108</v>
      </c>
      <c r="E719" s="1" t="s">
        <v>723</v>
      </c>
      <c r="F719" s="1" t="s">
        <v>73</v>
      </c>
      <c r="G719" s="1" t="s">
        <v>82</v>
      </c>
      <c r="H719" s="1" t="s">
        <v>708</v>
      </c>
      <c r="I719" s="1" t="s">
        <v>71</v>
      </c>
      <c r="J719" s="1">
        <v>0</v>
      </c>
      <c r="K719" t="s">
        <v>248</v>
      </c>
      <c r="L719" s="1" t="s">
        <v>191</v>
      </c>
      <c r="M719" s="1" t="s">
        <v>162</v>
      </c>
      <c r="N719">
        <v>13</v>
      </c>
      <c r="O719">
        <v>0</v>
      </c>
      <c r="P719">
        <v>0</v>
      </c>
      <c r="Q719">
        <v>0</v>
      </c>
      <c r="W719" t="s">
        <v>1010</v>
      </c>
      <c r="X719">
        <v>0</v>
      </c>
      <c r="AB719" t="str">
        <f>Special[[#This Row],[服装]]&amp;Special[[#This Row],[名前]]&amp;Special[[#This Row],[レアリティ]]</f>
        <v>ユニフォーム仙石伸吾ICONIC</v>
      </c>
      <c r="AC719">
        <f>IF((A718&amp;L718&amp;M718)&lt;&gt;(Special[[#This Row],[No]]&amp;L719&amp;M719),1,IF(Special[[#This Row],[追加属性]]="",1,0))</f>
        <v>1</v>
      </c>
    </row>
    <row r="720" spans="1:29" x14ac:dyDescent="0.25">
      <c r="A720">
        <f>VLOOKUP(Special[[#This Row],[No用]],SetNo[[No.用]:[vlookup 用]],2,FALSE)</f>
        <v>295</v>
      </c>
      <c r="B720">
        <f>IF(ROW()=2,1,IF(A719&lt;&gt;Special[[#This Row],[No]],1,IF(Special[[#This Row],[枝番用]]=0,B719,B719+1)))</f>
        <v>2</v>
      </c>
      <c r="C720">
        <f>IF(ROW()=2,1,IF(Special[[#This Row],[枝番用]]=1,1,C719+1))</f>
        <v>1</v>
      </c>
      <c r="D720" s="1" t="s">
        <v>108</v>
      </c>
      <c r="E720" s="1" t="s">
        <v>723</v>
      </c>
      <c r="F720" s="1" t="s">
        <v>73</v>
      </c>
      <c r="G720" s="1" t="s">
        <v>82</v>
      </c>
      <c r="H720" s="1" t="s">
        <v>708</v>
      </c>
      <c r="I720" s="1" t="s">
        <v>71</v>
      </c>
      <c r="J720">
        <v>1</v>
      </c>
      <c r="K720" t="s">
        <v>248</v>
      </c>
      <c r="L720" s="1" t="s">
        <v>180</v>
      </c>
      <c r="M720" s="1" t="s">
        <v>173</v>
      </c>
      <c r="N720">
        <v>24</v>
      </c>
      <c r="O720">
        <v>0</v>
      </c>
      <c r="P720">
        <v>0</v>
      </c>
      <c r="Q720">
        <v>0</v>
      </c>
      <c r="S720">
        <v>4.2</v>
      </c>
      <c r="T720">
        <v>25.76</v>
      </c>
      <c r="W720" s="1" t="s">
        <v>918</v>
      </c>
      <c r="X720">
        <v>1</v>
      </c>
      <c r="AB720" t="str">
        <f>Special[[#This Row],[服装]]&amp;Special[[#This Row],[名前]]&amp;Special[[#This Row],[レアリティ]]</f>
        <v>ユニフォーム仙石伸吾ICONIC</v>
      </c>
      <c r="AC720">
        <f>IF((A719&amp;L719&amp;M719)&lt;&gt;(Special[[#This Row],[No]]&amp;L720&amp;M720),1,IF(Special[[#This Row],[追加属性]]="",1,0))</f>
        <v>1</v>
      </c>
    </row>
    <row r="721" spans="1:29" x14ac:dyDescent="0.25">
      <c r="A721">
        <f>VLOOKUP(Special[[#This Row],[No用]],SetNo[[No.用]:[vlookup 用]],2,FALSE)</f>
        <v>296</v>
      </c>
      <c r="B721">
        <f>IF(ROW()=2,1,IF(A720&lt;&gt;Special[[#This Row],[No]],1,IF(Special[[#This Row],[枝番用]]=0,B720,B720+1)))</f>
        <v>1</v>
      </c>
      <c r="C721">
        <f>IF(ROW()=2,1,IF(Special[[#This Row],[枝番用]]=1,1,C720+1))</f>
        <v>1</v>
      </c>
      <c r="D721" s="1" t="s">
        <v>108</v>
      </c>
      <c r="E721" s="1" t="s">
        <v>734</v>
      </c>
      <c r="F721" s="1" t="s">
        <v>73</v>
      </c>
      <c r="G721" s="1" t="s">
        <v>80</v>
      </c>
      <c r="H721" s="1" t="s">
        <v>708</v>
      </c>
      <c r="I721" s="1" t="s">
        <v>71</v>
      </c>
      <c r="J721">
        <v>1</v>
      </c>
      <c r="K721" t="s">
        <v>248</v>
      </c>
      <c r="L721" s="1" t="s">
        <v>195</v>
      </c>
      <c r="M721" s="1" t="s">
        <v>173</v>
      </c>
      <c r="N721">
        <v>13</v>
      </c>
      <c r="O721">
        <v>0</v>
      </c>
      <c r="P721">
        <v>0</v>
      </c>
      <c r="Q721">
        <v>0</v>
      </c>
      <c r="S721">
        <v>18.75</v>
      </c>
      <c r="T721">
        <v>74.61</v>
      </c>
      <c r="W721" s="1" t="s">
        <v>1103</v>
      </c>
      <c r="X721">
        <v>1</v>
      </c>
      <c r="Z721" s="1" t="s">
        <v>1025</v>
      </c>
      <c r="AB721" t="str">
        <f>Special[[#This Row],[服装]]&amp;Special[[#This Row],[名前]]&amp;Special[[#This Row],[レアリティ]]</f>
        <v>ユニフォーム中川俊美ICONIC</v>
      </c>
      <c r="AC721">
        <f>IF((A720&amp;L720&amp;M720)&lt;&gt;(Special[[#This Row],[No]]&amp;L721&amp;M721),1,IF(Special[[#This Row],[追加属性]]="",1,0))</f>
        <v>1</v>
      </c>
    </row>
    <row r="722" spans="1:29" x14ac:dyDescent="0.25">
      <c r="A722">
        <f>VLOOKUP(Special[[#This Row],[No用]],SetNo[[No.用]:[vlookup 用]],2,FALSE)</f>
        <v>296</v>
      </c>
      <c r="B722">
        <f>IF(ROW()=2,1,IF(A721&lt;&gt;Special[[#This Row],[No]],1,IF(Special[[#This Row],[枝番用]]=0,B721,B721+1)))</f>
        <v>2</v>
      </c>
      <c r="C722">
        <f>IF(ROW()=2,1,IF(Special[[#This Row],[枝番用]]=1,1,C721+1))</f>
        <v>1</v>
      </c>
      <c r="D722" s="1" t="s">
        <v>108</v>
      </c>
      <c r="E722" s="1" t="s">
        <v>734</v>
      </c>
      <c r="F722" s="1" t="s">
        <v>73</v>
      </c>
      <c r="G722" s="1" t="s">
        <v>80</v>
      </c>
      <c r="H722" s="1" t="s">
        <v>708</v>
      </c>
      <c r="I722" s="1" t="s">
        <v>71</v>
      </c>
      <c r="J722">
        <v>1</v>
      </c>
      <c r="K722" t="s">
        <v>248</v>
      </c>
      <c r="L722" s="1" t="s">
        <v>195</v>
      </c>
      <c r="M722" s="1" t="s">
        <v>173</v>
      </c>
      <c r="N722">
        <v>13</v>
      </c>
      <c r="O722">
        <v>0</v>
      </c>
      <c r="P722">
        <v>0</v>
      </c>
      <c r="Q722">
        <v>0</v>
      </c>
      <c r="R722" t="s">
        <v>1098</v>
      </c>
      <c r="S722">
        <v>16.8</v>
      </c>
      <c r="T722">
        <v>58.94</v>
      </c>
      <c r="W722" t="s">
        <v>916</v>
      </c>
      <c r="X722">
        <v>1</v>
      </c>
      <c r="Z722" s="1" t="s">
        <v>1025</v>
      </c>
      <c r="AB722" t="str">
        <f>Special[[#This Row],[服装]]&amp;Special[[#This Row],[名前]]&amp;Special[[#This Row],[レアリティ]]</f>
        <v>ユニフォーム中川俊美ICONIC</v>
      </c>
      <c r="AC722">
        <f>IF((A720&amp;L720&amp;M720)&lt;&gt;(Special[[#This Row],[No]]&amp;L722&amp;M722),1,IF(Special[[#This Row],[追加属性]]="",1,0))</f>
        <v>1</v>
      </c>
    </row>
    <row r="723" spans="1:29" x14ac:dyDescent="0.25">
      <c r="A723">
        <f>VLOOKUP(Special[[#This Row],[No用]],SetNo[[No.用]:[vlookup 用]],2,FALSE)</f>
        <v>297</v>
      </c>
      <c r="B723">
        <f>IF(ROW()=2,1,IF(A722&lt;&gt;Special[[#This Row],[No]],1,IF(Special[[#This Row],[枝番用]]=0,B722,B722+1)))</f>
        <v>1</v>
      </c>
      <c r="C723">
        <f>IF(ROW()=2,1,IF(Special[[#This Row],[枝番用]]=1,1,C722+1))</f>
        <v>1</v>
      </c>
      <c r="D723" s="1" t="s">
        <v>108</v>
      </c>
      <c r="E723" s="1" t="s">
        <v>738</v>
      </c>
      <c r="F723" s="1" t="s">
        <v>73</v>
      </c>
      <c r="G723" s="1" t="s">
        <v>74</v>
      </c>
      <c r="H723" s="1" t="s">
        <v>708</v>
      </c>
      <c r="I723" s="1" t="s">
        <v>71</v>
      </c>
      <c r="J723" s="1">
        <v>0</v>
      </c>
      <c r="K723" t="s">
        <v>248</v>
      </c>
      <c r="L723" s="1" t="s">
        <v>191</v>
      </c>
      <c r="M723" s="1" t="s">
        <v>162</v>
      </c>
      <c r="N723">
        <v>13</v>
      </c>
      <c r="O723">
        <v>0</v>
      </c>
      <c r="P723">
        <v>0</v>
      </c>
      <c r="Q723">
        <v>0</v>
      </c>
      <c r="W723" t="s">
        <v>1010</v>
      </c>
      <c r="X723">
        <v>0</v>
      </c>
      <c r="AB723" t="str">
        <f>Special[[#This Row],[服装]]&amp;Special[[#This Row],[名前]]&amp;Special[[#This Row],[レアリティ]]</f>
        <v>ユニフォーム七沢健吾ICONIC</v>
      </c>
      <c r="AC723">
        <f>IF((A722&amp;L722&amp;M722)&lt;&gt;(Special[[#This Row],[No]]&amp;L723&amp;M723),1,IF(Special[[#This Row],[追加属性]]="",1,0))</f>
        <v>1</v>
      </c>
    </row>
    <row r="724" spans="1:29" x14ac:dyDescent="0.25">
      <c r="A724">
        <f>VLOOKUP(Special[[#This Row],[No用]],SetNo[[No.用]:[vlookup 用]],2,FALSE)</f>
        <v>297</v>
      </c>
      <c r="B724">
        <f>IF(ROW()=2,1,IF(A723&lt;&gt;Special[[#This Row],[No]],1,IF(Special[[#This Row],[枝番用]]=0,B723,B723+1)))</f>
        <v>2</v>
      </c>
      <c r="C724">
        <f>IF(ROW()=2,1,IF(Special[[#This Row],[枝番用]]=1,1,C723+1))</f>
        <v>1</v>
      </c>
      <c r="D724" s="1" t="s">
        <v>108</v>
      </c>
      <c r="E724" s="1" t="s">
        <v>738</v>
      </c>
      <c r="F724" s="1" t="s">
        <v>73</v>
      </c>
      <c r="G724" s="1" t="s">
        <v>74</v>
      </c>
      <c r="H724" s="1" t="s">
        <v>708</v>
      </c>
      <c r="I724" s="1" t="s">
        <v>71</v>
      </c>
      <c r="J724">
        <v>1</v>
      </c>
      <c r="K724" t="s">
        <v>248</v>
      </c>
      <c r="L724" s="1" t="s">
        <v>258</v>
      </c>
      <c r="M724" s="1" t="s">
        <v>173</v>
      </c>
      <c r="N724">
        <v>24</v>
      </c>
      <c r="O724">
        <v>0</v>
      </c>
      <c r="P724">
        <v>0</v>
      </c>
      <c r="Q724">
        <v>0</v>
      </c>
      <c r="S724">
        <v>15</v>
      </c>
      <c r="T724">
        <v>59.1</v>
      </c>
      <c r="U724">
        <v>0</v>
      </c>
      <c r="V724">
        <v>0</v>
      </c>
      <c r="W724" t="s">
        <v>1012</v>
      </c>
      <c r="X724">
        <v>0</v>
      </c>
      <c r="AB724" t="str">
        <f>Special[[#This Row],[服装]]&amp;Special[[#This Row],[名前]]&amp;Special[[#This Row],[レアリティ]]</f>
        <v>ユニフォーム七沢健吾ICONIC</v>
      </c>
      <c r="AC724">
        <f>IF((A723&amp;L723&amp;M723)&lt;&gt;(Special[[#This Row],[No]]&amp;L724&amp;M724),1,IF(Special[[#This Row],[追加属性]]="",1,0))</f>
        <v>1</v>
      </c>
    </row>
    <row r="725" spans="1:29" x14ac:dyDescent="0.25">
      <c r="A725">
        <f>VLOOKUP(Special[[#This Row],[No用]],SetNo[[No.用]:[vlookup 用]],2,FALSE)</f>
        <v>298</v>
      </c>
      <c r="B725">
        <f>IF(ROW()=2,1,IF(A724&lt;&gt;Special[[#This Row],[No]],1,IF(Special[[#This Row],[枝番用]]=0,B724,B724+1)))</f>
        <v>1</v>
      </c>
      <c r="C725">
        <f>IF(ROW()=2,1,IF(Special[[#This Row],[枝番用]]=1,1,C724+1))</f>
        <v>1</v>
      </c>
      <c r="D725" s="1" t="s">
        <v>108</v>
      </c>
      <c r="E725" s="1" t="s">
        <v>741</v>
      </c>
      <c r="F725" s="1" t="s">
        <v>73</v>
      </c>
      <c r="G725" s="1" t="s">
        <v>82</v>
      </c>
      <c r="H725" s="1" t="s">
        <v>708</v>
      </c>
      <c r="I725" s="1" t="s">
        <v>71</v>
      </c>
      <c r="J725" s="1">
        <v>0</v>
      </c>
      <c r="K725" t="s">
        <v>248</v>
      </c>
      <c r="L725" s="1" t="s">
        <v>191</v>
      </c>
      <c r="M725" s="1" t="s">
        <v>162</v>
      </c>
      <c r="N725">
        <v>13</v>
      </c>
      <c r="O725">
        <v>0</v>
      </c>
      <c r="P725">
        <v>0</v>
      </c>
      <c r="Q725">
        <v>0</v>
      </c>
      <c r="W725" t="s">
        <v>1010</v>
      </c>
      <c r="X725">
        <v>0</v>
      </c>
      <c r="AB725" t="str">
        <f>Special[[#This Row],[服装]]&amp;Special[[#This Row],[名前]]&amp;Special[[#This Row],[レアリティ]]</f>
        <v>ユニフォーム伊勢原裕次ICONIC</v>
      </c>
      <c r="AC725">
        <f>IF((A724&amp;L724&amp;M724)&lt;&gt;(Special[[#This Row],[No]]&amp;L725&amp;M725),1,IF(Special[[#This Row],[追加属性]]="",1,0))</f>
        <v>1</v>
      </c>
    </row>
    <row r="726" spans="1:29" x14ac:dyDescent="0.25">
      <c r="A726">
        <f>VLOOKUP(Special[[#This Row],[No用]],SetNo[[No.用]:[vlookup 用]],2,FALSE)</f>
        <v>299</v>
      </c>
      <c r="B726">
        <f>IF(ROW()=2,1,IF(A725&lt;&gt;Special[[#This Row],[No]],1,IF(Special[[#This Row],[枝番用]]=0,B725,B725+1)))</f>
        <v>1</v>
      </c>
      <c r="C726">
        <f>IF(ROW()=2,1,IF(Special[[#This Row],[枝番用]]=1,1,C725+1))</f>
        <v>1</v>
      </c>
      <c r="D726" s="1" t="s">
        <v>108</v>
      </c>
      <c r="E726" s="1" t="s">
        <v>748</v>
      </c>
      <c r="F726" s="1" t="s">
        <v>73</v>
      </c>
      <c r="G726" s="1" t="s">
        <v>78</v>
      </c>
      <c r="H726" s="1" t="s">
        <v>708</v>
      </c>
      <c r="I726" s="1" t="s">
        <v>71</v>
      </c>
      <c r="J726" s="1">
        <v>0</v>
      </c>
      <c r="K726" t="s">
        <v>248</v>
      </c>
      <c r="L726" s="1" t="s">
        <v>191</v>
      </c>
      <c r="M726" s="1" t="s">
        <v>162</v>
      </c>
      <c r="N726">
        <v>13</v>
      </c>
      <c r="O726">
        <v>0</v>
      </c>
      <c r="P726">
        <v>0</v>
      </c>
      <c r="Q726">
        <v>0</v>
      </c>
      <c r="W726" t="s">
        <v>1010</v>
      </c>
      <c r="X726">
        <v>0</v>
      </c>
      <c r="AB726" t="str">
        <f>Special[[#This Row],[服装]]&amp;Special[[#This Row],[名前]]&amp;Special[[#This Row],[レアリティ]]</f>
        <v>ユニフォーム湯河浩二ICONIC</v>
      </c>
      <c r="AC726">
        <f>IF((A725&amp;L725&amp;M725)&lt;&gt;(Special[[#This Row],[No]]&amp;L726&amp;M726),1,IF(Special[[#This Row],[追加属性]]="",1,0))</f>
        <v>1</v>
      </c>
    </row>
    <row r="727" spans="1:29" x14ac:dyDescent="0.25">
      <c r="A727">
        <f>VLOOKUP(Special[[#This Row],[No用]],SetNo[[No.用]:[vlookup 用]],2,FALSE)</f>
        <v>300</v>
      </c>
      <c r="B727">
        <f>IF(ROW()=2,1,IF(A726&lt;&gt;Special[[#This Row],[No]],1,IF(Special[[#This Row],[枝番用]]=0,B726,B726+1)))</f>
        <v>1</v>
      </c>
      <c r="C727">
        <f>IF(ROW()=2,1,IF(Special[[#This Row],[枝番用]]=1,1,C726+1))</f>
        <v>1</v>
      </c>
      <c r="D727" s="1" t="s">
        <v>108</v>
      </c>
      <c r="E727" s="1" t="s">
        <v>773</v>
      </c>
      <c r="F727" s="1" t="s">
        <v>774</v>
      </c>
      <c r="G727" s="1" t="s">
        <v>82</v>
      </c>
      <c r="H727" s="1" t="s">
        <v>776</v>
      </c>
      <c r="I727" s="1" t="s">
        <v>71</v>
      </c>
      <c r="J727" s="1">
        <v>0</v>
      </c>
      <c r="K727" t="s">
        <v>248</v>
      </c>
      <c r="L727" s="1" t="s">
        <v>191</v>
      </c>
      <c r="M727" s="1" t="s">
        <v>162</v>
      </c>
      <c r="N727">
        <v>13</v>
      </c>
      <c r="O727">
        <v>0</v>
      </c>
      <c r="P727">
        <v>0</v>
      </c>
      <c r="Q727">
        <v>0</v>
      </c>
      <c r="W727" t="s">
        <v>1010</v>
      </c>
      <c r="X727">
        <v>0</v>
      </c>
      <c r="AB727" t="str">
        <f>Special[[#This Row],[服装]]&amp;Special[[#This Row],[名前]]&amp;Special[[#This Row],[レアリティ]]</f>
        <v>ユニフォーム千鹿谷栄吉ICONIC</v>
      </c>
      <c r="AC727">
        <f>IF((A726&amp;L726&amp;M726)&lt;&gt;(Special[[#This Row],[No]]&amp;L727&amp;M727),1,IF(Special[[#This Row],[追加属性]]="",1,0))</f>
        <v>1</v>
      </c>
    </row>
    <row r="728" spans="1:29" x14ac:dyDescent="0.25">
      <c r="A728">
        <f>VLOOKUP(Special[[#This Row],[No用]],SetNo[[No.用]:[vlookup 用]],2,FALSE)</f>
        <v>301</v>
      </c>
      <c r="B728">
        <f>IF(ROW()=2,1,IF(A727&lt;&gt;Special[[#This Row],[No]],1,IF(Special[[#This Row],[枝番用]]=0,B727,B727+1)))</f>
        <v>1</v>
      </c>
      <c r="C728">
        <f>IF(ROW()=2,1,IF(Special[[#This Row],[枝番用]]=1,1,C727+1))</f>
        <v>1</v>
      </c>
      <c r="D728" s="1" t="s">
        <v>108</v>
      </c>
      <c r="E728" s="1" t="s">
        <v>782</v>
      </c>
      <c r="F728" s="1" t="s">
        <v>90</v>
      </c>
      <c r="G728" s="1" t="s">
        <v>783</v>
      </c>
      <c r="H728" s="1" t="s">
        <v>776</v>
      </c>
      <c r="I728" s="1" t="s">
        <v>71</v>
      </c>
      <c r="J728">
        <v>1</v>
      </c>
      <c r="K728" t="s">
        <v>248</v>
      </c>
      <c r="L728" s="1" t="s">
        <v>180</v>
      </c>
      <c r="M728" s="1" t="s">
        <v>224</v>
      </c>
      <c r="N728">
        <v>42</v>
      </c>
      <c r="O728">
        <v>0</v>
      </c>
      <c r="P728">
        <v>52</v>
      </c>
      <c r="Q728">
        <v>0</v>
      </c>
      <c r="R728" s="1"/>
      <c r="S728">
        <v>3.35</v>
      </c>
      <c r="T728">
        <v>20.010000000000002</v>
      </c>
      <c r="U728">
        <v>5</v>
      </c>
      <c r="V728">
        <v>30.48</v>
      </c>
      <c r="W728" s="1" t="s">
        <v>851</v>
      </c>
      <c r="X728">
        <v>1</v>
      </c>
      <c r="AB728" t="str">
        <f>Special[[#This Row],[服装]]&amp;Special[[#This Row],[名前]]&amp;Special[[#This Row],[レアリティ]]</f>
        <v>ユニフォーム小鹿野大樹ICONIC</v>
      </c>
      <c r="AC728">
        <f>IF((A727&amp;L727&amp;M727)&lt;&gt;(Special[[#This Row],[No]]&amp;L728&amp;M728),1,IF(Special[[#This Row],[追加属性]]="",1,0))</f>
        <v>1</v>
      </c>
    </row>
    <row r="729" spans="1:29" x14ac:dyDescent="0.25">
      <c r="A729">
        <f>VLOOKUP(Special[[#This Row],[No用]],SetNo[[No.用]:[vlookup 用]],2,FALSE)</f>
        <v>301</v>
      </c>
      <c r="B729">
        <f>IF(ROW()=2,1,IF(A728&lt;&gt;Special[[#This Row],[No]],1,IF(Special[[#This Row],[枝番用]]=0,B728,B728+1)))</f>
        <v>2</v>
      </c>
      <c r="C729">
        <f>IF(ROW()=2,1,IF(Special[[#This Row],[枝番用]]=1,1,C728+1))</f>
        <v>1</v>
      </c>
      <c r="D729" s="1" t="s">
        <v>108</v>
      </c>
      <c r="E729" s="1" t="s">
        <v>782</v>
      </c>
      <c r="F729" s="1" t="s">
        <v>90</v>
      </c>
      <c r="G729" s="1" t="s">
        <v>783</v>
      </c>
      <c r="H729" s="1" t="s">
        <v>776</v>
      </c>
      <c r="I729" s="1" t="s">
        <v>71</v>
      </c>
      <c r="J729">
        <v>1</v>
      </c>
      <c r="K729" t="s">
        <v>248</v>
      </c>
      <c r="L729" s="1" t="s">
        <v>553</v>
      </c>
      <c r="M729" s="1" t="s">
        <v>224</v>
      </c>
      <c r="N729">
        <v>42</v>
      </c>
      <c r="O729">
        <v>0</v>
      </c>
      <c r="P729">
        <v>52</v>
      </c>
      <c r="Q729">
        <v>0</v>
      </c>
      <c r="S729" s="13">
        <v>10</v>
      </c>
      <c r="T729" s="13">
        <v>19.8</v>
      </c>
      <c r="U729" s="13">
        <v>15</v>
      </c>
      <c r="V729" s="13">
        <v>29.7</v>
      </c>
      <c r="W729" s="13" t="s">
        <v>830</v>
      </c>
      <c r="X729" s="13">
        <v>0</v>
      </c>
      <c r="Y729" s="13" t="s">
        <v>834</v>
      </c>
      <c r="Z729" s="14" t="s">
        <v>848</v>
      </c>
      <c r="AA729" s="14"/>
      <c r="AB729" t="str">
        <f>Special[[#This Row],[服装]]&amp;Special[[#This Row],[名前]]&amp;Special[[#This Row],[レアリティ]]</f>
        <v>ユニフォーム小鹿野大樹ICONIC</v>
      </c>
      <c r="AC729">
        <f>IF((A728&amp;L728&amp;M728)&lt;&gt;(Special[[#This Row],[No]]&amp;L729&amp;M729),1,IF(Special[[#This Row],[追加属性]]="",1,0))</f>
        <v>1</v>
      </c>
    </row>
    <row r="730" spans="1:29" x14ac:dyDescent="0.25">
      <c r="A730">
        <f>VLOOKUP(Special[[#This Row],[No用]],SetNo[[No.用]:[vlookup 用]],2,FALSE)</f>
        <v>301</v>
      </c>
      <c r="B730">
        <f>IF(ROW()=2,1,IF(A729&lt;&gt;Special[[#This Row],[No]],1,IF(Special[[#This Row],[枝番用]]=0,B729,B729+1)))</f>
        <v>2</v>
      </c>
      <c r="C730">
        <f>IF(ROW()=2,1,IF(Special[[#This Row],[枝番用]]=1,1,C729+1))</f>
        <v>2</v>
      </c>
      <c r="D730" s="1" t="s">
        <v>108</v>
      </c>
      <c r="E730" s="1" t="s">
        <v>782</v>
      </c>
      <c r="F730" s="1" t="s">
        <v>90</v>
      </c>
      <c r="G730" s="1" t="s">
        <v>78</v>
      </c>
      <c r="H730" s="1" t="s">
        <v>776</v>
      </c>
      <c r="I730" s="1" t="s">
        <v>71</v>
      </c>
      <c r="J730">
        <v>1</v>
      </c>
      <c r="K730" t="s">
        <v>248</v>
      </c>
      <c r="L730" s="1" t="s">
        <v>553</v>
      </c>
      <c r="M730" s="1" t="s">
        <v>224</v>
      </c>
      <c r="N730">
        <v>42</v>
      </c>
      <c r="O730">
        <v>0</v>
      </c>
      <c r="P730">
        <v>52</v>
      </c>
      <c r="Q730">
        <v>0</v>
      </c>
      <c r="R730" s="14" t="s">
        <v>180</v>
      </c>
      <c r="S730" s="13">
        <v>3.35</v>
      </c>
      <c r="T730" s="13">
        <v>20.010000000000002</v>
      </c>
      <c r="U730" s="13">
        <v>5</v>
      </c>
      <c r="V730" s="13">
        <v>30.48</v>
      </c>
      <c r="W730" s="14" t="s">
        <v>788</v>
      </c>
      <c r="X730" s="13">
        <v>2</v>
      </c>
      <c r="Y730" s="13"/>
      <c r="Z730" s="14"/>
      <c r="AA730" s="14"/>
      <c r="AB730" t="str">
        <f>Special[[#This Row],[服装]]&amp;Special[[#This Row],[名前]]&amp;Special[[#This Row],[レアリティ]]</f>
        <v>ユニフォーム小鹿野大樹ICONIC</v>
      </c>
      <c r="AC730">
        <f>IF((A729&amp;L729&amp;M729)&lt;&gt;(Special[[#This Row],[No]]&amp;L730&amp;M730),1,IF(Special[[#This Row],[追加属性]]="",1,0))</f>
        <v>0</v>
      </c>
    </row>
    <row r="731" spans="1:29" x14ac:dyDescent="0.25">
      <c r="A731">
        <f>VLOOKUP(Special[[#This Row],[No用]],SetNo[[No.用]:[vlookup 用]],2,FALSE)</f>
        <v>302</v>
      </c>
      <c r="B731">
        <f>IF(ROW()=2,1,IF(A730&lt;&gt;Special[[#This Row],[No]],1,IF(Special[[#This Row],[枝番用]]=0,B730,B730+1)))</f>
        <v>1</v>
      </c>
      <c r="C731">
        <f>IF(ROW()=2,1,IF(Special[[#This Row],[枝番用]]=1,1,C730+1))</f>
        <v>1</v>
      </c>
      <c r="D731" s="1" t="s">
        <v>108</v>
      </c>
      <c r="E731" s="1" t="s">
        <v>795</v>
      </c>
      <c r="F731" s="1" t="s">
        <v>77</v>
      </c>
      <c r="G731" s="1" t="s">
        <v>80</v>
      </c>
      <c r="H731" s="1" t="s">
        <v>776</v>
      </c>
      <c r="I731" s="1" t="s">
        <v>71</v>
      </c>
      <c r="J731">
        <v>1</v>
      </c>
      <c r="K731" t="s">
        <v>248</v>
      </c>
      <c r="L731" s="1" t="s">
        <v>195</v>
      </c>
      <c r="M731" s="1" t="s">
        <v>173</v>
      </c>
      <c r="N731">
        <v>9</v>
      </c>
      <c r="O731">
        <v>0</v>
      </c>
      <c r="P731">
        <v>0</v>
      </c>
      <c r="Q731">
        <v>0</v>
      </c>
      <c r="R731" s="14"/>
      <c r="S731" s="13">
        <v>18.75</v>
      </c>
      <c r="T731" s="13">
        <v>74.61</v>
      </c>
      <c r="U731" s="13"/>
      <c r="V731" s="13"/>
      <c r="W731" s="14" t="s">
        <v>1103</v>
      </c>
      <c r="X731" s="13">
        <v>1</v>
      </c>
      <c r="Y731" s="13"/>
      <c r="Z731" s="1" t="s">
        <v>1025</v>
      </c>
      <c r="AA731" s="14"/>
      <c r="AB731" t="str">
        <f>Special[[#This Row],[服装]]&amp;Special[[#This Row],[名前]]&amp;Special[[#This Row],[レアリティ]]</f>
        <v>ユニフォーム赤谷勇ICONIC</v>
      </c>
      <c r="AC731">
        <f>IF((A730&amp;L730&amp;M730)&lt;&gt;(Special[[#This Row],[No]]&amp;L731&amp;M731),1,IF(Special[[#This Row],[追加属性]]="",1,0))</f>
        <v>1</v>
      </c>
    </row>
    <row r="732" spans="1:29" x14ac:dyDescent="0.25">
      <c r="A732">
        <f>VLOOKUP(Special[[#This Row],[No用]],SetNo[[No.用]:[vlookup 用]],2,FALSE)</f>
        <v>302</v>
      </c>
      <c r="B732">
        <f>IF(ROW()=2,1,IF(A731&lt;&gt;Special[[#This Row],[No]],1,IF(Special[[#This Row],[枝番用]]=0,B731,B731+1)))</f>
        <v>2</v>
      </c>
      <c r="C732">
        <f>IF(ROW()=2,1,IF(Special[[#This Row],[枝番用]]=1,1,C731+1))</f>
        <v>1</v>
      </c>
      <c r="D732" s="1" t="s">
        <v>108</v>
      </c>
      <c r="E732" s="1" t="s">
        <v>795</v>
      </c>
      <c r="F732" s="1" t="s">
        <v>77</v>
      </c>
      <c r="G732" s="1" t="s">
        <v>80</v>
      </c>
      <c r="H732" s="1" t="s">
        <v>776</v>
      </c>
      <c r="I732" s="1" t="s">
        <v>71</v>
      </c>
      <c r="J732">
        <v>1</v>
      </c>
      <c r="K732" t="s">
        <v>248</v>
      </c>
      <c r="L732" s="1" t="s">
        <v>195</v>
      </c>
      <c r="M732" s="1" t="s">
        <v>173</v>
      </c>
      <c r="N732">
        <v>9</v>
      </c>
      <c r="O732">
        <v>0</v>
      </c>
      <c r="P732">
        <v>0</v>
      </c>
      <c r="Q732">
        <v>0</v>
      </c>
      <c r="R732" t="s">
        <v>1098</v>
      </c>
      <c r="S732">
        <v>16.8</v>
      </c>
      <c r="T732">
        <v>58.94</v>
      </c>
      <c r="W732" t="s">
        <v>916</v>
      </c>
      <c r="X732">
        <v>1</v>
      </c>
      <c r="Z732" s="1" t="s">
        <v>1025</v>
      </c>
      <c r="AB732" t="str">
        <f>Special[[#This Row],[服装]]&amp;Special[[#This Row],[名前]]&amp;Special[[#This Row],[レアリティ]]</f>
        <v>ユニフォーム赤谷勇ICONIC</v>
      </c>
      <c r="AC732">
        <f>IF((A730&amp;L730&amp;M730)&lt;&gt;(Special[[#This Row],[No]]&amp;L732&amp;M732),1,IF(Special[[#This Row],[追加属性]]="",1,0))</f>
        <v>1</v>
      </c>
    </row>
    <row r="733" spans="1:29" x14ac:dyDescent="0.25">
      <c r="A733">
        <f>VLOOKUP(Special[[#This Row],[No用]],SetNo[[No.用]:[vlookup 用]],2,FALSE)</f>
        <v>303</v>
      </c>
      <c r="B733">
        <f>IF(ROW()=2,1,IF(A732&lt;&gt;Special[[#This Row],[No]],1,IF(Special[[#This Row],[枝番用]]=0,B732,B732+1)))</f>
        <v>1</v>
      </c>
      <c r="C733">
        <f>IF(ROW()=2,1,IF(Special[[#This Row],[枝番用]]=1,1,C732+1))</f>
        <v>1</v>
      </c>
      <c r="D733" s="1" t="s">
        <v>108</v>
      </c>
      <c r="E733" s="1" t="s">
        <v>799</v>
      </c>
      <c r="F733" s="1" t="s">
        <v>77</v>
      </c>
      <c r="G733" s="1" t="s">
        <v>78</v>
      </c>
      <c r="H733" s="1" t="s">
        <v>776</v>
      </c>
      <c r="I733" s="1" t="s">
        <v>71</v>
      </c>
      <c r="J733" s="1">
        <v>0</v>
      </c>
      <c r="K733" t="s">
        <v>248</v>
      </c>
      <c r="L733" s="1" t="s">
        <v>191</v>
      </c>
      <c r="M733" s="1" t="s">
        <v>162</v>
      </c>
      <c r="N733">
        <v>13</v>
      </c>
      <c r="O733">
        <v>0</v>
      </c>
      <c r="P733">
        <v>0</v>
      </c>
      <c r="Q733">
        <v>0</v>
      </c>
      <c r="W733" t="s">
        <v>1010</v>
      </c>
      <c r="X733">
        <v>0</v>
      </c>
      <c r="AB733" t="str">
        <f>Special[[#This Row],[服装]]&amp;Special[[#This Row],[名前]]&amp;Special[[#This Row],[レアリティ]]</f>
        <v>ユニフォーム児玉勝ICONIC</v>
      </c>
      <c r="AC733">
        <f>IF((A732&amp;L732&amp;M732)&lt;&gt;(Special[[#This Row],[No]]&amp;L733&amp;M733),1,IF(Special[[#This Row],[追加属性]]="",1,0))</f>
        <v>1</v>
      </c>
    </row>
    <row r="734" spans="1:29" x14ac:dyDescent="0.25">
      <c r="A734">
        <f>VLOOKUP(Special[[#This Row],[No用]],SetNo[[No.用]:[vlookup 用]],2,FALSE)</f>
        <v>304</v>
      </c>
      <c r="B734">
        <f>IF(ROW()=2,1,IF(A733&lt;&gt;Special[[#This Row],[No]],1,IF(Special[[#This Row],[枝番用]]=0,B733,B733+1)))</f>
        <v>1</v>
      </c>
      <c r="C734">
        <f>IF(ROW()=2,1,IF(Special[[#This Row],[枝番用]]=1,1,C733+1))</f>
        <v>1</v>
      </c>
      <c r="D734" s="1" t="s">
        <v>108</v>
      </c>
      <c r="E734" s="1" t="s">
        <v>803</v>
      </c>
      <c r="F734" s="1" t="s">
        <v>77</v>
      </c>
      <c r="G734" s="1" t="s">
        <v>74</v>
      </c>
      <c r="H734" s="1" t="s">
        <v>776</v>
      </c>
      <c r="I734" s="1" t="s">
        <v>71</v>
      </c>
      <c r="J734" s="1">
        <v>0</v>
      </c>
      <c r="K734" t="s">
        <v>248</v>
      </c>
      <c r="L734" s="1" t="s">
        <v>191</v>
      </c>
      <c r="M734" s="1" t="s">
        <v>162</v>
      </c>
      <c r="N734">
        <v>13</v>
      </c>
      <c r="O734">
        <v>0</v>
      </c>
      <c r="P734">
        <v>0</v>
      </c>
      <c r="Q734">
        <v>0</v>
      </c>
      <c r="W734" t="s">
        <v>1010</v>
      </c>
      <c r="X734">
        <v>0</v>
      </c>
      <c r="AB734" t="str">
        <f>Special[[#This Row],[服装]]&amp;Special[[#This Row],[名前]]&amp;Special[[#This Row],[レアリティ]]</f>
        <v>ユニフォーム名栗翔太ICONIC</v>
      </c>
      <c r="AC734">
        <f>IF((A733&amp;L733&amp;M733)&lt;&gt;(Special[[#This Row],[No]]&amp;L734&amp;M734),1,IF(Special[[#This Row],[追加属性]]="",1,0))</f>
        <v>1</v>
      </c>
    </row>
    <row r="735" spans="1:29" x14ac:dyDescent="0.25">
      <c r="A735">
        <f>VLOOKUP(Special[[#This Row],[No用]],SetNo[[No.用]:[vlookup 用]],2,FALSE)</f>
        <v>305</v>
      </c>
      <c r="B735">
        <f>IF(ROW()=2,1,IF(A734&lt;&gt;Special[[#This Row],[No]],1,IF(Special[[#This Row],[枝番用]]=0,B734,B734+1)))</f>
        <v>1</v>
      </c>
      <c r="C735">
        <f>IF(ROW()=2,1,IF(Special[[#This Row],[枝番用]]=1,1,C734+1))</f>
        <v>1</v>
      </c>
      <c r="D735" s="1" t="s">
        <v>108</v>
      </c>
      <c r="E735" s="1" t="s">
        <v>810</v>
      </c>
      <c r="F735" s="1" t="s">
        <v>77</v>
      </c>
      <c r="G735" s="1" t="s">
        <v>78</v>
      </c>
      <c r="H735" s="1" t="s">
        <v>776</v>
      </c>
      <c r="I735" s="1" t="s">
        <v>71</v>
      </c>
      <c r="J735" s="1">
        <v>0</v>
      </c>
      <c r="K735" t="s">
        <v>248</v>
      </c>
      <c r="L735" s="1" t="s">
        <v>191</v>
      </c>
      <c r="M735" s="1" t="s">
        <v>162</v>
      </c>
      <c r="N735">
        <v>13</v>
      </c>
      <c r="O735">
        <v>0</v>
      </c>
      <c r="P735">
        <v>0</v>
      </c>
      <c r="Q735">
        <v>0</v>
      </c>
      <c r="W735" t="s">
        <v>1010</v>
      </c>
      <c r="X735">
        <v>0</v>
      </c>
      <c r="AB735" t="str">
        <f>Special[[#This Row],[服装]]&amp;Special[[#This Row],[名前]]&amp;Special[[#This Row],[レアリティ]]</f>
        <v>ユニフォーム島府典明ICONIC</v>
      </c>
      <c r="AC735">
        <f>IF((A734&amp;L734&amp;M734)&lt;&gt;(Special[[#This Row],[No]]&amp;L735&amp;M735),1,IF(Special[[#This Row],[追加属性]]="",1,0))</f>
        <v>1</v>
      </c>
    </row>
    <row r="736" spans="1:29" x14ac:dyDescent="0.25">
      <c r="A736">
        <f>VLOOKUP(Special[[#This Row],[No用]],SetNo[[No.用]:[vlookup 用]],2,FALSE)</f>
        <v>306</v>
      </c>
      <c r="B736">
        <f>IF(ROW()=2,1,IF(A735&lt;&gt;Special[[#This Row],[No]],1,IF(Special[[#This Row],[枝番用]]=0,B735,B735+1)))</f>
        <v>1</v>
      </c>
      <c r="C736">
        <f>IF(ROW()=2,1,IF(Special[[#This Row],[枝番用]]=1,1,C735+1))</f>
        <v>1</v>
      </c>
      <c r="D736" s="1" t="s">
        <v>108</v>
      </c>
      <c r="E736" s="1" t="s">
        <v>818</v>
      </c>
      <c r="F736" s="1" t="s">
        <v>77</v>
      </c>
      <c r="G736" s="1" t="s">
        <v>82</v>
      </c>
      <c r="H736" s="1" t="s">
        <v>776</v>
      </c>
      <c r="I736" s="1" t="s">
        <v>71</v>
      </c>
      <c r="J736" s="1">
        <v>0</v>
      </c>
      <c r="K736" t="s">
        <v>248</v>
      </c>
      <c r="L736" s="1" t="s">
        <v>191</v>
      </c>
      <c r="M736" s="1" t="s">
        <v>162</v>
      </c>
      <c r="N736">
        <v>13</v>
      </c>
      <c r="O736">
        <v>0</v>
      </c>
      <c r="P736">
        <v>0</v>
      </c>
      <c r="Q736">
        <v>0</v>
      </c>
      <c r="W736" t="s">
        <v>1010</v>
      </c>
      <c r="X736">
        <v>0</v>
      </c>
      <c r="AB736" t="str">
        <f>Special[[#This Row],[服装]]&amp;Special[[#This Row],[名前]]&amp;Special[[#This Row],[レアリティ]]</f>
        <v>ユニフォーム吉川和孝ICONIC</v>
      </c>
      <c r="AC736">
        <f>IF((A735&amp;L735&amp;M735)&lt;&gt;(Special[[#This Row],[No]]&amp;L736&amp;M736),1,IF(Special[[#This Row],[追加属性]]="",1,0))</f>
        <v>1</v>
      </c>
    </row>
    <row r="737" spans="1:29" x14ac:dyDescent="0.25">
      <c r="A737">
        <f>VLOOKUP(Special[[#This Row],[No用]],SetNo[[No.用]:[vlookup 用]],2,FALSE)</f>
        <v>307</v>
      </c>
      <c r="B737">
        <f>IF(ROW()=2,1,IF(A736&lt;&gt;Special[[#This Row],[No]],1,IF(Special[[#This Row],[枝番用]]=0,B736,B736+1)))</f>
        <v>1</v>
      </c>
      <c r="C737">
        <f>IF(ROW()=2,1,IF(Special[[#This Row],[枝番用]]=1,1,C736+1))</f>
        <v>1</v>
      </c>
      <c r="D737" t="s">
        <v>108</v>
      </c>
      <c r="E737" t="s">
        <v>186</v>
      </c>
      <c r="F737" t="s">
        <v>77</v>
      </c>
      <c r="G737" t="s">
        <v>74</v>
      </c>
      <c r="H737" t="s">
        <v>185</v>
      </c>
      <c r="I737" t="s">
        <v>71</v>
      </c>
      <c r="J737" s="1">
        <v>0</v>
      </c>
      <c r="K737" t="s">
        <v>248</v>
      </c>
      <c r="L737" s="1" t="s">
        <v>191</v>
      </c>
      <c r="M737" s="1" t="s">
        <v>162</v>
      </c>
      <c r="N737">
        <v>13</v>
      </c>
      <c r="O737">
        <v>0</v>
      </c>
      <c r="P737">
        <v>0</v>
      </c>
      <c r="Q737">
        <v>0</v>
      </c>
      <c r="W737" t="s">
        <v>1010</v>
      </c>
      <c r="X737">
        <v>0</v>
      </c>
      <c r="AB737" t="str">
        <f>Special[[#This Row],[服装]]&amp;Special[[#This Row],[名前]]&amp;Special[[#This Row],[レアリティ]]</f>
        <v>ユニフォーム宮侑ICONIC</v>
      </c>
      <c r="AC737">
        <f>IF((A736&amp;L736&amp;M736)&lt;&gt;(Special[[#This Row],[No]]&amp;L737&amp;M737),1,IF(Special[[#This Row],[追加属性]]="",1,0))</f>
        <v>1</v>
      </c>
    </row>
    <row r="738" spans="1:29" x14ac:dyDescent="0.25">
      <c r="A738">
        <f>VLOOKUP(Special[[#This Row],[No用]],SetNo[[No.用]:[vlookup 用]],2,FALSE)</f>
        <v>308</v>
      </c>
      <c r="B738">
        <f>IF(ROW()=2,1,IF(A737&lt;&gt;Special[[#This Row],[No]],1,IF(Special[[#This Row],[枝番用]]=0,B737,B737+1)))</f>
        <v>1</v>
      </c>
      <c r="C738">
        <f>IF(ROW()=2,1,IF(Special[[#This Row],[枝番用]]=1,1,C737+1))</f>
        <v>1</v>
      </c>
      <c r="D738" s="1" t="s">
        <v>580</v>
      </c>
      <c r="E738" t="s">
        <v>186</v>
      </c>
      <c r="F738" s="1" t="s">
        <v>73</v>
      </c>
      <c r="G738" t="s">
        <v>74</v>
      </c>
      <c r="H738" t="s">
        <v>185</v>
      </c>
      <c r="I738" t="s">
        <v>71</v>
      </c>
      <c r="J738" s="1">
        <v>0</v>
      </c>
      <c r="K738" t="s">
        <v>248</v>
      </c>
      <c r="L738" s="1" t="s">
        <v>191</v>
      </c>
      <c r="M738" s="1" t="s">
        <v>162</v>
      </c>
      <c r="N738">
        <v>13</v>
      </c>
      <c r="O738">
        <v>0</v>
      </c>
      <c r="P738">
        <v>0</v>
      </c>
      <c r="Q738">
        <v>0</v>
      </c>
      <c r="W738" t="s">
        <v>1010</v>
      </c>
      <c r="X738">
        <v>0</v>
      </c>
      <c r="AB738" t="str">
        <f>Special[[#This Row],[服装]]&amp;Special[[#This Row],[名前]]&amp;Special[[#This Row],[レアリティ]]</f>
        <v>文化祭宮侑ICONIC</v>
      </c>
      <c r="AC738">
        <f>IF((A737&amp;L737&amp;M737)&lt;&gt;(Special[[#This Row],[No]]&amp;L738&amp;M738),1,IF(Special[[#This Row],[追加属性]]="",1,0))</f>
        <v>1</v>
      </c>
    </row>
    <row r="739" spans="1:29" x14ac:dyDescent="0.25">
      <c r="A739">
        <f>VLOOKUP(Special[[#This Row],[No用]],SetNo[[No.用]:[vlookup 用]],2,FALSE)</f>
        <v>308</v>
      </c>
      <c r="B739">
        <f>IF(ROW()=2,1,IF(A738&lt;&gt;Special[[#This Row],[No]],1,IF(Special[[#This Row],[枝番用]]=0,B738,B738+1)))</f>
        <v>2</v>
      </c>
      <c r="C739">
        <f>IF(ROW()=2,1,IF(Special[[#This Row],[枝番用]]=1,1,C738+1))</f>
        <v>1</v>
      </c>
      <c r="D739" s="1" t="s">
        <v>580</v>
      </c>
      <c r="E739" t="s">
        <v>186</v>
      </c>
      <c r="F739" s="1" t="s">
        <v>73</v>
      </c>
      <c r="G739" t="s">
        <v>74</v>
      </c>
      <c r="H739" t="s">
        <v>185</v>
      </c>
      <c r="I739" t="s">
        <v>71</v>
      </c>
      <c r="J739">
        <v>1</v>
      </c>
      <c r="K739" t="s">
        <v>248</v>
      </c>
      <c r="L739" s="1" t="s">
        <v>259</v>
      </c>
      <c r="M739" s="1" t="s">
        <v>224</v>
      </c>
      <c r="N739">
        <v>50</v>
      </c>
      <c r="O739">
        <v>0</v>
      </c>
      <c r="P739">
        <v>60</v>
      </c>
      <c r="Q739">
        <v>0</v>
      </c>
      <c r="S739">
        <v>4.2</v>
      </c>
      <c r="T739">
        <v>25.76</v>
      </c>
      <c r="U739">
        <v>5</v>
      </c>
      <c r="V739">
        <v>30.48</v>
      </c>
      <c r="W739" s="1" t="s">
        <v>918</v>
      </c>
      <c r="X739">
        <v>1</v>
      </c>
      <c r="Z739" s="1" t="s">
        <v>908</v>
      </c>
      <c r="AA739" s="1" t="s">
        <v>1553</v>
      </c>
      <c r="AB739" t="str">
        <f>Special[[#This Row],[服装]]&amp;Special[[#This Row],[名前]]&amp;Special[[#This Row],[レアリティ]]</f>
        <v>文化祭宮侑ICONIC</v>
      </c>
      <c r="AC739">
        <f>IF((A738&amp;L738&amp;M738)&lt;&gt;(Special[[#This Row],[No]]&amp;L739&amp;M739),1,IF(Special[[#This Row],[追加属性]]="",1,0))</f>
        <v>1</v>
      </c>
    </row>
    <row r="740" spans="1:29" x14ac:dyDescent="0.25">
      <c r="A740">
        <f>VLOOKUP(Special[[#This Row],[No用]],SetNo[[No.用]:[vlookup 用]],2,FALSE)</f>
        <v>309</v>
      </c>
      <c r="B740">
        <f>IF(ROW()=2,1,IF(A739&lt;&gt;Special[[#This Row],[No]],1,IF(Special[[#This Row],[枝番用]]=0,B739,B739+1)))</f>
        <v>1</v>
      </c>
      <c r="C740">
        <f>IF(ROW()=2,1,IF(Special[[#This Row],[枝番用]]=1,1,C739+1))</f>
        <v>1</v>
      </c>
      <c r="D740" s="1" t="s">
        <v>628</v>
      </c>
      <c r="E740" s="1" t="s">
        <v>186</v>
      </c>
      <c r="F740" s="1" t="s">
        <v>90</v>
      </c>
      <c r="G740" s="1" t="s">
        <v>74</v>
      </c>
      <c r="H740" s="1" t="s">
        <v>185</v>
      </c>
      <c r="I740" s="1" t="s">
        <v>71</v>
      </c>
      <c r="J740" s="1">
        <v>0</v>
      </c>
      <c r="K740" t="s">
        <v>248</v>
      </c>
      <c r="L740" s="1" t="s">
        <v>191</v>
      </c>
      <c r="M740" s="1" t="s">
        <v>162</v>
      </c>
      <c r="N740">
        <v>13</v>
      </c>
      <c r="O740">
        <v>0</v>
      </c>
      <c r="P740">
        <v>0</v>
      </c>
      <c r="Q740">
        <v>0</v>
      </c>
      <c r="W740" t="s">
        <v>1010</v>
      </c>
      <c r="X740">
        <v>0</v>
      </c>
      <c r="AB740" t="str">
        <f>Special[[#This Row],[服装]]&amp;Special[[#This Row],[名前]]&amp;Special[[#This Row],[レアリティ]]</f>
        <v>RPG宮侑ICONIC</v>
      </c>
      <c r="AC740">
        <f>IF((A739&amp;L739&amp;M739)&lt;&gt;(Special[[#This Row],[No]]&amp;L740&amp;M740),1,IF(Special[[#This Row],[追加属性]]="",1,0))</f>
        <v>1</v>
      </c>
    </row>
    <row r="741" spans="1:29" x14ac:dyDescent="0.25">
      <c r="A741">
        <f>VLOOKUP(Special[[#This Row],[No用]],SetNo[[No.用]:[vlookup 用]],2,FALSE)</f>
        <v>309</v>
      </c>
      <c r="B741">
        <f>IF(ROW()=2,1,IF(A740&lt;&gt;Special[[#This Row],[No]],1,IF(Special[[#This Row],[枝番用]]=0,B740,B740+1)))</f>
        <v>2</v>
      </c>
      <c r="C741">
        <f>IF(ROW()=2,1,IF(Special[[#This Row],[枝番用]]=1,1,C740+1))</f>
        <v>1</v>
      </c>
      <c r="D741" s="1" t="s">
        <v>628</v>
      </c>
      <c r="E741" s="1" t="s">
        <v>186</v>
      </c>
      <c r="F741" s="1" t="s">
        <v>90</v>
      </c>
      <c r="G741" s="1" t="s">
        <v>74</v>
      </c>
      <c r="H741" s="1" t="s">
        <v>185</v>
      </c>
      <c r="I741" s="1" t="s">
        <v>71</v>
      </c>
      <c r="J741">
        <v>1</v>
      </c>
      <c r="K741" t="s">
        <v>248</v>
      </c>
      <c r="L741" s="1" t="s">
        <v>259</v>
      </c>
      <c r="M741" s="1" t="s">
        <v>224</v>
      </c>
      <c r="N741">
        <v>50</v>
      </c>
      <c r="O741">
        <v>0</v>
      </c>
      <c r="P741">
        <v>60</v>
      </c>
      <c r="Q741">
        <v>0</v>
      </c>
      <c r="S741">
        <v>4.2</v>
      </c>
      <c r="T741">
        <v>25.76</v>
      </c>
      <c r="U741">
        <v>5</v>
      </c>
      <c r="V741">
        <v>30.48</v>
      </c>
      <c r="W741" s="1" t="s">
        <v>918</v>
      </c>
      <c r="X741">
        <v>1</v>
      </c>
      <c r="Z741" s="1" t="s">
        <v>908</v>
      </c>
      <c r="AA741" s="1" t="s">
        <v>1553</v>
      </c>
      <c r="AB741" t="str">
        <f>Special[[#This Row],[服装]]&amp;Special[[#This Row],[名前]]&amp;Special[[#This Row],[レアリティ]]</f>
        <v>RPG宮侑ICONIC</v>
      </c>
      <c r="AC741">
        <f>IF((A740&amp;L740&amp;M740)&lt;&gt;(Special[[#This Row],[No]]&amp;L741&amp;M741),1,IF(Special[[#This Row],[追加属性]]="",1,0))</f>
        <v>1</v>
      </c>
    </row>
    <row r="742" spans="1:29" x14ac:dyDescent="0.25">
      <c r="A742">
        <f>VLOOKUP(Special[[#This Row],[No用]],SetNo[[No.用]:[vlookup 用]],2,FALSE)</f>
        <v>310</v>
      </c>
      <c r="B742">
        <f>IF(ROW()=2,1,IF(A741&lt;&gt;Special[[#This Row],[No]],1,IF(Special[[#This Row],[枝番用]]=0,B741,B741+1)))</f>
        <v>1</v>
      </c>
      <c r="C742">
        <f>IF(ROW()=2,1,IF(Special[[#This Row],[枝番用]]=1,1,C741+1))</f>
        <v>1</v>
      </c>
      <c r="D742" s="1" t="s">
        <v>729</v>
      </c>
      <c r="E742" s="1" t="s">
        <v>186</v>
      </c>
      <c r="F742" s="1" t="s">
        <v>77</v>
      </c>
      <c r="G742" s="1" t="s">
        <v>74</v>
      </c>
      <c r="H742" s="1" t="s">
        <v>185</v>
      </c>
      <c r="I742" s="1" t="s">
        <v>71</v>
      </c>
      <c r="J742" s="1">
        <v>0</v>
      </c>
      <c r="K742" t="s">
        <v>248</v>
      </c>
      <c r="L742" s="1" t="s">
        <v>191</v>
      </c>
      <c r="M742" s="1" t="s">
        <v>162</v>
      </c>
      <c r="N742">
        <v>13</v>
      </c>
      <c r="O742">
        <v>0</v>
      </c>
      <c r="P742">
        <v>0</v>
      </c>
      <c r="Q742">
        <v>0</v>
      </c>
      <c r="W742" t="s">
        <v>1010</v>
      </c>
      <c r="X742">
        <v>0</v>
      </c>
      <c r="AB742" t="str">
        <f>Special[[#This Row],[服装]]&amp;Special[[#This Row],[名前]]&amp;Special[[#This Row],[レアリティ]]</f>
        <v>カンフー宮侑ICONIC</v>
      </c>
      <c r="AC742">
        <f>IF((A741&amp;L741&amp;M741)&lt;&gt;(Special[[#This Row],[No]]&amp;L742&amp;M742),1,IF(Special[[#This Row],[追加属性]]="",1,0))</f>
        <v>1</v>
      </c>
    </row>
    <row r="743" spans="1:29" x14ac:dyDescent="0.25">
      <c r="A743">
        <f>VLOOKUP(Special[[#This Row],[No用]],SetNo[[No.用]:[vlookup 用]],2,FALSE)</f>
        <v>310</v>
      </c>
      <c r="B743">
        <f>IF(ROW()=2,1,IF(A742&lt;&gt;Special[[#This Row],[No]],1,IF(Special[[#This Row],[枝番用]]=0,B742,B742+1)))</f>
        <v>2</v>
      </c>
      <c r="C743">
        <f>IF(ROW()=2,1,IF(Special[[#This Row],[枝番用]]=1,1,C742+1))</f>
        <v>1</v>
      </c>
      <c r="D743" s="1" t="s">
        <v>729</v>
      </c>
      <c r="E743" s="1" t="s">
        <v>186</v>
      </c>
      <c r="F743" s="1" t="s">
        <v>77</v>
      </c>
      <c r="G743" s="1" t="s">
        <v>74</v>
      </c>
      <c r="H743" s="1" t="s">
        <v>185</v>
      </c>
      <c r="I743" s="1" t="s">
        <v>71</v>
      </c>
      <c r="J743">
        <v>1</v>
      </c>
      <c r="K743" t="s">
        <v>248</v>
      </c>
      <c r="L743" s="1" t="s">
        <v>180</v>
      </c>
      <c r="M743" s="1" t="s">
        <v>224</v>
      </c>
      <c r="N743">
        <v>50</v>
      </c>
      <c r="O743">
        <v>0</v>
      </c>
      <c r="P743">
        <v>60</v>
      </c>
      <c r="Q743">
        <v>0</v>
      </c>
      <c r="S743">
        <v>4.2</v>
      </c>
      <c r="T743">
        <v>25.76</v>
      </c>
      <c r="U743">
        <v>5.8</v>
      </c>
      <c r="V743">
        <v>35.72</v>
      </c>
      <c r="W743" s="1" t="s">
        <v>969</v>
      </c>
      <c r="X743">
        <v>1</v>
      </c>
      <c r="Y743" s="1" t="s">
        <v>187</v>
      </c>
      <c r="Z743" s="1" t="s">
        <v>970</v>
      </c>
      <c r="AA743" s="1" t="s">
        <v>1549</v>
      </c>
      <c r="AB743" t="str">
        <f>Special[[#This Row],[服装]]&amp;Special[[#This Row],[名前]]&amp;Special[[#This Row],[レアリティ]]</f>
        <v>カンフー宮侑ICONIC</v>
      </c>
      <c r="AC743">
        <f>IF((A742&amp;L742&amp;M742)&lt;&gt;(Special[[#This Row],[No]]&amp;L743&amp;M743),1,IF(Special[[#This Row],[追加属性]]="",1,0))</f>
        <v>1</v>
      </c>
    </row>
    <row r="744" spans="1:29" x14ac:dyDescent="0.25">
      <c r="A744">
        <f>VLOOKUP(Special[[#This Row],[No用]],SetNo[[No.用]:[vlookup 用]],2,FALSE)</f>
        <v>311</v>
      </c>
      <c r="B744">
        <f>IF(ROW()=2,1,IF(A743&lt;&gt;Special[[#This Row],[No]],1,IF(Special[[#This Row],[枝番用]]=0,B743,B743+1)))</f>
        <v>1</v>
      </c>
      <c r="C744">
        <f>IF(ROW()=2,1,IF(Special[[#This Row],[枝番用]]=1,1,C743+1))</f>
        <v>1</v>
      </c>
      <c r="D744" s="1" t="s">
        <v>815</v>
      </c>
      <c r="E744" s="1" t="s">
        <v>186</v>
      </c>
      <c r="F744" s="1" t="s">
        <v>73</v>
      </c>
      <c r="G744" s="1" t="s">
        <v>74</v>
      </c>
      <c r="H744" s="1" t="s">
        <v>185</v>
      </c>
      <c r="I744" s="1" t="s">
        <v>71</v>
      </c>
      <c r="J744" s="1">
        <v>0</v>
      </c>
      <c r="K744" t="s">
        <v>248</v>
      </c>
      <c r="L744" s="1" t="s">
        <v>262</v>
      </c>
      <c r="M744" s="1" t="s">
        <v>173</v>
      </c>
      <c r="N744">
        <v>14</v>
      </c>
      <c r="O744">
        <v>0</v>
      </c>
      <c r="P744">
        <v>0</v>
      </c>
      <c r="Q744">
        <v>0</v>
      </c>
      <c r="W744" s="14" t="s">
        <v>996</v>
      </c>
      <c r="AB744" t="str">
        <f>Special[[#This Row],[服装]]&amp;Special[[#This Row],[名前]]&amp;Special[[#This Row],[レアリティ]]</f>
        <v>新年2宮侑ICONIC</v>
      </c>
      <c r="AC744">
        <f>IF((A743&amp;L743&amp;M743)&lt;&gt;(Special[[#This Row],[No]]&amp;L744&amp;M744),1,IF(Special[[#This Row],[追加属性]]="",1,0))</f>
        <v>1</v>
      </c>
    </row>
    <row r="745" spans="1:29" x14ac:dyDescent="0.25">
      <c r="A745">
        <f>VLOOKUP(Special[[#This Row],[No用]],SetNo[[No.用]:[vlookup 用]],2,FALSE)</f>
        <v>311</v>
      </c>
      <c r="B745">
        <f>IF(ROW()=2,1,IF(A744&lt;&gt;Special[[#This Row],[No]],1,IF(Special[[#This Row],[枝番用]]=0,B744,B744+1)))</f>
        <v>2</v>
      </c>
      <c r="C745">
        <f>IF(ROW()=2,1,IF(Special[[#This Row],[枝番用]]=1,1,C744+1))</f>
        <v>1</v>
      </c>
      <c r="D745" s="1" t="s">
        <v>815</v>
      </c>
      <c r="E745" s="1" t="s">
        <v>186</v>
      </c>
      <c r="F745" s="1" t="s">
        <v>73</v>
      </c>
      <c r="G745" s="1" t="s">
        <v>74</v>
      </c>
      <c r="H745" s="1" t="s">
        <v>185</v>
      </c>
      <c r="I745" s="1" t="s">
        <v>71</v>
      </c>
      <c r="J745">
        <v>1</v>
      </c>
      <c r="K745" t="s">
        <v>248</v>
      </c>
      <c r="L745" s="1" t="s">
        <v>180</v>
      </c>
      <c r="M745" s="1" t="s">
        <v>224</v>
      </c>
      <c r="N745">
        <v>50</v>
      </c>
      <c r="O745">
        <v>0</v>
      </c>
      <c r="P745">
        <v>60</v>
      </c>
      <c r="Q745">
        <v>0</v>
      </c>
      <c r="R745" s="1"/>
      <c r="S745">
        <v>4.2</v>
      </c>
      <c r="T745">
        <v>25.76</v>
      </c>
      <c r="U745">
        <v>5.8</v>
      </c>
      <c r="V745">
        <v>35.200000000000003</v>
      </c>
      <c r="W745" s="1" t="s">
        <v>974</v>
      </c>
      <c r="X745">
        <v>1</v>
      </c>
      <c r="Y745" s="1" t="s">
        <v>187</v>
      </c>
      <c r="Z745" s="1" t="s">
        <v>970</v>
      </c>
      <c r="AA745" s="1" t="s">
        <v>1555</v>
      </c>
      <c r="AB745" t="str">
        <f>Special[[#This Row],[服装]]&amp;Special[[#This Row],[名前]]&amp;Special[[#This Row],[レアリティ]]</f>
        <v>新年2宮侑ICONIC</v>
      </c>
      <c r="AC745">
        <f>IF((A744&amp;L744&amp;M744)&lt;&gt;(Special[[#This Row],[No]]&amp;L745&amp;M745),1,IF(Special[[#This Row],[追加属性]]="",1,0))</f>
        <v>1</v>
      </c>
    </row>
    <row r="746" spans="1:29" x14ac:dyDescent="0.25">
      <c r="A746">
        <f>VLOOKUP(Special[[#This Row],[No用]],SetNo[[No.用]:[vlookup 用]],2,FALSE)</f>
        <v>311</v>
      </c>
      <c r="B746">
        <f>IF(ROW()=2,1,IF(A745&lt;&gt;Special[[#This Row],[No]],1,IF(Special[[#This Row],[枝番用]]=0,B745,B745+1)))</f>
        <v>2</v>
      </c>
      <c r="C746">
        <f>IF(ROW()=2,1,IF(Special[[#This Row],[枝番用]]=1,1,C745+1))</f>
        <v>2</v>
      </c>
      <c r="D746" s="1" t="s">
        <v>815</v>
      </c>
      <c r="E746" s="1" t="s">
        <v>186</v>
      </c>
      <c r="F746" s="1" t="s">
        <v>73</v>
      </c>
      <c r="G746" s="1" t="s">
        <v>74</v>
      </c>
      <c r="H746" s="1" t="s">
        <v>185</v>
      </c>
      <c r="I746" s="1" t="s">
        <v>71</v>
      </c>
      <c r="J746">
        <v>1</v>
      </c>
      <c r="K746" t="s">
        <v>248</v>
      </c>
      <c r="L746" s="1" t="s">
        <v>180</v>
      </c>
      <c r="M746" s="1" t="s">
        <v>224</v>
      </c>
      <c r="N746">
        <v>50</v>
      </c>
      <c r="O746">
        <v>0</v>
      </c>
      <c r="P746">
        <v>60</v>
      </c>
      <c r="Q746">
        <v>0</v>
      </c>
      <c r="R746" s="1" t="s">
        <v>553</v>
      </c>
      <c r="S746">
        <v>7</v>
      </c>
      <c r="T746">
        <v>13.86</v>
      </c>
      <c r="U746">
        <v>10.5</v>
      </c>
      <c r="V746">
        <v>20.79</v>
      </c>
      <c r="W746" s="1" t="s">
        <v>974</v>
      </c>
      <c r="X746">
        <v>0</v>
      </c>
      <c r="Y746" s="1" t="s">
        <v>187</v>
      </c>
      <c r="Z746" s="1" t="s">
        <v>970</v>
      </c>
      <c r="AA746" s="1" t="s">
        <v>1555</v>
      </c>
      <c r="AB746" t="str">
        <f>Special[[#This Row],[服装]]&amp;Special[[#This Row],[名前]]&amp;Special[[#This Row],[レアリティ]]</f>
        <v>新年2宮侑ICONIC</v>
      </c>
      <c r="AC746">
        <f>IF((A745&amp;L745&amp;M745)&lt;&gt;(Special[[#This Row],[No]]&amp;L746&amp;M746),1,IF(Special[[#This Row],[追加属性]]="",1,0))</f>
        <v>0</v>
      </c>
    </row>
    <row r="747" spans="1:29" x14ac:dyDescent="0.25">
      <c r="A747">
        <f>VLOOKUP(Special[[#This Row],[No用]],SetNo[[No.用]:[vlookup 用]],2,FALSE)</f>
        <v>312</v>
      </c>
      <c r="B747">
        <f>IF(ROW()=2,1,IF(A746&lt;&gt;Special[[#This Row],[No]],1,IF(Special[[#This Row],[枝番用]]=0,B746,B746+1)))</f>
        <v>1</v>
      </c>
      <c r="C747">
        <f>IF(ROW()=2,1,IF(Special[[#This Row],[枝番用]]=1,1,C746+1))</f>
        <v>1</v>
      </c>
      <c r="D747" s="1" t="s">
        <v>951</v>
      </c>
      <c r="E747" s="1" t="s">
        <v>186</v>
      </c>
      <c r="F747" s="1" t="s">
        <v>90</v>
      </c>
      <c r="G747" s="1" t="s">
        <v>74</v>
      </c>
      <c r="H747" s="1" t="s">
        <v>185</v>
      </c>
      <c r="I747" s="1" t="s">
        <v>71</v>
      </c>
      <c r="J747" s="1">
        <v>0</v>
      </c>
      <c r="K747" t="s">
        <v>248</v>
      </c>
      <c r="L747" s="1" t="s">
        <v>191</v>
      </c>
      <c r="M747" s="1" t="s">
        <v>162</v>
      </c>
      <c r="N747">
        <v>13</v>
      </c>
      <c r="O747">
        <v>0</v>
      </c>
      <c r="P747">
        <v>0</v>
      </c>
      <c r="Q747">
        <v>0</v>
      </c>
      <c r="W747" t="s">
        <v>1010</v>
      </c>
      <c r="X747">
        <v>0</v>
      </c>
      <c r="Y747" s="1"/>
      <c r="AB747" t="str">
        <f>Special[[#This Row],[服装]]&amp;Special[[#This Row],[名前]]&amp;Special[[#This Row],[レアリティ]]</f>
        <v>サバゲ2宮侑ICONIC</v>
      </c>
      <c r="AC747">
        <f>IF((A746&amp;L746&amp;M746)&lt;&gt;(Special[[#This Row],[No]]&amp;L747&amp;M747),1,IF(Special[[#This Row],[追加属性]]="",1,0))</f>
        <v>1</v>
      </c>
    </row>
    <row r="748" spans="1:29" x14ac:dyDescent="0.25">
      <c r="A748">
        <f>VLOOKUP(Special[[#This Row],[No用]],SetNo[[No.用]:[vlookup 用]],2,FALSE)</f>
        <v>313</v>
      </c>
      <c r="B748">
        <f>IF(ROW()=2,1,IF(A747&lt;&gt;Special[[#This Row],[No]],1,IF(Special[[#This Row],[枝番用]]=0,B747,B747+1)))</f>
        <v>1</v>
      </c>
      <c r="C748">
        <f>IF(ROW()=2,1,IF(Special[[#This Row],[枝番用]]=1,1,C747+1))</f>
        <v>1</v>
      </c>
      <c r="D748" s="1" t="s">
        <v>149</v>
      </c>
      <c r="E748" s="1" t="s">
        <v>186</v>
      </c>
      <c r="F748" s="1" t="s">
        <v>77</v>
      </c>
      <c r="G748" s="1" t="s">
        <v>74</v>
      </c>
      <c r="H748" s="1" t="s">
        <v>185</v>
      </c>
      <c r="I748" s="1" t="s">
        <v>71</v>
      </c>
      <c r="J748" s="1">
        <v>0</v>
      </c>
      <c r="K748" t="s">
        <v>248</v>
      </c>
      <c r="L748" s="1" t="s">
        <v>262</v>
      </c>
      <c r="M748" s="1" t="s">
        <v>173</v>
      </c>
      <c r="N748">
        <v>14</v>
      </c>
      <c r="O748">
        <v>0</v>
      </c>
      <c r="P748">
        <v>0</v>
      </c>
      <c r="Q748">
        <v>0</v>
      </c>
      <c r="W748" s="14" t="s">
        <v>996</v>
      </c>
      <c r="X748">
        <v>0</v>
      </c>
      <c r="AB748" t="str">
        <f>Special[[#This Row],[服装]]&amp;Special[[#This Row],[名前]]&amp;Special[[#This Row],[レアリティ]]</f>
        <v>制服宮侑ICONIC</v>
      </c>
      <c r="AC748">
        <f>IF((A747&amp;L747&amp;M747)&lt;&gt;(Special[[#This Row],[No]]&amp;L748&amp;M748),1,IF(Special[[#This Row],[追加属性]]="",1,0))</f>
        <v>1</v>
      </c>
    </row>
    <row r="749" spans="1:29" x14ac:dyDescent="0.25">
      <c r="A749">
        <f>VLOOKUP(Special[[#This Row],[No用]],SetNo[[No.用]:[vlookup 用]],2,FALSE)</f>
        <v>313</v>
      </c>
      <c r="B749">
        <f>IF(ROW()=2,1,IF(A748&lt;&gt;Special[[#This Row],[No]],1,IF(Special[[#This Row],[枝番用]]=0,B748,B748+1)))</f>
        <v>2</v>
      </c>
      <c r="C749">
        <f>IF(ROW()=2,1,IF(Special[[#This Row],[枝番用]]=1,1,C748+1))</f>
        <v>1</v>
      </c>
      <c r="D749" s="1" t="s">
        <v>149</v>
      </c>
      <c r="E749" s="1" t="s">
        <v>186</v>
      </c>
      <c r="F749" s="1" t="s">
        <v>77</v>
      </c>
      <c r="G749" s="1" t="s">
        <v>74</v>
      </c>
      <c r="H749" s="1" t="s">
        <v>185</v>
      </c>
      <c r="I749" s="1" t="s">
        <v>71</v>
      </c>
      <c r="J749" s="1">
        <v>1</v>
      </c>
      <c r="K749" s="1" t="s">
        <v>248</v>
      </c>
      <c r="L749" s="1" t="s">
        <v>180</v>
      </c>
      <c r="M749" s="1" t="s">
        <v>224</v>
      </c>
      <c r="N749">
        <v>50</v>
      </c>
      <c r="O749">
        <v>0</v>
      </c>
      <c r="P749">
        <v>60</v>
      </c>
      <c r="Q749">
        <v>0</v>
      </c>
      <c r="S749">
        <v>3.35</v>
      </c>
      <c r="T749">
        <v>20.010000000000002</v>
      </c>
      <c r="U749">
        <v>5</v>
      </c>
      <c r="V749">
        <v>30.48</v>
      </c>
      <c r="W749" s="1" t="s">
        <v>851</v>
      </c>
      <c r="X749">
        <v>1</v>
      </c>
      <c r="Y749" s="1"/>
      <c r="AA749" s="1" t="s">
        <v>1182</v>
      </c>
      <c r="AB749" t="str">
        <f>Special[[#This Row],[服装]]&amp;Special[[#This Row],[名前]]&amp;Special[[#This Row],[レアリティ]]</f>
        <v>制服宮侑ICONIC</v>
      </c>
      <c r="AC749">
        <f>IF((A748&amp;L748&amp;M748)&lt;&gt;(Special[[#This Row],[No]]&amp;L749&amp;M749),1,IF(Special[[#This Row],[追加属性]]="",1,0))</f>
        <v>1</v>
      </c>
    </row>
    <row r="750" spans="1:29" x14ac:dyDescent="0.25">
      <c r="A750">
        <f>VLOOKUP(Special[[#This Row],[No用]],SetNo[[No.用]:[vlookup 用]],2,FALSE)</f>
        <v>313</v>
      </c>
      <c r="B750">
        <f>IF(ROW()=2,1,IF(A749&lt;&gt;Special[[#This Row],[No]],1,IF(Special[[#This Row],[枝番用]]=0,B749,B749+1)))</f>
        <v>2</v>
      </c>
      <c r="C750">
        <f>IF(ROW()=2,1,IF(Special[[#This Row],[枝番用]]=1,1,C749+1))</f>
        <v>2</v>
      </c>
      <c r="D750" s="1" t="s">
        <v>149</v>
      </c>
      <c r="E750" s="1" t="s">
        <v>186</v>
      </c>
      <c r="F750" s="1" t="s">
        <v>77</v>
      </c>
      <c r="G750" s="1" t="s">
        <v>74</v>
      </c>
      <c r="H750" s="1" t="s">
        <v>185</v>
      </c>
      <c r="I750" s="1" t="s">
        <v>71</v>
      </c>
      <c r="J750" s="1">
        <v>1</v>
      </c>
      <c r="K750" s="1" t="s">
        <v>248</v>
      </c>
      <c r="L750" s="1" t="s">
        <v>180</v>
      </c>
      <c r="M750" s="1" t="s">
        <v>224</v>
      </c>
      <c r="N750">
        <v>50</v>
      </c>
      <c r="O750">
        <v>0</v>
      </c>
      <c r="P750">
        <v>60</v>
      </c>
      <c r="R750" s="1" t="s">
        <v>553</v>
      </c>
      <c r="S750">
        <v>7</v>
      </c>
      <c r="T750">
        <v>13.86</v>
      </c>
      <c r="U750">
        <v>10.5</v>
      </c>
      <c r="V750">
        <v>20.79</v>
      </c>
      <c r="W750" s="1" t="s">
        <v>918</v>
      </c>
      <c r="X750">
        <v>0</v>
      </c>
      <c r="Y750" s="1"/>
      <c r="AA750" s="1" t="s">
        <v>1182</v>
      </c>
      <c r="AB750" t="str">
        <f>Special[[#This Row],[服装]]&amp;Special[[#This Row],[名前]]&amp;Special[[#This Row],[レアリティ]]</f>
        <v>制服宮侑ICONIC</v>
      </c>
      <c r="AC750">
        <f>IF((A749&amp;L749&amp;M749)&lt;&gt;(Special[[#This Row],[No]]&amp;L750&amp;M750),1,IF(Special[[#This Row],[追加属性]]="",1,0))</f>
        <v>0</v>
      </c>
    </row>
    <row r="751" spans="1:29" x14ac:dyDescent="0.25">
      <c r="A751">
        <f>VLOOKUP(Special[[#This Row],[No用]],SetNo[[No.用]:[vlookup 用]],2,FALSE)</f>
        <v>314</v>
      </c>
      <c r="B751">
        <f>IF(ROW()=2,1,IF(A750&lt;&gt;Special[[#This Row],[No]],1,IF(Special[[#This Row],[枝番用]]=0,B750,B750+1)))</f>
        <v>1</v>
      </c>
      <c r="C751">
        <f>IF(ROW()=2,1,IF(Special[[#This Row],[枝番用]]=1,1,C750+1))</f>
        <v>1</v>
      </c>
      <c r="D751" s="1" t="s">
        <v>1502</v>
      </c>
      <c r="E751" s="1" t="s">
        <v>186</v>
      </c>
      <c r="F751" s="1" t="s">
        <v>73</v>
      </c>
      <c r="G751" s="1" t="s">
        <v>74</v>
      </c>
      <c r="H751" s="1" t="s">
        <v>185</v>
      </c>
      <c r="I751" s="1" t="s">
        <v>71</v>
      </c>
      <c r="J751" s="1">
        <v>1</v>
      </c>
      <c r="K751" s="1" t="s">
        <v>248</v>
      </c>
      <c r="L751" s="1" t="s">
        <v>262</v>
      </c>
      <c r="M751" s="1" t="s">
        <v>173</v>
      </c>
      <c r="N751">
        <v>15</v>
      </c>
      <c r="O751">
        <v>0</v>
      </c>
      <c r="P751">
        <v>0</v>
      </c>
      <c r="Q751">
        <v>0</v>
      </c>
      <c r="W751" s="14" t="s">
        <v>996</v>
      </c>
      <c r="X751">
        <v>0</v>
      </c>
      <c r="AA751" s="1"/>
      <c r="AB751" t="str">
        <f>Special[[#This Row],[服装]]&amp;Special[[#This Row],[名前]]&amp;Special[[#This Row],[レアリティ]]</f>
        <v>3周年宮侑ICONIC</v>
      </c>
      <c r="AC751">
        <f>IF((A750&amp;L750&amp;M750)&lt;&gt;(Special[[#This Row],[No]]&amp;L751&amp;M751),1,IF(Special[[#This Row],[追加属性]]="",1,0))</f>
        <v>1</v>
      </c>
    </row>
    <row r="752" spans="1:29" x14ac:dyDescent="0.25">
      <c r="A752">
        <f>VLOOKUP(Special[[#This Row],[No用]],SetNo[[No.用]:[vlookup 用]],2,FALSE)</f>
        <v>314</v>
      </c>
      <c r="B752">
        <f>IF(ROW()=2,1,IF(A751&lt;&gt;Special[[#This Row],[No]],1,IF(Special[[#This Row],[枝番用]]=0,B751,B751+1)))</f>
        <v>2</v>
      </c>
      <c r="C752">
        <f>IF(ROW()=2,1,IF(Special[[#This Row],[枝番用]]=1,1,C751+1))</f>
        <v>1</v>
      </c>
      <c r="D752" s="1" t="s">
        <v>1502</v>
      </c>
      <c r="E752" s="1" t="s">
        <v>186</v>
      </c>
      <c r="F752" s="1" t="s">
        <v>73</v>
      </c>
      <c r="G752" s="1" t="s">
        <v>74</v>
      </c>
      <c r="H752" s="1" t="s">
        <v>185</v>
      </c>
      <c r="I752" s="1" t="s">
        <v>71</v>
      </c>
      <c r="J752" s="1">
        <v>1</v>
      </c>
      <c r="K752" s="1" t="s">
        <v>248</v>
      </c>
      <c r="L752" s="1" t="s">
        <v>1328</v>
      </c>
      <c r="M752" s="1" t="s">
        <v>173</v>
      </c>
      <c r="N752">
        <v>15</v>
      </c>
      <c r="O752">
        <v>0</v>
      </c>
      <c r="P752">
        <v>0</v>
      </c>
      <c r="Q752">
        <v>0</v>
      </c>
      <c r="R752" s="1"/>
      <c r="S752">
        <v>11.49</v>
      </c>
      <c r="T752">
        <v>70.290000000000006</v>
      </c>
      <c r="U752">
        <v>0</v>
      </c>
      <c r="V752">
        <v>0</v>
      </c>
      <c r="W752" s="1" t="s">
        <v>843</v>
      </c>
      <c r="X752">
        <v>1</v>
      </c>
      <c r="Y752" s="1"/>
      <c r="AA752" s="1"/>
      <c r="AB752" t="str">
        <f>Special[[#This Row],[服装]]&amp;Special[[#This Row],[名前]]&amp;Special[[#This Row],[レアリティ]]</f>
        <v>3周年宮侑ICONIC</v>
      </c>
      <c r="AC752">
        <f>IF((A751&amp;L751&amp;M751)&lt;&gt;(Special[[#This Row],[No]]&amp;L752&amp;M752),1,IF(Special[[#This Row],[追加属性]]="",1,0))</f>
        <v>1</v>
      </c>
    </row>
    <row r="753" spans="1:29" x14ac:dyDescent="0.25">
      <c r="A753">
        <f>VLOOKUP(Special[[#This Row],[No用]],SetNo[[No.用]:[vlookup 用]],2,FALSE)</f>
        <v>314</v>
      </c>
      <c r="B753">
        <f>IF(ROW()=2,1,IF(A752&lt;&gt;Special[[#This Row],[No]],1,IF(Special[[#This Row],[枝番用]]=0,B752,B752+1)))</f>
        <v>3</v>
      </c>
      <c r="C753">
        <f>IF(ROW()=2,1,IF(Special[[#This Row],[枝番用]]=1,1,C752+1))</f>
        <v>1</v>
      </c>
      <c r="D753" s="1" t="s">
        <v>1502</v>
      </c>
      <c r="E753" s="1" t="s">
        <v>186</v>
      </c>
      <c r="F753" s="1" t="s">
        <v>73</v>
      </c>
      <c r="G753" s="1" t="s">
        <v>74</v>
      </c>
      <c r="H753" s="1" t="s">
        <v>185</v>
      </c>
      <c r="I753" s="1" t="s">
        <v>71</v>
      </c>
      <c r="J753" s="1">
        <v>1</v>
      </c>
      <c r="K753" s="1" t="s">
        <v>248</v>
      </c>
      <c r="L753" s="1" t="s">
        <v>180</v>
      </c>
      <c r="M753" s="1" t="s">
        <v>224</v>
      </c>
      <c r="N753">
        <v>53</v>
      </c>
      <c r="O753">
        <v>0</v>
      </c>
      <c r="P753">
        <v>63</v>
      </c>
      <c r="Q753">
        <v>0</v>
      </c>
      <c r="R753" s="1"/>
      <c r="S753">
        <v>4.2</v>
      </c>
      <c r="T753">
        <v>25.76</v>
      </c>
      <c r="U753">
        <v>5.8</v>
      </c>
      <c r="V753">
        <v>35.200000000000003</v>
      </c>
      <c r="W753" s="1" t="s">
        <v>969</v>
      </c>
      <c r="X753">
        <v>1</v>
      </c>
      <c r="Y753" s="1" t="s">
        <v>187</v>
      </c>
      <c r="Z753" s="1" t="s">
        <v>970</v>
      </c>
      <c r="AA753" s="1" t="s">
        <v>1549</v>
      </c>
      <c r="AB753" t="str">
        <f>Special[[#This Row],[服装]]&amp;Special[[#This Row],[名前]]&amp;Special[[#This Row],[レアリティ]]</f>
        <v>3周年宮侑ICONIC</v>
      </c>
      <c r="AC753">
        <f>IF((A752&amp;L752&amp;M752)&lt;&gt;(Special[[#This Row],[No]]&amp;L753&amp;M753),1,IF(Special[[#This Row],[追加属性]]="",1,0))</f>
        <v>1</v>
      </c>
    </row>
    <row r="754" spans="1:29" x14ac:dyDescent="0.25">
      <c r="A754">
        <f>VLOOKUP(Special[[#This Row],[No用]],SetNo[[No.用]:[vlookup 用]],2,FALSE)</f>
        <v>315</v>
      </c>
      <c r="B754">
        <f>IF(ROW()=2,1,IF(A753&lt;&gt;Special[[#This Row],[No]],1,IF(Special[[#This Row],[枝番用]]=0,B753,B753+1)))</f>
        <v>1</v>
      </c>
      <c r="C754">
        <f>IF(ROW()=2,1,IF(Special[[#This Row],[枝番用]]=1,1,C753+1))</f>
        <v>1</v>
      </c>
      <c r="D754" s="1" t="s">
        <v>1674</v>
      </c>
      <c r="E754" s="1" t="s">
        <v>186</v>
      </c>
      <c r="F754" s="1" t="s">
        <v>90</v>
      </c>
      <c r="G754" s="1" t="s">
        <v>74</v>
      </c>
      <c r="H754" s="1" t="s">
        <v>185</v>
      </c>
      <c r="I754" s="1" t="s">
        <v>71</v>
      </c>
      <c r="J754" s="1">
        <v>0</v>
      </c>
      <c r="K754" t="s">
        <v>248</v>
      </c>
      <c r="L754" s="1" t="s">
        <v>191</v>
      </c>
      <c r="M754" s="1" t="s">
        <v>162</v>
      </c>
      <c r="N754">
        <v>14</v>
      </c>
      <c r="O754">
        <v>0</v>
      </c>
      <c r="P754">
        <v>0</v>
      </c>
      <c r="Q754">
        <v>0</v>
      </c>
      <c r="W754" t="s">
        <v>1010</v>
      </c>
      <c r="X754">
        <v>0</v>
      </c>
      <c r="Y754" s="1"/>
      <c r="Z754" s="1"/>
      <c r="AA754" s="1"/>
      <c r="AB754" t="str">
        <f>Special[[#This Row],[服装]]&amp;Special[[#This Row],[名前]]&amp;Special[[#This Row],[レアリティ]]</f>
        <v>思い出宮侑ICONIC</v>
      </c>
      <c r="AC754">
        <f>IF((A753&amp;L753&amp;M753)&lt;&gt;(Special[[#This Row],[No]]&amp;L754&amp;M754),1,IF(Special[[#This Row],[追加属性]]="",1,0))</f>
        <v>1</v>
      </c>
    </row>
    <row r="755" spans="1:29" x14ac:dyDescent="0.25">
      <c r="A755">
        <f>VLOOKUP(Special[[#This Row],[No用]],SetNo[[No.用]:[vlookup 用]],2,FALSE)</f>
        <v>315</v>
      </c>
      <c r="B755">
        <f>IF(ROW()=2,1,IF(A754&lt;&gt;Special[[#This Row],[No]],1,IF(Special[[#This Row],[枝番用]]=0,B754,B754+1)))</f>
        <v>2</v>
      </c>
      <c r="C755">
        <f>IF(ROW()=2,1,IF(Special[[#This Row],[枝番用]]=1,1,C754+1))</f>
        <v>1</v>
      </c>
      <c r="D755" s="1" t="s">
        <v>1674</v>
      </c>
      <c r="E755" s="1" t="s">
        <v>186</v>
      </c>
      <c r="F755" s="1" t="s">
        <v>90</v>
      </c>
      <c r="G755" s="1" t="s">
        <v>74</v>
      </c>
      <c r="H755" s="1" t="s">
        <v>185</v>
      </c>
      <c r="I755" s="1" t="s">
        <v>71</v>
      </c>
      <c r="J755" s="1">
        <v>1</v>
      </c>
      <c r="K755" s="1" t="s">
        <v>248</v>
      </c>
      <c r="L755" s="1" t="s">
        <v>1328</v>
      </c>
      <c r="M755" s="1" t="s">
        <v>178</v>
      </c>
      <c r="N755">
        <v>17</v>
      </c>
      <c r="O755">
        <v>0</v>
      </c>
      <c r="P755">
        <v>0</v>
      </c>
      <c r="Q755">
        <v>0</v>
      </c>
      <c r="R755" s="1"/>
      <c r="S755">
        <v>9.26</v>
      </c>
      <c r="T755">
        <v>56.3</v>
      </c>
      <c r="U755">
        <v>0</v>
      </c>
      <c r="V755">
        <v>0</v>
      </c>
      <c r="W755" s="1" t="s">
        <v>843</v>
      </c>
      <c r="X755">
        <v>1</v>
      </c>
      <c r="Y755" s="1"/>
      <c r="Z755" s="1"/>
      <c r="AA755" s="1"/>
      <c r="AB755" t="str">
        <f>Special[[#This Row],[服装]]&amp;Special[[#This Row],[名前]]&amp;Special[[#This Row],[レアリティ]]</f>
        <v>思い出宮侑ICONIC</v>
      </c>
      <c r="AC755">
        <f>IF((A754&amp;L754&amp;M754)&lt;&gt;(Special[[#This Row],[No]]&amp;L755&amp;M755),1,IF(Special[[#This Row],[追加属性]]="",1,0))</f>
        <v>1</v>
      </c>
    </row>
    <row r="756" spans="1:29" x14ac:dyDescent="0.25">
      <c r="A756">
        <f>VLOOKUP(Special[[#This Row],[No用]],SetNo[[No.用]:[vlookup 用]],2,FALSE)</f>
        <v>315</v>
      </c>
      <c r="B756">
        <f>IF(ROW()=2,1,IF(A755&lt;&gt;Special[[#This Row],[No]],1,IF(Special[[#This Row],[枝番用]]=0,B755,B755+1)))</f>
        <v>3</v>
      </c>
      <c r="C756">
        <f>IF(ROW()=2,1,IF(Special[[#This Row],[枝番用]]=1,1,C755+1))</f>
        <v>1</v>
      </c>
      <c r="D756" s="1" t="s">
        <v>1674</v>
      </c>
      <c r="E756" s="1" t="s">
        <v>186</v>
      </c>
      <c r="F756" s="1" t="s">
        <v>90</v>
      </c>
      <c r="G756" s="1" t="s">
        <v>74</v>
      </c>
      <c r="H756" s="1" t="s">
        <v>185</v>
      </c>
      <c r="I756" s="1" t="s">
        <v>71</v>
      </c>
      <c r="J756" s="1">
        <v>1</v>
      </c>
      <c r="K756" s="1" t="s">
        <v>248</v>
      </c>
      <c r="L756" s="1" t="s">
        <v>259</v>
      </c>
      <c r="M756" s="1" t="s">
        <v>224</v>
      </c>
      <c r="N756">
        <v>53</v>
      </c>
      <c r="O756">
        <v>0</v>
      </c>
      <c r="P756">
        <v>63</v>
      </c>
      <c r="Q756">
        <v>0</v>
      </c>
      <c r="R756" s="1"/>
      <c r="S756">
        <v>5</v>
      </c>
      <c r="T756">
        <v>30.48</v>
      </c>
      <c r="U756">
        <v>6.65</v>
      </c>
      <c r="V756">
        <v>40.950000000000003</v>
      </c>
      <c r="W756" s="1" t="s">
        <v>1710</v>
      </c>
      <c r="X756">
        <v>2</v>
      </c>
      <c r="Y756" s="1" t="s">
        <v>1713</v>
      </c>
      <c r="Z756" s="1" t="s">
        <v>970</v>
      </c>
      <c r="AA756" s="1" t="s">
        <v>1711</v>
      </c>
      <c r="AB756" t="str">
        <f>Special[[#This Row],[服装]]&amp;Special[[#This Row],[名前]]&amp;Special[[#This Row],[レアリティ]]</f>
        <v>思い出宮侑ICONIC</v>
      </c>
      <c r="AC756">
        <f>IF((A755&amp;L755&amp;M755)&lt;&gt;(Special[[#This Row],[No]]&amp;L756&amp;M756),1,IF(Special[[#This Row],[追加属性]]="",1,0))</f>
        <v>1</v>
      </c>
    </row>
    <row r="757" spans="1:29" x14ac:dyDescent="0.25">
      <c r="A757">
        <f>VLOOKUP(Special[[#This Row],[No用]],SetNo[[No.用]:[vlookup 用]],2,FALSE)</f>
        <v>316</v>
      </c>
      <c r="B757">
        <f>IF(ROW()=2,1,IF(A756&lt;&gt;Special[[#This Row],[No]],1,IF(Special[[#This Row],[枝番用]]=0,B756,B756+1)))</f>
        <v>1</v>
      </c>
      <c r="C757">
        <f>IF(ROW()=2,1,IF(Special[[#This Row],[枝番用]]=1,1,C756+1))</f>
        <v>1</v>
      </c>
      <c r="D757" t="s">
        <v>108</v>
      </c>
      <c r="E757" t="s">
        <v>187</v>
      </c>
      <c r="F757" t="s">
        <v>90</v>
      </c>
      <c r="G757" t="s">
        <v>78</v>
      </c>
      <c r="H757" t="s">
        <v>185</v>
      </c>
      <c r="I757" t="s">
        <v>71</v>
      </c>
      <c r="J757" s="1">
        <v>0</v>
      </c>
      <c r="K757" t="s">
        <v>248</v>
      </c>
      <c r="L757" s="1" t="s">
        <v>191</v>
      </c>
      <c r="M757" s="1" t="s">
        <v>162</v>
      </c>
      <c r="N757">
        <v>13</v>
      </c>
      <c r="O757">
        <v>0</v>
      </c>
      <c r="P757">
        <v>0</v>
      </c>
      <c r="Q757">
        <v>0</v>
      </c>
      <c r="W757" t="s">
        <v>1010</v>
      </c>
      <c r="X757">
        <v>0</v>
      </c>
      <c r="AB757" t="str">
        <f>Special[[#This Row],[服装]]&amp;Special[[#This Row],[名前]]&amp;Special[[#This Row],[レアリティ]]</f>
        <v>ユニフォーム宮治ICONIC</v>
      </c>
      <c r="AC757">
        <f>IF((A750&amp;L750&amp;M750)&lt;&gt;(Special[[#This Row],[No]]&amp;L757&amp;M757),1,IF(Special[[#This Row],[追加属性]]="",1,0))</f>
        <v>1</v>
      </c>
    </row>
    <row r="758" spans="1:29" x14ac:dyDescent="0.25">
      <c r="A758">
        <f>VLOOKUP(Special[[#This Row],[No用]],SetNo[[No.用]:[vlookup 用]],2,FALSE)</f>
        <v>317</v>
      </c>
      <c r="B758">
        <f>IF(ROW()=2,1,IF(A757&lt;&gt;Special[[#This Row],[No]],1,IF(Special[[#This Row],[枝番用]]=0,B757,B757+1)))</f>
        <v>1</v>
      </c>
      <c r="C758">
        <f>IF(ROW()=2,1,IF(Special[[#This Row],[枝番用]]=1,1,C757+1))</f>
        <v>1</v>
      </c>
      <c r="D758" s="1" t="s">
        <v>628</v>
      </c>
      <c r="E758" s="1" t="s">
        <v>187</v>
      </c>
      <c r="F758" s="1" t="s">
        <v>90</v>
      </c>
      <c r="G758" s="1" t="s">
        <v>78</v>
      </c>
      <c r="H758" s="1" t="s">
        <v>185</v>
      </c>
      <c r="I758" s="1" t="s">
        <v>71</v>
      </c>
      <c r="J758" s="1">
        <v>0</v>
      </c>
      <c r="K758" t="s">
        <v>248</v>
      </c>
      <c r="L758" s="1" t="s">
        <v>191</v>
      </c>
      <c r="M758" s="1" t="s">
        <v>162</v>
      </c>
      <c r="N758">
        <v>13</v>
      </c>
      <c r="O758">
        <v>0</v>
      </c>
      <c r="P758">
        <v>0</v>
      </c>
      <c r="Q758">
        <v>0</v>
      </c>
      <c r="W758" t="s">
        <v>1010</v>
      </c>
      <c r="X758">
        <v>0</v>
      </c>
      <c r="AB758" t="str">
        <f>Special[[#This Row],[服装]]&amp;Special[[#This Row],[名前]]&amp;Special[[#This Row],[レアリティ]]</f>
        <v>RPG宮治ICONIC</v>
      </c>
      <c r="AC758">
        <f>IF((A757&amp;L757&amp;M757)&lt;&gt;(Special[[#This Row],[No]]&amp;L758&amp;M758),1,IF(Special[[#This Row],[追加属性]]="",1,0))</f>
        <v>1</v>
      </c>
    </row>
    <row r="759" spans="1:29" x14ac:dyDescent="0.25">
      <c r="A759">
        <f>VLOOKUP(Special[[#This Row],[No用]],SetNo[[No.用]:[vlookup 用]],2,FALSE)</f>
        <v>317</v>
      </c>
      <c r="B759">
        <f>IF(ROW()=2,1,IF(A758&lt;&gt;Special[[#This Row],[No]],1,IF(Special[[#This Row],[枝番用]]=0,B758,B758+1)))</f>
        <v>2</v>
      </c>
      <c r="C759">
        <f>IF(ROW()=2,1,IF(Special[[#This Row],[枝番用]]=1,1,C758+1))</f>
        <v>1</v>
      </c>
      <c r="D759" s="1" t="s">
        <v>628</v>
      </c>
      <c r="E759" s="1" t="s">
        <v>187</v>
      </c>
      <c r="F759" s="1" t="s">
        <v>90</v>
      </c>
      <c r="G759" s="1" t="s">
        <v>78</v>
      </c>
      <c r="H759" s="1" t="s">
        <v>185</v>
      </c>
      <c r="I759" s="1" t="s">
        <v>71</v>
      </c>
      <c r="J759">
        <v>1</v>
      </c>
      <c r="K759" t="s">
        <v>248</v>
      </c>
      <c r="L759" s="1" t="s">
        <v>180</v>
      </c>
      <c r="M759" s="1" t="s">
        <v>224</v>
      </c>
      <c r="N759">
        <v>49</v>
      </c>
      <c r="O759">
        <v>0</v>
      </c>
      <c r="P759">
        <v>59</v>
      </c>
      <c r="Q759">
        <v>0</v>
      </c>
      <c r="S759">
        <v>3.35</v>
      </c>
      <c r="T759">
        <v>20.010000000000002</v>
      </c>
      <c r="U759">
        <v>5</v>
      </c>
      <c r="V759">
        <v>30.48</v>
      </c>
      <c r="W759" s="1" t="s">
        <v>972</v>
      </c>
      <c r="X759">
        <v>2</v>
      </c>
      <c r="Y759" s="1" t="s">
        <v>186</v>
      </c>
      <c r="Z759" s="1" t="s">
        <v>971</v>
      </c>
      <c r="AA759" s="1" t="s">
        <v>1176</v>
      </c>
      <c r="AB759" t="str">
        <f>Special[[#This Row],[服装]]&amp;Special[[#This Row],[名前]]&amp;Special[[#This Row],[レアリティ]]</f>
        <v>RPG宮治ICONIC</v>
      </c>
      <c r="AC759">
        <f>IF((A758&amp;L758&amp;M758)&lt;&gt;(Special[[#This Row],[No]]&amp;L759&amp;M759),1,IF(Special[[#This Row],[追加属性]]="",1,0))</f>
        <v>1</v>
      </c>
    </row>
    <row r="760" spans="1:29" x14ac:dyDescent="0.25">
      <c r="A760">
        <f>VLOOKUP(Special[[#This Row],[No用]],SetNo[[No.用]:[vlookup 用]],2,FALSE)</f>
        <v>318</v>
      </c>
      <c r="B760">
        <f>IF(ROW()=2,1,IF(A759&lt;&gt;Special[[#This Row],[No]],1,IF(Special[[#This Row],[枝番用]]=0,B759,B759+1)))</f>
        <v>1</v>
      </c>
      <c r="C760">
        <f>IF(ROW()=2,1,IF(Special[[#This Row],[枝番用]]=1,1,C759+1))</f>
        <v>1</v>
      </c>
      <c r="D760" s="1" t="s">
        <v>729</v>
      </c>
      <c r="E760" s="1" t="s">
        <v>187</v>
      </c>
      <c r="F760" s="1" t="s">
        <v>73</v>
      </c>
      <c r="G760" s="1" t="s">
        <v>78</v>
      </c>
      <c r="H760" s="1" t="s">
        <v>185</v>
      </c>
      <c r="I760" s="1" t="s">
        <v>71</v>
      </c>
      <c r="J760" s="1">
        <v>0</v>
      </c>
      <c r="K760" t="s">
        <v>248</v>
      </c>
      <c r="L760" s="1" t="s">
        <v>191</v>
      </c>
      <c r="M760" s="1" t="s">
        <v>162</v>
      </c>
      <c r="N760">
        <v>13</v>
      </c>
      <c r="O760">
        <v>0</v>
      </c>
      <c r="P760">
        <v>0</v>
      </c>
      <c r="Q760">
        <v>0</v>
      </c>
      <c r="W760" t="s">
        <v>1010</v>
      </c>
      <c r="X760">
        <v>0</v>
      </c>
      <c r="AB760" t="str">
        <f>Special[[#This Row],[服装]]&amp;Special[[#This Row],[名前]]&amp;Special[[#This Row],[レアリティ]]</f>
        <v>カンフー宮治ICONIC</v>
      </c>
      <c r="AC760">
        <f>IF((A759&amp;L759&amp;M759)&lt;&gt;(Special[[#This Row],[No]]&amp;L760&amp;M760),1,IF(Special[[#This Row],[追加属性]]="",1,0))</f>
        <v>1</v>
      </c>
    </row>
    <row r="761" spans="1:29" x14ac:dyDescent="0.25">
      <c r="A761">
        <f>VLOOKUP(Special[[#This Row],[No用]],SetNo[[No.用]:[vlookup 用]],2,FALSE)</f>
        <v>318</v>
      </c>
      <c r="B761">
        <f>IF(ROW()=2,1,IF(A760&lt;&gt;Special[[#This Row],[No]],1,IF(Special[[#This Row],[枝番用]]=0,B760,B760+1)))</f>
        <v>2</v>
      </c>
      <c r="C761">
        <f>IF(ROW()=2,1,IF(Special[[#This Row],[枝番用]]=1,1,C760+1))</f>
        <v>1</v>
      </c>
      <c r="D761" s="1" t="s">
        <v>729</v>
      </c>
      <c r="E761" s="1" t="s">
        <v>187</v>
      </c>
      <c r="F761" s="1" t="s">
        <v>73</v>
      </c>
      <c r="G761" s="1" t="s">
        <v>78</v>
      </c>
      <c r="H761" s="1" t="s">
        <v>185</v>
      </c>
      <c r="I761" s="1" t="s">
        <v>71</v>
      </c>
      <c r="J761">
        <v>1</v>
      </c>
      <c r="K761" t="s">
        <v>248</v>
      </c>
      <c r="L761" s="1" t="s">
        <v>591</v>
      </c>
      <c r="M761" s="1" t="s">
        <v>224</v>
      </c>
      <c r="N761">
        <v>47</v>
      </c>
      <c r="O761">
        <v>0</v>
      </c>
      <c r="P761">
        <v>57</v>
      </c>
      <c r="Q761">
        <v>0</v>
      </c>
      <c r="S761">
        <v>3.35</v>
      </c>
      <c r="T761">
        <v>33.729999999999997</v>
      </c>
      <c r="U761">
        <v>5</v>
      </c>
      <c r="V761">
        <v>50.08</v>
      </c>
      <c r="W761" s="1" t="s">
        <v>864</v>
      </c>
      <c r="X761">
        <v>1</v>
      </c>
      <c r="AA761" s="1" t="s">
        <v>1542</v>
      </c>
      <c r="AB761" t="str">
        <f>Special[[#This Row],[服装]]&amp;Special[[#This Row],[名前]]&amp;Special[[#This Row],[レアリティ]]</f>
        <v>カンフー宮治ICONIC</v>
      </c>
      <c r="AC761">
        <f>IF((A760&amp;L760&amp;M760)&lt;&gt;(Special[[#This Row],[No]]&amp;L761&amp;M761),1,IF(Special[[#This Row],[追加属性]]="",1,0))</f>
        <v>1</v>
      </c>
    </row>
    <row r="762" spans="1:29" x14ac:dyDescent="0.25">
      <c r="A762">
        <f>VLOOKUP(Special[[#This Row],[No用]],SetNo[[No.用]:[vlookup 用]],2,FALSE)</f>
        <v>319</v>
      </c>
      <c r="B762">
        <f>IF(ROW()=2,1,IF(A761&lt;&gt;Special[[#This Row],[No]],1,IF(Special[[#This Row],[枝番用]]=0,B761,B761+1)))</f>
        <v>1</v>
      </c>
      <c r="C762">
        <f>IF(ROW()=2,1,IF(Special[[#This Row],[枝番用]]=1,1,C761+1))</f>
        <v>1</v>
      </c>
      <c r="D762" s="1" t="s">
        <v>893</v>
      </c>
      <c r="E762" s="1" t="s">
        <v>187</v>
      </c>
      <c r="F762" s="1" t="s">
        <v>90</v>
      </c>
      <c r="G762" s="1" t="s">
        <v>78</v>
      </c>
      <c r="H762" s="1" t="s">
        <v>185</v>
      </c>
      <c r="I762" s="1" t="s">
        <v>71</v>
      </c>
      <c r="J762" s="1">
        <v>0</v>
      </c>
      <c r="K762" t="s">
        <v>248</v>
      </c>
      <c r="L762" s="1" t="s">
        <v>191</v>
      </c>
      <c r="M762" s="1" t="s">
        <v>162</v>
      </c>
      <c r="N762">
        <v>13</v>
      </c>
      <c r="O762">
        <v>0</v>
      </c>
      <c r="P762">
        <v>0</v>
      </c>
      <c r="Q762">
        <v>0</v>
      </c>
      <c r="W762" s="1" t="s">
        <v>1010</v>
      </c>
      <c r="X762">
        <v>0</v>
      </c>
      <c r="AB762" t="str">
        <f>Special[[#This Row],[服装]]&amp;Special[[#This Row],[名前]]&amp;Special[[#This Row],[レアリティ]]</f>
        <v>遊園地宮治ICONIC</v>
      </c>
      <c r="AC762">
        <f>IF((A761&amp;L761&amp;M761)&lt;&gt;(Special[[#This Row],[No]]&amp;L762&amp;M762),1,IF(Special[[#This Row],[追加属性]]="",1,0))</f>
        <v>1</v>
      </c>
    </row>
    <row r="763" spans="1:29" x14ac:dyDescent="0.25">
      <c r="A763">
        <f>VLOOKUP(Special[[#This Row],[No用]],SetNo[[No.用]:[vlookup 用]],2,FALSE)</f>
        <v>319</v>
      </c>
      <c r="B763">
        <f>IF(ROW()=2,1,IF(A762&lt;&gt;Special[[#This Row],[No]],1,IF(Special[[#This Row],[枝番用]]=0,B762,B762+1)))</f>
        <v>2</v>
      </c>
      <c r="C763">
        <f>IF(ROW()=2,1,IF(Special[[#This Row],[枝番用]]=1,1,C762+1))</f>
        <v>1</v>
      </c>
      <c r="D763" s="1" t="s">
        <v>893</v>
      </c>
      <c r="E763" s="1" t="s">
        <v>187</v>
      </c>
      <c r="F763" s="1" t="s">
        <v>90</v>
      </c>
      <c r="G763" s="1" t="s">
        <v>78</v>
      </c>
      <c r="H763" s="1" t="s">
        <v>185</v>
      </c>
      <c r="I763" s="1" t="s">
        <v>71</v>
      </c>
      <c r="J763">
        <v>1</v>
      </c>
      <c r="K763" t="s">
        <v>248</v>
      </c>
      <c r="L763" s="1" t="s">
        <v>180</v>
      </c>
      <c r="M763" s="1" t="s">
        <v>178</v>
      </c>
      <c r="N763">
        <v>13</v>
      </c>
      <c r="O763">
        <v>0</v>
      </c>
      <c r="P763">
        <v>0</v>
      </c>
      <c r="Q763">
        <v>0</v>
      </c>
      <c r="S763">
        <v>3.35</v>
      </c>
      <c r="T763">
        <v>20.010000000000002</v>
      </c>
      <c r="W763" s="1" t="s">
        <v>918</v>
      </c>
      <c r="X763">
        <v>1</v>
      </c>
      <c r="AB763" t="str">
        <f>Special[[#This Row],[服装]]&amp;Special[[#This Row],[名前]]&amp;Special[[#This Row],[レアリティ]]</f>
        <v>遊園地宮治ICONIC</v>
      </c>
      <c r="AC763">
        <f>IF((A762&amp;L762&amp;M762)&lt;&gt;(Special[[#This Row],[No]]&amp;L763&amp;M763),1,IF(Special[[#This Row],[追加属性]]="",1,0))</f>
        <v>1</v>
      </c>
    </row>
    <row r="764" spans="1:29" x14ac:dyDescent="0.25">
      <c r="A764">
        <f>VLOOKUP(Special[[#This Row],[No用]],SetNo[[No.用]:[vlookup 用]],2,FALSE)</f>
        <v>319</v>
      </c>
      <c r="B764">
        <f>IF(ROW()=2,1,IF(A763&lt;&gt;Special[[#This Row],[No]],1,IF(Special[[#This Row],[枝番用]]=0,B763,B763+1)))</f>
        <v>3</v>
      </c>
      <c r="C764">
        <f>IF(ROW()=2,1,IF(Special[[#This Row],[枝番用]]=1,1,C763+1))</f>
        <v>1</v>
      </c>
      <c r="D764" s="1" t="s">
        <v>893</v>
      </c>
      <c r="E764" s="1" t="s">
        <v>187</v>
      </c>
      <c r="F764" s="1" t="s">
        <v>90</v>
      </c>
      <c r="G764" s="1" t="s">
        <v>78</v>
      </c>
      <c r="H764" s="1" t="s">
        <v>185</v>
      </c>
      <c r="I764" s="1" t="s">
        <v>71</v>
      </c>
      <c r="J764">
        <v>1</v>
      </c>
      <c r="K764" t="s">
        <v>248</v>
      </c>
      <c r="L764" s="1" t="s">
        <v>180</v>
      </c>
      <c r="M764" s="1" t="s">
        <v>224</v>
      </c>
      <c r="N764">
        <v>47</v>
      </c>
      <c r="O764">
        <v>0</v>
      </c>
      <c r="P764">
        <v>57</v>
      </c>
      <c r="Q764">
        <v>0</v>
      </c>
      <c r="S764">
        <v>4.2</v>
      </c>
      <c r="T764">
        <v>25.76</v>
      </c>
      <c r="U764">
        <v>5.8</v>
      </c>
      <c r="V764">
        <v>35.200000000000003</v>
      </c>
      <c r="W764" s="1" t="s">
        <v>852</v>
      </c>
      <c r="X764">
        <v>1</v>
      </c>
      <c r="Y764" s="1" t="s">
        <v>186</v>
      </c>
      <c r="Z764" s="1" t="s">
        <v>900</v>
      </c>
      <c r="AA764" s="1" t="s">
        <v>1533</v>
      </c>
      <c r="AB764" t="str">
        <f>Special[[#This Row],[服装]]&amp;Special[[#This Row],[名前]]&amp;Special[[#This Row],[レアリティ]]</f>
        <v>遊園地宮治ICONIC</v>
      </c>
      <c r="AC764">
        <f>IF((A763&amp;L763&amp;M763)&lt;&gt;(Special[[#This Row],[No]]&amp;L764&amp;M764),1,IF(Special[[#This Row],[追加属性]]="",1,0))</f>
        <v>1</v>
      </c>
    </row>
    <row r="765" spans="1:29" x14ac:dyDescent="0.25">
      <c r="A765">
        <f>VLOOKUP(Special[[#This Row],[No用]],SetNo[[No.用]:[vlookup 用]],2,FALSE)</f>
        <v>319</v>
      </c>
      <c r="B765">
        <f>IF(ROW()=2,1,IF(A764&lt;&gt;Special[[#This Row],[No]],1,IF(Special[[#This Row],[枝番用]]=0,B764,B764+1)))</f>
        <v>3</v>
      </c>
      <c r="C765">
        <f>IF(ROW()=2,1,IF(Special[[#This Row],[枝番用]]=1,1,C764+1))</f>
        <v>2</v>
      </c>
      <c r="D765" s="1" t="s">
        <v>893</v>
      </c>
      <c r="E765" s="1" t="s">
        <v>187</v>
      </c>
      <c r="F765" s="1" t="s">
        <v>90</v>
      </c>
      <c r="G765" s="1" t="s">
        <v>78</v>
      </c>
      <c r="H765" s="1" t="s">
        <v>185</v>
      </c>
      <c r="I765" s="1" t="s">
        <v>71</v>
      </c>
      <c r="J765">
        <v>1</v>
      </c>
      <c r="K765" t="s">
        <v>248</v>
      </c>
      <c r="L765" s="1" t="s">
        <v>180</v>
      </c>
      <c r="M765" s="1" t="s">
        <v>224</v>
      </c>
      <c r="N765">
        <v>47</v>
      </c>
      <c r="O765">
        <v>0</v>
      </c>
      <c r="P765">
        <v>57</v>
      </c>
      <c r="Q765">
        <v>0</v>
      </c>
      <c r="R765" s="1" t="s">
        <v>553</v>
      </c>
      <c r="S765">
        <v>7</v>
      </c>
      <c r="T765">
        <v>13.86</v>
      </c>
      <c r="U765">
        <v>10.5</v>
      </c>
      <c r="V765">
        <v>20.79</v>
      </c>
      <c r="W765" s="1" t="s">
        <v>899</v>
      </c>
      <c r="X765">
        <v>0</v>
      </c>
      <c r="Y765" s="1" t="s">
        <v>186</v>
      </c>
      <c r="Z765" s="1" t="s">
        <v>900</v>
      </c>
      <c r="AA765" s="1" t="s">
        <v>1533</v>
      </c>
      <c r="AB765" t="str">
        <f>Special[[#This Row],[服装]]&amp;Special[[#This Row],[名前]]&amp;Special[[#This Row],[レアリティ]]</f>
        <v>遊園地宮治ICONIC</v>
      </c>
      <c r="AC765">
        <f>IF((A764&amp;L764&amp;M764)&lt;&gt;(Special[[#This Row],[No]]&amp;L765&amp;M765),1,IF(Special[[#This Row],[追加属性]]="",1,0))</f>
        <v>0</v>
      </c>
    </row>
    <row r="766" spans="1:29" x14ac:dyDescent="0.25">
      <c r="A766">
        <f>VLOOKUP(Special[[#This Row],[No用]],SetNo[[No.用]:[vlookup 用]],2,FALSE)</f>
        <v>320</v>
      </c>
      <c r="B766">
        <f>IF(ROW()=2,1,IF(A765&lt;&gt;Special[[#This Row],[No]],1,IF(Special[[#This Row],[枝番用]]=0,B765,B765+1)))</f>
        <v>1</v>
      </c>
      <c r="C766">
        <f>IF(ROW()=2,1,IF(Special[[#This Row],[枝番用]]=1,1,C765+1))</f>
        <v>1</v>
      </c>
      <c r="D766" s="1" t="s">
        <v>960</v>
      </c>
      <c r="E766" s="1" t="s">
        <v>187</v>
      </c>
      <c r="F766" s="1" t="s">
        <v>77</v>
      </c>
      <c r="G766" s="1" t="s">
        <v>78</v>
      </c>
      <c r="H766" s="1" t="s">
        <v>185</v>
      </c>
      <c r="I766" s="1" t="s">
        <v>71</v>
      </c>
      <c r="J766" s="1">
        <v>0</v>
      </c>
      <c r="K766" t="s">
        <v>248</v>
      </c>
      <c r="L766" s="1" t="s">
        <v>191</v>
      </c>
      <c r="M766" s="1" t="s">
        <v>162</v>
      </c>
      <c r="N766">
        <v>13</v>
      </c>
      <c r="O766">
        <v>0</v>
      </c>
      <c r="P766">
        <v>0</v>
      </c>
      <c r="Q766">
        <v>0</v>
      </c>
      <c r="R766" s="1"/>
      <c r="W766" s="1" t="s">
        <v>1010</v>
      </c>
      <c r="X766">
        <v>0</v>
      </c>
      <c r="AB766" t="str">
        <f>Special[[#This Row],[服装]]&amp;Special[[#This Row],[名前]]&amp;Special[[#This Row],[レアリティ]]</f>
        <v>夏祭り2宮治ICONIC</v>
      </c>
      <c r="AC766">
        <f>IF((A765&amp;L765&amp;M765)&lt;&gt;(Special[[#This Row],[No]]&amp;L766&amp;M766),1,IF(Special[[#This Row],[追加属性]]="",1,0))</f>
        <v>1</v>
      </c>
    </row>
    <row r="767" spans="1:29" x14ac:dyDescent="0.25">
      <c r="A767">
        <f>VLOOKUP(Special[[#This Row],[No用]],SetNo[[No.用]:[vlookup 用]],2,FALSE)</f>
        <v>320</v>
      </c>
      <c r="B767">
        <f>IF(ROW()=2,1,IF(A766&lt;&gt;Special[[#This Row],[No]],1,IF(Special[[#This Row],[枝番用]]=0,B766,B766+1)))</f>
        <v>2</v>
      </c>
      <c r="C767">
        <f>IF(ROW()=2,1,IF(Special[[#This Row],[枝番用]]=1,1,C766+1))</f>
        <v>1</v>
      </c>
      <c r="D767" s="1" t="s">
        <v>960</v>
      </c>
      <c r="E767" s="1" t="s">
        <v>187</v>
      </c>
      <c r="F767" s="1" t="s">
        <v>77</v>
      </c>
      <c r="G767" s="1" t="s">
        <v>78</v>
      </c>
      <c r="H767" s="1" t="s">
        <v>185</v>
      </c>
      <c r="I767" s="1" t="s">
        <v>71</v>
      </c>
      <c r="J767">
        <v>1</v>
      </c>
      <c r="K767" t="s">
        <v>248</v>
      </c>
      <c r="L767" s="1" t="s">
        <v>955</v>
      </c>
      <c r="M767" s="1" t="s">
        <v>178</v>
      </c>
      <c r="N767">
        <v>13</v>
      </c>
      <c r="O767">
        <v>0</v>
      </c>
      <c r="P767">
        <v>0</v>
      </c>
      <c r="Q767">
        <v>0</v>
      </c>
      <c r="R767" s="1"/>
      <c r="S767">
        <v>9.26</v>
      </c>
      <c r="T767">
        <v>56.3</v>
      </c>
      <c r="W767" s="1" t="s">
        <v>837</v>
      </c>
      <c r="X767">
        <v>1</v>
      </c>
      <c r="AB767" t="str">
        <f>Special[[#This Row],[服装]]&amp;Special[[#This Row],[名前]]&amp;Special[[#This Row],[レアリティ]]</f>
        <v>夏祭り2宮治ICONIC</v>
      </c>
      <c r="AC767">
        <f>IF((A766&amp;L766&amp;M766)&lt;&gt;(Special[[#This Row],[No]]&amp;L767&amp;M767),1,IF(Special[[#This Row],[追加属性]]="",1,0))</f>
        <v>1</v>
      </c>
    </row>
    <row r="768" spans="1:29" x14ac:dyDescent="0.25">
      <c r="A768">
        <f>VLOOKUP(Special[[#This Row],[No用]],SetNo[[No.用]:[vlookup 用]],2,FALSE)</f>
        <v>321</v>
      </c>
      <c r="B768">
        <f>IF(ROW()=2,1,IF(A767&lt;&gt;Special[[#This Row],[No]],1,IF(Special[[#This Row],[枝番用]]=0,B767,B767+1)))</f>
        <v>1</v>
      </c>
      <c r="C768">
        <f>IF(ROW()=2,1,IF(Special[[#This Row],[枝番用]]=1,1,C767+1))</f>
        <v>1</v>
      </c>
      <c r="D768" s="1" t="s">
        <v>149</v>
      </c>
      <c r="E768" s="1" t="s">
        <v>187</v>
      </c>
      <c r="F768" s="1" t="s">
        <v>73</v>
      </c>
      <c r="G768" s="1" t="s">
        <v>78</v>
      </c>
      <c r="H768" s="1" t="s">
        <v>185</v>
      </c>
      <c r="I768" s="1" t="s">
        <v>71</v>
      </c>
      <c r="J768" s="1">
        <v>0</v>
      </c>
      <c r="K768" t="s">
        <v>248</v>
      </c>
      <c r="L768" s="1" t="s">
        <v>191</v>
      </c>
      <c r="M768" s="1" t="s">
        <v>162</v>
      </c>
      <c r="N768">
        <v>13</v>
      </c>
      <c r="O768">
        <v>0</v>
      </c>
      <c r="P768">
        <v>0</v>
      </c>
      <c r="Q768">
        <v>0</v>
      </c>
      <c r="R768" s="1"/>
      <c r="W768" s="1" t="s">
        <v>1010</v>
      </c>
      <c r="X768">
        <v>0</v>
      </c>
      <c r="AB768" t="str">
        <f>Special[[#This Row],[服装]]&amp;Special[[#This Row],[名前]]&amp;Special[[#This Row],[レアリティ]]</f>
        <v>制服宮治ICONIC</v>
      </c>
      <c r="AC768">
        <f>IF((A767&amp;L767&amp;M767)&lt;&gt;(Special[[#This Row],[No]]&amp;L768&amp;M768),1,IF(Special[[#This Row],[追加属性]]="",1,0))</f>
        <v>1</v>
      </c>
    </row>
    <row r="769" spans="1:29" x14ac:dyDescent="0.25">
      <c r="A769">
        <f>VLOOKUP(Special[[#This Row],[No用]],SetNo[[No.用]:[vlookup 用]],2,FALSE)</f>
        <v>321</v>
      </c>
      <c r="B769">
        <f>IF(ROW()=2,1,IF(A768&lt;&gt;Special[[#This Row],[No]],1,IF(Special[[#This Row],[枝番用]]=0,B768,B768+1)))</f>
        <v>2</v>
      </c>
      <c r="C769">
        <f>IF(ROW()=2,1,IF(Special[[#This Row],[枝番用]]=1,1,C768+1))</f>
        <v>1</v>
      </c>
      <c r="D769" s="1" t="s">
        <v>149</v>
      </c>
      <c r="E769" s="1" t="s">
        <v>187</v>
      </c>
      <c r="F769" s="1" t="s">
        <v>73</v>
      </c>
      <c r="G769" s="1" t="s">
        <v>78</v>
      </c>
      <c r="H769" s="1" t="s">
        <v>185</v>
      </c>
      <c r="I769" s="1" t="s">
        <v>71</v>
      </c>
      <c r="J769">
        <v>1</v>
      </c>
      <c r="K769" t="s">
        <v>248</v>
      </c>
      <c r="L769" s="1" t="s">
        <v>180</v>
      </c>
      <c r="M769" s="1" t="s">
        <v>178</v>
      </c>
      <c r="N769">
        <v>16</v>
      </c>
      <c r="O769">
        <v>0</v>
      </c>
      <c r="P769">
        <v>0</v>
      </c>
      <c r="Q769">
        <v>0</v>
      </c>
      <c r="S769">
        <v>3.35</v>
      </c>
      <c r="T769">
        <v>20.010000000000002</v>
      </c>
      <c r="W769" s="1" t="s">
        <v>918</v>
      </c>
      <c r="X769">
        <v>1</v>
      </c>
      <c r="AB769" t="str">
        <f>Special[[#This Row],[服装]]&amp;Special[[#This Row],[名前]]&amp;Special[[#This Row],[レアリティ]]</f>
        <v>制服宮治ICONIC</v>
      </c>
      <c r="AC769">
        <f>IF((A768&amp;L768&amp;M768)&lt;&gt;(Special[[#This Row],[No]]&amp;L769&amp;M769),1,IF(Special[[#This Row],[追加属性]]="",1,0))</f>
        <v>1</v>
      </c>
    </row>
    <row r="770" spans="1:29" x14ac:dyDescent="0.25">
      <c r="A770">
        <f>VLOOKUP(Special[[#This Row],[No用]],SetNo[[No.用]:[vlookup 用]],2,FALSE)</f>
        <v>321</v>
      </c>
      <c r="B770">
        <f>IF(ROW()=2,1,IF(A769&lt;&gt;Special[[#This Row],[No]],1,IF(Special[[#This Row],[枝番用]]=0,B769,B769+1)))</f>
        <v>3</v>
      </c>
      <c r="C770">
        <f>IF(ROW()=2,1,IF(Special[[#This Row],[枝番用]]=1,1,C769+1))</f>
        <v>1</v>
      </c>
      <c r="D770" s="1" t="s">
        <v>149</v>
      </c>
      <c r="E770" s="1" t="s">
        <v>187</v>
      </c>
      <c r="F770" s="1" t="s">
        <v>73</v>
      </c>
      <c r="G770" s="1" t="s">
        <v>78</v>
      </c>
      <c r="H770" s="1" t="s">
        <v>185</v>
      </c>
      <c r="I770" s="1" t="s">
        <v>71</v>
      </c>
      <c r="J770">
        <v>1</v>
      </c>
      <c r="K770" t="s">
        <v>248</v>
      </c>
      <c r="L770" s="1" t="s">
        <v>180</v>
      </c>
      <c r="M770" s="1" t="s">
        <v>224</v>
      </c>
      <c r="N770">
        <v>50</v>
      </c>
      <c r="O770">
        <v>0</v>
      </c>
      <c r="P770">
        <v>60</v>
      </c>
      <c r="Q770">
        <v>0</v>
      </c>
      <c r="R770" s="1"/>
      <c r="S770">
        <v>3.35</v>
      </c>
      <c r="T770">
        <v>20.100000000000001</v>
      </c>
      <c r="U770">
        <v>5</v>
      </c>
      <c r="V770">
        <v>30.48</v>
      </c>
      <c r="W770" s="1" t="s">
        <v>972</v>
      </c>
      <c r="X770">
        <v>2</v>
      </c>
      <c r="Y770" s="1" t="s">
        <v>186</v>
      </c>
      <c r="Z770" s="1" t="s">
        <v>971</v>
      </c>
      <c r="AA770" s="1" t="s">
        <v>1176</v>
      </c>
      <c r="AB770" t="str">
        <f>Special[[#This Row],[服装]]&amp;Special[[#This Row],[名前]]&amp;Special[[#This Row],[レアリティ]]</f>
        <v>制服宮治ICONIC</v>
      </c>
      <c r="AC770">
        <f>IF((A769&amp;L769&amp;M769)&lt;&gt;(Special[[#This Row],[No]]&amp;L770&amp;M770),1,IF(Special[[#This Row],[追加属性]]="",1,0))</f>
        <v>1</v>
      </c>
    </row>
    <row r="771" spans="1:29" x14ac:dyDescent="0.25">
      <c r="A771">
        <f>VLOOKUP(Special[[#This Row],[No用]],SetNo[[No.用]:[vlookup 用]],2,FALSE)</f>
        <v>322</v>
      </c>
      <c r="B771">
        <f>IF(ROW()=2,1,IF(A770&lt;&gt;Special[[#This Row],[No]],1,IF(Special[[#This Row],[枝番用]]=0,B770,B770+1)))</f>
        <v>1</v>
      </c>
      <c r="C771">
        <f>IF(ROW()=2,1,IF(Special[[#This Row],[枝番用]]=1,1,C770+1))</f>
        <v>1</v>
      </c>
      <c r="D771" s="1" t="s">
        <v>1502</v>
      </c>
      <c r="E771" s="1" t="s">
        <v>187</v>
      </c>
      <c r="F771" s="1" t="s">
        <v>90</v>
      </c>
      <c r="G771" s="1" t="s">
        <v>78</v>
      </c>
      <c r="H771" s="1" t="s">
        <v>185</v>
      </c>
      <c r="I771" s="1" t="s">
        <v>71</v>
      </c>
      <c r="J771" s="1">
        <v>0</v>
      </c>
      <c r="K771" t="s">
        <v>248</v>
      </c>
      <c r="L771" s="1" t="s">
        <v>191</v>
      </c>
      <c r="M771" s="1" t="s">
        <v>162</v>
      </c>
      <c r="N771">
        <v>13</v>
      </c>
      <c r="O771">
        <v>0</v>
      </c>
      <c r="P771">
        <v>0</v>
      </c>
      <c r="Q771">
        <v>0</v>
      </c>
      <c r="R771" s="1"/>
      <c r="W771" s="1" t="s">
        <v>1010</v>
      </c>
      <c r="X771">
        <v>0</v>
      </c>
      <c r="Y771" s="1"/>
      <c r="Z771" s="1"/>
      <c r="AA771" s="1"/>
      <c r="AB771" t="str">
        <f>Special[[#This Row],[服装]]&amp;Special[[#This Row],[名前]]&amp;Special[[#This Row],[レアリティ]]</f>
        <v>3周年宮治ICONIC</v>
      </c>
      <c r="AC771">
        <f>IF((A770&amp;L770&amp;M770)&lt;&gt;(Special[[#This Row],[No]]&amp;L771&amp;M771),1,IF(Special[[#This Row],[追加属性]]="",1,0))</f>
        <v>1</v>
      </c>
    </row>
    <row r="772" spans="1:29" x14ac:dyDescent="0.25">
      <c r="A772">
        <f>VLOOKUP(Special[[#This Row],[No用]],SetNo[[No.用]:[vlookup 用]],2,FALSE)</f>
        <v>322</v>
      </c>
      <c r="B772">
        <f>IF(ROW()=2,1,IF(A771&lt;&gt;Special[[#This Row],[No]],1,IF(Special[[#This Row],[枝番用]]=0,B771,B771+1)))</f>
        <v>2</v>
      </c>
      <c r="C772">
        <f>IF(ROW()=2,1,IF(Special[[#This Row],[枝番用]]=1,1,C771+1))</f>
        <v>1</v>
      </c>
      <c r="D772" s="1" t="s">
        <v>1502</v>
      </c>
      <c r="E772" s="1" t="s">
        <v>187</v>
      </c>
      <c r="F772" s="1" t="s">
        <v>90</v>
      </c>
      <c r="G772" s="1" t="s">
        <v>78</v>
      </c>
      <c r="H772" s="1" t="s">
        <v>185</v>
      </c>
      <c r="I772" s="1" t="s">
        <v>71</v>
      </c>
      <c r="J772">
        <v>1</v>
      </c>
      <c r="K772" t="s">
        <v>248</v>
      </c>
      <c r="L772" s="1" t="s">
        <v>180</v>
      </c>
      <c r="M772" s="1" t="s">
        <v>173</v>
      </c>
      <c r="N772">
        <v>16</v>
      </c>
      <c r="O772">
        <v>0</v>
      </c>
      <c r="P772">
        <v>0</v>
      </c>
      <c r="Q772">
        <v>0</v>
      </c>
      <c r="R772" s="1"/>
      <c r="S772">
        <v>4.2</v>
      </c>
      <c r="T772">
        <v>25.76</v>
      </c>
      <c r="U772">
        <v>0</v>
      </c>
      <c r="V772">
        <v>0</v>
      </c>
      <c r="W772" s="1" t="s">
        <v>918</v>
      </c>
      <c r="X772">
        <v>1</v>
      </c>
      <c r="Y772" s="1"/>
      <c r="Z772" s="1"/>
      <c r="AA772" s="1"/>
      <c r="AB772" t="str">
        <f>Special[[#This Row],[服装]]&amp;Special[[#This Row],[名前]]&amp;Special[[#This Row],[レアリティ]]</f>
        <v>3周年宮治ICONIC</v>
      </c>
      <c r="AC772">
        <f>IF((A771&amp;L771&amp;M771)&lt;&gt;(Special[[#This Row],[No]]&amp;L772&amp;M772),1,IF(Special[[#This Row],[追加属性]]="",1,0))</f>
        <v>1</v>
      </c>
    </row>
    <row r="773" spans="1:29" x14ac:dyDescent="0.25">
      <c r="A773">
        <f>VLOOKUP(Special[[#This Row],[No用]],SetNo[[No.用]:[vlookup 用]],2,FALSE)</f>
        <v>322</v>
      </c>
      <c r="B773">
        <f>IF(ROW()=2,1,IF(A772&lt;&gt;Special[[#This Row],[No]],1,IF(Special[[#This Row],[枝番用]]=0,B772,B772+1)))</f>
        <v>3</v>
      </c>
      <c r="C773">
        <f>IF(ROW()=2,1,IF(Special[[#This Row],[枝番用]]=1,1,C772+1))</f>
        <v>1</v>
      </c>
      <c r="D773" s="1" t="s">
        <v>1502</v>
      </c>
      <c r="E773" s="1" t="s">
        <v>187</v>
      </c>
      <c r="F773" s="1" t="s">
        <v>90</v>
      </c>
      <c r="G773" s="1" t="s">
        <v>78</v>
      </c>
      <c r="H773" s="1" t="s">
        <v>185</v>
      </c>
      <c r="I773" s="1" t="s">
        <v>71</v>
      </c>
      <c r="J773">
        <v>1</v>
      </c>
      <c r="K773" t="s">
        <v>248</v>
      </c>
      <c r="L773" s="1" t="s">
        <v>180</v>
      </c>
      <c r="M773" s="1" t="s">
        <v>224</v>
      </c>
      <c r="N773">
        <v>50</v>
      </c>
      <c r="O773">
        <v>0</v>
      </c>
      <c r="P773">
        <v>60</v>
      </c>
      <c r="Q773">
        <v>0</v>
      </c>
      <c r="R773" s="1"/>
      <c r="S773">
        <v>4.2</v>
      </c>
      <c r="T773">
        <v>25.76</v>
      </c>
      <c r="U773">
        <v>5.8</v>
      </c>
      <c r="V773">
        <v>35.200000000000003</v>
      </c>
      <c r="W773" s="1" t="s">
        <v>918</v>
      </c>
      <c r="X773">
        <v>1</v>
      </c>
      <c r="Y773" s="1" t="s">
        <v>186</v>
      </c>
      <c r="Z773" s="1" t="s">
        <v>900</v>
      </c>
      <c r="AA773" s="1" t="s">
        <v>1533</v>
      </c>
      <c r="AB773" t="str">
        <f>Special[[#This Row],[服装]]&amp;Special[[#This Row],[名前]]&amp;Special[[#This Row],[レアリティ]]</f>
        <v>3周年宮治ICONIC</v>
      </c>
      <c r="AC773">
        <f>IF((A772&amp;L772&amp;M772)&lt;&gt;(Special[[#This Row],[No]]&amp;L773&amp;M773),1,IF(Special[[#This Row],[追加属性]]="",1,0))</f>
        <v>1</v>
      </c>
    </row>
    <row r="774" spans="1:29" x14ac:dyDescent="0.25">
      <c r="A774">
        <f>VLOOKUP(Special[[#This Row],[No用]],SetNo[[No.用]:[vlookup 用]],2,FALSE)</f>
        <v>322</v>
      </c>
      <c r="B774">
        <f>IF(ROW()=2,1,IF(A773&lt;&gt;Special[[#This Row],[No]],1,IF(Special[[#This Row],[枝番用]]=0,B773,B773+1)))</f>
        <v>3</v>
      </c>
      <c r="C774">
        <f>IF(ROW()=2,1,IF(Special[[#This Row],[枝番用]]=1,1,C773+1))</f>
        <v>2</v>
      </c>
      <c r="D774" s="1" t="s">
        <v>1502</v>
      </c>
      <c r="E774" s="1" t="s">
        <v>187</v>
      </c>
      <c r="F774" s="1" t="s">
        <v>90</v>
      </c>
      <c r="G774" s="1" t="s">
        <v>78</v>
      </c>
      <c r="H774" s="1" t="s">
        <v>185</v>
      </c>
      <c r="I774" s="1" t="s">
        <v>71</v>
      </c>
      <c r="J774">
        <v>1</v>
      </c>
      <c r="K774" t="s">
        <v>248</v>
      </c>
      <c r="L774" s="1" t="s">
        <v>180</v>
      </c>
      <c r="M774" s="1" t="s">
        <v>224</v>
      </c>
      <c r="N774">
        <v>50</v>
      </c>
      <c r="O774">
        <v>0</v>
      </c>
      <c r="P774">
        <v>60</v>
      </c>
      <c r="Q774">
        <v>0</v>
      </c>
      <c r="R774" s="1" t="s">
        <v>553</v>
      </c>
      <c r="S774">
        <v>7</v>
      </c>
      <c r="T774">
        <v>13.86</v>
      </c>
      <c r="U774">
        <v>10.5</v>
      </c>
      <c r="V774">
        <v>20.79</v>
      </c>
      <c r="W774" s="1" t="s">
        <v>899</v>
      </c>
      <c r="X774">
        <v>0</v>
      </c>
      <c r="Y774" s="1" t="s">
        <v>186</v>
      </c>
      <c r="Z774" s="1" t="s">
        <v>900</v>
      </c>
      <c r="AA774" s="1" t="s">
        <v>1533</v>
      </c>
      <c r="AB774" t="str">
        <f>Special[[#This Row],[服装]]&amp;Special[[#This Row],[名前]]&amp;Special[[#This Row],[レアリティ]]</f>
        <v>3周年宮治ICONIC</v>
      </c>
      <c r="AC774">
        <f>IF((A773&amp;L773&amp;M773)&lt;&gt;(Special[[#This Row],[No]]&amp;L774&amp;M774),1,IF(Special[[#This Row],[追加属性]]="",1,0))</f>
        <v>0</v>
      </c>
    </row>
    <row r="775" spans="1:29" x14ac:dyDescent="0.25">
      <c r="A775">
        <f>VLOOKUP(Special[[#This Row],[No用]],SetNo[[No.用]:[vlookup 用]],2,FALSE)</f>
        <v>323</v>
      </c>
      <c r="B775">
        <f>IF(ROW()=2,1,IF(A774&lt;&gt;Special[[#This Row],[No]],1,IF(Special[[#This Row],[枝番用]]=0,B774,B774+1)))</f>
        <v>1</v>
      </c>
      <c r="C775">
        <f>IF(ROW()=2,1,IF(Special[[#This Row],[枝番用]]=1,1,C774+1))</f>
        <v>1</v>
      </c>
      <c r="D775" s="1" t="s">
        <v>1674</v>
      </c>
      <c r="E775" s="1" t="s">
        <v>187</v>
      </c>
      <c r="F775" s="1" t="s">
        <v>77</v>
      </c>
      <c r="G775" s="1" t="s">
        <v>78</v>
      </c>
      <c r="H775" s="1" t="s">
        <v>185</v>
      </c>
      <c r="I775" s="1" t="s">
        <v>71</v>
      </c>
      <c r="J775" s="1">
        <v>0</v>
      </c>
      <c r="K775" t="s">
        <v>248</v>
      </c>
      <c r="L775" s="1" t="s">
        <v>191</v>
      </c>
      <c r="M775" s="1" t="s">
        <v>162</v>
      </c>
      <c r="N775">
        <v>13</v>
      </c>
      <c r="O775">
        <v>0</v>
      </c>
      <c r="P775">
        <v>0</v>
      </c>
      <c r="Q775">
        <v>0</v>
      </c>
      <c r="R775" s="1"/>
      <c r="W775" s="1" t="s">
        <v>1010</v>
      </c>
      <c r="X775">
        <v>0</v>
      </c>
      <c r="Y775" s="1"/>
      <c r="Z775" s="1"/>
      <c r="AA775" s="1"/>
      <c r="AB775" t="str">
        <f>Special[[#This Row],[服装]]&amp;Special[[#This Row],[名前]]&amp;Special[[#This Row],[レアリティ]]</f>
        <v>思い出宮治ICONIC</v>
      </c>
      <c r="AC775">
        <f>IF((A774&amp;L774&amp;M774)&lt;&gt;(Special[[#This Row],[No]]&amp;L775&amp;M775),1,IF(Special[[#This Row],[追加属性]]="",1,0))</f>
        <v>1</v>
      </c>
    </row>
    <row r="776" spans="1:29" x14ac:dyDescent="0.25">
      <c r="A776">
        <f>VLOOKUP(Special[[#This Row],[No用]],SetNo[[No.用]:[vlookup 用]],2,FALSE)</f>
        <v>323</v>
      </c>
      <c r="B776">
        <f>IF(ROW()=2,1,IF(A775&lt;&gt;Special[[#This Row],[No]],1,IF(Special[[#This Row],[枝番用]]=0,B775,B775+1)))</f>
        <v>2</v>
      </c>
      <c r="C776">
        <f>IF(ROW()=2,1,IF(Special[[#This Row],[枝番用]]=1,1,C775+1))</f>
        <v>1</v>
      </c>
      <c r="D776" s="1" t="s">
        <v>1674</v>
      </c>
      <c r="E776" s="1" t="s">
        <v>187</v>
      </c>
      <c r="F776" s="1" t="s">
        <v>77</v>
      </c>
      <c r="G776" s="1" t="s">
        <v>78</v>
      </c>
      <c r="H776" s="1" t="s">
        <v>185</v>
      </c>
      <c r="I776" s="1" t="s">
        <v>71</v>
      </c>
      <c r="J776">
        <v>1</v>
      </c>
      <c r="K776" t="s">
        <v>248</v>
      </c>
      <c r="L776" s="1" t="s">
        <v>258</v>
      </c>
      <c r="M776" s="1" t="s">
        <v>173</v>
      </c>
      <c r="N776">
        <v>20</v>
      </c>
      <c r="O776">
        <v>0</v>
      </c>
      <c r="P776">
        <v>0</v>
      </c>
      <c r="Q776">
        <v>0</v>
      </c>
      <c r="R776" s="1"/>
      <c r="S776">
        <v>15</v>
      </c>
      <c r="T776">
        <v>59.1</v>
      </c>
      <c r="U776">
        <v>0</v>
      </c>
      <c r="V776">
        <v>0</v>
      </c>
      <c r="W776" s="1" t="s">
        <v>895</v>
      </c>
      <c r="X776">
        <v>1</v>
      </c>
      <c r="Y776" s="1"/>
      <c r="Z776" s="1"/>
      <c r="AA776" s="1"/>
      <c r="AB776" t="str">
        <f>Special[[#This Row],[服装]]&amp;Special[[#This Row],[名前]]&amp;Special[[#This Row],[レアリティ]]</f>
        <v>思い出宮治ICONIC</v>
      </c>
      <c r="AC776">
        <f>IF((A775&amp;L775&amp;M775)&lt;&gt;(Special[[#This Row],[No]]&amp;L776&amp;M776),1,IF(Special[[#This Row],[追加属性]]="",1,0))</f>
        <v>1</v>
      </c>
    </row>
    <row r="777" spans="1:29" x14ac:dyDescent="0.25">
      <c r="A777">
        <f>VLOOKUP(Special[[#This Row],[No用]],SetNo[[No.用]:[vlookup 用]],2,FALSE)</f>
        <v>323</v>
      </c>
      <c r="B777">
        <f>IF(ROW()=2,1,IF(A776&lt;&gt;Special[[#This Row],[No]],1,IF(Special[[#This Row],[枝番用]]=0,B776,B776+1)))</f>
        <v>3</v>
      </c>
      <c r="C777">
        <f>IF(ROW()=2,1,IF(Special[[#This Row],[枝番用]]=1,1,C776+1))</f>
        <v>1</v>
      </c>
      <c r="D777" s="1" t="s">
        <v>1674</v>
      </c>
      <c r="E777" s="1" t="s">
        <v>187</v>
      </c>
      <c r="F777" s="1" t="s">
        <v>77</v>
      </c>
      <c r="G777" s="1" t="s">
        <v>78</v>
      </c>
      <c r="H777" s="1" t="s">
        <v>185</v>
      </c>
      <c r="I777" s="1" t="s">
        <v>71</v>
      </c>
      <c r="J777">
        <v>1</v>
      </c>
      <c r="K777" t="s">
        <v>248</v>
      </c>
      <c r="L777" s="1" t="s">
        <v>586</v>
      </c>
      <c r="M777" s="1" t="s">
        <v>224</v>
      </c>
      <c r="N777">
        <v>50</v>
      </c>
      <c r="O777">
        <v>0</v>
      </c>
      <c r="P777">
        <v>60</v>
      </c>
      <c r="Q777">
        <v>0</v>
      </c>
      <c r="R777" s="1"/>
      <c r="S777">
        <v>5</v>
      </c>
      <c r="T777">
        <v>30.48</v>
      </c>
      <c r="U777">
        <v>6.65</v>
      </c>
      <c r="V777">
        <v>40.950000000000003</v>
      </c>
      <c r="W777" s="1" t="s">
        <v>972</v>
      </c>
      <c r="X777">
        <v>2</v>
      </c>
      <c r="Y777" s="1" t="s">
        <v>1714</v>
      </c>
      <c r="Z777" s="1" t="s">
        <v>900</v>
      </c>
      <c r="AA777" s="1" t="s">
        <v>1715</v>
      </c>
      <c r="AB777" t="str">
        <f>Special[[#This Row],[服装]]&amp;Special[[#This Row],[名前]]&amp;Special[[#This Row],[レアリティ]]</f>
        <v>思い出宮治ICONIC</v>
      </c>
      <c r="AC777">
        <f>IF((A776&amp;L776&amp;M776)&lt;&gt;(Special[[#This Row],[No]]&amp;L777&amp;M777),1,IF(Special[[#This Row],[追加属性]]="",1,0))</f>
        <v>1</v>
      </c>
    </row>
    <row r="778" spans="1:29" x14ac:dyDescent="0.25">
      <c r="A778">
        <f>VLOOKUP(Special[[#This Row],[No用]],SetNo[[No.用]:[vlookup 用]],2,FALSE)</f>
        <v>324</v>
      </c>
      <c r="B778">
        <f>IF(ROW()=2,1,IF(A777&lt;&gt;Special[[#This Row],[No]],1,IF(Special[[#This Row],[枝番用]]=0,B777,B777+1)))</f>
        <v>1</v>
      </c>
      <c r="C778">
        <f>IF(ROW()=2,1,IF(Special[[#This Row],[枝番用]]=1,1,C777+1))</f>
        <v>1</v>
      </c>
      <c r="D778" t="s">
        <v>108</v>
      </c>
      <c r="E778" t="s">
        <v>188</v>
      </c>
      <c r="F778" t="s">
        <v>77</v>
      </c>
      <c r="G778" t="s">
        <v>82</v>
      </c>
      <c r="H778" t="s">
        <v>185</v>
      </c>
      <c r="I778" t="s">
        <v>71</v>
      </c>
      <c r="J778" s="1">
        <v>0</v>
      </c>
      <c r="K778" t="s">
        <v>248</v>
      </c>
      <c r="L778" s="1" t="s">
        <v>191</v>
      </c>
      <c r="M778" s="1" t="s">
        <v>162</v>
      </c>
      <c r="N778">
        <v>13</v>
      </c>
      <c r="O778">
        <v>0</v>
      </c>
      <c r="P778">
        <v>0</v>
      </c>
      <c r="Q778">
        <v>0</v>
      </c>
      <c r="W778" t="s">
        <v>1010</v>
      </c>
      <c r="X778">
        <v>0</v>
      </c>
      <c r="AB778" t="str">
        <f>Special[[#This Row],[服装]]&amp;Special[[#This Row],[名前]]&amp;Special[[#This Row],[レアリティ]]</f>
        <v>ユニフォーム角名倫太郎ICONIC</v>
      </c>
      <c r="AC778">
        <f>IF((A770&amp;L770&amp;M770)&lt;&gt;(Special[[#This Row],[No]]&amp;L778&amp;M778),1,IF(Special[[#This Row],[追加属性]]="",1,0))</f>
        <v>1</v>
      </c>
    </row>
    <row r="779" spans="1:29" x14ac:dyDescent="0.25">
      <c r="A779">
        <f>VLOOKUP(Special[[#This Row],[No用]],SetNo[[No.用]:[vlookup 用]],2,FALSE)</f>
        <v>324</v>
      </c>
      <c r="B779">
        <f>IF(ROW()=2,1,IF(A778&lt;&gt;Special[[#This Row],[No]],1,IF(Special[[#This Row],[枝番用]]=0,B778,B778+1)))</f>
        <v>2</v>
      </c>
      <c r="C779">
        <f>IF(ROW()=2,1,IF(Special[[#This Row],[枝番用]]=1,1,C778+1))</f>
        <v>1</v>
      </c>
      <c r="D779" t="s">
        <v>108</v>
      </c>
      <c r="E779" t="s">
        <v>188</v>
      </c>
      <c r="F779" t="s">
        <v>77</v>
      </c>
      <c r="G779" t="s">
        <v>82</v>
      </c>
      <c r="H779" t="s">
        <v>185</v>
      </c>
      <c r="I779" t="s">
        <v>71</v>
      </c>
      <c r="J779">
        <v>1</v>
      </c>
      <c r="K779" t="s">
        <v>248</v>
      </c>
      <c r="L779" s="1" t="s">
        <v>591</v>
      </c>
      <c r="M779" s="1" t="s">
        <v>162</v>
      </c>
      <c r="N779">
        <v>26</v>
      </c>
      <c r="O779">
        <v>0</v>
      </c>
      <c r="P779">
        <v>0</v>
      </c>
      <c r="Q779">
        <v>0</v>
      </c>
      <c r="S779" s="13">
        <v>2.5</v>
      </c>
      <c r="T779" s="13">
        <v>25.04</v>
      </c>
      <c r="U779" s="13">
        <v>0</v>
      </c>
      <c r="V779" s="13">
        <v>0</v>
      </c>
      <c r="W779" s="14" t="s">
        <v>868</v>
      </c>
      <c r="X779" s="13">
        <v>1</v>
      </c>
      <c r="Y779" s="13"/>
      <c r="Z779" s="13"/>
      <c r="AA779" s="13"/>
      <c r="AB779" t="str">
        <f>Special[[#This Row],[服装]]&amp;Special[[#This Row],[名前]]&amp;Special[[#This Row],[レアリティ]]</f>
        <v>ユニフォーム角名倫太郎ICONIC</v>
      </c>
      <c r="AC779">
        <f>IF((A778&amp;L778&amp;M778)&lt;&gt;(Special[[#This Row],[No]]&amp;L779&amp;M779),1,IF(Special[[#This Row],[追加属性]]="",1,0))</f>
        <v>1</v>
      </c>
    </row>
    <row r="780" spans="1:29" x14ac:dyDescent="0.25">
      <c r="A780">
        <f>VLOOKUP(Special[[#This Row],[No用]],SetNo[[No.用]:[vlookup 用]],2,FALSE)</f>
        <v>325</v>
      </c>
      <c r="B780">
        <f>IF(ROW()=2,1,IF(A779&lt;&gt;Special[[#This Row],[No]],1,IF(Special[[#This Row],[枝番用]]=0,B779,B779+1)))</f>
        <v>1</v>
      </c>
      <c r="C780">
        <f>IF(ROW()=2,1,IF(Special[[#This Row],[枝番用]]=1,1,C779+1))</f>
        <v>1</v>
      </c>
      <c r="D780" s="1" t="s">
        <v>627</v>
      </c>
      <c r="E780" s="1" t="s">
        <v>188</v>
      </c>
      <c r="F780" s="1" t="s">
        <v>73</v>
      </c>
      <c r="G780" s="1" t="s">
        <v>82</v>
      </c>
      <c r="H780" s="1" t="s">
        <v>185</v>
      </c>
      <c r="I780" s="1" t="s">
        <v>71</v>
      </c>
      <c r="J780" s="1">
        <v>0</v>
      </c>
      <c r="K780" t="s">
        <v>248</v>
      </c>
      <c r="L780" s="1" t="s">
        <v>191</v>
      </c>
      <c r="M780" s="1" t="s">
        <v>162</v>
      </c>
      <c r="N780">
        <v>13</v>
      </c>
      <c r="O780">
        <v>0</v>
      </c>
      <c r="P780">
        <v>0</v>
      </c>
      <c r="Q780">
        <v>0</v>
      </c>
      <c r="W780" t="s">
        <v>1010</v>
      </c>
      <c r="X780">
        <v>0</v>
      </c>
      <c r="AB780" t="str">
        <f>Special[[#This Row],[服装]]&amp;Special[[#This Row],[名前]]&amp;Special[[#This Row],[レアリティ]]</f>
        <v>サバゲ角名倫太郎ICONIC</v>
      </c>
      <c r="AC780">
        <f>IF((A779&amp;L779&amp;M779)&lt;&gt;(Special[[#This Row],[No]]&amp;L780&amp;M780),1,IF(Special[[#This Row],[追加属性]]="",1,0))</f>
        <v>1</v>
      </c>
    </row>
    <row r="781" spans="1:29" x14ac:dyDescent="0.25">
      <c r="A781">
        <f>VLOOKUP(Special[[#This Row],[No用]],SetNo[[No.用]:[vlookup 用]],2,FALSE)</f>
        <v>325</v>
      </c>
      <c r="B781">
        <f>IF(ROW()=2,1,IF(A780&lt;&gt;Special[[#This Row],[No]],1,IF(Special[[#This Row],[枝番用]]=0,B780,B780+1)))</f>
        <v>2</v>
      </c>
      <c r="C781">
        <f>IF(ROW()=2,1,IF(Special[[#This Row],[枝番用]]=1,1,C780+1))</f>
        <v>1</v>
      </c>
      <c r="D781" s="1" t="s">
        <v>627</v>
      </c>
      <c r="E781" s="1" t="s">
        <v>188</v>
      </c>
      <c r="F781" s="1" t="s">
        <v>73</v>
      </c>
      <c r="G781" s="1" t="s">
        <v>82</v>
      </c>
      <c r="H781" s="1" t="s">
        <v>185</v>
      </c>
      <c r="I781" s="1" t="s">
        <v>71</v>
      </c>
      <c r="J781">
        <v>1</v>
      </c>
      <c r="K781" t="s">
        <v>248</v>
      </c>
      <c r="L781" s="1" t="s">
        <v>591</v>
      </c>
      <c r="M781" s="1" t="s">
        <v>162</v>
      </c>
      <c r="N781">
        <v>26</v>
      </c>
      <c r="O781">
        <v>0</v>
      </c>
      <c r="P781">
        <v>0</v>
      </c>
      <c r="Q781">
        <v>0</v>
      </c>
      <c r="S781" s="13">
        <v>2.5</v>
      </c>
      <c r="T781" s="13">
        <v>25.04</v>
      </c>
      <c r="U781" s="13">
        <v>0</v>
      </c>
      <c r="V781" s="13">
        <v>0</v>
      </c>
      <c r="W781" s="14" t="s">
        <v>868</v>
      </c>
      <c r="X781" s="13">
        <v>1</v>
      </c>
      <c r="Y781" s="13"/>
      <c r="Z781" s="13"/>
      <c r="AA781" s="13"/>
      <c r="AB781" t="str">
        <f>Special[[#This Row],[服装]]&amp;Special[[#This Row],[名前]]&amp;Special[[#This Row],[レアリティ]]</f>
        <v>サバゲ角名倫太郎ICONIC</v>
      </c>
      <c r="AC781">
        <f>IF((A780&amp;L780&amp;M780)&lt;&gt;(Special[[#This Row],[No]]&amp;L781&amp;M781),1,IF(Special[[#This Row],[追加属性]]="",1,0))</f>
        <v>1</v>
      </c>
    </row>
    <row r="782" spans="1:29" x14ac:dyDescent="0.25">
      <c r="A782">
        <f>VLOOKUP(Special[[#This Row],[No用]],SetNo[[No.用]:[vlookup 用]],2,FALSE)</f>
        <v>326</v>
      </c>
      <c r="B782">
        <f>IF(ROW()=2,1,IF(A781&lt;&gt;Special[[#This Row],[No]],1,IF(Special[[#This Row],[枝番用]]=0,B781,B781+1)))</f>
        <v>1</v>
      </c>
      <c r="C782">
        <f>IF(ROW()=2,1,IF(Special[[#This Row],[枝番用]]=1,1,C781+1))</f>
        <v>1</v>
      </c>
      <c r="D782" s="1" t="s">
        <v>701</v>
      </c>
      <c r="E782" s="1" t="s">
        <v>188</v>
      </c>
      <c r="F782" s="1" t="s">
        <v>90</v>
      </c>
      <c r="G782" s="1" t="s">
        <v>82</v>
      </c>
      <c r="H782" s="1" t="s">
        <v>185</v>
      </c>
      <c r="I782" s="1" t="s">
        <v>71</v>
      </c>
      <c r="J782" s="1">
        <v>0</v>
      </c>
      <c r="K782" t="s">
        <v>248</v>
      </c>
      <c r="L782" s="1" t="s">
        <v>191</v>
      </c>
      <c r="M782" s="1" t="s">
        <v>162</v>
      </c>
      <c r="N782">
        <v>13</v>
      </c>
      <c r="O782">
        <v>0</v>
      </c>
      <c r="P782">
        <v>0</v>
      </c>
      <c r="Q782">
        <v>0</v>
      </c>
      <c r="W782" t="s">
        <v>1010</v>
      </c>
      <c r="X782">
        <v>0</v>
      </c>
      <c r="AB782" t="str">
        <f>Special[[#This Row],[服装]]&amp;Special[[#This Row],[名前]]&amp;Special[[#This Row],[レアリティ]]</f>
        <v>花火角名倫太郎ICONIC</v>
      </c>
      <c r="AC782">
        <f>IF((A781&amp;L781&amp;M781)&lt;&gt;(Special[[#This Row],[No]]&amp;L782&amp;M782),1,IF(Special[[#This Row],[追加属性]]="",1,0))</f>
        <v>1</v>
      </c>
    </row>
    <row r="783" spans="1:29" x14ac:dyDescent="0.25">
      <c r="A783">
        <f>VLOOKUP(Special[[#This Row],[No用]],SetNo[[No.用]:[vlookup 用]],2,FALSE)</f>
        <v>326</v>
      </c>
      <c r="B783">
        <f>IF(ROW()=2,1,IF(A782&lt;&gt;Special[[#This Row],[No]],1,IF(Special[[#This Row],[枝番用]]=0,B782,B782+1)))</f>
        <v>2</v>
      </c>
      <c r="C783">
        <f>IF(ROW()=2,1,IF(Special[[#This Row],[枝番用]]=1,1,C782+1))</f>
        <v>1</v>
      </c>
      <c r="D783" s="1" t="s">
        <v>701</v>
      </c>
      <c r="E783" s="1" t="s">
        <v>188</v>
      </c>
      <c r="F783" s="1" t="s">
        <v>90</v>
      </c>
      <c r="G783" s="1" t="s">
        <v>82</v>
      </c>
      <c r="H783" s="1" t="s">
        <v>185</v>
      </c>
      <c r="I783" s="1" t="s">
        <v>71</v>
      </c>
      <c r="J783">
        <v>1</v>
      </c>
      <c r="K783" t="s">
        <v>248</v>
      </c>
      <c r="L783" s="1" t="s">
        <v>591</v>
      </c>
      <c r="M783" s="1" t="s">
        <v>162</v>
      </c>
      <c r="N783">
        <v>26</v>
      </c>
      <c r="O783">
        <v>0</v>
      </c>
      <c r="P783">
        <v>0</v>
      </c>
      <c r="Q783">
        <v>0</v>
      </c>
      <c r="S783" s="13">
        <v>2.5</v>
      </c>
      <c r="T783" s="13">
        <v>25.04</v>
      </c>
      <c r="U783" s="13">
        <v>0</v>
      </c>
      <c r="V783" s="13">
        <v>0</v>
      </c>
      <c r="W783" s="14" t="s">
        <v>868</v>
      </c>
      <c r="X783" s="13">
        <v>1</v>
      </c>
      <c r="Y783" s="13"/>
      <c r="Z783" s="13"/>
      <c r="AA783" s="13"/>
      <c r="AB783" t="str">
        <f>Special[[#This Row],[服装]]&amp;Special[[#This Row],[名前]]&amp;Special[[#This Row],[レアリティ]]</f>
        <v>花火角名倫太郎ICONIC</v>
      </c>
      <c r="AC783">
        <f>IF((A782&amp;L782&amp;M782)&lt;&gt;(Special[[#This Row],[No]]&amp;L783&amp;M783),1,IF(Special[[#This Row],[追加属性]]="",1,0))</f>
        <v>1</v>
      </c>
    </row>
    <row r="784" spans="1:29" x14ac:dyDescent="0.25">
      <c r="A784">
        <f>VLOOKUP(Special[[#This Row],[No用]],SetNo[[No.用]:[vlookup 用]],2,FALSE)</f>
        <v>326</v>
      </c>
      <c r="B784">
        <f>IF(ROW()=2,1,IF(A783&lt;&gt;Special[[#This Row],[No]],1,IF(Special[[#This Row],[枝番用]]=0,B783,B783+1)))</f>
        <v>3</v>
      </c>
      <c r="C784">
        <f>IF(ROW()=2,1,IF(Special[[#This Row],[枝番用]]=1,1,C783+1))</f>
        <v>1</v>
      </c>
      <c r="D784" s="1" t="s">
        <v>701</v>
      </c>
      <c r="E784" s="1" t="s">
        <v>188</v>
      </c>
      <c r="F784" s="1" t="s">
        <v>90</v>
      </c>
      <c r="G784" s="1" t="s">
        <v>82</v>
      </c>
      <c r="H784" s="1" t="s">
        <v>185</v>
      </c>
      <c r="I784" s="1" t="s">
        <v>71</v>
      </c>
      <c r="J784">
        <v>1</v>
      </c>
      <c r="K784" t="s">
        <v>248</v>
      </c>
      <c r="L784" s="1" t="s">
        <v>706</v>
      </c>
      <c r="M784" s="1" t="s">
        <v>224</v>
      </c>
      <c r="N784">
        <v>44</v>
      </c>
      <c r="O784">
        <v>0</v>
      </c>
      <c r="P784">
        <v>54</v>
      </c>
      <c r="Q784">
        <v>0</v>
      </c>
      <c r="S784">
        <v>3.35</v>
      </c>
      <c r="T784">
        <v>33.729999999999997</v>
      </c>
      <c r="U784">
        <v>5</v>
      </c>
      <c r="V784">
        <v>50.08</v>
      </c>
      <c r="W784" s="1" t="s">
        <v>865</v>
      </c>
      <c r="X784">
        <v>2</v>
      </c>
      <c r="AA784" s="1" t="s">
        <v>1444</v>
      </c>
      <c r="AB784" t="str">
        <f>Special[[#This Row],[服装]]&amp;Special[[#This Row],[名前]]&amp;Special[[#This Row],[レアリティ]]</f>
        <v>花火角名倫太郎ICONIC</v>
      </c>
      <c r="AC784">
        <f>IF((A783&amp;L783&amp;M783)&lt;&gt;(Special[[#This Row],[No]]&amp;L784&amp;M784),1,IF(Special[[#This Row],[追加属性]]="",1,0))</f>
        <v>1</v>
      </c>
    </row>
    <row r="785" spans="1:29" x14ac:dyDescent="0.25">
      <c r="A785">
        <f>VLOOKUP(Special[[#This Row],[No用]],SetNo[[No.用]:[vlookup 用]],2,FALSE)</f>
        <v>327</v>
      </c>
      <c r="B785">
        <f>IF(ROW()=2,1,IF(A784&lt;&gt;Special[[#This Row],[No]],1,IF(Special[[#This Row],[枝番用]]=0,B784,B784+1)))</f>
        <v>1</v>
      </c>
      <c r="C785">
        <f>IF(ROW()=2,1,IF(Special[[#This Row],[枝番用]]=1,1,C784+1))</f>
        <v>1</v>
      </c>
      <c r="D785" s="1" t="s">
        <v>822</v>
      </c>
      <c r="E785" s="1" t="s">
        <v>188</v>
      </c>
      <c r="F785" s="1" t="s">
        <v>77</v>
      </c>
      <c r="G785" s="1" t="s">
        <v>82</v>
      </c>
      <c r="H785" s="1" t="s">
        <v>185</v>
      </c>
      <c r="I785" s="1" t="s">
        <v>71</v>
      </c>
      <c r="J785" s="1">
        <v>0</v>
      </c>
      <c r="K785" t="s">
        <v>248</v>
      </c>
      <c r="L785" s="1" t="s">
        <v>191</v>
      </c>
      <c r="M785" s="1" t="s">
        <v>162</v>
      </c>
      <c r="N785">
        <v>13</v>
      </c>
      <c r="O785">
        <v>0</v>
      </c>
      <c r="P785">
        <v>0</v>
      </c>
      <c r="Q785">
        <v>0</v>
      </c>
      <c r="W785" t="s">
        <v>1010</v>
      </c>
      <c r="X785">
        <v>0</v>
      </c>
      <c r="AB785" t="str">
        <f>Special[[#This Row],[服装]]&amp;Special[[#This Row],[名前]]&amp;Special[[#This Row],[レアリティ]]</f>
        <v>路地裏2角名倫太郎ICONIC</v>
      </c>
      <c r="AC785">
        <f>IF((A784&amp;L784&amp;M784)&lt;&gt;(Special[[#This Row],[No]]&amp;L785&amp;M785),1,IF(Special[[#This Row],[追加属性]]="",1,0))</f>
        <v>1</v>
      </c>
    </row>
    <row r="786" spans="1:29" x14ac:dyDescent="0.25">
      <c r="A786">
        <f>VLOOKUP(Special[[#This Row],[No用]],SetNo[[No.用]:[vlookup 用]],2,FALSE)</f>
        <v>327</v>
      </c>
      <c r="B786">
        <f>IF(ROW()=2,1,IF(A785&lt;&gt;Special[[#This Row],[No]],1,IF(Special[[#This Row],[枝番用]]=0,B785,B785+1)))</f>
        <v>2</v>
      </c>
      <c r="C786">
        <f>IF(ROW()=2,1,IF(Special[[#This Row],[枝番用]]=1,1,C785+1))</f>
        <v>1</v>
      </c>
      <c r="D786" s="1" t="s">
        <v>822</v>
      </c>
      <c r="E786" s="1" t="s">
        <v>188</v>
      </c>
      <c r="F786" s="1" t="s">
        <v>77</v>
      </c>
      <c r="G786" s="1" t="s">
        <v>82</v>
      </c>
      <c r="H786" s="1" t="s">
        <v>185</v>
      </c>
      <c r="I786" s="1" t="s">
        <v>71</v>
      </c>
      <c r="J786">
        <v>1</v>
      </c>
      <c r="K786" t="s">
        <v>248</v>
      </c>
      <c r="L786" s="1" t="s">
        <v>591</v>
      </c>
      <c r="M786" s="1" t="s">
        <v>162</v>
      </c>
      <c r="N786">
        <v>26</v>
      </c>
      <c r="O786">
        <v>0</v>
      </c>
      <c r="P786">
        <v>0</v>
      </c>
      <c r="Q786">
        <v>0</v>
      </c>
      <c r="S786" s="13">
        <v>2.5</v>
      </c>
      <c r="T786" s="13">
        <v>25.04</v>
      </c>
      <c r="U786" s="13">
        <v>0</v>
      </c>
      <c r="V786" s="13">
        <v>0</v>
      </c>
      <c r="W786" s="14" t="s">
        <v>868</v>
      </c>
      <c r="X786" s="13">
        <v>1</v>
      </c>
      <c r="Y786" s="13"/>
      <c r="Z786" s="13"/>
      <c r="AA786" s="13"/>
      <c r="AB786" t="str">
        <f>Special[[#This Row],[服装]]&amp;Special[[#This Row],[名前]]&amp;Special[[#This Row],[レアリティ]]</f>
        <v>路地裏2角名倫太郎ICONIC</v>
      </c>
      <c r="AC786">
        <f>IF((A785&amp;L785&amp;M785)&lt;&gt;(Special[[#This Row],[No]]&amp;L786&amp;M786),1,IF(Special[[#This Row],[追加属性]]="",1,0))</f>
        <v>1</v>
      </c>
    </row>
    <row r="787" spans="1:29" x14ac:dyDescent="0.25">
      <c r="A787">
        <f>VLOOKUP(Special[[#This Row],[No用]],SetNo[[No.用]:[vlookup 用]],2,FALSE)</f>
        <v>327</v>
      </c>
      <c r="B787">
        <f>IF(ROW()=2,1,IF(A786&lt;&gt;Special[[#This Row],[No]],1,IF(Special[[#This Row],[枝番用]]=0,B786,B786+1)))</f>
        <v>3</v>
      </c>
      <c r="C787">
        <f>IF(ROW()=2,1,IF(Special[[#This Row],[枝番用]]=1,1,C786+1))</f>
        <v>1</v>
      </c>
      <c r="D787" s="1" t="s">
        <v>822</v>
      </c>
      <c r="E787" s="1" t="s">
        <v>188</v>
      </c>
      <c r="F787" s="1" t="s">
        <v>77</v>
      </c>
      <c r="G787" s="1" t="s">
        <v>82</v>
      </c>
      <c r="H787" s="1" t="s">
        <v>185</v>
      </c>
      <c r="I787" s="1" t="s">
        <v>71</v>
      </c>
      <c r="J787">
        <v>1</v>
      </c>
      <c r="K787" t="s">
        <v>248</v>
      </c>
      <c r="L787" s="1" t="s">
        <v>180</v>
      </c>
      <c r="M787" s="1" t="s">
        <v>224</v>
      </c>
      <c r="N787">
        <v>44</v>
      </c>
      <c r="O787">
        <v>0</v>
      </c>
      <c r="P787">
        <v>54</v>
      </c>
      <c r="Q787">
        <v>0</v>
      </c>
      <c r="R787" s="1"/>
      <c r="S787">
        <v>3.35</v>
      </c>
      <c r="T787">
        <v>20.010000000000002</v>
      </c>
      <c r="U787">
        <v>5</v>
      </c>
      <c r="V787">
        <v>30.48</v>
      </c>
      <c r="W787" s="1" t="s">
        <v>918</v>
      </c>
      <c r="X787">
        <v>1</v>
      </c>
      <c r="AB787" t="str">
        <f>Special[[#This Row],[服装]]&amp;Special[[#This Row],[名前]]&amp;Special[[#This Row],[レアリティ]]</f>
        <v>路地裏2角名倫太郎ICONIC</v>
      </c>
      <c r="AC787">
        <f>IF((A786&amp;L786&amp;M786)&lt;&gt;(Special[[#This Row],[No]]&amp;L787&amp;M787),1,IF(Special[[#This Row],[追加属性]]="",1,0))</f>
        <v>1</v>
      </c>
    </row>
    <row r="788" spans="1:29" x14ac:dyDescent="0.25">
      <c r="A788">
        <f>VLOOKUP(Special[[#This Row],[No用]],SetNo[[No.用]:[vlookup 用]],2,FALSE)</f>
        <v>327</v>
      </c>
      <c r="B788">
        <f>IF(ROW()=2,1,IF(A787&lt;&gt;Special[[#This Row],[No]],1,IF(Special[[#This Row],[枝番用]]=0,B787,B787+1)))</f>
        <v>3</v>
      </c>
      <c r="C788">
        <f>IF(ROW()=2,1,IF(Special[[#This Row],[枝番用]]=1,1,C787+1))</f>
        <v>2</v>
      </c>
      <c r="D788" s="1" t="s">
        <v>822</v>
      </c>
      <c r="E788" s="1" t="s">
        <v>188</v>
      </c>
      <c r="F788" s="1" t="s">
        <v>77</v>
      </c>
      <c r="G788" s="1" t="s">
        <v>82</v>
      </c>
      <c r="H788" s="1" t="s">
        <v>185</v>
      </c>
      <c r="I788" s="1" t="s">
        <v>71</v>
      </c>
      <c r="J788">
        <v>1</v>
      </c>
      <c r="K788" t="s">
        <v>248</v>
      </c>
      <c r="L788" s="1" t="s">
        <v>180</v>
      </c>
      <c r="M788" s="1" t="s">
        <v>224</v>
      </c>
      <c r="N788">
        <v>44</v>
      </c>
      <c r="O788">
        <v>0</v>
      </c>
      <c r="P788">
        <v>54</v>
      </c>
      <c r="Q788">
        <v>0</v>
      </c>
      <c r="R788" s="1" t="s">
        <v>706</v>
      </c>
      <c r="S788">
        <v>3.35</v>
      </c>
      <c r="T788">
        <v>20.010000000000002</v>
      </c>
      <c r="U788">
        <v>5</v>
      </c>
      <c r="V788">
        <v>30.48</v>
      </c>
      <c r="W788" s="1" t="s">
        <v>865</v>
      </c>
      <c r="X788">
        <v>1</v>
      </c>
      <c r="AA788" s="1" t="s">
        <v>1171</v>
      </c>
      <c r="AB788" t="str">
        <f>Special[[#This Row],[服装]]&amp;Special[[#This Row],[名前]]&amp;Special[[#This Row],[レアリティ]]</f>
        <v>路地裏2角名倫太郎ICONIC</v>
      </c>
      <c r="AC788">
        <f>IF((A787&amp;L787&amp;M787)&lt;&gt;(Special[[#This Row],[No]]&amp;L788&amp;M788),1,IF(Special[[#This Row],[追加属性]]="",1,0))</f>
        <v>0</v>
      </c>
    </row>
    <row r="789" spans="1:29" x14ac:dyDescent="0.25">
      <c r="A789">
        <f>VLOOKUP(Special[[#This Row],[No用]],SetNo[[No.用]:[vlookup 用]],2,FALSE)</f>
        <v>328</v>
      </c>
      <c r="B789">
        <f>IF(ROW()=2,1,IF(A788&lt;&gt;Special[[#This Row],[No]],1,IF(Special[[#This Row],[枝番用]]=0,B788,B788+1)))</f>
        <v>1</v>
      </c>
      <c r="C789">
        <f>IF(ROW()=2,1,IF(Special[[#This Row],[枝番用]]=1,1,C788+1))</f>
        <v>1</v>
      </c>
      <c r="D789" s="1" t="s">
        <v>953</v>
      </c>
      <c r="E789" s="1" t="s">
        <v>188</v>
      </c>
      <c r="F789" s="1" t="s">
        <v>73</v>
      </c>
      <c r="G789" s="1" t="s">
        <v>82</v>
      </c>
      <c r="H789" s="1" t="s">
        <v>185</v>
      </c>
      <c r="I789" s="1" t="s">
        <v>71</v>
      </c>
      <c r="J789" s="1">
        <v>0</v>
      </c>
      <c r="K789" t="s">
        <v>248</v>
      </c>
      <c r="L789" s="1" t="s">
        <v>191</v>
      </c>
      <c r="M789" s="1" t="s">
        <v>162</v>
      </c>
      <c r="N789">
        <v>13</v>
      </c>
      <c r="O789">
        <v>0</v>
      </c>
      <c r="P789">
        <v>0</v>
      </c>
      <c r="Q789">
        <v>0</v>
      </c>
      <c r="W789" t="s">
        <v>1010</v>
      </c>
      <c r="X789">
        <v>0</v>
      </c>
      <c r="AB789" t="str">
        <f>Special[[#This Row],[服装]]&amp;Special[[#This Row],[名前]]&amp;Special[[#This Row],[レアリティ]]</f>
        <v>水着2角名倫太郎ICONIC</v>
      </c>
      <c r="AC789">
        <f>IF((A788&amp;L788&amp;M788)&lt;&gt;(Special[[#This Row],[No]]&amp;L789&amp;M789),1,IF(Special[[#This Row],[追加属性]]="",1,0))</f>
        <v>1</v>
      </c>
    </row>
    <row r="790" spans="1:29" x14ac:dyDescent="0.25">
      <c r="A790">
        <f>VLOOKUP(Special[[#This Row],[No用]],SetNo[[No.用]:[vlookup 用]],2,FALSE)</f>
        <v>328</v>
      </c>
      <c r="B790">
        <f>IF(ROW()=2,1,IF(A789&lt;&gt;Special[[#This Row],[No]],1,IF(Special[[#This Row],[枝番用]]=0,B789,B789+1)))</f>
        <v>2</v>
      </c>
      <c r="C790">
        <f>IF(ROW()=2,1,IF(Special[[#This Row],[枝番用]]=1,1,C789+1))</f>
        <v>1</v>
      </c>
      <c r="D790" s="1" t="s">
        <v>953</v>
      </c>
      <c r="E790" s="1" t="s">
        <v>188</v>
      </c>
      <c r="F790" s="1" t="s">
        <v>73</v>
      </c>
      <c r="G790" s="1" t="s">
        <v>82</v>
      </c>
      <c r="H790" s="1" t="s">
        <v>185</v>
      </c>
      <c r="I790" s="1" t="s">
        <v>71</v>
      </c>
      <c r="J790">
        <v>1</v>
      </c>
      <c r="K790" t="s">
        <v>248</v>
      </c>
      <c r="L790" s="1" t="s">
        <v>955</v>
      </c>
      <c r="M790" s="1" t="s">
        <v>162</v>
      </c>
      <c r="N790">
        <v>13</v>
      </c>
      <c r="O790">
        <v>0</v>
      </c>
      <c r="P790">
        <v>0</v>
      </c>
      <c r="Q790">
        <v>0</v>
      </c>
      <c r="S790">
        <v>6.94</v>
      </c>
      <c r="T790">
        <v>42.22</v>
      </c>
      <c r="W790" s="1" t="s">
        <v>843</v>
      </c>
      <c r="X790">
        <v>1</v>
      </c>
      <c r="AB790" t="str">
        <f>Special[[#This Row],[服装]]&amp;Special[[#This Row],[名前]]&amp;Special[[#This Row],[レアリティ]]</f>
        <v>水着2角名倫太郎ICONIC</v>
      </c>
      <c r="AC790">
        <f>IF((A789&amp;L789&amp;M789)&lt;&gt;(Special[[#This Row],[No]]&amp;L790&amp;M790),1,IF(Special[[#This Row],[追加属性]]="",1,0))</f>
        <v>1</v>
      </c>
    </row>
    <row r="791" spans="1:29" x14ac:dyDescent="0.25">
      <c r="A791">
        <f>VLOOKUP(Special[[#This Row],[No用]],SetNo[[No.用]:[vlookup 用]],2,FALSE)</f>
        <v>328</v>
      </c>
      <c r="B791">
        <f>IF(ROW()=2,1,IF(A790&lt;&gt;Special[[#This Row],[No]],1,IF(Special[[#This Row],[枝番用]]=0,B790,B790+1)))</f>
        <v>3</v>
      </c>
      <c r="C791">
        <f>IF(ROW()=2,1,IF(Special[[#This Row],[枝番用]]=1,1,C790+1))</f>
        <v>1</v>
      </c>
      <c r="D791" s="1" t="s">
        <v>953</v>
      </c>
      <c r="E791" s="1" t="s">
        <v>188</v>
      </c>
      <c r="F791" s="1" t="s">
        <v>73</v>
      </c>
      <c r="G791" s="1" t="s">
        <v>82</v>
      </c>
      <c r="H791" s="1" t="s">
        <v>185</v>
      </c>
      <c r="I791" s="1" t="s">
        <v>71</v>
      </c>
      <c r="J791">
        <v>1</v>
      </c>
      <c r="K791" t="s">
        <v>248</v>
      </c>
      <c r="L791" s="1" t="s">
        <v>850</v>
      </c>
      <c r="M791" s="1" t="s">
        <v>224</v>
      </c>
      <c r="N791">
        <v>44</v>
      </c>
      <c r="O791">
        <v>0</v>
      </c>
      <c r="P791">
        <v>54</v>
      </c>
      <c r="Q791">
        <v>0</v>
      </c>
      <c r="S791">
        <v>4.2</v>
      </c>
      <c r="T791">
        <v>25.76</v>
      </c>
      <c r="U791">
        <v>5.8</v>
      </c>
      <c r="V791">
        <v>35.200000000000003</v>
      </c>
      <c r="W791" s="1" t="s">
        <v>921</v>
      </c>
      <c r="X791">
        <v>2</v>
      </c>
      <c r="Z791" s="1" t="s">
        <v>956</v>
      </c>
      <c r="AA791" s="1" t="s">
        <v>1443</v>
      </c>
      <c r="AB791" t="str">
        <f>Special[[#This Row],[服装]]&amp;Special[[#This Row],[名前]]&amp;Special[[#This Row],[レアリティ]]</f>
        <v>水着2角名倫太郎ICONIC</v>
      </c>
      <c r="AC791">
        <f>IF((A790&amp;L790&amp;M790)&lt;&gt;(Special[[#This Row],[No]]&amp;L791&amp;M791),1,IF(Special[[#This Row],[追加属性]]="",1,0))</f>
        <v>1</v>
      </c>
    </row>
    <row r="792" spans="1:29" x14ac:dyDescent="0.25">
      <c r="A792">
        <f>VLOOKUP(Special[[#This Row],[No用]],SetNo[[No.用]:[vlookup 用]],2,FALSE)</f>
        <v>329</v>
      </c>
      <c r="B792">
        <f>IF(ROW()=2,1,IF(A791&lt;&gt;Special[[#This Row],[No]],1,IF(Special[[#This Row],[枝番用]]=0,B791,B791+1)))</f>
        <v>1</v>
      </c>
      <c r="C792">
        <f>IF(ROW()=2,1,IF(Special[[#This Row],[枝番用]]=1,1,C791+1))</f>
        <v>1</v>
      </c>
      <c r="D792" s="1" t="s">
        <v>149</v>
      </c>
      <c r="E792" s="1" t="s">
        <v>188</v>
      </c>
      <c r="F792" s="1" t="s">
        <v>90</v>
      </c>
      <c r="G792" s="1" t="s">
        <v>82</v>
      </c>
      <c r="H792" s="1" t="s">
        <v>185</v>
      </c>
      <c r="I792" s="1" t="s">
        <v>71</v>
      </c>
      <c r="J792" s="1">
        <v>0</v>
      </c>
      <c r="K792" t="s">
        <v>248</v>
      </c>
      <c r="L792" s="1" t="s">
        <v>191</v>
      </c>
      <c r="M792" s="1" t="s">
        <v>162</v>
      </c>
      <c r="N792">
        <v>13</v>
      </c>
      <c r="O792">
        <v>0</v>
      </c>
      <c r="P792">
        <v>0</v>
      </c>
      <c r="Q792">
        <v>0</v>
      </c>
      <c r="W792" t="s">
        <v>1010</v>
      </c>
      <c r="X792">
        <v>0</v>
      </c>
      <c r="Z792" s="1"/>
      <c r="AA792" s="1"/>
      <c r="AB792" t="str">
        <f>Special[[#This Row],[服装]]&amp;Special[[#This Row],[名前]]&amp;Special[[#This Row],[レアリティ]]</f>
        <v>制服角名倫太郎ICONIC</v>
      </c>
      <c r="AC792">
        <f>IF((A791&amp;L791&amp;M791)&lt;&gt;(Special[[#This Row],[No]]&amp;L792&amp;M792),1,IF(Special[[#This Row],[追加属性]]="",1,0))</f>
        <v>1</v>
      </c>
    </row>
    <row r="793" spans="1:29" x14ac:dyDescent="0.25">
      <c r="A793">
        <f>VLOOKUP(Special[[#This Row],[No用]],SetNo[[No.用]:[vlookup 用]],2,FALSE)</f>
        <v>329</v>
      </c>
      <c r="B793">
        <f>IF(ROW()=2,1,IF(A792&lt;&gt;Special[[#This Row],[No]],1,IF(Special[[#This Row],[枝番用]]=0,B792,B792+1)))</f>
        <v>2</v>
      </c>
      <c r="C793">
        <f>IF(ROW()=2,1,IF(Special[[#This Row],[枝番用]]=1,1,C792+1))</f>
        <v>1</v>
      </c>
      <c r="D793" s="1" t="s">
        <v>149</v>
      </c>
      <c r="E793" s="1" t="s">
        <v>188</v>
      </c>
      <c r="F793" s="1" t="s">
        <v>90</v>
      </c>
      <c r="G793" s="1" t="s">
        <v>82</v>
      </c>
      <c r="H793" s="1" t="s">
        <v>185</v>
      </c>
      <c r="I793" s="1" t="s">
        <v>71</v>
      </c>
      <c r="J793">
        <v>1</v>
      </c>
      <c r="K793" t="s">
        <v>248</v>
      </c>
      <c r="L793" s="1" t="s">
        <v>180</v>
      </c>
      <c r="M793" s="1" t="s">
        <v>178</v>
      </c>
      <c r="N793">
        <v>16</v>
      </c>
      <c r="O793">
        <v>0</v>
      </c>
      <c r="P793">
        <v>0</v>
      </c>
      <c r="Q793">
        <v>0</v>
      </c>
      <c r="S793">
        <v>3.35</v>
      </c>
      <c r="T793">
        <v>20.010000000000002</v>
      </c>
      <c r="U793">
        <v>0</v>
      </c>
      <c r="V793">
        <v>0</v>
      </c>
      <c r="W793" s="1" t="s">
        <v>918</v>
      </c>
      <c r="X793">
        <v>1</v>
      </c>
      <c r="Z793" s="1"/>
      <c r="AA793" s="1"/>
      <c r="AB793" t="str">
        <f>Special[[#This Row],[服装]]&amp;Special[[#This Row],[名前]]&amp;Special[[#This Row],[レアリティ]]</f>
        <v>制服角名倫太郎ICONIC</v>
      </c>
      <c r="AC793">
        <f>IF((A792&amp;L792&amp;M792)&lt;&gt;(Special[[#This Row],[No]]&amp;L793&amp;M793),1,IF(Special[[#This Row],[追加属性]]="",1,0))</f>
        <v>1</v>
      </c>
    </row>
    <row r="794" spans="1:29" x14ac:dyDescent="0.25">
      <c r="A794">
        <f>VLOOKUP(Special[[#This Row],[No用]],SetNo[[No.用]:[vlookup 用]],2,FALSE)</f>
        <v>329</v>
      </c>
      <c r="B794">
        <f>IF(ROW()=2,1,IF(A793&lt;&gt;Special[[#This Row],[No]],1,IF(Special[[#This Row],[枝番用]]=0,B793,B793+1)))</f>
        <v>3</v>
      </c>
      <c r="C794">
        <f>IF(ROW()=2,1,IF(Special[[#This Row],[枝番用]]=1,1,C793+1))</f>
        <v>1</v>
      </c>
      <c r="D794" s="1" t="s">
        <v>149</v>
      </c>
      <c r="E794" s="1" t="s">
        <v>188</v>
      </c>
      <c r="F794" s="1" t="s">
        <v>90</v>
      </c>
      <c r="G794" s="1" t="s">
        <v>82</v>
      </c>
      <c r="H794" s="1" t="s">
        <v>185</v>
      </c>
      <c r="I794" s="1" t="s">
        <v>71</v>
      </c>
      <c r="J794">
        <v>1</v>
      </c>
      <c r="K794" t="s">
        <v>248</v>
      </c>
      <c r="L794" s="1" t="s">
        <v>180</v>
      </c>
      <c r="M794" s="1" t="s">
        <v>224</v>
      </c>
      <c r="N794">
        <v>44</v>
      </c>
      <c r="O794">
        <v>0</v>
      </c>
      <c r="P794">
        <v>54</v>
      </c>
      <c r="Q794">
        <v>0</v>
      </c>
      <c r="S794">
        <v>3.35</v>
      </c>
      <c r="T794">
        <v>20.010000000000002</v>
      </c>
      <c r="U794">
        <v>5</v>
      </c>
      <c r="V794">
        <v>30.48</v>
      </c>
      <c r="W794" s="1" t="s">
        <v>918</v>
      </c>
      <c r="X794">
        <v>1</v>
      </c>
      <c r="AA794" s="1" t="s">
        <v>1171</v>
      </c>
      <c r="AB794" t="str">
        <f>Special[[#This Row],[服装]]&amp;Special[[#This Row],[名前]]&amp;Special[[#This Row],[レアリティ]]</f>
        <v>制服角名倫太郎ICONIC</v>
      </c>
      <c r="AC794">
        <f>IF((A793&amp;L793&amp;M793)&lt;&gt;(Special[[#This Row],[No]]&amp;L794&amp;M794),1,IF(Special[[#This Row],[追加属性]]="",1,0))</f>
        <v>1</v>
      </c>
    </row>
    <row r="795" spans="1:29" x14ac:dyDescent="0.25">
      <c r="A795">
        <f>VLOOKUP(Special[[#This Row],[No用]],SetNo[[No.用]:[vlookup 用]],2,FALSE)</f>
        <v>329</v>
      </c>
      <c r="B795">
        <f>IF(ROW()=2,1,IF(A794&lt;&gt;Special[[#This Row],[No]],1,IF(Special[[#This Row],[枝番用]]=0,B794,B794+1)))</f>
        <v>3</v>
      </c>
      <c r="C795">
        <f>IF(ROW()=2,1,IF(Special[[#This Row],[枝番用]]=1,1,C794+1))</f>
        <v>2</v>
      </c>
      <c r="D795" s="1" t="s">
        <v>149</v>
      </c>
      <c r="E795" s="1" t="s">
        <v>188</v>
      </c>
      <c r="F795" s="1" t="s">
        <v>90</v>
      </c>
      <c r="G795" s="1" t="s">
        <v>82</v>
      </c>
      <c r="H795" s="1" t="s">
        <v>185</v>
      </c>
      <c r="I795" s="1" t="s">
        <v>71</v>
      </c>
      <c r="J795">
        <v>1</v>
      </c>
      <c r="K795" t="s">
        <v>248</v>
      </c>
      <c r="L795" s="1" t="s">
        <v>180</v>
      </c>
      <c r="M795" s="1" t="s">
        <v>224</v>
      </c>
      <c r="N795">
        <v>44</v>
      </c>
      <c r="O795">
        <v>0</v>
      </c>
      <c r="P795">
        <v>54</v>
      </c>
      <c r="Q795">
        <v>0</v>
      </c>
      <c r="R795" s="1" t="s">
        <v>706</v>
      </c>
      <c r="S795">
        <v>3.35</v>
      </c>
      <c r="T795">
        <v>20.010000000000002</v>
      </c>
      <c r="U795">
        <v>5</v>
      </c>
      <c r="V795">
        <v>30.48</v>
      </c>
      <c r="W795" s="1" t="s">
        <v>865</v>
      </c>
      <c r="X795">
        <v>1</v>
      </c>
      <c r="Z795" s="1"/>
      <c r="AA795" s="1" t="s">
        <v>1171</v>
      </c>
      <c r="AB795" t="str">
        <f>Special[[#This Row],[服装]]&amp;Special[[#This Row],[名前]]&amp;Special[[#This Row],[レアリティ]]</f>
        <v>制服角名倫太郎ICONIC</v>
      </c>
      <c r="AC795">
        <f>IF((A794&amp;L794&amp;M794)&lt;&gt;(Special[[#This Row],[No]]&amp;L795&amp;M795),1,IF(Special[[#This Row],[追加属性]]="",1,0))</f>
        <v>0</v>
      </c>
    </row>
    <row r="796" spans="1:29" x14ac:dyDescent="0.25">
      <c r="A796">
        <f>VLOOKUP(Special[[#This Row],[No用]],SetNo[[No.用]:[vlookup 用]],2,FALSE)</f>
        <v>330</v>
      </c>
      <c r="B796">
        <f>IF(ROW()=2,1,IF(A795&lt;&gt;Special[[#This Row],[No]],1,IF(Special[[#This Row],[枝番用]]=0,B795,B795+1)))</f>
        <v>1</v>
      </c>
      <c r="C796">
        <f>IF(ROW()=2,1,IF(Special[[#This Row],[枝番用]]=1,1,C795+1))</f>
        <v>1</v>
      </c>
      <c r="D796" s="1" t="s">
        <v>1364</v>
      </c>
      <c r="E796" s="1" t="s">
        <v>188</v>
      </c>
      <c r="F796" s="1" t="s">
        <v>77</v>
      </c>
      <c r="G796" s="1" t="s">
        <v>82</v>
      </c>
      <c r="H796" s="1" t="s">
        <v>185</v>
      </c>
      <c r="I796" s="1" t="s">
        <v>71</v>
      </c>
      <c r="J796" s="1">
        <v>0</v>
      </c>
      <c r="K796" t="s">
        <v>248</v>
      </c>
      <c r="L796" s="1" t="s">
        <v>191</v>
      </c>
      <c r="M796" s="1" t="s">
        <v>162</v>
      </c>
      <c r="N796">
        <v>13</v>
      </c>
      <c r="O796">
        <v>0</v>
      </c>
      <c r="P796">
        <v>0</v>
      </c>
      <c r="Q796">
        <v>0</v>
      </c>
      <c r="W796" t="s">
        <v>1010</v>
      </c>
      <c r="X796">
        <v>0</v>
      </c>
      <c r="Z796" s="1"/>
      <c r="AA796" s="1"/>
      <c r="AB796" t="str">
        <f>Special[[#This Row],[服装]]&amp;Special[[#This Row],[名前]]&amp;Special[[#This Row],[レアリティ]]</f>
        <v>寝正月角名倫太郎ICONIC</v>
      </c>
      <c r="AC796">
        <f>IF((A795&amp;L795&amp;M795)&lt;&gt;(Special[[#This Row],[No]]&amp;L796&amp;M796),1,IF(Special[[#This Row],[追加属性]]="",1,0))</f>
        <v>1</v>
      </c>
    </row>
    <row r="797" spans="1:29" x14ac:dyDescent="0.25">
      <c r="A797">
        <f>VLOOKUP(Special[[#This Row],[No用]],SetNo[[No.用]:[vlookup 用]],2,FALSE)</f>
        <v>330</v>
      </c>
      <c r="B797">
        <f>IF(ROW()=2,1,IF(A796&lt;&gt;Special[[#This Row],[No]],1,IF(Special[[#This Row],[枝番用]]=0,B796,B796+1)))</f>
        <v>2</v>
      </c>
      <c r="C797">
        <f>IF(ROW()=2,1,IF(Special[[#This Row],[枝番用]]=1,1,C796+1))</f>
        <v>1</v>
      </c>
      <c r="D797" s="1" t="s">
        <v>1364</v>
      </c>
      <c r="E797" s="1" t="s">
        <v>188</v>
      </c>
      <c r="F797" s="1" t="s">
        <v>77</v>
      </c>
      <c r="G797" s="1" t="s">
        <v>82</v>
      </c>
      <c r="H797" s="1" t="s">
        <v>185</v>
      </c>
      <c r="I797" s="1" t="s">
        <v>71</v>
      </c>
      <c r="J797" s="1">
        <v>1</v>
      </c>
      <c r="K797" t="s">
        <v>248</v>
      </c>
      <c r="L797" s="1" t="s">
        <v>955</v>
      </c>
      <c r="M797" s="1" t="s">
        <v>178</v>
      </c>
      <c r="N797">
        <v>16</v>
      </c>
      <c r="O797">
        <v>0</v>
      </c>
      <c r="P797">
        <v>0</v>
      </c>
      <c r="Q797">
        <v>0</v>
      </c>
      <c r="R797" s="1"/>
      <c r="S797">
        <v>9.26</v>
      </c>
      <c r="T797">
        <v>56.3</v>
      </c>
      <c r="U797">
        <v>0</v>
      </c>
      <c r="V797">
        <v>0</v>
      </c>
      <c r="W797" s="1" t="s">
        <v>843</v>
      </c>
      <c r="X797">
        <v>1</v>
      </c>
      <c r="Z797" s="1"/>
      <c r="AA797" s="1"/>
      <c r="AB797" t="str">
        <f>Special[[#This Row],[服装]]&amp;Special[[#This Row],[名前]]&amp;Special[[#This Row],[レアリティ]]</f>
        <v>寝正月角名倫太郎ICONIC</v>
      </c>
      <c r="AC797">
        <f>IF((A796&amp;L796&amp;M796)&lt;&gt;(Special[[#This Row],[No]]&amp;L797&amp;M797),1,IF(Special[[#This Row],[追加属性]]="",1,0))</f>
        <v>1</v>
      </c>
    </row>
    <row r="798" spans="1:29" x14ac:dyDescent="0.25">
      <c r="A798">
        <f>VLOOKUP(Special[[#This Row],[No用]],SetNo[[No.用]:[vlookup 用]],2,FALSE)</f>
        <v>331</v>
      </c>
      <c r="B798">
        <f>IF(ROW()=2,1,IF(A797&lt;&gt;Special[[#This Row],[No]],1,IF(Special[[#This Row],[枝番用]]=0,B797,B797+1)))</f>
        <v>1</v>
      </c>
      <c r="C798">
        <f>IF(ROW()=2,1,IF(Special[[#This Row],[枝番用]]=1,1,C797+1))</f>
        <v>1</v>
      </c>
      <c r="D798" s="1" t="s">
        <v>1502</v>
      </c>
      <c r="E798" s="1" t="s">
        <v>188</v>
      </c>
      <c r="F798" s="1" t="s">
        <v>73</v>
      </c>
      <c r="G798" s="1" t="s">
        <v>82</v>
      </c>
      <c r="H798" s="1" t="s">
        <v>185</v>
      </c>
      <c r="I798" s="1" t="s">
        <v>71</v>
      </c>
      <c r="J798" s="1">
        <v>0</v>
      </c>
      <c r="K798" t="s">
        <v>248</v>
      </c>
      <c r="L798" s="1" t="s">
        <v>191</v>
      </c>
      <c r="M798" s="1" t="s">
        <v>162</v>
      </c>
      <c r="N798">
        <v>13</v>
      </c>
      <c r="O798">
        <v>0</v>
      </c>
      <c r="P798">
        <v>0</v>
      </c>
      <c r="Q798">
        <v>0</v>
      </c>
      <c r="W798" t="s">
        <v>1010</v>
      </c>
      <c r="X798">
        <v>0</v>
      </c>
      <c r="Z798" s="1"/>
      <c r="AA798" s="1"/>
      <c r="AB798" t="str">
        <f>Special[[#This Row],[服装]]&amp;Special[[#This Row],[名前]]&amp;Special[[#This Row],[レアリティ]]</f>
        <v>3周年角名倫太郎ICONIC</v>
      </c>
      <c r="AC798">
        <f>IF((A797&amp;L797&amp;M797)&lt;&gt;(Special[[#This Row],[No]]&amp;L798&amp;M798),1,IF(Special[[#This Row],[追加属性]]="",1,0))</f>
        <v>1</v>
      </c>
    </row>
    <row r="799" spans="1:29" x14ac:dyDescent="0.25">
      <c r="A799">
        <f>VLOOKUP(Special[[#This Row],[No用]],SetNo[[No.用]:[vlookup 用]],2,FALSE)</f>
        <v>331</v>
      </c>
      <c r="B799">
        <f>IF(ROW()=2,1,IF(A798&lt;&gt;Special[[#This Row],[No]],1,IF(Special[[#This Row],[枝番用]]=0,B798,B798+1)))</f>
        <v>2</v>
      </c>
      <c r="C799">
        <f>IF(ROW()=2,1,IF(Special[[#This Row],[枝番用]]=1,1,C798+1))</f>
        <v>1</v>
      </c>
      <c r="D799" s="1" t="s">
        <v>1502</v>
      </c>
      <c r="E799" s="1" t="s">
        <v>188</v>
      </c>
      <c r="F799" s="1" t="s">
        <v>73</v>
      </c>
      <c r="G799" s="1" t="s">
        <v>82</v>
      </c>
      <c r="H799" s="1" t="s">
        <v>185</v>
      </c>
      <c r="I799" s="1" t="s">
        <v>71</v>
      </c>
      <c r="J799" s="1">
        <v>1</v>
      </c>
      <c r="K799" t="s">
        <v>248</v>
      </c>
      <c r="L799" s="1" t="s">
        <v>180</v>
      </c>
      <c r="M799" s="1" t="s">
        <v>178</v>
      </c>
      <c r="N799">
        <v>16</v>
      </c>
      <c r="O799">
        <v>0</v>
      </c>
      <c r="P799">
        <v>0</v>
      </c>
      <c r="Q799">
        <v>0</v>
      </c>
      <c r="R799" s="1"/>
      <c r="S799">
        <v>3.35</v>
      </c>
      <c r="T799">
        <v>20.010000000000002</v>
      </c>
      <c r="W799" s="1" t="s">
        <v>918</v>
      </c>
      <c r="X799">
        <v>1</v>
      </c>
      <c r="Z799" s="1"/>
      <c r="AA799" s="1"/>
      <c r="AB799" t="str">
        <f>Special[[#This Row],[服装]]&amp;Special[[#This Row],[名前]]&amp;Special[[#This Row],[レアリティ]]</f>
        <v>3周年角名倫太郎ICONIC</v>
      </c>
      <c r="AC799">
        <f>IF((A798&amp;L798&amp;M798)&lt;&gt;(Special[[#This Row],[No]]&amp;L799&amp;M799),1,IF(Special[[#This Row],[追加属性]]="",1,0))</f>
        <v>1</v>
      </c>
    </row>
    <row r="800" spans="1:29" x14ac:dyDescent="0.25">
      <c r="A800">
        <f>VLOOKUP(Special[[#This Row],[No用]],SetNo[[No.用]:[vlookup 用]],2,FALSE)</f>
        <v>332</v>
      </c>
      <c r="B800">
        <f>IF(ROW()=2,1,IF(A799&lt;&gt;Special[[#This Row],[No]],1,IF(Special[[#This Row],[枝番用]]=0,B799,B799+1)))</f>
        <v>1</v>
      </c>
      <c r="C800">
        <f>IF(ROW()=2,1,IF(Special[[#This Row],[枝番用]]=1,1,C799+1))</f>
        <v>1</v>
      </c>
      <c r="D800" t="s">
        <v>108</v>
      </c>
      <c r="E800" t="s">
        <v>189</v>
      </c>
      <c r="F800" t="s">
        <v>77</v>
      </c>
      <c r="G800" t="s">
        <v>78</v>
      </c>
      <c r="H800" t="s">
        <v>185</v>
      </c>
      <c r="I800" t="s">
        <v>71</v>
      </c>
      <c r="J800" s="1">
        <v>0</v>
      </c>
      <c r="K800" t="s">
        <v>248</v>
      </c>
      <c r="L800" s="1" t="s">
        <v>191</v>
      </c>
      <c r="M800" s="1" t="s">
        <v>162</v>
      </c>
      <c r="N800">
        <v>13</v>
      </c>
      <c r="O800">
        <v>0</v>
      </c>
      <c r="P800">
        <v>0</v>
      </c>
      <c r="Q800">
        <v>0</v>
      </c>
      <c r="W800" t="s">
        <v>1010</v>
      </c>
      <c r="X800">
        <v>0</v>
      </c>
      <c r="AB800" t="str">
        <f>Special[[#This Row],[服装]]&amp;Special[[#This Row],[名前]]&amp;Special[[#This Row],[レアリティ]]</f>
        <v>ユニフォーム北信介ICONIC</v>
      </c>
      <c r="AC800">
        <f>IF((A795&amp;L795&amp;M795)&lt;&gt;(Special[[#This Row],[No]]&amp;L800&amp;M800),1,IF(Special[[#This Row],[追加属性]]="",1,0))</f>
        <v>1</v>
      </c>
    </row>
    <row r="801" spans="1:29" x14ac:dyDescent="0.25">
      <c r="A801">
        <f>VLOOKUP(Special[[#This Row],[No用]],SetNo[[No.用]:[vlookup 用]],2,FALSE)</f>
        <v>332</v>
      </c>
      <c r="B801">
        <f>IF(ROW()=2,1,IF(A800&lt;&gt;Special[[#This Row],[No]],1,IF(Special[[#This Row],[枝番用]]=0,B800,B800+1)))</f>
        <v>2</v>
      </c>
      <c r="C801">
        <f>IF(ROW()=2,1,IF(Special[[#This Row],[枝番用]]=1,1,C800+1))</f>
        <v>1</v>
      </c>
      <c r="D801" t="s">
        <v>108</v>
      </c>
      <c r="E801" t="s">
        <v>189</v>
      </c>
      <c r="F801" t="s">
        <v>77</v>
      </c>
      <c r="G801" t="s">
        <v>78</v>
      </c>
      <c r="H801" t="s">
        <v>185</v>
      </c>
      <c r="I801" t="s">
        <v>71</v>
      </c>
      <c r="J801">
        <v>1</v>
      </c>
      <c r="K801" t="s">
        <v>248</v>
      </c>
      <c r="L801" s="1" t="s">
        <v>1014</v>
      </c>
      <c r="M801" s="1" t="s">
        <v>224</v>
      </c>
      <c r="N801">
        <v>47</v>
      </c>
      <c r="O801">
        <v>0</v>
      </c>
      <c r="P801">
        <v>57</v>
      </c>
      <c r="Q801">
        <v>0</v>
      </c>
      <c r="S801">
        <v>20</v>
      </c>
      <c r="T801">
        <v>79.78</v>
      </c>
      <c r="U801">
        <v>22.5</v>
      </c>
      <c r="V801">
        <v>89.14</v>
      </c>
      <c r="W801" t="s">
        <v>993</v>
      </c>
      <c r="X801">
        <v>0</v>
      </c>
      <c r="AB801" t="str">
        <f>Special[[#This Row],[服装]]&amp;Special[[#This Row],[名前]]&amp;Special[[#This Row],[レアリティ]]</f>
        <v>ユニフォーム北信介ICONIC</v>
      </c>
      <c r="AC801">
        <f>IF((A800&amp;L800&amp;M800)&lt;&gt;(Special[[#This Row],[No]]&amp;L801&amp;M801),1,IF(Special[[#This Row],[追加属性]]="",1,0))</f>
        <v>1</v>
      </c>
    </row>
    <row r="802" spans="1:29" x14ac:dyDescent="0.25">
      <c r="A802">
        <f>VLOOKUP(Special[[#This Row],[No用]],SetNo[[No.用]:[vlookup 用]],2,FALSE)</f>
        <v>333</v>
      </c>
      <c r="B802">
        <f>IF(ROW()=2,1,IF(A801&lt;&gt;Special[[#This Row],[No]],1,IF(Special[[#This Row],[枝番用]]=0,B801,B801+1)))</f>
        <v>1</v>
      </c>
      <c r="C802">
        <f>IF(ROW()=2,1,IF(Special[[#This Row],[枝番用]]=1,1,C801+1))</f>
        <v>1</v>
      </c>
      <c r="D802" s="1" t="s">
        <v>585</v>
      </c>
      <c r="E802" t="s">
        <v>189</v>
      </c>
      <c r="F802" s="1" t="s">
        <v>73</v>
      </c>
      <c r="G802" t="s">
        <v>78</v>
      </c>
      <c r="H802" t="s">
        <v>185</v>
      </c>
      <c r="I802" t="s">
        <v>71</v>
      </c>
      <c r="J802" s="1">
        <v>0</v>
      </c>
      <c r="K802" t="s">
        <v>248</v>
      </c>
      <c r="L802" s="1" t="s">
        <v>191</v>
      </c>
      <c r="M802" s="1" t="s">
        <v>162</v>
      </c>
      <c r="N802">
        <v>13</v>
      </c>
      <c r="O802">
        <v>0</v>
      </c>
      <c r="P802">
        <v>0</v>
      </c>
      <c r="Q802">
        <v>0</v>
      </c>
      <c r="W802" t="s">
        <v>1010</v>
      </c>
      <c r="X802">
        <v>0</v>
      </c>
      <c r="AB802" t="str">
        <f>Special[[#This Row],[服装]]&amp;Special[[#This Row],[名前]]&amp;Special[[#This Row],[レアリティ]]</f>
        <v>Xmas北信介ICONIC</v>
      </c>
      <c r="AC802">
        <f>IF((A801&amp;L801&amp;M801)&lt;&gt;(Special[[#This Row],[No]]&amp;L802&amp;M802),1,IF(Special[[#This Row],[追加属性]]="",1,0))</f>
        <v>1</v>
      </c>
    </row>
    <row r="803" spans="1:29" x14ac:dyDescent="0.25">
      <c r="A803">
        <f>VLOOKUP(Special[[#This Row],[No用]],SetNo[[No.用]:[vlookup 用]],2,FALSE)</f>
        <v>333</v>
      </c>
      <c r="B803">
        <f>IF(ROW()=2,1,IF(A802&lt;&gt;Special[[#This Row],[No]],1,IF(Special[[#This Row],[枝番用]]=0,B802,B802+1)))</f>
        <v>2</v>
      </c>
      <c r="C803">
        <f>IF(ROW()=2,1,IF(Special[[#This Row],[枝番用]]=1,1,C802+1))</f>
        <v>1</v>
      </c>
      <c r="D803" s="1" t="s">
        <v>585</v>
      </c>
      <c r="E803" t="s">
        <v>189</v>
      </c>
      <c r="F803" s="1" t="s">
        <v>73</v>
      </c>
      <c r="G803" t="s">
        <v>78</v>
      </c>
      <c r="H803" t="s">
        <v>185</v>
      </c>
      <c r="I803" t="s">
        <v>71</v>
      </c>
      <c r="J803">
        <v>1</v>
      </c>
      <c r="K803" t="s">
        <v>248</v>
      </c>
      <c r="L803" s="1" t="s">
        <v>180</v>
      </c>
      <c r="M803" s="1" t="s">
        <v>173</v>
      </c>
      <c r="N803">
        <v>13</v>
      </c>
      <c r="O803">
        <v>0</v>
      </c>
      <c r="P803">
        <v>0</v>
      </c>
      <c r="Q803">
        <v>0</v>
      </c>
      <c r="S803">
        <v>4.2</v>
      </c>
      <c r="T803">
        <v>25.76</v>
      </c>
      <c r="W803" s="1" t="s">
        <v>918</v>
      </c>
      <c r="X803">
        <v>1</v>
      </c>
      <c r="AB803" t="str">
        <f>Special[[#This Row],[服装]]&amp;Special[[#This Row],[名前]]&amp;Special[[#This Row],[レアリティ]]</f>
        <v>Xmas北信介ICONIC</v>
      </c>
      <c r="AC803">
        <f>IF((A802&amp;L802&amp;M802)&lt;&gt;(Special[[#This Row],[No]]&amp;L803&amp;M803),1,IF(Special[[#This Row],[追加属性]]="",1,0))</f>
        <v>1</v>
      </c>
    </row>
    <row r="804" spans="1:29" x14ac:dyDescent="0.25">
      <c r="A804">
        <f>VLOOKUP(Special[[#This Row],[No用]],SetNo[[No.用]:[vlookup 用]],2,FALSE)</f>
        <v>334</v>
      </c>
      <c r="B804">
        <f>IF(ROW()=2,1,IF(A803&lt;&gt;Special[[#This Row],[No]],1,IF(Special[[#This Row],[枝番用]]=0,B803,B803+1)))</f>
        <v>1</v>
      </c>
      <c r="C804">
        <f>IF(ROW()=2,1,IF(Special[[#This Row],[枝番用]]=1,1,C803+1))</f>
        <v>1</v>
      </c>
      <c r="D804" s="1" t="s">
        <v>727</v>
      </c>
      <c r="E804" s="1" t="s">
        <v>189</v>
      </c>
      <c r="F804" s="1" t="s">
        <v>90</v>
      </c>
      <c r="G804" s="1" t="s">
        <v>78</v>
      </c>
      <c r="H804" s="1" t="s">
        <v>185</v>
      </c>
      <c r="I804" s="1" t="s">
        <v>71</v>
      </c>
      <c r="J804" s="1">
        <v>0</v>
      </c>
      <c r="K804" t="s">
        <v>248</v>
      </c>
      <c r="L804" s="1" t="s">
        <v>191</v>
      </c>
      <c r="M804" s="1" t="s">
        <v>162</v>
      </c>
      <c r="N804">
        <v>13</v>
      </c>
      <c r="O804">
        <v>0</v>
      </c>
      <c r="P804">
        <v>0</v>
      </c>
      <c r="Q804">
        <v>0</v>
      </c>
      <c r="W804" t="s">
        <v>1010</v>
      </c>
      <c r="X804">
        <v>0</v>
      </c>
      <c r="AB804" t="str">
        <f>Special[[#This Row],[服装]]&amp;Special[[#This Row],[名前]]&amp;Special[[#This Row],[レアリティ]]</f>
        <v>スパイ北信介ICONIC</v>
      </c>
      <c r="AC804">
        <f>IF((A803&amp;L803&amp;M803)&lt;&gt;(Special[[#This Row],[No]]&amp;L804&amp;M804),1,IF(Special[[#This Row],[追加属性]]="",1,0))</f>
        <v>1</v>
      </c>
    </row>
    <row r="805" spans="1:29" x14ac:dyDescent="0.25">
      <c r="A805">
        <f>VLOOKUP(Special[[#This Row],[No用]],SetNo[[No.用]:[vlookup 用]],2,FALSE)</f>
        <v>334</v>
      </c>
      <c r="B805">
        <f>IF(ROW()=2,1,IF(A804&lt;&gt;Special[[#This Row],[No]],1,IF(Special[[#This Row],[枝番用]]=0,B804,B804+1)))</f>
        <v>2</v>
      </c>
      <c r="C805">
        <f>IF(ROW()=2,1,IF(Special[[#This Row],[枝番用]]=1,1,C804+1))</f>
        <v>1</v>
      </c>
      <c r="D805" s="1" t="s">
        <v>727</v>
      </c>
      <c r="E805" s="1" t="s">
        <v>189</v>
      </c>
      <c r="F805" s="1" t="s">
        <v>90</v>
      </c>
      <c r="G805" s="1" t="s">
        <v>78</v>
      </c>
      <c r="H805" s="1" t="s">
        <v>185</v>
      </c>
      <c r="I805" s="1" t="s">
        <v>71</v>
      </c>
      <c r="J805">
        <v>1</v>
      </c>
      <c r="K805" t="s">
        <v>248</v>
      </c>
      <c r="L805" s="1" t="s">
        <v>180</v>
      </c>
      <c r="M805" s="1" t="s">
        <v>173</v>
      </c>
      <c r="N805">
        <v>13</v>
      </c>
      <c r="O805">
        <v>0</v>
      </c>
      <c r="P805">
        <v>0</v>
      </c>
      <c r="Q805">
        <v>0</v>
      </c>
      <c r="S805">
        <v>4.2</v>
      </c>
      <c r="T805">
        <v>25.76</v>
      </c>
      <c r="W805" s="1" t="s">
        <v>918</v>
      </c>
      <c r="X805">
        <v>1</v>
      </c>
      <c r="AB805" t="str">
        <f>Special[[#This Row],[服装]]&amp;Special[[#This Row],[名前]]&amp;Special[[#This Row],[レアリティ]]</f>
        <v>スパイ北信介ICONIC</v>
      </c>
      <c r="AC805">
        <f>IF((A804&amp;L804&amp;M804)&lt;&gt;(Special[[#This Row],[No]]&amp;L805&amp;M805),1,IF(Special[[#This Row],[追加属性]]="",1,0))</f>
        <v>1</v>
      </c>
    </row>
    <row r="806" spans="1:29" x14ac:dyDescent="0.25">
      <c r="A806">
        <f>VLOOKUP(Special[[#This Row],[No用]],SetNo[[No.用]:[vlookup 用]],2,FALSE)</f>
        <v>334</v>
      </c>
      <c r="B806">
        <f>IF(ROW()=2,1,IF(A805&lt;&gt;Special[[#This Row],[No]],1,IF(Special[[#This Row],[枝番用]]=0,B805,B805+1)))</f>
        <v>3</v>
      </c>
      <c r="C806">
        <f>IF(ROW()=2,1,IF(Special[[#This Row],[枝番用]]=1,1,C805+1))</f>
        <v>1</v>
      </c>
      <c r="D806" s="1" t="s">
        <v>727</v>
      </c>
      <c r="E806" s="1" t="s">
        <v>189</v>
      </c>
      <c r="F806" s="1" t="s">
        <v>90</v>
      </c>
      <c r="G806" s="1" t="s">
        <v>78</v>
      </c>
      <c r="H806" s="1" t="s">
        <v>185</v>
      </c>
      <c r="I806" s="1" t="s">
        <v>71</v>
      </c>
      <c r="J806">
        <v>1</v>
      </c>
      <c r="K806" t="s">
        <v>248</v>
      </c>
      <c r="L806" s="1" t="s">
        <v>180</v>
      </c>
      <c r="M806" s="1" t="s">
        <v>224</v>
      </c>
      <c r="N806">
        <v>44</v>
      </c>
      <c r="O806">
        <v>0</v>
      </c>
      <c r="P806">
        <v>54</v>
      </c>
      <c r="Q806">
        <v>0</v>
      </c>
      <c r="R806" s="1"/>
      <c r="S806">
        <v>3.35</v>
      </c>
      <c r="T806">
        <v>20.010000000000002</v>
      </c>
      <c r="U806">
        <v>5</v>
      </c>
      <c r="V806">
        <v>30.48</v>
      </c>
      <c r="W806" s="1" t="s">
        <v>899</v>
      </c>
      <c r="X806">
        <v>2</v>
      </c>
      <c r="Y806" s="1" t="s">
        <v>186</v>
      </c>
      <c r="Z806" s="1" t="s">
        <v>900</v>
      </c>
      <c r="AA806" s="1" t="s">
        <v>1501</v>
      </c>
      <c r="AB806" t="str">
        <f>Special[[#This Row],[服装]]&amp;Special[[#This Row],[名前]]&amp;Special[[#This Row],[レアリティ]]</f>
        <v>スパイ北信介ICONIC</v>
      </c>
      <c r="AC806">
        <f>IF((A805&amp;L805&amp;M805)&lt;&gt;(Special[[#This Row],[No]]&amp;L806&amp;M806),1,IF(Special[[#This Row],[追加属性]]="",1,0))</f>
        <v>1</v>
      </c>
    </row>
    <row r="807" spans="1:29" x14ac:dyDescent="0.25">
      <c r="A807">
        <f>VLOOKUP(Special[[#This Row],[No用]],SetNo[[No.用]:[vlookup 用]],2,FALSE)</f>
        <v>334</v>
      </c>
      <c r="B807">
        <f>IF(ROW()=2,1,IF(A806&lt;&gt;Special[[#This Row],[No]],1,IF(Special[[#This Row],[枝番用]]=0,B806,B806+1)))</f>
        <v>3</v>
      </c>
      <c r="C807">
        <f>IF(ROW()=2,1,IF(Special[[#This Row],[枝番用]]=1,1,C806+1))</f>
        <v>2</v>
      </c>
      <c r="D807" s="1" t="s">
        <v>727</v>
      </c>
      <c r="E807" s="1" t="s">
        <v>189</v>
      </c>
      <c r="F807" s="1" t="s">
        <v>90</v>
      </c>
      <c r="G807" s="1" t="s">
        <v>78</v>
      </c>
      <c r="H807" s="1" t="s">
        <v>185</v>
      </c>
      <c r="I807" s="1" t="s">
        <v>71</v>
      </c>
      <c r="J807">
        <v>1</v>
      </c>
      <c r="K807" t="s">
        <v>248</v>
      </c>
      <c r="L807" s="1" t="s">
        <v>180</v>
      </c>
      <c r="M807" s="1" t="s">
        <v>224</v>
      </c>
      <c r="N807">
        <v>44</v>
      </c>
      <c r="O807">
        <v>0</v>
      </c>
      <c r="P807">
        <v>54</v>
      </c>
      <c r="Q807">
        <v>0</v>
      </c>
      <c r="R807" s="1" t="s">
        <v>706</v>
      </c>
      <c r="S807">
        <v>3.35</v>
      </c>
      <c r="T807">
        <v>33.729999999999997</v>
      </c>
      <c r="U807">
        <v>5</v>
      </c>
      <c r="V807">
        <v>50.08</v>
      </c>
      <c r="W807" s="1" t="s">
        <v>975</v>
      </c>
      <c r="X807">
        <v>2</v>
      </c>
      <c r="Y807" s="1" t="s">
        <v>186</v>
      </c>
      <c r="Z807" s="1" t="s">
        <v>900</v>
      </c>
      <c r="AA807" s="1" t="s">
        <v>1501</v>
      </c>
      <c r="AB807" t="str">
        <f>Special[[#This Row],[服装]]&amp;Special[[#This Row],[名前]]&amp;Special[[#This Row],[レアリティ]]</f>
        <v>スパイ北信介ICONIC</v>
      </c>
      <c r="AC807">
        <f>IF((A806&amp;L806&amp;M806)&lt;&gt;(Special[[#This Row],[No]]&amp;L807&amp;M807),1,IF(Special[[#This Row],[追加属性]]="",1,0))</f>
        <v>0</v>
      </c>
    </row>
    <row r="808" spans="1:29" x14ac:dyDescent="0.25">
      <c r="A808">
        <f>VLOOKUP(Special[[#This Row],[No用]],SetNo[[No.用]:[vlookup 用]],2,FALSE)</f>
        <v>335</v>
      </c>
      <c r="B808">
        <f>IF(ROW()=2,1,IF(A807&lt;&gt;Special[[#This Row],[No]],1,IF(Special[[#This Row],[枝番用]]=0,B807,B807+1)))</f>
        <v>1</v>
      </c>
      <c r="C808">
        <f>IF(ROW()=2,1,IF(Special[[#This Row],[枝番用]]=1,1,C807+1))</f>
        <v>1</v>
      </c>
      <c r="D808" s="1" t="s">
        <v>815</v>
      </c>
      <c r="E808" s="1" t="s">
        <v>189</v>
      </c>
      <c r="F808" s="1" t="s">
        <v>77</v>
      </c>
      <c r="G808" s="1" t="s">
        <v>78</v>
      </c>
      <c r="H808" s="1" t="s">
        <v>185</v>
      </c>
      <c r="I808" s="1" t="s">
        <v>71</v>
      </c>
      <c r="J808" s="1">
        <v>0</v>
      </c>
      <c r="K808" t="s">
        <v>248</v>
      </c>
      <c r="L808" s="1" t="s">
        <v>191</v>
      </c>
      <c r="M808" s="1" t="s">
        <v>162</v>
      </c>
      <c r="N808">
        <v>13</v>
      </c>
      <c r="O808">
        <v>0</v>
      </c>
      <c r="P808">
        <v>0</v>
      </c>
      <c r="Q808">
        <v>0</v>
      </c>
      <c r="W808" t="s">
        <v>1010</v>
      </c>
      <c r="X808">
        <v>0</v>
      </c>
      <c r="AB808" t="str">
        <f>Special[[#This Row],[服装]]&amp;Special[[#This Row],[名前]]&amp;Special[[#This Row],[レアリティ]]</f>
        <v>新年2北信介ICONIC</v>
      </c>
      <c r="AC808">
        <f>IF((A807&amp;L807&amp;M807)&lt;&gt;(Special[[#This Row],[No]]&amp;L808&amp;M808),1,IF(Special[[#This Row],[追加属性]]="",1,0))</f>
        <v>1</v>
      </c>
    </row>
    <row r="809" spans="1:29" x14ac:dyDescent="0.25">
      <c r="A809">
        <f>VLOOKUP(Special[[#This Row],[No用]],SetNo[[No.用]:[vlookup 用]],2,FALSE)</f>
        <v>335</v>
      </c>
      <c r="B809">
        <f>IF(ROW()=2,1,IF(A808&lt;&gt;Special[[#This Row],[No]],1,IF(Special[[#This Row],[枝番用]]=0,B808,B808+1)))</f>
        <v>2</v>
      </c>
      <c r="C809">
        <f>IF(ROW()=2,1,IF(Special[[#This Row],[枝番用]]=1,1,C808+1))</f>
        <v>1</v>
      </c>
      <c r="D809" s="1" t="s">
        <v>815</v>
      </c>
      <c r="E809" s="1" t="s">
        <v>189</v>
      </c>
      <c r="F809" s="1" t="s">
        <v>77</v>
      </c>
      <c r="G809" s="1" t="s">
        <v>78</v>
      </c>
      <c r="H809" s="1" t="s">
        <v>185</v>
      </c>
      <c r="I809" s="1" t="s">
        <v>71</v>
      </c>
      <c r="J809">
        <v>1</v>
      </c>
      <c r="K809" t="s">
        <v>248</v>
      </c>
      <c r="L809" s="1" t="s">
        <v>586</v>
      </c>
      <c r="M809" s="1" t="s">
        <v>224</v>
      </c>
      <c r="N809">
        <v>44</v>
      </c>
      <c r="O809">
        <v>0</v>
      </c>
      <c r="P809">
        <v>54</v>
      </c>
      <c r="Q809">
        <v>0</v>
      </c>
      <c r="S809">
        <v>5</v>
      </c>
      <c r="T809">
        <v>30.48</v>
      </c>
      <c r="U809">
        <v>6.65</v>
      </c>
      <c r="V809">
        <v>40.950000000000003</v>
      </c>
      <c r="W809" s="1" t="s">
        <v>984</v>
      </c>
      <c r="X809">
        <v>2</v>
      </c>
      <c r="Y809" s="1" t="s">
        <v>816</v>
      </c>
      <c r="Z809" s="1" t="s">
        <v>983</v>
      </c>
      <c r="AA809" s="1" t="s">
        <v>1499</v>
      </c>
      <c r="AB809" t="str">
        <f>Special[[#This Row],[服装]]&amp;Special[[#This Row],[名前]]&amp;Special[[#This Row],[レアリティ]]</f>
        <v>新年2北信介ICONIC</v>
      </c>
      <c r="AC809">
        <f>IF((A808&amp;L808&amp;M808)&lt;&gt;(Special[[#This Row],[No]]&amp;L809&amp;M809),1,IF(Special[[#This Row],[追加属性]]="",1,0))</f>
        <v>1</v>
      </c>
    </row>
    <row r="810" spans="1:29" x14ac:dyDescent="0.25">
      <c r="A810">
        <f>VLOOKUP(Special[[#This Row],[No用]],SetNo[[No.用]:[vlookup 用]],2,FALSE)</f>
        <v>336</v>
      </c>
      <c r="B810">
        <f>IF(ROW()=2,1,IF(A809&lt;&gt;Special[[#This Row],[No]],1,IF(Special[[#This Row],[枝番用]]=0,B809,B809+1)))</f>
        <v>1</v>
      </c>
      <c r="C810">
        <f>IF(ROW()=2,1,IF(Special[[#This Row],[枝番用]]=1,1,C809+1))</f>
        <v>1</v>
      </c>
      <c r="D810" s="1" t="s">
        <v>928</v>
      </c>
      <c r="E810" s="1" t="s">
        <v>189</v>
      </c>
      <c r="F810" s="1" t="s">
        <v>73</v>
      </c>
      <c r="G810" s="1" t="s">
        <v>78</v>
      </c>
      <c r="H810" s="1" t="s">
        <v>185</v>
      </c>
      <c r="I810" s="1" t="s">
        <v>71</v>
      </c>
      <c r="J810" s="1">
        <v>0</v>
      </c>
      <c r="K810" t="s">
        <v>248</v>
      </c>
      <c r="L810" s="1" t="s">
        <v>191</v>
      </c>
      <c r="M810" s="1" t="s">
        <v>162</v>
      </c>
      <c r="N810">
        <v>13</v>
      </c>
      <c r="O810">
        <v>0</v>
      </c>
      <c r="P810">
        <v>0</v>
      </c>
      <c r="Q810">
        <v>0</v>
      </c>
      <c r="W810" t="s">
        <v>1010</v>
      </c>
      <c r="X810">
        <v>0</v>
      </c>
      <c r="Y810" s="1"/>
      <c r="AB810" t="str">
        <f>Special[[#This Row],[服装]]&amp;Special[[#This Row],[名前]]&amp;Special[[#This Row],[レアリティ]]</f>
        <v>職業体験2北信介ICONIC</v>
      </c>
      <c r="AC810">
        <f>IF((A809&amp;L809&amp;M809)&lt;&gt;(Special[[#This Row],[No]]&amp;L810&amp;M810),1,IF(Special[[#This Row],[追加属性]]="",1,0))</f>
        <v>1</v>
      </c>
    </row>
    <row r="811" spans="1:29" x14ac:dyDescent="0.25">
      <c r="A811">
        <f>VLOOKUP(Special[[#This Row],[No用]],SetNo[[No.用]:[vlookup 用]],2,FALSE)</f>
        <v>336</v>
      </c>
      <c r="B811">
        <f>IF(ROW()=2,1,IF(A810&lt;&gt;Special[[#This Row],[No]],1,IF(Special[[#This Row],[枝番用]]=0,B810,B810+1)))</f>
        <v>2</v>
      </c>
      <c r="C811">
        <f>IF(ROW()=2,1,IF(Special[[#This Row],[枝番用]]=1,1,C810+1))</f>
        <v>1</v>
      </c>
      <c r="D811" s="1" t="s">
        <v>928</v>
      </c>
      <c r="E811" s="1" t="s">
        <v>189</v>
      </c>
      <c r="F811" s="1" t="s">
        <v>73</v>
      </c>
      <c r="G811" s="1" t="s">
        <v>78</v>
      </c>
      <c r="H811" s="1" t="s">
        <v>185</v>
      </c>
      <c r="I811" s="1" t="s">
        <v>71</v>
      </c>
      <c r="J811">
        <v>1</v>
      </c>
      <c r="K811" t="s">
        <v>248</v>
      </c>
      <c r="L811" s="1" t="s">
        <v>180</v>
      </c>
      <c r="M811" s="1" t="s">
        <v>162</v>
      </c>
      <c r="N811">
        <v>13</v>
      </c>
      <c r="O811">
        <v>0</v>
      </c>
      <c r="P811">
        <v>0</v>
      </c>
      <c r="Q811">
        <v>0</v>
      </c>
      <c r="S811">
        <v>2.5</v>
      </c>
      <c r="T811">
        <v>15.24</v>
      </c>
      <c r="U811">
        <v>0</v>
      </c>
      <c r="V811">
        <v>0</v>
      </c>
      <c r="W811" s="1" t="s">
        <v>918</v>
      </c>
      <c r="X811">
        <v>1</v>
      </c>
      <c r="Y811" s="1"/>
      <c r="AB811" t="str">
        <f>Special[[#This Row],[服装]]&amp;Special[[#This Row],[名前]]&amp;Special[[#This Row],[レアリティ]]</f>
        <v>職業体験2北信介ICONIC</v>
      </c>
      <c r="AC811">
        <f>IF((A810&amp;L810&amp;M810)&lt;&gt;(Special[[#This Row],[No]]&amp;L811&amp;M811),1,IF(Special[[#This Row],[追加属性]]="",1,0))</f>
        <v>1</v>
      </c>
    </row>
    <row r="812" spans="1:29" x14ac:dyDescent="0.25">
      <c r="A812">
        <f>VLOOKUP(Special[[#This Row],[No用]],SetNo[[No.用]:[vlookup 用]],2,FALSE)</f>
        <v>336</v>
      </c>
      <c r="B812">
        <f>IF(ROW()=2,1,IF(A811&lt;&gt;Special[[#This Row],[No]],1,IF(Special[[#This Row],[枝番用]]=0,B811,B811+1)))</f>
        <v>3</v>
      </c>
      <c r="C812">
        <f>IF(ROW()=2,1,IF(Special[[#This Row],[枝番用]]=1,1,C811+1))</f>
        <v>1</v>
      </c>
      <c r="D812" s="1" t="s">
        <v>928</v>
      </c>
      <c r="E812" s="1" t="s">
        <v>189</v>
      </c>
      <c r="F812" s="1" t="s">
        <v>73</v>
      </c>
      <c r="G812" s="1" t="s">
        <v>78</v>
      </c>
      <c r="H812" s="1" t="s">
        <v>185</v>
      </c>
      <c r="I812" s="1" t="s">
        <v>71</v>
      </c>
      <c r="J812">
        <v>1</v>
      </c>
      <c r="K812" t="s">
        <v>248</v>
      </c>
      <c r="L812" s="1" t="s">
        <v>180</v>
      </c>
      <c r="M812" s="1" t="s">
        <v>224</v>
      </c>
      <c r="N812">
        <v>44</v>
      </c>
      <c r="O812">
        <v>0</v>
      </c>
      <c r="P812">
        <v>54</v>
      </c>
      <c r="Q812">
        <v>0</v>
      </c>
      <c r="S812">
        <v>5</v>
      </c>
      <c r="T812">
        <v>30.48</v>
      </c>
      <c r="U812">
        <v>6.65</v>
      </c>
      <c r="V812">
        <v>40.950000000000003</v>
      </c>
      <c r="W812" s="1" t="s">
        <v>982</v>
      </c>
      <c r="X812">
        <v>2</v>
      </c>
      <c r="Y812" s="1" t="s">
        <v>936</v>
      </c>
      <c r="Z812" s="1" t="s">
        <v>937</v>
      </c>
      <c r="AA812" s="1" t="s">
        <v>1499</v>
      </c>
      <c r="AB812" t="str">
        <f>Special[[#This Row],[服装]]&amp;Special[[#This Row],[名前]]&amp;Special[[#This Row],[レアリティ]]</f>
        <v>職業体験2北信介ICONIC</v>
      </c>
      <c r="AC812">
        <f>IF((A811&amp;L811&amp;M811)&lt;&gt;(Special[[#This Row],[No]]&amp;L812&amp;M812),1,IF(Special[[#This Row],[追加属性]]="",1,0))</f>
        <v>1</v>
      </c>
    </row>
    <row r="813" spans="1:29" x14ac:dyDescent="0.25">
      <c r="A813">
        <f>VLOOKUP(Special[[#This Row],[No用]],SetNo[[No.用]:[vlookup 用]],2,FALSE)</f>
        <v>337</v>
      </c>
      <c r="B813">
        <f>IF(ROW()=2,1,IF(A812&lt;&gt;Special[[#This Row],[No]],1,IF(Special[[#This Row],[枝番用]]=0,B812,B812+1)))</f>
        <v>1</v>
      </c>
      <c r="C813">
        <f>IF(ROW()=2,1,IF(Special[[#This Row],[枝番用]]=1,1,C812+1))</f>
        <v>1</v>
      </c>
      <c r="D813" s="1" t="s">
        <v>149</v>
      </c>
      <c r="E813" s="1" t="s">
        <v>189</v>
      </c>
      <c r="F813" s="1" t="s">
        <v>90</v>
      </c>
      <c r="G813" s="1" t="s">
        <v>78</v>
      </c>
      <c r="H813" s="1" t="s">
        <v>185</v>
      </c>
      <c r="I813" s="1" t="s">
        <v>71</v>
      </c>
      <c r="J813" s="1">
        <v>0</v>
      </c>
      <c r="K813" t="s">
        <v>248</v>
      </c>
      <c r="L813" s="1" t="s">
        <v>191</v>
      </c>
      <c r="M813" s="1" t="s">
        <v>162</v>
      </c>
      <c r="N813">
        <v>13</v>
      </c>
      <c r="O813">
        <v>0</v>
      </c>
      <c r="P813">
        <v>0</v>
      </c>
      <c r="Q813">
        <v>0</v>
      </c>
      <c r="W813" t="s">
        <v>1010</v>
      </c>
      <c r="X813">
        <v>0</v>
      </c>
      <c r="Y813" s="1"/>
      <c r="Z813" s="1"/>
      <c r="AA813" s="1"/>
      <c r="AB813" t="str">
        <f>Special[[#This Row],[服装]]&amp;Special[[#This Row],[名前]]&amp;Special[[#This Row],[レアリティ]]</f>
        <v>制服北信介ICONIC</v>
      </c>
      <c r="AC813">
        <f>IF((A812&amp;L812&amp;M812)&lt;&gt;(Special[[#This Row],[No]]&amp;L813&amp;M813),1,IF(Special[[#This Row],[追加属性]]="",1,0))</f>
        <v>1</v>
      </c>
    </row>
    <row r="814" spans="1:29" x14ac:dyDescent="0.25">
      <c r="A814">
        <f>VLOOKUP(Special[[#This Row],[No用]],SetNo[[No.用]:[vlookup 用]],2,FALSE)</f>
        <v>337</v>
      </c>
      <c r="B814">
        <f>IF(ROW()=2,1,IF(A813&lt;&gt;Special[[#This Row],[No]],1,IF(Special[[#This Row],[枝番用]]=0,B813,B813+1)))</f>
        <v>2</v>
      </c>
      <c r="C814">
        <f>IF(ROW()=2,1,IF(Special[[#This Row],[枝番用]]=1,1,C813+1))</f>
        <v>1</v>
      </c>
      <c r="D814" s="1" t="s">
        <v>149</v>
      </c>
      <c r="E814" s="1" t="s">
        <v>189</v>
      </c>
      <c r="F814" s="1" t="s">
        <v>90</v>
      </c>
      <c r="G814" s="1" t="s">
        <v>78</v>
      </c>
      <c r="H814" s="1" t="s">
        <v>185</v>
      </c>
      <c r="I814" s="1" t="s">
        <v>71</v>
      </c>
      <c r="J814">
        <v>1</v>
      </c>
      <c r="K814" t="s">
        <v>248</v>
      </c>
      <c r="L814" s="1" t="s">
        <v>180</v>
      </c>
      <c r="M814" s="1" t="s">
        <v>173</v>
      </c>
      <c r="N814">
        <v>13</v>
      </c>
      <c r="O814">
        <v>0</v>
      </c>
      <c r="P814">
        <v>0</v>
      </c>
      <c r="Q814">
        <v>0</v>
      </c>
      <c r="S814">
        <v>4.2</v>
      </c>
      <c r="T814">
        <v>25.76</v>
      </c>
      <c r="W814" s="1" t="s">
        <v>918</v>
      </c>
      <c r="X814">
        <v>1</v>
      </c>
      <c r="Y814" s="1"/>
      <c r="Z814" s="1"/>
      <c r="AA814" s="1"/>
      <c r="AB814" t="str">
        <f>Special[[#This Row],[服装]]&amp;Special[[#This Row],[名前]]&amp;Special[[#This Row],[レアリティ]]</f>
        <v>制服北信介ICONIC</v>
      </c>
      <c r="AC814">
        <f>IF((A813&amp;L813&amp;M813)&lt;&gt;(Special[[#This Row],[No]]&amp;L814&amp;M814),1,IF(Special[[#This Row],[追加属性]]="",1,0))</f>
        <v>1</v>
      </c>
    </row>
    <row r="815" spans="1:29" x14ac:dyDescent="0.25">
      <c r="A815">
        <f>VLOOKUP(Special[[#This Row],[No用]],SetNo[[No.用]:[vlookup 用]],2,FALSE)</f>
        <v>337</v>
      </c>
      <c r="B815">
        <f>IF(ROW()=2,1,IF(A814&lt;&gt;Special[[#This Row],[No]],1,IF(Special[[#This Row],[枝番用]]=0,B814,B814+1)))</f>
        <v>3</v>
      </c>
      <c r="C815">
        <f>IF(ROW()=2,1,IF(Special[[#This Row],[枝番用]]=1,1,C814+1))</f>
        <v>1</v>
      </c>
      <c r="D815" s="1" t="s">
        <v>149</v>
      </c>
      <c r="E815" s="1" t="s">
        <v>189</v>
      </c>
      <c r="F815" s="1" t="s">
        <v>90</v>
      </c>
      <c r="G815" s="1" t="s">
        <v>78</v>
      </c>
      <c r="H815" s="1" t="s">
        <v>185</v>
      </c>
      <c r="I815" s="1" t="s">
        <v>71</v>
      </c>
      <c r="J815">
        <v>1</v>
      </c>
      <c r="K815" t="s">
        <v>248</v>
      </c>
      <c r="L815" s="1" t="s">
        <v>765</v>
      </c>
      <c r="M815" s="1" t="s">
        <v>224</v>
      </c>
      <c r="N815">
        <v>44</v>
      </c>
      <c r="O815">
        <v>0</v>
      </c>
      <c r="P815">
        <v>54</v>
      </c>
      <c r="Q815">
        <v>0</v>
      </c>
      <c r="S815">
        <v>2.5</v>
      </c>
      <c r="T815">
        <v>15.24</v>
      </c>
      <c r="U815">
        <v>3.35</v>
      </c>
      <c r="V815">
        <v>20.010000000000002</v>
      </c>
      <c r="W815" s="1" t="s">
        <v>851</v>
      </c>
      <c r="X815">
        <v>1</v>
      </c>
      <c r="Y815" s="1"/>
      <c r="Z815" s="1" t="s">
        <v>1168</v>
      </c>
      <c r="AA815" s="1" t="s">
        <v>1169</v>
      </c>
      <c r="AB815" t="str">
        <f>Special[[#This Row],[服装]]&amp;Special[[#This Row],[名前]]&amp;Special[[#This Row],[レアリティ]]</f>
        <v>制服北信介ICONIC</v>
      </c>
      <c r="AC815">
        <f>IF((A814&amp;L814&amp;M814)&lt;&gt;(Special[[#This Row],[No]]&amp;L815&amp;M815),1,IF(Special[[#This Row],[追加属性]]="",1,0))</f>
        <v>1</v>
      </c>
    </row>
    <row r="816" spans="1:29" x14ac:dyDescent="0.25">
      <c r="A816">
        <f>VLOOKUP(Special[[#This Row],[No用]],SetNo[[No.用]:[vlookup 用]],2,FALSE)</f>
        <v>337</v>
      </c>
      <c r="B816">
        <f>IF(ROW()=2,1,IF(A815&lt;&gt;Special[[#This Row],[No]],1,IF(Special[[#This Row],[枝番用]]=0,B815,B815+1)))</f>
        <v>3</v>
      </c>
      <c r="C816">
        <f>IF(ROW()=2,1,IF(Special[[#This Row],[枝番用]]=1,1,C815+1))</f>
        <v>2</v>
      </c>
      <c r="D816" s="1" t="s">
        <v>149</v>
      </c>
      <c r="E816" s="1" t="s">
        <v>189</v>
      </c>
      <c r="F816" s="1" t="s">
        <v>90</v>
      </c>
      <c r="G816" s="1" t="s">
        <v>78</v>
      </c>
      <c r="H816" s="1" t="s">
        <v>185</v>
      </c>
      <c r="I816" s="1" t="s">
        <v>71</v>
      </c>
      <c r="J816">
        <v>1</v>
      </c>
      <c r="K816" t="s">
        <v>248</v>
      </c>
      <c r="L816" s="1" t="s">
        <v>765</v>
      </c>
      <c r="M816" s="1" t="s">
        <v>224</v>
      </c>
      <c r="N816">
        <v>44</v>
      </c>
      <c r="O816">
        <v>0</v>
      </c>
      <c r="P816">
        <v>54</v>
      </c>
      <c r="Q816">
        <v>0</v>
      </c>
      <c r="R816" s="1" t="s">
        <v>850</v>
      </c>
      <c r="S816">
        <v>2.5</v>
      </c>
      <c r="T816">
        <v>15.24</v>
      </c>
      <c r="U816">
        <v>3.35</v>
      </c>
      <c r="V816">
        <v>20.010000000000002</v>
      </c>
      <c r="W816" s="1" t="s">
        <v>849</v>
      </c>
      <c r="X816">
        <v>1</v>
      </c>
      <c r="Y816" s="1"/>
      <c r="Z816" s="1" t="s">
        <v>1168</v>
      </c>
      <c r="AA816" s="1" t="s">
        <v>1169</v>
      </c>
      <c r="AB816" t="str">
        <f>Special[[#This Row],[服装]]&amp;Special[[#This Row],[名前]]&amp;Special[[#This Row],[レアリティ]]</f>
        <v>制服北信介ICONIC</v>
      </c>
      <c r="AC816">
        <f>IF((A815&amp;L815&amp;M815)&lt;&gt;(Special[[#This Row],[No]]&amp;L816&amp;M816),1,IF(Special[[#This Row],[追加属性]]="",1,0))</f>
        <v>0</v>
      </c>
    </row>
    <row r="817" spans="1:29" x14ac:dyDescent="0.25">
      <c r="A817">
        <f>VLOOKUP(Special[[#This Row],[No用]],SetNo[[No.用]:[vlookup 用]],2,FALSE)</f>
        <v>338</v>
      </c>
      <c r="B817">
        <f>IF(ROW()=2,1,IF(A816&lt;&gt;Special[[#This Row],[No]],1,IF(Special[[#This Row],[枝番用]]=0,B816,B816+1)))</f>
        <v>1</v>
      </c>
      <c r="C817">
        <f>IF(ROW()=2,1,IF(Special[[#This Row],[枝番用]]=1,1,C816+1))</f>
        <v>1</v>
      </c>
      <c r="D817" s="1" t="s">
        <v>1446</v>
      </c>
      <c r="E817" s="1" t="s">
        <v>189</v>
      </c>
      <c r="F817" s="1" t="s">
        <v>77</v>
      </c>
      <c r="G817" s="1" t="s">
        <v>78</v>
      </c>
      <c r="H817" s="1" t="s">
        <v>185</v>
      </c>
      <c r="I817" s="1" t="s">
        <v>71</v>
      </c>
      <c r="J817" s="1">
        <v>0</v>
      </c>
      <c r="K817" t="s">
        <v>248</v>
      </c>
      <c r="L817" s="1" t="s">
        <v>191</v>
      </c>
      <c r="M817" s="1" t="s">
        <v>162</v>
      </c>
      <c r="N817">
        <v>13</v>
      </c>
      <c r="O817">
        <v>0</v>
      </c>
      <c r="P817">
        <v>0</v>
      </c>
      <c r="Q817">
        <v>0</v>
      </c>
      <c r="W817" t="s">
        <v>1010</v>
      </c>
      <c r="X817">
        <v>0</v>
      </c>
      <c r="Y817" s="1"/>
      <c r="Z817" s="1"/>
      <c r="AA817" s="1"/>
      <c r="AB817" t="str">
        <f>Special[[#This Row],[服装]]&amp;Special[[#This Row],[名前]]&amp;Special[[#This Row],[レアリティ]]</f>
        <v>和装体験北信介ICONIC</v>
      </c>
      <c r="AC817">
        <f>IF((A816&amp;L816&amp;M816)&lt;&gt;(Special[[#This Row],[No]]&amp;L817&amp;M817),1,IF(Special[[#This Row],[追加属性]]="",1,0))</f>
        <v>1</v>
      </c>
    </row>
    <row r="818" spans="1:29" x14ac:dyDescent="0.25">
      <c r="A818">
        <f>VLOOKUP(Special[[#This Row],[No用]],SetNo[[No.用]:[vlookup 用]],2,FALSE)</f>
        <v>338</v>
      </c>
      <c r="B818">
        <f>IF(ROW()=2,1,IF(A817&lt;&gt;Special[[#This Row],[No]],1,IF(Special[[#This Row],[枝番用]]=0,B817,B817+1)))</f>
        <v>2</v>
      </c>
      <c r="C818">
        <f>IF(ROW()=2,1,IF(Special[[#This Row],[枝番用]]=1,1,C817+1))</f>
        <v>1</v>
      </c>
      <c r="D818" s="1" t="s">
        <v>1446</v>
      </c>
      <c r="E818" s="1" t="s">
        <v>189</v>
      </c>
      <c r="F818" s="1" t="s">
        <v>77</v>
      </c>
      <c r="G818" s="1" t="s">
        <v>78</v>
      </c>
      <c r="H818" s="1" t="s">
        <v>185</v>
      </c>
      <c r="I818" s="1" t="s">
        <v>71</v>
      </c>
      <c r="J818">
        <v>1</v>
      </c>
      <c r="K818" t="s">
        <v>248</v>
      </c>
      <c r="L818" s="1" t="s">
        <v>955</v>
      </c>
      <c r="M818" s="1" t="s">
        <v>173</v>
      </c>
      <c r="N818">
        <v>19</v>
      </c>
      <c r="O818">
        <v>0</v>
      </c>
      <c r="P818">
        <v>0</v>
      </c>
      <c r="Q818">
        <v>0</v>
      </c>
      <c r="R818" s="1"/>
      <c r="S818">
        <v>11.49</v>
      </c>
      <c r="T818">
        <v>70.290000000000006</v>
      </c>
      <c r="U818">
        <v>0</v>
      </c>
      <c r="V818">
        <v>0</v>
      </c>
      <c r="W818" s="1" t="s">
        <v>843</v>
      </c>
      <c r="X818">
        <v>1</v>
      </c>
      <c r="Y818" s="1"/>
      <c r="Z818" s="1"/>
      <c r="AA818" s="1"/>
      <c r="AB818" t="str">
        <f>Special[[#This Row],[服装]]&amp;Special[[#This Row],[名前]]&amp;Special[[#This Row],[レアリティ]]</f>
        <v>和装体験北信介ICONIC</v>
      </c>
      <c r="AC818">
        <f>IF((A817&amp;L817&amp;M817)&lt;&gt;(Special[[#This Row],[No]]&amp;L818&amp;M818),1,IF(Special[[#This Row],[追加属性]]="",1,0))</f>
        <v>1</v>
      </c>
    </row>
    <row r="819" spans="1:29" x14ac:dyDescent="0.25">
      <c r="A819">
        <f>VLOOKUP(Special[[#This Row],[No用]],SetNo[[No.用]:[vlookup 用]],2,FALSE)</f>
        <v>338</v>
      </c>
      <c r="B819">
        <f>IF(ROW()=2,1,IF(A818&lt;&gt;Special[[#This Row],[No]],1,IF(Special[[#This Row],[枝番用]]=0,B818,B818+1)))</f>
        <v>3</v>
      </c>
      <c r="C819">
        <f>IF(ROW()=2,1,IF(Special[[#This Row],[枝番用]]=1,1,C818+1))</f>
        <v>1</v>
      </c>
      <c r="D819" s="1" t="s">
        <v>1446</v>
      </c>
      <c r="E819" s="1" t="s">
        <v>189</v>
      </c>
      <c r="F819" s="1" t="s">
        <v>77</v>
      </c>
      <c r="G819" s="1" t="s">
        <v>78</v>
      </c>
      <c r="H819" s="1" t="s">
        <v>185</v>
      </c>
      <c r="I819" s="1" t="s">
        <v>71</v>
      </c>
      <c r="J819">
        <v>1</v>
      </c>
      <c r="K819" t="s">
        <v>248</v>
      </c>
      <c r="L819" s="1" t="s">
        <v>765</v>
      </c>
      <c r="M819" s="1" t="s">
        <v>224</v>
      </c>
      <c r="N819">
        <v>45</v>
      </c>
      <c r="O819">
        <v>0</v>
      </c>
      <c r="P819">
        <v>55</v>
      </c>
      <c r="Q819">
        <v>0</v>
      </c>
      <c r="R819" s="1"/>
      <c r="S819">
        <v>4.2</v>
      </c>
      <c r="T819">
        <v>25.76</v>
      </c>
      <c r="U819">
        <v>5.8</v>
      </c>
      <c r="V819">
        <v>35.200000000000003</v>
      </c>
      <c r="W819" s="1" t="s">
        <v>1497</v>
      </c>
      <c r="X819">
        <v>1</v>
      </c>
      <c r="Y819" s="1"/>
      <c r="Z819" s="1"/>
      <c r="AA819" s="1" t="s">
        <v>1498</v>
      </c>
      <c r="AB819" t="str">
        <f>Special[[#This Row],[服装]]&amp;Special[[#This Row],[名前]]&amp;Special[[#This Row],[レアリティ]]</f>
        <v>和装体験北信介ICONIC</v>
      </c>
      <c r="AC819">
        <f>IF((A818&amp;L818&amp;M818)&lt;&gt;(Special[[#This Row],[No]]&amp;L819&amp;M819),1,IF(Special[[#This Row],[追加属性]]="",1,0))</f>
        <v>1</v>
      </c>
    </row>
    <row r="820" spans="1:29" x14ac:dyDescent="0.25">
      <c r="A820">
        <f>VLOOKUP(Special[[#This Row],[No用]],SetNo[[No.用]:[vlookup 用]],2,FALSE)</f>
        <v>338</v>
      </c>
      <c r="B820">
        <f>IF(ROW()=2,1,IF(A819&lt;&gt;Special[[#This Row],[No]],1,IF(Special[[#This Row],[枝番用]]=0,B819,B819+1)))</f>
        <v>3</v>
      </c>
      <c r="C820">
        <f>IF(ROW()=2,1,IF(Special[[#This Row],[枝番用]]=1,1,C819+1))</f>
        <v>2</v>
      </c>
      <c r="D820" s="1" t="s">
        <v>1446</v>
      </c>
      <c r="E820" s="1" t="s">
        <v>189</v>
      </c>
      <c r="F820" s="1" t="s">
        <v>77</v>
      </c>
      <c r="G820" s="1" t="s">
        <v>78</v>
      </c>
      <c r="H820" s="1" t="s">
        <v>185</v>
      </c>
      <c r="I820" s="1" t="s">
        <v>71</v>
      </c>
      <c r="J820">
        <v>1</v>
      </c>
      <c r="K820" t="s">
        <v>248</v>
      </c>
      <c r="L820" s="1" t="s">
        <v>765</v>
      </c>
      <c r="M820" s="1" t="s">
        <v>224</v>
      </c>
      <c r="N820">
        <v>45</v>
      </c>
      <c r="O820">
        <v>0</v>
      </c>
      <c r="P820">
        <v>55</v>
      </c>
      <c r="Q820">
        <v>0</v>
      </c>
      <c r="R820" s="1" t="s">
        <v>185</v>
      </c>
      <c r="S820">
        <v>9.1999999999999993</v>
      </c>
      <c r="T820">
        <v>30.76</v>
      </c>
      <c r="U820">
        <v>10.8</v>
      </c>
      <c r="V820">
        <v>40.200000000000003</v>
      </c>
      <c r="W820" s="1" t="s">
        <v>1497</v>
      </c>
      <c r="X820">
        <v>2</v>
      </c>
      <c r="Y820" s="1"/>
      <c r="Z820" s="1"/>
      <c r="AA820" s="1" t="s">
        <v>1498</v>
      </c>
      <c r="AB820" t="str">
        <f>Special[[#This Row],[服装]]&amp;Special[[#This Row],[名前]]&amp;Special[[#This Row],[レアリティ]]</f>
        <v>和装体験北信介ICONIC</v>
      </c>
      <c r="AC820">
        <f>IF((A819&amp;L819&amp;M819)&lt;&gt;(Special[[#This Row],[No]]&amp;L820&amp;M820),1,IF(Special[[#This Row],[追加属性]]="",1,0))</f>
        <v>0</v>
      </c>
    </row>
    <row r="821" spans="1:29" x14ac:dyDescent="0.25">
      <c r="A821">
        <f>VLOOKUP(Special[[#This Row],[No用]],SetNo[[No.用]:[vlookup 用]],2,FALSE)</f>
        <v>339</v>
      </c>
      <c r="B821">
        <f>IF(ROW()=2,1,IF(A820&lt;&gt;Special[[#This Row],[No]],1,IF(Special[[#This Row],[枝番用]]=0,B820,B820+1)))</f>
        <v>1</v>
      </c>
      <c r="C821">
        <f>IF(ROW()=2,1,IF(Special[[#This Row],[枝番用]]=1,1,C820+1))</f>
        <v>1</v>
      </c>
      <c r="D821" s="1" t="s">
        <v>1674</v>
      </c>
      <c r="E821" s="1" t="s">
        <v>189</v>
      </c>
      <c r="F821" s="1" t="s">
        <v>73</v>
      </c>
      <c r="G821" s="1" t="s">
        <v>78</v>
      </c>
      <c r="H821" s="1" t="s">
        <v>185</v>
      </c>
      <c r="I821" s="1" t="s">
        <v>71</v>
      </c>
      <c r="J821" s="1">
        <v>0</v>
      </c>
      <c r="K821" t="s">
        <v>248</v>
      </c>
      <c r="L821" s="1" t="s">
        <v>191</v>
      </c>
      <c r="M821" s="1" t="s">
        <v>162</v>
      </c>
      <c r="N821">
        <v>13</v>
      </c>
      <c r="O821">
        <v>0</v>
      </c>
      <c r="P821">
        <v>0</v>
      </c>
      <c r="Q821">
        <v>0</v>
      </c>
      <c r="W821" t="s">
        <v>1010</v>
      </c>
      <c r="X821">
        <v>0</v>
      </c>
      <c r="Y821" s="1"/>
      <c r="Z821" s="1"/>
      <c r="AA821" s="1"/>
      <c r="AB821" t="str">
        <f>Special[[#This Row],[服装]]&amp;Special[[#This Row],[名前]]&amp;Special[[#This Row],[レアリティ]]</f>
        <v>思い出北信介ICONIC</v>
      </c>
      <c r="AC821">
        <f>IF((A820&amp;L820&amp;M820)&lt;&gt;(Special[[#This Row],[No]]&amp;L821&amp;M821),1,IF(Special[[#This Row],[追加属性]]="",1,0))</f>
        <v>1</v>
      </c>
    </row>
    <row r="822" spans="1:29" x14ac:dyDescent="0.25">
      <c r="A822">
        <f>VLOOKUP(Special[[#This Row],[No用]],SetNo[[No.用]:[vlookup 用]],2,FALSE)</f>
        <v>339</v>
      </c>
      <c r="B822">
        <f>IF(ROW()=2,1,IF(A821&lt;&gt;Special[[#This Row],[No]],1,IF(Special[[#This Row],[枝番用]]=0,B821,B821+1)))</f>
        <v>2</v>
      </c>
      <c r="C822">
        <f>IF(ROW()=2,1,IF(Special[[#This Row],[枝番用]]=1,1,C821+1))</f>
        <v>1</v>
      </c>
      <c r="D822" s="1" t="s">
        <v>1674</v>
      </c>
      <c r="E822" s="1" t="s">
        <v>189</v>
      </c>
      <c r="F822" s="1" t="s">
        <v>73</v>
      </c>
      <c r="G822" s="1" t="s">
        <v>78</v>
      </c>
      <c r="H822" s="1" t="s">
        <v>185</v>
      </c>
      <c r="I822" s="1" t="s">
        <v>71</v>
      </c>
      <c r="J822">
        <v>1</v>
      </c>
      <c r="K822" t="s">
        <v>248</v>
      </c>
      <c r="L822" s="1" t="s">
        <v>180</v>
      </c>
      <c r="M822" s="1" t="s">
        <v>173</v>
      </c>
      <c r="N822">
        <v>13</v>
      </c>
      <c r="O822">
        <v>0</v>
      </c>
      <c r="P822">
        <v>0</v>
      </c>
      <c r="Q822">
        <v>0</v>
      </c>
      <c r="R822" s="1"/>
      <c r="S822">
        <v>4.2</v>
      </c>
      <c r="T822">
        <v>25.76</v>
      </c>
      <c r="U822">
        <v>0</v>
      </c>
      <c r="V822">
        <v>0</v>
      </c>
      <c r="W822" s="1" t="s">
        <v>918</v>
      </c>
      <c r="X822">
        <v>1</v>
      </c>
      <c r="Y822" s="1"/>
      <c r="Z822" s="1"/>
      <c r="AA822" s="1"/>
      <c r="AB822" t="str">
        <f>Special[[#This Row],[服装]]&amp;Special[[#This Row],[名前]]&amp;Special[[#This Row],[レアリティ]]</f>
        <v>思い出北信介ICONIC</v>
      </c>
      <c r="AC822">
        <f>IF((A821&amp;L821&amp;M821)&lt;&gt;(Special[[#This Row],[No]]&amp;L822&amp;M822),1,IF(Special[[#This Row],[追加属性]]="",1,0))</f>
        <v>1</v>
      </c>
    </row>
    <row r="823" spans="1:29" x14ac:dyDescent="0.25">
      <c r="A823">
        <f>VLOOKUP(Special[[#This Row],[No用]],SetNo[[No.用]:[vlookup 用]],2,FALSE)</f>
        <v>339</v>
      </c>
      <c r="B823">
        <f>IF(ROW()=2,1,IF(A822&lt;&gt;Special[[#This Row],[No]],1,IF(Special[[#This Row],[枝番用]]=0,B822,B822+1)))</f>
        <v>3</v>
      </c>
      <c r="C823">
        <f>IF(ROW()=2,1,IF(Special[[#This Row],[枝番用]]=1,1,C822+1))</f>
        <v>1</v>
      </c>
      <c r="D823" s="1" t="s">
        <v>1674</v>
      </c>
      <c r="E823" s="1" t="s">
        <v>189</v>
      </c>
      <c r="F823" s="1" t="s">
        <v>73</v>
      </c>
      <c r="G823" s="1" t="s">
        <v>78</v>
      </c>
      <c r="H823" s="1" t="s">
        <v>185</v>
      </c>
      <c r="I823" s="1" t="s">
        <v>71</v>
      </c>
      <c r="J823">
        <v>1</v>
      </c>
      <c r="K823" t="s">
        <v>248</v>
      </c>
      <c r="L823" s="1" t="s">
        <v>1082</v>
      </c>
      <c r="M823" s="1" t="s">
        <v>224</v>
      </c>
      <c r="N823">
        <v>45</v>
      </c>
      <c r="O823">
        <v>0</v>
      </c>
      <c r="P823">
        <v>55</v>
      </c>
      <c r="Q823">
        <v>0</v>
      </c>
      <c r="R823" s="1"/>
      <c r="S823">
        <v>20</v>
      </c>
      <c r="T823">
        <v>79.78</v>
      </c>
      <c r="U823">
        <v>22.5</v>
      </c>
      <c r="V823">
        <v>89.14</v>
      </c>
      <c r="W823" s="1" t="s">
        <v>1690</v>
      </c>
      <c r="X823">
        <v>0</v>
      </c>
      <c r="Y823" s="1"/>
      <c r="Z823" s="1"/>
      <c r="AA823" s="1" t="s">
        <v>1691</v>
      </c>
      <c r="AB823" t="str">
        <f>Special[[#This Row],[服装]]&amp;Special[[#This Row],[名前]]&amp;Special[[#This Row],[レアリティ]]</f>
        <v>思い出北信介ICONIC</v>
      </c>
      <c r="AC823">
        <f>IF((A822&amp;L822&amp;M822)&lt;&gt;(Special[[#This Row],[No]]&amp;L823&amp;M823),1,IF(Special[[#This Row],[追加属性]]="",1,0))</f>
        <v>1</v>
      </c>
    </row>
    <row r="824" spans="1:29" x14ac:dyDescent="0.25">
      <c r="A824">
        <f>VLOOKUP(Special[[#This Row],[No用]],SetNo[[No.用]:[vlookup 用]],2,FALSE)</f>
        <v>339</v>
      </c>
      <c r="B824">
        <f>IF(ROW()=2,1,IF(A823&lt;&gt;Special[[#This Row],[No]],1,IF(Special[[#This Row],[枝番用]]=0,B823,B823+1)))</f>
        <v>3</v>
      </c>
      <c r="C824">
        <f>IF(ROW()=2,1,IF(Special[[#This Row],[枝番用]]=1,1,C823+1))</f>
        <v>2</v>
      </c>
      <c r="D824" s="1" t="s">
        <v>1674</v>
      </c>
      <c r="E824" s="1" t="s">
        <v>189</v>
      </c>
      <c r="F824" s="1" t="s">
        <v>73</v>
      </c>
      <c r="G824" s="1" t="s">
        <v>78</v>
      </c>
      <c r="H824" s="1" t="s">
        <v>185</v>
      </c>
      <c r="I824" s="1" t="s">
        <v>71</v>
      </c>
      <c r="J824">
        <v>1</v>
      </c>
      <c r="K824" t="s">
        <v>248</v>
      </c>
      <c r="L824" s="1" t="s">
        <v>1082</v>
      </c>
      <c r="M824" s="1" t="s">
        <v>224</v>
      </c>
      <c r="N824">
        <v>45</v>
      </c>
      <c r="O824">
        <v>0</v>
      </c>
      <c r="P824">
        <v>55</v>
      </c>
      <c r="Q824">
        <v>0</v>
      </c>
      <c r="R824" s="1" t="s">
        <v>586</v>
      </c>
      <c r="S824">
        <v>3.35</v>
      </c>
      <c r="T824">
        <v>33.729999999999997</v>
      </c>
      <c r="U824">
        <v>5</v>
      </c>
      <c r="V824">
        <v>50.08</v>
      </c>
      <c r="W824" s="1" t="s">
        <v>1690</v>
      </c>
      <c r="X824">
        <v>1</v>
      </c>
      <c r="Y824" s="1"/>
      <c r="Z824" s="1"/>
      <c r="AA824" s="1" t="s">
        <v>1691</v>
      </c>
      <c r="AB824" t="str">
        <f>Special[[#This Row],[服装]]&amp;Special[[#This Row],[名前]]&amp;Special[[#This Row],[レアリティ]]</f>
        <v>思い出北信介ICONIC</v>
      </c>
      <c r="AC824">
        <f>IF((A823&amp;L823&amp;M823)&lt;&gt;(Special[[#This Row],[No]]&amp;L824&amp;M824),1,IF(Special[[#This Row],[追加属性]]="",1,0))</f>
        <v>0</v>
      </c>
    </row>
    <row r="825" spans="1:29" x14ac:dyDescent="0.25">
      <c r="A825">
        <f>VLOOKUP(Special[[#This Row],[No用]],SetNo[[No.用]:[vlookup 用]],2,FALSE)</f>
        <v>339</v>
      </c>
      <c r="B825">
        <f>IF(ROW()=2,1,IF(A824&lt;&gt;Special[[#This Row],[No]],1,IF(Special[[#This Row],[枝番用]]=0,B824,B824+1)))</f>
        <v>4</v>
      </c>
      <c r="C825">
        <f>IF(ROW()=2,1,IF(Special[[#This Row],[枝番用]]=1,1,C824+1))</f>
        <v>1</v>
      </c>
      <c r="D825" s="1" t="s">
        <v>1674</v>
      </c>
      <c r="E825" s="1" t="s">
        <v>189</v>
      </c>
      <c r="F825" s="1" t="s">
        <v>73</v>
      </c>
      <c r="G825" s="1" t="s">
        <v>78</v>
      </c>
      <c r="H825" s="1" t="s">
        <v>185</v>
      </c>
      <c r="I825" s="1" t="s">
        <v>71</v>
      </c>
      <c r="J825">
        <v>1</v>
      </c>
      <c r="K825" t="s">
        <v>248</v>
      </c>
      <c r="L825" s="1" t="s">
        <v>195</v>
      </c>
      <c r="M825" s="1" t="s">
        <v>224</v>
      </c>
      <c r="N825">
        <v>45</v>
      </c>
      <c r="O825">
        <v>0</v>
      </c>
      <c r="P825">
        <v>55</v>
      </c>
      <c r="Q825">
        <v>0</v>
      </c>
      <c r="R825" s="1"/>
      <c r="S825">
        <v>30</v>
      </c>
      <c r="T825">
        <v>44.7</v>
      </c>
      <c r="U825">
        <v>40</v>
      </c>
      <c r="V825">
        <v>54.7</v>
      </c>
      <c r="W825" s="1" t="s">
        <v>918</v>
      </c>
      <c r="X825">
        <v>2</v>
      </c>
      <c r="Y825" s="1"/>
      <c r="Z825" s="1"/>
      <c r="AA825" s="1" t="s">
        <v>1693</v>
      </c>
      <c r="AB825" t="str">
        <f>Special[[#This Row],[服装]]&amp;Special[[#This Row],[名前]]&amp;Special[[#This Row],[レアリティ]]</f>
        <v>思い出北信介ICONIC</v>
      </c>
      <c r="AC825">
        <f>IF((A824&amp;L824&amp;M824)&lt;&gt;(Special[[#This Row],[No]]&amp;L825&amp;M825),1,IF(Special[[#This Row],[追加属性]]="",1,0))</f>
        <v>1</v>
      </c>
    </row>
    <row r="826" spans="1:29" x14ac:dyDescent="0.25">
      <c r="A826">
        <f>VLOOKUP(Special[[#This Row],[No用]],SetNo[[No.用]:[vlookup 用]],2,FALSE)</f>
        <v>339</v>
      </c>
      <c r="B826">
        <f>IF(ROW()=2,1,IF(A825&lt;&gt;Special[[#This Row],[No]],1,IF(Special[[#This Row],[枝番用]]=0,B825,B825+1)))</f>
        <v>4</v>
      </c>
      <c r="C826">
        <f>IF(ROW()=2,1,IF(Special[[#This Row],[枝番用]]=1,1,C825+1))</f>
        <v>2</v>
      </c>
      <c r="D826" s="1" t="s">
        <v>1674</v>
      </c>
      <c r="E826" s="1" t="s">
        <v>189</v>
      </c>
      <c r="F826" s="1" t="s">
        <v>73</v>
      </c>
      <c r="G826" s="1" t="s">
        <v>78</v>
      </c>
      <c r="H826" s="1" t="s">
        <v>185</v>
      </c>
      <c r="I826" s="1" t="s">
        <v>71</v>
      </c>
      <c r="J826">
        <v>1</v>
      </c>
      <c r="K826" t="s">
        <v>248</v>
      </c>
      <c r="L826" s="1" t="s">
        <v>195</v>
      </c>
      <c r="M826" s="1" t="s">
        <v>224</v>
      </c>
      <c r="N826">
        <v>45</v>
      </c>
      <c r="O826">
        <v>0</v>
      </c>
      <c r="P826">
        <v>55</v>
      </c>
      <c r="Q826">
        <v>0</v>
      </c>
      <c r="R826" s="1" t="s">
        <v>586</v>
      </c>
      <c r="S826">
        <v>16.8</v>
      </c>
      <c r="T826">
        <v>58.94</v>
      </c>
      <c r="U826">
        <v>20</v>
      </c>
      <c r="V826">
        <v>69.98</v>
      </c>
      <c r="W826" s="1" t="s">
        <v>918</v>
      </c>
      <c r="X826">
        <v>2</v>
      </c>
      <c r="Y826" s="1"/>
      <c r="Z826" s="1" t="s">
        <v>1692</v>
      </c>
      <c r="AA826" s="1" t="s">
        <v>1693</v>
      </c>
      <c r="AB826" t="str">
        <f>Special[[#This Row],[服装]]&amp;Special[[#This Row],[名前]]&amp;Special[[#This Row],[レアリティ]]</f>
        <v>思い出北信介ICONIC</v>
      </c>
      <c r="AC826">
        <f>IF((A825&amp;L825&amp;M825)&lt;&gt;(Special[[#This Row],[No]]&amp;L826&amp;M826),1,IF(Special[[#This Row],[追加属性]]="",1,0))</f>
        <v>0</v>
      </c>
    </row>
    <row r="827" spans="1:29" x14ac:dyDescent="0.25">
      <c r="A827">
        <f>VLOOKUP(Special[[#This Row],[No用]],SetNo[[No.用]:[vlookup 用]],2,FALSE)</f>
        <v>340</v>
      </c>
      <c r="B827">
        <f>IF(ROW()=2,1,IF(A826&lt;&gt;Special[[#This Row],[No]],1,IF(Special[[#This Row],[枝番用]]=0,B826,B826+1)))</f>
        <v>1</v>
      </c>
      <c r="C827">
        <f>IF(ROW()=2,1,IF(Special[[#This Row],[枝番用]]=1,1,C826+1))</f>
        <v>1</v>
      </c>
      <c r="D827" t="s">
        <v>108</v>
      </c>
      <c r="E827" s="1" t="s">
        <v>522</v>
      </c>
      <c r="F827" t="s">
        <v>77</v>
      </c>
      <c r="G827" s="1" t="s">
        <v>78</v>
      </c>
      <c r="H827" t="s">
        <v>185</v>
      </c>
      <c r="I827" t="s">
        <v>71</v>
      </c>
      <c r="J827" s="1">
        <v>0</v>
      </c>
      <c r="K827" t="s">
        <v>248</v>
      </c>
      <c r="L827" s="1" t="s">
        <v>191</v>
      </c>
      <c r="M827" s="1" t="s">
        <v>162</v>
      </c>
      <c r="N827">
        <v>13</v>
      </c>
      <c r="O827">
        <v>0</v>
      </c>
      <c r="P827">
        <v>0</v>
      </c>
      <c r="Q827">
        <v>0</v>
      </c>
      <c r="W827" t="s">
        <v>1010</v>
      </c>
      <c r="X827">
        <v>0</v>
      </c>
      <c r="AB827" t="str">
        <f>Special[[#This Row],[服装]]&amp;Special[[#This Row],[名前]]&amp;Special[[#This Row],[レアリティ]]</f>
        <v>ユニフォーム尾白アランICONIC</v>
      </c>
      <c r="AC827">
        <f>IF((A816&amp;L816&amp;M816)&lt;&gt;(Special[[#This Row],[No]]&amp;L827&amp;M827),1,IF(Special[[#This Row],[追加属性]]="",1,0))</f>
        <v>1</v>
      </c>
    </row>
    <row r="828" spans="1:29" x14ac:dyDescent="0.25">
      <c r="A828">
        <f>VLOOKUP(Special[[#This Row],[No用]],SetNo[[No.用]:[vlookup 用]],2,FALSE)</f>
        <v>341</v>
      </c>
      <c r="B828">
        <f>IF(ROW()=2,1,IF(A827&lt;&gt;Special[[#This Row],[No]],1,IF(Special[[#This Row],[枝番用]]=0,B827,B827+1)))</f>
        <v>1</v>
      </c>
      <c r="C828">
        <f>IF(ROW()=2,1,IF(Special[[#This Row],[枝番用]]=1,1,C827+1))</f>
        <v>1</v>
      </c>
      <c r="D828" s="1" t="s">
        <v>595</v>
      </c>
      <c r="E828" s="1" t="s">
        <v>522</v>
      </c>
      <c r="F828" s="1" t="s">
        <v>600</v>
      </c>
      <c r="G828" s="1" t="s">
        <v>78</v>
      </c>
      <c r="H828" t="s">
        <v>185</v>
      </c>
      <c r="I828" t="s">
        <v>71</v>
      </c>
      <c r="J828" s="1">
        <v>0</v>
      </c>
      <c r="K828" t="s">
        <v>248</v>
      </c>
      <c r="L828" s="1" t="s">
        <v>191</v>
      </c>
      <c r="M828" s="1" t="s">
        <v>162</v>
      </c>
      <c r="N828">
        <v>13</v>
      </c>
      <c r="O828">
        <v>0</v>
      </c>
      <c r="P828">
        <v>0</v>
      </c>
      <c r="Q828">
        <v>0</v>
      </c>
      <c r="W828" t="s">
        <v>1010</v>
      </c>
      <c r="X828">
        <v>0</v>
      </c>
      <c r="AB828" t="str">
        <f>Special[[#This Row],[服装]]&amp;Special[[#This Row],[名前]]&amp;Special[[#This Row],[レアリティ]]</f>
        <v>雪遊び尾白アランICONIC</v>
      </c>
      <c r="AC828">
        <f>IF((A827&amp;L827&amp;M827)&lt;&gt;(Special[[#This Row],[No]]&amp;L828&amp;M828),1,IF(Special[[#This Row],[追加属性]]="",1,0))</f>
        <v>1</v>
      </c>
    </row>
    <row r="829" spans="1:29" x14ac:dyDescent="0.25">
      <c r="A829">
        <f>VLOOKUP(Special[[#This Row],[No用]],SetNo[[No.用]:[vlookup 用]],2,FALSE)</f>
        <v>342</v>
      </c>
      <c r="B829">
        <f>IF(ROW()=2,1,IF(A828&lt;&gt;Special[[#This Row],[No]],1,IF(Special[[#This Row],[枝番用]]=0,B828,B828+1)))</f>
        <v>1</v>
      </c>
      <c r="C829">
        <f>IF(ROW()=2,1,IF(Special[[#This Row],[枝番用]]=1,1,C828+1))</f>
        <v>1</v>
      </c>
      <c r="D829" s="1" t="s">
        <v>960</v>
      </c>
      <c r="E829" s="1" t="s">
        <v>522</v>
      </c>
      <c r="F829" s="1" t="s">
        <v>73</v>
      </c>
      <c r="G829" s="1" t="s">
        <v>78</v>
      </c>
      <c r="H829" s="1" t="s">
        <v>185</v>
      </c>
      <c r="I829" s="1" t="s">
        <v>71</v>
      </c>
      <c r="J829" s="1">
        <v>0</v>
      </c>
      <c r="K829" t="s">
        <v>248</v>
      </c>
      <c r="L829" s="1" t="s">
        <v>191</v>
      </c>
      <c r="M829" s="1" t="s">
        <v>162</v>
      </c>
      <c r="N829">
        <v>13</v>
      </c>
      <c r="O829">
        <v>0</v>
      </c>
      <c r="P829">
        <v>0</v>
      </c>
      <c r="Q829">
        <v>0</v>
      </c>
      <c r="W829" t="s">
        <v>1010</v>
      </c>
      <c r="X829">
        <v>0</v>
      </c>
      <c r="AB829" t="str">
        <f>Special[[#This Row],[服装]]&amp;Special[[#This Row],[名前]]&amp;Special[[#This Row],[レアリティ]]</f>
        <v>夏祭り2尾白アランICONIC</v>
      </c>
      <c r="AC829">
        <f>IF((A828&amp;L828&amp;M828)&lt;&gt;(Special[[#This Row],[No]]&amp;L829&amp;M829),1,IF(Special[[#This Row],[追加属性]]="",1,0))</f>
        <v>1</v>
      </c>
    </row>
    <row r="830" spans="1:29" x14ac:dyDescent="0.25">
      <c r="A830">
        <f>VLOOKUP(Special[[#This Row],[No用]],SetNo[[No.用]:[vlookup 用]],2,FALSE)</f>
        <v>342</v>
      </c>
      <c r="B830">
        <f>IF(ROW()=2,1,IF(A829&lt;&gt;Special[[#This Row],[No]],1,IF(Special[[#This Row],[枝番用]]=0,B829,B829+1)))</f>
        <v>2</v>
      </c>
      <c r="C830">
        <f>IF(ROW()=2,1,IF(Special[[#This Row],[枝番用]]=1,1,C829+1))</f>
        <v>1</v>
      </c>
      <c r="D830" s="1" t="s">
        <v>960</v>
      </c>
      <c r="E830" s="1" t="s">
        <v>522</v>
      </c>
      <c r="F830" s="1" t="s">
        <v>73</v>
      </c>
      <c r="G830" s="1" t="s">
        <v>78</v>
      </c>
      <c r="H830" s="1" t="s">
        <v>185</v>
      </c>
      <c r="I830" s="1" t="s">
        <v>71</v>
      </c>
      <c r="J830">
        <v>1</v>
      </c>
      <c r="K830" t="s">
        <v>248</v>
      </c>
      <c r="L830" s="1" t="s">
        <v>180</v>
      </c>
      <c r="M830" s="1" t="s">
        <v>173</v>
      </c>
      <c r="N830">
        <v>13</v>
      </c>
      <c r="O830">
        <v>0</v>
      </c>
      <c r="P830">
        <v>0</v>
      </c>
      <c r="Q830">
        <v>0</v>
      </c>
      <c r="S830">
        <v>4.2</v>
      </c>
      <c r="T830">
        <v>25.76</v>
      </c>
      <c r="W830" s="1" t="s">
        <v>918</v>
      </c>
      <c r="X830">
        <v>1</v>
      </c>
      <c r="AB830" t="str">
        <f>Special[[#This Row],[服装]]&amp;Special[[#This Row],[名前]]&amp;Special[[#This Row],[レアリティ]]</f>
        <v>夏祭り2尾白アランICONIC</v>
      </c>
      <c r="AC830">
        <f>IF((A829&amp;L829&amp;M829)&lt;&gt;(Special[[#This Row],[No]]&amp;L830&amp;M830),1,IF(Special[[#This Row],[追加属性]]="",1,0))</f>
        <v>1</v>
      </c>
    </row>
    <row r="831" spans="1:29" x14ac:dyDescent="0.25">
      <c r="A831">
        <f>VLOOKUP(Special[[#This Row],[No用]],SetNo[[No.用]:[vlookup 用]],2,FALSE)</f>
        <v>343</v>
      </c>
      <c r="B831">
        <f>IF(ROW()=2,1,IF(A830&lt;&gt;Special[[#This Row],[No]],1,IF(Special[[#This Row],[枝番用]]=0,B830,B830+1)))</f>
        <v>1</v>
      </c>
      <c r="C831">
        <f>IF(ROW()=2,1,IF(Special[[#This Row],[枝番用]]=1,1,C830+1))</f>
        <v>1</v>
      </c>
      <c r="D831" t="s">
        <v>108</v>
      </c>
      <c r="E831" s="1" t="s">
        <v>524</v>
      </c>
      <c r="F831" t="s">
        <v>77</v>
      </c>
      <c r="G831" s="1" t="s">
        <v>80</v>
      </c>
      <c r="H831" t="s">
        <v>185</v>
      </c>
      <c r="I831" t="s">
        <v>71</v>
      </c>
      <c r="J831">
        <v>1</v>
      </c>
      <c r="K831" t="s">
        <v>248</v>
      </c>
      <c r="L831" s="1" t="s">
        <v>195</v>
      </c>
      <c r="M831" s="1" t="s">
        <v>173</v>
      </c>
      <c r="N831">
        <v>36</v>
      </c>
      <c r="O831">
        <v>0</v>
      </c>
      <c r="P831">
        <v>0</v>
      </c>
      <c r="Q831">
        <v>0</v>
      </c>
      <c r="S831">
        <v>18.75</v>
      </c>
      <c r="T831">
        <v>74.61</v>
      </c>
      <c r="W831" s="1" t="s">
        <v>1103</v>
      </c>
      <c r="X831">
        <v>1</v>
      </c>
      <c r="Z831" s="1" t="s">
        <v>1025</v>
      </c>
      <c r="AB831" t="str">
        <f>Special[[#This Row],[服装]]&amp;Special[[#This Row],[名前]]&amp;Special[[#This Row],[レアリティ]]</f>
        <v>ユニフォーム赤木路成ICONIC</v>
      </c>
      <c r="AC831">
        <f>IF((A830&amp;L830&amp;M830)&lt;&gt;(Special[[#This Row],[No]]&amp;L831&amp;M831),1,IF(Special[[#This Row],[追加属性]]="",1,0))</f>
        <v>1</v>
      </c>
    </row>
    <row r="832" spans="1:29" x14ac:dyDescent="0.25">
      <c r="A832">
        <f>VLOOKUP(Special[[#This Row],[No用]],SetNo[[No.用]:[vlookup 用]],2,FALSE)</f>
        <v>343</v>
      </c>
      <c r="B832">
        <f>IF(ROW()=2,1,IF(A831&lt;&gt;Special[[#This Row],[No]],1,IF(Special[[#This Row],[枝番用]]=0,B831,B831+1)))</f>
        <v>1</v>
      </c>
      <c r="C832">
        <f>IF(ROW()=2,1,IF(Special[[#This Row],[枝番用]]=1,1,C831+1))</f>
        <v>2</v>
      </c>
      <c r="D832" t="s">
        <v>108</v>
      </c>
      <c r="E832" s="1" t="s">
        <v>524</v>
      </c>
      <c r="F832" t="s">
        <v>77</v>
      </c>
      <c r="G832" s="1" t="s">
        <v>80</v>
      </c>
      <c r="H832" t="s">
        <v>185</v>
      </c>
      <c r="I832" t="s">
        <v>71</v>
      </c>
      <c r="J832">
        <v>1</v>
      </c>
      <c r="K832" t="s">
        <v>248</v>
      </c>
      <c r="L832" s="1" t="s">
        <v>195</v>
      </c>
      <c r="M832" s="1" t="s">
        <v>173</v>
      </c>
      <c r="N832">
        <v>36</v>
      </c>
      <c r="O832">
        <v>0</v>
      </c>
      <c r="P832">
        <v>0</v>
      </c>
      <c r="Q832">
        <v>0</v>
      </c>
      <c r="R832" t="s">
        <v>1098</v>
      </c>
      <c r="S832">
        <v>16.8</v>
      </c>
      <c r="T832">
        <v>58.94</v>
      </c>
      <c r="W832" t="s">
        <v>916</v>
      </c>
      <c r="X832">
        <v>1</v>
      </c>
      <c r="Z832" s="1" t="s">
        <v>1025</v>
      </c>
      <c r="AB832" t="str">
        <f>Special[[#This Row],[服装]]&amp;Special[[#This Row],[名前]]&amp;Special[[#This Row],[レアリティ]]</f>
        <v>ユニフォーム赤木路成ICONIC</v>
      </c>
      <c r="AC832">
        <f>IF((A831&amp;L831&amp;M831)&lt;&gt;(Special[[#This Row],[No]]&amp;L832&amp;M832),1,IF(Special[[#This Row],[追加属性]]="",1,0))</f>
        <v>0</v>
      </c>
    </row>
    <row r="833" spans="1:29" x14ac:dyDescent="0.25">
      <c r="A833">
        <f>VLOOKUP(Special[[#This Row],[No用]],SetNo[[No.用]:[vlookup 用]],2,FALSE)</f>
        <v>344</v>
      </c>
      <c r="B833">
        <f>IF(ROW()=2,1,IF(A832&lt;&gt;Special[[#This Row],[No]],1,IF(Special[[#This Row],[枝番用]]=0,B832,B832+1)))</f>
        <v>1</v>
      </c>
      <c r="C833">
        <f>IF(ROW()=2,1,IF(Special[[#This Row],[枝番用]]=1,1,C832+1))</f>
        <v>1</v>
      </c>
      <c r="D833" s="1" t="s">
        <v>790</v>
      </c>
      <c r="E833" s="1" t="s">
        <v>524</v>
      </c>
      <c r="F833" s="1" t="s">
        <v>73</v>
      </c>
      <c r="G833" s="1" t="s">
        <v>80</v>
      </c>
      <c r="H833" s="1" t="s">
        <v>185</v>
      </c>
      <c r="I833" s="1" t="s">
        <v>71</v>
      </c>
      <c r="J833">
        <v>1</v>
      </c>
      <c r="K833" t="s">
        <v>248</v>
      </c>
      <c r="L833" s="1" t="s">
        <v>195</v>
      </c>
      <c r="M833" s="1" t="s">
        <v>173</v>
      </c>
      <c r="N833">
        <v>36</v>
      </c>
      <c r="O833">
        <v>0</v>
      </c>
      <c r="P833">
        <v>0</v>
      </c>
      <c r="Q833">
        <v>0</v>
      </c>
      <c r="S833">
        <v>18.75</v>
      </c>
      <c r="T833">
        <v>74.61</v>
      </c>
      <c r="W833" t="s">
        <v>1103</v>
      </c>
      <c r="X833">
        <v>1</v>
      </c>
      <c r="Z833" s="1" t="s">
        <v>1025</v>
      </c>
      <c r="AB833" t="str">
        <f>Special[[#This Row],[服装]]&amp;Special[[#This Row],[名前]]&amp;Special[[#This Row],[レアリティ]]</f>
        <v>Xmas2赤木路成ICONIC</v>
      </c>
      <c r="AC833">
        <f>IF((A832&amp;L832&amp;M832)&lt;&gt;(Special[[#This Row],[No]]&amp;L833&amp;M833),1,IF(Special[[#This Row],[追加属性]]="",1,0))</f>
        <v>1</v>
      </c>
    </row>
    <row r="834" spans="1:29" x14ac:dyDescent="0.25">
      <c r="A834">
        <f>VLOOKUP(Special[[#This Row],[No用]],SetNo[[No.用]:[vlookup 用]],2,FALSE)</f>
        <v>344</v>
      </c>
      <c r="B834">
        <f>IF(ROW()=2,1,IF(A833&lt;&gt;Special[[#This Row],[No]],1,IF(Special[[#This Row],[枝番用]]=0,B833,B833+1)))</f>
        <v>1</v>
      </c>
      <c r="C834">
        <f>IF(ROW()=2,1,IF(Special[[#This Row],[枝番用]]=1,1,C833+1))</f>
        <v>2</v>
      </c>
      <c r="D834" s="1" t="s">
        <v>790</v>
      </c>
      <c r="E834" s="1" t="s">
        <v>524</v>
      </c>
      <c r="F834" s="1" t="s">
        <v>73</v>
      </c>
      <c r="G834" s="1" t="s">
        <v>80</v>
      </c>
      <c r="H834" s="1" t="s">
        <v>185</v>
      </c>
      <c r="I834" s="1" t="s">
        <v>71</v>
      </c>
      <c r="J834">
        <v>1</v>
      </c>
      <c r="K834" t="s">
        <v>248</v>
      </c>
      <c r="L834" s="1" t="s">
        <v>195</v>
      </c>
      <c r="M834" s="1" t="s">
        <v>173</v>
      </c>
      <c r="N834">
        <v>36</v>
      </c>
      <c r="O834">
        <v>0</v>
      </c>
      <c r="P834">
        <v>0</v>
      </c>
      <c r="Q834">
        <v>0</v>
      </c>
      <c r="R834" t="s">
        <v>1098</v>
      </c>
      <c r="S834">
        <v>16.8</v>
      </c>
      <c r="T834">
        <v>58.94</v>
      </c>
      <c r="W834" t="s">
        <v>916</v>
      </c>
      <c r="X834">
        <v>1</v>
      </c>
      <c r="Z834" s="1" t="s">
        <v>1025</v>
      </c>
      <c r="AB834" t="str">
        <f>Special[[#This Row],[服装]]&amp;Special[[#This Row],[名前]]&amp;Special[[#This Row],[レアリティ]]</f>
        <v>Xmas2赤木路成ICONIC</v>
      </c>
      <c r="AC834">
        <f>IF((A833&amp;L833&amp;M833)&lt;&gt;(Special[[#This Row],[No]]&amp;L834&amp;M834),1,IF(Special[[#This Row],[追加属性]]="",1,0))</f>
        <v>0</v>
      </c>
    </row>
    <row r="835" spans="1:29" x14ac:dyDescent="0.25">
      <c r="A835">
        <f>VLOOKUP(Special[[#This Row],[No用]],SetNo[[No.用]:[vlookup 用]],2,FALSE)</f>
        <v>345</v>
      </c>
      <c r="B835">
        <f>IF(ROW()=2,1,IF(A834&lt;&gt;Special[[#This Row],[No]],1,IF(Special[[#This Row],[枝番用]]=0,B834,B834+1)))</f>
        <v>1</v>
      </c>
      <c r="C835">
        <f>IF(ROW()=2,1,IF(Special[[#This Row],[枝番用]]=1,1,C834+1))</f>
        <v>1</v>
      </c>
      <c r="D835" t="s">
        <v>108</v>
      </c>
      <c r="E835" s="1" t="s">
        <v>526</v>
      </c>
      <c r="F835" t="s">
        <v>77</v>
      </c>
      <c r="G835" s="1" t="s">
        <v>82</v>
      </c>
      <c r="H835" t="s">
        <v>185</v>
      </c>
      <c r="I835" t="s">
        <v>71</v>
      </c>
      <c r="J835" s="1">
        <v>0</v>
      </c>
      <c r="K835" t="s">
        <v>248</v>
      </c>
      <c r="L835" s="1" t="s">
        <v>191</v>
      </c>
      <c r="M835" s="1" t="s">
        <v>162</v>
      </c>
      <c r="N835">
        <v>13</v>
      </c>
      <c r="O835">
        <v>0</v>
      </c>
      <c r="P835">
        <v>0</v>
      </c>
      <c r="Q835">
        <v>0</v>
      </c>
      <c r="W835" t="s">
        <v>1010</v>
      </c>
      <c r="X835">
        <v>0</v>
      </c>
      <c r="AB835" t="str">
        <f>Special[[#This Row],[服装]]&amp;Special[[#This Row],[名前]]&amp;Special[[#This Row],[レアリティ]]</f>
        <v>ユニフォーム大耳練ICONIC</v>
      </c>
      <c r="AC835">
        <f>IF((A834&amp;L834&amp;M834)&lt;&gt;(Special[[#This Row],[No]]&amp;L835&amp;M835),1,IF(Special[[#This Row],[追加属性]]="",1,0))</f>
        <v>1</v>
      </c>
    </row>
    <row r="836" spans="1:29" x14ac:dyDescent="0.25">
      <c r="A836">
        <f>VLOOKUP(Special[[#This Row],[No用]],SetNo[[No.用]:[vlookup 用]],2,FALSE)</f>
        <v>346</v>
      </c>
      <c r="B836">
        <f>IF(ROW()=2,1,IF(A835&lt;&gt;Special[[#This Row],[No]],1,IF(Special[[#This Row],[枝番用]]=0,B835,B835+1)))</f>
        <v>1</v>
      </c>
      <c r="C836">
        <f>IF(ROW()=2,1,IF(Special[[#This Row],[枝番用]]=1,1,C835+1))</f>
        <v>1</v>
      </c>
      <c r="D836" s="1" t="s">
        <v>1446</v>
      </c>
      <c r="E836" s="1" t="s">
        <v>526</v>
      </c>
      <c r="F836" s="1" t="s">
        <v>73</v>
      </c>
      <c r="G836" s="1" t="s">
        <v>82</v>
      </c>
      <c r="H836" s="1" t="s">
        <v>185</v>
      </c>
      <c r="I836" s="1" t="s">
        <v>71</v>
      </c>
      <c r="J836" s="1">
        <v>0</v>
      </c>
      <c r="K836" t="s">
        <v>248</v>
      </c>
      <c r="L836" s="1" t="s">
        <v>191</v>
      </c>
      <c r="M836" s="1" t="s">
        <v>162</v>
      </c>
      <c r="N836">
        <v>13</v>
      </c>
      <c r="O836">
        <v>0</v>
      </c>
      <c r="P836">
        <v>0</v>
      </c>
      <c r="Q836">
        <v>0</v>
      </c>
      <c r="W836" t="s">
        <v>1010</v>
      </c>
      <c r="X836">
        <v>0</v>
      </c>
      <c r="AB836" t="str">
        <f>Special[[#This Row],[服装]]&amp;Special[[#This Row],[名前]]&amp;Special[[#This Row],[レアリティ]]</f>
        <v>和装体験大耳練ICONIC</v>
      </c>
      <c r="AC836">
        <f>IF((A835&amp;L835&amp;M835)&lt;&gt;(Special[[#This Row],[No]]&amp;L836&amp;M836),1,IF(Special[[#This Row],[追加属性]]="",1,0))</f>
        <v>1</v>
      </c>
    </row>
    <row r="837" spans="1:29" x14ac:dyDescent="0.25">
      <c r="A837">
        <f>VLOOKUP(Special[[#This Row],[No用]],SetNo[[No.用]:[vlookup 用]],2,FALSE)</f>
        <v>346</v>
      </c>
      <c r="B837">
        <f>IF(ROW()=2,1,IF(A836&lt;&gt;Special[[#This Row],[No]],1,IF(Special[[#This Row],[枝番用]]=0,B836,B836+1)))</f>
        <v>2</v>
      </c>
      <c r="C837">
        <f>IF(ROW()=2,1,IF(Special[[#This Row],[枝番用]]=1,1,C836+1))</f>
        <v>1</v>
      </c>
      <c r="D837" s="1" t="s">
        <v>1446</v>
      </c>
      <c r="E837" s="1" t="s">
        <v>526</v>
      </c>
      <c r="F837" s="1" t="s">
        <v>73</v>
      </c>
      <c r="G837" s="1" t="s">
        <v>82</v>
      </c>
      <c r="H837" s="1" t="s">
        <v>185</v>
      </c>
      <c r="I837" s="1" t="s">
        <v>71</v>
      </c>
      <c r="J837" s="1">
        <v>1</v>
      </c>
      <c r="K837" t="s">
        <v>248</v>
      </c>
      <c r="L837" s="1" t="s">
        <v>955</v>
      </c>
      <c r="M837" s="1" t="s">
        <v>173</v>
      </c>
      <c r="N837">
        <v>19</v>
      </c>
      <c r="O837">
        <v>0</v>
      </c>
      <c r="P837">
        <v>0</v>
      </c>
      <c r="Q837">
        <v>0</v>
      </c>
      <c r="S837">
        <v>11.49</v>
      </c>
      <c r="T837">
        <v>70.290000000000006</v>
      </c>
      <c r="U837">
        <v>0</v>
      </c>
      <c r="V837">
        <v>0</v>
      </c>
      <c r="W837" s="1" t="s">
        <v>843</v>
      </c>
      <c r="X837">
        <v>1</v>
      </c>
      <c r="AB837" t="str">
        <f>Special[[#This Row],[服装]]&amp;Special[[#This Row],[名前]]&amp;Special[[#This Row],[レアリティ]]</f>
        <v>和装体験大耳練ICONIC</v>
      </c>
      <c r="AC837">
        <f>IF((A836&amp;L836&amp;M836)&lt;&gt;(Special[[#This Row],[No]]&amp;L837&amp;M837),1,IF(Special[[#This Row],[追加属性]]="",1,0))</f>
        <v>1</v>
      </c>
    </row>
    <row r="838" spans="1:29" x14ac:dyDescent="0.25">
      <c r="A838">
        <f>VLOOKUP(Special[[#This Row],[No用]],SetNo[[No.用]:[vlookup 用]],2,FALSE)</f>
        <v>347</v>
      </c>
      <c r="B838">
        <f>IF(ROW()=2,1,IF(A837&lt;&gt;Special[[#This Row],[No]],1,IF(Special[[#This Row],[枝番用]]=0,B837,B837+1)))</f>
        <v>1</v>
      </c>
      <c r="C838">
        <f>IF(ROW()=2,1,IF(Special[[#This Row],[枝番用]]=1,1,C837+1))</f>
        <v>1</v>
      </c>
      <c r="D838" t="s">
        <v>108</v>
      </c>
      <c r="E838" s="1" t="s">
        <v>528</v>
      </c>
      <c r="F838" t="s">
        <v>77</v>
      </c>
      <c r="G838" s="1" t="s">
        <v>78</v>
      </c>
      <c r="H838" t="s">
        <v>185</v>
      </c>
      <c r="I838" t="s">
        <v>71</v>
      </c>
      <c r="J838" s="1">
        <v>0</v>
      </c>
      <c r="K838" t="s">
        <v>248</v>
      </c>
      <c r="L838" s="1" t="s">
        <v>191</v>
      </c>
      <c r="M838" s="1" t="s">
        <v>162</v>
      </c>
      <c r="N838">
        <v>13</v>
      </c>
      <c r="O838">
        <v>0</v>
      </c>
      <c r="P838">
        <v>0</v>
      </c>
      <c r="Q838">
        <v>0</v>
      </c>
      <c r="W838" t="s">
        <v>1010</v>
      </c>
      <c r="X838">
        <v>0</v>
      </c>
      <c r="AB838" t="str">
        <f>Special[[#This Row],[服装]]&amp;Special[[#This Row],[名前]]&amp;Special[[#This Row],[レアリティ]]</f>
        <v>ユニフォーム理石平介ICONIC</v>
      </c>
      <c r="AC838">
        <f>IF((A835&amp;L835&amp;M835)&lt;&gt;(Special[[#This Row],[No]]&amp;L838&amp;M838),1,IF(Special[[#This Row],[追加属性]]="",1,0))</f>
        <v>1</v>
      </c>
    </row>
    <row r="839" spans="1:29" x14ac:dyDescent="0.25">
      <c r="A839">
        <f>VLOOKUP(Special[[#This Row],[No用]],SetNo[[No.用]:[vlookup 用]],2,FALSE)</f>
        <v>347</v>
      </c>
      <c r="B839">
        <f>IF(ROW()=2,1,IF(A838&lt;&gt;Special[[#This Row],[No]],1,IF(Special[[#This Row],[枝番用]]=0,B838,B838+1)))</f>
        <v>2</v>
      </c>
      <c r="C839">
        <f>IF(ROW()=2,1,IF(Special[[#This Row],[枝番用]]=1,1,C838+1))</f>
        <v>1</v>
      </c>
      <c r="D839" t="s">
        <v>108</v>
      </c>
      <c r="E839" s="1" t="s">
        <v>528</v>
      </c>
      <c r="F839" t="s">
        <v>77</v>
      </c>
      <c r="G839" s="1" t="s">
        <v>78</v>
      </c>
      <c r="H839" t="s">
        <v>185</v>
      </c>
      <c r="I839" t="s">
        <v>71</v>
      </c>
      <c r="J839">
        <v>1</v>
      </c>
      <c r="K839" t="s">
        <v>248</v>
      </c>
      <c r="L839" s="1" t="s">
        <v>180</v>
      </c>
      <c r="M839" s="1" t="s">
        <v>173</v>
      </c>
      <c r="N839">
        <v>29</v>
      </c>
      <c r="O839">
        <v>0</v>
      </c>
      <c r="P839">
        <v>0</v>
      </c>
      <c r="Q839">
        <v>0</v>
      </c>
      <c r="S839">
        <v>4.2</v>
      </c>
      <c r="T839">
        <v>25.76</v>
      </c>
      <c r="W839" s="1" t="s">
        <v>918</v>
      </c>
      <c r="X839">
        <v>1</v>
      </c>
      <c r="AB839" t="str">
        <f>Special[[#This Row],[服装]]&amp;Special[[#This Row],[名前]]&amp;Special[[#This Row],[レアリティ]]</f>
        <v>ユニフォーム理石平介ICONIC</v>
      </c>
      <c r="AC839">
        <f>IF((A838&amp;L838&amp;M838)&lt;&gt;(Special[[#This Row],[No]]&amp;L839&amp;M839),1,IF(Special[[#This Row],[追加属性]]="",1,0))</f>
        <v>1</v>
      </c>
    </row>
    <row r="840" spans="1:29" x14ac:dyDescent="0.25">
      <c r="A840">
        <f>VLOOKUP(Special[[#This Row],[No用]],SetNo[[No.用]:[vlookup 用]],2,FALSE)</f>
        <v>348</v>
      </c>
      <c r="B840">
        <f>IF(ROW()=2,1,IF(A839&lt;&gt;Special[[#This Row],[No]],1,IF(Special[[#This Row],[枝番用]]=0,B839,B839+1)))</f>
        <v>1</v>
      </c>
      <c r="C840">
        <f>IF(ROW()=2,1,IF(Special[[#This Row],[枝番用]]=1,1,C839+1))</f>
        <v>1</v>
      </c>
      <c r="D840" s="1" t="s">
        <v>108</v>
      </c>
      <c r="E840" s="1" t="s">
        <v>671</v>
      </c>
      <c r="F840" s="1" t="s">
        <v>77</v>
      </c>
      <c r="G840" s="1" t="s">
        <v>78</v>
      </c>
      <c r="H840" s="1" t="s">
        <v>185</v>
      </c>
      <c r="I840" s="1" t="s">
        <v>71</v>
      </c>
      <c r="J840" s="1">
        <v>0</v>
      </c>
      <c r="K840" t="s">
        <v>248</v>
      </c>
      <c r="L840" s="1" t="s">
        <v>191</v>
      </c>
      <c r="M840" s="1" t="s">
        <v>162</v>
      </c>
      <c r="N840">
        <v>13</v>
      </c>
      <c r="O840">
        <v>0</v>
      </c>
      <c r="P840">
        <v>0</v>
      </c>
      <c r="Q840">
        <v>0</v>
      </c>
      <c r="W840" t="s">
        <v>1010</v>
      </c>
      <c r="X840">
        <v>0</v>
      </c>
      <c r="AB840" t="str">
        <f>Special[[#This Row],[服装]]&amp;Special[[#This Row],[名前]]&amp;Special[[#This Row],[レアリティ]]</f>
        <v>ユニフォーム銀島結ICONIC</v>
      </c>
      <c r="AC840">
        <f>IF((A839&amp;L839&amp;M839)&lt;&gt;(Special[[#This Row],[No]]&amp;L840&amp;M840),1,IF(Special[[#This Row],[追加属性]]="",1,0))</f>
        <v>1</v>
      </c>
    </row>
    <row r="841" spans="1:29" x14ac:dyDescent="0.25">
      <c r="A841">
        <f>VLOOKUP(Special[[#This Row],[No用]],SetNo[[No.用]:[vlookup 用]],2,FALSE)</f>
        <v>349</v>
      </c>
      <c r="B841">
        <f>IF(ROW()=2,1,IF(A840&lt;&gt;Special[[#This Row],[No]],1,IF(Special[[#This Row],[枝番用]]=0,B840,B840+1)))</f>
        <v>1</v>
      </c>
      <c r="C841">
        <f>IF(ROW()=2,1,IF(Special[[#This Row],[枝番用]]=1,1,C840+1))</f>
        <v>1</v>
      </c>
      <c r="D841" s="1" t="s">
        <v>790</v>
      </c>
      <c r="E841" s="1" t="s">
        <v>671</v>
      </c>
      <c r="F841" s="1" t="s">
        <v>73</v>
      </c>
      <c r="G841" s="1" t="s">
        <v>78</v>
      </c>
      <c r="H841" s="1" t="s">
        <v>185</v>
      </c>
      <c r="I841" s="1" t="s">
        <v>71</v>
      </c>
      <c r="J841" s="1">
        <v>0</v>
      </c>
      <c r="K841" t="s">
        <v>248</v>
      </c>
      <c r="L841" s="1" t="s">
        <v>191</v>
      </c>
      <c r="M841" s="1" t="s">
        <v>162</v>
      </c>
      <c r="N841">
        <v>13</v>
      </c>
      <c r="O841">
        <v>0</v>
      </c>
      <c r="P841">
        <v>0</v>
      </c>
      <c r="Q841">
        <v>0</v>
      </c>
      <c r="W841" t="s">
        <v>1010</v>
      </c>
      <c r="X841">
        <v>0</v>
      </c>
      <c r="AB841" t="str">
        <f>Special[[#This Row],[服装]]&amp;Special[[#This Row],[名前]]&amp;Special[[#This Row],[レアリティ]]</f>
        <v>Xmas2銀島結ICONIC</v>
      </c>
      <c r="AC841">
        <f>IF((A840&amp;L840&amp;M840)&lt;&gt;(Special[[#This Row],[No]]&amp;L841&amp;M841),1,IF(Special[[#This Row],[追加属性]]="",1,0))</f>
        <v>1</v>
      </c>
    </row>
    <row r="842" spans="1:29" x14ac:dyDescent="0.25">
      <c r="A842">
        <f>VLOOKUP(Special[[#This Row],[No用]],SetNo[[No.用]:[vlookup 用]],2,FALSE)</f>
        <v>350</v>
      </c>
      <c r="B842">
        <f>IF(ROW()=2,1,IF(A841&lt;&gt;Special[[#This Row],[No]],1,IF(Special[[#This Row],[枝番用]]=0,B841,B841+1)))</f>
        <v>1</v>
      </c>
      <c r="C842">
        <f>IF(ROW()=2,1,IF(Special[[#This Row],[枝番用]]=1,1,C841+1))</f>
        <v>1</v>
      </c>
      <c r="D842" t="s">
        <v>108</v>
      </c>
      <c r="E842" t="s">
        <v>122</v>
      </c>
      <c r="F842" t="s">
        <v>90</v>
      </c>
      <c r="G842" t="s">
        <v>78</v>
      </c>
      <c r="H842" t="s">
        <v>128</v>
      </c>
      <c r="I842" t="s">
        <v>71</v>
      </c>
      <c r="J842" s="1">
        <v>0</v>
      </c>
      <c r="K842" t="s">
        <v>248</v>
      </c>
      <c r="L842" s="1" t="s">
        <v>191</v>
      </c>
      <c r="M842" s="1" t="s">
        <v>162</v>
      </c>
      <c r="N842">
        <v>13</v>
      </c>
      <c r="O842">
        <v>0</v>
      </c>
      <c r="P842">
        <v>0</v>
      </c>
      <c r="Q842">
        <v>0</v>
      </c>
      <c r="W842" t="s">
        <v>1010</v>
      </c>
      <c r="X842">
        <v>0</v>
      </c>
      <c r="AB842" t="str">
        <f>Special[[#This Row],[服装]]&amp;Special[[#This Row],[名前]]&amp;Special[[#This Row],[レアリティ]]</f>
        <v>ユニフォーム木兎光太郎ICONIC</v>
      </c>
      <c r="AC842">
        <f>IF((A841&amp;L841&amp;M841)&lt;&gt;(Special[[#This Row],[No]]&amp;L842&amp;M842),1,IF(Special[[#This Row],[追加属性]]="",1,0))</f>
        <v>1</v>
      </c>
    </row>
    <row r="843" spans="1:29" x14ac:dyDescent="0.25">
      <c r="A843">
        <f>VLOOKUP(Special[[#This Row],[No用]],SetNo[[No.用]:[vlookup 用]],2,FALSE)</f>
        <v>350</v>
      </c>
      <c r="B843">
        <f>IF(ROW()=2,1,IF(A842&lt;&gt;Special[[#This Row],[No]],1,IF(Special[[#This Row],[枝番用]]=0,B842,B842+1)))</f>
        <v>2</v>
      </c>
      <c r="C843">
        <f>IF(ROW()=2,1,IF(Special[[#This Row],[枝番用]]=1,1,C842+1))</f>
        <v>1</v>
      </c>
      <c r="D843" t="s">
        <v>108</v>
      </c>
      <c r="E843" t="s">
        <v>122</v>
      </c>
      <c r="F843" t="s">
        <v>90</v>
      </c>
      <c r="G843" t="s">
        <v>78</v>
      </c>
      <c r="H843" t="s">
        <v>128</v>
      </c>
      <c r="I843" t="s">
        <v>71</v>
      </c>
      <c r="J843">
        <v>1</v>
      </c>
      <c r="K843" t="s">
        <v>248</v>
      </c>
      <c r="L843" s="1" t="s">
        <v>553</v>
      </c>
      <c r="M843" s="1" t="s">
        <v>224</v>
      </c>
      <c r="N843">
        <v>51</v>
      </c>
      <c r="O843">
        <v>0</v>
      </c>
      <c r="P843">
        <v>61</v>
      </c>
      <c r="Q843">
        <v>0</v>
      </c>
      <c r="S843" s="13">
        <v>10</v>
      </c>
      <c r="T843" s="13">
        <v>19.8</v>
      </c>
      <c r="U843" s="13">
        <v>15</v>
      </c>
      <c r="V843" s="13">
        <v>29.7</v>
      </c>
      <c r="W843" s="14" t="s">
        <v>1205</v>
      </c>
      <c r="X843" s="13">
        <v>0</v>
      </c>
      <c r="Y843" s="13"/>
      <c r="AA843" s="1" t="s">
        <v>1207</v>
      </c>
      <c r="AB843" t="str">
        <f>Special[[#This Row],[服装]]&amp;Special[[#This Row],[名前]]&amp;Special[[#This Row],[レアリティ]]</f>
        <v>ユニフォーム木兎光太郎ICONIC</v>
      </c>
      <c r="AC843">
        <f>IF((A842&amp;L842&amp;M842)&lt;&gt;(Special[[#This Row],[No]]&amp;L843&amp;M843),1,IF(Special[[#This Row],[追加属性]]="",1,0))</f>
        <v>1</v>
      </c>
    </row>
    <row r="844" spans="1:29" x14ac:dyDescent="0.25">
      <c r="A844">
        <f>VLOOKUP(Special[[#This Row],[No用]],SetNo[[No.用]:[vlookup 用]],2,FALSE)</f>
        <v>350</v>
      </c>
      <c r="B844">
        <f>IF(ROW()=2,1,IF(A843&lt;&gt;Special[[#This Row],[No]],1,IF(Special[[#This Row],[枝番用]]=0,B843,B843+1)))</f>
        <v>3</v>
      </c>
      <c r="C844">
        <f>IF(ROW()=2,1,IF(Special[[#This Row],[枝番用]]=1,1,C843+1))</f>
        <v>1</v>
      </c>
      <c r="D844" t="s">
        <v>108</v>
      </c>
      <c r="E844" t="s">
        <v>122</v>
      </c>
      <c r="F844" t="s">
        <v>90</v>
      </c>
      <c r="G844" t="s">
        <v>78</v>
      </c>
      <c r="H844" t="s">
        <v>128</v>
      </c>
      <c r="I844" t="s">
        <v>71</v>
      </c>
      <c r="J844">
        <v>1</v>
      </c>
      <c r="K844" t="s">
        <v>248</v>
      </c>
      <c r="L844" s="1" t="s">
        <v>553</v>
      </c>
      <c r="M844" s="1" t="s">
        <v>224</v>
      </c>
      <c r="N844">
        <v>51</v>
      </c>
      <c r="O844">
        <v>0</v>
      </c>
      <c r="P844">
        <v>61</v>
      </c>
      <c r="Q844">
        <v>0</v>
      </c>
      <c r="S844" s="13">
        <v>10</v>
      </c>
      <c r="T844" s="13">
        <v>19.8</v>
      </c>
      <c r="U844" s="13">
        <v>15</v>
      </c>
      <c r="V844" s="13">
        <v>29.7</v>
      </c>
      <c r="W844" s="14" t="s">
        <v>1206</v>
      </c>
      <c r="X844" s="13">
        <v>0</v>
      </c>
      <c r="Y844" s="1" t="s">
        <v>888</v>
      </c>
      <c r="Z844" s="1" t="s">
        <v>858</v>
      </c>
      <c r="AA844" s="1" t="s">
        <v>1208</v>
      </c>
      <c r="AB844" t="str">
        <f>Special[[#This Row],[服装]]&amp;Special[[#This Row],[名前]]&amp;Special[[#This Row],[レアリティ]]</f>
        <v>ユニフォーム木兎光太郎ICONIC</v>
      </c>
      <c r="AC844">
        <f>IF((A843&amp;L843&amp;M843)&lt;&gt;(Special[[#This Row],[No]]&amp;L844&amp;M844),1,IF(Special[[#This Row],[追加属性]]="",1,0))</f>
        <v>1</v>
      </c>
    </row>
    <row r="845" spans="1:29" x14ac:dyDescent="0.25">
      <c r="A845">
        <f>VLOOKUP(Special[[#This Row],[No用]],SetNo[[No.用]:[vlookup 用]],2,FALSE)</f>
        <v>351</v>
      </c>
      <c r="B845">
        <f>IF(ROW()=2,1,IF(A844&lt;&gt;Special[[#This Row],[No]],1,IF(Special[[#This Row],[枝番用]]=0,B844,B844+1)))</f>
        <v>1</v>
      </c>
      <c r="C845">
        <f>IF(ROW()=2,1,IF(Special[[#This Row],[枝番用]]=1,1,C844+1))</f>
        <v>1</v>
      </c>
      <c r="D845" t="s">
        <v>150</v>
      </c>
      <c r="E845" t="s">
        <v>122</v>
      </c>
      <c r="F845" t="s">
        <v>77</v>
      </c>
      <c r="G845" t="s">
        <v>78</v>
      </c>
      <c r="H845" t="s">
        <v>128</v>
      </c>
      <c r="I845" t="s">
        <v>71</v>
      </c>
      <c r="J845" s="1">
        <v>0</v>
      </c>
      <c r="K845" t="s">
        <v>248</v>
      </c>
      <c r="L845" s="1" t="s">
        <v>191</v>
      </c>
      <c r="M845" s="1" t="s">
        <v>162</v>
      </c>
      <c r="N845">
        <v>13</v>
      </c>
      <c r="O845">
        <v>0</v>
      </c>
      <c r="P845">
        <v>0</v>
      </c>
      <c r="Q845">
        <v>0</v>
      </c>
      <c r="W845" t="s">
        <v>1010</v>
      </c>
      <c r="X845">
        <v>0</v>
      </c>
      <c r="AB845" t="str">
        <f>Special[[#This Row],[服装]]&amp;Special[[#This Row],[名前]]&amp;Special[[#This Row],[レアリティ]]</f>
        <v>夏祭り木兎光太郎ICONIC</v>
      </c>
      <c r="AC845">
        <f>IF((A844&amp;L844&amp;M844)&lt;&gt;(Special[[#This Row],[No]]&amp;L845&amp;M845),1,IF(Special[[#This Row],[追加属性]]="",1,0))</f>
        <v>1</v>
      </c>
    </row>
    <row r="846" spans="1:29" x14ac:dyDescent="0.25">
      <c r="A846">
        <f>VLOOKUP(Special[[#This Row],[No用]],SetNo[[No.用]:[vlookup 用]],2,FALSE)</f>
        <v>351</v>
      </c>
      <c r="B846">
        <f>IF(ROW()=2,1,IF(A845&lt;&gt;Special[[#This Row],[No]],1,IF(Special[[#This Row],[枝番用]]=0,B845,B845+1)))</f>
        <v>2</v>
      </c>
      <c r="C846">
        <f>IF(ROW()=2,1,IF(Special[[#This Row],[枝番用]]=1,1,C845+1))</f>
        <v>1</v>
      </c>
      <c r="D846" t="s">
        <v>150</v>
      </c>
      <c r="E846" t="s">
        <v>122</v>
      </c>
      <c r="F846" t="s">
        <v>77</v>
      </c>
      <c r="G846" t="s">
        <v>78</v>
      </c>
      <c r="H846" t="s">
        <v>128</v>
      </c>
      <c r="I846" t="s">
        <v>71</v>
      </c>
      <c r="J846">
        <v>1</v>
      </c>
      <c r="K846" t="s">
        <v>248</v>
      </c>
      <c r="L846" s="1" t="s">
        <v>180</v>
      </c>
      <c r="M846" s="1" t="s">
        <v>173</v>
      </c>
      <c r="N846">
        <v>15</v>
      </c>
      <c r="O846">
        <v>0</v>
      </c>
      <c r="P846">
        <v>0</v>
      </c>
      <c r="Q846">
        <v>0</v>
      </c>
      <c r="S846">
        <v>4.2</v>
      </c>
      <c r="T846">
        <v>25.76</v>
      </c>
      <c r="W846" s="1" t="s">
        <v>918</v>
      </c>
      <c r="X846">
        <v>1</v>
      </c>
      <c r="AB846" t="str">
        <f>Special[[#This Row],[服装]]&amp;Special[[#This Row],[名前]]&amp;Special[[#This Row],[レアリティ]]</f>
        <v>夏祭り木兎光太郎ICONIC</v>
      </c>
      <c r="AC846">
        <f>IF((A845&amp;L845&amp;M845)&lt;&gt;(Special[[#This Row],[No]]&amp;L846&amp;M846),1,IF(Special[[#This Row],[追加属性]]="",1,0))</f>
        <v>1</v>
      </c>
    </row>
    <row r="847" spans="1:29" x14ac:dyDescent="0.25">
      <c r="A847">
        <f>VLOOKUP(Special[[#This Row],[No用]],SetNo[[No.用]:[vlookup 用]],2,FALSE)</f>
        <v>352</v>
      </c>
      <c r="B847">
        <f>IF(ROW()=2,1,IF(A846&lt;&gt;Special[[#This Row],[No]],1,IF(Special[[#This Row],[枝番用]]=0,B846,B846+1)))</f>
        <v>1</v>
      </c>
      <c r="C847">
        <f>IF(ROW()=2,1,IF(Special[[#This Row],[枝番用]]=1,1,C846+1))</f>
        <v>1</v>
      </c>
      <c r="D847" s="1" t="s">
        <v>585</v>
      </c>
      <c r="E847" t="s">
        <v>122</v>
      </c>
      <c r="F847" s="1" t="s">
        <v>73</v>
      </c>
      <c r="G847" t="s">
        <v>78</v>
      </c>
      <c r="H847" t="s">
        <v>128</v>
      </c>
      <c r="I847" t="s">
        <v>71</v>
      </c>
      <c r="J847" s="1">
        <v>0</v>
      </c>
      <c r="K847" t="s">
        <v>248</v>
      </c>
      <c r="L847" s="1" t="s">
        <v>191</v>
      </c>
      <c r="M847" s="1" t="s">
        <v>162</v>
      </c>
      <c r="N847">
        <v>13</v>
      </c>
      <c r="O847">
        <v>0</v>
      </c>
      <c r="P847">
        <v>0</v>
      </c>
      <c r="Q847">
        <v>0</v>
      </c>
      <c r="W847" t="s">
        <v>1010</v>
      </c>
      <c r="X847">
        <v>0</v>
      </c>
      <c r="AB847" t="str">
        <f>Special[[#This Row],[服装]]&amp;Special[[#This Row],[名前]]&amp;Special[[#This Row],[レアリティ]]</f>
        <v>Xmas木兎光太郎ICONIC</v>
      </c>
      <c r="AC847">
        <f>IF((A846&amp;L846&amp;M846)&lt;&gt;(Special[[#This Row],[No]]&amp;L847&amp;M847),1,IF(Special[[#This Row],[追加属性]]="",1,0))</f>
        <v>1</v>
      </c>
    </row>
    <row r="848" spans="1:29" x14ac:dyDescent="0.25">
      <c r="A848">
        <f>VLOOKUP(Special[[#This Row],[No用]],SetNo[[No.用]:[vlookup 用]],2,FALSE)</f>
        <v>352</v>
      </c>
      <c r="B848">
        <f>IF(ROW()=2,1,IF(A847&lt;&gt;Special[[#This Row],[No]],1,IF(Special[[#This Row],[枝番用]]=0,B847,B847+1)))</f>
        <v>2</v>
      </c>
      <c r="C848">
        <f>IF(ROW()=2,1,IF(Special[[#This Row],[枝番用]]=1,1,C847+1))</f>
        <v>1</v>
      </c>
      <c r="D848" s="1" t="s">
        <v>585</v>
      </c>
      <c r="E848" t="s">
        <v>122</v>
      </c>
      <c r="F848" s="1" t="s">
        <v>73</v>
      </c>
      <c r="G848" t="s">
        <v>78</v>
      </c>
      <c r="H848" t="s">
        <v>128</v>
      </c>
      <c r="I848" t="s">
        <v>71</v>
      </c>
      <c r="J848">
        <v>1</v>
      </c>
      <c r="K848" t="s">
        <v>248</v>
      </c>
      <c r="L848" s="1" t="s">
        <v>591</v>
      </c>
      <c r="M848" s="1" t="s">
        <v>224</v>
      </c>
      <c r="N848">
        <v>48</v>
      </c>
      <c r="O848">
        <v>0</v>
      </c>
      <c r="P848">
        <v>58</v>
      </c>
      <c r="Q848">
        <v>0</v>
      </c>
      <c r="S848">
        <v>3.35</v>
      </c>
      <c r="T848">
        <v>20.010000000000002</v>
      </c>
      <c r="U848">
        <v>5</v>
      </c>
      <c r="V848">
        <v>30.48</v>
      </c>
      <c r="W848" s="1" t="s">
        <v>849</v>
      </c>
      <c r="X848">
        <v>2</v>
      </c>
      <c r="AA848" s="1" t="s">
        <v>1211</v>
      </c>
      <c r="AB848" t="str">
        <f>Special[[#This Row],[服装]]&amp;Special[[#This Row],[名前]]&amp;Special[[#This Row],[レアリティ]]</f>
        <v>Xmas木兎光太郎ICONIC</v>
      </c>
      <c r="AC848">
        <f>IF((A847&amp;L847&amp;M847)&lt;&gt;(Special[[#This Row],[No]]&amp;L848&amp;M848),1,IF(Special[[#This Row],[追加属性]]="",1,0))</f>
        <v>1</v>
      </c>
    </row>
    <row r="849" spans="1:29" x14ac:dyDescent="0.25">
      <c r="A849">
        <f>VLOOKUP(Special[[#This Row],[No用]],SetNo[[No.用]:[vlookup 用]],2,FALSE)</f>
        <v>353</v>
      </c>
      <c r="B849">
        <f>IF(ROW()=2,1,IF(A848&lt;&gt;Special[[#This Row],[No]],1,IF(Special[[#This Row],[枝番用]]=0,B848,B848+1)))</f>
        <v>1</v>
      </c>
      <c r="C849">
        <f>IF(ROW()=2,1,IF(Special[[#This Row],[枝番用]]=1,1,C848+1))</f>
        <v>1</v>
      </c>
      <c r="D849" s="1" t="s">
        <v>149</v>
      </c>
      <c r="E849" t="s">
        <v>122</v>
      </c>
      <c r="F849" s="1" t="s">
        <v>90</v>
      </c>
      <c r="G849" t="s">
        <v>78</v>
      </c>
      <c r="H849" t="s">
        <v>128</v>
      </c>
      <c r="I849" t="s">
        <v>71</v>
      </c>
      <c r="J849" s="1">
        <v>0</v>
      </c>
      <c r="K849" t="s">
        <v>248</v>
      </c>
      <c r="L849" s="1" t="s">
        <v>191</v>
      </c>
      <c r="M849" s="1" t="s">
        <v>162</v>
      </c>
      <c r="N849">
        <v>13</v>
      </c>
      <c r="O849">
        <v>0</v>
      </c>
      <c r="P849">
        <v>0</v>
      </c>
      <c r="Q849">
        <v>0</v>
      </c>
      <c r="W849" t="s">
        <v>1010</v>
      </c>
      <c r="X849">
        <v>0</v>
      </c>
      <c r="AB849" t="str">
        <f>Special[[#This Row],[服装]]&amp;Special[[#This Row],[名前]]&amp;Special[[#This Row],[レアリティ]]</f>
        <v>制服木兎光太郎ICONIC</v>
      </c>
      <c r="AC849">
        <f>IF((A848&amp;L848&amp;M848)&lt;&gt;(Special[[#This Row],[No]]&amp;L849&amp;M849),1,IF(Special[[#This Row],[追加属性]]="",1,0))</f>
        <v>1</v>
      </c>
    </row>
    <row r="850" spans="1:29" x14ac:dyDescent="0.25">
      <c r="A850">
        <f>VLOOKUP(Special[[#This Row],[No用]],SetNo[[No.用]:[vlookup 用]],2,FALSE)</f>
        <v>353</v>
      </c>
      <c r="B850">
        <f>IF(ROW()=2,1,IF(A849&lt;&gt;Special[[#This Row],[No]],1,IF(Special[[#This Row],[枝番用]]=0,B849,B849+1)))</f>
        <v>2</v>
      </c>
      <c r="C850">
        <f>IF(ROW()=2,1,IF(Special[[#This Row],[枝番用]]=1,1,C849+1))</f>
        <v>1</v>
      </c>
      <c r="D850" s="1" t="s">
        <v>149</v>
      </c>
      <c r="E850" t="s">
        <v>122</v>
      </c>
      <c r="F850" s="1" t="s">
        <v>90</v>
      </c>
      <c r="G850" t="s">
        <v>78</v>
      </c>
      <c r="H850" t="s">
        <v>128</v>
      </c>
      <c r="I850" t="s">
        <v>71</v>
      </c>
      <c r="J850">
        <v>1</v>
      </c>
      <c r="K850" t="s">
        <v>248</v>
      </c>
      <c r="L850" s="1" t="s">
        <v>180</v>
      </c>
      <c r="M850" s="1" t="s">
        <v>173</v>
      </c>
      <c r="N850">
        <v>15</v>
      </c>
      <c r="O850">
        <v>0</v>
      </c>
      <c r="P850">
        <v>0</v>
      </c>
      <c r="Q850">
        <v>0</v>
      </c>
      <c r="S850">
        <v>4.2</v>
      </c>
      <c r="T850">
        <v>25.76</v>
      </c>
      <c r="W850" t="s">
        <v>916</v>
      </c>
      <c r="X850">
        <v>1</v>
      </c>
      <c r="AB850" t="str">
        <f>Special[[#This Row],[服装]]&amp;Special[[#This Row],[名前]]&amp;Special[[#This Row],[レアリティ]]</f>
        <v>制服木兎光太郎ICONIC</v>
      </c>
      <c r="AC850">
        <f>IF((A849&amp;L849&amp;M849)&lt;&gt;(Special[[#This Row],[No]]&amp;L850&amp;M850),1,IF(Special[[#This Row],[追加属性]]="",1,0))</f>
        <v>1</v>
      </c>
    </row>
    <row r="851" spans="1:29" x14ac:dyDescent="0.25">
      <c r="A851">
        <f>VLOOKUP(Special[[#This Row],[No用]],SetNo[[No.用]:[vlookup 用]],2,FALSE)</f>
        <v>353</v>
      </c>
      <c r="B851">
        <f>IF(ROW()=2,1,IF(A850&lt;&gt;Special[[#This Row],[No]],1,IF(Special[[#This Row],[枝番用]]=0,B850,B850+1)))</f>
        <v>3</v>
      </c>
      <c r="C851">
        <f>IF(ROW()=2,1,IF(Special[[#This Row],[枝番用]]=1,1,C850+1))</f>
        <v>1</v>
      </c>
      <c r="D851" s="1" t="s">
        <v>149</v>
      </c>
      <c r="E851" t="s">
        <v>122</v>
      </c>
      <c r="F851" s="1" t="s">
        <v>90</v>
      </c>
      <c r="G851" t="s">
        <v>78</v>
      </c>
      <c r="H851" t="s">
        <v>128</v>
      </c>
      <c r="I851" t="s">
        <v>71</v>
      </c>
      <c r="J851">
        <v>1</v>
      </c>
      <c r="K851" t="s">
        <v>248</v>
      </c>
      <c r="L851" s="1" t="s">
        <v>591</v>
      </c>
      <c r="M851" s="1" t="s">
        <v>224</v>
      </c>
      <c r="N851">
        <v>48</v>
      </c>
      <c r="O851">
        <v>0</v>
      </c>
      <c r="P851">
        <v>58</v>
      </c>
      <c r="Q851">
        <v>0</v>
      </c>
      <c r="S851">
        <v>3.35</v>
      </c>
      <c r="T851">
        <v>33.729999999999997</v>
      </c>
      <c r="U851">
        <v>5</v>
      </c>
      <c r="V851">
        <v>50.08</v>
      </c>
      <c r="W851" t="s">
        <v>863</v>
      </c>
      <c r="X851">
        <v>1</v>
      </c>
      <c r="AA851" s="1" t="s">
        <v>1212</v>
      </c>
      <c r="AB851" t="str">
        <f>Special[[#This Row],[服装]]&amp;Special[[#This Row],[名前]]&amp;Special[[#This Row],[レアリティ]]</f>
        <v>制服木兎光太郎ICONIC</v>
      </c>
      <c r="AC851">
        <f>IF((A850&amp;L850&amp;M850)&lt;&gt;(Special[[#This Row],[No]]&amp;L851&amp;M851),1,IF(Special[[#This Row],[追加属性]]="",1,0))</f>
        <v>1</v>
      </c>
    </row>
    <row r="852" spans="1:29" x14ac:dyDescent="0.25">
      <c r="A852">
        <f>VLOOKUP(Special[[#This Row],[No用]],SetNo[[No.用]:[vlookup 用]],2,FALSE)</f>
        <v>354</v>
      </c>
      <c r="B852">
        <f>IF(ROW()=2,1,IF(A851&lt;&gt;Special[[#This Row],[No]],1,IF(Special[[#This Row],[枝番用]]=0,B851,B851+1)))</f>
        <v>1</v>
      </c>
      <c r="C852">
        <f>IF(ROW()=2,1,IF(Special[[#This Row],[枝番用]]=1,1,C851+1))</f>
        <v>1</v>
      </c>
      <c r="D852" s="1" t="s">
        <v>677</v>
      </c>
      <c r="E852" s="1" t="s">
        <v>122</v>
      </c>
      <c r="F852" s="1" t="s">
        <v>77</v>
      </c>
      <c r="G852" s="1" t="s">
        <v>78</v>
      </c>
      <c r="H852" s="1" t="s">
        <v>128</v>
      </c>
      <c r="I852" s="1" t="s">
        <v>71</v>
      </c>
      <c r="J852" s="1">
        <v>0</v>
      </c>
      <c r="K852" t="s">
        <v>248</v>
      </c>
      <c r="L852" s="1" t="s">
        <v>191</v>
      </c>
      <c r="M852" s="1" t="s">
        <v>162</v>
      </c>
      <c r="N852">
        <v>13</v>
      </c>
      <c r="O852">
        <v>0</v>
      </c>
      <c r="P852">
        <v>0</v>
      </c>
      <c r="Q852">
        <v>0</v>
      </c>
      <c r="W852" t="s">
        <v>1010</v>
      </c>
      <c r="X852">
        <v>0</v>
      </c>
      <c r="AB852" t="str">
        <f>Special[[#This Row],[服装]]&amp;Special[[#This Row],[名前]]&amp;Special[[#This Row],[レアリティ]]</f>
        <v>キャンプ木兎光太郎ICONIC</v>
      </c>
      <c r="AC852">
        <f>IF((A851&amp;L851&amp;M851)&lt;&gt;(Special[[#This Row],[No]]&amp;L852&amp;M852),1,IF(Special[[#This Row],[追加属性]]="",1,0))</f>
        <v>1</v>
      </c>
    </row>
    <row r="853" spans="1:29" x14ac:dyDescent="0.25">
      <c r="A853">
        <f>VLOOKUP(Special[[#This Row],[No用]],SetNo[[No.用]:[vlookup 用]],2,FALSE)</f>
        <v>354</v>
      </c>
      <c r="B853">
        <f>IF(ROW()=2,1,IF(A852&lt;&gt;Special[[#This Row],[No]],1,IF(Special[[#This Row],[枝番用]]=0,B852,B852+1)))</f>
        <v>2</v>
      </c>
      <c r="C853">
        <f>IF(ROW()=2,1,IF(Special[[#This Row],[枝番用]]=1,1,C852+1))</f>
        <v>1</v>
      </c>
      <c r="D853" s="1" t="s">
        <v>677</v>
      </c>
      <c r="E853" s="1" t="s">
        <v>122</v>
      </c>
      <c r="F853" s="1" t="s">
        <v>77</v>
      </c>
      <c r="G853" s="1" t="s">
        <v>78</v>
      </c>
      <c r="H853" s="1" t="s">
        <v>128</v>
      </c>
      <c r="I853" s="1" t="s">
        <v>71</v>
      </c>
      <c r="J853">
        <v>1</v>
      </c>
      <c r="K853" t="s">
        <v>248</v>
      </c>
      <c r="L853" s="1" t="s">
        <v>180</v>
      </c>
      <c r="M853" s="1" t="s">
        <v>224</v>
      </c>
      <c r="N853">
        <v>48</v>
      </c>
      <c r="O853">
        <v>0</v>
      </c>
      <c r="P853">
        <v>58</v>
      </c>
      <c r="Q853">
        <v>0</v>
      </c>
      <c r="R853" s="1"/>
      <c r="S853">
        <v>3.35</v>
      </c>
      <c r="T853">
        <v>20.010000000000002</v>
      </c>
      <c r="U853">
        <v>5</v>
      </c>
      <c r="V853">
        <v>30.48</v>
      </c>
      <c r="W853" s="1" t="s">
        <v>1369</v>
      </c>
      <c r="X853">
        <v>1</v>
      </c>
      <c r="Y853" s="1" t="s">
        <v>679</v>
      </c>
      <c r="Z853" s="1" t="s">
        <v>977</v>
      </c>
      <c r="AA853" s="1" t="s">
        <v>1214</v>
      </c>
      <c r="AB853" t="str">
        <f>Special[[#This Row],[服装]]&amp;Special[[#This Row],[名前]]&amp;Special[[#This Row],[レアリティ]]</f>
        <v>キャンプ木兎光太郎ICONIC</v>
      </c>
      <c r="AC853">
        <f>IF((A852&amp;L852&amp;M852)&lt;&gt;(Special[[#This Row],[No]]&amp;L853&amp;M853),1,IF(Special[[#This Row],[追加属性]]="",1,0))</f>
        <v>1</v>
      </c>
    </row>
    <row r="854" spans="1:29" x14ac:dyDescent="0.25">
      <c r="A854">
        <f>VLOOKUP(Special[[#This Row],[No用]],SetNo[[No.用]:[vlookup 用]],2,FALSE)</f>
        <v>354</v>
      </c>
      <c r="B854">
        <f>IF(ROW()=2,1,IF(A853&lt;&gt;Special[[#This Row],[No]],1,IF(Special[[#This Row],[枝番用]]=0,B853,B853+1)))</f>
        <v>2</v>
      </c>
      <c r="C854">
        <f>IF(ROW()=2,1,IF(Special[[#This Row],[枝番用]]=1,1,C853+1))</f>
        <v>2</v>
      </c>
      <c r="D854" s="1" t="s">
        <v>677</v>
      </c>
      <c r="E854" s="1" t="s">
        <v>122</v>
      </c>
      <c r="F854" s="1" t="s">
        <v>77</v>
      </c>
      <c r="G854" s="1" t="s">
        <v>78</v>
      </c>
      <c r="H854" s="1" t="s">
        <v>128</v>
      </c>
      <c r="I854" s="1" t="s">
        <v>71</v>
      </c>
      <c r="J854">
        <v>1</v>
      </c>
      <c r="K854" t="s">
        <v>248</v>
      </c>
      <c r="L854" s="1" t="s">
        <v>180</v>
      </c>
      <c r="M854" s="1" t="s">
        <v>224</v>
      </c>
      <c r="N854">
        <v>48</v>
      </c>
      <c r="O854">
        <v>0</v>
      </c>
      <c r="P854">
        <v>58</v>
      </c>
      <c r="Q854">
        <v>0</v>
      </c>
      <c r="R854" s="1" t="s">
        <v>553</v>
      </c>
      <c r="S854">
        <v>7</v>
      </c>
      <c r="T854">
        <v>13.86</v>
      </c>
      <c r="U854">
        <v>10.5</v>
      </c>
      <c r="V854">
        <v>20.79</v>
      </c>
      <c r="W854" s="1" t="s">
        <v>976</v>
      </c>
      <c r="X854">
        <v>0</v>
      </c>
      <c r="Y854" s="1" t="s">
        <v>679</v>
      </c>
      <c r="Z854" s="1" t="s">
        <v>977</v>
      </c>
      <c r="AA854" s="1" t="s">
        <v>1214</v>
      </c>
      <c r="AB854" t="str">
        <f>Special[[#This Row],[服装]]&amp;Special[[#This Row],[名前]]&amp;Special[[#This Row],[レアリティ]]</f>
        <v>キャンプ木兎光太郎ICONIC</v>
      </c>
      <c r="AC854">
        <f>IF((A853&amp;L853&amp;M853)&lt;&gt;(Special[[#This Row],[No]]&amp;L854&amp;M854),1,IF(Special[[#This Row],[追加属性]]="",1,0))</f>
        <v>0</v>
      </c>
    </row>
    <row r="855" spans="1:29" x14ac:dyDescent="0.25">
      <c r="A855">
        <f>VLOOKUP(Special[[#This Row],[No用]],SetNo[[No.用]:[vlookup 用]],2,FALSE)</f>
        <v>355</v>
      </c>
      <c r="B855">
        <f>IF(ROW()=2,1,IF(A854&lt;&gt;Special[[#This Row],[No]],1,IF(Special[[#This Row],[枝番用]]=0,B854,B854+1)))</f>
        <v>1</v>
      </c>
      <c r="C855">
        <f>IF(ROW()=2,1,IF(Special[[#This Row],[枝番用]]=1,1,C854+1))</f>
        <v>1</v>
      </c>
      <c r="D855" s="1" t="s">
        <v>870</v>
      </c>
      <c r="E855" s="1" t="s">
        <v>498</v>
      </c>
      <c r="F855" s="1" t="s">
        <v>23</v>
      </c>
      <c r="G855" s="1" t="s">
        <v>25</v>
      </c>
      <c r="H855" s="1" t="s">
        <v>154</v>
      </c>
      <c r="I855" s="1" t="s">
        <v>71</v>
      </c>
      <c r="J855" s="1">
        <v>0</v>
      </c>
      <c r="K855" t="s">
        <v>248</v>
      </c>
      <c r="L855" s="1" t="s">
        <v>191</v>
      </c>
      <c r="M855" s="1" t="s">
        <v>162</v>
      </c>
      <c r="N855">
        <v>13</v>
      </c>
      <c r="O855">
        <v>0</v>
      </c>
      <c r="P855">
        <v>0</v>
      </c>
      <c r="Q855">
        <v>0</v>
      </c>
      <c r="W855" t="s">
        <v>1010</v>
      </c>
      <c r="X855">
        <v>0</v>
      </c>
      <c r="Y855" s="1"/>
      <c r="AB855" t="str">
        <f>Special[[#This Row],[服装]]&amp;Special[[#This Row],[名前]]&amp;Special[[#This Row],[レアリティ]]</f>
        <v>2周年木兎光太郎ICONIC</v>
      </c>
      <c r="AC855">
        <f>IF((A854&amp;L854&amp;M854)&lt;&gt;(Special[[#This Row],[No]]&amp;L855&amp;M855),1,IF(Special[[#This Row],[追加属性]]="",1,0))</f>
        <v>1</v>
      </c>
    </row>
    <row r="856" spans="1:29" x14ac:dyDescent="0.25">
      <c r="A856">
        <f>VLOOKUP(Special[[#This Row],[No用]],SetNo[[No.用]:[vlookup 用]],2,FALSE)</f>
        <v>355</v>
      </c>
      <c r="B856">
        <f>IF(ROW()=2,1,IF(A855&lt;&gt;Special[[#This Row],[No]],1,IF(Special[[#This Row],[枝番用]]=0,B855,B855+1)))</f>
        <v>2</v>
      </c>
      <c r="C856">
        <f>IF(ROW()=2,1,IF(Special[[#This Row],[枝番用]]=1,1,C855+1))</f>
        <v>1</v>
      </c>
      <c r="D856" s="1" t="s">
        <v>870</v>
      </c>
      <c r="E856" s="1" t="s">
        <v>498</v>
      </c>
      <c r="F856" s="1" t="s">
        <v>23</v>
      </c>
      <c r="G856" s="1" t="s">
        <v>25</v>
      </c>
      <c r="H856" s="1" t="s">
        <v>154</v>
      </c>
      <c r="I856" s="1" t="s">
        <v>71</v>
      </c>
      <c r="J856">
        <v>1</v>
      </c>
      <c r="K856" t="s">
        <v>248</v>
      </c>
      <c r="L856" s="1" t="s">
        <v>553</v>
      </c>
      <c r="M856" s="1" t="s">
        <v>224</v>
      </c>
      <c r="N856">
        <v>48</v>
      </c>
      <c r="O856">
        <v>0</v>
      </c>
      <c r="P856">
        <v>58</v>
      </c>
      <c r="Q856">
        <v>0</v>
      </c>
      <c r="S856">
        <v>10</v>
      </c>
      <c r="T856">
        <v>19.8</v>
      </c>
      <c r="U856">
        <v>15</v>
      </c>
      <c r="V856">
        <v>29.7</v>
      </c>
      <c r="W856" s="1" t="s">
        <v>884</v>
      </c>
      <c r="X856">
        <v>0</v>
      </c>
      <c r="Y856" s="1" t="s">
        <v>888</v>
      </c>
      <c r="Z856" s="1" t="s">
        <v>858</v>
      </c>
      <c r="AA856" s="1" t="s">
        <v>1208</v>
      </c>
      <c r="AB856" t="str">
        <f>Special[[#This Row],[服装]]&amp;Special[[#This Row],[名前]]&amp;Special[[#This Row],[レアリティ]]</f>
        <v>2周年木兎光太郎ICONIC</v>
      </c>
      <c r="AC856">
        <f>IF((A855&amp;L855&amp;M855)&lt;&gt;(Special[[#This Row],[No]]&amp;L856&amp;M856),1,IF(Special[[#This Row],[追加属性]]="",1,0))</f>
        <v>1</v>
      </c>
    </row>
    <row r="857" spans="1:29" x14ac:dyDescent="0.25">
      <c r="A857">
        <f>VLOOKUP(Special[[#This Row],[No用]],SetNo[[No.用]:[vlookup 用]],2,FALSE)</f>
        <v>356</v>
      </c>
      <c r="B857">
        <f>IF(ROW()=2,1,IF(A856&lt;&gt;Special[[#This Row],[No]],1,IF(Special[[#This Row],[枝番用]]=0,B856,B856+1)))</f>
        <v>1</v>
      </c>
      <c r="C857">
        <f>IF(ROW()=2,1,IF(Special[[#This Row],[枝番用]]=1,1,C856+1))</f>
        <v>1</v>
      </c>
      <c r="D857" s="1" t="s">
        <v>1016</v>
      </c>
      <c r="E857" s="1" t="s">
        <v>122</v>
      </c>
      <c r="F857" s="1" t="s">
        <v>90</v>
      </c>
      <c r="G857" s="1" t="s">
        <v>78</v>
      </c>
      <c r="H857" s="1" t="s">
        <v>128</v>
      </c>
      <c r="I857" s="1" t="s">
        <v>71</v>
      </c>
      <c r="J857" s="1">
        <v>0</v>
      </c>
      <c r="K857" t="s">
        <v>248</v>
      </c>
      <c r="L857" s="1" t="s">
        <v>191</v>
      </c>
      <c r="M857" s="1" t="s">
        <v>162</v>
      </c>
      <c r="N857">
        <v>13</v>
      </c>
      <c r="O857">
        <v>0</v>
      </c>
      <c r="P857">
        <v>0</v>
      </c>
      <c r="Q857">
        <v>0</v>
      </c>
      <c r="W857" t="s">
        <v>1010</v>
      </c>
      <c r="X857">
        <v>0</v>
      </c>
      <c r="Y857" s="1"/>
      <c r="Z857" s="1"/>
      <c r="AA857" s="1"/>
      <c r="AB857" t="str">
        <f>Special[[#This Row],[服装]]&amp;Special[[#This Row],[名前]]&amp;Special[[#This Row],[レアリティ]]</f>
        <v>焼き芋木兎光太郎ICONIC</v>
      </c>
      <c r="AC857">
        <f>IF((A856&amp;L856&amp;M856)&lt;&gt;(Special[[#This Row],[No]]&amp;L857&amp;M857),1,IF(Special[[#This Row],[追加属性]]="",1,0))</f>
        <v>1</v>
      </c>
    </row>
    <row r="858" spans="1:29" x14ac:dyDescent="0.25">
      <c r="A858">
        <f>VLOOKUP(Special[[#This Row],[No用]],SetNo[[No.用]:[vlookup 用]],2,FALSE)</f>
        <v>356</v>
      </c>
      <c r="B858">
        <f>IF(ROW()=2,1,IF(A857&lt;&gt;Special[[#This Row],[No]],1,IF(Special[[#This Row],[枝番用]]=0,B857,B857+1)))</f>
        <v>2</v>
      </c>
      <c r="C858">
        <f>IF(ROW()=2,1,IF(Special[[#This Row],[枝番用]]=1,1,C857+1))</f>
        <v>1</v>
      </c>
      <c r="D858" s="1" t="s">
        <v>1016</v>
      </c>
      <c r="E858" s="1" t="s">
        <v>122</v>
      </c>
      <c r="F858" s="1" t="s">
        <v>90</v>
      </c>
      <c r="G858" s="1" t="s">
        <v>78</v>
      </c>
      <c r="H858" s="1" t="s">
        <v>128</v>
      </c>
      <c r="I858" s="1" t="s">
        <v>71</v>
      </c>
      <c r="J858">
        <v>1</v>
      </c>
      <c r="K858" t="s">
        <v>248</v>
      </c>
      <c r="L858" s="1" t="s">
        <v>180</v>
      </c>
      <c r="M858" s="1" t="s">
        <v>178</v>
      </c>
      <c r="N858">
        <v>15</v>
      </c>
      <c r="O858">
        <v>0</v>
      </c>
      <c r="P858">
        <v>0</v>
      </c>
      <c r="Q858">
        <v>0</v>
      </c>
      <c r="S858">
        <v>3.35</v>
      </c>
      <c r="T858">
        <v>20.010000000000002</v>
      </c>
      <c r="U858">
        <v>0</v>
      </c>
      <c r="V858">
        <v>0</v>
      </c>
      <c r="W858" s="1" t="s">
        <v>918</v>
      </c>
      <c r="X858">
        <v>1</v>
      </c>
      <c r="Y858" s="1"/>
      <c r="Z858" s="1"/>
      <c r="AA858" s="1"/>
      <c r="AB858" t="str">
        <f>Special[[#This Row],[服装]]&amp;Special[[#This Row],[名前]]&amp;Special[[#This Row],[レアリティ]]</f>
        <v>焼き芋木兎光太郎ICONIC</v>
      </c>
      <c r="AC858">
        <f>IF((A857&amp;L857&amp;M857)&lt;&gt;(Special[[#This Row],[No]]&amp;L858&amp;M858),1,IF(Special[[#This Row],[追加属性]]="",1,0))</f>
        <v>1</v>
      </c>
    </row>
    <row r="859" spans="1:29" x14ac:dyDescent="0.25">
      <c r="A859">
        <f>VLOOKUP(Special[[#This Row],[No用]],SetNo[[No.用]:[vlookup 用]],2,FALSE)</f>
        <v>356</v>
      </c>
      <c r="B859">
        <f>IF(ROW()=2,1,IF(A858&lt;&gt;Special[[#This Row],[No]],1,IF(Special[[#This Row],[枝番用]]=0,B858,B858+1)))</f>
        <v>3</v>
      </c>
      <c r="C859">
        <f>IF(ROW()=2,1,IF(Special[[#This Row],[枝番用]]=1,1,C858+1))</f>
        <v>1</v>
      </c>
      <c r="D859" s="1" t="s">
        <v>1016</v>
      </c>
      <c r="E859" s="1" t="s">
        <v>122</v>
      </c>
      <c r="F859" s="1" t="s">
        <v>90</v>
      </c>
      <c r="G859" s="1" t="s">
        <v>78</v>
      </c>
      <c r="H859" s="1" t="s">
        <v>128</v>
      </c>
      <c r="I859" s="1" t="s">
        <v>71</v>
      </c>
      <c r="J859">
        <v>1</v>
      </c>
      <c r="K859" t="s">
        <v>248</v>
      </c>
      <c r="L859" s="1" t="s">
        <v>180</v>
      </c>
      <c r="M859" s="1" t="s">
        <v>224</v>
      </c>
      <c r="N859">
        <v>49</v>
      </c>
      <c r="O859">
        <v>0</v>
      </c>
      <c r="P859">
        <v>59</v>
      </c>
      <c r="Q859">
        <v>0</v>
      </c>
      <c r="S859">
        <v>3.35</v>
      </c>
      <c r="T859">
        <v>20.010000000000002</v>
      </c>
      <c r="U859">
        <v>5</v>
      </c>
      <c r="V859">
        <v>30.48</v>
      </c>
      <c r="W859" s="1" t="s">
        <v>918</v>
      </c>
      <c r="X859">
        <v>2</v>
      </c>
      <c r="Y859" s="1" t="s">
        <v>679</v>
      </c>
      <c r="Z859" s="1" t="s">
        <v>977</v>
      </c>
      <c r="AA859" s="1" t="s">
        <v>1218</v>
      </c>
      <c r="AB859" t="str">
        <f>Special[[#This Row],[服装]]&amp;Special[[#This Row],[名前]]&amp;Special[[#This Row],[レアリティ]]</f>
        <v>焼き芋木兎光太郎ICONIC</v>
      </c>
      <c r="AC859">
        <f>IF((A858&amp;L858&amp;M858)&lt;&gt;(Special[[#This Row],[No]]&amp;L859&amp;M859),1,IF(Special[[#This Row],[追加属性]]="",1,0))</f>
        <v>1</v>
      </c>
    </row>
    <row r="860" spans="1:29" x14ac:dyDescent="0.25">
      <c r="A860">
        <f>VLOOKUP(Special[[#This Row],[No用]],SetNo[[No.用]:[vlookup 用]],2,FALSE)</f>
        <v>356</v>
      </c>
      <c r="B860">
        <f>IF(ROW()=2,1,IF(A859&lt;&gt;Special[[#This Row],[No]],1,IF(Special[[#This Row],[枝番用]]=0,B859,B859+1)))</f>
        <v>3</v>
      </c>
      <c r="C860">
        <f>IF(ROW()=2,1,IF(Special[[#This Row],[枝番用]]=1,1,C859+1))</f>
        <v>2</v>
      </c>
      <c r="D860" s="1" t="s">
        <v>1016</v>
      </c>
      <c r="E860" s="1" t="s">
        <v>122</v>
      </c>
      <c r="F860" s="1" t="s">
        <v>90</v>
      </c>
      <c r="G860" s="1" t="s">
        <v>78</v>
      </c>
      <c r="H860" s="1" t="s">
        <v>128</v>
      </c>
      <c r="I860" s="1" t="s">
        <v>71</v>
      </c>
      <c r="J860">
        <v>1</v>
      </c>
      <c r="K860" t="s">
        <v>248</v>
      </c>
      <c r="L860" s="1" t="s">
        <v>180</v>
      </c>
      <c r="M860" s="1" t="s">
        <v>224</v>
      </c>
      <c r="N860">
        <v>49</v>
      </c>
      <c r="O860">
        <v>0</v>
      </c>
      <c r="P860">
        <v>59</v>
      </c>
      <c r="Q860">
        <v>0</v>
      </c>
      <c r="R860" s="1" t="s">
        <v>586</v>
      </c>
      <c r="S860">
        <v>3.35</v>
      </c>
      <c r="T860">
        <v>20.010000000000002</v>
      </c>
      <c r="U860">
        <v>5</v>
      </c>
      <c r="V860">
        <v>30.48</v>
      </c>
      <c r="W860" s="1" t="s">
        <v>976</v>
      </c>
      <c r="X860">
        <v>2</v>
      </c>
      <c r="Y860" s="1" t="s">
        <v>679</v>
      </c>
      <c r="Z860" s="1" t="s">
        <v>977</v>
      </c>
      <c r="AA860" s="1" t="s">
        <v>1218</v>
      </c>
      <c r="AB860" t="str">
        <f>Special[[#This Row],[服装]]&amp;Special[[#This Row],[名前]]&amp;Special[[#This Row],[レアリティ]]</f>
        <v>焼き芋木兎光太郎ICONIC</v>
      </c>
      <c r="AC860">
        <f>IF((A859&amp;L859&amp;M859)&lt;&gt;(Special[[#This Row],[No]]&amp;L860&amp;M860),1,IF(Special[[#This Row],[追加属性]]="",1,0))</f>
        <v>0</v>
      </c>
    </row>
    <row r="861" spans="1:29" x14ac:dyDescent="0.25">
      <c r="A861">
        <f>VLOOKUP(Special[[#This Row],[No用]],SetNo[[No.用]:[vlookup 用]],2,FALSE)</f>
        <v>357</v>
      </c>
      <c r="B861">
        <f>IF(ROW()=2,1,IF(A860&lt;&gt;Special[[#This Row],[No]],1,IF(Special[[#This Row],[枝番用]]=0,B860,B860+1)))</f>
        <v>1</v>
      </c>
      <c r="C861">
        <f>IF(ROW()=2,1,IF(Special[[#This Row],[枝番用]]=1,1,C860+1))</f>
        <v>1</v>
      </c>
      <c r="D861" s="1" t="s">
        <v>1502</v>
      </c>
      <c r="E861" s="1" t="s">
        <v>122</v>
      </c>
      <c r="F861" s="1" t="s">
        <v>77</v>
      </c>
      <c r="G861" s="1" t="s">
        <v>78</v>
      </c>
      <c r="H861" s="1" t="s">
        <v>128</v>
      </c>
      <c r="I861" s="1" t="s">
        <v>71</v>
      </c>
      <c r="J861" s="1">
        <v>0</v>
      </c>
      <c r="K861" t="s">
        <v>248</v>
      </c>
      <c r="L861" s="1" t="s">
        <v>191</v>
      </c>
      <c r="M861" s="1" t="s">
        <v>162</v>
      </c>
      <c r="N861">
        <v>14</v>
      </c>
      <c r="O861">
        <v>0</v>
      </c>
      <c r="P861">
        <v>0</v>
      </c>
      <c r="Q861">
        <v>0</v>
      </c>
      <c r="W861" t="s">
        <v>1010</v>
      </c>
      <c r="X861">
        <v>0</v>
      </c>
      <c r="Y861" s="1"/>
      <c r="Z861" s="1"/>
      <c r="AA861" s="1"/>
      <c r="AB861" t="str">
        <f>Special[[#This Row],[服装]]&amp;Special[[#This Row],[名前]]&amp;Special[[#This Row],[レアリティ]]</f>
        <v>3周年木兎光太郎ICONIC</v>
      </c>
      <c r="AC861">
        <f>IF((A860&amp;L860&amp;M860)&lt;&gt;(Special[[#This Row],[No]]&amp;L861&amp;M861),1,IF(Special[[#This Row],[追加属性]]="",1,0))</f>
        <v>1</v>
      </c>
    </row>
    <row r="862" spans="1:29" x14ac:dyDescent="0.25">
      <c r="A862">
        <f>VLOOKUP(Special[[#This Row],[No用]],SetNo[[No.用]:[vlookup 用]],2,FALSE)</f>
        <v>357</v>
      </c>
      <c r="B862">
        <f>IF(ROW()=2,1,IF(A861&lt;&gt;Special[[#This Row],[No]],1,IF(Special[[#This Row],[枝番用]]=0,B861,B861+1)))</f>
        <v>2</v>
      </c>
      <c r="C862">
        <f>IF(ROW()=2,1,IF(Special[[#This Row],[枝番用]]=1,1,C861+1))</f>
        <v>1</v>
      </c>
      <c r="D862" s="1" t="s">
        <v>1502</v>
      </c>
      <c r="E862" s="1" t="s">
        <v>122</v>
      </c>
      <c r="F862" s="1" t="s">
        <v>77</v>
      </c>
      <c r="G862" s="1" t="s">
        <v>78</v>
      </c>
      <c r="H862" s="1" t="s">
        <v>128</v>
      </c>
      <c r="I862" s="1" t="s">
        <v>71</v>
      </c>
      <c r="J862">
        <v>1</v>
      </c>
      <c r="K862" t="s">
        <v>248</v>
      </c>
      <c r="L862" s="1" t="s">
        <v>180</v>
      </c>
      <c r="M862" s="1" t="s">
        <v>178</v>
      </c>
      <c r="N862">
        <v>16</v>
      </c>
      <c r="O862">
        <v>0</v>
      </c>
      <c r="P862">
        <v>0</v>
      </c>
      <c r="Q862">
        <v>0</v>
      </c>
      <c r="R862" s="1"/>
      <c r="S862">
        <v>3.35</v>
      </c>
      <c r="T862">
        <v>20.010000000000002</v>
      </c>
      <c r="U862">
        <v>0</v>
      </c>
      <c r="V862">
        <v>0</v>
      </c>
      <c r="W862" s="1" t="s">
        <v>918</v>
      </c>
      <c r="X862">
        <v>1</v>
      </c>
      <c r="Y862" s="1"/>
      <c r="Z862" s="1"/>
      <c r="AA862" s="1"/>
      <c r="AB862" t="str">
        <f>Special[[#This Row],[服装]]&amp;Special[[#This Row],[名前]]&amp;Special[[#This Row],[レアリティ]]</f>
        <v>3周年木兎光太郎ICONIC</v>
      </c>
      <c r="AC862">
        <f>IF((A861&amp;L861&amp;M861)&lt;&gt;(Special[[#This Row],[No]]&amp;L862&amp;M862),1,IF(Special[[#This Row],[追加属性]]="",1,0))</f>
        <v>1</v>
      </c>
    </row>
    <row r="863" spans="1:29" x14ac:dyDescent="0.25">
      <c r="A863">
        <f>VLOOKUP(Special[[#This Row],[No用]],SetNo[[No.用]:[vlookup 用]],2,FALSE)</f>
        <v>357</v>
      </c>
      <c r="B863">
        <f>IF(ROW()=2,1,IF(A862&lt;&gt;Special[[#This Row],[No]],1,IF(Special[[#This Row],[枝番用]]=0,B862,B862+1)))</f>
        <v>3</v>
      </c>
      <c r="C863">
        <f>IF(ROW()=2,1,IF(Special[[#This Row],[枝番用]]=1,1,C862+1))</f>
        <v>1</v>
      </c>
      <c r="D863" s="1" t="s">
        <v>1502</v>
      </c>
      <c r="E863" s="1" t="s">
        <v>122</v>
      </c>
      <c r="F863" s="1" t="s">
        <v>77</v>
      </c>
      <c r="G863" s="1" t="s">
        <v>78</v>
      </c>
      <c r="H863" s="1" t="s">
        <v>128</v>
      </c>
      <c r="I863" s="1" t="s">
        <v>71</v>
      </c>
      <c r="J863">
        <v>1</v>
      </c>
      <c r="K863" t="s">
        <v>248</v>
      </c>
      <c r="L863" s="1" t="s">
        <v>591</v>
      </c>
      <c r="M863" s="1" t="s">
        <v>224</v>
      </c>
      <c r="N863">
        <v>50</v>
      </c>
      <c r="O863">
        <v>0</v>
      </c>
      <c r="P863">
        <v>60</v>
      </c>
      <c r="Q863">
        <v>0</v>
      </c>
      <c r="R863" s="1"/>
      <c r="S863">
        <v>3.35</v>
      </c>
      <c r="T863">
        <v>20.010000000000002</v>
      </c>
      <c r="U863">
        <v>5</v>
      </c>
      <c r="V863">
        <v>30.48</v>
      </c>
      <c r="W863" s="1" t="s">
        <v>1505</v>
      </c>
      <c r="X863">
        <v>2</v>
      </c>
      <c r="Y863" s="1"/>
      <c r="Z863" s="1"/>
      <c r="AA863" s="1" t="s">
        <v>1211</v>
      </c>
      <c r="AB863" t="str">
        <f>Special[[#This Row],[服装]]&amp;Special[[#This Row],[名前]]&amp;Special[[#This Row],[レアリティ]]</f>
        <v>3周年木兎光太郎ICONIC</v>
      </c>
      <c r="AC863">
        <f>IF((A862&amp;L862&amp;M862)&lt;&gt;(Special[[#This Row],[No]]&amp;L863&amp;M863),1,IF(Special[[#This Row],[追加属性]]="",1,0))</f>
        <v>1</v>
      </c>
    </row>
    <row r="864" spans="1:29" x14ac:dyDescent="0.25">
      <c r="A864">
        <f>VLOOKUP(Special[[#This Row],[No用]],SetNo[[No.用]:[vlookup 用]],2,FALSE)</f>
        <v>358</v>
      </c>
      <c r="B864">
        <f>IF(ROW()=2,1,IF(A863&lt;&gt;Special[[#This Row],[No]],1,IF(Special[[#This Row],[枝番用]]=0,B863,B863+1)))</f>
        <v>1</v>
      </c>
      <c r="C864">
        <f>IF(ROW()=2,1,IF(Special[[#This Row],[枝番用]]=1,1,C863+1))</f>
        <v>1</v>
      </c>
      <c r="D864" s="1" t="s">
        <v>1719</v>
      </c>
      <c r="E864" s="1" t="s">
        <v>122</v>
      </c>
      <c r="F864" s="1" t="s">
        <v>73</v>
      </c>
      <c r="G864" s="1" t="s">
        <v>78</v>
      </c>
      <c r="H864" s="1" t="s">
        <v>128</v>
      </c>
      <c r="I864" s="1" t="s">
        <v>71</v>
      </c>
      <c r="J864" s="1">
        <v>0</v>
      </c>
      <c r="K864" t="s">
        <v>248</v>
      </c>
      <c r="L864" s="1" t="s">
        <v>191</v>
      </c>
      <c r="M864" s="1" t="s">
        <v>162</v>
      </c>
      <c r="N864">
        <v>14</v>
      </c>
      <c r="O864">
        <v>0</v>
      </c>
      <c r="P864">
        <v>0</v>
      </c>
      <c r="Q864">
        <v>0</v>
      </c>
      <c r="W864" t="s">
        <v>1010</v>
      </c>
      <c r="X864">
        <v>0</v>
      </c>
      <c r="Y864" s="1"/>
      <c r="Z864" s="1"/>
      <c r="AA864" s="1"/>
      <c r="AB864" t="str">
        <f>Special[[#This Row],[服装]]&amp;Special[[#This Row],[名前]]&amp;Special[[#This Row],[レアリティ]]</f>
        <v>梅雨2木兎光太郎ICONIC</v>
      </c>
      <c r="AC864">
        <f>IF((A863&amp;L863&amp;M863)&lt;&gt;(Special[[#This Row],[No]]&amp;L864&amp;M864),1,IF(Special[[#This Row],[追加属性]]="",1,0))</f>
        <v>1</v>
      </c>
    </row>
    <row r="865" spans="1:29" x14ac:dyDescent="0.25">
      <c r="A865">
        <f>VLOOKUP(Special[[#This Row],[No用]],SetNo[[No.用]:[vlookup 用]],2,FALSE)</f>
        <v>358</v>
      </c>
      <c r="B865">
        <f>IF(ROW()=2,1,IF(A864&lt;&gt;Special[[#This Row],[No]],1,IF(Special[[#This Row],[枝番用]]=0,B864,B864+1)))</f>
        <v>2</v>
      </c>
      <c r="C865">
        <f>IF(ROW()=2,1,IF(Special[[#This Row],[枝番用]]=1,1,C864+1))</f>
        <v>1</v>
      </c>
      <c r="D865" s="1" t="s">
        <v>1719</v>
      </c>
      <c r="E865" s="1" t="s">
        <v>122</v>
      </c>
      <c r="F865" s="1" t="s">
        <v>73</v>
      </c>
      <c r="G865" s="1" t="s">
        <v>78</v>
      </c>
      <c r="H865" s="1" t="s">
        <v>128</v>
      </c>
      <c r="I865" s="1" t="s">
        <v>71</v>
      </c>
      <c r="J865">
        <v>1</v>
      </c>
      <c r="K865" t="s">
        <v>248</v>
      </c>
      <c r="L865" s="1" t="s">
        <v>586</v>
      </c>
      <c r="M865" s="1" t="s">
        <v>178</v>
      </c>
      <c r="N865">
        <v>17</v>
      </c>
      <c r="O865">
        <v>0</v>
      </c>
      <c r="P865">
        <v>0</v>
      </c>
      <c r="Q865">
        <v>0</v>
      </c>
      <c r="R865" s="1"/>
      <c r="S865">
        <v>3.35</v>
      </c>
      <c r="T865">
        <v>33.729999999999997</v>
      </c>
      <c r="U865">
        <v>0</v>
      </c>
      <c r="V865">
        <v>0</v>
      </c>
      <c r="W865" s="1" t="s">
        <v>1720</v>
      </c>
      <c r="X865">
        <v>1</v>
      </c>
      <c r="Y865" s="1"/>
      <c r="Z865" s="1"/>
      <c r="AA865" s="1"/>
      <c r="AB865" t="str">
        <f>Special[[#This Row],[服装]]&amp;Special[[#This Row],[名前]]&amp;Special[[#This Row],[レアリティ]]</f>
        <v>梅雨2木兎光太郎ICONIC</v>
      </c>
      <c r="AC865">
        <f>IF((A864&amp;L864&amp;M864)&lt;&gt;(Special[[#This Row],[No]]&amp;L865&amp;M865),1,IF(Special[[#This Row],[追加属性]]="",1,0))</f>
        <v>1</v>
      </c>
    </row>
    <row r="866" spans="1:29" x14ac:dyDescent="0.25">
      <c r="A866">
        <f>VLOOKUP(Special[[#This Row],[No用]],SetNo[[No.用]:[vlookup 用]],2,FALSE)</f>
        <v>358</v>
      </c>
      <c r="B866">
        <f>IF(ROW()=2,1,IF(A865&lt;&gt;Special[[#This Row],[No]],1,IF(Special[[#This Row],[枝番用]]=0,B865,B865+1)))</f>
        <v>3</v>
      </c>
      <c r="C866">
        <f>IF(ROW()=2,1,IF(Special[[#This Row],[枝番用]]=1,1,C865+1))</f>
        <v>1</v>
      </c>
      <c r="D866" s="1" t="s">
        <v>1719</v>
      </c>
      <c r="E866" s="1" t="s">
        <v>122</v>
      </c>
      <c r="F866" s="1" t="s">
        <v>73</v>
      </c>
      <c r="G866" s="1" t="s">
        <v>78</v>
      </c>
      <c r="H866" s="1" t="s">
        <v>128</v>
      </c>
      <c r="I866" s="1" t="s">
        <v>71</v>
      </c>
      <c r="J866">
        <v>1</v>
      </c>
      <c r="K866" t="s">
        <v>248</v>
      </c>
      <c r="L866" s="1" t="s">
        <v>259</v>
      </c>
      <c r="M866" s="1" t="s">
        <v>224</v>
      </c>
      <c r="N866">
        <v>50</v>
      </c>
      <c r="O866">
        <v>0</v>
      </c>
      <c r="P866">
        <v>60</v>
      </c>
      <c r="Q866">
        <v>0</v>
      </c>
      <c r="R866" s="1"/>
      <c r="S866">
        <v>4.2</v>
      </c>
      <c r="T866">
        <v>25.76</v>
      </c>
      <c r="U866">
        <v>5.8</v>
      </c>
      <c r="V866">
        <v>35.200000000000003</v>
      </c>
      <c r="W866" s="1" t="s">
        <v>1721</v>
      </c>
      <c r="X866">
        <v>2</v>
      </c>
      <c r="Y866" s="1" t="s">
        <v>679</v>
      </c>
      <c r="Z866" s="1" t="s">
        <v>977</v>
      </c>
      <c r="AA866" s="1" t="s">
        <v>1722</v>
      </c>
      <c r="AB866" t="str">
        <f>Special[[#This Row],[服装]]&amp;Special[[#This Row],[名前]]&amp;Special[[#This Row],[レアリティ]]</f>
        <v>梅雨2木兎光太郎ICONIC</v>
      </c>
      <c r="AC866">
        <f>IF((A865&amp;L865&amp;M865)&lt;&gt;(Special[[#This Row],[No]]&amp;L866&amp;M866),1,IF(Special[[#This Row],[追加属性]]="",1,0))</f>
        <v>1</v>
      </c>
    </row>
    <row r="867" spans="1:29" x14ac:dyDescent="0.25">
      <c r="A867">
        <f>VLOOKUP(Special[[#This Row],[No用]],SetNo[[No.用]:[vlookup 用]],2,FALSE)</f>
        <v>358</v>
      </c>
      <c r="B867">
        <f>IF(ROW()=2,1,IF(A866&lt;&gt;Special[[#This Row],[No]],1,IF(Special[[#This Row],[枝番用]]=0,B866,B866+1)))</f>
        <v>3</v>
      </c>
      <c r="C867">
        <f>IF(ROW()=2,1,IF(Special[[#This Row],[枝番用]]=1,1,C866+1))</f>
        <v>2</v>
      </c>
      <c r="D867" s="1" t="s">
        <v>1719</v>
      </c>
      <c r="E867" s="1" t="s">
        <v>122</v>
      </c>
      <c r="F867" s="1" t="s">
        <v>73</v>
      </c>
      <c r="G867" s="1" t="s">
        <v>78</v>
      </c>
      <c r="H867" s="1" t="s">
        <v>128</v>
      </c>
      <c r="I867" s="1" t="s">
        <v>71</v>
      </c>
      <c r="J867">
        <v>1</v>
      </c>
      <c r="K867" t="s">
        <v>248</v>
      </c>
      <c r="L867" s="1" t="s">
        <v>259</v>
      </c>
      <c r="M867" s="1" t="s">
        <v>224</v>
      </c>
      <c r="N867">
        <v>50</v>
      </c>
      <c r="O867">
        <v>0</v>
      </c>
      <c r="P867">
        <v>60</v>
      </c>
      <c r="Q867">
        <v>0</v>
      </c>
      <c r="R867" s="1" t="s">
        <v>706</v>
      </c>
      <c r="S867">
        <v>4.2</v>
      </c>
      <c r="T867">
        <v>25.76</v>
      </c>
      <c r="U867">
        <v>5.8</v>
      </c>
      <c r="V867">
        <v>35.200000000000003</v>
      </c>
      <c r="W867" s="1" t="s">
        <v>1703</v>
      </c>
      <c r="X867">
        <v>2</v>
      </c>
      <c r="Y867" s="1" t="s">
        <v>679</v>
      </c>
      <c r="Z867" s="1" t="s">
        <v>977</v>
      </c>
      <c r="AA867" s="1" t="s">
        <v>1722</v>
      </c>
      <c r="AB867" t="str">
        <f>Special[[#This Row],[服装]]&amp;Special[[#This Row],[名前]]&amp;Special[[#This Row],[レアリティ]]</f>
        <v>梅雨2木兎光太郎ICONIC</v>
      </c>
      <c r="AC867">
        <f>IF((A866&amp;L866&amp;M866)&lt;&gt;(Special[[#This Row],[No]]&amp;L867&amp;M867),1,IF(Special[[#This Row],[追加属性]]="",1,0))</f>
        <v>0</v>
      </c>
    </row>
    <row r="868" spans="1:29" x14ac:dyDescent="0.25">
      <c r="A868">
        <f>VLOOKUP(Special[[#This Row],[No用]],SetNo[[No.用]:[vlookup 用]],2,FALSE)</f>
        <v>359</v>
      </c>
      <c r="B868">
        <f>IF(ROW()=2,1,IF(A867&lt;&gt;Special[[#This Row],[No]],1,IF(Special[[#This Row],[枝番用]]=0,B867,B867+1)))</f>
        <v>1</v>
      </c>
      <c r="C868">
        <f>IF(ROW()=2,1,IF(Special[[#This Row],[枝番用]]=1,1,C867+1))</f>
        <v>1</v>
      </c>
      <c r="D868" t="s">
        <v>108</v>
      </c>
      <c r="E868" t="s">
        <v>123</v>
      </c>
      <c r="F868" t="s">
        <v>90</v>
      </c>
      <c r="G868" t="s">
        <v>78</v>
      </c>
      <c r="H868" t="s">
        <v>128</v>
      </c>
      <c r="I868" t="s">
        <v>71</v>
      </c>
      <c r="J868" s="1">
        <v>0</v>
      </c>
      <c r="K868" t="s">
        <v>248</v>
      </c>
      <c r="L868" s="1" t="s">
        <v>191</v>
      </c>
      <c r="M868" s="1" t="s">
        <v>162</v>
      </c>
      <c r="N868">
        <v>13</v>
      </c>
      <c r="O868">
        <v>0</v>
      </c>
      <c r="P868">
        <v>0</v>
      </c>
      <c r="Q868">
        <v>0</v>
      </c>
      <c r="W868" t="s">
        <v>1010</v>
      </c>
      <c r="X868">
        <v>0</v>
      </c>
      <c r="AB868" t="str">
        <f>Special[[#This Row],[服装]]&amp;Special[[#This Row],[名前]]&amp;Special[[#This Row],[レアリティ]]</f>
        <v>ユニフォーム木葉秋紀ICONIC</v>
      </c>
      <c r="AC868">
        <f>IF((A860&amp;L860&amp;M860)&lt;&gt;(Special[[#This Row],[No]]&amp;L868&amp;M868),1,IF(Special[[#This Row],[追加属性]]="",1,0))</f>
        <v>1</v>
      </c>
    </row>
    <row r="869" spans="1:29" x14ac:dyDescent="0.25">
      <c r="A869">
        <f>VLOOKUP(Special[[#This Row],[No用]],SetNo[[No.用]:[vlookup 用]],2,FALSE)</f>
        <v>360</v>
      </c>
      <c r="B869">
        <f>IF(ROW()=2,1,IF(A868&lt;&gt;Special[[#This Row],[No]],1,IF(Special[[#This Row],[枝番用]]=0,B868,B868+1)))</f>
        <v>1</v>
      </c>
      <c r="C869">
        <f>IF(ROW()=2,1,IF(Special[[#This Row],[枝番用]]=1,1,C868+1))</f>
        <v>1</v>
      </c>
      <c r="D869" s="1" t="s">
        <v>363</v>
      </c>
      <c r="E869" t="s">
        <v>123</v>
      </c>
      <c r="F869" s="1" t="s">
        <v>77</v>
      </c>
      <c r="G869" t="s">
        <v>78</v>
      </c>
      <c r="H869" t="s">
        <v>128</v>
      </c>
      <c r="I869" t="s">
        <v>71</v>
      </c>
      <c r="J869" s="1">
        <v>0</v>
      </c>
      <c r="K869" t="s">
        <v>248</v>
      </c>
      <c r="L869" s="1" t="s">
        <v>191</v>
      </c>
      <c r="M869" s="1" t="s">
        <v>162</v>
      </c>
      <c r="N869">
        <v>13</v>
      </c>
      <c r="O869">
        <v>0</v>
      </c>
      <c r="P869">
        <v>0</v>
      </c>
      <c r="Q869">
        <v>0</v>
      </c>
      <c r="W869" t="s">
        <v>1010</v>
      </c>
      <c r="X869">
        <v>0</v>
      </c>
      <c r="AB869" t="str">
        <f>Special[[#This Row],[服装]]&amp;Special[[#This Row],[名前]]&amp;Special[[#This Row],[レアリティ]]</f>
        <v>探偵木葉秋紀ICONIC</v>
      </c>
      <c r="AC869">
        <f>IF((A868&amp;L868&amp;M868)&lt;&gt;(Special[[#This Row],[No]]&amp;L869&amp;M869),1,IF(Special[[#This Row],[追加属性]]="",1,0))</f>
        <v>1</v>
      </c>
    </row>
    <row r="870" spans="1:29" x14ac:dyDescent="0.25">
      <c r="A870">
        <f>VLOOKUP(Special[[#This Row],[No用]],SetNo[[No.用]:[vlookup 用]],2,FALSE)</f>
        <v>361</v>
      </c>
      <c r="B870">
        <f>IF(ROW()=2,1,IF(A869&lt;&gt;Special[[#This Row],[No]],1,IF(Special[[#This Row],[枝番用]]=0,B869,B869+1)))</f>
        <v>1</v>
      </c>
      <c r="C870">
        <f>IF(ROW()=2,1,IF(Special[[#This Row],[枝番用]]=1,1,C869+1))</f>
        <v>1</v>
      </c>
      <c r="D870" s="1" t="s">
        <v>675</v>
      </c>
      <c r="E870" s="1" t="s">
        <v>123</v>
      </c>
      <c r="F870" s="1" t="s">
        <v>73</v>
      </c>
      <c r="G870" s="1" t="s">
        <v>78</v>
      </c>
      <c r="H870" s="1" t="s">
        <v>128</v>
      </c>
      <c r="I870" s="1" t="s">
        <v>71</v>
      </c>
      <c r="J870" s="1">
        <v>0</v>
      </c>
      <c r="K870" t="s">
        <v>248</v>
      </c>
      <c r="L870" s="1" t="s">
        <v>191</v>
      </c>
      <c r="M870" s="1" t="s">
        <v>162</v>
      </c>
      <c r="N870">
        <v>13</v>
      </c>
      <c r="O870">
        <v>0</v>
      </c>
      <c r="P870">
        <v>0</v>
      </c>
      <c r="Q870">
        <v>0</v>
      </c>
      <c r="W870" t="s">
        <v>1010</v>
      </c>
      <c r="X870">
        <v>0</v>
      </c>
      <c r="AB870" t="str">
        <f>Special[[#This Row],[服装]]&amp;Special[[#This Row],[名前]]&amp;Special[[#This Row],[レアリティ]]</f>
        <v>梅雨木葉秋紀ICONIC</v>
      </c>
      <c r="AC870">
        <f>IF((A869&amp;L869&amp;M869)&lt;&gt;(Special[[#This Row],[No]]&amp;L870&amp;M870),1,IF(Special[[#This Row],[追加属性]]="",1,0))</f>
        <v>1</v>
      </c>
    </row>
    <row r="871" spans="1:29" x14ac:dyDescent="0.25">
      <c r="A871">
        <f>VLOOKUP(Special[[#This Row],[No用]],SetNo[[No.用]:[vlookup 用]],2,FALSE)</f>
        <v>362</v>
      </c>
      <c r="B871">
        <f>IF(ROW()=2,1,IF(A870&lt;&gt;Special[[#This Row],[No]],1,IF(Special[[#This Row],[枝番用]]=0,B870,B870+1)))</f>
        <v>1</v>
      </c>
      <c r="C871">
        <f>IF(ROW()=2,1,IF(Special[[#This Row],[枝番用]]=1,1,C870+1))</f>
        <v>1</v>
      </c>
      <c r="D871" s="1" t="s">
        <v>821</v>
      </c>
      <c r="E871" s="1" t="s">
        <v>123</v>
      </c>
      <c r="F871" s="1" t="s">
        <v>90</v>
      </c>
      <c r="G871" s="1" t="s">
        <v>78</v>
      </c>
      <c r="H871" s="1" t="s">
        <v>128</v>
      </c>
      <c r="I871" s="1" t="s">
        <v>71</v>
      </c>
      <c r="J871" s="1">
        <v>0</v>
      </c>
      <c r="K871" t="s">
        <v>248</v>
      </c>
      <c r="L871" s="1" t="s">
        <v>191</v>
      </c>
      <c r="M871" s="1" t="s">
        <v>162</v>
      </c>
      <c r="N871">
        <v>13</v>
      </c>
      <c r="O871">
        <v>0</v>
      </c>
      <c r="P871">
        <v>0</v>
      </c>
      <c r="Q871">
        <v>0</v>
      </c>
      <c r="W871" t="s">
        <v>1010</v>
      </c>
      <c r="X871">
        <v>0</v>
      </c>
      <c r="AB871" t="str">
        <f>Special[[#This Row],[服装]]&amp;Special[[#This Row],[名前]]&amp;Special[[#This Row],[レアリティ]]</f>
        <v>路地裏2木葉秋紀ICONIC</v>
      </c>
      <c r="AC871">
        <f>IF((A870&amp;L870&amp;M870)&lt;&gt;(Special[[#This Row],[No]]&amp;L871&amp;M871),1,IF(Special[[#This Row],[追加属性]]="",1,0))</f>
        <v>1</v>
      </c>
    </row>
    <row r="872" spans="1:29" x14ac:dyDescent="0.25">
      <c r="A872">
        <f>VLOOKUP(Special[[#This Row],[No用]],SetNo[[No.用]:[vlookup 用]],2,FALSE)</f>
        <v>362</v>
      </c>
      <c r="B872">
        <f>IF(ROW()=2,1,IF(A871&lt;&gt;Special[[#This Row],[No]],1,IF(Special[[#This Row],[枝番用]]=0,B871,B871+1)))</f>
        <v>2</v>
      </c>
      <c r="C872">
        <f>IF(ROW()=2,1,IF(Special[[#This Row],[枝番用]]=1,1,C871+1))</f>
        <v>1</v>
      </c>
      <c r="D872" s="1" t="s">
        <v>821</v>
      </c>
      <c r="E872" s="1" t="s">
        <v>123</v>
      </c>
      <c r="F872" s="1" t="s">
        <v>90</v>
      </c>
      <c r="G872" s="1" t="s">
        <v>78</v>
      </c>
      <c r="H872" s="1" t="s">
        <v>128</v>
      </c>
      <c r="I872" s="1" t="s">
        <v>71</v>
      </c>
      <c r="J872">
        <v>1</v>
      </c>
      <c r="K872" t="s">
        <v>248</v>
      </c>
      <c r="L872" s="1" t="s">
        <v>586</v>
      </c>
      <c r="M872" s="1" t="s">
        <v>162</v>
      </c>
      <c r="N872">
        <v>13</v>
      </c>
      <c r="O872">
        <v>0</v>
      </c>
      <c r="P872">
        <v>0</v>
      </c>
      <c r="Q872">
        <v>0</v>
      </c>
      <c r="S872">
        <v>2.5</v>
      </c>
      <c r="T872">
        <v>25.04</v>
      </c>
      <c r="W872" s="1" t="s">
        <v>898</v>
      </c>
      <c r="X872">
        <v>1</v>
      </c>
      <c r="AB872" t="str">
        <f>Special[[#This Row],[服装]]&amp;Special[[#This Row],[名前]]&amp;Special[[#This Row],[レアリティ]]</f>
        <v>路地裏2木葉秋紀ICONIC</v>
      </c>
      <c r="AC872">
        <f>IF((A871&amp;L871&amp;M871)&lt;&gt;(Special[[#This Row],[No]]&amp;L872&amp;M872),1,IF(Special[[#This Row],[追加属性]]="",1,0))</f>
        <v>1</v>
      </c>
    </row>
    <row r="873" spans="1:29" x14ac:dyDescent="0.25">
      <c r="A873">
        <f>VLOOKUP(Special[[#This Row],[No用]],SetNo[[No.用]:[vlookup 用]],2,FALSE)</f>
        <v>363</v>
      </c>
      <c r="B873">
        <f>IF(ROW()=2,1,IF(A872&lt;&gt;Special[[#This Row],[No]],1,IF(Special[[#This Row],[枝番用]]=0,B872,B872+1)))</f>
        <v>1</v>
      </c>
      <c r="C873">
        <f>IF(ROW()=2,1,IF(Special[[#This Row],[枝番用]]=1,1,C872+1))</f>
        <v>1</v>
      </c>
      <c r="D873" s="1" t="s">
        <v>953</v>
      </c>
      <c r="E873" s="1" t="s">
        <v>123</v>
      </c>
      <c r="F873" s="1" t="s">
        <v>77</v>
      </c>
      <c r="G873" s="1" t="s">
        <v>78</v>
      </c>
      <c r="H873" s="1" t="s">
        <v>128</v>
      </c>
      <c r="I873" s="1" t="s">
        <v>71</v>
      </c>
      <c r="J873" s="1">
        <v>0</v>
      </c>
      <c r="K873" t="s">
        <v>248</v>
      </c>
      <c r="L873" s="1" t="s">
        <v>191</v>
      </c>
      <c r="M873" s="1" t="s">
        <v>162</v>
      </c>
      <c r="N873">
        <v>13</v>
      </c>
      <c r="O873">
        <v>0</v>
      </c>
      <c r="P873">
        <v>0</v>
      </c>
      <c r="Q873">
        <v>0</v>
      </c>
      <c r="W873" s="1" t="s">
        <v>1010</v>
      </c>
      <c r="X873">
        <v>0</v>
      </c>
      <c r="AB873" t="str">
        <f>Special[[#This Row],[服装]]&amp;Special[[#This Row],[名前]]&amp;Special[[#This Row],[レアリティ]]</f>
        <v>水着2木葉秋紀ICONIC</v>
      </c>
      <c r="AC873">
        <f>IF((A872&amp;L872&amp;M872)&lt;&gt;(Special[[#This Row],[No]]&amp;L873&amp;M873),1,IF(Special[[#This Row],[追加属性]]="",1,0))</f>
        <v>1</v>
      </c>
    </row>
    <row r="874" spans="1:29" x14ac:dyDescent="0.25">
      <c r="A874">
        <f>VLOOKUP(Special[[#This Row],[No用]],SetNo[[No.用]:[vlookup 用]],2,FALSE)</f>
        <v>363</v>
      </c>
      <c r="B874">
        <f>IF(ROW()=2,1,IF(A873&lt;&gt;Special[[#This Row],[No]],1,IF(Special[[#This Row],[枝番用]]=0,B873,B873+1)))</f>
        <v>2</v>
      </c>
      <c r="C874">
        <f>IF(ROW()=2,1,IF(Special[[#This Row],[枝番用]]=1,1,C873+1))</f>
        <v>1</v>
      </c>
      <c r="D874" s="1" t="s">
        <v>953</v>
      </c>
      <c r="E874" s="1" t="s">
        <v>123</v>
      </c>
      <c r="F874" s="1" t="s">
        <v>77</v>
      </c>
      <c r="G874" s="1" t="s">
        <v>78</v>
      </c>
      <c r="H874" s="1" t="s">
        <v>128</v>
      </c>
      <c r="I874" s="1" t="s">
        <v>71</v>
      </c>
      <c r="J874">
        <v>1</v>
      </c>
      <c r="K874" t="s">
        <v>248</v>
      </c>
      <c r="L874" s="1" t="s">
        <v>955</v>
      </c>
      <c r="M874" s="1" t="s">
        <v>162</v>
      </c>
      <c r="N874">
        <v>13</v>
      </c>
      <c r="O874">
        <v>0</v>
      </c>
      <c r="P874">
        <v>0</v>
      </c>
      <c r="Q874">
        <v>0</v>
      </c>
      <c r="S874">
        <v>6.94</v>
      </c>
      <c r="T874">
        <v>42.22</v>
      </c>
      <c r="W874" s="1" t="s">
        <v>837</v>
      </c>
      <c r="X874">
        <v>1</v>
      </c>
      <c r="AB874" t="str">
        <f>Special[[#This Row],[服装]]&amp;Special[[#This Row],[名前]]&amp;Special[[#This Row],[レアリティ]]</f>
        <v>水着2木葉秋紀ICONIC</v>
      </c>
      <c r="AC874">
        <f>IF((A873&amp;L873&amp;M873)&lt;&gt;(Special[[#This Row],[No]]&amp;L874&amp;M874),1,IF(Special[[#This Row],[追加属性]]="",1,0))</f>
        <v>1</v>
      </c>
    </row>
    <row r="875" spans="1:29" x14ac:dyDescent="0.25">
      <c r="A875">
        <f>VLOOKUP(Special[[#This Row],[No用]],SetNo[[No.用]:[vlookup 用]],2,FALSE)</f>
        <v>364</v>
      </c>
      <c r="B875">
        <f>IF(ROW()=2,1,IF(A874&lt;&gt;Special[[#This Row],[No]],1,IF(Special[[#This Row],[枝番用]]=0,B874,B874+1)))</f>
        <v>1</v>
      </c>
      <c r="C875">
        <f>IF(ROW()=2,1,IF(Special[[#This Row],[枝番用]]=1,1,C874+1))</f>
        <v>1</v>
      </c>
      <c r="D875" t="s">
        <v>108</v>
      </c>
      <c r="E875" t="s">
        <v>124</v>
      </c>
      <c r="F875" t="s">
        <v>90</v>
      </c>
      <c r="G875" t="s">
        <v>78</v>
      </c>
      <c r="H875" t="s">
        <v>128</v>
      </c>
      <c r="I875" t="s">
        <v>71</v>
      </c>
      <c r="J875" s="1">
        <v>0</v>
      </c>
      <c r="K875" t="s">
        <v>248</v>
      </c>
      <c r="L875" s="1" t="s">
        <v>191</v>
      </c>
      <c r="M875" s="1" t="s">
        <v>162</v>
      </c>
      <c r="N875">
        <v>12</v>
      </c>
      <c r="O875">
        <v>0</v>
      </c>
      <c r="P875">
        <v>0</v>
      </c>
      <c r="Q875">
        <v>0</v>
      </c>
      <c r="W875" t="s">
        <v>1010</v>
      </c>
      <c r="X875">
        <v>0</v>
      </c>
      <c r="AB875" t="str">
        <f>Special[[#This Row],[服装]]&amp;Special[[#This Row],[名前]]&amp;Special[[#This Row],[レアリティ]]</f>
        <v>ユニフォーム猿杙大和ICONIC</v>
      </c>
      <c r="AC875">
        <f>IF((A874&amp;L874&amp;M874)&lt;&gt;(Special[[#This Row],[No]]&amp;L875&amp;M875),1,IF(Special[[#This Row],[追加属性]]="",1,0))</f>
        <v>1</v>
      </c>
    </row>
    <row r="876" spans="1:29" x14ac:dyDescent="0.25">
      <c r="A876">
        <f>VLOOKUP(Special[[#This Row],[No用]],SetNo[[No.用]:[vlookup 用]],2,FALSE)</f>
        <v>365</v>
      </c>
      <c r="B876">
        <f>IF(ROW()=2,1,IF(A875&lt;&gt;Special[[#This Row],[No]],1,IF(Special[[#This Row],[枝番用]]=0,B875,B875+1)))</f>
        <v>1</v>
      </c>
      <c r="C876">
        <f>IF(ROW()=2,1,IF(Special[[#This Row],[枝番用]]=1,1,C875+1))</f>
        <v>1</v>
      </c>
      <c r="D876" s="1" t="s">
        <v>1031</v>
      </c>
      <c r="E876" s="1" t="s">
        <v>124</v>
      </c>
      <c r="F876" s="1" t="s">
        <v>77</v>
      </c>
      <c r="G876" s="1" t="s">
        <v>78</v>
      </c>
      <c r="H876" s="1" t="s">
        <v>128</v>
      </c>
      <c r="I876" s="1" t="s">
        <v>71</v>
      </c>
      <c r="J876" s="1">
        <v>0</v>
      </c>
      <c r="K876" t="s">
        <v>248</v>
      </c>
      <c r="L876" s="1" t="s">
        <v>191</v>
      </c>
      <c r="M876" s="1" t="s">
        <v>162</v>
      </c>
      <c r="N876">
        <v>12</v>
      </c>
      <c r="O876">
        <v>0</v>
      </c>
      <c r="P876">
        <v>0</v>
      </c>
      <c r="Q876">
        <v>0</v>
      </c>
      <c r="W876" t="s">
        <v>1010</v>
      </c>
      <c r="X876">
        <v>0</v>
      </c>
      <c r="AB876" t="str">
        <f>Special[[#This Row],[服装]]&amp;Special[[#This Row],[名前]]&amp;Special[[#This Row],[レアリティ]]</f>
        <v>ハロウィン猿杙大和ICONIC</v>
      </c>
      <c r="AC876">
        <f>IF((A875&amp;L875&amp;M875)&lt;&gt;(Special[[#This Row],[No]]&amp;L876&amp;M876),1,IF(Special[[#This Row],[追加属性]]="",1,0))</f>
        <v>1</v>
      </c>
    </row>
    <row r="877" spans="1:29" x14ac:dyDescent="0.25">
      <c r="A877">
        <f>VLOOKUP(Special[[#This Row],[No用]],SetNo[[No.用]:[vlookup 用]],2,FALSE)</f>
        <v>365</v>
      </c>
      <c r="B877">
        <f>IF(ROW()=2,1,IF(A876&lt;&gt;Special[[#This Row],[No]],1,IF(Special[[#This Row],[枝番用]]=0,B876,B876+1)))</f>
        <v>2</v>
      </c>
      <c r="C877">
        <f>IF(ROW()=2,1,IF(Special[[#This Row],[枝番用]]=1,1,C876+1))</f>
        <v>1</v>
      </c>
      <c r="D877" s="1" t="s">
        <v>1031</v>
      </c>
      <c r="E877" s="1" t="s">
        <v>124</v>
      </c>
      <c r="F877" s="1" t="s">
        <v>77</v>
      </c>
      <c r="G877" s="1" t="s">
        <v>78</v>
      </c>
      <c r="H877" s="1" t="s">
        <v>128</v>
      </c>
      <c r="I877" s="1" t="s">
        <v>71</v>
      </c>
      <c r="J877">
        <v>1</v>
      </c>
      <c r="K877" t="s">
        <v>248</v>
      </c>
      <c r="L877" s="1" t="s">
        <v>180</v>
      </c>
      <c r="M877" s="1" t="s">
        <v>178</v>
      </c>
      <c r="N877">
        <v>15</v>
      </c>
      <c r="O877">
        <v>0</v>
      </c>
      <c r="P877">
        <v>0</v>
      </c>
      <c r="Q877">
        <v>0</v>
      </c>
      <c r="S877">
        <v>3.35</v>
      </c>
      <c r="T877">
        <v>20.010000000000002</v>
      </c>
      <c r="W877" s="1" t="s">
        <v>918</v>
      </c>
      <c r="X877">
        <v>1</v>
      </c>
      <c r="AB877" t="str">
        <f>Special[[#This Row],[服装]]&amp;Special[[#This Row],[名前]]&amp;Special[[#This Row],[レアリティ]]</f>
        <v>ハロウィン猿杙大和ICONIC</v>
      </c>
      <c r="AC877">
        <f>IF((A876&amp;L876&amp;M876)&lt;&gt;(Special[[#This Row],[No]]&amp;L877&amp;M877),1,IF(Special[[#This Row],[追加属性]]="",1,0))</f>
        <v>1</v>
      </c>
    </row>
    <row r="878" spans="1:29" x14ac:dyDescent="0.25">
      <c r="A878">
        <f>VLOOKUP(Special[[#This Row],[No用]],SetNo[[No.用]:[vlookup 用]],2,FALSE)</f>
        <v>366</v>
      </c>
      <c r="B878">
        <f>IF(ROW()=2,1,IF(A877&lt;&gt;Special[[#This Row],[No]],1,IF(Special[[#This Row],[枝番用]]=0,B877,B877+1)))</f>
        <v>1</v>
      </c>
      <c r="C878">
        <f>IF(ROW()=2,1,IF(Special[[#This Row],[枝番用]]=1,1,C877+1))</f>
        <v>1</v>
      </c>
      <c r="D878" t="s">
        <v>108</v>
      </c>
      <c r="E878" t="s">
        <v>125</v>
      </c>
      <c r="F878" t="s">
        <v>90</v>
      </c>
      <c r="G878" t="s">
        <v>80</v>
      </c>
      <c r="H878" t="s">
        <v>128</v>
      </c>
      <c r="I878" t="s">
        <v>71</v>
      </c>
      <c r="J878">
        <v>1</v>
      </c>
      <c r="K878" t="s">
        <v>248</v>
      </c>
      <c r="L878" s="1" t="s">
        <v>195</v>
      </c>
      <c r="M878" s="1" t="s">
        <v>173</v>
      </c>
      <c r="N878">
        <v>12</v>
      </c>
      <c r="O878">
        <v>0</v>
      </c>
      <c r="P878">
        <v>0</v>
      </c>
      <c r="Q878">
        <v>0</v>
      </c>
      <c r="S878">
        <v>18.75</v>
      </c>
      <c r="T878">
        <v>74.61</v>
      </c>
      <c r="W878" s="1" t="s">
        <v>1103</v>
      </c>
      <c r="X878">
        <v>1</v>
      </c>
      <c r="Z878" s="1" t="s">
        <v>1025</v>
      </c>
      <c r="AB878" t="str">
        <f>Special[[#This Row],[服装]]&amp;Special[[#This Row],[名前]]&amp;Special[[#This Row],[レアリティ]]</f>
        <v>ユニフォーム小見春樹ICONIC</v>
      </c>
      <c r="AC878">
        <f>IF((A877&amp;L877&amp;M877)&lt;&gt;(Special[[#This Row],[No]]&amp;L878&amp;M878),1,IF(Special[[#This Row],[追加属性]]="",1,0))</f>
        <v>1</v>
      </c>
    </row>
    <row r="879" spans="1:29" x14ac:dyDescent="0.25">
      <c r="A879">
        <f>VLOOKUP(Special[[#This Row],[No用]],SetNo[[No.用]:[vlookup 用]],2,FALSE)</f>
        <v>366</v>
      </c>
      <c r="B879">
        <f>IF(ROW()=2,1,IF(A878&lt;&gt;Special[[#This Row],[No]],1,IF(Special[[#This Row],[枝番用]]=0,B878,B878+1)))</f>
        <v>1</v>
      </c>
      <c r="C879">
        <f>IF(ROW()=2,1,IF(Special[[#This Row],[枝番用]]=1,1,C878+1))</f>
        <v>2</v>
      </c>
      <c r="D879" t="s">
        <v>108</v>
      </c>
      <c r="E879" t="s">
        <v>125</v>
      </c>
      <c r="F879" t="s">
        <v>90</v>
      </c>
      <c r="G879" t="s">
        <v>80</v>
      </c>
      <c r="H879" t="s">
        <v>128</v>
      </c>
      <c r="I879" t="s">
        <v>71</v>
      </c>
      <c r="J879">
        <v>1</v>
      </c>
      <c r="K879" t="s">
        <v>248</v>
      </c>
      <c r="L879" s="1" t="s">
        <v>195</v>
      </c>
      <c r="M879" s="1" t="s">
        <v>173</v>
      </c>
      <c r="N879">
        <v>12</v>
      </c>
      <c r="O879">
        <v>0</v>
      </c>
      <c r="P879">
        <v>0</v>
      </c>
      <c r="Q879">
        <v>0</v>
      </c>
      <c r="R879" t="s">
        <v>1098</v>
      </c>
      <c r="S879">
        <v>16.8</v>
      </c>
      <c r="T879">
        <v>58.94</v>
      </c>
      <c r="W879" t="s">
        <v>916</v>
      </c>
      <c r="X879">
        <v>1</v>
      </c>
      <c r="Z879" s="1" t="s">
        <v>1025</v>
      </c>
      <c r="AB879" t="str">
        <f>Special[[#This Row],[服装]]&amp;Special[[#This Row],[名前]]&amp;Special[[#This Row],[レアリティ]]</f>
        <v>ユニフォーム小見春樹ICONIC</v>
      </c>
      <c r="AC879">
        <f>IF((A878&amp;L878&amp;M878)&lt;&gt;(Special[[#This Row],[No]]&amp;L879&amp;M879),1,IF(Special[[#This Row],[追加属性]]="",1,0))</f>
        <v>0</v>
      </c>
    </row>
    <row r="880" spans="1:29" x14ac:dyDescent="0.25">
      <c r="A880">
        <f>VLOOKUP(Special[[#This Row],[No用]],SetNo[[No.用]:[vlookup 用]],2,FALSE)</f>
        <v>367</v>
      </c>
      <c r="B880">
        <f>IF(ROW()=2,1,IF(A879&lt;&gt;Special[[#This Row],[No]],1,IF(Special[[#This Row],[枝番用]]=0,B879,B879+1)))</f>
        <v>1</v>
      </c>
      <c r="C880">
        <f>IF(ROW()=2,1,IF(Special[[#This Row],[枝番用]]=1,1,C879+1))</f>
        <v>1</v>
      </c>
      <c r="D880" s="1" t="s">
        <v>822</v>
      </c>
      <c r="E880" s="1" t="s">
        <v>125</v>
      </c>
      <c r="F880" s="1" t="s">
        <v>77</v>
      </c>
      <c r="G880" s="1" t="s">
        <v>80</v>
      </c>
      <c r="H880" s="1" t="s">
        <v>128</v>
      </c>
      <c r="I880" s="1" t="s">
        <v>71</v>
      </c>
      <c r="J880">
        <v>1</v>
      </c>
      <c r="K880" t="s">
        <v>248</v>
      </c>
      <c r="L880" s="1" t="s">
        <v>195</v>
      </c>
      <c r="M880" s="1" t="s">
        <v>173</v>
      </c>
      <c r="N880">
        <v>12</v>
      </c>
      <c r="O880">
        <v>0</v>
      </c>
      <c r="P880">
        <v>0</v>
      </c>
      <c r="Q880">
        <v>0</v>
      </c>
      <c r="S880">
        <v>18.75</v>
      </c>
      <c r="T880">
        <v>74.61</v>
      </c>
      <c r="W880" t="s">
        <v>1103</v>
      </c>
      <c r="X880">
        <v>1</v>
      </c>
      <c r="Z880" s="1" t="s">
        <v>1025</v>
      </c>
      <c r="AB880" t="str">
        <f>Special[[#This Row],[服装]]&amp;Special[[#This Row],[名前]]&amp;Special[[#This Row],[レアリティ]]</f>
        <v>路地裏2小見春樹ICONIC</v>
      </c>
      <c r="AC880">
        <f>IF((A879&amp;L879&amp;M879)&lt;&gt;(Special[[#This Row],[No]]&amp;L880&amp;M880),1,IF(Special[[#This Row],[追加属性]]="",1,0))</f>
        <v>1</v>
      </c>
    </row>
    <row r="881" spans="1:29" x14ac:dyDescent="0.25">
      <c r="A881">
        <f>VLOOKUP(Special[[#This Row],[No用]],SetNo[[No.用]:[vlookup 用]],2,FALSE)</f>
        <v>367</v>
      </c>
      <c r="B881">
        <f>IF(ROW()=2,1,IF(A880&lt;&gt;Special[[#This Row],[No]],1,IF(Special[[#This Row],[枝番用]]=0,B880,B880+1)))</f>
        <v>1</v>
      </c>
      <c r="C881">
        <f>IF(ROW()=2,1,IF(Special[[#This Row],[枝番用]]=1,1,C880+1))</f>
        <v>2</v>
      </c>
      <c r="D881" s="1" t="s">
        <v>822</v>
      </c>
      <c r="E881" s="1" t="s">
        <v>125</v>
      </c>
      <c r="F881" s="1" t="s">
        <v>77</v>
      </c>
      <c r="G881" s="1" t="s">
        <v>80</v>
      </c>
      <c r="H881" s="1" t="s">
        <v>128</v>
      </c>
      <c r="I881" s="1" t="s">
        <v>71</v>
      </c>
      <c r="J881">
        <v>1</v>
      </c>
      <c r="K881" t="s">
        <v>248</v>
      </c>
      <c r="L881" s="1" t="s">
        <v>195</v>
      </c>
      <c r="M881" s="1" t="s">
        <v>173</v>
      </c>
      <c r="N881">
        <v>12</v>
      </c>
      <c r="O881">
        <v>0</v>
      </c>
      <c r="P881">
        <v>0</v>
      </c>
      <c r="Q881">
        <v>0</v>
      </c>
      <c r="R881" t="s">
        <v>1098</v>
      </c>
      <c r="S881">
        <v>16.8</v>
      </c>
      <c r="T881">
        <v>58.94</v>
      </c>
      <c r="W881" t="s">
        <v>916</v>
      </c>
      <c r="X881">
        <v>1</v>
      </c>
      <c r="Z881" s="1" t="s">
        <v>1025</v>
      </c>
      <c r="AB881" t="str">
        <f>Special[[#This Row],[服装]]&amp;Special[[#This Row],[名前]]&amp;Special[[#This Row],[レアリティ]]</f>
        <v>路地裏2小見春樹ICONIC</v>
      </c>
      <c r="AC881">
        <f>IF((A880&amp;L880&amp;M880)&lt;&gt;(Special[[#This Row],[No]]&amp;L881&amp;M881),1,IF(Special[[#This Row],[追加属性]]="",1,0))</f>
        <v>0</v>
      </c>
    </row>
    <row r="882" spans="1:29" x14ac:dyDescent="0.25">
      <c r="A882">
        <f>VLOOKUP(Special[[#This Row],[No用]],SetNo[[No.用]:[vlookup 用]],2,FALSE)</f>
        <v>367</v>
      </c>
      <c r="B882">
        <f>IF(ROW()=2,1,IF(A881&lt;&gt;Special[[#This Row],[No]],1,IF(Special[[#This Row],[枝番用]]=0,B881,B881+1)))</f>
        <v>2</v>
      </c>
      <c r="C882">
        <f>IF(ROW()=2,1,IF(Special[[#This Row],[枝番用]]=1,1,C881+1))</f>
        <v>1</v>
      </c>
      <c r="D882" s="1" t="s">
        <v>822</v>
      </c>
      <c r="E882" s="1" t="s">
        <v>125</v>
      </c>
      <c r="F882" s="1" t="s">
        <v>77</v>
      </c>
      <c r="G882" s="1" t="s">
        <v>80</v>
      </c>
      <c r="H882" s="1" t="s">
        <v>128</v>
      </c>
      <c r="I882" s="1" t="s">
        <v>71</v>
      </c>
      <c r="J882">
        <v>1</v>
      </c>
      <c r="K882" t="s">
        <v>248</v>
      </c>
      <c r="L882" s="1" t="s">
        <v>586</v>
      </c>
      <c r="M882" s="1" t="s">
        <v>178</v>
      </c>
      <c r="N882">
        <v>10</v>
      </c>
      <c r="O882">
        <v>0</v>
      </c>
      <c r="P882">
        <v>0</v>
      </c>
      <c r="Q882">
        <v>0</v>
      </c>
      <c r="S882">
        <v>3.35</v>
      </c>
      <c r="T882">
        <v>33.729999999999997</v>
      </c>
      <c r="W882" s="1" t="s">
        <v>898</v>
      </c>
      <c r="X882">
        <v>1</v>
      </c>
      <c r="AB882" t="str">
        <f>Special[[#This Row],[服装]]&amp;Special[[#This Row],[名前]]&amp;Special[[#This Row],[レアリティ]]</f>
        <v>路地裏2小見春樹ICONIC</v>
      </c>
      <c r="AC882">
        <f>IF((A881&amp;L881&amp;M881)&lt;&gt;(Special[[#This Row],[No]]&amp;L882&amp;M882),1,IF(Special[[#This Row],[追加属性]]="",1,0))</f>
        <v>1</v>
      </c>
    </row>
    <row r="883" spans="1:29" x14ac:dyDescent="0.25">
      <c r="A883">
        <f>VLOOKUP(Special[[#This Row],[No用]],SetNo[[No.用]:[vlookup 用]],2,FALSE)</f>
        <v>368</v>
      </c>
      <c r="B883">
        <f>IF(ROW()=2,1,IF(A882&lt;&gt;Special[[#This Row],[No]],1,IF(Special[[#This Row],[枝番用]]=0,B882,B882+1)))</f>
        <v>1</v>
      </c>
      <c r="C883">
        <f>IF(ROW()=2,1,IF(Special[[#This Row],[枝番用]]=1,1,C882+1))</f>
        <v>1</v>
      </c>
      <c r="D883" t="s">
        <v>108</v>
      </c>
      <c r="E883" t="s">
        <v>126</v>
      </c>
      <c r="F883" t="s">
        <v>90</v>
      </c>
      <c r="G883" t="s">
        <v>82</v>
      </c>
      <c r="H883" t="s">
        <v>128</v>
      </c>
      <c r="I883" t="s">
        <v>71</v>
      </c>
      <c r="J883" s="1">
        <v>0</v>
      </c>
      <c r="K883" t="s">
        <v>248</v>
      </c>
      <c r="L883" s="1" t="s">
        <v>191</v>
      </c>
      <c r="M883" s="1" t="s">
        <v>162</v>
      </c>
      <c r="N883">
        <v>12</v>
      </c>
      <c r="O883">
        <v>0</v>
      </c>
      <c r="P883">
        <v>0</v>
      </c>
      <c r="Q883">
        <v>0</v>
      </c>
      <c r="W883" t="s">
        <v>1010</v>
      </c>
      <c r="X883">
        <v>0</v>
      </c>
      <c r="AB883" t="str">
        <f>Special[[#This Row],[服装]]&amp;Special[[#This Row],[名前]]&amp;Special[[#This Row],[レアリティ]]</f>
        <v>ユニフォーム尾長渉ICONIC</v>
      </c>
      <c r="AC883">
        <f>IF((A882&amp;L882&amp;M882)&lt;&gt;(Special[[#This Row],[No]]&amp;L883&amp;M883),1,IF(Special[[#This Row],[追加属性]]="",1,0))</f>
        <v>1</v>
      </c>
    </row>
    <row r="884" spans="1:29" x14ac:dyDescent="0.25">
      <c r="A884">
        <f>VLOOKUP(Special[[#This Row],[No用]],SetNo[[No.用]:[vlookup 用]],2,FALSE)</f>
        <v>369</v>
      </c>
      <c r="B884">
        <f>IF(ROW()=2,1,IF(A883&lt;&gt;Special[[#This Row],[No]],1,IF(Special[[#This Row],[枝番用]]=0,B883,B883+1)))</f>
        <v>1</v>
      </c>
      <c r="C884">
        <f>IF(ROW()=2,1,IF(Special[[#This Row],[枝番用]]=1,1,C883+1))</f>
        <v>1</v>
      </c>
      <c r="D884" t="s">
        <v>108</v>
      </c>
      <c r="E884" t="s">
        <v>127</v>
      </c>
      <c r="F884" t="s">
        <v>90</v>
      </c>
      <c r="G884" t="s">
        <v>82</v>
      </c>
      <c r="H884" t="s">
        <v>128</v>
      </c>
      <c r="I884" t="s">
        <v>71</v>
      </c>
      <c r="J884" s="1">
        <v>0</v>
      </c>
      <c r="K884" t="s">
        <v>248</v>
      </c>
      <c r="L884" s="1" t="s">
        <v>191</v>
      </c>
      <c r="M884" s="1" t="s">
        <v>162</v>
      </c>
      <c r="N884">
        <v>13</v>
      </c>
      <c r="O884">
        <v>0</v>
      </c>
      <c r="P884">
        <v>0</v>
      </c>
      <c r="Q884">
        <v>0</v>
      </c>
      <c r="W884" t="s">
        <v>1010</v>
      </c>
      <c r="X884">
        <v>0</v>
      </c>
      <c r="AB884" t="str">
        <f>Special[[#This Row],[服装]]&amp;Special[[#This Row],[名前]]&amp;Special[[#This Row],[レアリティ]]</f>
        <v>ユニフォーム鷲尾辰生ICONIC</v>
      </c>
      <c r="AC884">
        <f>IF((A883&amp;L883&amp;M883)&lt;&gt;(Special[[#This Row],[No]]&amp;L884&amp;M884),1,IF(Special[[#This Row],[追加属性]]="",1,0))</f>
        <v>1</v>
      </c>
    </row>
    <row r="885" spans="1:29" x14ac:dyDescent="0.25">
      <c r="A885">
        <f>VLOOKUP(Special[[#This Row],[No用]],SetNo[[No.用]:[vlookup 用]],2,FALSE)</f>
        <v>370</v>
      </c>
      <c r="B885">
        <f>IF(ROW()=2,1,IF(A884&lt;&gt;Special[[#This Row],[No]],1,IF(Special[[#This Row],[枝番用]]=0,B884,B884+1)))</f>
        <v>1</v>
      </c>
      <c r="C885">
        <f>IF(ROW()=2,1,IF(Special[[#This Row],[枝番用]]=1,1,C884+1))</f>
        <v>1</v>
      </c>
      <c r="D885" s="1" t="s">
        <v>1031</v>
      </c>
      <c r="E885" s="1" t="s">
        <v>127</v>
      </c>
      <c r="F885" s="1" t="s">
        <v>77</v>
      </c>
      <c r="G885" s="1" t="s">
        <v>82</v>
      </c>
      <c r="H885" s="1" t="s">
        <v>128</v>
      </c>
      <c r="I885" s="1" t="s">
        <v>71</v>
      </c>
      <c r="J885" s="1">
        <v>0</v>
      </c>
      <c r="K885" t="s">
        <v>248</v>
      </c>
      <c r="L885" s="1" t="s">
        <v>191</v>
      </c>
      <c r="M885" s="1" t="s">
        <v>162</v>
      </c>
      <c r="N885">
        <v>13</v>
      </c>
      <c r="O885">
        <v>0</v>
      </c>
      <c r="P885">
        <v>0</v>
      </c>
      <c r="Q885">
        <v>0</v>
      </c>
      <c r="W885" t="s">
        <v>1010</v>
      </c>
      <c r="X885">
        <v>0</v>
      </c>
      <c r="AB885" t="str">
        <f>Special[[#This Row],[服装]]&amp;Special[[#This Row],[名前]]&amp;Special[[#This Row],[レアリティ]]</f>
        <v>ハロウィン鷲尾辰生ICONIC</v>
      </c>
      <c r="AC885">
        <f>IF((A884&amp;L884&amp;M884)&lt;&gt;(Special[[#This Row],[No]]&amp;L885&amp;M885),1,IF(Special[[#This Row],[追加属性]]="",1,0))</f>
        <v>1</v>
      </c>
    </row>
    <row r="886" spans="1:29" x14ac:dyDescent="0.25">
      <c r="A886">
        <f>VLOOKUP(Special[[#This Row],[No用]],SetNo[[No.用]:[vlookup 用]],2,FALSE)</f>
        <v>370</v>
      </c>
      <c r="B886">
        <f>IF(ROW()=2,1,IF(A885&lt;&gt;Special[[#This Row],[No]],1,IF(Special[[#This Row],[枝番用]]=0,B885,B885+1)))</f>
        <v>2</v>
      </c>
      <c r="C886">
        <f>IF(ROW()=2,1,IF(Special[[#This Row],[枝番用]]=1,1,C885+1))</f>
        <v>1</v>
      </c>
      <c r="D886" s="1" t="s">
        <v>1031</v>
      </c>
      <c r="E886" s="1" t="s">
        <v>127</v>
      </c>
      <c r="F886" s="1" t="s">
        <v>77</v>
      </c>
      <c r="G886" s="1" t="s">
        <v>82</v>
      </c>
      <c r="H886" s="1" t="s">
        <v>128</v>
      </c>
      <c r="I886" s="1" t="s">
        <v>71</v>
      </c>
      <c r="J886">
        <v>1</v>
      </c>
      <c r="K886" t="s">
        <v>248</v>
      </c>
      <c r="L886" s="1" t="s">
        <v>586</v>
      </c>
      <c r="M886" s="1" t="s">
        <v>178</v>
      </c>
      <c r="N886">
        <v>16</v>
      </c>
      <c r="O886">
        <v>0</v>
      </c>
      <c r="P886">
        <v>0</v>
      </c>
      <c r="Q886">
        <v>0</v>
      </c>
      <c r="S886">
        <v>3.35</v>
      </c>
      <c r="T886">
        <v>33.729999999999997</v>
      </c>
      <c r="W886" s="1" t="s">
        <v>898</v>
      </c>
      <c r="X886">
        <v>1</v>
      </c>
      <c r="AB886" t="str">
        <f>Special[[#This Row],[服装]]&amp;Special[[#This Row],[名前]]&amp;Special[[#This Row],[レアリティ]]</f>
        <v>ハロウィン鷲尾辰生ICONIC</v>
      </c>
      <c r="AC886">
        <f>IF((A885&amp;L885&amp;M885)&lt;&gt;(Special[[#This Row],[No]]&amp;L886&amp;M886),1,IF(Special[[#This Row],[追加属性]]="",1,0))</f>
        <v>1</v>
      </c>
    </row>
    <row r="887" spans="1:29" x14ac:dyDescent="0.25">
      <c r="A887">
        <f>VLOOKUP(Special[[#This Row],[No用]],SetNo[[No.用]:[vlookup 用]],2,FALSE)</f>
        <v>371</v>
      </c>
      <c r="B887">
        <f>IF(ROW()=2,1,IF(A886&lt;&gt;Special[[#This Row],[No]],1,IF(Special[[#This Row],[枝番用]]=0,B886,B886+1)))</f>
        <v>1</v>
      </c>
      <c r="C887">
        <f>IF(ROW()=2,1,IF(Special[[#This Row],[枝番用]]=1,1,C886+1))</f>
        <v>1</v>
      </c>
      <c r="D887" t="s">
        <v>108</v>
      </c>
      <c r="E887" t="s">
        <v>129</v>
      </c>
      <c r="F887" t="s">
        <v>73</v>
      </c>
      <c r="G887" t="s">
        <v>74</v>
      </c>
      <c r="H887" t="s">
        <v>128</v>
      </c>
      <c r="I887" t="s">
        <v>71</v>
      </c>
      <c r="J887" s="1">
        <v>0</v>
      </c>
      <c r="K887" t="s">
        <v>248</v>
      </c>
      <c r="L887" s="1" t="s">
        <v>191</v>
      </c>
      <c r="M887" s="1" t="s">
        <v>162</v>
      </c>
      <c r="N887">
        <v>13</v>
      </c>
      <c r="O887">
        <v>0</v>
      </c>
      <c r="P887">
        <v>0</v>
      </c>
      <c r="Q887">
        <v>0</v>
      </c>
      <c r="W887" t="s">
        <v>1010</v>
      </c>
      <c r="X887">
        <v>0</v>
      </c>
      <c r="AB887" t="str">
        <f>Special[[#This Row],[服装]]&amp;Special[[#This Row],[名前]]&amp;Special[[#This Row],[レアリティ]]</f>
        <v>ユニフォーム赤葦京治ICONIC</v>
      </c>
      <c r="AC887">
        <f>IF((A886&amp;L886&amp;M886)&lt;&gt;(Special[[#This Row],[No]]&amp;L887&amp;M887),1,IF(Special[[#This Row],[追加属性]]="",1,0))</f>
        <v>1</v>
      </c>
    </row>
    <row r="888" spans="1:29" x14ac:dyDescent="0.25">
      <c r="A888">
        <f>VLOOKUP(Special[[#This Row],[No用]],SetNo[[No.用]:[vlookup 用]],2,FALSE)</f>
        <v>371</v>
      </c>
      <c r="B888">
        <f>IF(ROW()=2,1,IF(A887&lt;&gt;Special[[#This Row],[No]],1,IF(Special[[#This Row],[枝番用]]=0,B887,B887+1)))</f>
        <v>2</v>
      </c>
      <c r="C888">
        <f>IF(ROW()=2,1,IF(Special[[#This Row],[枝番用]]=1,1,C887+1))</f>
        <v>1</v>
      </c>
      <c r="D888" t="s">
        <v>108</v>
      </c>
      <c r="E888" t="s">
        <v>129</v>
      </c>
      <c r="F888" t="s">
        <v>73</v>
      </c>
      <c r="G888" t="s">
        <v>74</v>
      </c>
      <c r="H888" t="s">
        <v>128</v>
      </c>
      <c r="I888" t="s">
        <v>71</v>
      </c>
      <c r="J888">
        <v>1</v>
      </c>
      <c r="K888" t="s">
        <v>248</v>
      </c>
      <c r="L888" s="1" t="s">
        <v>180</v>
      </c>
      <c r="M888" s="1" t="s">
        <v>224</v>
      </c>
      <c r="N888">
        <v>50</v>
      </c>
      <c r="O888">
        <v>0</v>
      </c>
      <c r="P888">
        <v>60</v>
      </c>
      <c r="Q888">
        <v>0</v>
      </c>
      <c r="S888">
        <v>3.35</v>
      </c>
      <c r="T888">
        <v>33.729999999999997</v>
      </c>
      <c r="U888">
        <v>5</v>
      </c>
      <c r="V888">
        <v>50.08</v>
      </c>
      <c r="W888" s="1" t="s">
        <v>973</v>
      </c>
      <c r="X888">
        <v>1</v>
      </c>
      <c r="AA888" s="1" t="s">
        <v>1195</v>
      </c>
      <c r="AB888" t="str">
        <f>Special[[#This Row],[服装]]&amp;Special[[#This Row],[名前]]&amp;Special[[#This Row],[レアリティ]]</f>
        <v>ユニフォーム赤葦京治ICONIC</v>
      </c>
      <c r="AC888">
        <f>IF((A887&amp;L887&amp;M887)&lt;&gt;(Special[[#This Row],[No]]&amp;L888&amp;M888),1,IF(Special[[#This Row],[追加属性]]="",1,0))</f>
        <v>1</v>
      </c>
    </row>
    <row r="889" spans="1:29" x14ac:dyDescent="0.25">
      <c r="A889">
        <f>VLOOKUP(Special[[#This Row],[No用]],SetNo[[No.用]:[vlookup 用]],2,FALSE)</f>
        <v>372</v>
      </c>
      <c r="B889">
        <f>IF(ROW()=2,1,IF(A888&lt;&gt;Special[[#This Row],[No]],1,IF(Special[[#This Row],[枝番用]]=0,B888,B888+1)))</f>
        <v>1</v>
      </c>
      <c r="C889">
        <f>IF(ROW()=2,1,IF(Special[[#This Row],[枝番用]]=1,1,C888+1))</f>
        <v>1</v>
      </c>
      <c r="D889" t="s">
        <v>150</v>
      </c>
      <c r="E889" t="s">
        <v>129</v>
      </c>
      <c r="F889" t="s">
        <v>90</v>
      </c>
      <c r="G889" t="s">
        <v>74</v>
      </c>
      <c r="H889" t="s">
        <v>128</v>
      </c>
      <c r="I889" t="s">
        <v>71</v>
      </c>
      <c r="J889" s="1">
        <v>0</v>
      </c>
      <c r="K889" t="s">
        <v>248</v>
      </c>
      <c r="L889" s="1" t="s">
        <v>262</v>
      </c>
      <c r="M889" s="1" t="s">
        <v>173</v>
      </c>
      <c r="N889">
        <v>13</v>
      </c>
      <c r="O889">
        <v>0</v>
      </c>
      <c r="P889">
        <v>0</v>
      </c>
      <c r="Q889">
        <v>0</v>
      </c>
      <c r="W889" s="14" t="s">
        <v>996</v>
      </c>
      <c r="AB889" t="str">
        <f>Special[[#This Row],[服装]]&amp;Special[[#This Row],[名前]]&amp;Special[[#This Row],[レアリティ]]</f>
        <v>夏祭り赤葦京治ICONIC</v>
      </c>
      <c r="AC889">
        <f>IF((A888&amp;L888&amp;M888)&lt;&gt;(Special[[#This Row],[No]]&amp;L889&amp;M889),1,IF(Special[[#This Row],[追加属性]]="",1,0))</f>
        <v>1</v>
      </c>
    </row>
    <row r="890" spans="1:29" x14ac:dyDescent="0.25">
      <c r="A890">
        <f>VLOOKUP(Special[[#This Row],[No用]],SetNo[[No.用]:[vlookup 用]],2,FALSE)</f>
        <v>373</v>
      </c>
      <c r="B890">
        <f>IF(ROW()=2,1,IF(A889&lt;&gt;Special[[#This Row],[No]],1,IF(Special[[#This Row],[枝番用]]=0,B889,B889+1)))</f>
        <v>1</v>
      </c>
      <c r="C890">
        <f>IF(ROW()=2,1,IF(Special[[#This Row],[枝番用]]=1,1,C889+1))</f>
        <v>1</v>
      </c>
      <c r="D890" s="1" t="s">
        <v>149</v>
      </c>
      <c r="E890" s="1" t="s">
        <v>129</v>
      </c>
      <c r="F890" s="1" t="s">
        <v>77</v>
      </c>
      <c r="G890" s="1" t="s">
        <v>74</v>
      </c>
      <c r="H890" s="1" t="s">
        <v>128</v>
      </c>
      <c r="I890" s="1" t="s">
        <v>71</v>
      </c>
      <c r="J890" s="1">
        <v>0</v>
      </c>
      <c r="K890" t="s">
        <v>248</v>
      </c>
      <c r="L890" s="1" t="s">
        <v>191</v>
      </c>
      <c r="M890" s="1" t="s">
        <v>162</v>
      </c>
      <c r="N890">
        <v>13</v>
      </c>
      <c r="O890">
        <v>0</v>
      </c>
      <c r="P890">
        <v>0</v>
      </c>
      <c r="Q890">
        <v>0</v>
      </c>
      <c r="W890" t="s">
        <v>1010</v>
      </c>
      <c r="X890">
        <v>0</v>
      </c>
      <c r="AB890" t="str">
        <f>Special[[#This Row],[服装]]&amp;Special[[#This Row],[名前]]&amp;Special[[#This Row],[レアリティ]]</f>
        <v>制服赤葦京治ICONIC</v>
      </c>
      <c r="AC890">
        <f>IF((A889&amp;L889&amp;M889)&lt;&gt;(Special[[#This Row],[No]]&amp;L890&amp;M890),1,IF(Special[[#This Row],[追加属性]]="",1,0))</f>
        <v>1</v>
      </c>
    </row>
    <row r="891" spans="1:29" x14ac:dyDescent="0.25">
      <c r="A891">
        <f>VLOOKUP(Special[[#This Row],[No用]],SetNo[[No.用]:[vlookup 用]],2,FALSE)</f>
        <v>374</v>
      </c>
      <c r="B891">
        <f>IF(ROW()=2,1,IF(A890&lt;&gt;Special[[#This Row],[No]],1,IF(Special[[#This Row],[枝番用]]=0,B890,B890+1)))</f>
        <v>1</v>
      </c>
      <c r="C891">
        <f>IF(ROW()=2,1,IF(Special[[#This Row],[枝番用]]=1,1,C890+1))</f>
        <v>1</v>
      </c>
      <c r="D891" s="1" t="s">
        <v>669</v>
      </c>
      <c r="E891" s="1" t="s">
        <v>129</v>
      </c>
      <c r="F891" s="1" t="s">
        <v>73</v>
      </c>
      <c r="G891" s="1" t="s">
        <v>74</v>
      </c>
      <c r="H891" s="1" t="s">
        <v>128</v>
      </c>
      <c r="I891" s="1" t="s">
        <v>71</v>
      </c>
      <c r="J891" s="1">
        <v>0</v>
      </c>
      <c r="K891" t="s">
        <v>248</v>
      </c>
      <c r="L891" s="1" t="s">
        <v>262</v>
      </c>
      <c r="M891" s="1" t="s">
        <v>655</v>
      </c>
      <c r="N891">
        <v>13</v>
      </c>
      <c r="O891">
        <v>0</v>
      </c>
      <c r="P891">
        <v>0</v>
      </c>
      <c r="Q891">
        <v>0</v>
      </c>
      <c r="W891" s="14" t="s">
        <v>996</v>
      </c>
      <c r="AB891" t="str">
        <f>Special[[#This Row],[服装]]&amp;Special[[#This Row],[名前]]&amp;Special[[#This Row],[レアリティ]]</f>
        <v>バーガー赤葦京治ICONIC</v>
      </c>
      <c r="AC891">
        <f>IF((A890&amp;L890&amp;M890)&lt;&gt;(Special[[#This Row],[No]]&amp;L891&amp;M891),1,IF(Special[[#This Row],[追加属性]]="",1,0))</f>
        <v>1</v>
      </c>
    </row>
    <row r="892" spans="1:29" x14ac:dyDescent="0.25">
      <c r="A892">
        <f>VLOOKUP(Special[[#This Row],[No用]],SetNo[[No.用]:[vlookup 用]],2,FALSE)</f>
        <v>374</v>
      </c>
      <c r="B892">
        <f>IF(ROW()=2,1,IF(A891&lt;&gt;Special[[#This Row],[No]],1,IF(Special[[#This Row],[枝番用]]=0,B891,B891+1)))</f>
        <v>2</v>
      </c>
      <c r="C892">
        <f>IF(ROW()=2,1,IF(Special[[#This Row],[枝番用]]=1,1,C891+1))</f>
        <v>1</v>
      </c>
      <c r="D892" s="1" t="s">
        <v>669</v>
      </c>
      <c r="E892" s="1" t="s">
        <v>129</v>
      </c>
      <c r="F892" s="1" t="s">
        <v>73</v>
      </c>
      <c r="G892" s="1" t="s">
        <v>74</v>
      </c>
      <c r="H892" s="1" t="s">
        <v>128</v>
      </c>
      <c r="I892" s="1" t="s">
        <v>71</v>
      </c>
      <c r="J892">
        <v>1</v>
      </c>
      <c r="K892" t="s">
        <v>248</v>
      </c>
      <c r="L892" s="1" t="s">
        <v>591</v>
      </c>
      <c r="M892" s="1" t="s">
        <v>224</v>
      </c>
      <c r="N892">
        <v>47</v>
      </c>
      <c r="O892">
        <v>0</v>
      </c>
      <c r="P892">
        <v>57</v>
      </c>
      <c r="Q892">
        <v>0</v>
      </c>
      <c r="S892">
        <v>3.35</v>
      </c>
      <c r="T892">
        <v>20.010000000000002</v>
      </c>
      <c r="U892">
        <v>5</v>
      </c>
      <c r="V892">
        <v>30.48</v>
      </c>
      <c r="W892" s="1" t="s">
        <v>837</v>
      </c>
      <c r="X892">
        <v>2</v>
      </c>
      <c r="AA892" s="1" t="s">
        <v>1198</v>
      </c>
      <c r="AB892" t="str">
        <f>Special[[#This Row],[服装]]&amp;Special[[#This Row],[名前]]&amp;Special[[#This Row],[レアリティ]]</f>
        <v>バーガー赤葦京治ICONIC</v>
      </c>
      <c r="AC892">
        <f>IF((A891&amp;L891&amp;M891)&lt;&gt;(Special[[#This Row],[No]]&amp;L892&amp;M892),1,IF(Special[[#This Row],[追加属性]]="",1,0))</f>
        <v>1</v>
      </c>
    </row>
    <row r="893" spans="1:29" x14ac:dyDescent="0.25">
      <c r="A893">
        <f>VLOOKUP(Special[[#This Row],[No用]],SetNo[[No.用]:[vlookup 用]],2,FALSE)</f>
        <v>375</v>
      </c>
      <c r="B893">
        <f>IF(ROW()=2,1,IF(A892&lt;&gt;Special[[#This Row],[No]],1,IF(Special[[#This Row],[枝番用]]=0,B892,B892+1)))</f>
        <v>1</v>
      </c>
      <c r="C893">
        <f>IF(ROW()=2,1,IF(Special[[#This Row],[枝番用]]=1,1,C892+1))</f>
        <v>1</v>
      </c>
      <c r="D893" s="1" t="s">
        <v>732</v>
      </c>
      <c r="E893" s="1" t="s">
        <v>129</v>
      </c>
      <c r="F893" s="1" t="s">
        <v>90</v>
      </c>
      <c r="G893" s="1" t="s">
        <v>74</v>
      </c>
      <c r="H893" s="1" t="s">
        <v>128</v>
      </c>
      <c r="I893" s="1" t="s">
        <v>71</v>
      </c>
      <c r="J893" s="1">
        <v>0</v>
      </c>
      <c r="K893" t="s">
        <v>248</v>
      </c>
      <c r="L893" s="1" t="s">
        <v>191</v>
      </c>
      <c r="M893" s="1" t="s">
        <v>162</v>
      </c>
      <c r="N893">
        <v>13</v>
      </c>
      <c r="O893">
        <v>0</v>
      </c>
      <c r="P893">
        <v>0</v>
      </c>
      <c r="Q893">
        <v>0</v>
      </c>
      <c r="W893" t="s">
        <v>1010</v>
      </c>
      <c r="X893">
        <v>0</v>
      </c>
      <c r="AB893" t="str">
        <f>Special[[#This Row],[服装]]&amp;Special[[#This Row],[名前]]&amp;Special[[#This Row],[レアリティ]]</f>
        <v>仮装赤葦京治ICONIC</v>
      </c>
      <c r="AC893">
        <f>IF((A892&amp;L892&amp;M892)&lt;&gt;(Special[[#This Row],[No]]&amp;L893&amp;M893),1,IF(Special[[#This Row],[追加属性]]="",1,0))</f>
        <v>1</v>
      </c>
    </row>
    <row r="894" spans="1:29" x14ac:dyDescent="0.25">
      <c r="A894">
        <f>VLOOKUP(Special[[#This Row],[No用]],SetNo[[No.用]:[vlookup 用]],2,FALSE)</f>
        <v>375</v>
      </c>
      <c r="B894">
        <f>IF(ROW()=2,1,IF(A893&lt;&gt;Special[[#This Row],[No]],1,IF(Special[[#This Row],[枝番用]]=0,B893,B893+1)))</f>
        <v>2</v>
      </c>
      <c r="C894">
        <f>IF(ROW()=2,1,IF(Special[[#This Row],[枝番用]]=1,1,C893+1))</f>
        <v>1</v>
      </c>
      <c r="D894" s="1" t="s">
        <v>732</v>
      </c>
      <c r="E894" s="1" t="s">
        <v>129</v>
      </c>
      <c r="F894" s="1" t="s">
        <v>90</v>
      </c>
      <c r="G894" s="1" t="s">
        <v>74</v>
      </c>
      <c r="H894" s="1" t="s">
        <v>128</v>
      </c>
      <c r="I894" s="1" t="s">
        <v>71</v>
      </c>
      <c r="J894">
        <v>1</v>
      </c>
      <c r="K894" t="s">
        <v>248</v>
      </c>
      <c r="L894" s="1" t="s">
        <v>1014</v>
      </c>
      <c r="M894" s="1" t="s">
        <v>224</v>
      </c>
      <c r="N894">
        <v>47</v>
      </c>
      <c r="O894">
        <v>0</v>
      </c>
      <c r="P894">
        <v>57</v>
      </c>
      <c r="Q894">
        <v>0</v>
      </c>
      <c r="S894">
        <v>20</v>
      </c>
      <c r="T894">
        <v>79.78</v>
      </c>
      <c r="U894">
        <v>22.5</v>
      </c>
      <c r="V894">
        <v>89.14</v>
      </c>
      <c r="W894" t="s">
        <v>993</v>
      </c>
      <c r="X894">
        <v>0</v>
      </c>
      <c r="AA894" s="1" t="s">
        <v>1199</v>
      </c>
      <c r="AB894" t="str">
        <f>Special[[#This Row],[服装]]&amp;Special[[#This Row],[名前]]&amp;Special[[#This Row],[レアリティ]]</f>
        <v>仮装赤葦京治ICONIC</v>
      </c>
      <c r="AC894">
        <f>IF((A893&amp;L893&amp;M893)&lt;&gt;(Special[[#This Row],[No]]&amp;L894&amp;M894),1,IF(Special[[#This Row],[追加属性]]="",1,0))</f>
        <v>1</v>
      </c>
    </row>
    <row r="895" spans="1:29" x14ac:dyDescent="0.25">
      <c r="A895">
        <f>VLOOKUP(Special[[#This Row],[No用]],SetNo[[No.用]:[vlookup 用]],2,FALSE)</f>
        <v>375</v>
      </c>
      <c r="B895">
        <f>IF(ROW()=2,1,IF(A894&lt;&gt;Special[[#This Row],[No]],1,IF(Special[[#This Row],[枝番用]]=0,B894,B894+1)))</f>
        <v>3</v>
      </c>
      <c r="C895">
        <f>IF(ROW()=2,1,IF(Special[[#This Row],[枝番用]]=1,1,C894+1))</f>
        <v>1</v>
      </c>
      <c r="D895" s="1" t="s">
        <v>732</v>
      </c>
      <c r="E895" s="1" t="s">
        <v>129</v>
      </c>
      <c r="F895" s="1" t="s">
        <v>90</v>
      </c>
      <c r="G895" s="1" t="s">
        <v>74</v>
      </c>
      <c r="H895" s="1" t="s">
        <v>128</v>
      </c>
      <c r="I895" s="1" t="s">
        <v>71</v>
      </c>
      <c r="J895">
        <v>1</v>
      </c>
      <c r="K895" t="s">
        <v>248</v>
      </c>
      <c r="L895" s="1" t="s">
        <v>180</v>
      </c>
      <c r="M895" s="1" t="s">
        <v>224</v>
      </c>
      <c r="N895">
        <v>47</v>
      </c>
      <c r="O895">
        <v>0</v>
      </c>
      <c r="P895">
        <v>57</v>
      </c>
      <c r="Q895">
        <v>0</v>
      </c>
      <c r="R895" s="1"/>
      <c r="S895">
        <v>4.2</v>
      </c>
      <c r="T895">
        <v>25.76</v>
      </c>
      <c r="U895">
        <v>5.8</v>
      </c>
      <c r="V895">
        <v>35.200000000000003</v>
      </c>
      <c r="W895" s="1" t="s">
        <v>980</v>
      </c>
      <c r="X895">
        <v>2</v>
      </c>
      <c r="Y895" s="1" t="s">
        <v>122</v>
      </c>
      <c r="Z895" s="1" t="s">
        <v>981</v>
      </c>
      <c r="AA895" s="1" t="s">
        <v>1200</v>
      </c>
      <c r="AB895" t="str">
        <f>Special[[#This Row],[服装]]&amp;Special[[#This Row],[名前]]&amp;Special[[#This Row],[レアリティ]]</f>
        <v>仮装赤葦京治ICONIC</v>
      </c>
      <c r="AC895">
        <f>IF((A894&amp;L894&amp;M894)&lt;&gt;(Special[[#This Row],[No]]&amp;L895&amp;M895),1,IF(Special[[#This Row],[追加属性]]="",1,0))</f>
        <v>1</v>
      </c>
    </row>
    <row r="896" spans="1:29" x14ac:dyDescent="0.25">
      <c r="A896">
        <f>VLOOKUP(Special[[#This Row],[No用]],SetNo[[No.用]:[vlookup 用]],2,FALSE)</f>
        <v>375</v>
      </c>
      <c r="B896">
        <f>IF(ROW()=2,1,IF(A895&lt;&gt;Special[[#This Row],[No]],1,IF(Special[[#This Row],[枝番用]]=0,B895,B895+1)))</f>
        <v>3</v>
      </c>
      <c r="C896">
        <f>IF(ROW()=2,1,IF(Special[[#This Row],[枝番用]]=1,1,C895+1))</f>
        <v>2</v>
      </c>
      <c r="D896" s="1" t="s">
        <v>732</v>
      </c>
      <c r="E896" s="1" t="s">
        <v>129</v>
      </c>
      <c r="F896" s="1" t="s">
        <v>90</v>
      </c>
      <c r="G896" s="1" t="s">
        <v>74</v>
      </c>
      <c r="H896" s="1" t="s">
        <v>128</v>
      </c>
      <c r="I896" s="1" t="s">
        <v>71</v>
      </c>
      <c r="J896">
        <v>1</v>
      </c>
      <c r="K896" t="s">
        <v>248</v>
      </c>
      <c r="L896" s="1" t="s">
        <v>180</v>
      </c>
      <c r="M896" s="1" t="s">
        <v>224</v>
      </c>
      <c r="N896">
        <v>47</v>
      </c>
      <c r="O896">
        <v>0</v>
      </c>
      <c r="P896">
        <v>57</v>
      </c>
      <c r="Q896">
        <v>0</v>
      </c>
      <c r="R896" s="1" t="s">
        <v>978</v>
      </c>
      <c r="S896">
        <v>15</v>
      </c>
      <c r="T896">
        <v>15</v>
      </c>
      <c r="U896">
        <v>10</v>
      </c>
      <c r="V896">
        <v>10</v>
      </c>
      <c r="W896" s="1" t="s">
        <v>979</v>
      </c>
      <c r="X896">
        <v>0</v>
      </c>
      <c r="Y896" s="1" t="s">
        <v>122</v>
      </c>
      <c r="Z896" s="1" t="s">
        <v>981</v>
      </c>
      <c r="AA896" s="1" t="s">
        <v>1200</v>
      </c>
      <c r="AB896" t="str">
        <f>Special[[#This Row],[服装]]&amp;Special[[#This Row],[名前]]&amp;Special[[#This Row],[レアリティ]]</f>
        <v>仮装赤葦京治ICONIC</v>
      </c>
      <c r="AC896">
        <f>IF((A895&amp;L895&amp;M895)&lt;&gt;(Special[[#This Row],[No]]&amp;L896&amp;M896),1,IF(Special[[#This Row],[追加属性]]="",1,0))</f>
        <v>0</v>
      </c>
    </row>
    <row r="897" spans="1:29" x14ac:dyDescent="0.25">
      <c r="A897">
        <f>VLOOKUP(Special[[#This Row],[No用]],SetNo[[No.用]:[vlookup 用]],2,FALSE)</f>
        <v>376</v>
      </c>
      <c r="B897">
        <f>IF(ROW()=2,1,IF(A896&lt;&gt;Special[[#This Row],[No]],1,IF(Special[[#This Row],[枝番用]]=0,B896,B896+1)))</f>
        <v>1</v>
      </c>
      <c r="C897">
        <f>IF(ROW()=2,1,IF(Special[[#This Row],[枝番用]]=1,1,C896+1))</f>
        <v>1</v>
      </c>
      <c r="D897" s="1" t="s">
        <v>902</v>
      </c>
      <c r="E897" s="1" t="s">
        <v>129</v>
      </c>
      <c r="F897" s="1" t="s">
        <v>77</v>
      </c>
      <c r="G897" s="1" t="s">
        <v>74</v>
      </c>
      <c r="H897" s="1" t="s">
        <v>128</v>
      </c>
      <c r="I897" s="1" t="s">
        <v>71</v>
      </c>
      <c r="J897" s="1">
        <v>0</v>
      </c>
      <c r="K897" t="s">
        <v>248</v>
      </c>
      <c r="L897" s="1" t="s">
        <v>262</v>
      </c>
      <c r="M897" s="1" t="s">
        <v>173</v>
      </c>
      <c r="N897">
        <v>13</v>
      </c>
      <c r="O897">
        <v>0</v>
      </c>
      <c r="P897">
        <v>0</v>
      </c>
      <c r="Q897">
        <v>0</v>
      </c>
      <c r="W897" s="14" t="s">
        <v>996</v>
      </c>
      <c r="Y897" s="1"/>
      <c r="AB897" t="str">
        <f>Special[[#This Row],[服装]]&amp;Special[[#This Row],[名前]]&amp;Special[[#This Row],[レアリティ]]</f>
        <v>妖赤葦京治ICONIC</v>
      </c>
      <c r="AC897">
        <f>IF((A896&amp;L896&amp;M896)&lt;&gt;(Special[[#This Row],[No]]&amp;L897&amp;M897),1,IF(Special[[#This Row],[追加属性]]="",1,0))</f>
        <v>1</v>
      </c>
    </row>
    <row r="898" spans="1:29" x14ac:dyDescent="0.25">
      <c r="A898">
        <f>VLOOKUP(Special[[#This Row],[No用]],SetNo[[No.用]:[vlookup 用]],2,FALSE)</f>
        <v>377</v>
      </c>
      <c r="B898">
        <f>IF(ROW()=2,1,IF(A897&lt;&gt;Special[[#This Row],[No]],1,IF(Special[[#This Row],[枝番用]]=0,B897,B897+1)))</f>
        <v>1</v>
      </c>
      <c r="C898">
        <f>IF(ROW()=2,1,IF(Special[[#This Row],[枝番用]]=1,1,C897+1))</f>
        <v>1</v>
      </c>
      <c r="D898" s="1" t="s">
        <v>1016</v>
      </c>
      <c r="E898" s="1" t="s">
        <v>129</v>
      </c>
      <c r="F898" s="1" t="s">
        <v>73</v>
      </c>
      <c r="G898" s="1" t="s">
        <v>74</v>
      </c>
      <c r="H898" s="1" t="s">
        <v>128</v>
      </c>
      <c r="I898" s="1" t="s">
        <v>71</v>
      </c>
      <c r="J898" s="1">
        <v>0</v>
      </c>
      <c r="K898" t="s">
        <v>248</v>
      </c>
      <c r="L898" s="1" t="s">
        <v>262</v>
      </c>
      <c r="M898" s="1" t="s">
        <v>173</v>
      </c>
      <c r="N898">
        <v>14</v>
      </c>
      <c r="O898">
        <v>0</v>
      </c>
      <c r="P898">
        <v>0</v>
      </c>
      <c r="Q898">
        <v>0</v>
      </c>
      <c r="W898" s="14" t="s">
        <v>996</v>
      </c>
      <c r="Y898" s="1"/>
      <c r="AB898" t="str">
        <f>Special[[#This Row],[服装]]&amp;Special[[#This Row],[名前]]&amp;Special[[#This Row],[レアリティ]]</f>
        <v>焼き芋赤葦京治ICONIC</v>
      </c>
      <c r="AC898">
        <f>IF((A897&amp;L897&amp;M897)&lt;&gt;(Special[[#This Row],[No]]&amp;L898&amp;M898),1,IF(Special[[#This Row],[追加属性]]="",1,0))</f>
        <v>1</v>
      </c>
    </row>
    <row r="899" spans="1:29" x14ac:dyDescent="0.25">
      <c r="A899">
        <f>VLOOKUP(Special[[#This Row],[No用]],SetNo[[No.用]:[vlookup 用]],2,FALSE)</f>
        <v>377</v>
      </c>
      <c r="B899">
        <f>IF(ROW()=2,1,IF(A898&lt;&gt;Special[[#This Row],[No]],1,IF(Special[[#This Row],[枝番用]]=0,B898,B898+1)))</f>
        <v>2</v>
      </c>
      <c r="C899">
        <f>IF(ROW()=2,1,IF(Special[[#This Row],[枝番用]]=1,1,C898+1))</f>
        <v>1</v>
      </c>
      <c r="D899" s="1" t="s">
        <v>1016</v>
      </c>
      <c r="E899" s="1" t="s">
        <v>129</v>
      </c>
      <c r="F899" s="1" t="s">
        <v>73</v>
      </c>
      <c r="G899" s="1" t="s">
        <v>74</v>
      </c>
      <c r="H899" s="1" t="s">
        <v>128</v>
      </c>
      <c r="I899" s="1" t="s">
        <v>71</v>
      </c>
      <c r="J899">
        <v>1</v>
      </c>
      <c r="K899" t="s">
        <v>248</v>
      </c>
      <c r="L899" s="1" t="s">
        <v>955</v>
      </c>
      <c r="M899" s="1" t="s">
        <v>178</v>
      </c>
      <c r="N899">
        <v>14</v>
      </c>
      <c r="O899">
        <v>0</v>
      </c>
      <c r="P899">
        <v>0</v>
      </c>
      <c r="Q899">
        <v>0</v>
      </c>
      <c r="S899">
        <v>9.26</v>
      </c>
      <c r="T899">
        <v>56.3</v>
      </c>
      <c r="U899">
        <v>0</v>
      </c>
      <c r="V899">
        <v>0</v>
      </c>
      <c r="W899" s="14" t="s">
        <v>843</v>
      </c>
      <c r="X899">
        <v>1</v>
      </c>
      <c r="Y899" s="1"/>
      <c r="AB899" t="str">
        <f>Special[[#This Row],[服装]]&amp;Special[[#This Row],[名前]]&amp;Special[[#This Row],[レアリティ]]</f>
        <v>焼き芋赤葦京治ICONIC</v>
      </c>
      <c r="AC899">
        <f>IF((A898&amp;L898&amp;M898)&lt;&gt;(Special[[#This Row],[No]]&amp;L899&amp;M899),1,IF(Special[[#This Row],[追加属性]]="",1,0))</f>
        <v>1</v>
      </c>
    </row>
    <row r="900" spans="1:29" x14ac:dyDescent="0.25">
      <c r="A900">
        <f>VLOOKUP(Special[[#This Row],[No用]],SetNo[[No.用]:[vlookup 用]],2,FALSE)</f>
        <v>377</v>
      </c>
      <c r="B900">
        <f>IF(ROW()=2,1,IF(A899&lt;&gt;Special[[#This Row],[No]],1,IF(Special[[#This Row],[枝番用]]=0,B899,B899+1)))</f>
        <v>3</v>
      </c>
      <c r="C900">
        <f>IF(ROW()=2,1,IF(Special[[#This Row],[枝番用]]=1,1,C899+1))</f>
        <v>1</v>
      </c>
      <c r="D900" s="1" t="s">
        <v>1016</v>
      </c>
      <c r="E900" s="1" t="s">
        <v>129</v>
      </c>
      <c r="F900" s="1" t="s">
        <v>73</v>
      </c>
      <c r="G900" s="1" t="s">
        <v>74</v>
      </c>
      <c r="H900" s="1" t="s">
        <v>128</v>
      </c>
      <c r="I900" s="1" t="s">
        <v>71</v>
      </c>
      <c r="J900">
        <v>1</v>
      </c>
      <c r="K900" t="s">
        <v>248</v>
      </c>
      <c r="L900" s="1" t="s">
        <v>180</v>
      </c>
      <c r="M900" s="1" t="s">
        <v>224</v>
      </c>
      <c r="N900">
        <v>48</v>
      </c>
      <c r="O900">
        <v>0</v>
      </c>
      <c r="P900">
        <v>58</v>
      </c>
      <c r="Q900">
        <v>0</v>
      </c>
      <c r="S900">
        <v>4.2</v>
      </c>
      <c r="T900">
        <v>25.76</v>
      </c>
      <c r="U900">
        <v>5.8</v>
      </c>
      <c r="V900">
        <v>35.200000000000003</v>
      </c>
      <c r="W900" s="14" t="s">
        <v>980</v>
      </c>
      <c r="X900">
        <v>2</v>
      </c>
      <c r="Y900" s="1" t="s">
        <v>122</v>
      </c>
      <c r="Z900" s="1" t="s">
        <v>981</v>
      </c>
      <c r="AA900" s="1" t="s">
        <v>1200</v>
      </c>
      <c r="AB900" t="str">
        <f>Special[[#This Row],[服装]]&amp;Special[[#This Row],[名前]]&amp;Special[[#This Row],[レアリティ]]</f>
        <v>焼き芋赤葦京治ICONIC</v>
      </c>
      <c r="AC900">
        <f>IF((A899&amp;L899&amp;M899)&lt;&gt;(Special[[#This Row],[No]]&amp;L900&amp;M900),1,IF(Special[[#This Row],[追加属性]]="",1,0))</f>
        <v>1</v>
      </c>
    </row>
    <row r="901" spans="1:29" x14ac:dyDescent="0.25">
      <c r="A901">
        <f>VLOOKUP(Special[[#This Row],[No用]],SetNo[[No.用]:[vlookup 用]],2,FALSE)</f>
        <v>377</v>
      </c>
      <c r="B901">
        <f>IF(ROW()=2,1,IF(A900&lt;&gt;Special[[#This Row],[No]],1,IF(Special[[#This Row],[枝番用]]=0,B900,B900+1)))</f>
        <v>3</v>
      </c>
      <c r="C901">
        <f>IF(ROW()=2,1,IF(Special[[#This Row],[枝番用]]=1,1,C900+1))</f>
        <v>2</v>
      </c>
      <c r="D901" s="1" t="s">
        <v>1016</v>
      </c>
      <c r="E901" s="1" t="s">
        <v>129</v>
      </c>
      <c r="F901" s="1" t="s">
        <v>73</v>
      </c>
      <c r="G901" s="1" t="s">
        <v>74</v>
      </c>
      <c r="H901" s="1" t="s">
        <v>128</v>
      </c>
      <c r="I901" s="1" t="s">
        <v>71</v>
      </c>
      <c r="J901">
        <v>1</v>
      </c>
      <c r="K901" t="s">
        <v>248</v>
      </c>
      <c r="L901" s="1" t="s">
        <v>180</v>
      </c>
      <c r="M901" s="1" t="s">
        <v>224</v>
      </c>
      <c r="N901">
        <v>48</v>
      </c>
      <c r="O901">
        <v>0</v>
      </c>
      <c r="P901">
        <v>58</v>
      </c>
      <c r="Q901">
        <v>0</v>
      </c>
      <c r="R901" s="1" t="s">
        <v>978</v>
      </c>
      <c r="S901">
        <v>-15</v>
      </c>
      <c r="T901">
        <v>-15</v>
      </c>
      <c r="U901">
        <v>-10</v>
      </c>
      <c r="V901">
        <v>-10</v>
      </c>
      <c r="W901" s="14" t="s">
        <v>979</v>
      </c>
      <c r="X901">
        <v>0</v>
      </c>
      <c r="Y901" s="1" t="s">
        <v>122</v>
      </c>
      <c r="Z901" s="1" t="s">
        <v>981</v>
      </c>
      <c r="AA901" s="1" t="s">
        <v>1200</v>
      </c>
      <c r="AB901" t="str">
        <f>Special[[#This Row],[服装]]&amp;Special[[#This Row],[名前]]&amp;Special[[#This Row],[レアリティ]]</f>
        <v>焼き芋赤葦京治ICONIC</v>
      </c>
      <c r="AC901">
        <f>IF((A900&amp;L900&amp;M900)&lt;&gt;(Special[[#This Row],[No]]&amp;L901&amp;M901),1,IF(Special[[#This Row],[追加属性]]="",1,0))</f>
        <v>0</v>
      </c>
    </row>
    <row r="902" spans="1:29" x14ac:dyDescent="0.25">
      <c r="A902">
        <f>VLOOKUP(Special[[#This Row],[No用]],SetNo[[No.用]:[vlookup 用]],2,FALSE)</f>
        <v>378</v>
      </c>
      <c r="B902">
        <f>IF(ROW()=2,1,IF(A901&lt;&gt;Special[[#This Row],[No]],1,IF(Special[[#This Row],[枝番用]]=0,B901,B901+1)))</f>
        <v>1</v>
      </c>
      <c r="C902">
        <f>IF(ROW()=2,1,IF(Special[[#This Row],[枝番用]]=1,1,C901+1))</f>
        <v>1</v>
      </c>
      <c r="D902" s="1" t="s">
        <v>1183</v>
      </c>
      <c r="E902" s="1" t="s">
        <v>129</v>
      </c>
      <c r="F902" s="1" t="s">
        <v>90</v>
      </c>
      <c r="G902" s="1" t="s">
        <v>74</v>
      </c>
      <c r="H902" s="1" t="s">
        <v>128</v>
      </c>
      <c r="I902" s="1" t="s">
        <v>71</v>
      </c>
      <c r="J902" s="1">
        <v>0</v>
      </c>
      <c r="K902" t="s">
        <v>248</v>
      </c>
      <c r="L902" s="1" t="s">
        <v>262</v>
      </c>
      <c r="M902" s="1" t="s">
        <v>173</v>
      </c>
      <c r="N902">
        <v>13</v>
      </c>
      <c r="O902">
        <v>0</v>
      </c>
      <c r="P902">
        <v>0</v>
      </c>
      <c r="Q902">
        <v>0</v>
      </c>
      <c r="W902" s="14" t="s">
        <v>996</v>
      </c>
      <c r="Y902" s="1"/>
      <c r="Z902" s="1"/>
      <c r="AA902" s="1"/>
      <c r="AB902" t="str">
        <f>Special[[#This Row],[服装]]&amp;Special[[#This Row],[名前]]&amp;Special[[#This Row],[レアリティ]]</f>
        <v>Xmas3赤葦京治ICONIC</v>
      </c>
      <c r="AC902">
        <f>IF((A901&amp;L901&amp;M901)&lt;&gt;(Special[[#This Row],[No]]&amp;L902&amp;M902),1,IF(Special[[#This Row],[追加属性]]="",1,0))</f>
        <v>1</v>
      </c>
    </row>
    <row r="903" spans="1:29" x14ac:dyDescent="0.25">
      <c r="A903">
        <f>VLOOKUP(Special[[#This Row],[No用]],SetNo[[No.用]:[vlookup 用]],2,FALSE)</f>
        <v>378</v>
      </c>
      <c r="B903">
        <f>IF(ROW()=2,1,IF(A902&lt;&gt;Special[[#This Row],[No]],1,IF(Special[[#This Row],[枝番用]]=0,B902,B902+1)))</f>
        <v>2</v>
      </c>
      <c r="C903">
        <f>IF(ROW()=2,1,IF(Special[[#This Row],[枝番用]]=1,1,C902+1))</f>
        <v>1</v>
      </c>
      <c r="D903" s="1" t="s">
        <v>1183</v>
      </c>
      <c r="E903" s="1" t="s">
        <v>129</v>
      </c>
      <c r="F903" s="1" t="s">
        <v>90</v>
      </c>
      <c r="G903" s="1" t="s">
        <v>74</v>
      </c>
      <c r="H903" s="1" t="s">
        <v>128</v>
      </c>
      <c r="I903" s="1" t="s">
        <v>71</v>
      </c>
      <c r="J903">
        <v>1</v>
      </c>
      <c r="K903" t="s">
        <v>380</v>
      </c>
      <c r="L903" s="1" t="s">
        <v>180</v>
      </c>
      <c r="M903" s="1" t="s">
        <v>178</v>
      </c>
      <c r="N903">
        <v>16</v>
      </c>
      <c r="O903">
        <v>0</v>
      </c>
      <c r="P903">
        <v>0</v>
      </c>
      <c r="Q903">
        <v>0</v>
      </c>
      <c r="S903">
        <v>3.35</v>
      </c>
      <c r="T903">
        <v>20.010000000000002</v>
      </c>
      <c r="W903" s="1" t="s">
        <v>918</v>
      </c>
      <c r="X903">
        <v>1</v>
      </c>
      <c r="Y903" s="1"/>
      <c r="Z903" s="1"/>
      <c r="AA903" s="1"/>
      <c r="AB903" t="str">
        <f>Special[[#This Row],[服装]]&amp;Special[[#This Row],[名前]]&amp;Special[[#This Row],[レアリティ]]</f>
        <v>Xmas3赤葦京治ICONIC</v>
      </c>
      <c r="AC903">
        <f>IF((A902&amp;L902&amp;M902)&lt;&gt;(Special[[#This Row],[No]]&amp;L903&amp;M903),1,IF(Special[[#This Row],[追加属性]]="",1,0))</f>
        <v>1</v>
      </c>
    </row>
    <row r="904" spans="1:29" x14ac:dyDescent="0.25">
      <c r="A904">
        <f>VLOOKUP(Special[[#This Row],[No用]],SetNo[[No.用]:[vlookup 用]],2,FALSE)</f>
        <v>378</v>
      </c>
      <c r="B904">
        <f>IF(ROW()=2,1,IF(A903&lt;&gt;Special[[#This Row],[No]],1,IF(Special[[#This Row],[枝番用]]=0,B903,B903+1)))</f>
        <v>3</v>
      </c>
      <c r="C904">
        <f>IF(ROW()=2,1,IF(Special[[#This Row],[枝番用]]=1,1,C903+1))</f>
        <v>1</v>
      </c>
      <c r="D904" s="1" t="s">
        <v>1183</v>
      </c>
      <c r="E904" s="1" t="s">
        <v>129</v>
      </c>
      <c r="F904" s="1" t="s">
        <v>90</v>
      </c>
      <c r="G904" s="1" t="s">
        <v>74</v>
      </c>
      <c r="H904" s="1" t="s">
        <v>128</v>
      </c>
      <c r="I904" s="1" t="s">
        <v>71</v>
      </c>
      <c r="J904">
        <v>1</v>
      </c>
      <c r="K904" t="s">
        <v>380</v>
      </c>
      <c r="L904" s="1" t="s">
        <v>765</v>
      </c>
      <c r="M904" s="1" t="s">
        <v>224</v>
      </c>
      <c r="N904">
        <v>48</v>
      </c>
      <c r="O904">
        <v>0</v>
      </c>
      <c r="P904">
        <v>58</v>
      </c>
      <c r="Q904">
        <v>0</v>
      </c>
      <c r="R904" s="1"/>
      <c r="S904">
        <v>4.2</v>
      </c>
      <c r="T904">
        <v>25.76</v>
      </c>
      <c r="U904">
        <v>5.8</v>
      </c>
      <c r="V904">
        <v>35.200000000000003</v>
      </c>
      <c r="W904" s="14" t="s">
        <v>851</v>
      </c>
      <c r="X904">
        <v>1</v>
      </c>
      <c r="Y904" s="1"/>
      <c r="Z904" s="1" t="s">
        <v>1193</v>
      </c>
      <c r="AA904" s="1" t="s">
        <v>1192</v>
      </c>
      <c r="AB904" t="str">
        <f>Special[[#This Row],[服装]]&amp;Special[[#This Row],[名前]]&amp;Special[[#This Row],[レアリティ]]</f>
        <v>Xmas3赤葦京治ICONIC</v>
      </c>
      <c r="AC904">
        <f>IF((A903&amp;L903&amp;M903)&lt;&gt;(Special[[#This Row],[No]]&amp;L904&amp;M904),1,IF(Special[[#This Row],[追加属性]]="",1,0))</f>
        <v>1</v>
      </c>
    </row>
    <row r="905" spans="1:29" x14ac:dyDescent="0.25">
      <c r="A905">
        <f>VLOOKUP(Special[[#This Row],[No用]],SetNo[[No.用]:[vlookup 用]],2,FALSE)</f>
        <v>378</v>
      </c>
      <c r="B905">
        <f>IF(ROW()=2,1,IF(A904&lt;&gt;Special[[#This Row],[No]],1,IF(Special[[#This Row],[枝番用]]=0,B904,B904+1)))</f>
        <v>3</v>
      </c>
      <c r="C905">
        <f>IF(ROW()=2,1,IF(Special[[#This Row],[枝番用]]=1,1,C904+1))</f>
        <v>2</v>
      </c>
      <c r="D905" s="1" t="s">
        <v>1183</v>
      </c>
      <c r="E905" s="1" t="s">
        <v>129</v>
      </c>
      <c r="F905" s="1" t="s">
        <v>90</v>
      </c>
      <c r="G905" s="1" t="s">
        <v>74</v>
      </c>
      <c r="H905" s="1" t="s">
        <v>128</v>
      </c>
      <c r="I905" s="1" t="s">
        <v>71</v>
      </c>
      <c r="J905">
        <v>1</v>
      </c>
      <c r="K905" t="s">
        <v>380</v>
      </c>
      <c r="L905" s="1" t="s">
        <v>765</v>
      </c>
      <c r="M905" s="1" t="s">
        <v>224</v>
      </c>
      <c r="N905">
        <v>48</v>
      </c>
      <c r="O905">
        <v>0</v>
      </c>
      <c r="P905">
        <v>58</v>
      </c>
      <c r="Q905">
        <v>0</v>
      </c>
      <c r="R905" s="1" t="s">
        <v>553</v>
      </c>
      <c r="S905">
        <v>7</v>
      </c>
      <c r="T905">
        <v>13.86</v>
      </c>
      <c r="U905">
        <v>10.5</v>
      </c>
      <c r="V905">
        <v>20.79</v>
      </c>
      <c r="W905" s="14" t="s">
        <v>851</v>
      </c>
      <c r="X905">
        <v>1</v>
      </c>
      <c r="Y905" s="1"/>
      <c r="Z905" s="1" t="s">
        <v>1193</v>
      </c>
      <c r="AA905" s="1" t="s">
        <v>1192</v>
      </c>
      <c r="AB905" t="str">
        <f>Special[[#This Row],[服装]]&amp;Special[[#This Row],[名前]]&amp;Special[[#This Row],[レアリティ]]</f>
        <v>Xmas3赤葦京治ICONIC</v>
      </c>
      <c r="AC905">
        <f>IF((A904&amp;L904&amp;M904)&lt;&gt;(Special[[#This Row],[No]]&amp;L905&amp;M905),1,IF(Special[[#This Row],[追加属性]]="",1,0))</f>
        <v>0</v>
      </c>
    </row>
    <row r="906" spans="1:29" x14ac:dyDescent="0.25">
      <c r="A906">
        <f>VLOOKUP(Special[[#This Row],[No用]],SetNo[[No.用]:[vlookup 用]],2,FALSE)</f>
        <v>379</v>
      </c>
      <c r="B906">
        <f>IF(ROW()=2,1,IF(A905&lt;&gt;Special[[#This Row],[No]],1,IF(Special[[#This Row],[枝番用]]=0,B905,B905+1)))</f>
        <v>1</v>
      </c>
      <c r="C906">
        <f>IF(ROW()=2,1,IF(Special[[#This Row],[枝番用]]=1,1,C905+1))</f>
        <v>1</v>
      </c>
      <c r="D906" s="1" t="s">
        <v>1502</v>
      </c>
      <c r="E906" s="1" t="s">
        <v>129</v>
      </c>
      <c r="F906" s="1" t="s">
        <v>77</v>
      </c>
      <c r="G906" s="1" t="s">
        <v>74</v>
      </c>
      <c r="H906" s="1" t="s">
        <v>128</v>
      </c>
      <c r="I906" s="1" t="s">
        <v>71</v>
      </c>
      <c r="J906" s="1">
        <v>0</v>
      </c>
      <c r="K906" t="s">
        <v>248</v>
      </c>
      <c r="L906" s="1" t="s">
        <v>262</v>
      </c>
      <c r="M906" s="1" t="s">
        <v>173</v>
      </c>
      <c r="N906">
        <v>15</v>
      </c>
      <c r="O906">
        <v>0</v>
      </c>
      <c r="P906">
        <v>0</v>
      </c>
      <c r="Q906">
        <v>0</v>
      </c>
      <c r="W906" s="14" t="s">
        <v>996</v>
      </c>
      <c r="Y906" s="1"/>
      <c r="Z906" s="1"/>
      <c r="AA906" s="1"/>
      <c r="AB906" t="str">
        <f>Special[[#This Row],[服装]]&amp;Special[[#This Row],[名前]]&amp;Special[[#This Row],[レアリティ]]</f>
        <v>3周年赤葦京治ICONIC</v>
      </c>
      <c r="AC906">
        <f>IF((A905&amp;L905&amp;M905)&lt;&gt;(Special[[#This Row],[No]]&amp;L906&amp;M906),1,IF(Special[[#This Row],[追加属性]]="",1,0))</f>
        <v>1</v>
      </c>
    </row>
    <row r="907" spans="1:29" x14ac:dyDescent="0.25">
      <c r="A907">
        <f>VLOOKUP(Special[[#This Row],[No用]],SetNo[[No.用]:[vlookup 用]],2,FALSE)</f>
        <v>379</v>
      </c>
      <c r="B907">
        <f>IF(ROW()=2,1,IF(A906&lt;&gt;Special[[#This Row],[No]],1,IF(Special[[#This Row],[枝番用]]=0,B906,B906+1)))</f>
        <v>2</v>
      </c>
      <c r="C907">
        <f>IF(ROW()=2,1,IF(Special[[#This Row],[枝番用]]=1,1,C906+1))</f>
        <v>1</v>
      </c>
      <c r="D907" s="1" t="s">
        <v>1502</v>
      </c>
      <c r="E907" s="1" t="s">
        <v>129</v>
      </c>
      <c r="F907" s="1" t="s">
        <v>77</v>
      </c>
      <c r="G907" s="1" t="s">
        <v>74</v>
      </c>
      <c r="H907" s="1" t="s">
        <v>128</v>
      </c>
      <c r="I907" s="1" t="s">
        <v>71</v>
      </c>
      <c r="J907">
        <v>1</v>
      </c>
      <c r="K907" t="s">
        <v>380</v>
      </c>
      <c r="L907" s="1" t="s">
        <v>955</v>
      </c>
      <c r="M907" s="1" t="s">
        <v>178</v>
      </c>
      <c r="N907">
        <v>15</v>
      </c>
      <c r="O907">
        <v>0</v>
      </c>
      <c r="P907">
        <v>0</v>
      </c>
      <c r="Q907">
        <v>0</v>
      </c>
      <c r="R907" s="1"/>
      <c r="S907">
        <v>9.26</v>
      </c>
      <c r="T907">
        <v>56.3</v>
      </c>
      <c r="U907">
        <v>0</v>
      </c>
      <c r="V907">
        <v>0</v>
      </c>
      <c r="W907" s="14" t="s">
        <v>1252</v>
      </c>
      <c r="X907">
        <v>1</v>
      </c>
      <c r="Y907" s="1"/>
      <c r="Z907" s="1"/>
      <c r="AA907" s="1"/>
      <c r="AB907" t="str">
        <f>Special[[#This Row],[服装]]&amp;Special[[#This Row],[名前]]&amp;Special[[#This Row],[レアリティ]]</f>
        <v>3周年赤葦京治ICONIC</v>
      </c>
      <c r="AC907">
        <f>IF((A906&amp;L906&amp;M906)&lt;&gt;(Special[[#This Row],[No]]&amp;L907&amp;M907),1,IF(Special[[#This Row],[追加属性]]="",1,0))</f>
        <v>1</v>
      </c>
    </row>
    <row r="908" spans="1:29" x14ac:dyDescent="0.25">
      <c r="A908">
        <f>VLOOKUP(Special[[#This Row],[No用]],SetNo[[No.用]:[vlookup 用]],2,FALSE)</f>
        <v>379</v>
      </c>
      <c r="B908">
        <f>IF(ROW()=2,1,IF(A907&lt;&gt;Special[[#This Row],[No]],1,IF(Special[[#This Row],[枝番用]]=0,B907,B907+1)))</f>
        <v>3</v>
      </c>
      <c r="C908">
        <f>IF(ROW()=2,1,IF(Special[[#This Row],[枝番用]]=1,1,C907+1))</f>
        <v>1</v>
      </c>
      <c r="D908" s="1" t="s">
        <v>1502</v>
      </c>
      <c r="E908" s="1" t="s">
        <v>129</v>
      </c>
      <c r="F908" s="1" t="s">
        <v>77</v>
      </c>
      <c r="G908" s="1" t="s">
        <v>74</v>
      </c>
      <c r="H908" s="1" t="s">
        <v>128</v>
      </c>
      <c r="I908" s="1" t="s">
        <v>71</v>
      </c>
      <c r="J908">
        <v>1</v>
      </c>
      <c r="K908" t="s">
        <v>380</v>
      </c>
      <c r="L908" s="1" t="s">
        <v>1508</v>
      </c>
      <c r="M908" s="1" t="s">
        <v>224</v>
      </c>
      <c r="N908">
        <v>49</v>
      </c>
      <c r="O908">
        <v>0</v>
      </c>
      <c r="P908">
        <v>59</v>
      </c>
      <c r="Q908">
        <v>0</v>
      </c>
      <c r="R908" s="1"/>
      <c r="S908">
        <v>4.2</v>
      </c>
      <c r="T908">
        <v>25.76</v>
      </c>
      <c r="U908">
        <v>5.8</v>
      </c>
      <c r="V908">
        <v>35.200000000000003</v>
      </c>
      <c r="W908" s="14" t="s">
        <v>851</v>
      </c>
      <c r="X908">
        <v>1</v>
      </c>
      <c r="Y908" s="1"/>
      <c r="Z908" s="1" t="s">
        <v>1193</v>
      </c>
      <c r="AA908" s="1" t="s">
        <v>1192</v>
      </c>
      <c r="AB908" t="str">
        <f>Special[[#This Row],[服装]]&amp;Special[[#This Row],[名前]]&amp;Special[[#This Row],[レアリティ]]</f>
        <v>3周年赤葦京治ICONIC</v>
      </c>
      <c r="AC908">
        <f>IF((A907&amp;L907&amp;M907)&lt;&gt;(Special[[#This Row],[No]]&amp;L908&amp;M908),1,IF(Special[[#This Row],[追加属性]]="",1,0))</f>
        <v>1</v>
      </c>
    </row>
    <row r="909" spans="1:29" x14ac:dyDescent="0.25">
      <c r="A909">
        <f>VLOOKUP(Special[[#This Row],[No用]],SetNo[[No.用]:[vlookup 用]],2,FALSE)</f>
        <v>379</v>
      </c>
      <c r="B909">
        <f>IF(ROW()=2,1,IF(A908&lt;&gt;Special[[#This Row],[No]],1,IF(Special[[#This Row],[枝番用]]=0,B908,B908+1)))</f>
        <v>3</v>
      </c>
      <c r="C909">
        <f>IF(ROW()=2,1,IF(Special[[#This Row],[枝番用]]=1,1,C908+1))</f>
        <v>2</v>
      </c>
      <c r="D909" s="1" t="s">
        <v>1502</v>
      </c>
      <c r="E909" s="1" t="s">
        <v>129</v>
      </c>
      <c r="F909" s="1" t="s">
        <v>77</v>
      </c>
      <c r="G909" s="1" t="s">
        <v>74</v>
      </c>
      <c r="H909" s="1" t="s">
        <v>128</v>
      </c>
      <c r="I909" s="1" t="s">
        <v>71</v>
      </c>
      <c r="J909">
        <v>1</v>
      </c>
      <c r="K909" t="s">
        <v>380</v>
      </c>
      <c r="L909" s="1" t="s">
        <v>1508</v>
      </c>
      <c r="M909" s="1" t="s">
        <v>224</v>
      </c>
      <c r="N909">
        <v>49</v>
      </c>
      <c r="O909">
        <v>0</v>
      </c>
      <c r="P909">
        <v>59</v>
      </c>
      <c r="Q909">
        <v>0</v>
      </c>
      <c r="R909" s="1" t="s">
        <v>553</v>
      </c>
      <c r="S909">
        <v>7</v>
      </c>
      <c r="T909">
        <v>13.86</v>
      </c>
      <c r="U909">
        <v>10.5</v>
      </c>
      <c r="V909">
        <v>20.79</v>
      </c>
      <c r="W909" s="14" t="s">
        <v>851</v>
      </c>
      <c r="X909">
        <v>1</v>
      </c>
      <c r="Y909" s="1"/>
      <c r="Z909" s="1" t="s">
        <v>1193</v>
      </c>
      <c r="AA909" s="1" t="s">
        <v>1192</v>
      </c>
      <c r="AB909" t="str">
        <f>Special[[#This Row],[服装]]&amp;Special[[#This Row],[名前]]&amp;Special[[#This Row],[レアリティ]]</f>
        <v>3周年赤葦京治ICONIC</v>
      </c>
      <c r="AC909">
        <f>IF((A908&amp;L908&amp;M908)&lt;&gt;(Special[[#This Row],[No]]&amp;L909&amp;M909),1,IF(Special[[#This Row],[追加属性]]="",1,0))</f>
        <v>0</v>
      </c>
    </row>
    <row r="910" spans="1:29" x14ac:dyDescent="0.25">
      <c r="A910">
        <f>VLOOKUP(Special[[#This Row],[No用]],SetNo[[No.用]:[vlookup 用]],2,FALSE)</f>
        <v>379</v>
      </c>
      <c r="B910">
        <f>IF(ROW()=2,1,IF(A909&lt;&gt;Special[[#This Row],[No]],1,IF(Special[[#This Row],[枝番用]]=0,B909,B909+1)))</f>
        <v>4</v>
      </c>
      <c r="C910">
        <f>IF(ROW()=2,1,IF(Special[[#This Row],[枝番用]]=1,1,C909+1))</f>
        <v>1</v>
      </c>
      <c r="D910" s="1" t="s">
        <v>1502</v>
      </c>
      <c r="E910" s="1" t="s">
        <v>129</v>
      </c>
      <c r="F910" s="1" t="s">
        <v>77</v>
      </c>
      <c r="G910" s="1" t="s">
        <v>74</v>
      </c>
      <c r="H910" s="1" t="s">
        <v>128</v>
      </c>
      <c r="I910" s="1" t="s">
        <v>71</v>
      </c>
      <c r="J910">
        <v>1</v>
      </c>
      <c r="K910" t="s">
        <v>380</v>
      </c>
      <c r="L910" s="1" t="s">
        <v>1508</v>
      </c>
      <c r="M910" s="1" t="s">
        <v>224</v>
      </c>
      <c r="N910">
        <v>49</v>
      </c>
      <c r="O910">
        <v>0</v>
      </c>
      <c r="P910">
        <v>59</v>
      </c>
      <c r="Q910">
        <v>0</v>
      </c>
      <c r="R910" s="1"/>
      <c r="S910">
        <v>2.5</v>
      </c>
      <c r="T910">
        <v>15.24</v>
      </c>
      <c r="U910">
        <v>4.2</v>
      </c>
      <c r="V910">
        <v>25.76</v>
      </c>
      <c r="W910" s="14" t="s">
        <v>979</v>
      </c>
      <c r="X910">
        <v>0</v>
      </c>
      <c r="Y910" s="1" t="s">
        <v>122</v>
      </c>
      <c r="Z910" s="1"/>
      <c r="AA910" s="1" t="s">
        <v>1509</v>
      </c>
      <c r="AB910" t="str">
        <f>Special[[#This Row],[服装]]&amp;Special[[#This Row],[名前]]&amp;Special[[#This Row],[レアリティ]]</f>
        <v>3周年赤葦京治ICONIC</v>
      </c>
      <c r="AC910">
        <f>IF((A909&amp;L909&amp;M909)&lt;&gt;(Special[[#This Row],[No]]&amp;L910&amp;M910),1,IF(Special[[#This Row],[追加属性]]="",1,0))</f>
        <v>1</v>
      </c>
    </row>
    <row r="911" spans="1:29" x14ac:dyDescent="0.25">
      <c r="A911">
        <f>VLOOKUP(Special[[#This Row],[No用]],SetNo[[No.用]:[vlookup 用]],2,FALSE)</f>
        <v>379</v>
      </c>
      <c r="B911">
        <f>IF(ROW()=2,1,IF(A910&lt;&gt;Special[[#This Row],[No]],1,IF(Special[[#This Row],[枝番用]]=0,B910,B910+1)))</f>
        <v>4</v>
      </c>
      <c r="C911">
        <f>IF(ROW()=2,1,IF(Special[[#This Row],[枝番用]]=1,1,C910+1))</f>
        <v>2</v>
      </c>
      <c r="D911" s="1" t="s">
        <v>1502</v>
      </c>
      <c r="E911" s="1" t="s">
        <v>129</v>
      </c>
      <c r="F911" s="1" t="s">
        <v>77</v>
      </c>
      <c r="G911" s="1" t="s">
        <v>74</v>
      </c>
      <c r="H911" s="1" t="s">
        <v>128</v>
      </c>
      <c r="I911" s="1" t="s">
        <v>71</v>
      </c>
      <c r="J911">
        <v>1</v>
      </c>
      <c r="K911" t="s">
        <v>380</v>
      </c>
      <c r="L911" s="1" t="s">
        <v>1508</v>
      </c>
      <c r="M911" s="1" t="s">
        <v>224</v>
      </c>
      <c r="N911">
        <v>49</v>
      </c>
      <c r="O911">
        <v>0</v>
      </c>
      <c r="P911">
        <v>59</v>
      </c>
      <c r="Q911">
        <v>0</v>
      </c>
      <c r="R911" s="1" t="s">
        <v>553</v>
      </c>
      <c r="S911">
        <v>7</v>
      </c>
      <c r="T911">
        <v>13.86</v>
      </c>
      <c r="U911">
        <v>10.5</v>
      </c>
      <c r="V911">
        <v>20.79</v>
      </c>
      <c r="W911" s="14" t="s">
        <v>979</v>
      </c>
      <c r="X911">
        <v>3</v>
      </c>
      <c r="Y911" s="1" t="s">
        <v>122</v>
      </c>
      <c r="AA911" s="1" t="s">
        <v>1509</v>
      </c>
      <c r="AB911" t="str">
        <f>Special[[#This Row],[服装]]&amp;Special[[#This Row],[名前]]&amp;Special[[#This Row],[レアリティ]]</f>
        <v>3周年赤葦京治ICONIC</v>
      </c>
      <c r="AC911">
        <f>IF((A910&amp;L910&amp;M910)&lt;&gt;(Special[[#This Row],[No]]&amp;L911&amp;M911),1,IF(Special[[#This Row],[追加属性]]="",1,0))</f>
        <v>0</v>
      </c>
    </row>
    <row r="912" spans="1:29" x14ac:dyDescent="0.25">
      <c r="A912">
        <f>VLOOKUP(Special[[#This Row],[No用]],SetNo[[No.用]:[vlookup 用]],2,FALSE)</f>
        <v>380</v>
      </c>
      <c r="B912">
        <f>IF(ROW()=2,1,IF(A911&lt;&gt;Special[[#This Row],[No]],1,IF(Special[[#This Row],[枝番用]]=0,B911,B911+1)))</f>
        <v>1</v>
      </c>
      <c r="C912">
        <f>IF(ROW()=2,1,IF(Special[[#This Row],[枝番用]]=1,1,C911+1))</f>
        <v>1</v>
      </c>
      <c r="D912" s="1" t="s">
        <v>108</v>
      </c>
      <c r="E912" s="1" t="s">
        <v>642</v>
      </c>
      <c r="F912" s="1" t="s">
        <v>90</v>
      </c>
      <c r="G912" s="1" t="s">
        <v>78</v>
      </c>
      <c r="H912" s="1" t="s">
        <v>633</v>
      </c>
      <c r="I912" s="1" t="s">
        <v>543</v>
      </c>
      <c r="J912" s="1">
        <v>0</v>
      </c>
      <c r="K912" t="s">
        <v>248</v>
      </c>
      <c r="L912" s="1" t="s">
        <v>191</v>
      </c>
      <c r="M912" s="1" t="s">
        <v>162</v>
      </c>
      <c r="N912">
        <v>13</v>
      </c>
      <c r="O912">
        <v>0</v>
      </c>
      <c r="P912">
        <v>0</v>
      </c>
      <c r="Q912">
        <v>0</v>
      </c>
      <c r="W912" t="s">
        <v>1010</v>
      </c>
      <c r="X912">
        <v>0</v>
      </c>
      <c r="AB912" t="str">
        <f>Special[[#This Row],[服装]]&amp;Special[[#This Row],[名前]]&amp;Special[[#This Row],[レアリティ]]</f>
        <v>ユニフォーム姫川葵ICONIC</v>
      </c>
      <c r="AC912">
        <f>IF((A901&amp;L901&amp;M901)&lt;&gt;(Special[[#This Row],[No]]&amp;L912&amp;M912),1,IF(Special[[#This Row],[追加属性]]="",1,0))</f>
        <v>1</v>
      </c>
    </row>
    <row r="913" spans="1:29" x14ac:dyDescent="0.25">
      <c r="A913">
        <f>VLOOKUP(Special[[#This Row],[No用]],SetNo[[No.用]:[vlookup 用]],2,FALSE)</f>
        <v>380</v>
      </c>
      <c r="B913">
        <f>IF(ROW()=2,1,IF(A912&lt;&gt;Special[[#This Row],[No]],1,IF(Special[[#This Row],[枝番用]]=0,B912,B912+1)))</f>
        <v>2</v>
      </c>
      <c r="C913">
        <f>IF(ROW()=2,1,IF(Special[[#This Row],[枝番用]]=1,1,C912+1))</f>
        <v>1</v>
      </c>
      <c r="D913" s="1" t="s">
        <v>108</v>
      </c>
      <c r="E913" s="1" t="s">
        <v>642</v>
      </c>
      <c r="F913" s="1" t="s">
        <v>90</v>
      </c>
      <c r="G913" s="1" t="s">
        <v>78</v>
      </c>
      <c r="H913" s="1" t="s">
        <v>633</v>
      </c>
      <c r="I913" s="1" t="s">
        <v>543</v>
      </c>
      <c r="J913">
        <v>1</v>
      </c>
      <c r="K913" t="s">
        <v>248</v>
      </c>
      <c r="L913" s="1" t="s">
        <v>180</v>
      </c>
      <c r="M913" s="1" t="s">
        <v>224</v>
      </c>
      <c r="N913">
        <v>44</v>
      </c>
      <c r="O913">
        <v>0</v>
      </c>
      <c r="P913">
        <v>54</v>
      </c>
      <c r="Q913">
        <v>0</v>
      </c>
      <c r="S913">
        <v>3.35</v>
      </c>
      <c r="T913">
        <v>20.010000000000002</v>
      </c>
      <c r="U913">
        <v>5</v>
      </c>
      <c r="V913">
        <v>30.48</v>
      </c>
      <c r="W913" s="1" t="s">
        <v>852</v>
      </c>
      <c r="X913">
        <v>1</v>
      </c>
      <c r="Z913" s="1" t="s">
        <v>908</v>
      </c>
      <c r="AA913" s="1"/>
      <c r="AB913" t="str">
        <f>Special[[#This Row],[服装]]&amp;Special[[#This Row],[名前]]&amp;Special[[#This Row],[レアリティ]]</f>
        <v>ユニフォーム姫川葵ICONIC</v>
      </c>
      <c r="AC913">
        <f>IF((A912&amp;L912&amp;M912)&lt;&gt;(Special[[#This Row],[No]]&amp;L913&amp;M913),1,IF(Special[[#This Row],[追加属性]]="",1,0))</f>
        <v>1</v>
      </c>
    </row>
    <row r="914" spans="1:29" x14ac:dyDescent="0.25">
      <c r="A914">
        <f>VLOOKUP(Special[[#This Row],[No用]],SetNo[[No.用]:[vlookup 用]],2,FALSE)</f>
        <v>381</v>
      </c>
      <c r="B914">
        <f>IF(ROW()=2,1,IF(A913&lt;&gt;Special[[#This Row],[No]],1,IF(Special[[#This Row],[枝番用]]=0,B913,B913+1)))</f>
        <v>1</v>
      </c>
      <c r="C914">
        <f>IF(ROW()=2,1,IF(Special[[#This Row],[枝番用]]=1,1,C913+1))</f>
        <v>1</v>
      </c>
      <c r="D914" s="1" t="s">
        <v>701</v>
      </c>
      <c r="E914" s="1" t="s">
        <v>642</v>
      </c>
      <c r="F914" s="10" t="s">
        <v>77</v>
      </c>
      <c r="G914" s="1" t="s">
        <v>78</v>
      </c>
      <c r="H914" s="1" t="s">
        <v>633</v>
      </c>
      <c r="I914" s="1" t="s">
        <v>543</v>
      </c>
      <c r="J914" s="1">
        <v>0</v>
      </c>
      <c r="K914" t="s">
        <v>248</v>
      </c>
      <c r="L914" s="1" t="s">
        <v>191</v>
      </c>
      <c r="M914" s="1" t="s">
        <v>162</v>
      </c>
      <c r="N914">
        <v>13</v>
      </c>
      <c r="O914">
        <v>0</v>
      </c>
      <c r="P914">
        <v>0</v>
      </c>
      <c r="Q914">
        <v>0</v>
      </c>
      <c r="W914" t="s">
        <v>1010</v>
      </c>
      <c r="X914">
        <v>0</v>
      </c>
      <c r="AB914" t="str">
        <f>Special[[#This Row],[服装]]&amp;Special[[#This Row],[名前]]&amp;Special[[#This Row],[レアリティ]]</f>
        <v>花火姫川葵ICONIC</v>
      </c>
      <c r="AC914">
        <f>IF((A913&amp;L913&amp;M913)&lt;&gt;(Special[[#This Row],[No]]&amp;L914&amp;M914),1,IF(Special[[#This Row],[追加属性]]="",1,0))</f>
        <v>1</v>
      </c>
    </row>
    <row r="915" spans="1:29" x14ac:dyDescent="0.25">
      <c r="A915">
        <f>VLOOKUP(Special[[#This Row],[No用]],SetNo[[No.用]:[vlookup 用]],2,FALSE)</f>
        <v>381</v>
      </c>
      <c r="B915">
        <f>IF(ROW()=2,1,IF(A914&lt;&gt;Special[[#This Row],[No]],1,IF(Special[[#This Row],[枝番用]]=0,B914,B914+1)))</f>
        <v>2</v>
      </c>
      <c r="C915">
        <f>IF(ROW()=2,1,IF(Special[[#This Row],[枝番用]]=1,1,C914+1))</f>
        <v>1</v>
      </c>
      <c r="D915" s="1" t="s">
        <v>701</v>
      </c>
      <c r="E915" s="1" t="s">
        <v>642</v>
      </c>
      <c r="F915" s="10" t="s">
        <v>77</v>
      </c>
      <c r="G915" s="1" t="s">
        <v>78</v>
      </c>
      <c r="H915" s="1" t="s">
        <v>633</v>
      </c>
      <c r="I915" s="1" t="s">
        <v>543</v>
      </c>
      <c r="J915">
        <v>1</v>
      </c>
      <c r="K915" t="s">
        <v>248</v>
      </c>
      <c r="L915" s="1" t="s">
        <v>180</v>
      </c>
      <c r="M915" s="1" t="s">
        <v>173</v>
      </c>
      <c r="N915">
        <v>13</v>
      </c>
      <c r="O915">
        <v>0</v>
      </c>
      <c r="P915">
        <v>0</v>
      </c>
      <c r="Q915">
        <v>0</v>
      </c>
      <c r="S915">
        <v>4.2</v>
      </c>
      <c r="T915">
        <v>25.76</v>
      </c>
      <c r="W915" t="s">
        <v>916</v>
      </c>
      <c r="X915">
        <v>1</v>
      </c>
      <c r="AB915" t="str">
        <f>Special[[#This Row],[服装]]&amp;Special[[#This Row],[名前]]&amp;Special[[#This Row],[レアリティ]]</f>
        <v>花火姫川葵ICONIC</v>
      </c>
      <c r="AC915">
        <f>IF((A914&amp;L914&amp;M914)&lt;&gt;(Special[[#This Row],[No]]&amp;L915&amp;M915),1,IF(Special[[#This Row],[追加属性]]="",1,0))</f>
        <v>1</v>
      </c>
    </row>
    <row r="916" spans="1:29" x14ac:dyDescent="0.25">
      <c r="A916">
        <f>VLOOKUP(Special[[#This Row],[No用]],SetNo[[No.用]:[vlookup 用]],2,FALSE)</f>
        <v>382</v>
      </c>
      <c r="B916">
        <f>IF(ROW()=2,1,IF(A915&lt;&gt;Special[[#This Row],[No]],1,IF(Special[[#This Row],[枝番用]]=0,B915,B915+1)))</f>
        <v>1</v>
      </c>
      <c r="C916">
        <f>IF(ROW()=2,1,IF(Special[[#This Row],[枝番用]]=1,1,C915+1))</f>
        <v>1</v>
      </c>
      <c r="D916" s="1" t="s">
        <v>108</v>
      </c>
      <c r="E916" s="1" t="s">
        <v>648</v>
      </c>
      <c r="F916" s="1" t="s">
        <v>90</v>
      </c>
      <c r="G916" s="1" t="s">
        <v>82</v>
      </c>
      <c r="H916" s="1" t="s">
        <v>633</v>
      </c>
      <c r="I916" s="1" t="s">
        <v>71</v>
      </c>
      <c r="J916" s="1">
        <v>0</v>
      </c>
      <c r="K916" t="s">
        <v>248</v>
      </c>
      <c r="L916" s="1" t="s">
        <v>191</v>
      </c>
      <c r="M916" s="1" t="s">
        <v>162</v>
      </c>
      <c r="N916">
        <v>13</v>
      </c>
      <c r="O916">
        <v>0</v>
      </c>
      <c r="P916">
        <v>0</v>
      </c>
      <c r="Q916">
        <v>0</v>
      </c>
      <c r="W916" t="s">
        <v>1010</v>
      </c>
      <c r="X916">
        <v>0</v>
      </c>
      <c r="AB916" t="str">
        <f>Special[[#This Row],[服装]]&amp;Special[[#This Row],[名前]]&amp;Special[[#This Row],[レアリティ]]</f>
        <v>ユニフォーム当間義友ICONIC</v>
      </c>
      <c r="AC916">
        <f>IF((A915&amp;L915&amp;M915)&lt;&gt;(Special[[#This Row],[No]]&amp;L916&amp;M916),1,IF(Special[[#This Row],[追加属性]]="",1,0))</f>
        <v>1</v>
      </c>
    </row>
    <row r="917" spans="1:29" x14ac:dyDescent="0.25">
      <c r="A917">
        <f>VLOOKUP(Special[[#This Row],[No用]],SetNo[[No.用]:[vlookup 用]],2,FALSE)</f>
        <v>383</v>
      </c>
      <c r="B917">
        <f>IF(ROW()=2,1,IF(A916&lt;&gt;Special[[#This Row],[No]],1,IF(Special[[#This Row],[枝番用]]=0,B916,B916+1)))</f>
        <v>1</v>
      </c>
      <c r="C917">
        <f>IF(ROW()=2,1,IF(Special[[#This Row],[枝番用]]=1,1,C916+1))</f>
        <v>1</v>
      </c>
      <c r="D917" s="1" t="s">
        <v>108</v>
      </c>
      <c r="E917" s="1" t="s">
        <v>631</v>
      </c>
      <c r="F917" s="1" t="s">
        <v>90</v>
      </c>
      <c r="G917" s="1" t="s">
        <v>74</v>
      </c>
      <c r="H917" s="1" t="s">
        <v>633</v>
      </c>
      <c r="I917" s="1" t="s">
        <v>71</v>
      </c>
      <c r="J917" s="1">
        <v>0</v>
      </c>
      <c r="K917" t="s">
        <v>248</v>
      </c>
      <c r="L917" s="1" t="s">
        <v>191</v>
      </c>
      <c r="M917" s="1" t="s">
        <v>162</v>
      </c>
      <c r="N917">
        <v>13</v>
      </c>
      <c r="O917">
        <v>0</v>
      </c>
      <c r="P917">
        <v>0</v>
      </c>
      <c r="Q917">
        <v>0</v>
      </c>
      <c r="W917" t="s">
        <v>1010</v>
      </c>
      <c r="X917">
        <v>0</v>
      </c>
      <c r="AB917" t="str">
        <f>Special[[#This Row],[服装]]&amp;Special[[#This Row],[名前]]&amp;Special[[#This Row],[レアリティ]]</f>
        <v>ユニフォーム越後栄ICONIC</v>
      </c>
      <c r="AC917">
        <f>IF((A916&amp;L916&amp;M916)&lt;&gt;(Special[[#This Row],[No]]&amp;L917&amp;M917),1,IF(Special[[#This Row],[追加属性]]="",1,0))</f>
        <v>1</v>
      </c>
    </row>
    <row r="918" spans="1:29" x14ac:dyDescent="0.25">
      <c r="A918">
        <f>VLOOKUP(Special[[#This Row],[No用]],SetNo[[No.用]:[vlookup 用]],2,FALSE)</f>
        <v>383</v>
      </c>
      <c r="B918">
        <f>IF(ROW()=2,1,IF(A917&lt;&gt;Special[[#This Row],[No]],1,IF(Special[[#This Row],[枝番用]]=0,B917,B917+1)))</f>
        <v>2</v>
      </c>
      <c r="C918">
        <f>IF(ROW()=2,1,IF(Special[[#This Row],[枝番用]]=1,1,C917+1))</f>
        <v>1</v>
      </c>
      <c r="D918" s="1" t="s">
        <v>108</v>
      </c>
      <c r="E918" s="1" t="s">
        <v>631</v>
      </c>
      <c r="F918" s="1" t="s">
        <v>90</v>
      </c>
      <c r="G918" s="1" t="s">
        <v>74</v>
      </c>
      <c r="H918" s="1" t="s">
        <v>633</v>
      </c>
      <c r="I918" s="1" t="s">
        <v>71</v>
      </c>
      <c r="J918">
        <v>1</v>
      </c>
      <c r="K918" t="s">
        <v>248</v>
      </c>
      <c r="L918" s="1" t="s">
        <v>553</v>
      </c>
      <c r="M918" s="1" t="s">
        <v>224</v>
      </c>
      <c r="N918">
        <v>45</v>
      </c>
      <c r="O918">
        <v>0</v>
      </c>
      <c r="P918">
        <v>55</v>
      </c>
      <c r="Q918">
        <v>0</v>
      </c>
      <c r="S918" s="13">
        <v>7</v>
      </c>
      <c r="T918" s="13">
        <v>13.86</v>
      </c>
      <c r="U918" s="13">
        <v>10.5</v>
      </c>
      <c r="V918" s="13">
        <v>20.79</v>
      </c>
      <c r="W918" s="13" t="s">
        <v>835</v>
      </c>
      <c r="X918" s="13">
        <v>0</v>
      </c>
      <c r="Y918" s="13"/>
      <c r="Z918" s="13"/>
      <c r="AA918" s="13"/>
      <c r="AB918" t="str">
        <f>Special[[#This Row],[服装]]&amp;Special[[#This Row],[名前]]&amp;Special[[#This Row],[レアリティ]]</f>
        <v>ユニフォーム越後栄ICONIC</v>
      </c>
      <c r="AC918">
        <f>IF((A917&amp;L917&amp;M917)&lt;&gt;(Special[[#This Row],[No]]&amp;L918&amp;M918),1,IF(Special[[#This Row],[追加属性]]="",1,0))</f>
        <v>1</v>
      </c>
    </row>
    <row r="919" spans="1:29" x14ac:dyDescent="0.25">
      <c r="A919">
        <f>VLOOKUP(Special[[#This Row],[No用]],SetNo[[No.用]:[vlookup 用]],2,FALSE)</f>
        <v>384</v>
      </c>
      <c r="B919">
        <f>IF(ROW()=2,1,IF(A918&lt;&gt;Special[[#This Row],[No]],1,IF(Special[[#This Row],[枝番用]]=0,B918,B918+1)))</f>
        <v>1</v>
      </c>
      <c r="C919">
        <f>IF(ROW()=2,1,IF(Special[[#This Row],[枝番用]]=1,1,C918+1))</f>
        <v>1</v>
      </c>
      <c r="D919" s="1" t="s">
        <v>108</v>
      </c>
      <c r="E919" s="1" t="s">
        <v>652</v>
      </c>
      <c r="F919" s="1" t="s">
        <v>90</v>
      </c>
      <c r="G919" s="1" t="s">
        <v>80</v>
      </c>
      <c r="H919" s="1" t="s">
        <v>633</v>
      </c>
      <c r="I919" s="1" t="s">
        <v>71</v>
      </c>
      <c r="J919">
        <v>1</v>
      </c>
      <c r="K919" t="s">
        <v>248</v>
      </c>
      <c r="L919" s="1" t="s">
        <v>195</v>
      </c>
      <c r="M919" s="1" t="s">
        <v>173</v>
      </c>
      <c r="N919">
        <v>13</v>
      </c>
      <c r="O919">
        <v>0</v>
      </c>
      <c r="P919">
        <v>0</v>
      </c>
      <c r="Q919">
        <v>0</v>
      </c>
      <c r="S919" s="13">
        <v>18.75</v>
      </c>
      <c r="T919" s="13">
        <v>74.61</v>
      </c>
      <c r="U919" s="13"/>
      <c r="V919" s="13"/>
      <c r="W919" s="13" t="s">
        <v>1103</v>
      </c>
      <c r="X919" s="13">
        <v>1</v>
      </c>
      <c r="Y919" s="13"/>
      <c r="Z919" s="1" t="s">
        <v>1025</v>
      </c>
      <c r="AA919" s="13"/>
      <c r="AB919" t="str">
        <f>Special[[#This Row],[服装]]&amp;Special[[#This Row],[名前]]&amp;Special[[#This Row],[レアリティ]]</f>
        <v>ユニフォーム貝掛亮文ICONIC</v>
      </c>
      <c r="AC919">
        <f>IF((A918&amp;L918&amp;M918)&lt;&gt;(Special[[#This Row],[No]]&amp;L919&amp;M919),1,IF(Special[[#This Row],[追加属性]]="",1,0))</f>
        <v>1</v>
      </c>
    </row>
    <row r="920" spans="1:29" x14ac:dyDescent="0.25">
      <c r="A920">
        <f>VLOOKUP(Special[[#This Row],[No用]],SetNo[[No.用]:[vlookup 用]],2,FALSE)</f>
        <v>384</v>
      </c>
      <c r="B920">
        <f>IF(ROW()=2,1,IF(A919&lt;&gt;Special[[#This Row],[No]],1,IF(Special[[#This Row],[枝番用]]=0,B919,B919+1)))</f>
        <v>1</v>
      </c>
      <c r="C920">
        <f>IF(ROW()=2,1,IF(Special[[#This Row],[枝番用]]=1,1,C919+1))</f>
        <v>2</v>
      </c>
      <c r="D920" s="1" t="s">
        <v>108</v>
      </c>
      <c r="E920" s="1" t="s">
        <v>652</v>
      </c>
      <c r="F920" s="1" t="s">
        <v>90</v>
      </c>
      <c r="G920" s="1" t="s">
        <v>80</v>
      </c>
      <c r="H920" s="1" t="s">
        <v>633</v>
      </c>
      <c r="I920" s="1" t="s">
        <v>71</v>
      </c>
      <c r="J920">
        <v>1</v>
      </c>
      <c r="K920" t="s">
        <v>248</v>
      </c>
      <c r="L920" s="1" t="s">
        <v>195</v>
      </c>
      <c r="M920" s="1" t="s">
        <v>173</v>
      </c>
      <c r="N920">
        <v>13</v>
      </c>
      <c r="O920">
        <v>0</v>
      </c>
      <c r="P920">
        <v>0</v>
      </c>
      <c r="Q920">
        <v>0</v>
      </c>
      <c r="R920" t="s">
        <v>1098</v>
      </c>
      <c r="S920">
        <v>16.8</v>
      </c>
      <c r="T920">
        <v>58.94</v>
      </c>
      <c r="W920" t="s">
        <v>916</v>
      </c>
      <c r="X920">
        <v>1</v>
      </c>
      <c r="Z920" s="1" t="s">
        <v>1025</v>
      </c>
      <c r="AB920" t="str">
        <f>Special[[#This Row],[服装]]&amp;Special[[#This Row],[名前]]&amp;Special[[#This Row],[レアリティ]]</f>
        <v>ユニフォーム貝掛亮文ICONIC</v>
      </c>
      <c r="AC920">
        <f>IF((A919&amp;L919&amp;M919)&lt;&gt;(Special[[#This Row],[No]]&amp;L920&amp;M920),1,IF(Special[[#This Row],[追加属性]]="",1,0))</f>
        <v>0</v>
      </c>
    </row>
    <row r="921" spans="1:29" x14ac:dyDescent="0.25">
      <c r="A921">
        <f>VLOOKUP(Special[[#This Row],[No用]],SetNo[[No.用]:[vlookup 用]],2,FALSE)</f>
        <v>385</v>
      </c>
      <c r="B921">
        <f>IF(ROW()=2,1,IF(A920&lt;&gt;Special[[#This Row],[No]],1,IF(Special[[#This Row],[枝番用]]=0,B920,B920+1)))</f>
        <v>1</v>
      </c>
      <c r="C921">
        <f>IF(ROW()=2,1,IF(Special[[#This Row],[枝番用]]=1,1,C920+1))</f>
        <v>1</v>
      </c>
      <c r="D921" s="1" t="s">
        <v>108</v>
      </c>
      <c r="E921" s="1" t="s">
        <v>657</v>
      </c>
      <c r="F921" s="1" t="s">
        <v>73</v>
      </c>
      <c r="G921" s="1" t="s">
        <v>78</v>
      </c>
      <c r="H921" s="1" t="s">
        <v>633</v>
      </c>
      <c r="I921" s="1" t="s">
        <v>71</v>
      </c>
      <c r="J921" s="1">
        <v>0</v>
      </c>
      <c r="K921" t="s">
        <v>248</v>
      </c>
      <c r="L921" s="1" t="s">
        <v>191</v>
      </c>
      <c r="M921" s="1" t="s">
        <v>162</v>
      </c>
      <c r="N921">
        <v>13</v>
      </c>
      <c r="O921">
        <v>0</v>
      </c>
      <c r="P921">
        <v>0</v>
      </c>
      <c r="Q921">
        <v>0</v>
      </c>
      <c r="W921" t="s">
        <v>1010</v>
      </c>
      <c r="X921">
        <v>0</v>
      </c>
      <c r="AB921" t="str">
        <f>Special[[#This Row],[服装]]&amp;Special[[#This Row],[名前]]&amp;Special[[#This Row],[レアリティ]]</f>
        <v>ユニフォーム丸山一喜ICONIC</v>
      </c>
      <c r="AC921">
        <f>IF((A920&amp;L920&amp;M920)&lt;&gt;(Special[[#This Row],[No]]&amp;L921&amp;M921),1,IF(Special[[#This Row],[追加属性]]="",1,0))</f>
        <v>1</v>
      </c>
    </row>
    <row r="922" spans="1:29" x14ac:dyDescent="0.25">
      <c r="A922">
        <f>VLOOKUP(Special[[#This Row],[No用]],SetNo[[No.用]:[vlookup 用]],2,FALSE)</f>
        <v>386</v>
      </c>
      <c r="B922">
        <f>IF(ROW()=2,1,IF(A921&lt;&gt;Special[[#This Row],[No]],1,IF(Special[[#This Row],[枝番用]]=0,B921,B921+1)))</f>
        <v>1</v>
      </c>
      <c r="C922">
        <f>IF(ROW()=2,1,IF(Special[[#This Row],[枝番用]]=1,1,C921+1))</f>
        <v>1</v>
      </c>
      <c r="D922" s="1" t="s">
        <v>108</v>
      </c>
      <c r="E922" s="1" t="s">
        <v>660</v>
      </c>
      <c r="F922" s="1" t="s">
        <v>90</v>
      </c>
      <c r="G922" s="1" t="s">
        <v>78</v>
      </c>
      <c r="H922" s="1" t="s">
        <v>633</v>
      </c>
      <c r="I922" s="1" t="s">
        <v>71</v>
      </c>
      <c r="J922" s="1">
        <v>0</v>
      </c>
      <c r="K922" t="s">
        <v>248</v>
      </c>
      <c r="L922" s="1" t="s">
        <v>191</v>
      </c>
      <c r="M922" s="1" t="s">
        <v>162</v>
      </c>
      <c r="N922">
        <v>8</v>
      </c>
      <c r="O922">
        <v>0</v>
      </c>
      <c r="P922">
        <v>0</v>
      </c>
      <c r="Q922">
        <v>0</v>
      </c>
      <c r="W922" t="s">
        <v>1010</v>
      </c>
      <c r="X922">
        <v>0</v>
      </c>
      <c r="AB922" t="str">
        <f>Special[[#This Row],[服装]]&amp;Special[[#This Row],[名前]]&amp;Special[[#This Row],[レアリティ]]</f>
        <v>ユニフォーム舞子侑志ICONIC</v>
      </c>
      <c r="AC922">
        <f>IF((A921&amp;L921&amp;M921)&lt;&gt;(Special[[#This Row],[No]]&amp;L922&amp;M922),1,IF(Special[[#This Row],[追加属性]]="",1,0))</f>
        <v>1</v>
      </c>
    </row>
    <row r="923" spans="1:29" x14ac:dyDescent="0.25">
      <c r="A923">
        <f>VLOOKUP(Special[[#This Row],[No用]],SetNo[[No.用]:[vlookup 用]],2,FALSE)</f>
        <v>387</v>
      </c>
      <c r="B923">
        <f>IF(ROW()=2,1,IF(A922&lt;&gt;Special[[#This Row],[No]],1,IF(Special[[#This Row],[枝番用]]=0,B922,B922+1)))</f>
        <v>1</v>
      </c>
      <c r="C923">
        <f>IF(ROW()=2,1,IF(Special[[#This Row],[枝番用]]=1,1,C922+1))</f>
        <v>1</v>
      </c>
      <c r="D923" s="1" t="s">
        <v>108</v>
      </c>
      <c r="E923" s="1" t="s">
        <v>638</v>
      </c>
      <c r="F923" s="1" t="s">
        <v>90</v>
      </c>
      <c r="G923" s="1" t="s">
        <v>78</v>
      </c>
      <c r="H923" s="1" t="s">
        <v>633</v>
      </c>
      <c r="I923" s="1" t="s">
        <v>71</v>
      </c>
      <c r="J923" s="1">
        <v>0</v>
      </c>
      <c r="K923" t="s">
        <v>248</v>
      </c>
      <c r="L923" s="1" t="s">
        <v>191</v>
      </c>
      <c r="M923" s="1" t="s">
        <v>162</v>
      </c>
      <c r="N923">
        <v>13</v>
      </c>
      <c r="O923">
        <v>0</v>
      </c>
      <c r="P923">
        <v>0</v>
      </c>
      <c r="Q923">
        <v>0</v>
      </c>
      <c r="W923" t="s">
        <v>1010</v>
      </c>
      <c r="X923">
        <v>0</v>
      </c>
      <c r="AB923" t="str">
        <f>Special[[#This Row],[服装]]&amp;Special[[#This Row],[名前]]&amp;Special[[#This Row],[レアリティ]]</f>
        <v>ユニフォーム寺泊基希ICONIC</v>
      </c>
      <c r="AC923">
        <f>IF((A922&amp;L922&amp;M922)&lt;&gt;(Special[[#This Row],[No]]&amp;L923&amp;M923),1,IF(Special[[#This Row],[追加属性]]="",1,0))</f>
        <v>1</v>
      </c>
    </row>
    <row r="924" spans="1:29" x14ac:dyDescent="0.25">
      <c r="A924">
        <f>VLOOKUP(Special[[#This Row],[No用]],SetNo[[No.用]:[vlookup 用]],2,FALSE)</f>
        <v>387</v>
      </c>
      <c r="B924">
        <f>IF(ROW()=2,1,IF(A923&lt;&gt;Special[[#This Row],[No]],1,IF(Special[[#This Row],[枝番用]]=0,B923,B923+1)))</f>
        <v>2</v>
      </c>
      <c r="C924">
        <f>IF(ROW()=2,1,IF(Special[[#This Row],[枝番用]]=1,1,C923+1))</f>
        <v>1</v>
      </c>
      <c r="D924" s="1" t="s">
        <v>108</v>
      </c>
      <c r="E924" s="1" t="s">
        <v>638</v>
      </c>
      <c r="F924" s="1" t="s">
        <v>90</v>
      </c>
      <c r="G924" s="1" t="s">
        <v>78</v>
      </c>
      <c r="H924" s="1" t="s">
        <v>633</v>
      </c>
      <c r="I924" s="1" t="s">
        <v>71</v>
      </c>
      <c r="J924">
        <v>1</v>
      </c>
      <c r="K924" t="s">
        <v>248</v>
      </c>
      <c r="L924" s="1" t="s">
        <v>591</v>
      </c>
      <c r="M924" s="1" t="s">
        <v>162</v>
      </c>
      <c r="N924">
        <v>13</v>
      </c>
      <c r="O924">
        <v>0</v>
      </c>
      <c r="P924">
        <v>0</v>
      </c>
      <c r="Q924">
        <v>0</v>
      </c>
      <c r="S924" s="13">
        <v>2.5</v>
      </c>
      <c r="T924" s="13">
        <v>25.04</v>
      </c>
      <c r="U924" s="13">
        <v>0</v>
      </c>
      <c r="V924" s="13">
        <v>0</v>
      </c>
      <c r="W924" s="14" t="s">
        <v>868</v>
      </c>
      <c r="X924" s="13">
        <v>1</v>
      </c>
      <c r="Y924" s="13"/>
      <c r="Z924" s="13"/>
      <c r="AA924" s="13"/>
      <c r="AB924" t="str">
        <f>Special[[#This Row],[服装]]&amp;Special[[#This Row],[名前]]&amp;Special[[#This Row],[レアリティ]]</f>
        <v>ユニフォーム寺泊基希ICONIC</v>
      </c>
      <c r="AC924">
        <f>IF((A923&amp;L923&amp;M923)&lt;&gt;(Special[[#This Row],[No]]&amp;L924&amp;M924),1,IF(Special[[#This Row],[追加属性]]="",1,0))</f>
        <v>1</v>
      </c>
    </row>
    <row r="925" spans="1:29" x14ac:dyDescent="0.25">
      <c r="A925">
        <f>VLOOKUP(Special[[#This Row],[No用]],SetNo[[No.用]:[vlookup 用]],2,FALSE)</f>
        <v>388</v>
      </c>
      <c r="B925">
        <f>IF(ROW()=2,1,IF(A924&lt;&gt;Special[[#This Row],[No]],1,IF(Special[[#This Row],[枝番用]]=0,B924,B924+1)))</f>
        <v>1</v>
      </c>
      <c r="C925">
        <f>IF(ROW()=2,1,IF(Special[[#This Row],[枝番用]]=1,1,C924+1))</f>
        <v>1</v>
      </c>
      <c r="D925" t="s">
        <v>108</v>
      </c>
      <c r="E925" t="s">
        <v>263</v>
      </c>
      <c r="F925" t="s">
        <v>77</v>
      </c>
      <c r="G925" t="s">
        <v>78</v>
      </c>
      <c r="H925" t="s">
        <v>134</v>
      </c>
      <c r="I925" t="s">
        <v>71</v>
      </c>
      <c r="J925" s="1">
        <v>0</v>
      </c>
      <c r="K925" t="s">
        <v>248</v>
      </c>
      <c r="L925" s="1" t="s">
        <v>191</v>
      </c>
      <c r="M925" s="1" t="s">
        <v>162</v>
      </c>
      <c r="N925">
        <v>13</v>
      </c>
      <c r="O925">
        <v>0</v>
      </c>
      <c r="P925">
        <v>0</v>
      </c>
      <c r="Q925">
        <v>0</v>
      </c>
      <c r="W925" t="s">
        <v>1010</v>
      </c>
      <c r="X925">
        <v>0</v>
      </c>
      <c r="AB925" t="str">
        <f>Special[[#This Row],[服装]]&amp;Special[[#This Row],[名前]]&amp;Special[[#This Row],[レアリティ]]</f>
        <v>ユニフォーム星海光来ICONIC</v>
      </c>
      <c r="AC925">
        <f>IF((A924&amp;L924&amp;M924)&lt;&gt;(Special[[#This Row],[No]]&amp;L925&amp;M925),1,IF(Special[[#This Row],[追加属性]]="",1,0))</f>
        <v>1</v>
      </c>
    </row>
    <row r="926" spans="1:29" x14ac:dyDescent="0.25">
      <c r="A926">
        <f>VLOOKUP(Special[[#This Row],[No用]],SetNo[[No.用]:[vlookup 用]],2,FALSE)</f>
        <v>388</v>
      </c>
      <c r="B926">
        <f>IF(ROW()=2,1,IF(A925&lt;&gt;Special[[#This Row],[No]],1,IF(Special[[#This Row],[枝番用]]=0,B925,B925+1)))</f>
        <v>2</v>
      </c>
      <c r="C926">
        <f>IF(ROW()=2,1,IF(Special[[#This Row],[枝番用]]=1,1,C925+1))</f>
        <v>1</v>
      </c>
      <c r="D926" t="s">
        <v>108</v>
      </c>
      <c r="E926" t="s">
        <v>263</v>
      </c>
      <c r="F926" t="s">
        <v>77</v>
      </c>
      <c r="G926" t="s">
        <v>78</v>
      </c>
      <c r="H926" t="s">
        <v>134</v>
      </c>
      <c r="I926" t="s">
        <v>71</v>
      </c>
      <c r="J926">
        <v>1</v>
      </c>
      <c r="K926" t="s">
        <v>248</v>
      </c>
      <c r="L926" s="1" t="s">
        <v>180</v>
      </c>
      <c r="M926" s="1" t="s">
        <v>162</v>
      </c>
      <c r="N926">
        <v>14</v>
      </c>
      <c r="O926">
        <v>0</v>
      </c>
      <c r="P926">
        <v>0</v>
      </c>
      <c r="Q926">
        <v>0</v>
      </c>
      <c r="S926">
        <v>2.5</v>
      </c>
      <c r="T926">
        <v>15.24</v>
      </c>
      <c r="W926" s="1" t="s">
        <v>852</v>
      </c>
      <c r="X926">
        <v>1</v>
      </c>
      <c r="AB926" t="str">
        <f>Special[[#This Row],[服装]]&amp;Special[[#This Row],[名前]]&amp;Special[[#This Row],[レアリティ]]</f>
        <v>ユニフォーム星海光来ICONIC</v>
      </c>
      <c r="AC926">
        <f>IF((A925&amp;L925&amp;M925)&lt;&gt;(Special[[#This Row],[No]]&amp;L926&amp;M926),1,IF(Special[[#This Row],[追加属性]]="",1,0))</f>
        <v>1</v>
      </c>
    </row>
    <row r="927" spans="1:29" x14ac:dyDescent="0.25">
      <c r="A927">
        <f>VLOOKUP(Special[[#This Row],[No用]],SetNo[[No.用]:[vlookup 用]],2,FALSE)</f>
        <v>388</v>
      </c>
      <c r="B927">
        <f>IF(ROW()=2,1,IF(A926&lt;&gt;Special[[#This Row],[No]],1,IF(Special[[#This Row],[枝番用]]=0,B926,B926+1)))</f>
        <v>3</v>
      </c>
      <c r="C927">
        <f>IF(ROW()=2,1,IF(Special[[#This Row],[枝番用]]=1,1,C926+1))</f>
        <v>1</v>
      </c>
      <c r="D927" t="s">
        <v>108</v>
      </c>
      <c r="E927" t="s">
        <v>263</v>
      </c>
      <c r="F927" t="s">
        <v>77</v>
      </c>
      <c r="G927" t="s">
        <v>78</v>
      </c>
      <c r="H927" t="s">
        <v>134</v>
      </c>
      <c r="I927" t="s">
        <v>71</v>
      </c>
      <c r="J927">
        <v>1</v>
      </c>
      <c r="K927" t="s">
        <v>248</v>
      </c>
      <c r="L927" s="1" t="s">
        <v>591</v>
      </c>
      <c r="M927" s="1" t="s">
        <v>224</v>
      </c>
      <c r="N927">
        <v>51</v>
      </c>
      <c r="O927">
        <v>0</v>
      </c>
      <c r="P927">
        <v>61</v>
      </c>
      <c r="Q927">
        <v>0</v>
      </c>
      <c r="S927">
        <v>3.35</v>
      </c>
      <c r="T927">
        <v>33.729999999999997</v>
      </c>
      <c r="U927">
        <v>5</v>
      </c>
      <c r="V927">
        <v>50.08</v>
      </c>
      <c r="W927" t="s">
        <v>863</v>
      </c>
      <c r="X927">
        <v>1</v>
      </c>
      <c r="AB927" t="str">
        <f>Special[[#This Row],[服装]]&amp;Special[[#This Row],[名前]]&amp;Special[[#This Row],[レアリティ]]</f>
        <v>ユニフォーム星海光来ICONIC</v>
      </c>
      <c r="AC927">
        <f>IF((A926&amp;L926&amp;M926)&lt;&gt;(Special[[#This Row],[No]]&amp;L927&amp;M927),1,IF(Special[[#This Row],[追加属性]]="",1,0))</f>
        <v>1</v>
      </c>
    </row>
    <row r="928" spans="1:29" x14ac:dyDescent="0.25">
      <c r="A928">
        <f>VLOOKUP(Special[[#This Row],[No用]],SetNo[[No.用]:[vlookup 用]],2,FALSE)</f>
        <v>389</v>
      </c>
      <c r="B928">
        <f>IF(ROW()=2,1,IF(A927&lt;&gt;Special[[#This Row],[No]],1,IF(Special[[#This Row],[枝番用]]=0,B927,B927+1)))</f>
        <v>1</v>
      </c>
      <c r="C928">
        <f>IF(ROW()=2,1,IF(Special[[#This Row],[枝番用]]=1,1,C927+1))</f>
        <v>1</v>
      </c>
      <c r="D928" s="1" t="s">
        <v>580</v>
      </c>
      <c r="E928" t="s">
        <v>263</v>
      </c>
      <c r="F928" s="1" t="s">
        <v>73</v>
      </c>
      <c r="G928" t="s">
        <v>78</v>
      </c>
      <c r="H928" t="s">
        <v>134</v>
      </c>
      <c r="I928" t="s">
        <v>71</v>
      </c>
      <c r="J928" s="1">
        <v>0</v>
      </c>
      <c r="K928" t="s">
        <v>248</v>
      </c>
      <c r="L928" s="1" t="s">
        <v>191</v>
      </c>
      <c r="M928" s="1" t="s">
        <v>162</v>
      </c>
      <c r="N928">
        <v>13</v>
      </c>
      <c r="O928">
        <v>0</v>
      </c>
      <c r="P928">
        <v>0</v>
      </c>
      <c r="Q928">
        <v>0</v>
      </c>
      <c r="W928" t="s">
        <v>1010</v>
      </c>
      <c r="X928">
        <v>0</v>
      </c>
      <c r="AB928" t="str">
        <f>Special[[#This Row],[服装]]&amp;Special[[#This Row],[名前]]&amp;Special[[#This Row],[レアリティ]]</f>
        <v>文化祭星海光来ICONIC</v>
      </c>
      <c r="AC928">
        <f>IF((A927&amp;L927&amp;M927)&lt;&gt;(Special[[#This Row],[No]]&amp;L928&amp;M928),1,IF(Special[[#This Row],[追加属性]]="",1,0))</f>
        <v>1</v>
      </c>
    </row>
    <row r="929" spans="1:29" x14ac:dyDescent="0.25">
      <c r="A929">
        <f>VLOOKUP(Special[[#This Row],[No用]],SetNo[[No.用]:[vlookup 用]],2,FALSE)</f>
        <v>389</v>
      </c>
      <c r="B929">
        <f>IF(ROW()=2,1,IF(A928&lt;&gt;Special[[#This Row],[No]],1,IF(Special[[#This Row],[枝番用]]=0,B928,B928+1)))</f>
        <v>2</v>
      </c>
      <c r="C929">
        <f>IF(ROW()=2,1,IF(Special[[#This Row],[枝番用]]=1,1,C928+1))</f>
        <v>1</v>
      </c>
      <c r="D929" s="1" t="s">
        <v>580</v>
      </c>
      <c r="E929" t="s">
        <v>263</v>
      </c>
      <c r="F929" s="1" t="s">
        <v>73</v>
      </c>
      <c r="G929" t="s">
        <v>78</v>
      </c>
      <c r="H929" t="s">
        <v>134</v>
      </c>
      <c r="I929" t="s">
        <v>71</v>
      </c>
      <c r="J929">
        <v>1</v>
      </c>
      <c r="K929" t="s">
        <v>248</v>
      </c>
      <c r="L929" s="1" t="s">
        <v>180</v>
      </c>
      <c r="M929" s="1" t="s">
        <v>162</v>
      </c>
      <c r="N929">
        <v>14</v>
      </c>
      <c r="O929">
        <v>0</v>
      </c>
      <c r="P929">
        <v>0</v>
      </c>
      <c r="Q929">
        <v>0</v>
      </c>
      <c r="S929">
        <v>2.5</v>
      </c>
      <c r="T929">
        <v>15.24</v>
      </c>
      <c r="W929" s="1" t="s">
        <v>852</v>
      </c>
      <c r="X929">
        <v>1</v>
      </c>
      <c r="AB929" t="str">
        <f>Special[[#This Row],[服装]]&amp;Special[[#This Row],[名前]]&amp;Special[[#This Row],[レアリティ]]</f>
        <v>文化祭星海光来ICONIC</v>
      </c>
      <c r="AC929">
        <f>IF((A928&amp;L928&amp;M928)&lt;&gt;(Special[[#This Row],[No]]&amp;L929&amp;M929),1,IF(Special[[#This Row],[追加属性]]="",1,0))</f>
        <v>1</v>
      </c>
    </row>
    <row r="930" spans="1:29" x14ac:dyDescent="0.25">
      <c r="A930">
        <f>VLOOKUP(Special[[#This Row],[No用]],SetNo[[No.用]:[vlookup 用]],2,FALSE)</f>
        <v>390</v>
      </c>
      <c r="B930">
        <f>IF(ROW()=2,1,IF(A929&lt;&gt;Special[[#This Row],[No]],1,IF(Special[[#This Row],[枝番用]]=0,B929,B929+1)))</f>
        <v>1</v>
      </c>
      <c r="C930">
        <f>IF(ROW()=2,1,IF(Special[[#This Row],[枝番用]]=1,1,C929+1))</f>
        <v>1</v>
      </c>
      <c r="D930" s="1" t="s">
        <v>627</v>
      </c>
      <c r="E930" s="1" t="s">
        <v>263</v>
      </c>
      <c r="F930" s="1" t="s">
        <v>90</v>
      </c>
      <c r="G930" s="1" t="s">
        <v>78</v>
      </c>
      <c r="H930" s="1" t="s">
        <v>134</v>
      </c>
      <c r="I930" s="1" t="s">
        <v>71</v>
      </c>
      <c r="J930" s="1">
        <v>0</v>
      </c>
      <c r="K930" t="s">
        <v>248</v>
      </c>
      <c r="L930" s="1" t="s">
        <v>191</v>
      </c>
      <c r="M930" s="1" t="s">
        <v>162</v>
      </c>
      <c r="N930">
        <v>13</v>
      </c>
      <c r="O930">
        <v>0</v>
      </c>
      <c r="P930">
        <v>0</v>
      </c>
      <c r="Q930">
        <v>0</v>
      </c>
      <c r="W930" t="s">
        <v>1010</v>
      </c>
      <c r="X930">
        <v>0</v>
      </c>
      <c r="AB930" t="str">
        <f>Special[[#This Row],[服装]]&amp;Special[[#This Row],[名前]]&amp;Special[[#This Row],[レアリティ]]</f>
        <v>サバゲ星海光来ICONIC</v>
      </c>
      <c r="AC930">
        <f>IF((A929&amp;L929&amp;M929)&lt;&gt;(Special[[#This Row],[No]]&amp;L930&amp;M930),1,IF(Special[[#This Row],[追加属性]]="",1,0))</f>
        <v>1</v>
      </c>
    </row>
    <row r="931" spans="1:29" x14ac:dyDescent="0.25">
      <c r="A931">
        <f>VLOOKUP(Special[[#This Row],[No用]],SetNo[[No.用]:[vlookup 用]],2,FALSE)</f>
        <v>390</v>
      </c>
      <c r="B931">
        <f>IF(ROW()=2,1,IF(A930&lt;&gt;Special[[#This Row],[No]],1,IF(Special[[#This Row],[枝番用]]=0,B930,B930+1)))</f>
        <v>2</v>
      </c>
      <c r="C931">
        <f>IF(ROW()=2,1,IF(Special[[#This Row],[枝番用]]=1,1,C930+1))</f>
        <v>1</v>
      </c>
      <c r="D931" s="1" t="s">
        <v>627</v>
      </c>
      <c r="E931" s="1" t="s">
        <v>263</v>
      </c>
      <c r="F931" s="1" t="s">
        <v>90</v>
      </c>
      <c r="G931" s="1" t="s">
        <v>78</v>
      </c>
      <c r="H931" s="1" t="s">
        <v>134</v>
      </c>
      <c r="I931" s="1" t="s">
        <v>71</v>
      </c>
      <c r="J931">
        <v>1</v>
      </c>
      <c r="K931" t="s">
        <v>248</v>
      </c>
      <c r="L931" s="1" t="s">
        <v>180</v>
      </c>
      <c r="M931" s="1" t="s">
        <v>162</v>
      </c>
      <c r="N931">
        <v>14</v>
      </c>
      <c r="O931">
        <v>0</v>
      </c>
      <c r="P931">
        <v>0</v>
      </c>
      <c r="Q931">
        <v>0</v>
      </c>
      <c r="S931">
        <v>2.5</v>
      </c>
      <c r="T931">
        <v>15.24</v>
      </c>
      <c r="W931" s="1" t="s">
        <v>852</v>
      </c>
      <c r="X931">
        <v>1</v>
      </c>
      <c r="AB931" t="str">
        <f>Special[[#This Row],[服装]]&amp;Special[[#This Row],[名前]]&amp;Special[[#This Row],[レアリティ]]</f>
        <v>サバゲ星海光来ICONIC</v>
      </c>
      <c r="AC931">
        <f>IF((A930&amp;L930&amp;M930)&lt;&gt;(Special[[#This Row],[No]]&amp;L931&amp;M931),1,IF(Special[[#This Row],[追加属性]]="",1,0))</f>
        <v>1</v>
      </c>
    </row>
    <row r="932" spans="1:29" x14ac:dyDescent="0.25">
      <c r="A932">
        <f>VLOOKUP(Special[[#This Row],[No用]],SetNo[[No.用]:[vlookup 用]],2,FALSE)</f>
        <v>390</v>
      </c>
      <c r="B932">
        <f>IF(ROW()=2,1,IF(A931&lt;&gt;Special[[#This Row],[No]],1,IF(Special[[#This Row],[枝番用]]=0,B931,B931+1)))</f>
        <v>3</v>
      </c>
      <c r="C932">
        <f>IF(ROW()=2,1,IF(Special[[#This Row],[枝番用]]=1,1,C931+1))</f>
        <v>1</v>
      </c>
      <c r="D932" s="1" t="s">
        <v>627</v>
      </c>
      <c r="E932" s="1" t="s">
        <v>263</v>
      </c>
      <c r="F932" s="1" t="s">
        <v>90</v>
      </c>
      <c r="G932" s="1" t="s">
        <v>78</v>
      </c>
      <c r="H932" s="1" t="s">
        <v>134</v>
      </c>
      <c r="I932" s="1" t="s">
        <v>71</v>
      </c>
      <c r="J932">
        <v>1</v>
      </c>
      <c r="K932" t="s">
        <v>248</v>
      </c>
      <c r="L932" s="1" t="s">
        <v>586</v>
      </c>
      <c r="M932" s="1" t="s">
        <v>224</v>
      </c>
      <c r="N932">
        <v>48</v>
      </c>
      <c r="O932">
        <v>0</v>
      </c>
      <c r="P932">
        <v>58</v>
      </c>
      <c r="Q932">
        <v>0</v>
      </c>
      <c r="S932">
        <v>3.35</v>
      </c>
      <c r="T932">
        <v>20.010000000000002</v>
      </c>
      <c r="U932">
        <v>5</v>
      </c>
      <c r="V932">
        <v>30.48</v>
      </c>
      <c r="W932" s="1" t="s">
        <v>918</v>
      </c>
      <c r="X932">
        <v>1</v>
      </c>
      <c r="AA932" s="1" t="s">
        <v>1657</v>
      </c>
      <c r="AB932" t="str">
        <f>Special[[#This Row],[服装]]&amp;Special[[#This Row],[名前]]&amp;Special[[#This Row],[レアリティ]]</f>
        <v>サバゲ星海光来ICONIC</v>
      </c>
      <c r="AC932">
        <f>IF((A931&amp;L931&amp;M931)&lt;&gt;(Special[[#This Row],[No]]&amp;L932&amp;M932),1,IF(Special[[#This Row],[追加属性]]="",1,0))</f>
        <v>1</v>
      </c>
    </row>
    <row r="933" spans="1:29" x14ac:dyDescent="0.25">
      <c r="A933">
        <f>VLOOKUP(Special[[#This Row],[No用]],SetNo[[No.用]:[vlookup 用]],2,FALSE)</f>
        <v>391</v>
      </c>
      <c r="B933">
        <f>IF(ROW()=2,1,IF(A932&lt;&gt;Special[[#This Row],[No]],1,IF(Special[[#This Row],[枝番用]]=0,B932,B932+1)))</f>
        <v>1</v>
      </c>
      <c r="C933">
        <f>IF(ROW()=2,1,IF(Special[[#This Row],[枝番用]]=1,1,C932+1))</f>
        <v>1</v>
      </c>
      <c r="D933" s="1" t="s">
        <v>701</v>
      </c>
      <c r="E933" s="1" t="s">
        <v>263</v>
      </c>
      <c r="F933" s="1" t="s">
        <v>77</v>
      </c>
      <c r="G933" s="1" t="s">
        <v>78</v>
      </c>
      <c r="H933" s="1" t="s">
        <v>134</v>
      </c>
      <c r="I933" s="1" t="s">
        <v>71</v>
      </c>
      <c r="J933" s="1">
        <v>0</v>
      </c>
      <c r="K933" t="s">
        <v>248</v>
      </c>
      <c r="L933" s="1" t="s">
        <v>191</v>
      </c>
      <c r="M933" s="1" t="s">
        <v>162</v>
      </c>
      <c r="N933">
        <v>13</v>
      </c>
      <c r="O933">
        <v>0</v>
      </c>
      <c r="P933">
        <v>0</v>
      </c>
      <c r="Q933">
        <v>0</v>
      </c>
      <c r="W933" t="s">
        <v>1010</v>
      </c>
      <c r="X933">
        <v>0</v>
      </c>
      <c r="AB933" t="str">
        <f>Special[[#This Row],[服装]]&amp;Special[[#This Row],[名前]]&amp;Special[[#This Row],[レアリティ]]</f>
        <v>花火星海光来ICONIC</v>
      </c>
      <c r="AC933">
        <f>IF((A932&amp;L932&amp;M932)&lt;&gt;(Special[[#This Row],[No]]&amp;L933&amp;M933),1,IF(Special[[#This Row],[追加属性]]="",1,0))</f>
        <v>1</v>
      </c>
    </row>
    <row r="934" spans="1:29" x14ac:dyDescent="0.25">
      <c r="A934">
        <f>VLOOKUP(Special[[#This Row],[No用]],SetNo[[No.用]:[vlookup 用]],2,FALSE)</f>
        <v>391</v>
      </c>
      <c r="B934">
        <f>IF(ROW()=2,1,IF(A933&lt;&gt;Special[[#This Row],[No]],1,IF(Special[[#This Row],[枝番用]]=0,B933,B933+1)))</f>
        <v>2</v>
      </c>
      <c r="C934">
        <f>IF(ROW()=2,1,IF(Special[[#This Row],[枝番用]]=1,1,C933+1))</f>
        <v>1</v>
      </c>
      <c r="D934" s="1" t="s">
        <v>701</v>
      </c>
      <c r="E934" s="1" t="s">
        <v>263</v>
      </c>
      <c r="F934" s="1" t="s">
        <v>77</v>
      </c>
      <c r="G934" s="1" t="s">
        <v>78</v>
      </c>
      <c r="H934" s="1" t="s">
        <v>134</v>
      </c>
      <c r="I934" s="1" t="s">
        <v>71</v>
      </c>
      <c r="J934">
        <v>1</v>
      </c>
      <c r="K934" t="s">
        <v>248</v>
      </c>
      <c r="L934" s="1" t="s">
        <v>180</v>
      </c>
      <c r="M934" s="1" t="s">
        <v>162</v>
      </c>
      <c r="N934">
        <v>14</v>
      </c>
      <c r="O934">
        <v>0</v>
      </c>
      <c r="P934">
        <v>0</v>
      </c>
      <c r="Q934">
        <v>0</v>
      </c>
      <c r="S934">
        <v>2.5</v>
      </c>
      <c r="T934">
        <v>15.24</v>
      </c>
      <c r="W934" s="1" t="s">
        <v>852</v>
      </c>
      <c r="X934">
        <v>1</v>
      </c>
      <c r="AB934" t="str">
        <f>Special[[#This Row],[服装]]&amp;Special[[#This Row],[名前]]&amp;Special[[#This Row],[レアリティ]]</f>
        <v>花火星海光来ICONIC</v>
      </c>
      <c r="AC934">
        <f>IF((A933&amp;L933&amp;M933)&lt;&gt;(Special[[#This Row],[No]]&amp;L934&amp;M934),1,IF(Special[[#This Row],[追加属性]]="",1,0))</f>
        <v>1</v>
      </c>
    </row>
    <row r="935" spans="1:29" x14ac:dyDescent="0.25">
      <c r="A935">
        <f>VLOOKUP(Special[[#This Row],[No用]],SetNo[[No.用]:[vlookup 用]],2,FALSE)</f>
        <v>391</v>
      </c>
      <c r="B935">
        <f>IF(ROW()=2,1,IF(A934&lt;&gt;Special[[#This Row],[No]],1,IF(Special[[#This Row],[枝番用]]=0,B934,B934+1)))</f>
        <v>3</v>
      </c>
      <c r="C935">
        <f>IF(ROW()=2,1,IF(Special[[#This Row],[枝番用]]=1,1,C934+1))</f>
        <v>1</v>
      </c>
      <c r="D935" s="1" t="s">
        <v>701</v>
      </c>
      <c r="E935" s="1" t="s">
        <v>263</v>
      </c>
      <c r="F935" s="1" t="s">
        <v>77</v>
      </c>
      <c r="G935" s="1" t="s">
        <v>78</v>
      </c>
      <c r="H935" s="1" t="s">
        <v>134</v>
      </c>
      <c r="I935" s="1" t="s">
        <v>71</v>
      </c>
      <c r="J935">
        <v>1</v>
      </c>
      <c r="K935" t="s">
        <v>248</v>
      </c>
      <c r="L935" s="1" t="s">
        <v>586</v>
      </c>
      <c r="M935" s="1" t="s">
        <v>224</v>
      </c>
      <c r="N935">
        <v>48</v>
      </c>
      <c r="O935">
        <v>0</v>
      </c>
      <c r="P935">
        <v>58</v>
      </c>
      <c r="Q935">
        <v>0</v>
      </c>
      <c r="S935">
        <v>3.35</v>
      </c>
      <c r="T935">
        <v>20.010000000000002</v>
      </c>
      <c r="U935">
        <v>5</v>
      </c>
      <c r="V935">
        <v>30.48</v>
      </c>
      <c r="W935" s="1" t="s">
        <v>918</v>
      </c>
      <c r="X935">
        <v>1</v>
      </c>
      <c r="AA935" s="1" t="s">
        <v>1657</v>
      </c>
      <c r="AB935" t="str">
        <f>Special[[#This Row],[服装]]&amp;Special[[#This Row],[名前]]&amp;Special[[#This Row],[レアリティ]]</f>
        <v>花火星海光来ICONIC</v>
      </c>
      <c r="AC935">
        <f>IF((A934&amp;L934&amp;M934)&lt;&gt;(Special[[#This Row],[No]]&amp;L935&amp;M935),1,IF(Special[[#This Row],[追加属性]]="",1,0))</f>
        <v>1</v>
      </c>
    </row>
    <row r="936" spans="1:29" x14ac:dyDescent="0.25">
      <c r="A936">
        <f>VLOOKUP(Special[[#This Row],[No用]],SetNo[[No.用]:[vlookup 用]],2,FALSE)</f>
        <v>392</v>
      </c>
      <c r="B936">
        <f>IF(ROW()=2,1,IF(A935&lt;&gt;Special[[#This Row],[No]],1,IF(Special[[#This Row],[枝番用]]=0,B935,B935+1)))</f>
        <v>1</v>
      </c>
      <c r="C936">
        <f>IF(ROW()=2,1,IF(Special[[#This Row],[枝番用]]=1,1,C935+1))</f>
        <v>1</v>
      </c>
      <c r="D936" s="1" t="s">
        <v>815</v>
      </c>
      <c r="E936" s="1" t="s">
        <v>263</v>
      </c>
      <c r="F936" s="1" t="s">
        <v>73</v>
      </c>
      <c r="G936" s="1" t="s">
        <v>78</v>
      </c>
      <c r="H936" s="1" t="s">
        <v>134</v>
      </c>
      <c r="I936" s="1" t="s">
        <v>71</v>
      </c>
      <c r="J936" s="1">
        <v>0</v>
      </c>
      <c r="K936" t="s">
        <v>248</v>
      </c>
      <c r="L936" s="1" t="s">
        <v>191</v>
      </c>
      <c r="M936" s="1" t="s">
        <v>162</v>
      </c>
      <c r="N936">
        <v>13</v>
      </c>
      <c r="O936">
        <v>0</v>
      </c>
      <c r="P936">
        <v>0</v>
      </c>
      <c r="Q936">
        <v>0</v>
      </c>
      <c r="W936" t="s">
        <v>1010</v>
      </c>
      <c r="X936">
        <v>0</v>
      </c>
      <c r="AB936" t="str">
        <f>Special[[#This Row],[服装]]&amp;Special[[#This Row],[名前]]&amp;Special[[#This Row],[レアリティ]]</f>
        <v>新年2星海光来ICONIC</v>
      </c>
      <c r="AC936">
        <f>IF((A935&amp;L935&amp;M935)&lt;&gt;(Special[[#This Row],[No]]&amp;L936&amp;M936),1,IF(Special[[#This Row],[追加属性]]="",1,0))</f>
        <v>1</v>
      </c>
    </row>
    <row r="937" spans="1:29" x14ac:dyDescent="0.25">
      <c r="A937">
        <f>VLOOKUP(Special[[#This Row],[No用]],SetNo[[No.用]:[vlookup 用]],2,FALSE)</f>
        <v>392</v>
      </c>
      <c r="B937">
        <f>IF(ROW()=2,1,IF(A936&lt;&gt;Special[[#This Row],[No]],1,IF(Special[[#This Row],[枝番用]]=0,B936,B936+1)))</f>
        <v>2</v>
      </c>
      <c r="C937">
        <f>IF(ROW()=2,1,IF(Special[[#This Row],[枝番用]]=1,1,C936+1))</f>
        <v>1</v>
      </c>
      <c r="D937" s="1" t="s">
        <v>815</v>
      </c>
      <c r="E937" s="1" t="s">
        <v>263</v>
      </c>
      <c r="F937" s="1" t="s">
        <v>73</v>
      </c>
      <c r="G937" s="1" t="s">
        <v>78</v>
      </c>
      <c r="H937" s="1" t="s">
        <v>134</v>
      </c>
      <c r="I937" s="1" t="s">
        <v>71</v>
      </c>
      <c r="J937">
        <v>1</v>
      </c>
      <c r="K937" t="s">
        <v>248</v>
      </c>
      <c r="L937" s="1" t="s">
        <v>180</v>
      </c>
      <c r="M937" s="1" t="s">
        <v>178</v>
      </c>
      <c r="N937">
        <v>17</v>
      </c>
      <c r="O937">
        <v>0</v>
      </c>
      <c r="P937">
        <v>0</v>
      </c>
      <c r="Q937">
        <v>0</v>
      </c>
      <c r="S937">
        <v>3.35</v>
      </c>
      <c r="T937">
        <v>20.010000000000002</v>
      </c>
      <c r="W937" s="1" t="s">
        <v>852</v>
      </c>
      <c r="X937">
        <v>1</v>
      </c>
      <c r="AB937" t="str">
        <f>Special[[#This Row],[服装]]&amp;Special[[#This Row],[名前]]&amp;Special[[#This Row],[レアリティ]]</f>
        <v>新年2星海光来ICONIC</v>
      </c>
      <c r="AC937">
        <f>IF((A936&amp;L936&amp;M936)&lt;&gt;(Special[[#This Row],[No]]&amp;L937&amp;M937),1,IF(Special[[#This Row],[追加属性]]="",1,0))</f>
        <v>1</v>
      </c>
    </row>
    <row r="938" spans="1:29" x14ac:dyDescent="0.25">
      <c r="A938">
        <f>VLOOKUP(Special[[#This Row],[No用]],SetNo[[No.用]:[vlookup 用]],2,FALSE)</f>
        <v>392</v>
      </c>
      <c r="B938">
        <f>IF(ROW()=2,1,IF(A937&lt;&gt;Special[[#This Row],[No]],1,IF(Special[[#This Row],[枝番用]]=0,B937,B937+1)))</f>
        <v>3</v>
      </c>
      <c r="C938">
        <f>IF(ROW()=2,1,IF(Special[[#This Row],[枝番用]]=1,1,C937+1))</f>
        <v>1</v>
      </c>
      <c r="D938" s="1" t="s">
        <v>815</v>
      </c>
      <c r="E938" s="1" t="s">
        <v>263</v>
      </c>
      <c r="F938" s="1" t="s">
        <v>73</v>
      </c>
      <c r="G938" s="1" t="s">
        <v>78</v>
      </c>
      <c r="H938" s="1" t="s">
        <v>134</v>
      </c>
      <c r="I938" s="1" t="s">
        <v>71</v>
      </c>
      <c r="J938">
        <v>1</v>
      </c>
      <c r="K938" t="s">
        <v>248</v>
      </c>
      <c r="L938" s="1" t="s">
        <v>765</v>
      </c>
      <c r="M938" s="1" t="s">
        <v>224</v>
      </c>
      <c r="N938">
        <v>48</v>
      </c>
      <c r="O938">
        <v>0</v>
      </c>
      <c r="P938">
        <v>58</v>
      </c>
      <c r="Q938">
        <v>0</v>
      </c>
      <c r="S938">
        <v>2.5</v>
      </c>
      <c r="T938">
        <v>15.24</v>
      </c>
      <c r="U938">
        <v>4.2</v>
      </c>
      <c r="V938">
        <v>25.76</v>
      </c>
      <c r="W938" s="1" t="s">
        <v>852</v>
      </c>
      <c r="X938">
        <v>2</v>
      </c>
      <c r="AA938" s="1" t="s">
        <v>1660</v>
      </c>
      <c r="AB938" t="str">
        <f>Special[[#This Row],[服装]]&amp;Special[[#This Row],[名前]]&amp;Special[[#This Row],[レアリティ]]</f>
        <v>新年2星海光来ICONIC</v>
      </c>
      <c r="AC938">
        <f>IF((A937&amp;L937&amp;M937)&lt;&gt;(Special[[#This Row],[No]]&amp;L938&amp;M938),1,IF(Special[[#This Row],[追加属性]]="",1,0))</f>
        <v>1</v>
      </c>
    </row>
    <row r="939" spans="1:29" x14ac:dyDescent="0.25">
      <c r="A939">
        <f>VLOOKUP(Special[[#This Row],[No用]],SetNo[[No.用]:[vlookup 用]],2,FALSE)</f>
        <v>392</v>
      </c>
      <c r="B939">
        <f>IF(ROW()=2,1,IF(A938&lt;&gt;Special[[#This Row],[No]],1,IF(Special[[#This Row],[枝番用]]=0,B938,B938+1)))</f>
        <v>3</v>
      </c>
      <c r="C939">
        <f>IF(ROW()=2,1,IF(Special[[#This Row],[枝番用]]=1,1,C938+1))</f>
        <v>2</v>
      </c>
      <c r="D939" s="1" t="s">
        <v>815</v>
      </c>
      <c r="E939" s="1" t="s">
        <v>263</v>
      </c>
      <c r="F939" s="1" t="s">
        <v>73</v>
      </c>
      <c r="G939" s="1" t="s">
        <v>78</v>
      </c>
      <c r="H939" s="1" t="s">
        <v>134</v>
      </c>
      <c r="I939" s="1" t="s">
        <v>71</v>
      </c>
      <c r="J939">
        <v>1</v>
      </c>
      <c r="K939" t="s">
        <v>248</v>
      </c>
      <c r="L939" s="1" t="s">
        <v>765</v>
      </c>
      <c r="M939" s="1" t="s">
        <v>224</v>
      </c>
      <c r="N939">
        <v>48</v>
      </c>
      <c r="O939">
        <v>0</v>
      </c>
      <c r="P939">
        <v>58</v>
      </c>
      <c r="Q939">
        <v>0</v>
      </c>
      <c r="R939" s="1" t="s">
        <v>553</v>
      </c>
      <c r="S939">
        <v>2.5</v>
      </c>
      <c r="T939">
        <v>15.24</v>
      </c>
      <c r="U939">
        <v>4.2</v>
      </c>
      <c r="V939">
        <v>25.76</v>
      </c>
      <c r="W939" s="1" t="s">
        <v>852</v>
      </c>
      <c r="X939">
        <v>0</v>
      </c>
      <c r="AA939" s="1" t="s">
        <v>1660</v>
      </c>
      <c r="AB939" t="str">
        <f>Special[[#This Row],[服装]]&amp;Special[[#This Row],[名前]]&amp;Special[[#This Row],[レアリティ]]</f>
        <v>新年2星海光来ICONIC</v>
      </c>
      <c r="AC939">
        <f>IF((A938&amp;L938&amp;M938)&lt;&gt;(Special[[#This Row],[No]]&amp;L939&amp;M939),1,IF(Special[[#This Row],[追加属性]]="",1,0))</f>
        <v>0</v>
      </c>
    </row>
    <row r="940" spans="1:29" x14ac:dyDescent="0.25">
      <c r="A940">
        <f>VLOOKUP(Special[[#This Row],[No用]],SetNo[[No.用]:[vlookup 用]],2,FALSE)</f>
        <v>393</v>
      </c>
      <c r="B940">
        <f>IF(ROW()=2,1,IF(A939&lt;&gt;Special[[#This Row],[No]],1,IF(Special[[#This Row],[枝番用]]=0,B939,B939+1)))</f>
        <v>1</v>
      </c>
      <c r="C940">
        <f>IF(ROW()=2,1,IF(Special[[#This Row],[枝番用]]=1,1,C939+1))</f>
        <v>1</v>
      </c>
      <c r="D940" s="1" t="s">
        <v>1559</v>
      </c>
      <c r="E940" s="1" t="s">
        <v>263</v>
      </c>
      <c r="F940" s="1" t="s">
        <v>90</v>
      </c>
      <c r="G940" s="1" t="s">
        <v>78</v>
      </c>
      <c r="H940" s="1" t="s">
        <v>134</v>
      </c>
      <c r="I940" s="1" t="s">
        <v>71</v>
      </c>
      <c r="J940" s="1">
        <v>0</v>
      </c>
      <c r="K940" t="s">
        <v>248</v>
      </c>
      <c r="L940" s="1" t="s">
        <v>191</v>
      </c>
      <c r="M940" s="1" t="s">
        <v>162</v>
      </c>
      <c r="N940">
        <v>13</v>
      </c>
      <c r="O940">
        <v>0</v>
      </c>
      <c r="P940">
        <v>0</v>
      </c>
      <c r="Q940">
        <v>0</v>
      </c>
      <c r="W940" t="s">
        <v>1010</v>
      </c>
      <c r="X940">
        <v>0</v>
      </c>
      <c r="AB940" t="str">
        <f>Special[[#This Row],[服装]]&amp;Special[[#This Row],[名前]]&amp;Special[[#This Row],[レアリティ]]</f>
        <v>格ゲー星海光来ICONIC</v>
      </c>
      <c r="AC940">
        <f>IF((A939&amp;L939&amp;M939)&lt;&gt;(Special[[#This Row],[No]]&amp;L940&amp;M940),1,IF(Special[[#This Row],[追加属性]]="",1,0))</f>
        <v>1</v>
      </c>
    </row>
    <row r="941" spans="1:29" x14ac:dyDescent="0.25">
      <c r="A941">
        <f>VLOOKUP(Special[[#This Row],[No用]],SetNo[[No.用]:[vlookup 用]],2,FALSE)</f>
        <v>393</v>
      </c>
      <c r="B941">
        <f>IF(ROW()=2,1,IF(A940&lt;&gt;Special[[#This Row],[No]],1,IF(Special[[#This Row],[枝番用]]=0,B940,B940+1)))</f>
        <v>2</v>
      </c>
      <c r="C941">
        <f>IF(ROW()=2,1,IF(Special[[#This Row],[枝番用]]=1,1,C940+1))</f>
        <v>1</v>
      </c>
      <c r="D941" s="1" t="s">
        <v>1559</v>
      </c>
      <c r="E941" s="1" t="s">
        <v>263</v>
      </c>
      <c r="F941" s="1" t="s">
        <v>90</v>
      </c>
      <c r="G941" s="1" t="s">
        <v>78</v>
      </c>
      <c r="H941" s="1" t="s">
        <v>134</v>
      </c>
      <c r="I941" s="1" t="s">
        <v>71</v>
      </c>
      <c r="J941">
        <v>1</v>
      </c>
      <c r="K941" t="s">
        <v>248</v>
      </c>
      <c r="L941" s="1" t="s">
        <v>955</v>
      </c>
      <c r="M941" s="1" t="s">
        <v>178</v>
      </c>
      <c r="N941">
        <v>14</v>
      </c>
      <c r="O941">
        <v>0</v>
      </c>
      <c r="P941">
        <v>0</v>
      </c>
      <c r="Q941">
        <v>0</v>
      </c>
      <c r="R941" s="1"/>
      <c r="S941">
        <v>9.26</v>
      </c>
      <c r="T941">
        <v>56.3</v>
      </c>
      <c r="U941">
        <v>0</v>
      </c>
      <c r="V941">
        <v>0</v>
      </c>
      <c r="W941" s="1" t="s">
        <v>843</v>
      </c>
      <c r="X941">
        <v>1</v>
      </c>
      <c r="AB941" t="str">
        <f>Special[[#This Row],[服装]]&amp;Special[[#This Row],[名前]]&amp;Special[[#This Row],[レアリティ]]</f>
        <v>格ゲー星海光来ICONIC</v>
      </c>
      <c r="AC941">
        <f>IF((A940&amp;L940&amp;M940)&lt;&gt;(Special[[#This Row],[No]]&amp;L941&amp;M941),1,IF(Special[[#This Row],[追加属性]]="",1,0))</f>
        <v>1</v>
      </c>
    </row>
    <row r="942" spans="1:29" x14ac:dyDescent="0.25">
      <c r="A942">
        <f>VLOOKUP(Special[[#This Row],[No用]],SetNo[[No.用]:[vlookup 用]],2,FALSE)</f>
        <v>393</v>
      </c>
      <c r="B942">
        <f>IF(ROW()=2,1,IF(A941&lt;&gt;Special[[#This Row],[No]],1,IF(Special[[#This Row],[枝番用]]=0,B941,B941+1)))</f>
        <v>2</v>
      </c>
      <c r="C942">
        <f>IF(ROW()=2,1,IF(Special[[#This Row],[枝番用]]=1,1,C941+1))</f>
        <v>2</v>
      </c>
      <c r="D942" s="1" t="s">
        <v>1559</v>
      </c>
      <c r="E942" s="1" t="s">
        <v>263</v>
      </c>
      <c r="F942" s="1" t="s">
        <v>90</v>
      </c>
      <c r="G942" s="1" t="s">
        <v>78</v>
      </c>
      <c r="H942" s="1" t="s">
        <v>134</v>
      </c>
      <c r="I942" s="1" t="s">
        <v>71</v>
      </c>
      <c r="J942">
        <v>1</v>
      </c>
      <c r="K942" t="s">
        <v>248</v>
      </c>
      <c r="L942" s="1" t="s">
        <v>955</v>
      </c>
      <c r="M942" s="1" t="s">
        <v>178</v>
      </c>
      <c r="N942">
        <v>14</v>
      </c>
      <c r="O942">
        <v>0</v>
      </c>
      <c r="P942">
        <v>0</v>
      </c>
      <c r="Q942">
        <v>0</v>
      </c>
      <c r="R942" s="1" t="s">
        <v>1561</v>
      </c>
      <c r="S942">
        <v>0</v>
      </c>
      <c r="T942">
        <v>0</v>
      </c>
      <c r="U942">
        <v>0</v>
      </c>
      <c r="V942">
        <v>0</v>
      </c>
      <c r="W942" s="1" t="s">
        <v>843</v>
      </c>
      <c r="X942">
        <v>1</v>
      </c>
      <c r="Z942" s="1" t="s">
        <v>1562</v>
      </c>
      <c r="AB942" t="str">
        <f>Special[[#This Row],[服装]]&amp;Special[[#This Row],[名前]]&amp;Special[[#This Row],[レアリティ]]</f>
        <v>格ゲー星海光来ICONIC</v>
      </c>
      <c r="AC942">
        <f>IF((A941&amp;L941&amp;M941)&lt;&gt;(Special[[#This Row],[No]]&amp;L942&amp;M942),1,IF(Special[[#This Row],[追加属性]]="",1,0))</f>
        <v>0</v>
      </c>
    </row>
    <row r="943" spans="1:29" x14ac:dyDescent="0.25">
      <c r="A943">
        <f>VLOOKUP(Special[[#This Row],[No用]],SetNo[[No.用]:[vlookup 用]],2,FALSE)</f>
        <v>393</v>
      </c>
      <c r="B943">
        <f>IF(ROW()=2,1,IF(A942&lt;&gt;Special[[#This Row],[No]],1,IF(Special[[#This Row],[枝番用]]=0,B942,B942+1)))</f>
        <v>3</v>
      </c>
      <c r="C943">
        <f>IF(ROW()=2,1,IF(Special[[#This Row],[枝番用]]=1,1,C942+1))</f>
        <v>1</v>
      </c>
      <c r="D943" s="1" t="s">
        <v>1559</v>
      </c>
      <c r="E943" s="1" t="s">
        <v>263</v>
      </c>
      <c r="F943" s="1" t="s">
        <v>90</v>
      </c>
      <c r="G943" s="1" t="s">
        <v>78</v>
      </c>
      <c r="H943" s="1" t="s">
        <v>134</v>
      </c>
      <c r="I943" s="1" t="s">
        <v>71</v>
      </c>
      <c r="J943">
        <v>1</v>
      </c>
      <c r="K943" t="s">
        <v>248</v>
      </c>
      <c r="L943" s="1" t="s">
        <v>180</v>
      </c>
      <c r="M943" s="1" t="s">
        <v>224</v>
      </c>
      <c r="N943">
        <v>49</v>
      </c>
      <c r="O943">
        <v>0</v>
      </c>
      <c r="P943">
        <v>59</v>
      </c>
      <c r="Q943">
        <v>0</v>
      </c>
      <c r="R943" s="1"/>
      <c r="S943">
        <v>4.2</v>
      </c>
      <c r="T943">
        <v>25.76</v>
      </c>
      <c r="U943">
        <v>5.8</v>
      </c>
      <c r="V943">
        <v>35.200000000000003</v>
      </c>
      <c r="W943" s="1" t="s">
        <v>918</v>
      </c>
      <c r="X943">
        <v>2</v>
      </c>
      <c r="AA943" s="1" t="s">
        <v>1651</v>
      </c>
      <c r="AB943" t="str">
        <f>Special[[#This Row],[服装]]&amp;Special[[#This Row],[名前]]&amp;Special[[#This Row],[レアリティ]]</f>
        <v>格ゲー星海光来ICONIC</v>
      </c>
      <c r="AC943">
        <f>IF((A942&amp;L942&amp;M942)&lt;&gt;(Special[[#This Row],[No]]&amp;L943&amp;M943),1,IF(Special[[#This Row],[追加属性]]="",1,0))</f>
        <v>1</v>
      </c>
    </row>
    <row r="944" spans="1:29" x14ac:dyDescent="0.25">
      <c r="A944">
        <f>VLOOKUP(Special[[#This Row],[No用]],SetNo[[No.用]:[vlookup 用]],2,FALSE)</f>
        <v>394</v>
      </c>
      <c r="B944">
        <f>IF(ROW()=2,1,IF(A943&lt;&gt;Special[[#This Row],[No]],1,IF(Special[[#This Row],[枝番用]]=0,B943,B943+1)))</f>
        <v>1</v>
      </c>
      <c r="C944">
        <f>IF(ROW()=2,1,IF(Special[[#This Row],[枝番用]]=1,1,C943+1))</f>
        <v>1</v>
      </c>
      <c r="D944" t="s">
        <v>108</v>
      </c>
      <c r="E944" t="s">
        <v>133</v>
      </c>
      <c r="F944" t="s">
        <v>77</v>
      </c>
      <c r="G944" t="s">
        <v>82</v>
      </c>
      <c r="H944" t="s">
        <v>134</v>
      </c>
      <c r="I944" t="s">
        <v>71</v>
      </c>
      <c r="J944" s="1">
        <v>0</v>
      </c>
      <c r="K944" t="s">
        <v>248</v>
      </c>
      <c r="L944" s="1" t="s">
        <v>191</v>
      </c>
      <c r="M944" s="1" t="s">
        <v>162</v>
      </c>
      <c r="N944">
        <v>12</v>
      </c>
      <c r="O944">
        <v>0</v>
      </c>
      <c r="P944">
        <v>0</v>
      </c>
      <c r="Q944">
        <v>0</v>
      </c>
      <c r="W944" t="s">
        <v>1010</v>
      </c>
      <c r="X944">
        <v>0</v>
      </c>
      <c r="AB944" t="str">
        <f>Special[[#This Row],[服装]]&amp;Special[[#This Row],[名前]]&amp;Special[[#This Row],[レアリティ]]</f>
        <v>ユニフォーム昼神幸郎ICONIC</v>
      </c>
      <c r="AC944">
        <f>IF((A939&amp;L939&amp;M939)&lt;&gt;(Special[[#This Row],[No]]&amp;L944&amp;M944),1,IF(Special[[#This Row],[追加属性]]="",1,0))</f>
        <v>1</v>
      </c>
    </row>
    <row r="945" spans="1:29" x14ac:dyDescent="0.25">
      <c r="A945">
        <f>VLOOKUP(Special[[#This Row],[No用]],SetNo[[No.用]:[vlookup 用]],2,FALSE)</f>
        <v>395</v>
      </c>
      <c r="B945">
        <f>IF(ROW()=2,1,IF(A944&lt;&gt;Special[[#This Row],[No]],1,IF(Special[[#This Row],[枝番用]]=0,B944,B944+1)))</f>
        <v>1</v>
      </c>
      <c r="C945">
        <f>IF(ROW()=2,1,IF(Special[[#This Row],[枝番用]]=1,1,C944+1))</f>
        <v>1</v>
      </c>
      <c r="D945" s="1" t="s">
        <v>585</v>
      </c>
      <c r="E945" t="s">
        <v>133</v>
      </c>
      <c r="F945" s="1" t="s">
        <v>73</v>
      </c>
      <c r="G945" t="s">
        <v>82</v>
      </c>
      <c r="H945" t="s">
        <v>134</v>
      </c>
      <c r="I945" t="s">
        <v>71</v>
      </c>
      <c r="J945" s="1">
        <v>0</v>
      </c>
      <c r="K945" t="s">
        <v>248</v>
      </c>
      <c r="L945" s="1" t="s">
        <v>191</v>
      </c>
      <c r="M945" s="1" t="s">
        <v>162</v>
      </c>
      <c r="N945">
        <v>12</v>
      </c>
      <c r="O945">
        <v>0</v>
      </c>
      <c r="P945">
        <v>0</v>
      </c>
      <c r="Q945">
        <v>0</v>
      </c>
      <c r="W945" t="s">
        <v>1010</v>
      </c>
      <c r="X945">
        <v>0</v>
      </c>
      <c r="AB945" t="str">
        <f>Special[[#This Row],[服装]]&amp;Special[[#This Row],[名前]]&amp;Special[[#This Row],[レアリティ]]</f>
        <v>Xmas昼神幸郎ICONIC</v>
      </c>
      <c r="AC945">
        <f>IF((A944&amp;L944&amp;M944)&lt;&gt;(Special[[#This Row],[No]]&amp;L945&amp;M945),1,IF(Special[[#This Row],[追加属性]]="",1,0))</f>
        <v>1</v>
      </c>
    </row>
    <row r="946" spans="1:29" x14ac:dyDescent="0.25">
      <c r="A946">
        <f>VLOOKUP(Special[[#This Row],[No用]],SetNo[[No.用]:[vlookup 用]],2,FALSE)</f>
        <v>395</v>
      </c>
      <c r="B946">
        <f>IF(ROW()=2,1,IF(A945&lt;&gt;Special[[#This Row],[No]],1,IF(Special[[#This Row],[枝番用]]=0,B945,B945+1)))</f>
        <v>2</v>
      </c>
      <c r="C946">
        <f>IF(ROW()=2,1,IF(Special[[#This Row],[枝番用]]=1,1,C945+1))</f>
        <v>1</v>
      </c>
      <c r="D946" s="1" t="s">
        <v>585</v>
      </c>
      <c r="E946" t="s">
        <v>133</v>
      </c>
      <c r="F946" s="1" t="s">
        <v>73</v>
      </c>
      <c r="G946" t="s">
        <v>82</v>
      </c>
      <c r="H946" t="s">
        <v>134</v>
      </c>
      <c r="I946" t="s">
        <v>71</v>
      </c>
      <c r="J946">
        <v>1</v>
      </c>
      <c r="K946" t="s">
        <v>248</v>
      </c>
      <c r="L946" s="1" t="s">
        <v>586</v>
      </c>
      <c r="M946" s="1" t="s">
        <v>224</v>
      </c>
      <c r="N946">
        <v>48</v>
      </c>
      <c r="O946">
        <v>0</v>
      </c>
      <c r="P946">
        <v>58</v>
      </c>
      <c r="Q946">
        <v>0</v>
      </c>
      <c r="S946">
        <v>3.35</v>
      </c>
      <c r="T946">
        <v>20.010000000000002</v>
      </c>
      <c r="U946">
        <v>5</v>
      </c>
      <c r="V946">
        <v>30.48</v>
      </c>
      <c r="W946" s="1" t="s">
        <v>918</v>
      </c>
      <c r="X946">
        <v>1</v>
      </c>
      <c r="Z946" s="1" t="s">
        <v>922</v>
      </c>
      <c r="AA946" s="1" t="s">
        <v>1261</v>
      </c>
      <c r="AB946" t="str">
        <f>Special[[#This Row],[服装]]&amp;Special[[#This Row],[名前]]&amp;Special[[#This Row],[レアリティ]]</f>
        <v>Xmas昼神幸郎ICONIC</v>
      </c>
      <c r="AC946">
        <f>IF((A945&amp;L945&amp;M945)&lt;&gt;(Special[[#This Row],[No]]&amp;L946&amp;M946),1,IF(Special[[#This Row],[追加属性]]="",1,0))</f>
        <v>1</v>
      </c>
    </row>
    <row r="947" spans="1:29" x14ac:dyDescent="0.25">
      <c r="A947">
        <f>VLOOKUP(Special[[#This Row],[No用]],SetNo[[No.用]:[vlookup 用]],2,FALSE)</f>
        <v>396</v>
      </c>
      <c r="B947">
        <f>IF(ROW()=2,1,IF(A946&lt;&gt;Special[[#This Row],[No]],1,IF(Special[[#This Row],[枝番用]]=0,B946,B946+1)))</f>
        <v>1</v>
      </c>
      <c r="C947">
        <f>IF(ROW()=2,1,IF(Special[[#This Row],[枝番用]]=1,1,C946+1))</f>
        <v>1</v>
      </c>
      <c r="D947" s="1" t="s">
        <v>928</v>
      </c>
      <c r="E947" s="1" t="s">
        <v>133</v>
      </c>
      <c r="F947" s="1" t="s">
        <v>90</v>
      </c>
      <c r="G947" s="1" t="s">
        <v>82</v>
      </c>
      <c r="H947" s="1" t="s">
        <v>134</v>
      </c>
      <c r="I947" s="1" t="s">
        <v>71</v>
      </c>
      <c r="J947" s="1">
        <v>0</v>
      </c>
      <c r="K947" t="s">
        <v>248</v>
      </c>
      <c r="L947" s="1" t="s">
        <v>191</v>
      </c>
      <c r="M947" s="1" t="s">
        <v>162</v>
      </c>
      <c r="N947">
        <v>12</v>
      </c>
      <c r="O947">
        <v>0</v>
      </c>
      <c r="P947">
        <v>0</v>
      </c>
      <c r="Q947">
        <v>0</v>
      </c>
      <c r="W947" t="s">
        <v>1010</v>
      </c>
      <c r="X947">
        <v>0</v>
      </c>
      <c r="AB947" t="str">
        <f>Special[[#This Row],[服装]]&amp;Special[[#This Row],[名前]]&amp;Special[[#This Row],[レアリティ]]</f>
        <v>職業体験2昼神幸郎ICONIC</v>
      </c>
      <c r="AC947">
        <f>IF((A946&amp;L946&amp;M946)&lt;&gt;(Special[[#This Row],[No]]&amp;L947&amp;M947),1,IF(Special[[#This Row],[追加属性]]="",1,0))</f>
        <v>1</v>
      </c>
    </row>
    <row r="948" spans="1:29" x14ac:dyDescent="0.25">
      <c r="A948">
        <f>VLOOKUP(Special[[#This Row],[No用]],SetNo[[No.用]:[vlookup 用]],2,FALSE)</f>
        <v>396</v>
      </c>
      <c r="B948">
        <f>IF(ROW()=2,1,IF(A947&lt;&gt;Special[[#This Row],[No]],1,IF(Special[[#This Row],[枝番用]]=0,B947,B947+1)))</f>
        <v>2</v>
      </c>
      <c r="C948">
        <f>IF(ROW()=2,1,IF(Special[[#This Row],[枝番用]]=1,1,C947+1))</f>
        <v>1</v>
      </c>
      <c r="D948" s="1" t="s">
        <v>928</v>
      </c>
      <c r="E948" s="1" t="s">
        <v>133</v>
      </c>
      <c r="F948" s="1" t="s">
        <v>90</v>
      </c>
      <c r="G948" s="1" t="s">
        <v>82</v>
      </c>
      <c r="H948" s="1" t="s">
        <v>134</v>
      </c>
      <c r="I948" s="1" t="s">
        <v>71</v>
      </c>
      <c r="J948">
        <v>1</v>
      </c>
      <c r="K948" t="s">
        <v>248</v>
      </c>
      <c r="L948" s="1" t="s">
        <v>586</v>
      </c>
      <c r="M948" s="1" t="s">
        <v>224</v>
      </c>
      <c r="N948">
        <v>48</v>
      </c>
      <c r="O948">
        <v>0</v>
      </c>
      <c r="P948">
        <v>58</v>
      </c>
      <c r="Q948">
        <v>0</v>
      </c>
      <c r="S948">
        <v>3.35</v>
      </c>
      <c r="T948">
        <v>20.010000000000002</v>
      </c>
      <c r="U948">
        <v>5</v>
      </c>
      <c r="V948">
        <v>30.48</v>
      </c>
      <c r="W948" s="1" t="s">
        <v>852</v>
      </c>
      <c r="X948">
        <v>1</v>
      </c>
      <c r="Z948" s="1" t="s">
        <v>922</v>
      </c>
      <c r="AA948" s="1" t="s">
        <v>1261</v>
      </c>
      <c r="AB948" t="str">
        <f>Special[[#This Row],[服装]]&amp;Special[[#This Row],[名前]]&amp;Special[[#This Row],[レアリティ]]</f>
        <v>職業体験2昼神幸郎ICONIC</v>
      </c>
      <c r="AC948">
        <f>IF((A947&amp;L947&amp;M947)&lt;&gt;(Special[[#This Row],[No]]&amp;L948&amp;M948),1,IF(Special[[#This Row],[追加属性]]="",1,0))</f>
        <v>1</v>
      </c>
    </row>
    <row r="949" spans="1:29" x14ac:dyDescent="0.25">
      <c r="A949">
        <f>VLOOKUP(Special[[#This Row],[No用]],SetNo[[No.用]:[vlookup 用]],2,FALSE)</f>
        <v>397</v>
      </c>
      <c r="B949">
        <f>IF(ROW()=2,1,IF(A948&lt;&gt;Special[[#This Row],[No]],1,IF(Special[[#This Row],[枝番用]]=0,B948,B948+1)))</f>
        <v>1</v>
      </c>
      <c r="C949">
        <f>IF(ROW()=2,1,IF(Special[[#This Row],[枝番用]]=1,1,C948+1))</f>
        <v>1</v>
      </c>
      <c r="D949" s="1" t="s">
        <v>1364</v>
      </c>
      <c r="E949" s="1" t="s">
        <v>133</v>
      </c>
      <c r="F949" s="1" t="s">
        <v>77</v>
      </c>
      <c r="G949" s="1" t="s">
        <v>82</v>
      </c>
      <c r="H949" s="1" t="s">
        <v>134</v>
      </c>
      <c r="I949" s="1" t="s">
        <v>71</v>
      </c>
      <c r="J949">
        <v>1</v>
      </c>
      <c r="K949" t="s">
        <v>248</v>
      </c>
      <c r="L949" s="1" t="s">
        <v>191</v>
      </c>
      <c r="M949" s="1" t="s">
        <v>162</v>
      </c>
      <c r="N949">
        <v>12</v>
      </c>
      <c r="O949">
        <v>0</v>
      </c>
      <c r="P949">
        <v>0</v>
      </c>
      <c r="Q949">
        <v>0</v>
      </c>
      <c r="W949" t="s">
        <v>1010</v>
      </c>
      <c r="X949">
        <v>0</v>
      </c>
      <c r="Z949" s="1"/>
      <c r="AA949" s="1"/>
      <c r="AB949" t="str">
        <f>Special[[#This Row],[服装]]&amp;Special[[#This Row],[名前]]&amp;Special[[#This Row],[レアリティ]]</f>
        <v>寝正月昼神幸郎ICONIC</v>
      </c>
      <c r="AC949">
        <f>IF((A948&amp;L948&amp;M948)&lt;&gt;(Special[[#This Row],[No]]&amp;L949&amp;M949),1,IF(Special[[#This Row],[追加属性]]="",1,0))</f>
        <v>1</v>
      </c>
    </row>
    <row r="950" spans="1:29" x14ac:dyDescent="0.25">
      <c r="A950">
        <f>VLOOKUP(Special[[#This Row],[No用]],SetNo[[No.用]:[vlookup 用]],2,FALSE)</f>
        <v>397</v>
      </c>
      <c r="B950">
        <f>IF(ROW()=2,1,IF(A949&lt;&gt;Special[[#This Row],[No]],1,IF(Special[[#This Row],[枝番用]]=0,B949,B949+1)))</f>
        <v>2</v>
      </c>
      <c r="C950">
        <f>IF(ROW()=2,1,IF(Special[[#This Row],[枝番用]]=1,1,C949+1))</f>
        <v>1</v>
      </c>
      <c r="D950" s="1" t="s">
        <v>1364</v>
      </c>
      <c r="E950" s="1" t="s">
        <v>133</v>
      </c>
      <c r="F950" s="1" t="s">
        <v>77</v>
      </c>
      <c r="G950" s="1" t="s">
        <v>82</v>
      </c>
      <c r="H950" s="1" t="s">
        <v>134</v>
      </c>
      <c r="I950" s="1" t="s">
        <v>71</v>
      </c>
      <c r="J950">
        <v>1</v>
      </c>
      <c r="K950" t="s">
        <v>248</v>
      </c>
      <c r="L950" s="1" t="s">
        <v>586</v>
      </c>
      <c r="M950" s="1" t="s">
        <v>178</v>
      </c>
      <c r="N950">
        <v>15</v>
      </c>
      <c r="O950">
        <v>0</v>
      </c>
      <c r="P950">
        <v>0</v>
      </c>
      <c r="Q950">
        <v>0</v>
      </c>
      <c r="S950">
        <v>3.35</v>
      </c>
      <c r="T950">
        <v>33.729999999999997</v>
      </c>
      <c r="U950">
        <v>0</v>
      </c>
      <c r="V950">
        <v>0</v>
      </c>
      <c r="W950" s="1" t="s">
        <v>898</v>
      </c>
      <c r="X950">
        <v>1</v>
      </c>
      <c r="Z950" s="1"/>
      <c r="AA950" s="1"/>
      <c r="AB950" t="str">
        <f>Special[[#This Row],[服装]]&amp;Special[[#This Row],[名前]]&amp;Special[[#This Row],[レアリティ]]</f>
        <v>寝正月昼神幸郎ICONIC</v>
      </c>
      <c r="AC950">
        <f>IF((A949&amp;L949&amp;M949)&lt;&gt;(Special[[#This Row],[No]]&amp;L950&amp;M950),1,IF(Special[[#This Row],[追加属性]]="",1,0))</f>
        <v>1</v>
      </c>
    </row>
    <row r="951" spans="1:29" x14ac:dyDescent="0.25">
      <c r="A951">
        <f>VLOOKUP(Special[[#This Row],[No用]],SetNo[[No.用]:[vlookup 用]],2,FALSE)</f>
        <v>397</v>
      </c>
      <c r="B951">
        <f>IF(ROW()=2,1,IF(A950&lt;&gt;Special[[#This Row],[No]],1,IF(Special[[#This Row],[枝番用]]=0,B950,B950+1)))</f>
        <v>3</v>
      </c>
      <c r="C951">
        <f>IF(ROW()=2,1,IF(Special[[#This Row],[枝番用]]=1,1,C950+1))</f>
        <v>1</v>
      </c>
      <c r="D951" s="1" t="s">
        <v>1364</v>
      </c>
      <c r="E951" s="1" t="s">
        <v>133</v>
      </c>
      <c r="F951" s="1" t="s">
        <v>77</v>
      </c>
      <c r="G951" s="1" t="s">
        <v>82</v>
      </c>
      <c r="H951" s="1" t="s">
        <v>134</v>
      </c>
      <c r="I951" s="1" t="s">
        <v>71</v>
      </c>
      <c r="J951">
        <v>1</v>
      </c>
      <c r="K951" t="s">
        <v>248</v>
      </c>
      <c r="L951" s="1" t="s">
        <v>586</v>
      </c>
      <c r="M951" s="1" t="s">
        <v>224</v>
      </c>
      <c r="N951">
        <v>48</v>
      </c>
      <c r="O951">
        <v>0</v>
      </c>
      <c r="P951">
        <v>58</v>
      </c>
      <c r="Q951">
        <v>0</v>
      </c>
      <c r="S951">
        <v>4.2</v>
      </c>
      <c r="T951">
        <v>25.76</v>
      </c>
      <c r="U951">
        <v>5.8</v>
      </c>
      <c r="V951">
        <v>35.200000000000003</v>
      </c>
      <c r="W951" s="1" t="s">
        <v>1424</v>
      </c>
      <c r="X951">
        <v>2</v>
      </c>
      <c r="Y951" s="1" t="s">
        <v>1425</v>
      </c>
      <c r="Z951" s="1" t="s">
        <v>1426</v>
      </c>
      <c r="AA951" s="1" t="s">
        <v>1427</v>
      </c>
      <c r="AB951" t="str">
        <f>Special[[#This Row],[服装]]&amp;Special[[#This Row],[名前]]&amp;Special[[#This Row],[レアリティ]]</f>
        <v>寝正月昼神幸郎ICONIC</v>
      </c>
      <c r="AC951">
        <f>IF((A950&amp;L950&amp;M950)&lt;&gt;(Special[[#This Row],[No]]&amp;L951&amp;M951),1,IF(Special[[#This Row],[追加属性]]="",1,0))</f>
        <v>1</v>
      </c>
    </row>
    <row r="952" spans="1:29" x14ac:dyDescent="0.25">
      <c r="A952">
        <f>VLOOKUP(Special[[#This Row],[No用]],SetNo[[No.用]:[vlookup 用]],2,FALSE)</f>
        <v>398</v>
      </c>
      <c r="B952">
        <f>IF(ROW()=2,1,IF(A951&lt;&gt;Special[[#This Row],[No]],1,IF(Special[[#This Row],[枝番用]]=0,B951,B951+1)))</f>
        <v>1</v>
      </c>
      <c r="C952">
        <f>IF(ROW()=2,1,IF(Special[[#This Row],[枝番用]]=1,1,C951+1))</f>
        <v>1</v>
      </c>
      <c r="D952" t="s">
        <v>108</v>
      </c>
      <c r="E952" t="s">
        <v>131</v>
      </c>
      <c r="F952" t="s">
        <v>77</v>
      </c>
      <c r="G952" t="s">
        <v>78</v>
      </c>
      <c r="H952" t="s">
        <v>135</v>
      </c>
      <c r="I952" t="s">
        <v>71</v>
      </c>
      <c r="J952" s="1">
        <v>0</v>
      </c>
      <c r="K952" t="s">
        <v>248</v>
      </c>
      <c r="L952" s="1" t="s">
        <v>191</v>
      </c>
      <c r="M952" s="1" t="s">
        <v>162</v>
      </c>
      <c r="N952">
        <v>13</v>
      </c>
      <c r="O952">
        <v>0</v>
      </c>
      <c r="P952">
        <v>0</v>
      </c>
      <c r="Q952">
        <v>0</v>
      </c>
      <c r="W952" t="s">
        <v>1010</v>
      </c>
      <c r="X952">
        <v>0</v>
      </c>
      <c r="AB952" t="str">
        <f>Special[[#This Row],[服装]]&amp;Special[[#This Row],[名前]]&amp;Special[[#This Row],[レアリティ]]</f>
        <v>ユニフォーム佐久早聖臣ICONIC</v>
      </c>
      <c r="AC952">
        <f>IF((A948&amp;L948&amp;M948)&lt;&gt;(Special[[#This Row],[No]]&amp;L952&amp;M952),1,IF(Special[[#This Row],[追加属性]]="",1,0))</f>
        <v>1</v>
      </c>
    </row>
    <row r="953" spans="1:29" x14ac:dyDescent="0.25">
      <c r="A953">
        <f>VLOOKUP(Special[[#This Row],[No用]],SetNo[[No.用]:[vlookup 用]],2,FALSE)</f>
        <v>398</v>
      </c>
      <c r="B953">
        <f>IF(ROW()=2,1,IF(A952&lt;&gt;Special[[#This Row],[No]],1,IF(Special[[#This Row],[枝番用]]=0,B952,B952+1)))</f>
        <v>2</v>
      </c>
      <c r="C953">
        <f>IF(ROW()=2,1,IF(Special[[#This Row],[枝番用]]=1,1,C952+1))</f>
        <v>1</v>
      </c>
      <c r="D953" t="s">
        <v>108</v>
      </c>
      <c r="E953" t="s">
        <v>131</v>
      </c>
      <c r="F953" t="s">
        <v>77</v>
      </c>
      <c r="G953" t="s">
        <v>78</v>
      </c>
      <c r="H953" t="s">
        <v>135</v>
      </c>
      <c r="I953" t="s">
        <v>71</v>
      </c>
      <c r="J953">
        <v>1</v>
      </c>
      <c r="K953" t="s">
        <v>248</v>
      </c>
      <c r="L953" s="1" t="s">
        <v>591</v>
      </c>
      <c r="M953" s="1" t="s">
        <v>224</v>
      </c>
      <c r="N953">
        <v>51</v>
      </c>
      <c r="O953">
        <v>0</v>
      </c>
      <c r="P953">
        <v>61</v>
      </c>
      <c r="Q953">
        <v>0</v>
      </c>
      <c r="S953">
        <v>3.35</v>
      </c>
      <c r="T953">
        <v>33.729999999999997</v>
      </c>
      <c r="U953">
        <v>5</v>
      </c>
      <c r="V953">
        <v>50.08</v>
      </c>
      <c r="W953" t="s">
        <v>863</v>
      </c>
      <c r="X953">
        <v>1</v>
      </c>
      <c r="AA953" s="1" t="s">
        <v>1472</v>
      </c>
      <c r="AB953" t="str">
        <f>Special[[#This Row],[服装]]&amp;Special[[#This Row],[名前]]&amp;Special[[#This Row],[レアリティ]]</f>
        <v>ユニフォーム佐久早聖臣ICONIC</v>
      </c>
      <c r="AC953">
        <f>IF((A952&amp;L952&amp;M952)&lt;&gt;(Special[[#This Row],[No]]&amp;L953&amp;M953),1,IF(Special[[#This Row],[追加属性]]="",1,0))</f>
        <v>1</v>
      </c>
    </row>
    <row r="954" spans="1:29" x14ac:dyDescent="0.25">
      <c r="A954">
        <f>VLOOKUP(Special[[#This Row],[No用]],SetNo[[No.用]:[vlookup 用]],2,FALSE)</f>
        <v>399</v>
      </c>
      <c r="B954">
        <f>IF(ROW()=2,1,IF(A953&lt;&gt;Special[[#This Row],[No]],1,IF(Special[[#This Row],[枝番用]]=0,B953,B953+1)))</f>
        <v>1</v>
      </c>
      <c r="C954">
        <f>IF(ROW()=2,1,IF(Special[[#This Row],[枝番用]]=1,1,C953+1))</f>
        <v>1</v>
      </c>
      <c r="D954" s="1" t="s">
        <v>627</v>
      </c>
      <c r="E954" s="1" t="s">
        <v>131</v>
      </c>
      <c r="F954" s="1" t="s">
        <v>73</v>
      </c>
      <c r="G954" s="1" t="s">
        <v>78</v>
      </c>
      <c r="H954" s="1" t="s">
        <v>135</v>
      </c>
      <c r="I954" s="1" t="s">
        <v>71</v>
      </c>
      <c r="J954" s="1">
        <v>0</v>
      </c>
      <c r="K954" t="s">
        <v>248</v>
      </c>
      <c r="L954" s="1" t="s">
        <v>191</v>
      </c>
      <c r="M954" s="1" t="s">
        <v>162</v>
      </c>
      <c r="N954">
        <v>13</v>
      </c>
      <c r="O954">
        <v>0</v>
      </c>
      <c r="P954">
        <v>0</v>
      </c>
      <c r="Q954">
        <v>0</v>
      </c>
      <c r="W954" t="s">
        <v>1010</v>
      </c>
      <c r="X954">
        <v>0</v>
      </c>
      <c r="AB954" t="str">
        <f>Special[[#This Row],[服装]]&amp;Special[[#This Row],[名前]]&amp;Special[[#This Row],[レアリティ]]</f>
        <v>サバゲ佐久早聖臣ICONIC</v>
      </c>
      <c r="AC954">
        <f>IF((A953&amp;L953&amp;M953)&lt;&gt;(Special[[#This Row],[No]]&amp;L954&amp;M954),1,IF(Special[[#This Row],[追加属性]]="",1,0))</f>
        <v>1</v>
      </c>
    </row>
    <row r="955" spans="1:29" x14ac:dyDescent="0.25">
      <c r="A955">
        <f>VLOOKUP(Special[[#This Row],[No用]],SetNo[[No.用]:[vlookup 用]],2,FALSE)</f>
        <v>400</v>
      </c>
      <c r="B955">
        <f>IF(ROW()=2,1,IF(A954&lt;&gt;Special[[#This Row],[No]],1,IF(Special[[#This Row],[枝番用]]=0,B954,B954+1)))</f>
        <v>1</v>
      </c>
      <c r="C955">
        <f>IF(ROW()=2,1,IF(Special[[#This Row],[枝番用]]=1,1,C954+1))</f>
        <v>1</v>
      </c>
      <c r="D955" s="1" t="s">
        <v>814</v>
      </c>
      <c r="E955" s="1" t="s">
        <v>514</v>
      </c>
      <c r="F955" s="1" t="s">
        <v>24</v>
      </c>
      <c r="G955" s="1" t="s">
        <v>25</v>
      </c>
      <c r="H955" s="1" t="s">
        <v>158</v>
      </c>
      <c r="I955" s="1" t="s">
        <v>71</v>
      </c>
      <c r="J955" s="1">
        <v>0</v>
      </c>
      <c r="K955" t="s">
        <v>248</v>
      </c>
      <c r="L955" s="1" t="s">
        <v>191</v>
      </c>
      <c r="M955" s="1" t="s">
        <v>162</v>
      </c>
      <c r="N955">
        <v>13</v>
      </c>
      <c r="O955">
        <v>0</v>
      </c>
      <c r="P955">
        <v>0</v>
      </c>
      <c r="Q955">
        <v>0</v>
      </c>
      <c r="W955" t="s">
        <v>1010</v>
      </c>
      <c r="X955">
        <v>0</v>
      </c>
      <c r="AB955" t="str">
        <f>Special[[#This Row],[服装]]&amp;Special[[#This Row],[名前]]&amp;Special[[#This Row],[レアリティ]]</f>
        <v>新年2佐久早聖臣ICONIC</v>
      </c>
      <c r="AC955">
        <f>IF((A954&amp;L954&amp;M954)&lt;&gt;(Special[[#This Row],[No]]&amp;L955&amp;M955),1,IF(Special[[#This Row],[追加属性]]="",1,0))</f>
        <v>1</v>
      </c>
    </row>
    <row r="956" spans="1:29" x14ac:dyDescent="0.25">
      <c r="A956">
        <f>VLOOKUP(Special[[#This Row],[No用]],SetNo[[No.用]:[vlookup 用]],2,FALSE)</f>
        <v>400</v>
      </c>
      <c r="B956">
        <f>IF(ROW()=2,1,IF(A955&lt;&gt;Special[[#This Row],[No]],1,IF(Special[[#This Row],[枝番用]]=0,B955,B955+1)))</f>
        <v>2</v>
      </c>
      <c r="C956">
        <f>IF(ROW()=2,1,IF(Special[[#This Row],[枝番用]]=1,1,C955+1))</f>
        <v>1</v>
      </c>
      <c r="D956" s="1" t="s">
        <v>814</v>
      </c>
      <c r="E956" s="1" t="s">
        <v>514</v>
      </c>
      <c r="F956" s="1" t="s">
        <v>24</v>
      </c>
      <c r="G956" s="1" t="s">
        <v>25</v>
      </c>
      <c r="H956" s="1" t="s">
        <v>158</v>
      </c>
      <c r="I956" s="1" t="s">
        <v>71</v>
      </c>
      <c r="J956">
        <v>1</v>
      </c>
      <c r="K956" t="s">
        <v>248</v>
      </c>
      <c r="L956" s="1" t="s">
        <v>591</v>
      </c>
      <c r="M956" s="1" t="s">
        <v>224</v>
      </c>
      <c r="N956">
        <v>48</v>
      </c>
      <c r="O956">
        <v>0</v>
      </c>
      <c r="P956">
        <v>58</v>
      </c>
      <c r="Q956">
        <v>0</v>
      </c>
      <c r="S956">
        <v>3.35</v>
      </c>
      <c r="T956">
        <v>33.729999999999997</v>
      </c>
      <c r="U956">
        <v>5</v>
      </c>
      <c r="V956">
        <v>50.08</v>
      </c>
      <c r="W956" t="s">
        <v>863</v>
      </c>
      <c r="X956">
        <v>1</v>
      </c>
      <c r="AA956" s="1" t="s">
        <v>1472</v>
      </c>
      <c r="AB956" t="str">
        <f>Special[[#This Row],[服装]]&amp;Special[[#This Row],[名前]]&amp;Special[[#This Row],[レアリティ]]</f>
        <v>新年2佐久早聖臣ICONIC</v>
      </c>
      <c r="AC956">
        <f>IF((A955&amp;L955&amp;M955)&lt;&gt;(Special[[#This Row],[No]]&amp;L956&amp;M956),1,IF(Special[[#This Row],[追加属性]]="",1,0))</f>
        <v>1</v>
      </c>
    </row>
    <row r="957" spans="1:29" x14ac:dyDescent="0.25">
      <c r="A957">
        <f>VLOOKUP(Special[[#This Row],[No用]],SetNo[[No.用]:[vlookup 用]],2,FALSE)</f>
        <v>401</v>
      </c>
      <c r="B957">
        <f>IF(ROW()=2,1,IF(A956&lt;&gt;Special[[#This Row],[No]],1,IF(Special[[#This Row],[枝番用]]=0,B956,B956+1)))</f>
        <v>1</v>
      </c>
      <c r="C957">
        <f>IF(ROW()=2,1,IF(Special[[#This Row],[枝番用]]=1,1,C956+1))</f>
        <v>1</v>
      </c>
      <c r="D957" s="1" t="s">
        <v>1446</v>
      </c>
      <c r="E957" s="1" t="s">
        <v>131</v>
      </c>
      <c r="F957" s="1" t="s">
        <v>77</v>
      </c>
      <c r="G957" s="1" t="s">
        <v>78</v>
      </c>
      <c r="H957" s="1" t="s">
        <v>135</v>
      </c>
      <c r="I957" s="1" t="s">
        <v>71</v>
      </c>
      <c r="J957" s="1">
        <v>0</v>
      </c>
      <c r="K957" t="s">
        <v>248</v>
      </c>
      <c r="L957" s="1" t="s">
        <v>191</v>
      </c>
      <c r="M957" s="1" t="s">
        <v>162</v>
      </c>
      <c r="N957">
        <v>13</v>
      </c>
      <c r="O957">
        <v>0</v>
      </c>
      <c r="P957">
        <v>0</v>
      </c>
      <c r="Q957">
        <v>0</v>
      </c>
      <c r="W957" t="s">
        <v>1010</v>
      </c>
      <c r="X957">
        <v>0</v>
      </c>
      <c r="AB957" t="str">
        <f>Special[[#This Row],[服装]]&amp;Special[[#This Row],[名前]]&amp;Special[[#This Row],[レアリティ]]</f>
        <v>和装体験佐久早聖臣ICONIC</v>
      </c>
      <c r="AC957">
        <f>IF((A956&amp;L956&amp;M956)&lt;&gt;(Special[[#This Row],[No]]&amp;L957&amp;M957),1,IF(Special[[#This Row],[追加属性]]="",1,0))</f>
        <v>1</v>
      </c>
    </row>
    <row r="958" spans="1:29" x14ac:dyDescent="0.25">
      <c r="A958">
        <f>VLOOKUP(Special[[#This Row],[No用]],SetNo[[No.用]:[vlookup 用]],2,FALSE)</f>
        <v>401</v>
      </c>
      <c r="B958">
        <f>IF(ROW()=2,1,IF(A957&lt;&gt;Special[[#This Row],[No]],1,IF(Special[[#This Row],[枝番用]]=0,B957,B957+1)))</f>
        <v>2</v>
      </c>
      <c r="C958">
        <f>IF(ROW()=2,1,IF(Special[[#This Row],[枝番用]]=1,1,C957+1))</f>
        <v>1</v>
      </c>
      <c r="D958" s="1" t="s">
        <v>1446</v>
      </c>
      <c r="E958" s="1" t="s">
        <v>131</v>
      </c>
      <c r="F958" s="1" t="s">
        <v>77</v>
      </c>
      <c r="G958" s="1" t="s">
        <v>78</v>
      </c>
      <c r="H958" s="1" t="s">
        <v>135</v>
      </c>
      <c r="I958" s="1" t="s">
        <v>71</v>
      </c>
      <c r="J958">
        <v>1</v>
      </c>
      <c r="K958" t="s">
        <v>248</v>
      </c>
      <c r="L958" s="1" t="s">
        <v>180</v>
      </c>
      <c r="M958" s="1" t="s">
        <v>178</v>
      </c>
      <c r="N958">
        <v>16</v>
      </c>
      <c r="O958">
        <v>0</v>
      </c>
      <c r="P958">
        <v>0</v>
      </c>
      <c r="Q958">
        <v>0</v>
      </c>
      <c r="S958">
        <v>3.35</v>
      </c>
      <c r="T958">
        <v>20.010000000000002</v>
      </c>
      <c r="U958">
        <v>0</v>
      </c>
      <c r="V958">
        <v>0</v>
      </c>
      <c r="W958" s="1" t="s">
        <v>918</v>
      </c>
      <c r="X958">
        <v>1</v>
      </c>
      <c r="AB958" t="str">
        <f>Special[[#This Row],[服装]]&amp;Special[[#This Row],[名前]]&amp;Special[[#This Row],[レアリティ]]</f>
        <v>和装体験佐久早聖臣ICONIC</v>
      </c>
      <c r="AC958">
        <f>IF((A957&amp;L957&amp;M957)&lt;&gt;(Special[[#This Row],[No]]&amp;L958&amp;M958),1,IF(Special[[#This Row],[追加属性]]="",1,0))</f>
        <v>1</v>
      </c>
    </row>
    <row r="959" spans="1:29" x14ac:dyDescent="0.25">
      <c r="A959">
        <f>VLOOKUP(Special[[#This Row],[No用]],SetNo[[No.用]:[vlookup 用]],2,FALSE)</f>
        <v>402</v>
      </c>
      <c r="B959">
        <f>IF(ROW()=2,1,IF(A958&lt;&gt;Special[[#This Row],[No]],1,IF(Special[[#This Row],[枝番用]]=0,B958,B958+1)))</f>
        <v>1</v>
      </c>
      <c r="C959">
        <f>IF(ROW()=2,1,IF(Special[[#This Row],[枝番用]]=1,1,C958+1))</f>
        <v>1</v>
      </c>
      <c r="D959" t="s">
        <v>108</v>
      </c>
      <c r="E959" t="s">
        <v>132</v>
      </c>
      <c r="F959" t="s">
        <v>77</v>
      </c>
      <c r="G959" t="s">
        <v>80</v>
      </c>
      <c r="H959" t="s">
        <v>135</v>
      </c>
      <c r="I959" t="s">
        <v>71</v>
      </c>
      <c r="J959">
        <v>1</v>
      </c>
      <c r="K959" t="s">
        <v>380</v>
      </c>
      <c r="L959" s="1" t="s">
        <v>258</v>
      </c>
      <c r="M959" s="1" t="s">
        <v>173</v>
      </c>
      <c r="N959">
        <v>32</v>
      </c>
      <c r="O959">
        <v>0</v>
      </c>
      <c r="P959">
        <v>0</v>
      </c>
      <c r="Q959">
        <v>0</v>
      </c>
      <c r="S959">
        <v>15</v>
      </c>
      <c r="T959">
        <v>59.1</v>
      </c>
      <c r="U959">
        <v>0</v>
      </c>
      <c r="V959">
        <v>0</v>
      </c>
      <c r="W959" t="s">
        <v>1012</v>
      </c>
      <c r="X959">
        <v>0</v>
      </c>
      <c r="AB959" t="str">
        <f>Special[[#This Row],[服装]]&amp;Special[[#This Row],[名前]]&amp;Special[[#This Row],[レアリティ]]</f>
        <v>ユニフォーム小森元也ICONIC</v>
      </c>
      <c r="AC959">
        <f>IF((A956&amp;L956&amp;M956)&lt;&gt;(Special[[#This Row],[No]]&amp;L959&amp;M959),1,IF(Special[[#This Row],[追加属性]]="",1,0))</f>
        <v>1</v>
      </c>
    </row>
    <row r="960" spans="1:29" x14ac:dyDescent="0.25">
      <c r="A960">
        <f>VLOOKUP(Special[[#This Row],[No用]],SetNo[[No.用]:[vlookup 用]],2,FALSE)</f>
        <v>402</v>
      </c>
      <c r="B960">
        <f>IF(ROW()=2,1,IF(A959&lt;&gt;Special[[#This Row],[No]],1,IF(Special[[#This Row],[枝番用]]=0,B959,B959+1)))</f>
        <v>2</v>
      </c>
      <c r="C960">
        <f>IF(ROW()=2,1,IF(Special[[#This Row],[枝番用]]=1,1,C959+1))</f>
        <v>1</v>
      </c>
      <c r="D960" t="s">
        <v>108</v>
      </c>
      <c r="E960" t="s">
        <v>132</v>
      </c>
      <c r="F960" t="s">
        <v>77</v>
      </c>
      <c r="G960" t="s">
        <v>80</v>
      </c>
      <c r="H960" t="s">
        <v>135</v>
      </c>
      <c r="I960" t="s">
        <v>71</v>
      </c>
      <c r="J960">
        <v>1</v>
      </c>
      <c r="K960" t="s">
        <v>380</v>
      </c>
      <c r="L960" s="1" t="s">
        <v>195</v>
      </c>
      <c r="M960" s="1" t="s">
        <v>224</v>
      </c>
      <c r="N960">
        <v>47</v>
      </c>
      <c r="O960">
        <v>0</v>
      </c>
      <c r="P960">
        <v>57</v>
      </c>
      <c r="Q960">
        <v>0</v>
      </c>
      <c r="S960">
        <v>70</v>
      </c>
      <c r="T960">
        <v>84.7</v>
      </c>
      <c r="U960">
        <v>80</v>
      </c>
      <c r="V960">
        <v>94.7</v>
      </c>
      <c r="W960" t="s">
        <v>1106</v>
      </c>
      <c r="X960">
        <v>1</v>
      </c>
      <c r="Z960" s="1" t="s">
        <v>1025</v>
      </c>
      <c r="AA960" t="s">
        <v>1108</v>
      </c>
      <c r="AB960" t="str">
        <f>Special[[#This Row],[服装]]&amp;Special[[#This Row],[名前]]&amp;Special[[#This Row],[レアリティ]]</f>
        <v>ユニフォーム小森元也ICONIC</v>
      </c>
      <c r="AC960">
        <f>IF((A959&amp;L959&amp;M959)&lt;&gt;(Special[[#This Row],[No]]&amp;L960&amp;M960),1,IF(Special[[#This Row],[追加属性]]="",1,0))</f>
        <v>1</v>
      </c>
    </row>
    <row r="961" spans="1:29" x14ac:dyDescent="0.25">
      <c r="A961">
        <f>VLOOKUP(Special[[#This Row],[No用]],SetNo[[No.用]:[vlookup 用]],2,FALSE)</f>
        <v>402</v>
      </c>
      <c r="B961">
        <f>IF(ROW()=2,1,IF(A960&lt;&gt;Special[[#This Row],[No]],1,IF(Special[[#This Row],[枝番用]]=0,B960,B960+1)))</f>
        <v>2</v>
      </c>
      <c r="C961">
        <f>IF(ROW()=2,1,IF(Special[[#This Row],[枝番用]]=1,1,C960+1))</f>
        <v>2</v>
      </c>
      <c r="D961" t="s">
        <v>108</v>
      </c>
      <c r="E961" t="s">
        <v>132</v>
      </c>
      <c r="F961" t="s">
        <v>77</v>
      </c>
      <c r="G961" t="s">
        <v>80</v>
      </c>
      <c r="H961" t="s">
        <v>135</v>
      </c>
      <c r="I961" t="s">
        <v>71</v>
      </c>
      <c r="J961">
        <v>1</v>
      </c>
      <c r="K961" t="s">
        <v>380</v>
      </c>
      <c r="L961" s="1" t="s">
        <v>195</v>
      </c>
      <c r="M961" s="1" t="s">
        <v>224</v>
      </c>
      <c r="N961">
        <v>47</v>
      </c>
      <c r="O961">
        <v>0</v>
      </c>
      <c r="P961">
        <v>57</v>
      </c>
      <c r="Q961">
        <v>0</v>
      </c>
      <c r="R961" t="s">
        <v>1098</v>
      </c>
      <c r="S961">
        <v>16.8</v>
      </c>
      <c r="T961">
        <v>58.94</v>
      </c>
      <c r="U961">
        <v>20</v>
      </c>
      <c r="V961">
        <v>69.98</v>
      </c>
      <c r="W961" t="s">
        <v>916</v>
      </c>
      <c r="X961">
        <v>1</v>
      </c>
      <c r="Z961" s="1" t="s">
        <v>1025</v>
      </c>
      <c r="AA961" t="s">
        <v>1108</v>
      </c>
      <c r="AB961" t="str">
        <f>Special[[#This Row],[服装]]&amp;Special[[#This Row],[名前]]&amp;Special[[#This Row],[レアリティ]]</f>
        <v>ユニフォーム小森元也ICONIC</v>
      </c>
      <c r="AC961">
        <f>IF((A960&amp;L960&amp;M960)&lt;&gt;(Special[[#This Row],[No]]&amp;L961&amp;M961),1,IF(Special[[#This Row],[追加属性]]="",1,0))</f>
        <v>0</v>
      </c>
    </row>
    <row r="962" spans="1:29" x14ac:dyDescent="0.25">
      <c r="A962">
        <f>VLOOKUP(Special[[#This Row],[No用]],SetNo[[No.用]:[vlookup 用]],2,FALSE)</f>
        <v>403</v>
      </c>
      <c r="B962">
        <f>IF(ROW()=2,1,IF(A961&lt;&gt;Special[[#This Row],[No]],1,IF(Special[[#This Row],[枝番用]]=0,B961,B961+1)))</f>
        <v>1</v>
      </c>
      <c r="C962">
        <f>IF(ROW()=2,1,IF(Special[[#This Row],[枝番用]]=1,1,C961+1))</f>
        <v>1</v>
      </c>
      <c r="D962" s="1" t="s">
        <v>677</v>
      </c>
      <c r="E962" s="1" t="s">
        <v>132</v>
      </c>
      <c r="F962" s="1" t="s">
        <v>73</v>
      </c>
      <c r="G962" s="1" t="s">
        <v>80</v>
      </c>
      <c r="H962" s="1" t="s">
        <v>135</v>
      </c>
      <c r="I962" s="1" t="s">
        <v>71</v>
      </c>
      <c r="J962">
        <v>1</v>
      </c>
      <c r="K962" t="s">
        <v>380</v>
      </c>
      <c r="L962" s="1" t="s">
        <v>258</v>
      </c>
      <c r="M962" s="1" t="s">
        <v>173</v>
      </c>
      <c r="N962">
        <v>32</v>
      </c>
      <c r="O962">
        <v>0</v>
      </c>
      <c r="P962">
        <v>0</v>
      </c>
      <c r="Q962">
        <v>0</v>
      </c>
      <c r="S962">
        <v>15</v>
      </c>
      <c r="T962">
        <v>59.1</v>
      </c>
      <c r="U962">
        <v>0</v>
      </c>
      <c r="V962">
        <v>0</v>
      </c>
      <c r="W962" t="s">
        <v>1012</v>
      </c>
      <c r="X962">
        <v>0</v>
      </c>
      <c r="AB962" t="str">
        <f>Special[[#This Row],[服装]]&amp;Special[[#This Row],[名前]]&amp;Special[[#This Row],[レアリティ]]</f>
        <v>キャンプ小森元也ICONIC</v>
      </c>
      <c r="AC962">
        <f>IF((A961&amp;L961&amp;M961)&lt;&gt;(Special[[#This Row],[No]]&amp;L962&amp;M962),1,IF(Special[[#This Row],[追加属性]]="",1,0))</f>
        <v>1</v>
      </c>
    </row>
    <row r="963" spans="1:29" x14ac:dyDescent="0.25">
      <c r="A963">
        <f>VLOOKUP(Special[[#This Row],[No用]],SetNo[[No.用]:[vlookup 用]],2,FALSE)</f>
        <v>403</v>
      </c>
      <c r="B963">
        <f>IF(ROW()=2,1,IF(A962&lt;&gt;Special[[#This Row],[No]],1,IF(Special[[#This Row],[枝番用]]=0,B962,B962+1)))</f>
        <v>2</v>
      </c>
      <c r="C963">
        <f>IF(ROW()=2,1,IF(Special[[#This Row],[枝番用]]=1,1,C962+1))</f>
        <v>1</v>
      </c>
      <c r="D963" s="1" t="s">
        <v>677</v>
      </c>
      <c r="E963" s="1" t="s">
        <v>132</v>
      </c>
      <c r="F963" s="1" t="s">
        <v>73</v>
      </c>
      <c r="G963" s="1" t="s">
        <v>80</v>
      </c>
      <c r="H963" s="1" t="s">
        <v>135</v>
      </c>
      <c r="I963" s="1" t="s">
        <v>71</v>
      </c>
      <c r="J963">
        <v>1</v>
      </c>
      <c r="K963" t="s">
        <v>380</v>
      </c>
      <c r="L963" s="1" t="s">
        <v>195</v>
      </c>
      <c r="M963" s="1" t="s">
        <v>224</v>
      </c>
      <c r="N963">
        <v>47</v>
      </c>
      <c r="O963">
        <v>0</v>
      </c>
      <c r="P963">
        <v>57</v>
      </c>
      <c r="Q963">
        <v>0</v>
      </c>
      <c r="S963">
        <v>70</v>
      </c>
      <c r="T963">
        <v>84.7</v>
      </c>
      <c r="U963">
        <v>80</v>
      </c>
      <c r="V963">
        <v>94.7</v>
      </c>
      <c r="W963" s="1" t="s">
        <v>1107</v>
      </c>
      <c r="X963">
        <v>1</v>
      </c>
      <c r="Z963" s="1" t="s">
        <v>1025</v>
      </c>
      <c r="AA963" s="1" t="s">
        <v>1109</v>
      </c>
      <c r="AB963" t="str">
        <f>Special[[#This Row],[服装]]&amp;Special[[#This Row],[名前]]&amp;Special[[#This Row],[レアリティ]]</f>
        <v>キャンプ小森元也ICONIC</v>
      </c>
      <c r="AC963">
        <f>IF((A962&amp;L962&amp;M962)&lt;&gt;(Special[[#This Row],[No]]&amp;L963&amp;M963),1,IF(Special[[#This Row],[追加属性]]="",1,0))</f>
        <v>1</v>
      </c>
    </row>
    <row r="964" spans="1:29" x14ac:dyDescent="0.25">
      <c r="A964">
        <f>VLOOKUP(Special[[#This Row],[No用]],SetNo[[No.用]:[vlookup 用]],2,FALSE)</f>
        <v>403</v>
      </c>
      <c r="B964">
        <f>IF(ROW()=2,1,IF(A963&lt;&gt;Special[[#This Row],[No]],1,IF(Special[[#This Row],[枝番用]]=0,B963,B963+1)))</f>
        <v>2</v>
      </c>
      <c r="C964">
        <f>IF(ROW()=2,1,IF(Special[[#This Row],[枝番用]]=1,1,C963+1))</f>
        <v>2</v>
      </c>
      <c r="D964" s="1" t="s">
        <v>677</v>
      </c>
      <c r="E964" s="1" t="s">
        <v>132</v>
      </c>
      <c r="F964" s="1" t="s">
        <v>73</v>
      </c>
      <c r="G964" s="1" t="s">
        <v>80</v>
      </c>
      <c r="H964" s="1" t="s">
        <v>135</v>
      </c>
      <c r="I964" s="1" t="s">
        <v>71</v>
      </c>
      <c r="J964">
        <v>1</v>
      </c>
      <c r="K964" t="s">
        <v>380</v>
      </c>
      <c r="L964" s="1" t="s">
        <v>195</v>
      </c>
      <c r="M964" s="1" t="s">
        <v>224</v>
      </c>
      <c r="N964">
        <v>47</v>
      </c>
      <c r="O964">
        <v>0</v>
      </c>
      <c r="P964">
        <v>57</v>
      </c>
      <c r="Q964">
        <v>0</v>
      </c>
      <c r="R964" s="1" t="s">
        <v>586</v>
      </c>
      <c r="S964">
        <v>16.8</v>
      </c>
      <c r="T964">
        <v>58.94</v>
      </c>
      <c r="U964">
        <v>20</v>
      </c>
      <c r="V964">
        <v>69.98</v>
      </c>
      <c r="W964" s="1" t="s">
        <v>918</v>
      </c>
      <c r="X964">
        <v>1</v>
      </c>
      <c r="Z964" s="1" t="s">
        <v>1025</v>
      </c>
      <c r="AA964" s="1" t="s">
        <v>1109</v>
      </c>
      <c r="AB964" t="str">
        <f>Special[[#This Row],[服装]]&amp;Special[[#This Row],[名前]]&amp;Special[[#This Row],[レアリティ]]</f>
        <v>キャンプ小森元也ICONIC</v>
      </c>
      <c r="AC964">
        <f>IF((A963&amp;L963&amp;M963)&lt;&gt;(Special[[#This Row],[No]]&amp;L964&amp;M964),1,IF(Special[[#This Row],[追加属性]]="",1,0))</f>
        <v>0</v>
      </c>
    </row>
    <row r="965" spans="1:29" x14ac:dyDescent="0.25">
      <c r="A965">
        <f>VLOOKUP(Special[[#This Row],[No用]],SetNo[[No.用]:[vlookup 用]],2,FALSE)</f>
        <v>404</v>
      </c>
      <c r="B965">
        <f>IF(ROW()=2,1,IF(A964&lt;&gt;Special[[#This Row],[No]],1,IF(Special[[#This Row],[枝番用]]=0,B964,B964+1)))</f>
        <v>1</v>
      </c>
      <c r="C965">
        <f>IF(ROW()=2,1,IF(Special[[#This Row],[枝番用]]=1,1,C964+1))</f>
        <v>1</v>
      </c>
      <c r="D965" s="1" t="s">
        <v>1031</v>
      </c>
      <c r="E965" s="1" t="s">
        <v>132</v>
      </c>
      <c r="F965" s="1" t="s">
        <v>90</v>
      </c>
      <c r="G965" s="1" t="s">
        <v>80</v>
      </c>
      <c r="H965" s="1" t="s">
        <v>135</v>
      </c>
      <c r="I965" s="1" t="s">
        <v>71</v>
      </c>
      <c r="J965">
        <v>1</v>
      </c>
      <c r="K965" t="s">
        <v>380</v>
      </c>
      <c r="L965" s="1" t="s">
        <v>258</v>
      </c>
      <c r="M965" s="1" t="s">
        <v>173</v>
      </c>
      <c r="N965">
        <v>32</v>
      </c>
      <c r="O965">
        <v>0</v>
      </c>
      <c r="P965">
        <v>0</v>
      </c>
      <c r="Q965">
        <v>0</v>
      </c>
      <c r="S965">
        <v>15</v>
      </c>
      <c r="T965">
        <v>59.1</v>
      </c>
      <c r="U965">
        <v>0</v>
      </c>
      <c r="V965">
        <v>0</v>
      </c>
      <c r="W965" t="s">
        <v>1012</v>
      </c>
      <c r="X965">
        <v>0</v>
      </c>
      <c r="AB965" t="str">
        <f>Special[[#This Row],[服装]]&amp;Special[[#This Row],[名前]]&amp;Special[[#This Row],[レアリティ]]</f>
        <v>ハロウィン小森元也ICONIC</v>
      </c>
      <c r="AC965">
        <f>IF((A964&amp;L964&amp;M964)&lt;&gt;(Special[[#This Row],[No]]&amp;L965&amp;M965),1,IF(Special[[#This Row],[追加属性]]="",1,0))</f>
        <v>1</v>
      </c>
    </row>
    <row r="966" spans="1:29" x14ac:dyDescent="0.25">
      <c r="A966">
        <f>VLOOKUP(Special[[#This Row],[No用]],SetNo[[No.用]:[vlookup 用]],2,FALSE)</f>
        <v>404</v>
      </c>
      <c r="B966">
        <f>IF(ROW()=2,1,IF(A965&lt;&gt;Special[[#This Row],[No]],1,IF(Special[[#This Row],[枝番用]]=0,B965,B965+1)))</f>
        <v>2</v>
      </c>
      <c r="C966">
        <f>IF(ROW()=2,1,IF(Special[[#This Row],[枝番用]]=1,1,C965+1))</f>
        <v>1</v>
      </c>
      <c r="D966" s="1" t="s">
        <v>1031</v>
      </c>
      <c r="E966" s="1" t="s">
        <v>132</v>
      </c>
      <c r="F966" s="1" t="s">
        <v>90</v>
      </c>
      <c r="G966" s="1" t="s">
        <v>80</v>
      </c>
      <c r="H966" s="1" t="s">
        <v>135</v>
      </c>
      <c r="I966" s="1" t="s">
        <v>71</v>
      </c>
      <c r="J966">
        <v>1</v>
      </c>
      <c r="K966" t="s">
        <v>380</v>
      </c>
      <c r="L966" s="1" t="s">
        <v>195</v>
      </c>
      <c r="M966" s="1" t="s">
        <v>224</v>
      </c>
      <c r="N966">
        <v>47</v>
      </c>
      <c r="O966">
        <v>0</v>
      </c>
      <c r="P966">
        <v>57</v>
      </c>
      <c r="Q966">
        <v>0</v>
      </c>
      <c r="S966">
        <v>70</v>
      </c>
      <c r="T966">
        <v>84.7</v>
      </c>
      <c r="U966">
        <v>80</v>
      </c>
      <c r="V966">
        <v>94.7</v>
      </c>
      <c r="W966" s="1" t="s">
        <v>1107</v>
      </c>
      <c r="X966">
        <v>1</v>
      </c>
      <c r="Z966" s="1" t="s">
        <v>1025</v>
      </c>
      <c r="AA966" s="1" t="s">
        <v>1109</v>
      </c>
      <c r="AB966" t="str">
        <f>Special[[#This Row],[服装]]&amp;Special[[#This Row],[名前]]&amp;Special[[#This Row],[レアリティ]]</f>
        <v>ハロウィン小森元也ICONIC</v>
      </c>
      <c r="AC966">
        <f>IF((A965&amp;L965&amp;M965)&lt;&gt;(Special[[#This Row],[No]]&amp;L966&amp;M966),1,IF(Special[[#This Row],[追加属性]]="",1,0))</f>
        <v>1</v>
      </c>
    </row>
    <row r="967" spans="1:29" x14ac:dyDescent="0.25">
      <c r="A967">
        <f>VLOOKUP(Special[[#This Row],[No用]],SetNo[[No.用]:[vlookup 用]],2,FALSE)</f>
        <v>404</v>
      </c>
      <c r="B967">
        <f>IF(ROW()=2,1,IF(A966&lt;&gt;Special[[#This Row],[No]],1,IF(Special[[#This Row],[枝番用]]=0,B966,B966+1)))</f>
        <v>2</v>
      </c>
      <c r="C967">
        <f>IF(ROW()=2,1,IF(Special[[#This Row],[枝番用]]=1,1,C966+1))</f>
        <v>2</v>
      </c>
      <c r="D967" s="1" t="s">
        <v>1031</v>
      </c>
      <c r="E967" s="1" t="s">
        <v>132</v>
      </c>
      <c r="F967" s="1" t="s">
        <v>90</v>
      </c>
      <c r="G967" s="1" t="s">
        <v>80</v>
      </c>
      <c r="H967" s="1" t="s">
        <v>135</v>
      </c>
      <c r="I967" s="1" t="s">
        <v>71</v>
      </c>
      <c r="J967">
        <v>1</v>
      </c>
      <c r="K967" t="s">
        <v>380</v>
      </c>
      <c r="L967" s="1" t="s">
        <v>195</v>
      </c>
      <c r="M967" s="1" t="s">
        <v>224</v>
      </c>
      <c r="N967">
        <v>47</v>
      </c>
      <c r="O967">
        <v>0</v>
      </c>
      <c r="P967">
        <v>57</v>
      </c>
      <c r="Q967">
        <v>0</v>
      </c>
      <c r="R967" s="1" t="s">
        <v>586</v>
      </c>
      <c r="S967">
        <v>16.8</v>
      </c>
      <c r="T967">
        <v>58.94</v>
      </c>
      <c r="U967">
        <v>20</v>
      </c>
      <c r="V967">
        <v>69.98</v>
      </c>
      <c r="W967" s="1" t="s">
        <v>918</v>
      </c>
      <c r="X967">
        <v>1</v>
      </c>
      <c r="Z967" s="1" t="s">
        <v>1025</v>
      </c>
      <c r="AA967" s="1" t="s">
        <v>1109</v>
      </c>
      <c r="AB967" t="str">
        <f>Special[[#This Row],[服装]]&amp;Special[[#This Row],[名前]]&amp;Special[[#This Row],[レアリティ]]</f>
        <v>ハロウィン小森元也ICONIC</v>
      </c>
      <c r="AC967">
        <f>IF((A966&amp;L966&amp;M966)&lt;&gt;(Special[[#This Row],[No]]&amp;L967&amp;M967),1,IF(Special[[#This Row],[追加属性]]="",1,0))</f>
        <v>0</v>
      </c>
    </row>
    <row r="968" spans="1:29" x14ac:dyDescent="0.25">
      <c r="A968">
        <f>VLOOKUP(Special[[#This Row],[No用]],SetNo[[No.用]:[vlookup 用]],2,FALSE)</f>
        <v>405</v>
      </c>
      <c r="B968">
        <f>IF(ROW()=2,1,IF(A967&lt;&gt;Special[[#This Row],[No]],1,IF(Special[[#This Row],[枝番用]]=0,B967,B967+1)))</f>
        <v>1</v>
      </c>
      <c r="C968">
        <f>IF(ROW()=2,1,IF(Special[[#This Row],[枝番用]]=1,1,C967+1))</f>
        <v>1</v>
      </c>
      <c r="D968" t="s">
        <v>108</v>
      </c>
      <c r="E968" s="1" t="s">
        <v>540</v>
      </c>
      <c r="F968" s="1" t="s">
        <v>90</v>
      </c>
      <c r="G968" s="1" t="s">
        <v>78</v>
      </c>
      <c r="H968" s="1" t="s">
        <v>542</v>
      </c>
      <c r="I968" t="s">
        <v>71</v>
      </c>
      <c r="J968" s="1">
        <v>0</v>
      </c>
      <c r="K968" t="s">
        <v>380</v>
      </c>
      <c r="L968" s="1" t="s">
        <v>191</v>
      </c>
      <c r="M968" s="1" t="s">
        <v>162</v>
      </c>
      <c r="N968">
        <v>13</v>
      </c>
      <c r="O968">
        <v>0</v>
      </c>
      <c r="P968">
        <v>0</v>
      </c>
      <c r="Q968">
        <v>0</v>
      </c>
      <c r="W968" t="s">
        <v>1010</v>
      </c>
      <c r="X968">
        <v>0</v>
      </c>
      <c r="AB968" t="str">
        <f>Special[[#This Row],[服装]]&amp;Special[[#This Row],[名前]]&amp;Special[[#This Row],[レアリティ]]</f>
        <v>ユニフォーム大将優ICONIC</v>
      </c>
      <c r="AC968">
        <f>IF((A967&amp;L967&amp;M967)&lt;&gt;(Special[[#This Row],[No]]&amp;L968&amp;M968),1,IF(Special[[#This Row],[追加属性]]="",1,0))</f>
        <v>1</v>
      </c>
    </row>
    <row r="969" spans="1:29" x14ac:dyDescent="0.25">
      <c r="A969">
        <f>VLOOKUP(Special[[#This Row],[No用]],SetNo[[No.用]:[vlookup 用]],2,FALSE)</f>
        <v>405</v>
      </c>
      <c r="B969">
        <f>IF(ROW()=2,1,IF(A968&lt;&gt;Special[[#This Row],[No]],1,IF(Special[[#This Row],[枝番用]]=0,B968,B968+1)))</f>
        <v>2</v>
      </c>
      <c r="C969">
        <f>IF(ROW()=2,1,IF(Special[[#This Row],[枝番用]]=1,1,C968+1))</f>
        <v>1</v>
      </c>
      <c r="D969" t="s">
        <v>108</v>
      </c>
      <c r="E969" s="1" t="s">
        <v>540</v>
      </c>
      <c r="F969" s="1" t="s">
        <v>90</v>
      </c>
      <c r="G969" s="1" t="s">
        <v>78</v>
      </c>
      <c r="H969" s="1" t="s">
        <v>542</v>
      </c>
      <c r="I969" t="s">
        <v>71</v>
      </c>
      <c r="J969">
        <v>1</v>
      </c>
      <c r="K969" t="s">
        <v>380</v>
      </c>
      <c r="L969" s="1" t="s">
        <v>591</v>
      </c>
      <c r="M969" s="1" t="s">
        <v>224</v>
      </c>
      <c r="N969">
        <v>44</v>
      </c>
      <c r="O969">
        <v>0</v>
      </c>
      <c r="P969">
        <v>54</v>
      </c>
      <c r="Q969">
        <v>0</v>
      </c>
      <c r="S969">
        <v>3.35</v>
      </c>
      <c r="T969">
        <v>33.729999999999997</v>
      </c>
      <c r="U969">
        <v>5</v>
      </c>
      <c r="V969">
        <v>50.08</v>
      </c>
      <c r="W969" t="s">
        <v>863</v>
      </c>
      <c r="X969">
        <v>1</v>
      </c>
      <c r="AB969" t="str">
        <f>Special[[#This Row],[服装]]&amp;Special[[#This Row],[名前]]&amp;Special[[#This Row],[レアリティ]]</f>
        <v>ユニフォーム大将優ICONIC</v>
      </c>
      <c r="AC969">
        <f>IF((A968&amp;L968&amp;M968)&lt;&gt;(Special[[#This Row],[No]]&amp;L969&amp;M969),1,IF(Special[[#This Row],[追加属性]]="",1,0))</f>
        <v>1</v>
      </c>
    </row>
    <row r="970" spans="1:29" x14ac:dyDescent="0.25">
      <c r="A970">
        <f>VLOOKUP(Special[[#This Row],[No用]],SetNo[[No.用]:[vlookup 用]],2,FALSE)</f>
        <v>406</v>
      </c>
      <c r="B970">
        <f>IF(ROW()=2,1,IF(A969&lt;&gt;Special[[#This Row],[No]],1,IF(Special[[#This Row],[枝番用]]=0,B969,B969+1)))</f>
        <v>1</v>
      </c>
      <c r="C970">
        <f>IF(ROW()=2,1,IF(Special[[#This Row],[枝番用]]=1,1,C969+1))</f>
        <v>1</v>
      </c>
      <c r="D970" s="1" t="s">
        <v>589</v>
      </c>
      <c r="E970" s="1" t="s">
        <v>540</v>
      </c>
      <c r="F970" s="1" t="s">
        <v>77</v>
      </c>
      <c r="G970" s="1" t="s">
        <v>78</v>
      </c>
      <c r="H970" s="1" t="s">
        <v>542</v>
      </c>
      <c r="I970" s="1" t="s">
        <v>543</v>
      </c>
      <c r="J970" s="1">
        <v>0</v>
      </c>
      <c r="K970" t="s">
        <v>380</v>
      </c>
      <c r="L970" s="1" t="s">
        <v>191</v>
      </c>
      <c r="M970" s="1" t="s">
        <v>162</v>
      </c>
      <c r="N970">
        <v>14</v>
      </c>
      <c r="O970">
        <v>0</v>
      </c>
      <c r="P970">
        <v>0</v>
      </c>
      <c r="Q970">
        <v>0</v>
      </c>
      <c r="W970" t="s">
        <v>1010</v>
      </c>
      <c r="X970">
        <v>0</v>
      </c>
      <c r="AB970" t="str">
        <f>Special[[#This Row],[服装]]&amp;Special[[#This Row],[名前]]&amp;Special[[#This Row],[レアリティ]]</f>
        <v>新年大将優ICONIC</v>
      </c>
      <c r="AC970">
        <f>IF((A969&amp;L969&amp;M969)&lt;&gt;(Special[[#This Row],[No]]&amp;L970&amp;M970),1,IF(Special[[#This Row],[追加属性]]="",1,0))</f>
        <v>1</v>
      </c>
    </row>
    <row r="971" spans="1:29" x14ac:dyDescent="0.25">
      <c r="A971">
        <f>VLOOKUP(Special[[#This Row],[No用]],SetNo[[No.用]:[vlookup 用]],2,FALSE)</f>
        <v>407</v>
      </c>
      <c r="B971">
        <f>IF(ROW()=2,1,IF(A970&lt;&gt;Special[[#This Row],[No]],1,IF(Special[[#This Row],[枝番用]]=0,B970,B970+1)))</f>
        <v>1</v>
      </c>
      <c r="C971">
        <f>IF(ROW()=2,1,IF(Special[[#This Row],[枝番用]]=1,1,C970+1))</f>
        <v>1</v>
      </c>
      <c r="D971" s="1" t="s">
        <v>729</v>
      </c>
      <c r="E971" s="1" t="s">
        <v>540</v>
      </c>
      <c r="F971" s="1" t="s">
        <v>73</v>
      </c>
      <c r="G971" s="1" t="s">
        <v>78</v>
      </c>
      <c r="H971" s="1" t="s">
        <v>542</v>
      </c>
      <c r="I971" s="1" t="s">
        <v>543</v>
      </c>
      <c r="J971" s="1">
        <v>0</v>
      </c>
      <c r="K971" t="s">
        <v>380</v>
      </c>
      <c r="L971" s="1" t="s">
        <v>191</v>
      </c>
      <c r="M971" s="1" t="s">
        <v>162</v>
      </c>
      <c r="N971">
        <v>14</v>
      </c>
      <c r="O971">
        <v>0</v>
      </c>
      <c r="P971">
        <v>0</v>
      </c>
      <c r="Q971">
        <v>0</v>
      </c>
      <c r="W971" t="s">
        <v>1010</v>
      </c>
      <c r="X971">
        <v>0</v>
      </c>
      <c r="AB971" t="str">
        <f>Special[[#This Row],[服装]]&amp;Special[[#This Row],[名前]]&amp;Special[[#This Row],[レアリティ]]</f>
        <v>カンフー大将優ICONIC</v>
      </c>
      <c r="AC971">
        <f>IF((A970&amp;L970&amp;M970)&lt;&gt;(Special[[#This Row],[No]]&amp;L971&amp;M971),1,IF(Special[[#This Row],[追加属性]]="",1,0))</f>
        <v>1</v>
      </c>
    </row>
    <row r="972" spans="1:29" x14ac:dyDescent="0.25">
      <c r="A972">
        <f>VLOOKUP(Special[[#This Row],[No用]],SetNo[[No.用]:[vlookup 用]],2,FALSE)</f>
        <v>407</v>
      </c>
      <c r="B972">
        <f>IF(ROW()=2,1,IF(A971&lt;&gt;Special[[#This Row],[No]],1,IF(Special[[#This Row],[枝番用]]=0,B971,B971+1)))</f>
        <v>2</v>
      </c>
      <c r="C972">
        <f>IF(ROW()=2,1,IF(Special[[#This Row],[枝番用]]=1,1,C971+1))</f>
        <v>1</v>
      </c>
      <c r="D972" s="1" t="s">
        <v>729</v>
      </c>
      <c r="E972" s="1" t="s">
        <v>540</v>
      </c>
      <c r="F972" s="1" t="s">
        <v>73</v>
      </c>
      <c r="G972" s="1" t="s">
        <v>78</v>
      </c>
      <c r="H972" s="1" t="s">
        <v>542</v>
      </c>
      <c r="I972" s="1" t="s">
        <v>543</v>
      </c>
      <c r="J972">
        <v>1</v>
      </c>
      <c r="K972" t="s">
        <v>380</v>
      </c>
      <c r="L972" s="1" t="s">
        <v>180</v>
      </c>
      <c r="M972" s="1" t="s">
        <v>224</v>
      </c>
      <c r="N972">
        <v>46</v>
      </c>
      <c r="O972">
        <v>0</v>
      </c>
      <c r="P972">
        <v>56</v>
      </c>
      <c r="Q972">
        <v>0</v>
      </c>
      <c r="S972">
        <v>2.5</v>
      </c>
      <c r="T972">
        <v>25.04</v>
      </c>
      <c r="U972">
        <v>4.2</v>
      </c>
      <c r="V972">
        <v>42.42</v>
      </c>
      <c r="W972" s="1" t="s">
        <v>840</v>
      </c>
      <c r="X972">
        <v>1</v>
      </c>
      <c r="AB972" t="str">
        <f>Special[[#This Row],[服装]]&amp;Special[[#This Row],[名前]]&amp;Special[[#This Row],[レアリティ]]</f>
        <v>カンフー大将優ICONIC</v>
      </c>
      <c r="AC972">
        <f>IF((A971&amp;L971&amp;M971)&lt;&gt;(Special[[#This Row],[No]]&amp;L972&amp;M972),1,IF(Special[[#This Row],[追加属性]]="",1,0))</f>
        <v>1</v>
      </c>
    </row>
    <row r="973" spans="1:29" x14ac:dyDescent="0.25">
      <c r="A973">
        <f>VLOOKUP(Special[[#This Row],[No用]],SetNo[[No.用]:[vlookup 用]],2,FALSE)</f>
        <v>408</v>
      </c>
      <c r="B973">
        <f>IF(ROW()=2,1,IF(A972&lt;&gt;Special[[#This Row],[No]],1,IF(Special[[#This Row],[枝番用]]=0,B972,B972+1)))</f>
        <v>1</v>
      </c>
      <c r="C973">
        <f>IF(ROW()=2,1,IF(Special[[#This Row],[枝番用]]=1,1,C972+1))</f>
        <v>1</v>
      </c>
      <c r="D973" s="1" t="s">
        <v>902</v>
      </c>
      <c r="E973" s="1" t="s">
        <v>540</v>
      </c>
      <c r="F973" s="1" t="s">
        <v>90</v>
      </c>
      <c r="G973" s="1" t="s">
        <v>78</v>
      </c>
      <c r="H973" s="1" t="s">
        <v>542</v>
      </c>
      <c r="I973" s="1" t="s">
        <v>543</v>
      </c>
      <c r="J973" s="1">
        <v>0</v>
      </c>
      <c r="K973" t="s">
        <v>380</v>
      </c>
      <c r="L973" s="1" t="s">
        <v>191</v>
      </c>
      <c r="M973" s="1" t="s">
        <v>162</v>
      </c>
      <c r="N973">
        <v>13</v>
      </c>
      <c r="O973">
        <v>0</v>
      </c>
      <c r="P973">
        <v>0</v>
      </c>
      <c r="Q973">
        <v>0</v>
      </c>
      <c r="W973" t="s">
        <v>1010</v>
      </c>
      <c r="X973">
        <v>0</v>
      </c>
      <c r="AB973" t="str">
        <f>Special[[#This Row],[服装]]&amp;Special[[#This Row],[名前]]&amp;Special[[#This Row],[レアリティ]]</f>
        <v>妖大将優ICONIC</v>
      </c>
      <c r="AC973">
        <f>IF((A972&amp;L972&amp;M972)&lt;&gt;(Special[[#This Row],[No]]&amp;L973&amp;M973),1,IF(Special[[#This Row],[追加属性]]="",1,0))</f>
        <v>1</v>
      </c>
    </row>
    <row r="974" spans="1:29" x14ac:dyDescent="0.25">
      <c r="A974">
        <f>VLOOKUP(Special[[#This Row],[No用]],SetNo[[No.用]:[vlookup 用]],2,FALSE)</f>
        <v>408</v>
      </c>
      <c r="B974">
        <f>IF(ROW()=2,1,IF(A973&lt;&gt;Special[[#This Row],[No]],1,IF(Special[[#This Row],[枝番用]]=0,B973,B973+1)))</f>
        <v>2</v>
      </c>
      <c r="C974">
        <f>IF(ROW()=2,1,IF(Special[[#This Row],[枝番用]]=1,1,C973+1))</f>
        <v>1</v>
      </c>
      <c r="D974" s="1" t="s">
        <v>902</v>
      </c>
      <c r="E974" s="1" t="s">
        <v>540</v>
      </c>
      <c r="F974" s="1" t="s">
        <v>90</v>
      </c>
      <c r="G974" s="1" t="s">
        <v>78</v>
      </c>
      <c r="H974" s="1" t="s">
        <v>542</v>
      </c>
      <c r="I974" s="1" t="s">
        <v>543</v>
      </c>
      <c r="J974">
        <v>1</v>
      </c>
      <c r="K974" t="s">
        <v>380</v>
      </c>
      <c r="L974" s="1" t="s">
        <v>841</v>
      </c>
      <c r="M974" s="1" t="s">
        <v>224</v>
      </c>
      <c r="N974">
        <v>46</v>
      </c>
      <c r="O974">
        <v>0</v>
      </c>
      <c r="P974">
        <v>56</v>
      </c>
      <c r="Q974">
        <v>0</v>
      </c>
      <c r="S974">
        <v>4.2</v>
      </c>
      <c r="T974">
        <v>25.76</v>
      </c>
      <c r="U974">
        <v>5.8</v>
      </c>
      <c r="V974">
        <v>35.200000000000003</v>
      </c>
      <c r="W974" s="1" t="s">
        <v>921</v>
      </c>
      <c r="X974">
        <v>2</v>
      </c>
      <c r="Z974" s="1" t="s">
        <v>956</v>
      </c>
      <c r="AA974" s="1"/>
      <c r="AB974" t="str">
        <f>Special[[#This Row],[服装]]&amp;Special[[#This Row],[名前]]&amp;Special[[#This Row],[レアリティ]]</f>
        <v>妖大将優ICONIC</v>
      </c>
      <c r="AC974">
        <f>IF((A973&amp;L973&amp;M973)&lt;&gt;(Special[[#This Row],[No]]&amp;L974&amp;M974),1,IF(Special[[#This Row],[追加属性]]="",1,0))</f>
        <v>1</v>
      </c>
    </row>
    <row r="975" spans="1:29" x14ac:dyDescent="0.25">
      <c r="A975">
        <f>VLOOKUP(Special[[#This Row],[No用]],SetNo[[No.用]:[vlookup 用]],2,FALSE)</f>
        <v>409</v>
      </c>
      <c r="B975">
        <f>IF(ROW()=2,1,IF(A974&lt;&gt;Special[[#This Row],[No]],1,IF(Special[[#This Row],[枝番用]]=0,B974,B974+1)))</f>
        <v>1</v>
      </c>
      <c r="C975">
        <f>IF(ROW()=2,1,IF(Special[[#This Row],[枝番用]]=1,1,C974+1))</f>
        <v>1</v>
      </c>
      <c r="D975" s="1" t="s">
        <v>1719</v>
      </c>
      <c r="E975" s="1" t="s">
        <v>540</v>
      </c>
      <c r="F975" s="1" t="s">
        <v>77</v>
      </c>
      <c r="G975" s="1" t="s">
        <v>78</v>
      </c>
      <c r="H975" s="1" t="s">
        <v>542</v>
      </c>
      <c r="I975" s="1" t="s">
        <v>543</v>
      </c>
      <c r="J975" s="1">
        <v>0</v>
      </c>
      <c r="K975" t="s">
        <v>380</v>
      </c>
      <c r="L975" s="1" t="s">
        <v>191</v>
      </c>
      <c r="M975" s="1" t="s">
        <v>162</v>
      </c>
      <c r="N975">
        <v>14</v>
      </c>
      <c r="O975">
        <v>0</v>
      </c>
      <c r="P975">
        <v>0</v>
      </c>
      <c r="Q975">
        <v>0</v>
      </c>
      <c r="W975" t="s">
        <v>1010</v>
      </c>
      <c r="X975">
        <v>0</v>
      </c>
      <c r="Z975" s="1"/>
      <c r="AA975" s="1"/>
      <c r="AB975" t="str">
        <f>Special[[#This Row],[服装]]&amp;Special[[#This Row],[名前]]&amp;Special[[#This Row],[レアリティ]]</f>
        <v>梅雨2大将優ICONIC</v>
      </c>
      <c r="AC975">
        <f>IF((A974&amp;L974&amp;M974)&lt;&gt;(Special[[#This Row],[No]]&amp;L975&amp;M975),1,IF(Special[[#This Row],[追加属性]]="",1,0))</f>
        <v>1</v>
      </c>
    </row>
    <row r="976" spans="1:29" x14ac:dyDescent="0.25">
      <c r="A976">
        <f>VLOOKUP(Special[[#This Row],[No用]],SetNo[[No.用]:[vlookup 用]],2,FALSE)</f>
        <v>409</v>
      </c>
      <c r="B976">
        <f>IF(ROW()=2,1,IF(A975&lt;&gt;Special[[#This Row],[No]],1,IF(Special[[#This Row],[枝番用]]=0,B975,B975+1)))</f>
        <v>2</v>
      </c>
      <c r="C976">
        <f>IF(ROW()=2,1,IF(Special[[#This Row],[枝番用]]=1,1,C975+1))</f>
        <v>1</v>
      </c>
      <c r="D976" s="1" t="s">
        <v>1719</v>
      </c>
      <c r="E976" s="1" t="s">
        <v>540</v>
      </c>
      <c r="F976" s="1" t="s">
        <v>77</v>
      </c>
      <c r="G976" s="1" t="s">
        <v>78</v>
      </c>
      <c r="H976" s="1" t="s">
        <v>542</v>
      </c>
      <c r="I976" s="1" t="s">
        <v>543</v>
      </c>
      <c r="J976">
        <v>1</v>
      </c>
      <c r="K976" t="s">
        <v>380</v>
      </c>
      <c r="L976" s="1" t="s">
        <v>955</v>
      </c>
      <c r="M976" s="1" t="s">
        <v>178</v>
      </c>
      <c r="N976">
        <v>14</v>
      </c>
      <c r="O976">
        <v>0</v>
      </c>
      <c r="P976">
        <v>0</v>
      </c>
      <c r="Q976">
        <v>0</v>
      </c>
      <c r="S976">
        <v>9.26</v>
      </c>
      <c r="T976">
        <v>56.3</v>
      </c>
      <c r="U976">
        <v>0</v>
      </c>
      <c r="V976">
        <v>0</v>
      </c>
      <c r="W976" s="1" t="s">
        <v>843</v>
      </c>
      <c r="X976">
        <v>1</v>
      </c>
      <c r="Z976" s="1"/>
      <c r="AA976" s="1"/>
      <c r="AB976" t="str">
        <f>Special[[#This Row],[服装]]&amp;Special[[#This Row],[名前]]&amp;Special[[#This Row],[レアリティ]]</f>
        <v>梅雨2大将優ICONIC</v>
      </c>
      <c r="AC976">
        <f>IF((A975&amp;L975&amp;M975)&lt;&gt;(Special[[#This Row],[No]]&amp;L976&amp;M976),1,IF(Special[[#This Row],[追加属性]]="",1,0))</f>
        <v>1</v>
      </c>
    </row>
    <row r="977" spans="1:29" x14ac:dyDescent="0.25">
      <c r="A977">
        <f>VLOOKUP(Special[[#This Row],[No用]],SetNo[[No.用]:[vlookup 用]],2,FALSE)</f>
        <v>409</v>
      </c>
      <c r="B977">
        <f>IF(ROW()=2,1,IF(A976&lt;&gt;Special[[#This Row],[No]],1,IF(Special[[#This Row],[枝番用]]=0,B976,B976+1)))</f>
        <v>3</v>
      </c>
      <c r="C977">
        <f>IF(ROW()=2,1,IF(Special[[#This Row],[枝番用]]=1,1,C976+1))</f>
        <v>1</v>
      </c>
      <c r="D977" s="1" t="s">
        <v>1719</v>
      </c>
      <c r="E977" s="1" t="s">
        <v>540</v>
      </c>
      <c r="F977" s="1" t="s">
        <v>77</v>
      </c>
      <c r="G977" s="1" t="s">
        <v>78</v>
      </c>
      <c r="H977" s="1" t="s">
        <v>542</v>
      </c>
      <c r="I977" s="1" t="s">
        <v>543</v>
      </c>
      <c r="J977">
        <v>1</v>
      </c>
      <c r="K977" t="s">
        <v>380</v>
      </c>
      <c r="L977" s="1" t="s">
        <v>180</v>
      </c>
      <c r="M977" s="1" t="s">
        <v>224</v>
      </c>
      <c r="N977">
        <v>46</v>
      </c>
      <c r="O977">
        <v>0</v>
      </c>
      <c r="P977">
        <v>56</v>
      </c>
      <c r="Q977">
        <v>0</v>
      </c>
      <c r="S977">
        <v>2.5</v>
      </c>
      <c r="T977">
        <v>25.04</v>
      </c>
      <c r="U977">
        <v>4.2</v>
      </c>
      <c r="V977">
        <v>42.42</v>
      </c>
      <c r="W977" s="1" t="s">
        <v>840</v>
      </c>
      <c r="X977">
        <v>1</v>
      </c>
      <c r="Z977" s="1"/>
      <c r="AA977" s="1" t="s">
        <v>1726</v>
      </c>
      <c r="AB977" t="str">
        <f>Special[[#This Row],[服装]]&amp;Special[[#This Row],[名前]]&amp;Special[[#This Row],[レアリティ]]</f>
        <v>梅雨2大将優ICONIC</v>
      </c>
      <c r="AC977">
        <f>IF((A976&amp;L976&amp;M976)&lt;&gt;(Special[[#This Row],[No]]&amp;L977&amp;M977),1,IF(Special[[#This Row],[追加属性]]="",1,0))</f>
        <v>1</v>
      </c>
    </row>
    <row r="978" spans="1:29" x14ac:dyDescent="0.25">
      <c r="A978">
        <f>VLOOKUP(Special[[#This Row],[No用]],SetNo[[No.用]:[vlookup 用]],2,FALSE)</f>
        <v>409</v>
      </c>
      <c r="B978">
        <f>IF(ROW()=2,1,IF(A977&lt;&gt;Special[[#This Row],[No]],1,IF(Special[[#This Row],[枝番用]]=0,B977,B977+1)))</f>
        <v>4</v>
      </c>
      <c r="C978">
        <f>IF(ROW()=2,1,IF(Special[[#This Row],[枝番用]]=1,1,C977+1))</f>
        <v>1</v>
      </c>
      <c r="D978" s="1" t="s">
        <v>1719</v>
      </c>
      <c r="E978" s="1" t="s">
        <v>540</v>
      </c>
      <c r="F978" s="1" t="s">
        <v>77</v>
      </c>
      <c r="G978" s="1" t="s">
        <v>78</v>
      </c>
      <c r="H978" s="1" t="s">
        <v>542</v>
      </c>
      <c r="I978" s="1" t="s">
        <v>543</v>
      </c>
      <c r="J978">
        <v>1</v>
      </c>
      <c r="K978" t="s">
        <v>380</v>
      </c>
      <c r="L978" s="1" t="s">
        <v>1508</v>
      </c>
      <c r="M978" s="1" t="s">
        <v>224</v>
      </c>
      <c r="N978">
        <v>46</v>
      </c>
      <c r="O978">
        <v>0</v>
      </c>
      <c r="P978">
        <v>56</v>
      </c>
      <c r="Q978">
        <v>0</v>
      </c>
      <c r="S978">
        <v>4.2</v>
      </c>
      <c r="T978">
        <v>25.76</v>
      </c>
      <c r="U978">
        <v>5.8</v>
      </c>
      <c r="V978">
        <v>35.200000000000003</v>
      </c>
      <c r="W978" s="1" t="s">
        <v>851</v>
      </c>
      <c r="X978">
        <v>1</v>
      </c>
      <c r="Z978" s="1"/>
      <c r="AA978" s="1" t="s">
        <v>1727</v>
      </c>
      <c r="AB978" t="str">
        <f>Special[[#This Row],[服装]]&amp;Special[[#This Row],[名前]]&amp;Special[[#This Row],[レアリティ]]</f>
        <v>梅雨2大将優ICONIC</v>
      </c>
      <c r="AC978">
        <f>IF((A977&amp;L977&amp;M977)&lt;&gt;(Special[[#This Row],[No]]&amp;L978&amp;M978),1,IF(Special[[#This Row],[追加属性]]="",1,0))</f>
        <v>1</v>
      </c>
    </row>
    <row r="979" spans="1:29" x14ac:dyDescent="0.25">
      <c r="A979">
        <f>VLOOKUP(Special[[#This Row],[No用]],SetNo[[No.用]:[vlookup 用]],2,FALSE)</f>
        <v>409</v>
      </c>
      <c r="B979">
        <f>IF(ROW()=2,1,IF(A978&lt;&gt;Special[[#This Row],[No]],1,IF(Special[[#This Row],[枝番用]]=0,B978,B978+1)))</f>
        <v>4</v>
      </c>
      <c r="C979">
        <f>IF(ROW()=2,1,IF(Special[[#This Row],[枝番用]]=1,1,C978+1))</f>
        <v>2</v>
      </c>
      <c r="D979" s="1" t="s">
        <v>1719</v>
      </c>
      <c r="E979" s="1" t="s">
        <v>540</v>
      </c>
      <c r="F979" s="1" t="s">
        <v>77</v>
      </c>
      <c r="G979" s="1" t="s">
        <v>78</v>
      </c>
      <c r="H979" s="1" t="s">
        <v>542</v>
      </c>
      <c r="I979" s="1" t="s">
        <v>543</v>
      </c>
      <c r="J979">
        <v>1</v>
      </c>
      <c r="K979" t="s">
        <v>380</v>
      </c>
      <c r="L979" s="1" t="s">
        <v>1508</v>
      </c>
      <c r="M979" s="1" t="s">
        <v>224</v>
      </c>
      <c r="N979">
        <v>46</v>
      </c>
      <c r="O979">
        <v>0</v>
      </c>
      <c r="P979">
        <v>56</v>
      </c>
      <c r="Q979">
        <v>0</v>
      </c>
      <c r="R979" s="1" t="s">
        <v>542</v>
      </c>
      <c r="S979">
        <v>9.1999999999999993</v>
      </c>
      <c r="T979">
        <v>30.76</v>
      </c>
      <c r="U979">
        <v>10.8</v>
      </c>
      <c r="V979">
        <v>40.200000000000003</v>
      </c>
      <c r="W979" s="1" t="s">
        <v>851</v>
      </c>
      <c r="X979">
        <v>2</v>
      </c>
      <c r="Z979" s="1"/>
      <c r="AA979" s="1" t="s">
        <v>1727</v>
      </c>
      <c r="AB979" t="str">
        <f>Special[[#This Row],[服装]]&amp;Special[[#This Row],[名前]]&amp;Special[[#This Row],[レアリティ]]</f>
        <v>梅雨2大将優ICONIC</v>
      </c>
      <c r="AC979">
        <f>IF((A978&amp;L978&amp;M978)&lt;&gt;(Special[[#This Row],[No]]&amp;L979&amp;M979),1,IF(Special[[#This Row],[追加属性]]="",1,0))</f>
        <v>0</v>
      </c>
    </row>
    <row r="980" spans="1:29" x14ac:dyDescent="0.25">
      <c r="A980">
        <f>VLOOKUP(Special[[#This Row],[No用]],SetNo[[No.用]:[vlookup 用]],2,FALSE)</f>
        <v>410</v>
      </c>
      <c r="B980">
        <f>IF(ROW()=2,1,IF(A979&lt;&gt;Special[[#This Row],[No]],1,IF(Special[[#This Row],[枝番用]]=0,B979,B979+1)))</f>
        <v>1</v>
      </c>
      <c r="C980">
        <f>IF(ROW()=2,1,IF(Special[[#This Row],[枝番用]]=1,1,C979+1))</f>
        <v>1</v>
      </c>
      <c r="D980" t="s">
        <v>108</v>
      </c>
      <c r="E980" s="1" t="s">
        <v>545</v>
      </c>
      <c r="F980" s="1" t="s">
        <v>90</v>
      </c>
      <c r="G980" s="1" t="s">
        <v>78</v>
      </c>
      <c r="H980" s="1" t="s">
        <v>542</v>
      </c>
      <c r="I980" t="s">
        <v>71</v>
      </c>
      <c r="J980" s="1">
        <v>0</v>
      </c>
      <c r="K980" t="s">
        <v>248</v>
      </c>
      <c r="L980" s="1" t="s">
        <v>191</v>
      </c>
      <c r="M980" s="1" t="s">
        <v>162</v>
      </c>
      <c r="N980">
        <v>13</v>
      </c>
      <c r="O980">
        <v>0</v>
      </c>
      <c r="P980">
        <v>0</v>
      </c>
      <c r="Q980">
        <v>0</v>
      </c>
      <c r="W980" t="s">
        <v>1010</v>
      </c>
      <c r="X980">
        <v>0</v>
      </c>
      <c r="AB980" t="str">
        <f>Special[[#This Row],[服装]]&amp;Special[[#This Row],[名前]]&amp;Special[[#This Row],[レアリティ]]</f>
        <v>ユニフォーム沼井和馬ICONIC</v>
      </c>
      <c r="AC980">
        <f>IF((A974&amp;L974&amp;M974)&lt;&gt;(Special[[#This Row],[No]]&amp;L980&amp;M980),1,IF(Special[[#This Row],[追加属性]]="",1,0))</f>
        <v>1</v>
      </c>
    </row>
    <row r="981" spans="1:29" x14ac:dyDescent="0.25">
      <c r="A981">
        <f>VLOOKUP(Special[[#This Row],[No用]],SetNo[[No.用]:[vlookup 用]],2,FALSE)</f>
        <v>410</v>
      </c>
      <c r="B981">
        <f>IF(ROW()=2,1,IF(A980&lt;&gt;Special[[#This Row],[No]],1,IF(Special[[#This Row],[枝番用]]=0,B980,B980+1)))</f>
        <v>2</v>
      </c>
      <c r="C981">
        <f>IF(ROW()=2,1,IF(Special[[#This Row],[枝番用]]=1,1,C980+1))</f>
        <v>1</v>
      </c>
      <c r="D981" t="s">
        <v>108</v>
      </c>
      <c r="E981" s="1" t="s">
        <v>545</v>
      </c>
      <c r="F981" s="1" t="s">
        <v>90</v>
      </c>
      <c r="G981" s="1" t="s">
        <v>78</v>
      </c>
      <c r="H981" s="1" t="s">
        <v>542</v>
      </c>
      <c r="I981" t="s">
        <v>71</v>
      </c>
      <c r="J981">
        <v>1</v>
      </c>
      <c r="K981" t="s">
        <v>380</v>
      </c>
      <c r="L981" s="1" t="s">
        <v>1014</v>
      </c>
      <c r="M981" s="1" t="s">
        <v>224</v>
      </c>
      <c r="N981">
        <v>47</v>
      </c>
      <c r="O981">
        <v>0</v>
      </c>
      <c r="P981">
        <v>57</v>
      </c>
      <c r="Q981">
        <v>0</v>
      </c>
      <c r="S981">
        <v>20</v>
      </c>
      <c r="T981">
        <v>79.78</v>
      </c>
      <c r="U981">
        <v>22.5</v>
      </c>
      <c r="V981">
        <v>89.14</v>
      </c>
      <c r="W981" s="1" t="s">
        <v>1015</v>
      </c>
      <c r="X981">
        <v>0</v>
      </c>
      <c r="AB981" t="str">
        <f>Special[[#This Row],[服装]]&amp;Special[[#This Row],[名前]]&amp;Special[[#This Row],[レアリティ]]</f>
        <v>ユニフォーム沼井和馬ICONIC</v>
      </c>
      <c r="AC981">
        <f>IF((A980&amp;L980&amp;M980)&lt;&gt;(Special[[#This Row],[No]]&amp;L981&amp;M981),1,IF(Special[[#This Row],[追加属性]]="",1,0))</f>
        <v>1</v>
      </c>
    </row>
    <row r="982" spans="1:29" x14ac:dyDescent="0.25">
      <c r="A982">
        <f>VLOOKUP(Special[[#This Row],[No用]],SetNo[[No.用]:[vlookup 用]],2,FALSE)</f>
        <v>411</v>
      </c>
      <c r="B982">
        <f>IF(ROW()=2,1,IF(A981&lt;&gt;Special[[#This Row],[No]],1,IF(Special[[#This Row],[枝番用]]=0,B981,B981+1)))</f>
        <v>1</v>
      </c>
      <c r="C982">
        <f>IF(ROW()=2,1,IF(Special[[#This Row],[枝番用]]=1,1,C981+1))</f>
        <v>1</v>
      </c>
      <c r="D982" t="s">
        <v>108</v>
      </c>
      <c r="E982" s="1" t="s">
        <v>556</v>
      </c>
      <c r="F982" s="1" t="s">
        <v>90</v>
      </c>
      <c r="G982" s="1" t="s">
        <v>78</v>
      </c>
      <c r="H982" s="1" t="s">
        <v>542</v>
      </c>
      <c r="I982" t="s">
        <v>71</v>
      </c>
      <c r="J982" s="1">
        <v>0</v>
      </c>
      <c r="K982" t="s">
        <v>248</v>
      </c>
      <c r="L982" s="1" t="s">
        <v>191</v>
      </c>
      <c r="M982" s="1" t="s">
        <v>162</v>
      </c>
      <c r="N982">
        <v>13</v>
      </c>
      <c r="O982">
        <v>0</v>
      </c>
      <c r="P982">
        <v>0</v>
      </c>
      <c r="Q982">
        <v>0</v>
      </c>
      <c r="W982" t="s">
        <v>1010</v>
      </c>
      <c r="X982">
        <v>0</v>
      </c>
      <c r="AB982" t="str">
        <f>Special[[#This Row],[服装]]&amp;Special[[#This Row],[名前]]&amp;Special[[#This Row],[レアリティ]]</f>
        <v>ユニフォーム潜尚保ICONIC</v>
      </c>
      <c r="AC982">
        <f>IF((A981&amp;L981&amp;M981)&lt;&gt;(Special[[#This Row],[No]]&amp;L982&amp;M982),1,IF(Special[[#This Row],[追加属性]]="",1,0))</f>
        <v>1</v>
      </c>
    </row>
    <row r="983" spans="1:29" x14ac:dyDescent="0.25">
      <c r="A983">
        <f>VLOOKUP(Special[[#This Row],[No用]],SetNo[[No.用]:[vlookup 用]],2,FALSE)</f>
        <v>411</v>
      </c>
      <c r="B983">
        <f>IF(ROW()=2,1,IF(A982&lt;&gt;Special[[#This Row],[No]],1,IF(Special[[#This Row],[枝番用]]=0,B982,B982+1)))</f>
        <v>2</v>
      </c>
      <c r="C983">
        <f>IF(ROW()=2,1,IF(Special[[#This Row],[枝番用]]=1,1,C982+1))</f>
        <v>1</v>
      </c>
      <c r="D983" t="s">
        <v>108</v>
      </c>
      <c r="E983" s="1" t="s">
        <v>556</v>
      </c>
      <c r="F983" s="1" t="s">
        <v>90</v>
      </c>
      <c r="G983" s="1" t="s">
        <v>78</v>
      </c>
      <c r="H983" s="1" t="s">
        <v>542</v>
      </c>
      <c r="I983" t="s">
        <v>71</v>
      </c>
      <c r="J983">
        <v>1</v>
      </c>
      <c r="K983" t="s">
        <v>380</v>
      </c>
      <c r="L983" s="1" t="s">
        <v>258</v>
      </c>
      <c r="M983" s="1" t="s">
        <v>162</v>
      </c>
      <c r="N983">
        <v>29</v>
      </c>
      <c r="O983">
        <v>0</v>
      </c>
      <c r="P983">
        <v>0</v>
      </c>
      <c r="Q983">
        <v>0</v>
      </c>
      <c r="S983">
        <v>10</v>
      </c>
      <c r="T983">
        <v>39.4</v>
      </c>
      <c r="U983">
        <v>0</v>
      </c>
      <c r="V983">
        <v>0</v>
      </c>
      <c r="W983" s="1" t="s">
        <v>895</v>
      </c>
      <c r="X983">
        <v>0</v>
      </c>
      <c r="AB983" t="str">
        <f>Special[[#This Row],[服装]]&amp;Special[[#This Row],[名前]]&amp;Special[[#This Row],[レアリティ]]</f>
        <v>ユニフォーム潜尚保ICONIC</v>
      </c>
      <c r="AC983">
        <f>IF((A982&amp;L982&amp;M982)&lt;&gt;(Special[[#This Row],[No]]&amp;L983&amp;M983),1,IF(Special[[#This Row],[追加属性]]="",1,0))</f>
        <v>1</v>
      </c>
    </row>
    <row r="984" spans="1:29" x14ac:dyDescent="0.25">
      <c r="A984">
        <f>VLOOKUP(Special[[#This Row],[No用]],SetNo[[No.用]:[vlookup 用]],2,FALSE)</f>
        <v>412</v>
      </c>
      <c r="B984">
        <f>IF(ROW()=2,1,IF(A983&lt;&gt;Special[[#This Row],[No]],1,IF(Special[[#This Row],[枝番用]]=0,B983,B983+1)))</f>
        <v>1</v>
      </c>
      <c r="C984">
        <f>IF(ROW()=2,1,IF(Special[[#This Row],[枝番用]]=1,1,C983+1))</f>
        <v>1</v>
      </c>
      <c r="D984" s="1" t="s">
        <v>669</v>
      </c>
      <c r="E984" s="1" t="s">
        <v>556</v>
      </c>
      <c r="F984" s="1" t="s">
        <v>77</v>
      </c>
      <c r="G984" s="1" t="s">
        <v>78</v>
      </c>
      <c r="H984" s="1" t="s">
        <v>542</v>
      </c>
      <c r="I984" s="1" t="s">
        <v>543</v>
      </c>
      <c r="J984" s="1">
        <v>0</v>
      </c>
      <c r="K984" t="s">
        <v>248</v>
      </c>
      <c r="L984" s="1" t="s">
        <v>191</v>
      </c>
      <c r="M984" s="1" t="s">
        <v>162</v>
      </c>
      <c r="N984">
        <v>13</v>
      </c>
      <c r="O984">
        <v>0</v>
      </c>
      <c r="P984">
        <v>0</v>
      </c>
      <c r="Q984">
        <v>0</v>
      </c>
      <c r="W984" t="s">
        <v>1010</v>
      </c>
      <c r="X984">
        <v>0</v>
      </c>
      <c r="AB984" t="str">
        <f>Special[[#This Row],[服装]]&amp;Special[[#This Row],[名前]]&amp;Special[[#This Row],[レアリティ]]</f>
        <v>バーガー潜尚保ICONIC</v>
      </c>
      <c r="AC984">
        <f>IF((A983&amp;L983&amp;M983)&lt;&gt;(Special[[#This Row],[No]]&amp;L984&amp;M984),1,IF(Special[[#This Row],[追加属性]]="",1,0))</f>
        <v>1</v>
      </c>
    </row>
    <row r="985" spans="1:29" x14ac:dyDescent="0.25">
      <c r="A985">
        <f>VLOOKUP(Special[[#This Row],[No用]],SetNo[[No.用]:[vlookup 用]],2,FALSE)</f>
        <v>412</v>
      </c>
      <c r="B985">
        <f>IF(ROW()=2,1,IF(A984&lt;&gt;Special[[#This Row],[No]],1,IF(Special[[#This Row],[枝番用]]=0,B984,B984+1)))</f>
        <v>2</v>
      </c>
      <c r="C985">
        <f>IF(ROW()=2,1,IF(Special[[#This Row],[枝番用]]=1,1,C984+1))</f>
        <v>1</v>
      </c>
      <c r="D985" s="1" t="s">
        <v>669</v>
      </c>
      <c r="E985" s="1" t="s">
        <v>556</v>
      </c>
      <c r="F985" s="1" t="s">
        <v>77</v>
      </c>
      <c r="G985" s="1" t="s">
        <v>78</v>
      </c>
      <c r="H985" s="1" t="s">
        <v>542</v>
      </c>
      <c r="I985" s="1" t="s">
        <v>543</v>
      </c>
      <c r="J985">
        <v>1</v>
      </c>
      <c r="K985" t="s">
        <v>380</v>
      </c>
      <c r="L985" s="1" t="s">
        <v>258</v>
      </c>
      <c r="M985" s="1" t="s">
        <v>162</v>
      </c>
      <c r="N985">
        <v>29</v>
      </c>
      <c r="O985">
        <v>0</v>
      </c>
      <c r="P985">
        <v>0</v>
      </c>
      <c r="Q985">
        <v>0</v>
      </c>
      <c r="S985">
        <v>10</v>
      </c>
      <c r="T985">
        <v>39.4</v>
      </c>
      <c r="U985">
        <v>0</v>
      </c>
      <c r="V985">
        <v>0</v>
      </c>
      <c r="W985" s="1" t="s">
        <v>895</v>
      </c>
      <c r="X985">
        <v>0</v>
      </c>
      <c r="AB985" t="str">
        <f>Special[[#This Row],[服装]]&amp;Special[[#This Row],[名前]]&amp;Special[[#This Row],[レアリティ]]</f>
        <v>バーガー潜尚保ICONIC</v>
      </c>
      <c r="AC985">
        <f>IF((A984&amp;L984&amp;M984)&lt;&gt;(Special[[#This Row],[No]]&amp;L985&amp;M985),1,IF(Special[[#This Row],[追加属性]]="",1,0))</f>
        <v>1</v>
      </c>
    </row>
    <row r="986" spans="1:29" x14ac:dyDescent="0.25">
      <c r="A986">
        <f>VLOOKUP(Special[[#This Row],[No用]],SetNo[[No.用]:[vlookup 用]],2,FALSE)</f>
        <v>413</v>
      </c>
      <c r="B986">
        <f>IF(ROW()=2,1,IF(A985&lt;&gt;Special[[#This Row],[No]],1,IF(Special[[#This Row],[枝番用]]=0,B985,B985+1)))</f>
        <v>1</v>
      </c>
      <c r="C986">
        <f>IF(ROW()=2,1,IF(Special[[#This Row],[枝番用]]=1,1,C985+1))</f>
        <v>1</v>
      </c>
      <c r="D986" s="1" t="s">
        <v>1386</v>
      </c>
      <c r="E986" s="1" t="s">
        <v>555</v>
      </c>
      <c r="F986" s="1" t="s">
        <v>23</v>
      </c>
      <c r="G986" s="1" t="s">
        <v>25</v>
      </c>
      <c r="H986" s="1" t="s">
        <v>541</v>
      </c>
      <c r="I986" s="1" t="s">
        <v>71</v>
      </c>
      <c r="J986" s="1">
        <v>0</v>
      </c>
      <c r="K986" t="s">
        <v>248</v>
      </c>
      <c r="L986" s="1" t="s">
        <v>191</v>
      </c>
      <c r="M986" s="1" t="s">
        <v>162</v>
      </c>
      <c r="N986">
        <v>14</v>
      </c>
      <c r="O986">
        <v>0</v>
      </c>
      <c r="P986">
        <v>0</v>
      </c>
      <c r="Q986">
        <v>0</v>
      </c>
      <c r="W986" t="s">
        <v>1010</v>
      </c>
      <c r="X986">
        <v>0</v>
      </c>
      <c r="AB986" t="str">
        <f>Special[[#This Row],[服装]]&amp;Special[[#This Row],[名前]]&amp;Special[[#This Row],[レアリティ]]</f>
        <v>寝正月潜尚保ICONIC</v>
      </c>
      <c r="AC986">
        <f>IF((A985&amp;L985&amp;M985)&lt;&gt;(Special[[#This Row],[No]]&amp;L986&amp;M986),1,IF(Special[[#This Row],[追加属性]]="",1,0))</f>
        <v>1</v>
      </c>
    </row>
    <row r="987" spans="1:29" x14ac:dyDescent="0.25">
      <c r="A987">
        <f>VLOOKUP(Special[[#This Row],[No用]],SetNo[[No.用]:[vlookup 用]],2,FALSE)</f>
        <v>413</v>
      </c>
      <c r="B987">
        <f>IF(ROW()=2,1,IF(A986&lt;&gt;Special[[#This Row],[No]],1,IF(Special[[#This Row],[枝番用]]=0,B986,B986+1)))</f>
        <v>2</v>
      </c>
      <c r="C987">
        <f>IF(ROW()=2,1,IF(Special[[#This Row],[枝番用]]=1,1,C986+1))</f>
        <v>1</v>
      </c>
      <c r="D987" s="1" t="s">
        <v>1386</v>
      </c>
      <c r="E987" s="1" t="s">
        <v>555</v>
      </c>
      <c r="F987" s="1" t="s">
        <v>23</v>
      </c>
      <c r="G987" s="1" t="s">
        <v>25</v>
      </c>
      <c r="H987" s="1" t="s">
        <v>541</v>
      </c>
      <c r="I987" s="1" t="s">
        <v>71</v>
      </c>
      <c r="J987">
        <v>1</v>
      </c>
      <c r="K987" t="s">
        <v>380</v>
      </c>
      <c r="L987" s="1" t="s">
        <v>258</v>
      </c>
      <c r="M987" s="1" t="s">
        <v>162</v>
      </c>
      <c r="N987">
        <v>30</v>
      </c>
      <c r="O987">
        <v>0</v>
      </c>
      <c r="P987">
        <v>0</v>
      </c>
      <c r="Q987">
        <v>0</v>
      </c>
      <c r="S987">
        <v>10</v>
      </c>
      <c r="T987">
        <v>39.4</v>
      </c>
      <c r="U987">
        <v>0</v>
      </c>
      <c r="V987">
        <v>0</v>
      </c>
      <c r="W987" s="1" t="s">
        <v>895</v>
      </c>
      <c r="X987">
        <v>0</v>
      </c>
      <c r="AB987" t="str">
        <f>Special[[#This Row],[服装]]&amp;Special[[#This Row],[名前]]&amp;Special[[#This Row],[レアリティ]]</f>
        <v>寝正月潜尚保ICONIC</v>
      </c>
      <c r="AC987">
        <f>IF((A986&amp;L986&amp;M986)&lt;&gt;(Special[[#This Row],[No]]&amp;L987&amp;M987),1,IF(Special[[#This Row],[追加属性]]="",1,0))</f>
        <v>1</v>
      </c>
    </row>
    <row r="988" spans="1:29" x14ac:dyDescent="0.25">
      <c r="A988">
        <f>VLOOKUP(Special[[#This Row],[No用]],SetNo[[No.用]:[vlookup 用]],2,FALSE)</f>
        <v>413</v>
      </c>
      <c r="B988">
        <f>IF(ROW()=2,1,IF(A987&lt;&gt;Special[[#This Row],[No]],1,IF(Special[[#This Row],[枝番用]]=0,B987,B987+1)))</f>
        <v>3</v>
      </c>
      <c r="C988">
        <f>IF(ROW()=2,1,IF(Special[[#This Row],[枝番用]]=1,1,C987+1))</f>
        <v>1</v>
      </c>
      <c r="D988" s="1" t="s">
        <v>1386</v>
      </c>
      <c r="E988" s="1" t="s">
        <v>555</v>
      </c>
      <c r="F988" s="1" t="s">
        <v>23</v>
      </c>
      <c r="G988" s="1" t="s">
        <v>25</v>
      </c>
      <c r="H988" s="1" t="s">
        <v>541</v>
      </c>
      <c r="I988" s="1" t="s">
        <v>71</v>
      </c>
      <c r="J988">
        <v>1</v>
      </c>
      <c r="K988" t="s">
        <v>380</v>
      </c>
      <c r="L988" s="1" t="s">
        <v>765</v>
      </c>
      <c r="M988" s="1" t="s">
        <v>224</v>
      </c>
      <c r="N988">
        <v>43</v>
      </c>
      <c r="O988">
        <v>0</v>
      </c>
      <c r="P988">
        <v>53</v>
      </c>
      <c r="Q988">
        <v>0</v>
      </c>
      <c r="S988">
        <v>4.2</v>
      </c>
      <c r="T988">
        <v>25.76</v>
      </c>
      <c r="U988">
        <v>5.8</v>
      </c>
      <c r="V988">
        <v>35.200000000000003</v>
      </c>
      <c r="W988" s="1" t="s">
        <v>851</v>
      </c>
      <c r="X988">
        <v>2</v>
      </c>
      <c r="Y988" s="1" t="s">
        <v>1389</v>
      </c>
      <c r="Z988" s="1" t="s">
        <v>1390</v>
      </c>
      <c r="AA988" s="1" t="s">
        <v>1391</v>
      </c>
      <c r="AB988" t="str">
        <f>Special[[#This Row],[服装]]&amp;Special[[#This Row],[名前]]&amp;Special[[#This Row],[レアリティ]]</f>
        <v>寝正月潜尚保ICONIC</v>
      </c>
      <c r="AC988">
        <f>IF((A987&amp;L987&amp;M987)&lt;&gt;(Special[[#This Row],[No]]&amp;L988&amp;M988),1,IF(Special[[#This Row],[追加属性]]="",1,0))</f>
        <v>1</v>
      </c>
    </row>
    <row r="989" spans="1:29" x14ac:dyDescent="0.25">
      <c r="A989">
        <f>VLOOKUP(Special[[#This Row],[No用]],SetNo[[No.用]:[vlookup 用]],2,FALSE)</f>
        <v>414</v>
      </c>
      <c r="B989">
        <f>IF(ROW()=2,1,IF(A988&lt;&gt;Special[[#This Row],[No]],1,IF(Special[[#This Row],[枝番用]]=0,B988,B988+1)))</f>
        <v>1</v>
      </c>
      <c r="C989">
        <f>IF(ROW()=2,1,IF(Special[[#This Row],[枝番用]]=1,1,C988+1))</f>
        <v>1</v>
      </c>
      <c r="D989" t="s">
        <v>108</v>
      </c>
      <c r="E989" s="1" t="s">
        <v>558</v>
      </c>
      <c r="F989" s="1" t="s">
        <v>90</v>
      </c>
      <c r="G989" s="1" t="s">
        <v>78</v>
      </c>
      <c r="H989" s="1" t="s">
        <v>542</v>
      </c>
      <c r="I989" t="s">
        <v>71</v>
      </c>
      <c r="J989" s="1">
        <v>0</v>
      </c>
      <c r="K989" t="s">
        <v>248</v>
      </c>
      <c r="L989" s="1" t="s">
        <v>191</v>
      </c>
      <c r="M989" s="1" t="s">
        <v>162</v>
      </c>
      <c r="N989">
        <v>13</v>
      </c>
      <c r="O989">
        <v>0</v>
      </c>
      <c r="P989">
        <v>0</v>
      </c>
      <c r="Q989">
        <v>0</v>
      </c>
      <c r="W989" t="s">
        <v>1010</v>
      </c>
      <c r="X989">
        <v>0</v>
      </c>
      <c r="AB989" t="str">
        <f>Special[[#This Row],[服装]]&amp;Special[[#This Row],[名前]]&amp;Special[[#This Row],[レアリティ]]</f>
        <v>ユニフォーム高千穂恵也ICONIC</v>
      </c>
      <c r="AC989">
        <f>IF((A985&amp;L985&amp;M985)&lt;&gt;(Special[[#This Row],[No]]&amp;L989&amp;M989),1,IF(Special[[#This Row],[追加属性]]="",1,0))</f>
        <v>1</v>
      </c>
    </row>
    <row r="990" spans="1:29" x14ac:dyDescent="0.25">
      <c r="A990">
        <f>VLOOKUP(Special[[#This Row],[No用]],SetNo[[No.用]:[vlookup 用]],2,FALSE)</f>
        <v>414</v>
      </c>
      <c r="B990">
        <f>IF(ROW()=2,1,IF(A989&lt;&gt;Special[[#This Row],[No]],1,IF(Special[[#This Row],[枝番用]]=0,B989,B989+1)))</f>
        <v>2</v>
      </c>
      <c r="C990">
        <f>IF(ROW()=2,1,IF(Special[[#This Row],[枝番用]]=1,1,C989+1))</f>
        <v>1</v>
      </c>
      <c r="D990" t="s">
        <v>108</v>
      </c>
      <c r="E990" s="1" t="s">
        <v>558</v>
      </c>
      <c r="F990" s="1" t="s">
        <v>90</v>
      </c>
      <c r="G990" s="1" t="s">
        <v>78</v>
      </c>
      <c r="H990" s="1" t="s">
        <v>542</v>
      </c>
      <c r="I990" t="s">
        <v>71</v>
      </c>
      <c r="J990">
        <v>1</v>
      </c>
      <c r="K990" t="s">
        <v>380</v>
      </c>
      <c r="L990" s="1" t="s">
        <v>180</v>
      </c>
      <c r="M990" s="1" t="s">
        <v>173</v>
      </c>
      <c r="N990">
        <v>29</v>
      </c>
      <c r="O990">
        <v>0</v>
      </c>
      <c r="P990">
        <v>0</v>
      </c>
      <c r="Q990">
        <v>0</v>
      </c>
      <c r="S990">
        <v>4.2</v>
      </c>
      <c r="T990">
        <v>25.76</v>
      </c>
      <c r="W990" t="s">
        <v>916</v>
      </c>
      <c r="X990">
        <v>1</v>
      </c>
      <c r="AB990" t="str">
        <f>Special[[#This Row],[服装]]&amp;Special[[#This Row],[名前]]&amp;Special[[#This Row],[レアリティ]]</f>
        <v>ユニフォーム高千穂恵也ICONIC</v>
      </c>
      <c r="AC990">
        <f>IF((A989&amp;L989&amp;M989)&lt;&gt;(Special[[#This Row],[No]]&amp;L990&amp;M990),1,IF(Special[[#This Row],[追加属性]]="",1,0))</f>
        <v>1</v>
      </c>
    </row>
    <row r="991" spans="1:29" x14ac:dyDescent="0.25">
      <c r="A991">
        <f>VLOOKUP(Special[[#This Row],[No用]],SetNo[[No.用]:[vlookup 用]],2,FALSE)</f>
        <v>415</v>
      </c>
      <c r="B991">
        <f>IF(ROW()=2,1,IF(A990&lt;&gt;Special[[#This Row],[No]],1,IF(Special[[#This Row],[枝番用]]=0,B990,B990+1)))</f>
        <v>1</v>
      </c>
      <c r="C991">
        <f>IF(ROW()=2,1,IF(Special[[#This Row],[枝番用]]=1,1,C990+1))</f>
        <v>1</v>
      </c>
      <c r="D991" t="s">
        <v>108</v>
      </c>
      <c r="E991" s="1" t="s">
        <v>560</v>
      </c>
      <c r="F991" s="1" t="s">
        <v>90</v>
      </c>
      <c r="G991" s="1" t="s">
        <v>82</v>
      </c>
      <c r="H991" s="1" t="s">
        <v>542</v>
      </c>
      <c r="I991" t="s">
        <v>71</v>
      </c>
      <c r="J991" s="1">
        <v>0</v>
      </c>
      <c r="K991" t="s">
        <v>248</v>
      </c>
      <c r="L991" s="1" t="s">
        <v>191</v>
      </c>
      <c r="M991" s="1" t="s">
        <v>162</v>
      </c>
      <c r="N991">
        <v>13</v>
      </c>
      <c r="O991">
        <v>0</v>
      </c>
      <c r="P991">
        <v>0</v>
      </c>
      <c r="Q991">
        <v>0</v>
      </c>
      <c r="W991" t="s">
        <v>1010</v>
      </c>
      <c r="X991">
        <v>0</v>
      </c>
      <c r="AB991" t="str">
        <f>Special[[#This Row],[服装]]&amp;Special[[#This Row],[名前]]&amp;Special[[#This Row],[レアリティ]]</f>
        <v>ユニフォーム広尾倖児ICONIC</v>
      </c>
      <c r="AC991">
        <f>IF((A990&amp;L990&amp;M990)&lt;&gt;(Special[[#This Row],[No]]&amp;L991&amp;M991),1,IF(Special[[#This Row],[追加属性]]="",1,0))</f>
        <v>1</v>
      </c>
    </row>
    <row r="992" spans="1:29" x14ac:dyDescent="0.25">
      <c r="A992">
        <f>VLOOKUP(Special[[#This Row],[No用]],SetNo[[No.用]:[vlookup 用]],2,FALSE)</f>
        <v>415</v>
      </c>
      <c r="B992">
        <f>IF(ROW()=2,1,IF(A991&lt;&gt;Special[[#This Row],[No]],1,IF(Special[[#This Row],[枝番用]]=0,B991,B991+1)))</f>
        <v>2</v>
      </c>
      <c r="C992">
        <f>IF(ROW()=2,1,IF(Special[[#This Row],[枝番用]]=1,1,C991+1))</f>
        <v>1</v>
      </c>
      <c r="D992" t="s">
        <v>108</v>
      </c>
      <c r="E992" s="1" t="s">
        <v>560</v>
      </c>
      <c r="F992" s="1" t="s">
        <v>90</v>
      </c>
      <c r="G992" s="1" t="s">
        <v>82</v>
      </c>
      <c r="H992" s="1" t="s">
        <v>542</v>
      </c>
      <c r="I992" t="s">
        <v>71</v>
      </c>
      <c r="J992">
        <v>1</v>
      </c>
      <c r="K992" t="s">
        <v>248</v>
      </c>
      <c r="L992" s="1" t="s">
        <v>861</v>
      </c>
      <c r="M992" s="1" t="s">
        <v>173</v>
      </c>
      <c r="N992">
        <v>24</v>
      </c>
      <c r="O992">
        <v>0</v>
      </c>
      <c r="P992">
        <v>0</v>
      </c>
      <c r="Q992">
        <v>0</v>
      </c>
      <c r="S992">
        <v>4.2</v>
      </c>
      <c r="T992">
        <v>42.42</v>
      </c>
      <c r="U992" s="13">
        <v>0</v>
      </c>
      <c r="V992" s="13">
        <v>0</v>
      </c>
      <c r="W992" s="14" t="s">
        <v>868</v>
      </c>
      <c r="X992">
        <v>1</v>
      </c>
      <c r="AB992" t="str">
        <f>Special[[#This Row],[服装]]&amp;Special[[#This Row],[名前]]&amp;Special[[#This Row],[レアリティ]]</f>
        <v>ユニフォーム広尾倖児ICONIC</v>
      </c>
      <c r="AC992">
        <f>IF((A991&amp;L991&amp;M991)&lt;&gt;(Special[[#This Row],[No]]&amp;L992&amp;M992),1,IF(Special[[#This Row],[追加属性]]="",1,0))</f>
        <v>1</v>
      </c>
    </row>
    <row r="993" spans="1:29" x14ac:dyDescent="0.25">
      <c r="A993">
        <f>VLOOKUP(Special[[#This Row],[No用]],SetNo[[No.用]:[vlookup 用]],2,FALSE)</f>
        <v>416</v>
      </c>
      <c r="B993">
        <f>IF(ROW()=2,1,IF(A992&lt;&gt;Special[[#This Row],[No]],1,IF(Special[[#This Row],[枝番用]]=0,B992,B992+1)))</f>
        <v>1</v>
      </c>
      <c r="C993">
        <f>IF(ROW()=2,1,IF(Special[[#This Row],[枝番用]]=1,1,C992+1))</f>
        <v>1</v>
      </c>
      <c r="D993" s="1" t="s">
        <v>729</v>
      </c>
      <c r="E993" s="1" t="s">
        <v>560</v>
      </c>
      <c r="F993" s="1" t="s">
        <v>77</v>
      </c>
      <c r="G993" s="1" t="s">
        <v>82</v>
      </c>
      <c r="H993" s="1" t="s">
        <v>542</v>
      </c>
      <c r="I993" s="1" t="s">
        <v>543</v>
      </c>
      <c r="J993" s="1">
        <v>0</v>
      </c>
      <c r="K993" t="s">
        <v>248</v>
      </c>
      <c r="L993" s="1" t="s">
        <v>191</v>
      </c>
      <c r="M993" s="1" t="s">
        <v>162</v>
      </c>
      <c r="N993">
        <v>13</v>
      </c>
      <c r="O993">
        <v>0</v>
      </c>
      <c r="P993">
        <v>0</v>
      </c>
      <c r="Q993">
        <v>0</v>
      </c>
      <c r="W993" t="s">
        <v>1010</v>
      </c>
      <c r="X993">
        <v>0</v>
      </c>
      <c r="AB993" t="str">
        <f>Special[[#This Row],[服装]]&amp;Special[[#This Row],[名前]]&amp;Special[[#This Row],[レアリティ]]</f>
        <v>カンフー広尾倖児ICONIC</v>
      </c>
      <c r="AC993">
        <f>IF((A992&amp;L992&amp;M992)&lt;&gt;(Special[[#This Row],[No]]&amp;L993&amp;M993),1,IF(Special[[#This Row],[追加属性]]="",1,0))</f>
        <v>1</v>
      </c>
    </row>
    <row r="994" spans="1:29" x14ac:dyDescent="0.25">
      <c r="A994">
        <f>VLOOKUP(Special[[#This Row],[No用]],SetNo[[No.用]:[vlookup 用]],2,FALSE)</f>
        <v>416</v>
      </c>
      <c r="B994">
        <f>IF(ROW()=2,1,IF(A993&lt;&gt;Special[[#This Row],[No]],1,IF(Special[[#This Row],[枝番用]]=0,B993,B993+1)))</f>
        <v>2</v>
      </c>
      <c r="C994">
        <f>IF(ROW()=2,1,IF(Special[[#This Row],[枝番用]]=1,1,C993+1))</f>
        <v>1</v>
      </c>
      <c r="D994" s="1" t="s">
        <v>729</v>
      </c>
      <c r="E994" s="1" t="s">
        <v>560</v>
      </c>
      <c r="F994" s="1" t="s">
        <v>77</v>
      </c>
      <c r="G994" s="1" t="s">
        <v>82</v>
      </c>
      <c r="H994" s="1" t="s">
        <v>542</v>
      </c>
      <c r="I994" s="1" t="s">
        <v>543</v>
      </c>
      <c r="J994">
        <v>1</v>
      </c>
      <c r="K994" t="s">
        <v>248</v>
      </c>
      <c r="L994" s="1" t="s">
        <v>861</v>
      </c>
      <c r="M994" s="1" t="s">
        <v>173</v>
      </c>
      <c r="N994">
        <v>24</v>
      </c>
      <c r="O994">
        <v>0</v>
      </c>
      <c r="P994">
        <v>0</v>
      </c>
      <c r="Q994">
        <v>0</v>
      </c>
      <c r="S994">
        <v>4.2</v>
      </c>
      <c r="T994">
        <v>42.42</v>
      </c>
      <c r="U994" s="13">
        <v>0</v>
      </c>
      <c r="V994" s="13">
        <v>0</v>
      </c>
      <c r="W994" s="14" t="s">
        <v>868</v>
      </c>
      <c r="X994">
        <v>1</v>
      </c>
      <c r="AB994" t="str">
        <f>Special[[#This Row],[服装]]&amp;Special[[#This Row],[名前]]&amp;Special[[#This Row],[レアリティ]]</f>
        <v>カンフー広尾倖児ICONIC</v>
      </c>
      <c r="AC994">
        <f>IF((A993&amp;L993&amp;M993)&lt;&gt;(Special[[#This Row],[No]]&amp;L994&amp;M994),1,IF(Special[[#This Row],[追加属性]]="",1,0))</f>
        <v>1</v>
      </c>
    </row>
    <row r="995" spans="1:29" x14ac:dyDescent="0.25">
      <c r="A995">
        <f>VLOOKUP(Special[[#This Row],[No用]],SetNo[[No.用]:[vlookup 用]],2,FALSE)</f>
        <v>416</v>
      </c>
      <c r="B995">
        <f>IF(ROW()=2,1,IF(A994&lt;&gt;Special[[#This Row],[No]],1,IF(Special[[#This Row],[枝番用]]=0,B994,B994+1)))</f>
        <v>3</v>
      </c>
      <c r="C995">
        <f>IF(ROW()=2,1,IF(Special[[#This Row],[枝番用]]=1,1,C994+1))</f>
        <v>1</v>
      </c>
      <c r="D995" s="1" t="s">
        <v>729</v>
      </c>
      <c r="E995" s="1" t="s">
        <v>560</v>
      </c>
      <c r="F995" s="1" t="s">
        <v>77</v>
      </c>
      <c r="G995" s="1" t="s">
        <v>82</v>
      </c>
      <c r="H995" s="1" t="s">
        <v>542</v>
      </c>
      <c r="I995" s="1" t="s">
        <v>543</v>
      </c>
      <c r="J995">
        <v>1</v>
      </c>
      <c r="K995" t="s">
        <v>248</v>
      </c>
      <c r="L995" s="1" t="s">
        <v>591</v>
      </c>
      <c r="M995" s="1" t="s">
        <v>224</v>
      </c>
      <c r="N995">
        <v>42</v>
      </c>
      <c r="O995">
        <v>0</v>
      </c>
      <c r="P995">
        <v>52</v>
      </c>
      <c r="Q995">
        <v>0</v>
      </c>
      <c r="S995">
        <v>3.35</v>
      </c>
      <c r="T995">
        <v>33.729999999999997</v>
      </c>
      <c r="U995">
        <v>5</v>
      </c>
      <c r="V995">
        <v>50.08</v>
      </c>
      <c r="W995" s="1" t="s">
        <v>866</v>
      </c>
      <c r="X995">
        <v>3</v>
      </c>
      <c r="Z995" s="1" t="s">
        <v>867</v>
      </c>
      <c r="AA995" s="1"/>
      <c r="AB995" t="str">
        <f>Special[[#This Row],[服装]]&amp;Special[[#This Row],[名前]]&amp;Special[[#This Row],[レアリティ]]</f>
        <v>カンフー広尾倖児ICONIC</v>
      </c>
      <c r="AC995">
        <f>IF((A994&amp;L994&amp;M994)&lt;&gt;(Special[[#This Row],[No]]&amp;L995&amp;M995),1,IF(Special[[#This Row],[追加属性]]="",1,0))</f>
        <v>1</v>
      </c>
    </row>
    <row r="996" spans="1:29" x14ac:dyDescent="0.25">
      <c r="A996">
        <f>VLOOKUP(Special[[#This Row],[No用]],SetNo[[No.用]:[vlookup 用]],2,FALSE)</f>
        <v>417</v>
      </c>
      <c r="B996">
        <f>IF(ROW()=2,1,IF(A995&lt;&gt;Special[[#This Row],[No]],1,IF(Special[[#This Row],[枝番用]]=0,B995,B995+1)))</f>
        <v>1</v>
      </c>
      <c r="C996">
        <f>IF(ROW()=2,1,IF(Special[[#This Row],[枝番用]]=1,1,C995+1))</f>
        <v>1</v>
      </c>
      <c r="D996" t="s">
        <v>108</v>
      </c>
      <c r="E996" s="1" t="s">
        <v>562</v>
      </c>
      <c r="F996" s="1" t="s">
        <v>90</v>
      </c>
      <c r="G996" s="1" t="s">
        <v>74</v>
      </c>
      <c r="H996" s="1" t="s">
        <v>542</v>
      </c>
      <c r="I996" t="s">
        <v>71</v>
      </c>
      <c r="J996" s="1">
        <v>0</v>
      </c>
      <c r="K996" t="s">
        <v>380</v>
      </c>
      <c r="L996" s="1" t="s">
        <v>191</v>
      </c>
      <c r="M996" s="1" t="s">
        <v>162</v>
      </c>
      <c r="N996">
        <v>13</v>
      </c>
      <c r="O996">
        <v>0</v>
      </c>
      <c r="P996">
        <v>0</v>
      </c>
      <c r="Q996">
        <v>0</v>
      </c>
      <c r="W996" t="s">
        <v>1010</v>
      </c>
      <c r="X996">
        <v>0</v>
      </c>
      <c r="AB996" t="str">
        <f>Special[[#This Row],[服装]]&amp;Special[[#This Row],[名前]]&amp;Special[[#This Row],[レアリティ]]</f>
        <v>ユニフォーム先島伊澄ICONIC</v>
      </c>
      <c r="AC996">
        <f>IF((A995&amp;L995&amp;M995)&lt;&gt;(Special[[#This Row],[No]]&amp;L996&amp;M996),1,IF(Special[[#This Row],[追加属性]]="",1,0))</f>
        <v>1</v>
      </c>
    </row>
    <row r="997" spans="1:29" x14ac:dyDescent="0.25">
      <c r="A997">
        <f>VLOOKUP(Special[[#This Row],[No用]],SetNo[[No.用]:[vlookup 用]],2,FALSE)</f>
        <v>418</v>
      </c>
      <c r="B997">
        <f>IF(ROW()=2,1,IF(A996&lt;&gt;Special[[#This Row],[No]],1,IF(Special[[#This Row],[枝番用]]=0,B996,B996+1)))</f>
        <v>1</v>
      </c>
      <c r="C997">
        <f>IF(ROW()=2,1,IF(Special[[#This Row],[枝番用]]=1,1,C996+1))</f>
        <v>1</v>
      </c>
      <c r="D997" t="s">
        <v>108</v>
      </c>
      <c r="E997" s="1" t="s">
        <v>564</v>
      </c>
      <c r="F997" s="1" t="s">
        <v>90</v>
      </c>
      <c r="G997" s="1" t="s">
        <v>82</v>
      </c>
      <c r="H997" s="1" t="s">
        <v>542</v>
      </c>
      <c r="I997" t="s">
        <v>71</v>
      </c>
      <c r="J997" s="1">
        <v>0</v>
      </c>
      <c r="K997" t="s">
        <v>248</v>
      </c>
      <c r="L997" s="1" t="s">
        <v>191</v>
      </c>
      <c r="M997" s="1" t="s">
        <v>162</v>
      </c>
      <c r="N997">
        <v>13</v>
      </c>
      <c r="O997">
        <v>0</v>
      </c>
      <c r="P997">
        <v>0</v>
      </c>
      <c r="Q997">
        <v>0</v>
      </c>
      <c r="W997" t="s">
        <v>1010</v>
      </c>
      <c r="X997">
        <v>0</v>
      </c>
      <c r="AB997" t="str">
        <f>Special[[#This Row],[服装]]&amp;Special[[#This Row],[名前]]&amp;Special[[#This Row],[レアリティ]]</f>
        <v>ユニフォーム背黒晃彦ICONIC</v>
      </c>
      <c r="AC997">
        <f>IF((A996&amp;L996&amp;M996)&lt;&gt;(Special[[#This Row],[No]]&amp;L997&amp;M997),1,IF(Special[[#This Row],[追加属性]]="",1,0))</f>
        <v>1</v>
      </c>
    </row>
    <row r="998" spans="1:29" x14ac:dyDescent="0.25">
      <c r="A998">
        <f>VLOOKUP(Special[[#This Row],[No用]],SetNo[[No.用]:[vlookup 用]],2,FALSE)</f>
        <v>419</v>
      </c>
      <c r="B998">
        <f>IF(ROW()=2,1,IF(A997&lt;&gt;Special[[#This Row],[No]],1,IF(Special[[#This Row],[枝番用]]=0,B997,B997+1)))</f>
        <v>1</v>
      </c>
      <c r="C998">
        <f>IF(ROW()=2,1,IF(Special[[#This Row],[枝番用]]=1,1,C997+1))</f>
        <v>1</v>
      </c>
      <c r="D998" t="s">
        <v>108</v>
      </c>
      <c r="E998" s="1" t="s">
        <v>566</v>
      </c>
      <c r="F998" s="1" t="s">
        <v>90</v>
      </c>
      <c r="G998" s="1" t="s">
        <v>80</v>
      </c>
      <c r="H998" s="1" t="s">
        <v>542</v>
      </c>
      <c r="I998" t="s">
        <v>71</v>
      </c>
      <c r="J998">
        <v>1</v>
      </c>
      <c r="K998" t="s">
        <v>380</v>
      </c>
      <c r="L998" s="1" t="s">
        <v>195</v>
      </c>
      <c r="M998" s="1" t="s">
        <v>173</v>
      </c>
      <c r="N998">
        <v>13</v>
      </c>
      <c r="O998">
        <v>0</v>
      </c>
      <c r="P998">
        <v>0</v>
      </c>
      <c r="Q998">
        <v>0</v>
      </c>
      <c r="S998">
        <v>18.75</v>
      </c>
      <c r="T998">
        <v>74.61</v>
      </c>
      <c r="W998" t="s">
        <v>1103</v>
      </c>
      <c r="X998">
        <v>1</v>
      </c>
      <c r="Z998" s="1" t="s">
        <v>1025</v>
      </c>
      <c r="AB998" t="str">
        <f>Special[[#This Row],[服装]]&amp;Special[[#This Row],[名前]]&amp;Special[[#This Row],[レアリティ]]</f>
        <v>ユニフォーム赤間颯ICONIC</v>
      </c>
      <c r="AC998">
        <f>IF((A997&amp;L997&amp;M997)&lt;&gt;(Special[[#This Row],[No]]&amp;L998&amp;M998),1,IF(Special[[#This Row],[追加属性]]="",1,0))</f>
        <v>1</v>
      </c>
    </row>
    <row r="999" spans="1:29" x14ac:dyDescent="0.25">
      <c r="A999">
        <f>VLOOKUP(Special[[#This Row],[No用]],SetNo[[No.用]:[vlookup 用]],2,FALSE)</f>
        <v>419</v>
      </c>
      <c r="B999">
        <f>IF(ROW()=2,1,IF(A998&lt;&gt;Special[[#This Row],[No]],1,IF(Special[[#This Row],[枝番用]]=0,B998,B998+1)))</f>
        <v>1</v>
      </c>
      <c r="C999">
        <f>IF(ROW()=2,1,IF(Special[[#This Row],[枝番用]]=1,1,C998+1))</f>
        <v>2</v>
      </c>
      <c r="D999" t="s">
        <v>108</v>
      </c>
      <c r="E999" s="1" t="s">
        <v>566</v>
      </c>
      <c r="F999" s="1" t="s">
        <v>90</v>
      </c>
      <c r="G999" s="1" t="s">
        <v>80</v>
      </c>
      <c r="H999" s="1" t="s">
        <v>542</v>
      </c>
      <c r="I999" t="s">
        <v>71</v>
      </c>
      <c r="J999">
        <v>1</v>
      </c>
      <c r="K999" t="s">
        <v>380</v>
      </c>
      <c r="L999" s="1" t="s">
        <v>195</v>
      </c>
      <c r="M999" s="1" t="s">
        <v>173</v>
      </c>
      <c r="N999">
        <v>13</v>
      </c>
      <c r="O999">
        <v>0</v>
      </c>
      <c r="P999">
        <v>0</v>
      </c>
      <c r="Q999">
        <v>0</v>
      </c>
      <c r="R999" t="s">
        <v>1098</v>
      </c>
      <c r="S999">
        <v>16.8</v>
      </c>
      <c r="T999">
        <v>58.94</v>
      </c>
      <c r="W999" t="s">
        <v>916</v>
      </c>
      <c r="X999">
        <v>1</v>
      </c>
      <c r="Z999" s="1" t="s">
        <v>1025</v>
      </c>
      <c r="AB999" t="str">
        <f>Special[[#This Row],[服装]]&amp;Special[[#This Row],[名前]]&amp;Special[[#This Row],[レアリティ]]</f>
        <v>ユニフォーム赤間颯ICONIC</v>
      </c>
      <c r="AC999">
        <f>IF((A998&amp;L998&amp;M998)&lt;&gt;(Special[[#This Row],[No]]&amp;L999&amp;M999),1,IF(Special[[#This Row],[追加属性]]="",1,0))</f>
        <v>0</v>
      </c>
    </row>
    <row r="1000" spans="1:29" x14ac:dyDescent="0.25">
      <c r="A1000">
        <f>VLOOKUP(Special[[#This Row],[No用]],SetNo[[No.用]:[vlookup 用]],2,FALSE)</f>
        <v>420</v>
      </c>
      <c r="B1000">
        <f>IF(ROW()=2,1,IF(A999&lt;&gt;Special[[#This Row],[No]],1,IF(Special[[#This Row],[枝番用]]=0,B999,B999+1)))</f>
        <v>1</v>
      </c>
      <c r="C1000">
        <f>IF(ROW()=2,1,IF(Special[[#This Row],[枝番用]]=1,1,C999+1))</f>
        <v>1</v>
      </c>
      <c r="D1000" s="1" t="s">
        <v>108</v>
      </c>
      <c r="E1000" s="1" t="s">
        <v>1032</v>
      </c>
      <c r="F1000" s="1" t="s">
        <v>77</v>
      </c>
      <c r="G1000" s="1" t="s">
        <v>74</v>
      </c>
      <c r="H1000" s="1" t="s">
        <v>1033</v>
      </c>
      <c r="I1000" s="1" t="s">
        <v>543</v>
      </c>
      <c r="J1000" s="1">
        <v>0</v>
      </c>
      <c r="K1000" t="s">
        <v>380</v>
      </c>
      <c r="L1000" s="1" t="s">
        <v>191</v>
      </c>
      <c r="M1000" s="1" t="s">
        <v>162</v>
      </c>
      <c r="N1000">
        <v>13</v>
      </c>
      <c r="O1000">
        <v>0</v>
      </c>
      <c r="P1000">
        <v>0</v>
      </c>
      <c r="Q1000">
        <v>0</v>
      </c>
      <c r="W1000" s="1" t="s">
        <v>1035</v>
      </c>
      <c r="X1000">
        <v>0</v>
      </c>
      <c r="AB1000" t="str">
        <f>Special[[#This Row],[服装]]&amp;Special[[#This Row],[名前]]&amp;Special[[#This Row],[レアリティ]]</f>
        <v>ユニフォーム白峰周ICONIC</v>
      </c>
      <c r="AC1000">
        <f>IF((A999&amp;L999&amp;M999)&lt;&gt;(Special[[#This Row],[No]]&amp;L1000&amp;M1000),1,IF(Special[[#This Row],[追加属性]]="",1,0))</f>
        <v>1</v>
      </c>
    </row>
    <row r="1001" spans="1:29" x14ac:dyDescent="0.25">
      <c r="A1001">
        <f>VLOOKUP(Special[[#This Row],[No用]],SetNo[[No.用]:[vlookup 用]],2,FALSE)</f>
        <v>420</v>
      </c>
      <c r="B1001">
        <f>IF(ROW()=2,1,IF(A1000&lt;&gt;Special[[#This Row],[No]],1,IF(Special[[#This Row],[枝番用]]=0,B1000,B1000+1)))</f>
        <v>2</v>
      </c>
      <c r="C1001">
        <f>IF(ROW()=2,1,IF(Special[[#This Row],[枝番用]]=1,1,C1000+1))</f>
        <v>1</v>
      </c>
      <c r="D1001" s="1" t="s">
        <v>108</v>
      </c>
      <c r="E1001" s="1" t="s">
        <v>1032</v>
      </c>
      <c r="F1001" s="1" t="s">
        <v>77</v>
      </c>
      <c r="G1001" s="1" t="s">
        <v>74</v>
      </c>
      <c r="H1001" s="1" t="s">
        <v>1033</v>
      </c>
      <c r="I1001" s="1" t="s">
        <v>543</v>
      </c>
      <c r="J1001">
        <v>1</v>
      </c>
      <c r="K1001" t="s">
        <v>248</v>
      </c>
      <c r="L1001" s="1" t="s">
        <v>180</v>
      </c>
      <c r="M1001" s="1" t="s">
        <v>224</v>
      </c>
      <c r="N1001">
        <v>46</v>
      </c>
      <c r="O1001">
        <v>0</v>
      </c>
      <c r="P1001">
        <v>56</v>
      </c>
      <c r="Q1001">
        <v>0</v>
      </c>
      <c r="S1001">
        <v>3.35</v>
      </c>
      <c r="T1001">
        <v>20.010000000000002</v>
      </c>
      <c r="U1001">
        <v>5</v>
      </c>
      <c r="V1001">
        <v>30.48</v>
      </c>
      <c r="W1001" s="1" t="s">
        <v>1036</v>
      </c>
      <c r="X1001">
        <v>1</v>
      </c>
      <c r="AB1001" t="str">
        <f>Special[[#This Row],[服装]]&amp;Special[[#This Row],[名前]]&amp;Special[[#This Row],[レアリティ]]</f>
        <v>ユニフォーム白峰周ICONIC</v>
      </c>
      <c r="AC1001">
        <f>IF((A1000&amp;L1000&amp;M1000)&lt;&gt;(Special[[#This Row],[No]]&amp;L1001&amp;M1001),1,IF(Special[[#This Row],[追加属性]]="",1,0))</f>
        <v>1</v>
      </c>
    </row>
    <row r="1002" spans="1:29" x14ac:dyDescent="0.25">
      <c r="A1002">
        <f>VLOOKUP(Special[[#This Row],[No用]],SetNo[[No.用]:[vlookup 用]],2,FALSE)</f>
        <v>420</v>
      </c>
      <c r="B1002">
        <f>IF(ROW()=2,1,IF(A1001&lt;&gt;Special[[#This Row],[No]],1,IF(Special[[#This Row],[枝番用]]=0,B1001,B1001+1)))</f>
        <v>2</v>
      </c>
      <c r="C1002">
        <f>IF(ROW()=2,1,IF(Special[[#This Row],[枝番用]]=1,1,C1001+1))</f>
        <v>2</v>
      </c>
      <c r="D1002" s="1" t="s">
        <v>108</v>
      </c>
      <c r="E1002" s="1" t="s">
        <v>1032</v>
      </c>
      <c r="F1002" s="1" t="s">
        <v>77</v>
      </c>
      <c r="G1002" s="1" t="s">
        <v>74</v>
      </c>
      <c r="H1002" s="1" t="s">
        <v>1033</v>
      </c>
      <c r="I1002" s="1" t="s">
        <v>543</v>
      </c>
      <c r="J1002">
        <v>1</v>
      </c>
      <c r="K1002" t="s">
        <v>380</v>
      </c>
      <c r="L1002" s="1" t="s">
        <v>180</v>
      </c>
      <c r="M1002" s="1" t="s">
        <v>224</v>
      </c>
      <c r="N1002">
        <v>46</v>
      </c>
      <c r="O1002">
        <v>0</v>
      </c>
      <c r="P1002">
        <v>56</v>
      </c>
      <c r="Q1002">
        <v>0</v>
      </c>
      <c r="R1002" s="1" t="s">
        <v>553</v>
      </c>
      <c r="S1002">
        <v>7</v>
      </c>
      <c r="T1002">
        <v>13.86</v>
      </c>
      <c r="U1002">
        <v>10.5</v>
      </c>
      <c r="V1002">
        <v>20.79</v>
      </c>
      <c r="W1002" s="1" t="s">
        <v>1036</v>
      </c>
      <c r="X1002">
        <v>1</v>
      </c>
      <c r="AB1002" t="str">
        <f>Special[[#This Row],[服装]]&amp;Special[[#This Row],[名前]]&amp;Special[[#This Row],[レアリティ]]</f>
        <v>ユニフォーム白峰周ICONIC</v>
      </c>
      <c r="AC1002">
        <f>IF((A1001&amp;L1001&amp;M1001)&lt;&gt;(Special[[#This Row],[No]]&amp;L1002&amp;M1002),1,IF(Special[[#This Row],[追加属性]]="",1,0))</f>
        <v>0</v>
      </c>
    </row>
    <row r="1003" spans="1:29" x14ac:dyDescent="0.25">
      <c r="A1003">
        <f>VLOOKUP(Special[[#This Row],[No用]],SetNo[[No.用]:[vlookup 用]],2,FALSE)</f>
        <v>420</v>
      </c>
      <c r="B1003">
        <f>IF(ROW()=2,1,IF(A1002&lt;&gt;Special[[#This Row],[No]],1,IF(Special[[#This Row],[枝番用]]=0,B1002,B1002+1)))</f>
        <v>3</v>
      </c>
      <c r="C1003">
        <f>IF(ROW()=2,1,IF(Special[[#This Row],[枝番用]]=1,1,C1002+1))</f>
        <v>1</v>
      </c>
      <c r="D1003" s="1" t="s">
        <v>108</v>
      </c>
      <c r="E1003" s="1" t="s">
        <v>1032</v>
      </c>
      <c r="F1003" s="1" t="s">
        <v>77</v>
      </c>
      <c r="G1003" s="1" t="s">
        <v>74</v>
      </c>
      <c r="H1003" s="1" t="s">
        <v>1033</v>
      </c>
      <c r="I1003" s="1" t="s">
        <v>543</v>
      </c>
      <c r="J1003">
        <v>1</v>
      </c>
      <c r="K1003" t="s">
        <v>380</v>
      </c>
      <c r="L1003" s="1" t="s">
        <v>841</v>
      </c>
      <c r="M1003" s="1" t="s">
        <v>224</v>
      </c>
      <c r="N1003">
        <v>16</v>
      </c>
      <c r="O1003">
        <v>0</v>
      </c>
      <c r="P1003">
        <v>56</v>
      </c>
      <c r="Q1003">
        <v>0</v>
      </c>
      <c r="S1003">
        <v>2.5</v>
      </c>
      <c r="T1003">
        <v>15.24</v>
      </c>
      <c r="U1003">
        <v>4.2</v>
      </c>
      <c r="V1003">
        <v>25.76</v>
      </c>
      <c r="W1003" s="1" t="s">
        <v>1037</v>
      </c>
      <c r="X1003">
        <v>1</v>
      </c>
      <c r="AB1003" t="str">
        <f>Special[[#This Row],[服装]]&amp;Special[[#This Row],[名前]]&amp;Special[[#This Row],[レアリティ]]</f>
        <v>ユニフォーム白峰周ICONIC</v>
      </c>
      <c r="AC1003">
        <f>IF((A1002&amp;L1002&amp;M1002)&lt;&gt;(Special[[#This Row],[No]]&amp;L1003&amp;M1003),1,IF(Special[[#This Row],[追加属性]]="",1,0))</f>
        <v>1</v>
      </c>
    </row>
    <row r="1004" spans="1:29" x14ac:dyDescent="0.25">
      <c r="A1004">
        <f>VLOOKUP(Special[[#This Row],[No用]],SetNo[[No.用]:[vlookup 用]],2,FALSE)</f>
        <v>420</v>
      </c>
      <c r="B1004">
        <f>IF(ROW()=2,1,IF(A1003&lt;&gt;Special[[#This Row],[No]],1,IF(Special[[#This Row],[枝番用]]=0,B1003,B1003+1)))</f>
        <v>3</v>
      </c>
      <c r="C1004">
        <f>IF(ROW()=2,1,IF(Special[[#This Row],[枝番用]]=1,1,C1003+1))</f>
        <v>2</v>
      </c>
      <c r="D1004" s="1" t="s">
        <v>108</v>
      </c>
      <c r="E1004" s="1" t="s">
        <v>1032</v>
      </c>
      <c r="F1004" s="1" t="s">
        <v>77</v>
      </c>
      <c r="G1004" s="1" t="s">
        <v>74</v>
      </c>
      <c r="H1004" s="1" t="s">
        <v>1033</v>
      </c>
      <c r="I1004" s="1" t="s">
        <v>543</v>
      </c>
      <c r="J1004">
        <v>1</v>
      </c>
      <c r="K1004" t="s">
        <v>248</v>
      </c>
      <c r="L1004" s="1" t="s">
        <v>841</v>
      </c>
      <c r="M1004" s="1" t="s">
        <v>224</v>
      </c>
      <c r="N1004">
        <v>16</v>
      </c>
      <c r="O1004">
        <v>0</v>
      </c>
      <c r="P1004">
        <v>56</v>
      </c>
      <c r="Q1004">
        <v>0</v>
      </c>
      <c r="R1004" s="1" t="s">
        <v>978</v>
      </c>
      <c r="S1004">
        <v>10</v>
      </c>
      <c r="T1004">
        <v>19.8</v>
      </c>
      <c r="U1004">
        <v>15</v>
      </c>
      <c r="V1004">
        <v>29.7</v>
      </c>
      <c r="W1004" s="1" t="s">
        <v>1037</v>
      </c>
      <c r="X1004">
        <v>1</v>
      </c>
      <c r="AB1004" t="str">
        <f>Special[[#This Row],[服装]]&amp;Special[[#This Row],[名前]]&amp;Special[[#This Row],[レアリティ]]</f>
        <v>ユニフォーム白峰周ICONIC</v>
      </c>
      <c r="AC1004">
        <f>IF((A1003&amp;L1003&amp;M1003)&lt;&gt;(Special[[#This Row],[No]]&amp;L1004&amp;M1004),1,IF(Special[[#This Row],[追加属性]]="",1,0))</f>
        <v>0</v>
      </c>
    </row>
    <row r="1005" spans="1:29" x14ac:dyDescent="0.25">
      <c r="A1005">
        <f>VLOOKUP(Special[[#This Row],[No用]],SetNo[[No.用]:[vlookup 用]],2,FALSE)</f>
        <v>421</v>
      </c>
      <c r="B1005">
        <f>IF(ROW()=2,1,IF(A1004&lt;&gt;Special[[#This Row],[No]],1,IF(Special[[#This Row],[枝番用]]=0,B1004,B1004+1)))</f>
        <v>1</v>
      </c>
      <c r="C1005">
        <f>IF(ROW()=2,1,IF(Special[[#This Row],[枝番用]]=1,1,C1004+1))</f>
        <v>1</v>
      </c>
      <c r="D1005" s="1" t="s">
        <v>108</v>
      </c>
      <c r="E1005" s="1" t="s">
        <v>1042</v>
      </c>
      <c r="F1005" s="1" t="s">
        <v>77</v>
      </c>
      <c r="G1005" s="1" t="s">
        <v>82</v>
      </c>
      <c r="H1005" s="1" t="s">
        <v>1033</v>
      </c>
      <c r="I1005" s="1" t="s">
        <v>543</v>
      </c>
      <c r="J1005" s="1">
        <v>0</v>
      </c>
      <c r="K1005" t="s">
        <v>380</v>
      </c>
      <c r="L1005" s="1" t="s">
        <v>191</v>
      </c>
      <c r="M1005" s="1" t="s">
        <v>162</v>
      </c>
      <c r="N1005">
        <v>13</v>
      </c>
      <c r="O1005">
        <v>0</v>
      </c>
      <c r="P1005">
        <v>0</v>
      </c>
      <c r="Q1005">
        <v>0</v>
      </c>
      <c r="W1005" s="1" t="s">
        <v>1035</v>
      </c>
      <c r="X1005">
        <v>0</v>
      </c>
      <c r="AB1005" t="str">
        <f>Special[[#This Row],[服装]]&amp;Special[[#This Row],[名前]]&amp;Special[[#This Row],[レアリティ]]</f>
        <v>ユニフォーム和倉久彦ICONIC</v>
      </c>
      <c r="AC1005">
        <f>IF((A1004&amp;L1004&amp;M1004)&lt;&gt;(Special[[#This Row],[No]]&amp;L1005&amp;M1005),1,IF(Special[[#This Row],[追加属性]]="",1,0))</f>
        <v>1</v>
      </c>
    </row>
    <row r="1006" spans="1:29" x14ac:dyDescent="0.25">
      <c r="A1006">
        <f>VLOOKUP(Special[[#This Row],[No用]],SetNo[[No.用]:[vlookup 用]],2,FALSE)</f>
        <v>421</v>
      </c>
      <c r="B1006">
        <f>IF(ROW()=2,1,IF(A1005&lt;&gt;Special[[#This Row],[No]],1,IF(Special[[#This Row],[枝番用]]=0,B1005,B1005+1)))</f>
        <v>2</v>
      </c>
      <c r="C1006">
        <f>IF(ROW()=2,1,IF(Special[[#This Row],[枝番用]]=1,1,C1005+1))</f>
        <v>1</v>
      </c>
      <c r="D1006" s="1" t="s">
        <v>108</v>
      </c>
      <c r="E1006" s="1" t="s">
        <v>1042</v>
      </c>
      <c r="F1006" s="1" t="s">
        <v>77</v>
      </c>
      <c r="G1006" s="1" t="s">
        <v>82</v>
      </c>
      <c r="H1006" s="1" t="s">
        <v>1033</v>
      </c>
      <c r="I1006" s="1" t="s">
        <v>543</v>
      </c>
      <c r="J1006">
        <v>1</v>
      </c>
      <c r="K1006" t="s">
        <v>380</v>
      </c>
      <c r="L1006" s="1" t="s">
        <v>586</v>
      </c>
      <c r="M1006" s="1" t="s">
        <v>173</v>
      </c>
      <c r="N1006">
        <v>35</v>
      </c>
      <c r="O1006">
        <v>0</v>
      </c>
      <c r="P1006">
        <v>0</v>
      </c>
      <c r="Q1006">
        <v>0</v>
      </c>
      <c r="S1006">
        <v>4.2</v>
      </c>
      <c r="T1006">
        <v>42.42</v>
      </c>
      <c r="W1006" s="1" t="s">
        <v>898</v>
      </c>
      <c r="X1006">
        <v>1</v>
      </c>
      <c r="AB1006" t="str">
        <f>Special[[#This Row],[服装]]&amp;Special[[#This Row],[名前]]&amp;Special[[#This Row],[レアリティ]]</f>
        <v>ユニフォーム和倉久彦ICONIC</v>
      </c>
      <c r="AC1006">
        <f>IF((A1005&amp;L1005&amp;M1005)&lt;&gt;(Special[[#This Row],[No]]&amp;L1006&amp;M1006),1,IF(Special[[#This Row],[追加属性]]="",1,0))</f>
        <v>1</v>
      </c>
    </row>
    <row r="1007" spans="1:29" x14ac:dyDescent="0.25">
      <c r="A1007">
        <f>VLOOKUP(Special[[#This Row],[No用]],SetNo[[No.用]:[vlookup 用]],2,FALSE)</f>
        <v>422</v>
      </c>
      <c r="B1007">
        <f>IF(ROW()=2,1,IF(A1006&lt;&gt;Special[[#This Row],[No]],1,IF(Special[[#This Row],[枝番用]]=0,B1006,B1006+1)))</f>
        <v>1</v>
      </c>
      <c r="C1007">
        <f>IF(ROW()=2,1,IF(Special[[#This Row],[枝番用]]=1,1,C1006+1))</f>
        <v>1</v>
      </c>
      <c r="D1007" s="1" t="s">
        <v>108</v>
      </c>
      <c r="E1007" s="1" t="s">
        <v>1046</v>
      </c>
      <c r="F1007" s="1" t="s">
        <v>77</v>
      </c>
      <c r="G1007" s="1" t="s">
        <v>78</v>
      </c>
      <c r="H1007" s="1" t="s">
        <v>1033</v>
      </c>
      <c r="I1007" s="1" t="s">
        <v>543</v>
      </c>
      <c r="J1007" s="1">
        <v>0</v>
      </c>
      <c r="K1007" t="s">
        <v>248</v>
      </c>
      <c r="L1007" s="1" t="s">
        <v>191</v>
      </c>
      <c r="M1007" s="1" t="s">
        <v>162</v>
      </c>
      <c r="N1007">
        <v>13</v>
      </c>
      <c r="O1007">
        <v>0</v>
      </c>
      <c r="P1007">
        <v>0</v>
      </c>
      <c r="Q1007">
        <v>0</v>
      </c>
      <c r="W1007" s="1" t="s">
        <v>1035</v>
      </c>
      <c r="X1007">
        <v>0</v>
      </c>
      <c r="AB1007" t="str">
        <f>Special[[#This Row],[服装]]&amp;Special[[#This Row],[名前]]&amp;Special[[#This Row],[レアリティ]]</f>
        <v>ユニフォーム金沢伊織ICONIC</v>
      </c>
      <c r="AC1007">
        <f>IF((A1006&amp;L1006&amp;M1006)&lt;&gt;(Special[[#This Row],[No]]&amp;L1007&amp;M1007),1,IF(Special[[#This Row],[追加属性]]="",1,0))</f>
        <v>1</v>
      </c>
    </row>
    <row r="1008" spans="1:29" x14ac:dyDescent="0.25">
      <c r="A1008">
        <f>VLOOKUP(Special[[#This Row],[No用]],SetNo[[No.用]:[vlookup 用]],2,FALSE)</f>
        <v>422</v>
      </c>
      <c r="B1008">
        <f>IF(ROW()=2,1,IF(A1007&lt;&gt;Special[[#This Row],[No]],1,IF(Special[[#This Row],[枝番用]]=0,B1007,B1007+1)))</f>
        <v>2</v>
      </c>
      <c r="C1008">
        <f>IF(ROW()=2,1,IF(Special[[#This Row],[枝番用]]=1,1,C1007+1))</f>
        <v>1</v>
      </c>
      <c r="D1008" s="1" t="s">
        <v>108</v>
      </c>
      <c r="E1008" s="1" t="s">
        <v>1046</v>
      </c>
      <c r="F1008" s="1" t="s">
        <v>77</v>
      </c>
      <c r="G1008" s="1" t="s">
        <v>78</v>
      </c>
      <c r="H1008" s="1" t="s">
        <v>1033</v>
      </c>
      <c r="I1008" s="1" t="s">
        <v>543</v>
      </c>
      <c r="J1008">
        <v>1</v>
      </c>
      <c r="K1008" t="s">
        <v>380</v>
      </c>
      <c r="L1008" s="1" t="s">
        <v>180</v>
      </c>
      <c r="M1008" s="1" t="s">
        <v>162</v>
      </c>
      <c r="N1008">
        <v>13</v>
      </c>
      <c r="O1008">
        <v>0</v>
      </c>
      <c r="P1008">
        <v>0</v>
      </c>
      <c r="Q1008">
        <v>0</v>
      </c>
      <c r="S1008">
        <v>2.5</v>
      </c>
      <c r="T1008">
        <v>15.24</v>
      </c>
      <c r="W1008" s="1" t="s">
        <v>918</v>
      </c>
      <c r="X1008">
        <v>1</v>
      </c>
      <c r="AB1008" t="str">
        <f>Special[[#This Row],[服装]]&amp;Special[[#This Row],[名前]]&amp;Special[[#This Row],[レアリティ]]</f>
        <v>ユニフォーム金沢伊織ICONIC</v>
      </c>
      <c r="AC1008">
        <f>IF((A1007&amp;L1007&amp;M1007)&lt;&gt;(Special[[#This Row],[No]]&amp;L1008&amp;M1008),1,IF(Special[[#This Row],[追加属性]]="",1,0))</f>
        <v>1</v>
      </c>
    </row>
    <row r="1009" spans="1:29" x14ac:dyDescent="0.25">
      <c r="A1009">
        <f>VLOOKUP(Special[[#This Row],[No用]],SetNo[[No.用]:[vlookup 用]],2,FALSE)</f>
        <v>422</v>
      </c>
      <c r="B1009">
        <f>IF(ROW()=2,1,IF(A1008&lt;&gt;Special[[#This Row],[No]],1,IF(Special[[#This Row],[枝番用]]=0,B1008,B1008+1)))</f>
        <v>3</v>
      </c>
      <c r="C1009">
        <f>IF(ROW()=2,1,IF(Special[[#This Row],[枝番用]]=1,1,C1008+1))</f>
        <v>1</v>
      </c>
      <c r="D1009" s="1" t="s">
        <v>108</v>
      </c>
      <c r="E1009" s="1" t="s">
        <v>1046</v>
      </c>
      <c r="F1009" s="1" t="s">
        <v>77</v>
      </c>
      <c r="G1009" s="1" t="s">
        <v>78</v>
      </c>
      <c r="H1009" s="1" t="s">
        <v>1033</v>
      </c>
      <c r="I1009" s="1" t="s">
        <v>543</v>
      </c>
      <c r="J1009">
        <v>1</v>
      </c>
      <c r="K1009" t="s">
        <v>380</v>
      </c>
      <c r="L1009" s="1" t="s">
        <v>258</v>
      </c>
      <c r="M1009" s="1" t="s">
        <v>224</v>
      </c>
      <c r="N1009">
        <v>41</v>
      </c>
      <c r="O1009">
        <v>0</v>
      </c>
      <c r="P1009">
        <v>51</v>
      </c>
      <c r="Q1009">
        <v>0</v>
      </c>
      <c r="R1009" s="1"/>
      <c r="S1009">
        <v>20</v>
      </c>
      <c r="T1009">
        <v>79.78</v>
      </c>
      <c r="U1009">
        <v>22.5</v>
      </c>
      <c r="V1009">
        <v>89.14</v>
      </c>
      <c r="W1009" s="1" t="s">
        <v>851</v>
      </c>
      <c r="X1009">
        <v>0</v>
      </c>
      <c r="AB1009" t="str">
        <f>Special[[#This Row],[服装]]&amp;Special[[#This Row],[名前]]&amp;Special[[#This Row],[レアリティ]]</f>
        <v>ユニフォーム金沢伊織ICONIC</v>
      </c>
      <c r="AC1009">
        <f>IF((A1008&amp;L1008&amp;M1008)&lt;&gt;(Special[[#This Row],[No]]&amp;L1009&amp;M1009),1,IF(Special[[#This Row],[追加属性]]="",1,0))</f>
        <v>1</v>
      </c>
    </row>
    <row r="1010" spans="1:29" x14ac:dyDescent="0.25">
      <c r="A1010">
        <f>VLOOKUP(Special[[#This Row],[No用]],SetNo[[No.用]:[vlookup 用]],2,FALSE)</f>
        <v>422</v>
      </c>
      <c r="B1010">
        <f>IF(ROW()=2,1,IF(A1009&lt;&gt;Special[[#This Row],[No]],1,IF(Special[[#This Row],[枝番用]]=0,B1009,B1009+1)))</f>
        <v>3</v>
      </c>
      <c r="C1010">
        <f>IF(ROW()=2,1,IF(Special[[#This Row],[枝番用]]=1,1,C1009+1))</f>
        <v>2</v>
      </c>
      <c r="D1010" s="1" t="s">
        <v>108</v>
      </c>
      <c r="E1010" s="1" t="s">
        <v>1046</v>
      </c>
      <c r="F1010" s="1" t="s">
        <v>77</v>
      </c>
      <c r="G1010" s="1" t="s">
        <v>78</v>
      </c>
      <c r="H1010" s="1" t="s">
        <v>1033</v>
      </c>
      <c r="I1010" s="1" t="s">
        <v>543</v>
      </c>
      <c r="J1010">
        <v>1</v>
      </c>
      <c r="K1010" t="s">
        <v>380</v>
      </c>
      <c r="L1010" s="1" t="s">
        <v>258</v>
      </c>
      <c r="M1010" s="1" t="s">
        <v>224</v>
      </c>
      <c r="N1010">
        <v>41</v>
      </c>
      <c r="O1010">
        <v>0</v>
      </c>
      <c r="P1010">
        <v>51</v>
      </c>
      <c r="Q1010">
        <v>0</v>
      </c>
      <c r="R1010" s="1" t="s">
        <v>586</v>
      </c>
      <c r="S1010">
        <v>2.5</v>
      </c>
      <c r="T1010">
        <v>15.24</v>
      </c>
      <c r="U1010">
        <v>4.2</v>
      </c>
      <c r="V1010">
        <v>25.76</v>
      </c>
      <c r="W1010" s="1" t="s">
        <v>851</v>
      </c>
      <c r="X1010">
        <v>1</v>
      </c>
      <c r="AB1010" t="str">
        <f>Special[[#This Row],[服装]]&amp;Special[[#This Row],[名前]]&amp;Special[[#This Row],[レアリティ]]</f>
        <v>ユニフォーム金沢伊織ICONIC</v>
      </c>
      <c r="AC1010">
        <f>IF((A1009&amp;L1009&amp;M1009)&lt;&gt;(Special[[#This Row],[No]]&amp;L1010&amp;M1010),1,IF(Special[[#This Row],[追加属性]]="",1,0))</f>
        <v>0</v>
      </c>
    </row>
    <row r="1011" spans="1:29" x14ac:dyDescent="0.25">
      <c r="A1011">
        <f>VLOOKUP(Special[[#This Row],[No用]],SetNo[[No.用]:[vlookup 用]],2,FALSE)</f>
        <v>423</v>
      </c>
      <c r="B1011">
        <f>IF(ROW()=2,1,IF(A1010&lt;&gt;Special[[#This Row],[No]],1,IF(Special[[#This Row],[枝番用]]=0,B1010,B1010+1)))</f>
        <v>1</v>
      </c>
      <c r="C1011">
        <f>IF(ROW()=2,1,IF(Special[[#This Row],[枝番用]]=1,1,C1010+1))</f>
        <v>1</v>
      </c>
      <c r="D1011" s="1" t="s">
        <v>108</v>
      </c>
      <c r="E1011" s="1" t="s">
        <v>1050</v>
      </c>
      <c r="F1011" s="1" t="s">
        <v>77</v>
      </c>
      <c r="G1011" s="1" t="s">
        <v>82</v>
      </c>
      <c r="H1011" s="1" t="s">
        <v>1033</v>
      </c>
      <c r="I1011" s="1" t="s">
        <v>543</v>
      </c>
      <c r="J1011" s="1">
        <v>0</v>
      </c>
      <c r="K1011" t="s">
        <v>380</v>
      </c>
      <c r="L1011" s="1" t="s">
        <v>191</v>
      </c>
      <c r="M1011" s="1" t="s">
        <v>162</v>
      </c>
      <c r="N1011">
        <v>13</v>
      </c>
      <c r="O1011">
        <v>0</v>
      </c>
      <c r="P1011">
        <v>0</v>
      </c>
      <c r="Q1011">
        <v>0</v>
      </c>
      <c r="W1011" s="1" t="s">
        <v>1035</v>
      </c>
      <c r="X1011">
        <v>0</v>
      </c>
      <c r="AB1011" t="str">
        <f>Special[[#This Row],[服装]]&amp;Special[[#This Row],[名前]]&amp;Special[[#This Row],[レアリティ]]</f>
        <v>ユニフォーム志賀智也ICONIC</v>
      </c>
      <c r="AC1011">
        <f>IF((A1010&amp;L1010&amp;M1010)&lt;&gt;(Special[[#This Row],[No]]&amp;L1011&amp;M1011),1,IF(Special[[#This Row],[追加属性]]="",1,0))</f>
        <v>1</v>
      </c>
    </row>
    <row r="1012" spans="1:29" x14ac:dyDescent="0.25">
      <c r="A1012">
        <f>VLOOKUP(Special[[#This Row],[No用]],SetNo[[No.用]:[vlookup 用]],2,FALSE)</f>
        <v>424</v>
      </c>
      <c r="B1012">
        <f>IF(ROW()=2,1,IF(A1011&lt;&gt;Special[[#This Row],[No]],1,IF(Special[[#This Row],[枝番用]]=0,B1011,B1011+1)))</f>
        <v>1</v>
      </c>
      <c r="C1012">
        <f>IF(ROW()=2,1,IF(Special[[#This Row],[枝番用]]=1,1,C1011+1))</f>
        <v>1</v>
      </c>
      <c r="D1012" s="1" t="s">
        <v>108</v>
      </c>
      <c r="E1012" s="1" t="s">
        <v>1063</v>
      </c>
      <c r="F1012" s="1" t="s">
        <v>77</v>
      </c>
      <c r="G1012" s="1" t="s">
        <v>80</v>
      </c>
      <c r="H1012" s="1" t="s">
        <v>1033</v>
      </c>
      <c r="I1012" s="1" t="s">
        <v>543</v>
      </c>
      <c r="J1012">
        <v>1</v>
      </c>
      <c r="K1012" t="s">
        <v>380</v>
      </c>
      <c r="L1012" s="1" t="s">
        <v>195</v>
      </c>
      <c r="M1012" s="1" t="s">
        <v>173</v>
      </c>
      <c r="N1012">
        <v>13</v>
      </c>
      <c r="O1012">
        <v>0</v>
      </c>
      <c r="P1012">
        <v>0</v>
      </c>
      <c r="Q1012">
        <v>0</v>
      </c>
      <c r="S1012">
        <v>18.75</v>
      </c>
      <c r="T1012">
        <v>74.61</v>
      </c>
      <c r="W1012" s="1" t="s">
        <v>837</v>
      </c>
      <c r="X1012">
        <v>1</v>
      </c>
      <c r="Z1012" s="1" t="s">
        <v>1025</v>
      </c>
      <c r="AB1012" t="str">
        <f>Special[[#This Row],[服装]]&amp;Special[[#This Row],[名前]]&amp;Special[[#This Row],[レアリティ]]</f>
        <v>ユニフォーム輪島友和ICONIC</v>
      </c>
      <c r="AC1012">
        <f>IF((A1011&amp;L1011&amp;M1011)&lt;&gt;(Special[[#This Row],[No]]&amp;L1012&amp;M1012),1,IF(Special[[#This Row],[追加属性]]="",1,0))</f>
        <v>1</v>
      </c>
    </row>
    <row r="1013" spans="1:29" x14ac:dyDescent="0.25">
      <c r="A1013">
        <f>VLOOKUP(Special[[#This Row],[No用]],SetNo[[No.用]:[vlookup 用]],2,FALSE)</f>
        <v>424</v>
      </c>
      <c r="B1013">
        <f>IF(ROW()=2,1,IF(A1012&lt;&gt;Special[[#This Row],[No]],1,IF(Special[[#This Row],[枝番用]]=0,B1012,B1012+1)))</f>
        <v>1</v>
      </c>
      <c r="C1013">
        <f>IF(ROW()=2,1,IF(Special[[#This Row],[枝番用]]=1,1,C1012+1))</f>
        <v>2</v>
      </c>
      <c r="D1013" s="1" t="s">
        <v>108</v>
      </c>
      <c r="E1013" s="1" t="s">
        <v>1063</v>
      </c>
      <c r="F1013" s="1" t="s">
        <v>77</v>
      </c>
      <c r="G1013" s="1" t="s">
        <v>80</v>
      </c>
      <c r="H1013" s="1" t="s">
        <v>1033</v>
      </c>
      <c r="I1013" s="1" t="s">
        <v>543</v>
      </c>
      <c r="J1013">
        <v>1</v>
      </c>
      <c r="K1013" t="s">
        <v>380</v>
      </c>
      <c r="L1013" s="1" t="s">
        <v>195</v>
      </c>
      <c r="M1013" s="1" t="s">
        <v>173</v>
      </c>
      <c r="N1013">
        <v>13</v>
      </c>
      <c r="O1013">
        <v>0</v>
      </c>
      <c r="P1013">
        <v>0</v>
      </c>
      <c r="Q1013">
        <v>0</v>
      </c>
      <c r="R1013" s="1" t="s">
        <v>586</v>
      </c>
      <c r="S1013">
        <v>16.8</v>
      </c>
      <c r="T1013">
        <v>58.94</v>
      </c>
      <c r="W1013" s="1" t="s">
        <v>918</v>
      </c>
      <c r="X1013">
        <v>1</v>
      </c>
      <c r="Z1013" s="1" t="s">
        <v>1025</v>
      </c>
      <c r="AB1013" t="str">
        <f>Special[[#This Row],[服装]]&amp;Special[[#This Row],[名前]]&amp;Special[[#This Row],[レアリティ]]</f>
        <v>ユニフォーム輪島友和ICONIC</v>
      </c>
      <c r="AC1013">
        <f>IF((A1012&amp;L1012&amp;M1012)&lt;&gt;(Special[[#This Row],[No]]&amp;L1013&amp;M1013),1,IF(Special[[#This Row],[追加属性]]="",1,0))</f>
        <v>0</v>
      </c>
    </row>
    <row r="1014" spans="1:29" x14ac:dyDescent="0.25">
      <c r="A1014">
        <f>VLOOKUP(Special[[#This Row],[No用]],SetNo[[No.用]:[vlookup 用]],2,FALSE)</f>
        <v>425</v>
      </c>
      <c r="B1014">
        <f>IF(ROW()=2,1,IF(A1013&lt;&gt;Special[[#This Row],[No]],1,IF(Special[[#This Row],[枝番用]]=0,B1013,B1013+1)))</f>
        <v>1</v>
      </c>
      <c r="C1014">
        <f>IF(ROW()=2,1,IF(Special[[#This Row],[枝番用]]=1,1,C1013+1))</f>
        <v>1</v>
      </c>
      <c r="D1014" s="1" t="s">
        <v>108</v>
      </c>
      <c r="E1014" s="1" t="s">
        <v>1079</v>
      </c>
      <c r="F1014" s="1" t="s">
        <v>77</v>
      </c>
      <c r="G1014" s="1" t="s">
        <v>78</v>
      </c>
      <c r="H1014" s="1" t="s">
        <v>1033</v>
      </c>
      <c r="I1014" s="1" t="s">
        <v>543</v>
      </c>
      <c r="J1014" s="1">
        <v>0</v>
      </c>
      <c r="K1014" t="s">
        <v>380</v>
      </c>
      <c r="L1014" s="1" t="s">
        <v>191</v>
      </c>
      <c r="M1014" s="1" t="s">
        <v>162</v>
      </c>
      <c r="N1014">
        <v>13</v>
      </c>
      <c r="O1014">
        <v>0</v>
      </c>
      <c r="P1014">
        <v>0</v>
      </c>
      <c r="Q1014">
        <v>0</v>
      </c>
      <c r="W1014" s="1" t="s">
        <v>1035</v>
      </c>
      <c r="X1014">
        <v>0</v>
      </c>
      <c r="AB1014" t="str">
        <f>Special[[#This Row],[服装]]&amp;Special[[#This Row],[名前]]&amp;Special[[#This Row],[レアリティ]]</f>
        <v>ユニフォーム深谷謙朗ICONIC</v>
      </c>
      <c r="AC1014">
        <f>IF((A1013&amp;L1013&amp;M1013)&lt;&gt;(Special[[#This Row],[No]]&amp;L1014&amp;M1014),1,IF(Special[[#This Row],[追加属性]]="",1,0))</f>
        <v>1</v>
      </c>
    </row>
    <row r="1015" spans="1:29" x14ac:dyDescent="0.25">
      <c r="A1015">
        <f>VLOOKUP(Special[[#This Row],[No用]],SetNo[[No.用]:[vlookup 用]],2,FALSE)</f>
        <v>425</v>
      </c>
      <c r="B1015">
        <f>IF(ROW()=2,1,IF(A1014&lt;&gt;Special[[#This Row],[No]],1,IF(Special[[#This Row],[枝番用]]=0,B1014,B1014+1)))</f>
        <v>2</v>
      </c>
      <c r="C1015">
        <f>IF(ROW()=2,1,IF(Special[[#This Row],[枝番用]]=1,1,C1014+1))</f>
        <v>1</v>
      </c>
      <c r="D1015" s="1" t="s">
        <v>108</v>
      </c>
      <c r="E1015" s="1" t="s">
        <v>1079</v>
      </c>
      <c r="F1015" s="1" t="s">
        <v>77</v>
      </c>
      <c r="G1015" s="1" t="s">
        <v>78</v>
      </c>
      <c r="H1015" s="1" t="s">
        <v>1033</v>
      </c>
      <c r="I1015" s="1" t="s">
        <v>543</v>
      </c>
      <c r="J1015">
        <v>1</v>
      </c>
      <c r="K1015" t="s">
        <v>380</v>
      </c>
      <c r="L1015" s="1" t="s">
        <v>1082</v>
      </c>
      <c r="M1015" s="1" t="s">
        <v>162</v>
      </c>
      <c r="N1015">
        <v>33</v>
      </c>
      <c r="O1015">
        <v>0</v>
      </c>
      <c r="P1015">
        <v>0</v>
      </c>
      <c r="Q1015">
        <v>0</v>
      </c>
      <c r="S1015">
        <v>10</v>
      </c>
      <c r="T1015">
        <v>39.4</v>
      </c>
      <c r="W1015" s="1" t="s">
        <v>895</v>
      </c>
      <c r="X1015">
        <v>0</v>
      </c>
      <c r="AB1015" t="str">
        <f>Special[[#This Row],[服装]]&amp;Special[[#This Row],[名前]]&amp;Special[[#This Row],[レアリティ]]</f>
        <v>ユニフォーム深谷謙朗ICONIC</v>
      </c>
      <c r="AC1015">
        <f>IF((A1014&amp;L1014&amp;M1014)&lt;&gt;(Special[[#This Row],[No]]&amp;L1015&amp;M1015),1,IF(Special[[#This Row],[追加属性]]="",1,0))</f>
        <v>1</v>
      </c>
    </row>
    <row r="1016" spans="1:29" x14ac:dyDescent="0.25">
      <c r="A1016">
        <f>VLOOKUP(Special[[#This Row],[No用]],SetNo[[No.用]:[vlookup 用]],2,FALSE)</f>
        <v>425</v>
      </c>
      <c r="B1016">
        <f>IF(ROW()=2,1,IF(A1015&lt;&gt;Special[[#This Row],[No]],1,IF(Special[[#This Row],[枝番用]]=0,B1015,B1015+1)))</f>
        <v>3</v>
      </c>
      <c r="C1016">
        <f>IF(ROW()=2,1,IF(Special[[#This Row],[枝番用]]=1,1,C1015+1))</f>
        <v>1</v>
      </c>
      <c r="D1016" s="1" t="s">
        <v>108</v>
      </c>
      <c r="E1016" s="1" t="s">
        <v>1079</v>
      </c>
      <c r="F1016" s="1" t="s">
        <v>77</v>
      </c>
      <c r="G1016" s="1" t="s">
        <v>78</v>
      </c>
      <c r="H1016" s="1" t="s">
        <v>1033</v>
      </c>
      <c r="I1016" s="1" t="s">
        <v>543</v>
      </c>
      <c r="J1016">
        <v>1</v>
      </c>
      <c r="K1016" t="s">
        <v>380</v>
      </c>
      <c r="L1016" s="1" t="s">
        <v>180</v>
      </c>
      <c r="M1016" s="1" t="s">
        <v>178</v>
      </c>
      <c r="N1016">
        <v>16</v>
      </c>
      <c r="O1016">
        <v>0</v>
      </c>
      <c r="P1016">
        <v>0</v>
      </c>
      <c r="Q1016">
        <v>0</v>
      </c>
      <c r="S1016">
        <v>3.35</v>
      </c>
      <c r="T1016">
        <v>20.010000000000002</v>
      </c>
      <c r="W1016" s="1" t="s">
        <v>918</v>
      </c>
      <c r="X1016">
        <v>1</v>
      </c>
      <c r="AB1016" t="str">
        <f>Special[[#This Row],[服装]]&amp;Special[[#This Row],[名前]]&amp;Special[[#This Row],[レアリティ]]</f>
        <v>ユニフォーム深谷謙朗ICONIC</v>
      </c>
      <c r="AC1016">
        <f>IF((A1015&amp;L1015&amp;M1015)&lt;&gt;(Special[[#This Row],[No]]&amp;L1016&amp;M1016),1,IF(Special[[#This Row],[追加属性]]="",1,0))</f>
        <v>1</v>
      </c>
    </row>
    <row r="1017" spans="1:29" x14ac:dyDescent="0.25">
      <c r="A1017">
        <f>VLOOKUP(Special[[#This Row],[No用]],SetNo[[No.用]:[vlookup 用]],2,FALSE)</f>
        <v>426</v>
      </c>
      <c r="B1017">
        <f>IF(ROW()=2,1,IF(A1016&lt;&gt;Special[[#This Row],[No]],1,IF(Special[[#This Row],[枝番用]]=0,B1016,B1016+1)))</f>
        <v>1</v>
      </c>
      <c r="C1017">
        <f>IF(ROW()=2,1,IF(Special[[#This Row],[枝番用]]=1,1,C1016+1))</f>
        <v>1</v>
      </c>
      <c r="D1017" s="1" t="s">
        <v>108</v>
      </c>
      <c r="E1017" s="1" t="s">
        <v>1089</v>
      </c>
      <c r="F1017" s="1" t="s">
        <v>77</v>
      </c>
      <c r="G1017" s="1" t="s">
        <v>78</v>
      </c>
      <c r="H1017" s="1" t="s">
        <v>1033</v>
      </c>
      <c r="I1017" s="1" t="s">
        <v>543</v>
      </c>
      <c r="J1017">
        <v>0</v>
      </c>
      <c r="K1017" t="s">
        <v>380</v>
      </c>
      <c r="N1017">
        <v>0</v>
      </c>
      <c r="O1017">
        <v>0</v>
      </c>
      <c r="P1017">
        <v>0</v>
      </c>
      <c r="Q1017">
        <v>0</v>
      </c>
      <c r="AB1017" t="str">
        <f>Special[[#This Row],[服装]]&amp;Special[[#This Row],[名前]]&amp;Special[[#This Row],[レアリティ]]</f>
        <v>ユニフォーム山代総司ICONIC</v>
      </c>
      <c r="AC1017">
        <f>IF((A1016&amp;L1016&amp;M1016)&lt;&gt;(Special[[#This Row],[No]]&amp;L1017&amp;M1017),1,IF(Special[[#This Row],[追加属性]]="",1,0))</f>
        <v>1</v>
      </c>
    </row>
  </sheetData>
  <phoneticPr fontId="1"/>
  <pageMargins left="0.7" right="0.7" top="0.75" bottom="0.75" header="0.3" footer="0.3"/>
  <pageSetup paperSize="9" orientation="portrait" horizontalDpi="4294967293" verticalDpi="0" r:id="rId1"/>
  <ignoredErrors>
    <ignoredError sqref="C2" calculatedColumn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5788-C256-4348-BE29-9647EC307704}">
  <dimension ref="A1:W425"/>
  <sheetViews>
    <sheetView topLeftCell="A376" zoomScaleNormal="100" workbookViewId="0">
      <selection activeCell="A408" sqref="A408:XFD408"/>
    </sheetView>
  </sheetViews>
  <sheetFormatPr defaultRowHeight="14.25" x14ac:dyDescent="0.25"/>
  <cols>
    <col min="1" max="1" width="7.140625" bestFit="1" customWidth="1"/>
    <col min="2" max="2" width="10.140625" bestFit="1" customWidth="1"/>
    <col min="3" max="3" width="13.140625" bestFit="1" customWidth="1"/>
    <col min="4" max="5" width="11.85546875" bestFit="1" customWidth="1"/>
    <col min="6" max="6" width="8" bestFit="1" customWidth="1"/>
    <col min="7" max="7" width="16.85546875" bestFit="1" customWidth="1"/>
    <col min="8" max="8" width="13" bestFit="1" customWidth="1"/>
    <col min="9" max="9" width="11.28515625" bestFit="1" customWidth="1"/>
    <col min="10" max="10" width="16.28515625" bestFit="1" customWidth="1"/>
    <col min="11" max="12" width="10.7109375" bestFit="1" customWidth="1"/>
    <col min="13" max="14" width="12.5703125" bestFit="1" customWidth="1"/>
    <col min="15" max="15" width="10.140625" bestFit="1" customWidth="1"/>
    <col min="16" max="16" width="12.42578125" bestFit="1" customWidth="1"/>
    <col min="17" max="17" width="13" bestFit="1" customWidth="1"/>
    <col min="18" max="18" width="15.42578125" bestFit="1" customWidth="1"/>
    <col min="19" max="19" width="16" bestFit="1" customWidth="1"/>
    <col min="20" max="20" width="15.140625" bestFit="1" customWidth="1"/>
    <col min="21" max="21" width="13.85546875" bestFit="1" customWidth="1"/>
    <col min="22" max="22" width="17.5703125" bestFit="1" customWidth="1"/>
    <col min="23" max="23" width="14.85546875" bestFit="1" customWidth="1"/>
    <col min="24" max="24" width="14.7109375" customWidth="1"/>
    <col min="25" max="25" width="15.28515625" bestFit="1" customWidth="1"/>
    <col min="26" max="26" width="15.7109375" bestFit="1" customWidth="1"/>
    <col min="27" max="27" width="14.7109375" bestFit="1" customWidth="1"/>
    <col min="28" max="28" width="13.7109375" bestFit="1" customWidth="1"/>
    <col min="29" max="29" width="17.28515625" bestFit="1" customWidth="1"/>
    <col min="30" max="31" width="14.7109375" bestFit="1" customWidth="1"/>
  </cols>
  <sheetData>
    <row r="1" spans="1:23" x14ac:dyDescent="0.25">
      <c r="A1" t="s">
        <v>382</v>
      </c>
      <c r="B1" t="s">
        <v>160</v>
      </c>
      <c r="C1" t="s">
        <v>0</v>
      </c>
      <c r="D1" t="s">
        <v>7</v>
      </c>
      <c r="E1" t="s">
        <v>2</v>
      </c>
      <c r="F1" t="s">
        <v>1</v>
      </c>
      <c r="G1" t="s">
        <v>383</v>
      </c>
      <c r="H1" t="s">
        <v>684</v>
      </c>
      <c r="I1" t="s">
        <v>685</v>
      </c>
      <c r="J1" t="s">
        <v>686</v>
      </c>
      <c r="K1" t="s">
        <v>687</v>
      </c>
      <c r="L1" t="s">
        <v>688</v>
      </c>
      <c r="M1" t="s">
        <v>689</v>
      </c>
      <c r="N1" t="s">
        <v>690</v>
      </c>
      <c r="O1" t="s">
        <v>691</v>
      </c>
      <c r="P1" t="s">
        <v>692</v>
      </c>
      <c r="Q1" t="s">
        <v>693</v>
      </c>
      <c r="R1" t="s">
        <v>694</v>
      </c>
      <c r="S1" t="s">
        <v>695</v>
      </c>
      <c r="T1" t="s">
        <v>696</v>
      </c>
      <c r="U1" t="s">
        <v>697</v>
      </c>
      <c r="V1" t="s">
        <v>698</v>
      </c>
      <c r="W1" t="s">
        <v>699</v>
      </c>
    </row>
    <row r="2" spans="1:23" x14ac:dyDescent="0.25">
      <c r="A2">
        <v>1</v>
      </c>
      <c r="B2" s="30" t="s">
        <v>205</v>
      </c>
      <c r="C2" s="30" t="s">
        <v>229</v>
      </c>
      <c r="D2" s="30" t="s">
        <v>28</v>
      </c>
      <c r="E2" s="30" t="s">
        <v>26</v>
      </c>
      <c r="F2" s="30" t="s">
        <v>153</v>
      </c>
      <c r="G2" s="30" t="s">
        <v>384</v>
      </c>
      <c r="H2" s="16">
        <v>95.278571749999998</v>
      </c>
      <c r="I2" s="16">
        <v>94.604082000000005</v>
      </c>
      <c r="J2" s="16">
        <v>96.627551249999996</v>
      </c>
      <c r="K2" s="16">
        <v>89.208163999999996</v>
      </c>
      <c r="L2" s="16">
        <v>93.255102500000007</v>
      </c>
      <c r="M2" s="16">
        <v>104.81778389999999</v>
      </c>
      <c r="N2" s="16">
        <v>91.906122999999994</v>
      </c>
      <c r="O2" s="16">
        <v>113.489795</v>
      </c>
      <c r="P2" s="16">
        <v>118.54846809999999</v>
      </c>
      <c r="Q2" s="16">
        <v>93.255102500000007</v>
      </c>
      <c r="R2" s="16">
        <v>95.278571749999998</v>
      </c>
      <c r="S2" s="16">
        <v>94.481447500000002</v>
      </c>
      <c r="T2" s="16">
        <v>91.480129469999994</v>
      </c>
      <c r="U2" s="16">
        <v>96.627551249999996</v>
      </c>
      <c r="V2" s="16">
        <v>102.9977322</v>
      </c>
      <c r="W2" s="16">
        <v>108.43112189999999</v>
      </c>
    </row>
    <row r="3" spans="1:23" x14ac:dyDescent="0.25">
      <c r="A3">
        <v>2</v>
      </c>
      <c r="B3" s="30" t="s">
        <v>207</v>
      </c>
      <c r="C3" s="30" t="s">
        <v>229</v>
      </c>
      <c r="D3" s="30" t="s">
        <v>28</v>
      </c>
      <c r="E3" s="30" t="s">
        <v>26</v>
      </c>
      <c r="F3" s="30" t="s">
        <v>153</v>
      </c>
      <c r="G3" s="30" t="s">
        <v>384</v>
      </c>
      <c r="H3" s="16">
        <v>97.302041000000003</v>
      </c>
      <c r="I3" s="16">
        <v>95.278571749999998</v>
      </c>
      <c r="J3" s="16">
        <v>97.751700830000004</v>
      </c>
      <c r="K3" s="16">
        <v>90.557143499999995</v>
      </c>
      <c r="L3" s="16">
        <v>93.255102500000007</v>
      </c>
      <c r="M3" s="16">
        <v>107.7084543</v>
      </c>
      <c r="N3" s="16">
        <v>93.255102500000007</v>
      </c>
      <c r="O3" s="16">
        <v>117.5367335</v>
      </c>
      <c r="P3" s="16">
        <v>120.23469249999999</v>
      </c>
      <c r="Q3" s="16">
        <v>93.255102500000007</v>
      </c>
      <c r="R3" s="16">
        <v>97.639285880000003</v>
      </c>
      <c r="S3" s="16">
        <v>96.320965000000001</v>
      </c>
      <c r="T3" s="16">
        <v>92.426781750000004</v>
      </c>
      <c r="U3" s="16">
        <v>97.751700830000004</v>
      </c>
      <c r="V3" s="16">
        <v>104.4965983</v>
      </c>
      <c r="W3" s="16">
        <v>111.8035706</v>
      </c>
    </row>
    <row r="4" spans="1:23" x14ac:dyDescent="0.25">
      <c r="A4">
        <v>3</v>
      </c>
      <c r="B4" s="30" t="s">
        <v>208</v>
      </c>
      <c r="C4" s="30" t="s">
        <v>229</v>
      </c>
      <c r="D4" s="30" t="s">
        <v>23</v>
      </c>
      <c r="E4" s="30" t="s">
        <v>26</v>
      </c>
      <c r="F4" s="30" t="s">
        <v>153</v>
      </c>
      <c r="G4" s="30" t="s">
        <v>384</v>
      </c>
      <c r="H4" s="16">
        <v>97.302041000000003</v>
      </c>
      <c r="I4" s="16">
        <v>93.929592249999999</v>
      </c>
      <c r="J4" s="16">
        <v>95.503401670000002</v>
      </c>
      <c r="K4" s="16">
        <v>87.859184499999998</v>
      </c>
      <c r="L4" s="16">
        <v>93.255102500000007</v>
      </c>
      <c r="M4" s="16">
        <v>109.6355679</v>
      </c>
      <c r="N4" s="16">
        <v>95.953061500000004</v>
      </c>
      <c r="O4" s="16">
        <v>120.23469249999999</v>
      </c>
      <c r="P4" s="16">
        <v>120.23469249999999</v>
      </c>
      <c r="Q4" s="16">
        <v>93.255102500000007</v>
      </c>
      <c r="R4" s="16">
        <v>97.639285880000003</v>
      </c>
      <c r="S4" s="16">
        <v>96.320965000000001</v>
      </c>
      <c r="T4" s="16">
        <v>90.533477189999999</v>
      </c>
      <c r="U4" s="16">
        <v>95.503401670000002</v>
      </c>
      <c r="V4" s="16">
        <v>105.9954644</v>
      </c>
      <c r="W4" s="16">
        <v>114.05186980000001</v>
      </c>
    </row>
    <row r="5" spans="1:23" x14ac:dyDescent="0.25">
      <c r="A5">
        <v>4</v>
      </c>
      <c r="B5" s="30" t="s">
        <v>603</v>
      </c>
      <c r="C5" s="30" t="s">
        <v>229</v>
      </c>
      <c r="D5" s="30" t="s">
        <v>24</v>
      </c>
      <c r="E5" s="30" t="s">
        <v>26</v>
      </c>
      <c r="F5" s="30" t="s">
        <v>153</v>
      </c>
      <c r="G5" s="30" t="s">
        <v>384</v>
      </c>
      <c r="H5" s="16">
        <v>97.302041000000003</v>
      </c>
      <c r="I5" s="16">
        <v>95.278571749999998</v>
      </c>
      <c r="J5" s="16">
        <v>101.1241496</v>
      </c>
      <c r="K5" s="16">
        <v>87.859184499999998</v>
      </c>
      <c r="L5" s="16">
        <v>93.255102500000007</v>
      </c>
      <c r="M5" s="16">
        <v>104.81778389999999</v>
      </c>
      <c r="N5" s="16">
        <v>97.302041000000003</v>
      </c>
      <c r="O5" s="16">
        <v>113.489795</v>
      </c>
      <c r="P5" s="16">
        <v>125.2933656</v>
      </c>
      <c r="Q5" s="16">
        <v>93.255102500000007</v>
      </c>
      <c r="R5" s="16">
        <v>97.807908310000002</v>
      </c>
      <c r="S5" s="16">
        <v>96.320965000000001</v>
      </c>
      <c r="T5" s="16">
        <v>91.480129469999994</v>
      </c>
      <c r="U5" s="16">
        <v>101.1241496</v>
      </c>
      <c r="V5" s="16">
        <v>108.9931967</v>
      </c>
      <c r="W5" s="16">
        <v>108.43112189999999</v>
      </c>
    </row>
    <row r="6" spans="1:23" x14ac:dyDescent="0.25">
      <c r="A6">
        <v>5</v>
      </c>
      <c r="B6" s="30" t="s">
        <v>702</v>
      </c>
      <c r="C6" s="30" t="s">
        <v>229</v>
      </c>
      <c r="D6" s="30" t="s">
        <v>28</v>
      </c>
      <c r="E6" s="30" t="s">
        <v>26</v>
      </c>
      <c r="F6" s="30" t="s">
        <v>153</v>
      </c>
      <c r="G6" s="30" t="s">
        <v>384</v>
      </c>
      <c r="H6" s="16">
        <v>99.325510249999994</v>
      </c>
      <c r="I6" s="16">
        <v>95.278571749999998</v>
      </c>
      <c r="J6" s="16">
        <v>98.875850420000006</v>
      </c>
      <c r="K6" s="16">
        <v>90.557143499999995</v>
      </c>
      <c r="L6" s="16">
        <v>93.255102500000007</v>
      </c>
      <c r="M6" s="16">
        <v>109.6355679</v>
      </c>
      <c r="N6" s="16">
        <v>94.604082000000005</v>
      </c>
      <c r="O6" s="16">
        <v>120.23469249999999</v>
      </c>
      <c r="P6" s="16">
        <v>121.92091689999999</v>
      </c>
      <c r="Q6" s="16">
        <v>93.255102500000007</v>
      </c>
      <c r="R6" s="16">
        <v>99.325510249999994</v>
      </c>
      <c r="S6" s="16">
        <v>98.160482500000001</v>
      </c>
      <c r="T6" s="16">
        <v>92.426781750000004</v>
      </c>
      <c r="U6" s="16">
        <v>98.875850420000006</v>
      </c>
      <c r="V6" s="16">
        <v>105.9954644</v>
      </c>
      <c r="W6" s="16">
        <v>114.05186980000001</v>
      </c>
    </row>
    <row r="7" spans="1:23" x14ac:dyDescent="0.25">
      <c r="A7">
        <v>6</v>
      </c>
      <c r="B7" s="30" t="s">
        <v>770</v>
      </c>
      <c r="C7" s="30" t="s">
        <v>229</v>
      </c>
      <c r="D7" s="30" t="s">
        <v>23</v>
      </c>
      <c r="E7" s="30" t="s">
        <v>26</v>
      </c>
      <c r="F7" s="30" t="s">
        <v>153</v>
      </c>
      <c r="G7" s="30" t="s">
        <v>384</v>
      </c>
      <c r="H7" s="16">
        <v>98.651020500000001</v>
      </c>
      <c r="I7" s="16">
        <v>95.278571749999998</v>
      </c>
      <c r="J7" s="16">
        <v>98.875850420000006</v>
      </c>
      <c r="K7" s="16">
        <v>90.557143499999995</v>
      </c>
      <c r="L7" s="16">
        <v>93.255102500000007</v>
      </c>
      <c r="M7" s="16">
        <v>109.6355679</v>
      </c>
      <c r="N7" s="16">
        <v>97.302041000000003</v>
      </c>
      <c r="O7" s="16">
        <v>118.885713</v>
      </c>
      <c r="P7" s="16">
        <v>123.60714129999999</v>
      </c>
      <c r="Q7" s="16">
        <v>93.255102500000007</v>
      </c>
      <c r="R7" s="16">
        <v>99.494132690000001</v>
      </c>
      <c r="S7" s="16">
        <v>97.547309999999996</v>
      </c>
      <c r="T7" s="16">
        <v>92.426781750000004</v>
      </c>
      <c r="U7" s="16">
        <v>98.875850420000006</v>
      </c>
      <c r="V7" s="16">
        <v>108.24376359999999</v>
      </c>
      <c r="W7" s="16">
        <v>113.489795</v>
      </c>
    </row>
    <row r="8" spans="1:23" x14ac:dyDescent="0.25">
      <c r="A8">
        <v>7</v>
      </c>
      <c r="B8" s="30" t="s">
        <v>892</v>
      </c>
      <c r="C8" s="30" t="s">
        <v>229</v>
      </c>
      <c r="D8" s="30" t="s">
        <v>24</v>
      </c>
      <c r="E8" s="30" t="s">
        <v>26</v>
      </c>
      <c r="F8" s="30" t="s">
        <v>153</v>
      </c>
      <c r="G8" s="30" t="s">
        <v>384</v>
      </c>
      <c r="H8" s="16">
        <v>98.651020500000001</v>
      </c>
      <c r="I8" s="16">
        <v>95.278571749999998</v>
      </c>
      <c r="J8" s="16">
        <v>98.875850420000006</v>
      </c>
      <c r="K8" s="16">
        <v>91.906122999999994</v>
      </c>
      <c r="L8" s="16">
        <v>93.255102500000007</v>
      </c>
      <c r="M8" s="16">
        <v>110.5991246</v>
      </c>
      <c r="N8" s="16">
        <v>94.604082000000005</v>
      </c>
      <c r="O8" s="16">
        <v>121.58367200000001</v>
      </c>
      <c r="P8" s="16">
        <v>123.60714129999999</v>
      </c>
      <c r="Q8" s="16">
        <v>93.255102500000007</v>
      </c>
      <c r="R8" s="16">
        <v>99.831377599999996</v>
      </c>
      <c r="S8" s="16">
        <v>97.547309999999996</v>
      </c>
      <c r="T8" s="16">
        <v>92.900107890000001</v>
      </c>
      <c r="U8" s="16">
        <v>98.875850420000006</v>
      </c>
      <c r="V8" s="16">
        <v>106.74489749999999</v>
      </c>
      <c r="W8" s="16">
        <v>115.1760194</v>
      </c>
    </row>
    <row r="9" spans="1:23" x14ac:dyDescent="0.25">
      <c r="A9">
        <v>8</v>
      </c>
      <c r="B9" s="30" t="s">
        <v>1030</v>
      </c>
      <c r="C9" s="30" t="s">
        <v>229</v>
      </c>
      <c r="D9" s="30" t="s">
        <v>28</v>
      </c>
      <c r="E9" s="30" t="s">
        <v>26</v>
      </c>
      <c r="F9" s="30" t="s">
        <v>153</v>
      </c>
      <c r="G9" s="30" t="s">
        <v>384</v>
      </c>
      <c r="H9" s="16">
        <v>100</v>
      </c>
      <c r="I9" s="16">
        <v>95.953061500000004</v>
      </c>
      <c r="J9" s="16">
        <v>100</v>
      </c>
      <c r="K9" s="16">
        <v>91.906122999999994</v>
      </c>
      <c r="L9" s="16">
        <v>93.255102500000007</v>
      </c>
      <c r="M9" s="16">
        <v>111.5626814</v>
      </c>
      <c r="N9" s="16">
        <v>97.302041000000003</v>
      </c>
      <c r="O9" s="16">
        <v>122.93265150000001</v>
      </c>
      <c r="P9" s="16">
        <v>123.60714129999999</v>
      </c>
      <c r="Q9" s="16">
        <v>93.255102500000007</v>
      </c>
      <c r="R9" s="16">
        <v>101.18035709999999</v>
      </c>
      <c r="S9" s="16">
        <v>98.773655000000005</v>
      </c>
      <c r="T9" s="16">
        <v>93.373434040000006</v>
      </c>
      <c r="U9" s="16">
        <v>100</v>
      </c>
      <c r="V9" s="16">
        <v>108.24376359999999</v>
      </c>
      <c r="W9" s="16">
        <v>116.300169</v>
      </c>
    </row>
    <row r="10" spans="1:23" x14ac:dyDescent="0.25">
      <c r="A10">
        <v>9</v>
      </c>
      <c r="B10" s="30" t="s">
        <v>1445</v>
      </c>
      <c r="C10" s="30" t="s">
        <v>229</v>
      </c>
      <c r="D10" s="30" t="s">
        <v>23</v>
      </c>
      <c r="E10" s="30" t="s">
        <v>26</v>
      </c>
      <c r="F10" s="30" t="s">
        <v>153</v>
      </c>
      <c r="G10" s="30" t="s">
        <v>384</v>
      </c>
      <c r="H10" s="16">
        <v>101.3489795</v>
      </c>
      <c r="I10" s="16">
        <v>95.953061500000004</v>
      </c>
      <c r="J10" s="16">
        <v>100</v>
      </c>
      <c r="K10" s="16">
        <v>91.906122999999994</v>
      </c>
      <c r="L10" s="16">
        <v>93.255102500000007</v>
      </c>
      <c r="M10" s="16">
        <v>110.5991246</v>
      </c>
      <c r="N10" s="16">
        <v>95.953061500000004</v>
      </c>
      <c r="O10" s="16">
        <v>122.93265150000001</v>
      </c>
      <c r="P10" s="16">
        <v>125.2933656</v>
      </c>
      <c r="Q10" s="16">
        <v>93.255102500000007</v>
      </c>
      <c r="R10" s="16">
        <v>101.3489795</v>
      </c>
      <c r="S10" s="16">
        <v>100</v>
      </c>
      <c r="T10" s="16">
        <v>93.373434040000006</v>
      </c>
      <c r="U10" s="16">
        <v>100</v>
      </c>
      <c r="V10" s="16">
        <v>108.24376359999999</v>
      </c>
      <c r="W10" s="16">
        <v>115.73809420000001</v>
      </c>
    </row>
    <row r="11" spans="1:23" x14ac:dyDescent="0.25">
      <c r="A11">
        <v>10</v>
      </c>
      <c r="B11" s="30" t="s">
        <v>1557</v>
      </c>
      <c r="C11" s="30" t="s">
        <v>229</v>
      </c>
      <c r="D11" s="30" t="s">
        <v>24</v>
      </c>
      <c r="E11" s="30" t="s">
        <v>26</v>
      </c>
      <c r="F11" s="30" t="s">
        <v>153</v>
      </c>
      <c r="G11" s="30" t="s">
        <v>384</v>
      </c>
      <c r="H11" s="16">
        <v>100.6744898</v>
      </c>
      <c r="I11" s="16">
        <v>96.627551249999996</v>
      </c>
      <c r="J11" s="16">
        <v>101.1241496</v>
      </c>
      <c r="K11" s="16">
        <v>93.255102500000007</v>
      </c>
      <c r="L11" s="16">
        <v>93.255102500000007</v>
      </c>
      <c r="M11" s="16">
        <v>113.489795</v>
      </c>
      <c r="N11" s="16">
        <v>98.651020500000001</v>
      </c>
      <c r="O11" s="16">
        <v>125.6306105</v>
      </c>
      <c r="P11" s="16">
        <v>125.2933656</v>
      </c>
      <c r="Q11" s="16">
        <v>93.255102500000007</v>
      </c>
      <c r="R11" s="16">
        <v>102.8665814</v>
      </c>
      <c r="S11" s="16">
        <v>99.386827499999995</v>
      </c>
      <c r="T11" s="16">
        <v>94.320086320000001</v>
      </c>
      <c r="U11" s="16">
        <v>101.1241496</v>
      </c>
      <c r="V11" s="16">
        <v>109.74262969999999</v>
      </c>
      <c r="W11" s="16">
        <v>118.54846809999999</v>
      </c>
    </row>
    <row r="12" spans="1:23" x14ac:dyDescent="0.25">
      <c r="A12">
        <v>11</v>
      </c>
      <c r="B12" s="30" t="s">
        <v>205</v>
      </c>
      <c r="C12" s="30" t="s">
        <v>206</v>
      </c>
      <c r="D12" s="30" t="s">
        <v>28</v>
      </c>
      <c r="E12" s="30" t="s">
        <v>31</v>
      </c>
      <c r="F12" s="30" t="s">
        <v>153</v>
      </c>
      <c r="G12" s="30" t="s">
        <v>385</v>
      </c>
      <c r="H12" s="16">
        <v>100.6744898</v>
      </c>
      <c r="I12" s="16">
        <v>102.0234693</v>
      </c>
      <c r="J12" s="16">
        <v>115.73809420000001</v>
      </c>
      <c r="K12" s="16">
        <v>101.3489795</v>
      </c>
      <c r="L12" s="16">
        <v>100</v>
      </c>
      <c r="M12" s="16">
        <v>97.109329639999999</v>
      </c>
      <c r="N12" s="16">
        <v>102.697959</v>
      </c>
      <c r="O12" s="16">
        <v>94.604082000000005</v>
      </c>
      <c r="P12" s="16">
        <v>94.941326880000005</v>
      </c>
      <c r="Q12" s="16">
        <v>96.627551249999996</v>
      </c>
      <c r="R12" s="16">
        <v>99.662755099999998</v>
      </c>
      <c r="S12" s="16">
        <v>101.8395175</v>
      </c>
      <c r="T12" s="16">
        <v>102.8399568</v>
      </c>
      <c r="U12" s="16">
        <v>115.73809420000001</v>
      </c>
      <c r="V12" s="16">
        <v>98.501133890000006</v>
      </c>
      <c r="W12" s="16">
        <v>96.065476459999999</v>
      </c>
    </row>
    <row r="13" spans="1:23" x14ac:dyDescent="0.25">
      <c r="A13">
        <v>12</v>
      </c>
      <c r="B13" s="30" t="s">
        <v>207</v>
      </c>
      <c r="C13" s="30" t="s">
        <v>206</v>
      </c>
      <c r="D13" s="30" t="s">
        <v>28</v>
      </c>
      <c r="E13" s="30" t="s">
        <v>31</v>
      </c>
      <c r="F13" s="30" t="s">
        <v>153</v>
      </c>
      <c r="G13" s="30" t="s">
        <v>385</v>
      </c>
      <c r="H13" s="16">
        <v>101.3489795</v>
      </c>
      <c r="I13" s="16">
        <v>104.0469385</v>
      </c>
      <c r="J13" s="16">
        <v>119.1105429</v>
      </c>
      <c r="K13" s="16">
        <v>105.39591799999999</v>
      </c>
      <c r="L13" s="16">
        <v>100</v>
      </c>
      <c r="M13" s="16">
        <v>98.072886429999997</v>
      </c>
      <c r="N13" s="16">
        <v>104.0469385</v>
      </c>
      <c r="O13" s="16">
        <v>95.953061500000004</v>
      </c>
      <c r="P13" s="16">
        <v>96.627551249999996</v>
      </c>
      <c r="Q13" s="16">
        <v>96.627551249999996</v>
      </c>
      <c r="R13" s="16">
        <v>102.0234693</v>
      </c>
      <c r="S13" s="16">
        <v>102.45269</v>
      </c>
      <c r="T13" s="16">
        <v>105.6799137</v>
      </c>
      <c r="U13" s="16">
        <v>119.1105429</v>
      </c>
      <c r="V13" s="16">
        <v>100</v>
      </c>
      <c r="W13" s="16">
        <v>97.189626039999993</v>
      </c>
    </row>
    <row r="14" spans="1:23" x14ac:dyDescent="0.25">
      <c r="A14">
        <v>13</v>
      </c>
      <c r="B14" s="30" t="s">
        <v>208</v>
      </c>
      <c r="C14" s="30" t="s">
        <v>206</v>
      </c>
      <c r="D14" s="30" t="s">
        <v>23</v>
      </c>
      <c r="E14" s="30" t="s">
        <v>31</v>
      </c>
      <c r="F14" s="30" t="s">
        <v>153</v>
      </c>
      <c r="G14" s="30" t="s">
        <v>385</v>
      </c>
      <c r="H14" s="16">
        <v>100</v>
      </c>
      <c r="I14" s="16">
        <v>105.39591799999999</v>
      </c>
      <c r="J14" s="16">
        <v>119.1105429</v>
      </c>
      <c r="K14" s="16">
        <v>108.09387700000001</v>
      </c>
      <c r="L14" s="16">
        <v>100</v>
      </c>
      <c r="M14" s="16">
        <v>96.145772859999994</v>
      </c>
      <c r="N14" s="16">
        <v>106.74489749999999</v>
      </c>
      <c r="O14" s="16">
        <v>93.255102500000007</v>
      </c>
      <c r="P14" s="16">
        <v>96.627551249999996</v>
      </c>
      <c r="Q14" s="16">
        <v>96.627551249999996</v>
      </c>
      <c r="R14" s="16">
        <v>102.0234693</v>
      </c>
      <c r="S14" s="16">
        <v>101.22634499999999</v>
      </c>
      <c r="T14" s="16">
        <v>107.5732182</v>
      </c>
      <c r="U14" s="16">
        <v>119.1105429</v>
      </c>
      <c r="V14" s="16">
        <v>101.4988661</v>
      </c>
      <c r="W14" s="16">
        <v>94.941326880000005</v>
      </c>
    </row>
    <row r="15" spans="1:23" x14ac:dyDescent="0.25">
      <c r="A15">
        <v>14</v>
      </c>
      <c r="B15" s="30" t="s">
        <v>584</v>
      </c>
      <c r="C15" s="30" t="s">
        <v>206</v>
      </c>
      <c r="D15" s="30" t="s">
        <v>24</v>
      </c>
      <c r="E15" s="30" t="s">
        <v>31</v>
      </c>
      <c r="F15" s="30" t="s">
        <v>153</v>
      </c>
      <c r="G15" s="30" t="s">
        <v>385</v>
      </c>
      <c r="H15" s="16">
        <v>102.0234693</v>
      </c>
      <c r="I15" s="16">
        <v>105.39591799999999</v>
      </c>
      <c r="J15" s="16">
        <v>122.4829917</v>
      </c>
      <c r="K15" s="16">
        <v>108.09387700000001</v>
      </c>
      <c r="L15" s="16">
        <v>100</v>
      </c>
      <c r="M15" s="16">
        <v>99.036443210000002</v>
      </c>
      <c r="N15" s="16">
        <v>104.0469385</v>
      </c>
      <c r="O15" s="16">
        <v>97.302041000000003</v>
      </c>
      <c r="P15" s="16">
        <v>96.627551249999996</v>
      </c>
      <c r="Q15" s="16">
        <v>96.627551249999996</v>
      </c>
      <c r="R15" s="16">
        <v>103.70969359999999</v>
      </c>
      <c r="S15" s="16">
        <v>103.06586249999999</v>
      </c>
      <c r="T15" s="16">
        <v>107.5732182</v>
      </c>
      <c r="U15" s="16">
        <v>122.4829917</v>
      </c>
      <c r="V15" s="16">
        <v>100</v>
      </c>
      <c r="W15" s="16">
        <v>98.313775629999995</v>
      </c>
    </row>
    <row r="16" spans="1:23" x14ac:dyDescent="0.25">
      <c r="A16">
        <v>15</v>
      </c>
      <c r="B16" s="30" t="s">
        <v>603</v>
      </c>
      <c r="C16" s="30" t="s">
        <v>206</v>
      </c>
      <c r="D16" s="30" t="s">
        <v>28</v>
      </c>
      <c r="E16" s="30" t="s">
        <v>31</v>
      </c>
      <c r="F16" s="30" t="s">
        <v>153</v>
      </c>
      <c r="G16" s="30" t="s">
        <v>385</v>
      </c>
      <c r="H16" s="16">
        <v>103.3724488</v>
      </c>
      <c r="I16" s="16">
        <v>104.7214283</v>
      </c>
      <c r="J16" s="16">
        <v>121.3588421</v>
      </c>
      <c r="K16" s="16">
        <v>106.74489749999999</v>
      </c>
      <c r="L16" s="16">
        <v>100</v>
      </c>
      <c r="M16" s="16">
        <v>100</v>
      </c>
      <c r="N16" s="16">
        <v>104.0469385</v>
      </c>
      <c r="O16" s="16">
        <v>97.302041000000003</v>
      </c>
      <c r="P16" s="16">
        <v>96.627551249999996</v>
      </c>
      <c r="Q16" s="16">
        <v>96.627551249999996</v>
      </c>
      <c r="R16" s="16">
        <v>103.70969359999999</v>
      </c>
      <c r="S16" s="16">
        <v>104.2922075</v>
      </c>
      <c r="T16" s="16">
        <v>106.626566</v>
      </c>
      <c r="U16" s="16">
        <v>121.3588421</v>
      </c>
      <c r="V16" s="16">
        <v>100</v>
      </c>
      <c r="W16" s="16">
        <v>98.875850420000006</v>
      </c>
    </row>
    <row r="17" spans="1:23" x14ac:dyDescent="0.25">
      <c r="A17">
        <v>16</v>
      </c>
      <c r="B17" s="30" t="s">
        <v>702</v>
      </c>
      <c r="C17" s="30" t="s">
        <v>206</v>
      </c>
      <c r="D17" s="30" t="s">
        <v>23</v>
      </c>
      <c r="E17" s="30" t="s">
        <v>31</v>
      </c>
      <c r="F17" s="30" t="s">
        <v>153</v>
      </c>
      <c r="G17" s="30" t="s">
        <v>385</v>
      </c>
      <c r="H17" s="16">
        <v>102.0234693</v>
      </c>
      <c r="I17" s="16">
        <v>106.0704078</v>
      </c>
      <c r="J17" s="16">
        <v>120.23469249999999</v>
      </c>
      <c r="K17" s="16">
        <v>105.39591799999999</v>
      </c>
      <c r="L17" s="16">
        <v>100</v>
      </c>
      <c r="M17" s="16">
        <v>98.072886429999997</v>
      </c>
      <c r="N17" s="16">
        <v>108.09387700000001</v>
      </c>
      <c r="O17" s="16">
        <v>97.302041000000003</v>
      </c>
      <c r="P17" s="16">
        <v>100</v>
      </c>
      <c r="Q17" s="16">
        <v>96.627551249999996</v>
      </c>
      <c r="R17" s="16">
        <v>103.87831610000001</v>
      </c>
      <c r="S17" s="16">
        <v>103.06586249999999</v>
      </c>
      <c r="T17" s="16">
        <v>107.09989210000001</v>
      </c>
      <c r="U17" s="16">
        <v>120.23469249999999</v>
      </c>
      <c r="V17" s="16">
        <v>103.74716530000001</v>
      </c>
      <c r="W17" s="16">
        <v>97.751700830000004</v>
      </c>
    </row>
    <row r="18" spans="1:23" x14ac:dyDescent="0.25">
      <c r="A18">
        <v>17</v>
      </c>
      <c r="B18" s="30" t="s">
        <v>770</v>
      </c>
      <c r="C18" s="30" t="s">
        <v>206</v>
      </c>
      <c r="D18" s="30" t="s">
        <v>24</v>
      </c>
      <c r="E18" s="30" t="s">
        <v>31</v>
      </c>
      <c r="F18" s="30" t="s">
        <v>153</v>
      </c>
      <c r="G18" s="30" t="s">
        <v>385</v>
      </c>
      <c r="H18" s="16">
        <v>102.697959</v>
      </c>
      <c r="I18" s="16">
        <v>106.74489749999999</v>
      </c>
      <c r="J18" s="16">
        <v>124.7312908</v>
      </c>
      <c r="K18" s="16">
        <v>109.4428565</v>
      </c>
      <c r="L18" s="16">
        <v>100</v>
      </c>
      <c r="M18" s="16">
        <v>100</v>
      </c>
      <c r="N18" s="16">
        <v>105.39591799999999</v>
      </c>
      <c r="O18" s="16">
        <v>98.651020500000001</v>
      </c>
      <c r="P18" s="16">
        <v>98.313775629999995</v>
      </c>
      <c r="Q18" s="16">
        <v>96.627551249999996</v>
      </c>
      <c r="R18" s="16">
        <v>105.39591799999999</v>
      </c>
      <c r="S18" s="16">
        <v>103.679035</v>
      </c>
      <c r="T18" s="16">
        <v>108.9931967</v>
      </c>
      <c r="U18" s="16">
        <v>124.7312908</v>
      </c>
      <c r="V18" s="16">
        <v>101.4988661</v>
      </c>
      <c r="W18" s="16">
        <v>99.437925210000003</v>
      </c>
    </row>
    <row r="19" spans="1:23" x14ac:dyDescent="0.25">
      <c r="A19">
        <v>18</v>
      </c>
      <c r="B19" s="30" t="s">
        <v>870</v>
      </c>
      <c r="C19" s="30" t="s">
        <v>206</v>
      </c>
      <c r="D19" s="30" t="s">
        <v>28</v>
      </c>
      <c r="E19" s="30" t="s">
        <v>31</v>
      </c>
      <c r="F19" s="30" t="s">
        <v>153</v>
      </c>
      <c r="G19" s="30" t="s">
        <v>385</v>
      </c>
      <c r="H19" s="16">
        <v>102.697959</v>
      </c>
      <c r="I19" s="16">
        <v>106.74489749999999</v>
      </c>
      <c r="J19" s="16">
        <v>123.60714129999999</v>
      </c>
      <c r="K19" s="16">
        <v>110.791836</v>
      </c>
      <c r="L19" s="16">
        <v>100</v>
      </c>
      <c r="M19" s="16">
        <v>100</v>
      </c>
      <c r="N19" s="16">
        <v>106.74489749999999</v>
      </c>
      <c r="O19" s="16">
        <v>98.651020500000001</v>
      </c>
      <c r="P19" s="16">
        <v>100</v>
      </c>
      <c r="Q19" s="16">
        <v>96.627551249999996</v>
      </c>
      <c r="R19" s="16">
        <v>105.7331629</v>
      </c>
      <c r="S19" s="16">
        <v>103.679035</v>
      </c>
      <c r="T19" s="16">
        <v>109.46652280000001</v>
      </c>
      <c r="U19" s="16">
        <v>123.60714129999999</v>
      </c>
      <c r="V19" s="16">
        <v>102.9977322</v>
      </c>
      <c r="W19" s="16">
        <v>99.437925210000003</v>
      </c>
    </row>
    <row r="20" spans="1:23" x14ac:dyDescent="0.25">
      <c r="A20">
        <v>19</v>
      </c>
      <c r="B20" s="30" t="s">
        <v>910</v>
      </c>
      <c r="C20" s="30" t="s">
        <v>206</v>
      </c>
      <c r="D20" s="30" t="s">
        <v>23</v>
      </c>
      <c r="E20" s="30" t="s">
        <v>31</v>
      </c>
      <c r="F20" s="30" t="s">
        <v>153</v>
      </c>
      <c r="G20" s="30" t="s">
        <v>385</v>
      </c>
      <c r="H20" s="16">
        <v>104.0469385</v>
      </c>
      <c r="I20" s="16">
        <v>106.0704078</v>
      </c>
      <c r="J20" s="16">
        <v>123.60714129999999</v>
      </c>
      <c r="K20" s="16">
        <v>109.4428565</v>
      </c>
      <c r="L20" s="16">
        <v>100</v>
      </c>
      <c r="M20" s="16">
        <v>100.96355680000001</v>
      </c>
      <c r="N20" s="16">
        <v>105.39591799999999</v>
      </c>
      <c r="O20" s="16">
        <v>100</v>
      </c>
      <c r="P20" s="16">
        <v>98.313775629999995</v>
      </c>
      <c r="Q20" s="16">
        <v>96.627551249999996</v>
      </c>
      <c r="R20" s="16">
        <v>105.7331629</v>
      </c>
      <c r="S20" s="16">
        <v>104.90537999999999</v>
      </c>
      <c r="T20" s="16">
        <v>108.5198705</v>
      </c>
      <c r="U20" s="16">
        <v>123.60714129999999</v>
      </c>
      <c r="V20" s="16">
        <v>101.4988661</v>
      </c>
      <c r="W20" s="16">
        <v>100.5620748</v>
      </c>
    </row>
    <row r="21" spans="1:23" x14ac:dyDescent="0.25">
      <c r="A21">
        <v>20</v>
      </c>
      <c r="B21" s="30" t="s">
        <v>1088</v>
      </c>
      <c r="C21" s="30" t="s">
        <v>206</v>
      </c>
      <c r="D21" s="30" t="s">
        <v>24</v>
      </c>
      <c r="E21" s="30" t="s">
        <v>31</v>
      </c>
      <c r="F21" s="30" t="s">
        <v>153</v>
      </c>
      <c r="G21" s="30" t="s">
        <v>385</v>
      </c>
      <c r="H21" s="16">
        <v>103.3724488</v>
      </c>
      <c r="I21" s="16">
        <v>107.4193873</v>
      </c>
      <c r="J21" s="16">
        <v>126.97959</v>
      </c>
      <c r="K21" s="16">
        <v>112.1408155</v>
      </c>
      <c r="L21" s="16">
        <v>100</v>
      </c>
      <c r="M21" s="16">
        <v>100.96355680000001</v>
      </c>
      <c r="N21" s="16">
        <v>106.74489749999999</v>
      </c>
      <c r="O21" s="16">
        <v>100</v>
      </c>
      <c r="P21" s="16">
        <v>100</v>
      </c>
      <c r="Q21" s="16">
        <v>96.627551249999996</v>
      </c>
      <c r="R21" s="16">
        <v>107.0821424</v>
      </c>
      <c r="S21" s="16">
        <v>104.2922075</v>
      </c>
      <c r="T21" s="16">
        <v>110.4131751</v>
      </c>
      <c r="U21" s="16">
        <v>126.97959</v>
      </c>
      <c r="V21" s="16">
        <v>102.9977322</v>
      </c>
      <c r="W21" s="16">
        <v>100.5620748</v>
      </c>
    </row>
    <row r="22" spans="1:23" x14ac:dyDescent="0.25">
      <c r="A22">
        <v>21</v>
      </c>
      <c r="B22" s="30" t="s">
        <v>1557</v>
      </c>
      <c r="C22" s="30" t="s">
        <v>206</v>
      </c>
      <c r="D22" s="30" t="s">
        <v>28</v>
      </c>
      <c r="E22" s="30" t="s">
        <v>31</v>
      </c>
      <c r="F22" s="30" t="s">
        <v>153</v>
      </c>
      <c r="G22" s="30" t="s">
        <v>385</v>
      </c>
      <c r="H22" s="16">
        <v>103.3724488</v>
      </c>
      <c r="I22" s="16">
        <v>108.09387700000001</v>
      </c>
      <c r="J22" s="16">
        <v>124.7312908</v>
      </c>
      <c r="K22" s="16">
        <v>113.489795</v>
      </c>
      <c r="L22" s="16">
        <v>100</v>
      </c>
      <c r="M22" s="16">
        <v>100.96355680000001</v>
      </c>
      <c r="N22" s="16">
        <v>108.09387700000001</v>
      </c>
      <c r="O22" s="16">
        <v>100</v>
      </c>
      <c r="P22" s="16">
        <v>101.6862244</v>
      </c>
      <c r="Q22" s="16">
        <v>96.627551249999996</v>
      </c>
      <c r="R22" s="16">
        <v>107.4193873</v>
      </c>
      <c r="S22" s="16">
        <v>104.2922075</v>
      </c>
      <c r="T22" s="16">
        <v>111.3598274</v>
      </c>
      <c r="U22" s="16">
        <v>124.7312908</v>
      </c>
      <c r="V22" s="16">
        <v>104.4965983</v>
      </c>
      <c r="W22" s="16">
        <v>100.5620748</v>
      </c>
    </row>
    <row r="23" spans="1:23" x14ac:dyDescent="0.25">
      <c r="A23">
        <v>22</v>
      </c>
      <c r="B23" s="30" t="s">
        <v>205</v>
      </c>
      <c r="C23" s="30" t="s">
        <v>209</v>
      </c>
      <c r="D23" s="30" t="s">
        <v>28</v>
      </c>
      <c r="E23" s="30" t="s">
        <v>26</v>
      </c>
      <c r="F23" s="30" t="s">
        <v>153</v>
      </c>
      <c r="G23" s="30" t="s">
        <v>386</v>
      </c>
      <c r="H23" s="16">
        <v>95.953061500000004</v>
      </c>
      <c r="I23" s="16">
        <v>94.604082000000005</v>
      </c>
      <c r="J23" s="16">
        <v>96.627551249999996</v>
      </c>
      <c r="K23" s="16">
        <v>105.39591799999999</v>
      </c>
      <c r="L23" s="16">
        <v>93.255102500000007</v>
      </c>
      <c r="M23" s="16">
        <v>108.67201110000001</v>
      </c>
      <c r="N23" s="16">
        <v>94.604082000000005</v>
      </c>
      <c r="O23" s="16">
        <v>95.953061500000004</v>
      </c>
      <c r="P23" s="16">
        <v>94.941326880000005</v>
      </c>
      <c r="Q23" s="16">
        <v>100</v>
      </c>
      <c r="R23" s="16">
        <v>95.615816629999998</v>
      </c>
      <c r="S23" s="16">
        <v>95.094620000000006</v>
      </c>
      <c r="T23" s="16">
        <v>97.160043160000001</v>
      </c>
      <c r="U23" s="16">
        <v>96.627551249999996</v>
      </c>
      <c r="V23" s="16">
        <v>94.004535559999994</v>
      </c>
      <c r="W23" s="16">
        <v>103.3724488</v>
      </c>
    </row>
    <row r="24" spans="1:23" x14ac:dyDescent="0.25">
      <c r="A24">
        <v>23</v>
      </c>
      <c r="B24" s="30" t="s">
        <v>210</v>
      </c>
      <c r="C24" s="30" t="s">
        <v>209</v>
      </c>
      <c r="D24" s="30" t="s">
        <v>23</v>
      </c>
      <c r="E24" s="30" t="s">
        <v>26</v>
      </c>
      <c r="F24" s="30" t="s">
        <v>153</v>
      </c>
      <c r="G24" s="30" t="s">
        <v>386</v>
      </c>
      <c r="H24" s="16">
        <v>97.976530749999995</v>
      </c>
      <c r="I24" s="16">
        <v>95.278571749999998</v>
      </c>
      <c r="J24" s="16">
        <v>97.751700830000004</v>
      </c>
      <c r="K24" s="16">
        <v>106.74489749999999</v>
      </c>
      <c r="L24" s="16">
        <v>93.255102500000007</v>
      </c>
      <c r="M24" s="16">
        <v>111.5626814</v>
      </c>
      <c r="N24" s="16">
        <v>95.953061500000004</v>
      </c>
      <c r="O24" s="16">
        <v>100</v>
      </c>
      <c r="P24" s="16">
        <v>96.627551249999996</v>
      </c>
      <c r="Q24" s="16">
        <v>100</v>
      </c>
      <c r="R24" s="16">
        <v>97.976530749999995</v>
      </c>
      <c r="S24" s="16">
        <v>96.934137500000006</v>
      </c>
      <c r="T24" s="16">
        <v>98.106695439999996</v>
      </c>
      <c r="U24" s="16">
        <v>97.751700830000004</v>
      </c>
      <c r="V24" s="16">
        <v>95.503401670000002</v>
      </c>
      <c r="W24" s="16">
        <v>106.74489749999999</v>
      </c>
    </row>
    <row r="25" spans="1:23" x14ac:dyDescent="0.25">
      <c r="A25">
        <v>24</v>
      </c>
      <c r="B25" s="30" t="s">
        <v>551</v>
      </c>
      <c r="C25" s="30" t="s">
        <v>209</v>
      </c>
      <c r="D25" s="30" t="s">
        <v>24</v>
      </c>
      <c r="E25" s="30" t="s">
        <v>26</v>
      </c>
      <c r="F25" s="30" t="s">
        <v>153</v>
      </c>
      <c r="G25" s="30" t="s">
        <v>386</v>
      </c>
      <c r="H25" s="16">
        <v>100</v>
      </c>
      <c r="I25" s="16">
        <v>96.627551249999996</v>
      </c>
      <c r="J25" s="16">
        <v>97.751700830000004</v>
      </c>
      <c r="K25" s="16">
        <v>108.09387700000001</v>
      </c>
      <c r="L25" s="16">
        <v>93.255102500000007</v>
      </c>
      <c r="M25" s="16">
        <v>109.6355679</v>
      </c>
      <c r="N25" s="16">
        <v>93.255102500000007</v>
      </c>
      <c r="O25" s="16">
        <v>98.651020500000001</v>
      </c>
      <c r="P25" s="16">
        <v>94.941326880000005</v>
      </c>
      <c r="Q25" s="16">
        <v>100</v>
      </c>
      <c r="R25" s="16">
        <v>97.976530749999995</v>
      </c>
      <c r="S25" s="16">
        <v>98.773655000000005</v>
      </c>
      <c r="T25" s="16">
        <v>99.526673900000006</v>
      </c>
      <c r="U25" s="16">
        <v>97.751700830000004</v>
      </c>
      <c r="V25" s="16">
        <v>93.255102500000007</v>
      </c>
      <c r="W25" s="16">
        <v>105.05867309999999</v>
      </c>
    </row>
    <row r="26" spans="1:23" x14ac:dyDescent="0.25">
      <c r="A26">
        <v>25</v>
      </c>
      <c r="B26" s="30" t="s">
        <v>603</v>
      </c>
      <c r="C26" s="30" t="s">
        <v>209</v>
      </c>
      <c r="D26" s="30" t="s">
        <v>24</v>
      </c>
      <c r="E26" s="30" t="s">
        <v>26</v>
      </c>
      <c r="F26" s="30" t="s">
        <v>153</v>
      </c>
      <c r="G26" s="30" t="s">
        <v>386</v>
      </c>
      <c r="H26" s="16">
        <v>99.325510249999994</v>
      </c>
      <c r="I26" s="16">
        <v>93.929592249999999</v>
      </c>
      <c r="J26" s="16">
        <v>97.751700830000004</v>
      </c>
      <c r="K26" s="16">
        <v>104.0469385</v>
      </c>
      <c r="L26" s="16">
        <v>93.255102500000007</v>
      </c>
      <c r="M26" s="16">
        <v>114.45335179999999</v>
      </c>
      <c r="N26" s="16">
        <v>91.906122999999994</v>
      </c>
      <c r="O26" s="16">
        <v>104.0469385</v>
      </c>
      <c r="P26" s="16">
        <v>96.627551249999996</v>
      </c>
      <c r="Q26" s="16">
        <v>100</v>
      </c>
      <c r="R26" s="16">
        <v>98.145153190000002</v>
      </c>
      <c r="S26" s="16">
        <v>98.160482500000001</v>
      </c>
      <c r="T26" s="16">
        <v>96.213390880000006</v>
      </c>
      <c r="U26" s="16">
        <v>97.751700830000004</v>
      </c>
      <c r="V26" s="16">
        <v>93.255102500000007</v>
      </c>
      <c r="W26" s="16">
        <v>110.11734629999999</v>
      </c>
    </row>
    <row r="27" spans="1:23" x14ac:dyDescent="0.25">
      <c r="A27">
        <v>26</v>
      </c>
      <c r="B27" s="30" t="s">
        <v>700</v>
      </c>
      <c r="C27" s="30" t="s">
        <v>209</v>
      </c>
      <c r="D27" s="30" t="s">
        <v>23</v>
      </c>
      <c r="E27" s="30" t="s">
        <v>26</v>
      </c>
      <c r="F27" s="30" t="s">
        <v>153</v>
      </c>
      <c r="G27" s="30" t="s">
        <v>386</v>
      </c>
      <c r="H27" s="16">
        <v>99.325510249999994</v>
      </c>
      <c r="I27" s="16">
        <v>95.278571749999998</v>
      </c>
      <c r="J27" s="16">
        <v>98.875850420000006</v>
      </c>
      <c r="K27" s="16">
        <v>106.74489749999999</v>
      </c>
      <c r="L27" s="16">
        <v>93.255102500000007</v>
      </c>
      <c r="M27" s="16">
        <v>114.45335179999999</v>
      </c>
      <c r="N27" s="16">
        <v>97.302041000000003</v>
      </c>
      <c r="O27" s="16">
        <v>102.697959</v>
      </c>
      <c r="P27" s="16">
        <v>98.313775629999995</v>
      </c>
      <c r="Q27" s="16">
        <v>100</v>
      </c>
      <c r="R27" s="16">
        <v>99.662755099999998</v>
      </c>
      <c r="S27" s="16">
        <v>98.160482500000001</v>
      </c>
      <c r="T27" s="16">
        <v>98.106695439999996</v>
      </c>
      <c r="U27" s="16">
        <v>98.875850420000006</v>
      </c>
      <c r="V27" s="16">
        <v>97.002267779999997</v>
      </c>
      <c r="W27" s="16">
        <v>109.5552715</v>
      </c>
    </row>
    <row r="28" spans="1:23" x14ac:dyDescent="0.25">
      <c r="A28">
        <v>27</v>
      </c>
      <c r="B28" s="30" t="s">
        <v>770</v>
      </c>
      <c r="C28" s="30" t="s">
        <v>209</v>
      </c>
      <c r="D28" s="30" t="s">
        <v>24</v>
      </c>
      <c r="E28" s="30" t="s">
        <v>26</v>
      </c>
      <c r="F28" s="30" t="s">
        <v>153</v>
      </c>
      <c r="G28" s="30" t="s">
        <v>386</v>
      </c>
      <c r="H28" s="16">
        <v>100</v>
      </c>
      <c r="I28" s="16">
        <v>95.278571749999998</v>
      </c>
      <c r="J28" s="16">
        <v>101.1241496</v>
      </c>
      <c r="K28" s="16">
        <v>106.74489749999999</v>
      </c>
      <c r="L28" s="16">
        <v>93.255102500000007</v>
      </c>
      <c r="M28" s="16">
        <v>112.52623819999999</v>
      </c>
      <c r="N28" s="16">
        <v>97.302041000000003</v>
      </c>
      <c r="O28" s="16">
        <v>102.697959</v>
      </c>
      <c r="P28" s="16">
        <v>98.313775629999995</v>
      </c>
      <c r="Q28" s="16">
        <v>100</v>
      </c>
      <c r="R28" s="16">
        <v>99.831377599999996</v>
      </c>
      <c r="S28" s="16">
        <v>98.773655000000005</v>
      </c>
      <c r="T28" s="16">
        <v>98.106695439999996</v>
      </c>
      <c r="U28" s="16">
        <v>101.1241496</v>
      </c>
      <c r="V28" s="16">
        <v>97.002267779999997</v>
      </c>
      <c r="W28" s="16">
        <v>108.43112189999999</v>
      </c>
    </row>
    <row r="29" spans="1:23" x14ac:dyDescent="0.25">
      <c r="A29">
        <v>28</v>
      </c>
      <c r="B29" s="30" t="s">
        <v>870</v>
      </c>
      <c r="C29" s="30" t="s">
        <v>209</v>
      </c>
      <c r="D29" s="30" t="s">
        <v>28</v>
      </c>
      <c r="E29" s="30" t="s">
        <v>26</v>
      </c>
      <c r="F29" s="30" t="s">
        <v>153</v>
      </c>
      <c r="G29" s="30" t="s">
        <v>386</v>
      </c>
      <c r="H29" s="16">
        <v>100</v>
      </c>
      <c r="I29" s="16">
        <v>95.953061500000004</v>
      </c>
      <c r="J29" s="16">
        <v>100</v>
      </c>
      <c r="K29" s="16">
        <v>108.09387700000001</v>
      </c>
      <c r="L29" s="16">
        <v>93.255102500000007</v>
      </c>
      <c r="M29" s="16">
        <v>116.38046540000001</v>
      </c>
      <c r="N29" s="16">
        <v>98.651020500000001</v>
      </c>
      <c r="O29" s="16">
        <v>105.39591799999999</v>
      </c>
      <c r="P29" s="16">
        <v>100</v>
      </c>
      <c r="Q29" s="16">
        <v>100</v>
      </c>
      <c r="R29" s="16">
        <v>101.3489795</v>
      </c>
      <c r="S29" s="16">
        <v>98.773655000000005</v>
      </c>
      <c r="T29" s="16">
        <v>99.053347720000005</v>
      </c>
      <c r="U29" s="16">
        <v>100</v>
      </c>
      <c r="V29" s="16">
        <v>98.501133890000006</v>
      </c>
      <c r="W29" s="16">
        <v>111.8035706</v>
      </c>
    </row>
    <row r="30" spans="1:23" x14ac:dyDescent="0.25">
      <c r="A30">
        <v>29</v>
      </c>
      <c r="B30" s="30" t="s">
        <v>943</v>
      </c>
      <c r="C30" s="30" t="s">
        <v>209</v>
      </c>
      <c r="D30" s="30" t="s">
        <v>23</v>
      </c>
      <c r="E30" s="30" t="s">
        <v>26</v>
      </c>
      <c r="F30" s="30" t="s">
        <v>153</v>
      </c>
      <c r="G30" s="30" t="s">
        <v>386</v>
      </c>
      <c r="H30" s="16">
        <v>101.3489795</v>
      </c>
      <c r="I30" s="16">
        <v>95.953061500000004</v>
      </c>
      <c r="J30" s="16">
        <v>100</v>
      </c>
      <c r="K30" s="16">
        <v>108.09387700000001</v>
      </c>
      <c r="L30" s="16">
        <v>93.255102500000007</v>
      </c>
      <c r="M30" s="16">
        <v>115.4169086</v>
      </c>
      <c r="N30" s="16">
        <v>100</v>
      </c>
      <c r="O30" s="16">
        <v>104.0469385</v>
      </c>
      <c r="P30" s="16">
        <v>101.6862244</v>
      </c>
      <c r="Q30" s="16">
        <v>100</v>
      </c>
      <c r="R30" s="16">
        <v>101.6862244</v>
      </c>
      <c r="S30" s="16">
        <v>100</v>
      </c>
      <c r="T30" s="16">
        <v>99.053347720000005</v>
      </c>
      <c r="U30" s="16">
        <v>100</v>
      </c>
      <c r="V30" s="16">
        <v>100</v>
      </c>
      <c r="W30" s="16">
        <v>110.679421</v>
      </c>
    </row>
    <row r="31" spans="1:23" x14ac:dyDescent="0.25">
      <c r="A31">
        <v>30</v>
      </c>
      <c r="B31" s="30" t="s">
        <v>1017</v>
      </c>
      <c r="C31" s="30" t="s">
        <v>209</v>
      </c>
      <c r="D31" s="30" t="s">
        <v>24</v>
      </c>
      <c r="E31" s="30" t="s">
        <v>26</v>
      </c>
      <c r="F31" s="30" t="s">
        <v>153</v>
      </c>
      <c r="G31" s="30" t="s">
        <v>386</v>
      </c>
      <c r="H31" s="16">
        <v>100.6744898</v>
      </c>
      <c r="I31" s="16">
        <v>96.627551249999996</v>
      </c>
      <c r="J31" s="16">
        <v>101.1241496</v>
      </c>
      <c r="K31" s="16">
        <v>109.4428565</v>
      </c>
      <c r="L31" s="16">
        <v>93.255102500000007</v>
      </c>
      <c r="M31" s="16">
        <v>118.3075789</v>
      </c>
      <c r="N31" s="16">
        <v>100</v>
      </c>
      <c r="O31" s="16">
        <v>108.09387700000001</v>
      </c>
      <c r="P31" s="16">
        <v>101.6862244</v>
      </c>
      <c r="Q31" s="16">
        <v>100</v>
      </c>
      <c r="R31" s="16">
        <v>103.0352039</v>
      </c>
      <c r="S31" s="16">
        <v>99.386827499999995</v>
      </c>
      <c r="T31" s="16">
        <v>100</v>
      </c>
      <c r="U31" s="16">
        <v>101.1241496</v>
      </c>
      <c r="V31" s="16">
        <v>100</v>
      </c>
      <c r="W31" s="16">
        <v>114.05186980000001</v>
      </c>
    </row>
    <row r="32" spans="1:23" x14ac:dyDescent="0.25">
      <c r="A32">
        <v>31</v>
      </c>
      <c r="B32" s="30" t="s">
        <v>1386</v>
      </c>
      <c r="C32" s="30" t="s">
        <v>209</v>
      </c>
      <c r="D32" s="30" t="s">
        <v>28</v>
      </c>
      <c r="E32" s="30" t="s">
        <v>26</v>
      </c>
      <c r="F32" s="30" t="s">
        <v>153</v>
      </c>
      <c r="G32" s="30" t="s">
        <v>386</v>
      </c>
      <c r="H32" s="16">
        <v>102.0234693</v>
      </c>
      <c r="I32" s="16">
        <v>96.627551249999996</v>
      </c>
      <c r="J32" s="16">
        <v>101.1241496</v>
      </c>
      <c r="K32" s="16">
        <v>109.4428565</v>
      </c>
      <c r="L32" s="16">
        <v>93.255102500000007</v>
      </c>
      <c r="M32" s="16">
        <v>117.3440221</v>
      </c>
      <c r="N32" s="16">
        <v>100</v>
      </c>
      <c r="O32" s="16">
        <v>106.74489749999999</v>
      </c>
      <c r="P32" s="16">
        <v>101.6862244</v>
      </c>
      <c r="Q32" s="16">
        <v>100</v>
      </c>
      <c r="R32" s="16">
        <v>103.0352039</v>
      </c>
      <c r="S32" s="16">
        <v>100.6131725</v>
      </c>
      <c r="T32" s="16">
        <v>100</v>
      </c>
      <c r="U32" s="16">
        <v>101.1241496</v>
      </c>
      <c r="V32" s="16">
        <v>100</v>
      </c>
      <c r="W32" s="16">
        <v>112.9277202</v>
      </c>
    </row>
    <row r="33" spans="1:23" x14ac:dyDescent="0.25">
      <c r="A33">
        <v>32</v>
      </c>
      <c r="B33" s="30" t="s">
        <v>1673</v>
      </c>
      <c r="C33" s="30" t="s">
        <v>209</v>
      </c>
      <c r="D33" s="30" t="s">
        <v>23</v>
      </c>
      <c r="E33" s="30" t="s">
        <v>26</v>
      </c>
      <c r="F33" s="30" t="s">
        <v>153</v>
      </c>
      <c r="G33" s="30" t="s">
        <v>386</v>
      </c>
      <c r="H33" s="16">
        <v>103.3724488</v>
      </c>
      <c r="I33" s="16">
        <v>97.976530749999995</v>
      </c>
      <c r="J33" s="16">
        <v>102.24829920000001</v>
      </c>
      <c r="K33" s="16">
        <v>110.791836</v>
      </c>
      <c r="L33" s="16">
        <v>93.255102500000007</v>
      </c>
      <c r="M33" s="16">
        <v>118.3075789</v>
      </c>
      <c r="N33" s="16">
        <v>101.3489795</v>
      </c>
      <c r="O33" s="16">
        <v>108.09387700000001</v>
      </c>
      <c r="P33" s="16">
        <v>103.3724488</v>
      </c>
      <c r="Q33" s="16">
        <v>100</v>
      </c>
      <c r="R33" s="16">
        <v>104.7214283</v>
      </c>
      <c r="S33" s="16">
        <v>101.8395175</v>
      </c>
      <c r="T33" s="16">
        <v>101.41997840000001</v>
      </c>
      <c r="U33" s="16">
        <v>102.24829920000001</v>
      </c>
      <c r="V33" s="16">
        <v>101.4988661</v>
      </c>
      <c r="W33" s="16">
        <v>114.05186980000001</v>
      </c>
    </row>
    <row r="34" spans="1:23" x14ac:dyDescent="0.25">
      <c r="A34">
        <v>33</v>
      </c>
      <c r="B34" s="30" t="s">
        <v>205</v>
      </c>
      <c r="C34" s="30" t="s">
        <v>211</v>
      </c>
      <c r="D34" s="30" t="s">
        <v>24</v>
      </c>
      <c r="E34" s="30" t="s">
        <v>26</v>
      </c>
      <c r="F34" s="30" t="s">
        <v>153</v>
      </c>
      <c r="G34" s="30" t="s">
        <v>387</v>
      </c>
      <c r="H34" s="16">
        <v>94.604082000000005</v>
      </c>
      <c r="I34" s="16">
        <v>102.0234693</v>
      </c>
      <c r="J34" s="16">
        <v>103.3724488</v>
      </c>
      <c r="K34" s="16">
        <v>97.302041000000003</v>
      </c>
      <c r="L34" s="16">
        <v>93.255102500000007</v>
      </c>
      <c r="M34" s="16">
        <v>100</v>
      </c>
      <c r="N34" s="16">
        <v>100</v>
      </c>
      <c r="O34" s="16">
        <v>93.255102500000007</v>
      </c>
      <c r="P34" s="16">
        <v>101.6862244</v>
      </c>
      <c r="Q34" s="16">
        <v>96.627551249999996</v>
      </c>
      <c r="R34" s="16">
        <v>95.784439059999997</v>
      </c>
      <c r="S34" s="16">
        <v>93.868274999999997</v>
      </c>
      <c r="T34" s="16">
        <v>99.526673900000006</v>
      </c>
      <c r="U34" s="16">
        <v>103.3724488</v>
      </c>
      <c r="V34" s="16">
        <v>100</v>
      </c>
      <c r="W34" s="16">
        <v>97.189626039999993</v>
      </c>
    </row>
    <row r="35" spans="1:23" x14ac:dyDescent="0.25">
      <c r="A35">
        <v>34</v>
      </c>
      <c r="B35" s="30" t="s">
        <v>210</v>
      </c>
      <c r="C35" s="30" t="s">
        <v>211</v>
      </c>
      <c r="D35" s="30" t="s">
        <v>28</v>
      </c>
      <c r="E35" s="30" t="s">
        <v>26</v>
      </c>
      <c r="F35" s="30" t="s">
        <v>153</v>
      </c>
      <c r="G35" s="30" t="s">
        <v>387</v>
      </c>
      <c r="H35" s="16">
        <v>95.278571749999998</v>
      </c>
      <c r="I35" s="16">
        <v>104.0469385</v>
      </c>
      <c r="J35" s="16">
        <v>104.4965983</v>
      </c>
      <c r="K35" s="16">
        <v>101.3489795</v>
      </c>
      <c r="L35" s="16">
        <v>93.255102500000007</v>
      </c>
      <c r="M35" s="16">
        <v>102.8906704</v>
      </c>
      <c r="N35" s="16">
        <v>101.3489795</v>
      </c>
      <c r="O35" s="16">
        <v>94.604082000000005</v>
      </c>
      <c r="P35" s="16">
        <v>103.3724488</v>
      </c>
      <c r="Q35" s="16">
        <v>96.627551249999996</v>
      </c>
      <c r="R35" s="16">
        <v>98.145153190000002</v>
      </c>
      <c r="S35" s="16">
        <v>94.481447500000002</v>
      </c>
      <c r="T35" s="16">
        <v>102.3666307</v>
      </c>
      <c r="U35" s="16">
        <v>104.4965983</v>
      </c>
      <c r="V35" s="16">
        <v>101.4988661</v>
      </c>
      <c r="W35" s="16">
        <v>99.437925210000003</v>
      </c>
    </row>
    <row r="36" spans="1:23" x14ac:dyDescent="0.25">
      <c r="A36">
        <v>35</v>
      </c>
      <c r="B36" s="30" t="s">
        <v>594</v>
      </c>
      <c r="C36" s="30" t="s">
        <v>211</v>
      </c>
      <c r="D36" s="30" t="s">
        <v>23</v>
      </c>
      <c r="E36" s="30" t="s">
        <v>26</v>
      </c>
      <c r="F36" s="30" t="s">
        <v>153</v>
      </c>
      <c r="G36" s="30" t="s">
        <v>387</v>
      </c>
      <c r="H36" s="16">
        <v>93.929592249999999</v>
      </c>
      <c r="I36" s="16">
        <v>105.39591799999999</v>
      </c>
      <c r="J36" s="16">
        <v>101.1241496</v>
      </c>
      <c r="K36" s="16">
        <v>104.0469385</v>
      </c>
      <c r="L36" s="16">
        <v>93.255102500000007</v>
      </c>
      <c r="M36" s="16">
        <v>100.96355680000001</v>
      </c>
      <c r="N36" s="16">
        <v>105.39591799999999</v>
      </c>
      <c r="O36" s="16">
        <v>94.604082000000005</v>
      </c>
      <c r="P36" s="16">
        <v>103.3724488</v>
      </c>
      <c r="Q36" s="16">
        <v>96.627551249999996</v>
      </c>
      <c r="R36" s="16">
        <v>98.145153190000002</v>
      </c>
      <c r="S36" s="16">
        <v>93.255102500000007</v>
      </c>
      <c r="T36" s="16">
        <v>104.2599353</v>
      </c>
      <c r="U36" s="16">
        <v>101.1241496</v>
      </c>
      <c r="V36" s="16">
        <v>103.74716530000001</v>
      </c>
      <c r="W36" s="16">
        <v>98.313775629999995</v>
      </c>
    </row>
    <row r="37" spans="1:23" x14ac:dyDescent="0.25">
      <c r="A37">
        <v>36</v>
      </c>
      <c r="B37" s="30" t="s">
        <v>726</v>
      </c>
      <c r="C37" s="30" t="s">
        <v>211</v>
      </c>
      <c r="D37" s="30" t="s">
        <v>24</v>
      </c>
      <c r="E37" s="30" t="s">
        <v>26</v>
      </c>
      <c r="F37" s="30" t="s">
        <v>153</v>
      </c>
      <c r="G37" s="30" t="s">
        <v>387</v>
      </c>
      <c r="H37" s="16">
        <v>95.953061500000004</v>
      </c>
      <c r="I37" s="16">
        <v>106.0704078</v>
      </c>
      <c r="J37" s="16">
        <v>104.4965983</v>
      </c>
      <c r="K37" s="16">
        <v>104.0469385</v>
      </c>
      <c r="L37" s="16">
        <v>93.255102500000007</v>
      </c>
      <c r="M37" s="16">
        <v>102.8906704</v>
      </c>
      <c r="N37" s="16">
        <v>104.0469385</v>
      </c>
      <c r="O37" s="16">
        <v>95.953061500000004</v>
      </c>
      <c r="P37" s="16">
        <v>105.05867309999999</v>
      </c>
      <c r="Q37" s="16">
        <v>96.627551249999996</v>
      </c>
      <c r="R37" s="16">
        <v>99.831377599999996</v>
      </c>
      <c r="S37" s="16">
        <v>95.094620000000006</v>
      </c>
      <c r="T37" s="16">
        <v>104.7332614</v>
      </c>
      <c r="U37" s="16">
        <v>104.4965983</v>
      </c>
      <c r="V37" s="16">
        <v>103.74716530000001</v>
      </c>
      <c r="W37" s="16">
        <v>100</v>
      </c>
    </row>
    <row r="38" spans="1:23" x14ac:dyDescent="0.25">
      <c r="A38">
        <v>37</v>
      </c>
      <c r="B38" s="30" t="s">
        <v>770</v>
      </c>
      <c r="C38" s="30" t="s">
        <v>211</v>
      </c>
      <c r="D38" s="30" t="s">
        <v>28</v>
      </c>
      <c r="E38" s="30" t="s">
        <v>26</v>
      </c>
      <c r="F38" s="30" t="s">
        <v>153</v>
      </c>
      <c r="G38" s="30" t="s">
        <v>387</v>
      </c>
      <c r="H38" s="16">
        <v>97.302041000000003</v>
      </c>
      <c r="I38" s="16">
        <v>104.0469385</v>
      </c>
      <c r="J38" s="16">
        <v>105.6207479</v>
      </c>
      <c r="K38" s="16">
        <v>101.3489795</v>
      </c>
      <c r="L38" s="16">
        <v>93.255102500000007</v>
      </c>
      <c r="M38" s="16">
        <v>103.8542271</v>
      </c>
      <c r="N38" s="16">
        <v>104.0469385</v>
      </c>
      <c r="O38" s="16">
        <v>97.302041000000003</v>
      </c>
      <c r="P38" s="16">
        <v>106.74489749999999</v>
      </c>
      <c r="Q38" s="16">
        <v>96.627551249999996</v>
      </c>
      <c r="R38" s="16">
        <v>100</v>
      </c>
      <c r="S38" s="16">
        <v>96.320965000000001</v>
      </c>
      <c r="T38" s="16">
        <v>102.3666307</v>
      </c>
      <c r="U38" s="16">
        <v>105.6207479</v>
      </c>
      <c r="V38" s="16">
        <v>104.4965983</v>
      </c>
      <c r="W38" s="16">
        <v>101.1241496</v>
      </c>
    </row>
    <row r="39" spans="1:23" x14ac:dyDescent="0.25">
      <c r="A39">
        <v>38</v>
      </c>
      <c r="B39" s="30" t="s">
        <v>1017</v>
      </c>
      <c r="C39" s="30" t="s">
        <v>211</v>
      </c>
      <c r="D39" s="30" t="s">
        <v>23</v>
      </c>
      <c r="E39" s="30" t="s">
        <v>26</v>
      </c>
      <c r="F39" s="30" t="s">
        <v>153</v>
      </c>
      <c r="G39" s="30" t="s">
        <v>387</v>
      </c>
      <c r="H39" s="16">
        <v>96.627551249999996</v>
      </c>
      <c r="I39" s="16">
        <v>107.4193873</v>
      </c>
      <c r="J39" s="16">
        <v>105.6207479</v>
      </c>
      <c r="K39" s="16">
        <v>106.74489749999999</v>
      </c>
      <c r="L39" s="16">
        <v>93.255102500000007</v>
      </c>
      <c r="M39" s="16">
        <v>103.8542271</v>
      </c>
      <c r="N39" s="16">
        <v>105.39591799999999</v>
      </c>
      <c r="O39" s="16">
        <v>97.302041000000003</v>
      </c>
      <c r="P39" s="16">
        <v>106.74489749999999</v>
      </c>
      <c r="Q39" s="16">
        <v>96.627551249999996</v>
      </c>
      <c r="R39" s="16">
        <v>101.5176019</v>
      </c>
      <c r="S39" s="16">
        <v>95.707792499999996</v>
      </c>
      <c r="T39" s="16">
        <v>106.626566</v>
      </c>
      <c r="U39" s="16">
        <v>105.6207479</v>
      </c>
      <c r="V39" s="16">
        <v>105.24603140000001</v>
      </c>
      <c r="W39" s="16">
        <v>101.1241496</v>
      </c>
    </row>
    <row r="40" spans="1:23" x14ac:dyDescent="0.25">
      <c r="A40">
        <v>39</v>
      </c>
      <c r="B40" s="30" t="s">
        <v>1673</v>
      </c>
      <c r="C40" s="30" t="s">
        <v>211</v>
      </c>
      <c r="D40" s="30" t="s">
        <v>24</v>
      </c>
      <c r="E40" s="30" t="s">
        <v>26</v>
      </c>
      <c r="F40" s="30" t="s">
        <v>153</v>
      </c>
      <c r="G40" s="30" t="s">
        <v>387</v>
      </c>
      <c r="H40" s="16">
        <v>97.302041000000003</v>
      </c>
      <c r="I40" s="16">
        <v>108.7683668</v>
      </c>
      <c r="J40" s="16">
        <v>106.74489749999999</v>
      </c>
      <c r="K40" s="16">
        <v>109.4428565</v>
      </c>
      <c r="L40" s="16">
        <v>93.255102500000007</v>
      </c>
      <c r="M40" s="16">
        <v>104.81778389999999</v>
      </c>
      <c r="N40" s="16">
        <v>106.74489749999999</v>
      </c>
      <c r="O40" s="16">
        <v>98.651020500000001</v>
      </c>
      <c r="P40" s="16">
        <v>108.43112189999999</v>
      </c>
      <c r="Q40" s="16">
        <v>96.627551249999996</v>
      </c>
      <c r="R40" s="16">
        <v>103.2038263</v>
      </c>
      <c r="S40" s="16">
        <v>96.320965000000001</v>
      </c>
      <c r="T40" s="16">
        <v>108.5198705</v>
      </c>
      <c r="U40" s="16">
        <v>106.74489749999999</v>
      </c>
      <c r="V40" s="16">
        <v>106.74489749999999</v>
      </c>
      <c r="W40" s="16">
        <v>102.24829920000001</v>
      </c>
    </row>
    <row r="41" spans="1:23" x14ac:dyDescent="0.25">
      <c r="A41">
        <v>40</v>
      </c>
      <c r="B41" s="30" t="s">
        <v>205</v>
      </c>
      <c r="C41" s="30" t="s">
        <v>212</v>
      </c>
      <c r="D41" s="30" t="s">
        <v>28</v>
      </c>
      <c r="E41" s="30" t="s">
        <v>21</v>
      </c>
      <c r="F41" s="30" t="s">
        <v>153</v>
      </c>
      <c r="G41" s="30" t="s">
        <v>388</v>
      </c>
      <c r="H41" s="16">
        <v>96.627551249999996</v>
      </c>
      <c r="I41" s="16">
        <v>93.255102500000007</v>
      </c>
      <c r="J41" s="16">
        <v>105.6207479</v>
      </c>
      <c r="K41" s="16">
        <v>101.3489795</v>
      </c>
      <c r="L41" s="16">
        <v>100</v>
      </c>
      <c r="M41" s="16">
        <v>92.291545709999994</v>
      </c>
      <c r="N41" s="16">
        <v>116.187754</v>
      </c>
      <c r="O41" s="16">
        <v>95.953061500000004</v>
      </c>
      <c r="P41" s="16">
        <v>108.43112189999999</v>
      </c>
      <c r="Q41" s="16">
        <v>95.278571749999998</v>
      </c>
      <c r="R41" s="16">
        <v>96.964796129999996</v>
      </c>
      <c r="S41" s="16">
        <v>98.160482500000001</v>
      </c>
      <c r="T41" s="16">
        <v>96.686717020000003</v>
      </c>
      <c r="U41" s="16">
        <v>105.6207479</v>
      </c>
      <c r="V41" s="16">
        <v>111.9909289</v>
      </c>
      <c r="W41" s="16">
        <v>93.817177290000004</v>
      </c>
    </row>
    <row r="42" spans="1:23" x14ac:dyDescent="0.25">
      <c r="A42">
        <v>41</v>
      </c>
      <c r="B42" s="30" t="s">
        <v>207</v>
      </c>
      <c r="C42" s="30" t="s">
        <v>212</v>
      </c>
      <c r="D42" s="30" t="s">
        <v>23</v>
      </c>
      <c r="E42" s="30" t="s">
        <v>21</v>
      </c>
      <c r="F42" s="30" t="s">
        <v>153</v>
      </c>
      <c r="G42" s="30" t="s">
        <v>388</v>
      </c>
      <c r="H42" s="16">
        <v>97.302041000000003</v>
      </c>
      <c r="I42" s="16">
        <v>93.929592249999999</v>
      </c>
      <c r="J42" s="16">
        <v>108.9931967</v>
      </c>
      <c r="K42" s="16">
        <v>102.697959</v>
      </c>
      <c r="L42" s="16">
        <v>100</v>
      </c>
      <c r="M42" s="16">
        <v>93.255102500000007</v>
      </c>
      <c r="N42" s="16">
        <v>120.23469249999999</v>
      </c>
      <c r="O42" s="16">
        <v>97.302041000000003</v>
      </c>
      <c r="P42" s="16">
        <v>113.489795</v>
      </c>
      <c r="Q42" s="16">
        <v>95.278571749999998</v>
      </c>
      <c r="R42" s="16">
        <v>99.325510249999994</v>
      </c>
      <c r="S42" s="16">
        <v>98.773655000000005</v>
      </c>
      <c r="T42" s="16">
        <v>97.633369299999998</v>
      </c>
      <c r="U42" s="16">
        <v>108.9931967</v>
      </c>
      <c r="V42" s="16">
        <v>116.4875272</v>
      </c>
      <c r="W42" s="16">
        <v>94.941326880000005</v>
      </c>
    </row>
    <row r="43" spans="1:23" x14ac:dyDescent="0.25">
      <c r="A43">
        <v>42</v>
      </c>
      <c r="B43" s="30" t="s">
        <v>584</v>
      </c>
      <c r="C43" s="30" t="s">
        <v>212</v>
      </c>
      <c r="D43" s="30" t="s">
        <v>23</v>
      </c>
      <c r="E43" s="30" t="s">
        <v>21</v>
      </c>
      <c r="F43" s="30" t="s">
        <v>153</v>
      </c>
      <c r="G43" s="30" t="s">
        <v>388</v>
      </c>
      <c r="H43" s="16">
        <v>97.976530749999995</v>
      </c>
      <c r="I43" s="16">
        <v>93.929592249999999</v>
      </c>
      <c r="J43" s="16">
        <v>111.2414958</v>
      </c>
      <c r="K43" s="16">
        <v>104.0469385</v>
      </c>
      <c r="L43" s="16">
        <v>100</v>
      </c>
      <c r="M43" s="16">
        <v>93.255102500000007</v>
      </c>
      <c r="N43" s="16">
        <v>124.281631</v>
      </c>
      <c r="O43" s="16">
        <v>98.651020500000001</v>
      </c>
      <c r="P43" s="16">
        <v>116.8622438</v>
      </c>
      <c r="Q43" s="16">
        <v>95.278571749999998</v>
      </c>
      <c r="R43" s="16">
        <v>101.0117346</v>
      </c>
      <c r="S43" s="16">
        <v>99.386827499999995</v>
      </c>
      <c r="T43" s="16">
        <v>98.106695439999996</v>
      </c>
      <c r="U43" s="16">
        <v>111.2414958</v>
      </c>
      <c r="V43" s="16">
        <v>120.23469249999999</v>
      </c>
      <c r="W43" s="16">
        <v>95.503401670000002</v>
      </c>
    </row>
    <row r="44" spans="1:23" x14ac:dyDescent="0.25">
      <c r="A44">
        <v>43</v>
      </c>
      <c r="B44" s="30" t="s">
        <v>668</v>
      </c>
      <c r="C44" s="30" t="s">
        <v>212</v>
      </c>
      <c r="D44" s="30" t="s">
        <v>24</v>
      </c>
      <c r="E44" s="30" t="s">
        <v>21</v>
      </c>
      <c r="F44" s="30" t="s">
        <v>153</v>
      </c>
      <c r="G44" s="30" t="s">
        <v>388</v>
      </c>
      <c r="H44" s="16">
        <v>96.627551249999996</v>
      </c>
      <c r="I44" s="16">
        <v>93.929592249999999</v>
      </c>
      <c r="J44" s="16">
        <v>113.489795</v>
      </c>
      <c r="K44" s="16">
        <v>101.3489795</v>
      </c>
      <c r="L44" s="16">
        <v>100</v>
      </c>
      <c r="M44" s="16">
        <v>93.255102500000007</v>
      </c>
      <c r="N44" s="16">
        <v>125.6306105</v>
      </c>
      <c r="O44" s="16">
        <v>95.953061500000004</v>
      </c>
      <c r="P44" s="16">
        <v>120.23469249999999</v>
      </c>
      <c r="Q44" s="16">
        <v>95.278571749999998</v>
      </c>
      <c r="R44" s="16">
        <v>100.84311219999999</v>
      </c>
      <c r="S44" s="16">
        <v>98.160482500000001</v>
      </c>
      <c r="T44" s="16">
        <v>97.160043160000001</v>
      </c>
      <c r="U44" s="16">
        <v>113.489795</v>
      </c>
      <c r="V44" s="16">
        <v>122.4829917</v>
      </c>
      <c r="W44" s="16">
        <v>94.379252080000001</v>
      </c>
    </row>
    <row r="45" spans="1:23" x14ac:dyDescent="0.25">
      <c r="A45">
        <v>44</v>
      </c>
      <c r="B45" s="30" t="s">
        <v>761</v>
      </c>
      <c r="C45" s="30" t="s">
        <v>212</v>
      </c>
      <c r="D45" s="30" t="s">
        <v>28</v>
      </c>
      <c r="E45" s="30" t="s">
        <v>21</v>
      </c>
      <c r="F45" s="30" t="s">
        <v>153</v>
      </c>
      <c r="G45" s="30" t="s">
        <v>388</v>
      </c>
      <c r="H45" s="16">
        <v>98.651020500000001</v>
      </c>
      <c r="I45" s="16">
        <v>94.604082000000005</v>
      </c>
      <c r="J45" s="16">
        <v>112.36564540000001</v>
      </c>
      <c r="K45" s="16">
        <v>105.39591799999999</v>
      </c>
      <c r="L45" s="16">
        <v>100</v>
      </c>
      <c r="M45" s="16">
        <v>94.218659290000005</v>
      </c>
      <c r="N45" s="16">
        <v>126.97959</v>
      </c>
      <c r="O45" s="16">
        <v>100</v>
      </c>
      <c r="P45" s="16">
        <v>120.23469249999999</v>
      </c>
      <c r="Q45" s="16">
        <v>95.278571749999998</v>
      </c>
      <c r="R45" s="16">
        <v>102.697959</v>
      </c>
      <c r="S45" s="16">
        <v>100</v>
      </c>
      <c r="T45" s="16">
        <v>99.053347720000005</v>
      </c>
      <c r="U45" s="16">
        <v>112.36564540000001</v>
      </c>
      <c r="V45" s="16">
        <v>123.2324247</v>
      </c>
      <c r="W45" s="16">
        <v>96.627551249999996</v>
      </c>
    </row>
    <row r="46" spans="1:23" x14ac:dyDescent="0.25">
      <c r="A46">
        <v>45</v>
      </c>
      <c r="B46" s="30" t="s">
        <v>870</v>
      </c>
      <c r="C46" s="30" t="s">
        <v>212</v>
      </c>
      <c r="D46" s="30" t="s">
        <v>23</v>
      </c>
      <c r="E46" s="30" t="s">
        <v>21</v>
      </c>
      <c r="F46" s="30" t="s">
        <v>153</v>
      </c>
      <c r="G46" s="30" t="s">
        <v>388</v>
      </c>
      <c r="H46" s="16">
        <v>97.976530749999995</v>
      </c>
      <c r="I46" s="16">
        <v>94.604082000000005</v>
      </c>
      <c r="J46" s="16">
        <v>113.489795</v>
      </c>
      <c r="K46" s="16">
        <v>105.39591799999999</v>
      </c>
      <c r="L46" s="16">
        <v>100</v>
      </c>
      <c r="M46" s="16">
        <v>94.218659290000005</v>
      </c>
      <c r="N46" s="16">
        <v>128.32856949999999</v>
      </c>
      <c r="O46" s="16">
        <v>100</v>
      </c>
      <c r="P46" s="16">
        <v>120.23469249999999</v>
      </c>
      <c r="Q46" s="16">
        <v>95.278571749999998</v>
      </c>
      <c r="R46" s="16">
        <v>102.8665814</v>
      </c>
      <c r="S46" s="16">
        <v>99.386827499999995</v>
      </c>
      <c r="T46" s="16">
        <v>99.053347720000005</v>
      </c>
      <c r="U46" s="16">
        <v>113.489795</v>
      </c>
      <c r="V46" s="16">
        <v>123.9818578</v>
      </c>
      <c r="W46" s="16">
        <v>96.627551249999996</v>
      </c>
    </row>
    <row r="47" spans="1:23" x14ac:dyDescent="0.25">
      <c r="A47">
        <v>46</v>
      </c>
      <c r="B47" s="30" t="s">
        <v>1030</v>
      </c>
      <c r="C47" s="30" t="s">
        <v>212</v>
      </c>
      <c r="D47" s="30" t="s">
        <v>24</v>
      </c>
      <c r="E47" s="30" t="s">
        <v>21</v>
      </c>
      <c r="F47" s="30" t="s">
        <v>153</v>
      </c>
      <c r="G47" s="30" t="s">
        <v>388</v>
      </c>
      <c r="H47" s="16">
        <v>99.325510249999994</v>
      </c>
      <c r="I47" s="16">
        <v>95.278571749999998</v>
      </c>
      <c r="J47" s="16">
        <v>113.489795</v>
      </c>
      <c r="K47" s="16">
        <v>106.74489749999999</v>
      </c>
      <c r="L47" s="16">
        <v>100</v>
      </c>
      <c r="M47" s="16">
        <v>95.182216069999996</v>
      </c>
      <c r="N47" s="16">
        <v>129.677549</v>
      </c>
      <c r="O47" s="16">
        <v>101.3489795</v>
      </c>
      <c r="P47" s="16">
        <v>123.60714129999999</v>
      </c>
      <c r="Q47" s="16">
        <v>95.278571749999998</v>
      </c>
      <c r="R47" s="16">
        <v>104.3841834</v>
      </c>
      <c r="S47" s="16">
        <v>100.6131725</v>
      </c>
      <c r="T47" s="16">
        <v>100</v>
      </c>
      <c r="U47" s="16">
        <v>113.489795</v>
      </c>
      <c r="V47" s="16">
        <v>126.2301569</v>
      </c>
      <c r="W47" s="16">
        <v>97.751700830000004</v>
      </c>
    </row>
    <row r="48" spans="1:23" x14ac:dyDescent="0.25">
      <c r="A48">
        <v>47</v>
      </c>
      <c r="B48" s="30" t="s">
        <v>1673</v>
      </c>
      <c r="C48" s="30" t="s">
        <v>212</v>
      </c>
      <c r="D48" s="30" t="s">
        <v>28</v>
      </c>
      <c r="E48" s="30" t="s">
        <v>21</v>
      </c>
      <c r="F48" s="30" t="s">
        <v>153</v>
      </c>
      <c r="G48" s="30" t="s">
        <v>388</v>
      </c>
      <c r="H48" s="16">
        <v>100</v>
      </c>
      <c r="I48" s="16">
        <v>95.953061500000004</v>
      </c>
      <c r="J48" s="16">
        <v>114.6139446</v>
      </c>
      <c r="K48" s="16">
        <v>108.09387700000001</v>
      </c>
      <c r="L48" s="16">
        <v>100</v>
      </c>
      <c r="M48" s="16">
        <v>96.145772859999994</v>
      </c>
      <c r="N48" s="16">
        <v>132.375508</v>
      </c>
      <c r="O48" s="16">
        <v>102.697959</v>
      </c>
      <c r="P48" s="16">
        <v>126.97959</v>
      </c>
      <c r="Q48" s="16">
        <v>95.278571749999998</v>
      </c>
      <c r="R48" s="16">
        <v>106.0704078</v>
      </c>
      <c r="S48" s="16">
        <v>101.22634499999999</v>
      </c>
      <c r="T48" s="16">
        <v>100.9466523</v>
      </c>
      <c r="U48" s="16">
        <v>114.6139446</v>
      </c>
      <c r="V48" s="16">
        <v>129.22788919999999</v>
      </c>
      <c r="W48" s="16">
        <v>98.875850420000006</v>
      </c>
    </row>
    <row r="49" spans="1:23" x14ac:dyDescent="0.25">
      <c r="A49">
        <v>48</v>
      </c>
      <c r="B49" s="30" t="s">
        <v>205</v>
      </c>
      <c r="C49" s="30" t="s">
        <v>213</v>
      </c>
      <c r="D49" s="30" t="s">
        <v>24</v>
      </c>
      <c r="E49" s="30" t="s">
        <v>25</v>
      </c>
      <c r="F49" s="30" t="s">
        <v>153</v>
      </c>
      <c r="G49" s="30" t="s">
        <v>389</v>
      </c>
      <c r="H49" s="16">
        <v>102.0234693</v>
      </c>
      <c r="I49" s="16">
        <v>97.976530749999995</v>
      </c>
      <c r="J49" s="16">
        <v>97.751700830000004</v>
      </c>
      <c r="K49" s="16">
        <v>89.208163999999996</v>
      </c>
      <c r="L49" s="16">
        <v>93.255102500000007</v>
      </c>
      <c r="M49" s="16">
        <v>98.072886429999997</v>
      </c>
      <c r="N49" s="16">
        <v>98.651020500000001</v>
      </c>
      <c r="O49" s="16">
        <v>94.604082000000005</v>
      </c>
      <c r="P49" s="16">
        <v>94.941326880000005</v>
      </c>
      <c r="Q49" s="16">
        <v>93.929592249999999</v>
      </c>
      <c r="R49" s="16">
        <v>93.08648006</v>
      </c>
      <c r="S49" s="16">
        <v>100.6131725</v>
      </c>
      <c r="T49" s="16">
        <v>93.846760180000004</v>
      </c>
      <c r="U49" s="16">
        <v>97.751700830000004</v>
      </c>
      <c r="V49" s="16">
        <v>96.252834719999996</v>
      </c>
      <c r="W49" s="16">
        <v>96.627551249999996</v>
      </c>
    </row>
    <row r="50" spans="1:23" x14ac:dyDescent="0.25">
      <c r="A50">
        <v>49</v>
      </c>
      <c r="B50" s="30" t="s">
        <v>207</v>
      </c>
      <c r="C50" s="30" t="s">
        <v>213</v>
      </c>
      <c r="D50" s="30" t="s">
        <v>28</v>
      </c>
      <c r="E50" s="30" t="s">
        <v>25</v>
      </c>
      <c r="F50" s="30" t="s">
        <v>153</v>
      </c>
      <c r="G50" s="30" t="s">
        <v>389</v>
      </c>
      <c r="H50" s="16">
        <v>104.0469385</v>
      </c>
      <c r="I50" s="16">
        <v>100</v>
      </c>
      <c r="J50" s="16">
        <v>98.875850420000006</v>
      </c>
      <c r="K50" s="16">
        <v>90.557143499999995</v>
      </c>
      <c r="L50" s="16">
        <v>93.255102500000007</v>
      </c>
      <c r="M50" s="16">
        <v>99.036443210000002</v>
      </c>
      <c r="N50" s="16">
        <v>100</v>
      </c>
      <c r="O50" s="16">
        <v>98.651020500000001</v>
      </c>
      <c r="P50" s="16">
        <v>96.627551249999996</v>
      </c>
      <c r="Q50" s="16">
        <v>93.929592249999999</v>
      </c>
      <c r="R50" s="16">
        <v>95.447194190000005</v>
      </c>
      <c r="S50" s="16">
        <v>102.45269</v>
      </c>
      <c r="T50" s="16">
        <v>95.740064739999994</v>
      </c>
      <c r="U50" s="16">
        <v>98.875850420000006</v>
      </c>
      <c r="V50" s="16">
        <v>97.751700830000004</v>
      </c>
      <c r="W50" s="16">
        <v>98.875850420000006</v>
      </c>
    </row>
    <row r="51" spans="1:23" x14ac:dyDescent="0.25">
      <c r="A51">
        <v>50</v>
      </c>
      <c r="B51" s="30" t="s">
        <v>588</v>
      </c>
      <c r="C51" s="30" t="s">
        <v>213</v>
      </c>
      <c r="D51" s="30" t="s">
        <v>23</v>
      </c>
      <c r="E51" s="30" t="s">
        <v>25</v>
      </c>
      <c r="F51" s="30" t="s">
        <v>153</v>
      </c>
      <c r="G51" s="30" t="s">
        <v>389</v>
      </c>
      <c r="H51" s="16">
        <v>106.0704078</v>
      </c>
      <c r="I51" s="16">
        <v>97.976530749999995</v>
      </c>
      <c r="J51" s="16">
        <v>98.875850420000006</v>
      </c>
      <c r="K51" s="16">
        <v>86.510204999999999</v>
      </c>
      <c r="L51" s="16">
        <v>93.255102500000007</v>
      </c>
      <c r="M51" s="16">
        <v>100</v>
      </c>
      <c r="N51" s="16">
        <v>100</v>
      </c>
      <c r="O51" s="16">
        <v>101.3489795</v>
      </c>
      <c r="P51" s="16">
        <v>96.627551249999996</v>
      </c>
      <c r="Q51" s="16">
        <v>93.929592249999999</v>
      </c>
      <c r="R51" s="16">
        <v>95.447194190000005</v>
      </c>
      <c r="S51" s="16">
        <v>104.2922075</v>
      </c>
      <c r="T51" s="16">
        <v>92.900107890000001</v>
      </c>
      <c r="U51" s="16">
        <v>98.875850420000006</v>
      </c>
      <c r="V51" s="16">
        <v>97.751700830000004</v>
      </c>
      <c r="W51" s="16">
        <v>100.5620748</v>
      </c>
    </row>
    <row r="52" spans="1:23" x14ac:dyDescent="0.25">
      <c r="A52">
        <v>51</v>
      </c>
      <c r="B52" s="30" t="s">
        <v>629</v>
      </c>
      <c r="C52" s="30" t="s">
        <v>213</v>
      </c>
      <c r="D52" s="30" t="s">
        <v>24</v>
      </c>
      <c r="E52" s="30" t="s">
        <v>25</v>
      </c>
      <c r="F52" s="30" t="s">
        <v>153</v>
      </c>
      <c r="G52" s="30" t="s">
        <v>389</v>
      </c>
      <c r="H52" s="16">
        <v>103.3724488</v>
      </c>
      <c r="I52" s="16">
        <v>98.651020500000001</v>
      </c>
      <c r="J52" s="16">
        <v>97.751700830000004</v>
      </c>
      <c r="K52" s="16">
        <v>87.859184499999998</v>
      </c>
      <c r="L52" s="16">
        <v>93.255102500000007</v>
      </c>
      <c r="M52" s="16">
        <v>101.9271136</v>
      </c>
      <c r="N52" s="16">
        <v>102.697959</v>
      </c>
      <c r="O52" s="16">
        <v>100</v>
      </c>
      <c r="P52" s="16">
        <v>98.313775629999995</v>
      </c>
      <c r="Q52" s="16">
        <v>93.929592249999999</v>
      </c>
      <c r="R52" s="16">
        <v>95.615816629999998</v>
      </c>
      <c r="S52" s="16">
        <v>101.8395175</v>
      </c>
      <c r="T52" s="16">
        <v>93.846760180000004</v>
      </c>
      <c r="U52" s="16">
        <v>97.751700830000004</v>
      </c>
      <c r="V52" s="16">
        <v>100</v>
      </c>
      <c r="W52" s="16">
        <v>101.1241496</v>
      </c>
    </row>
    <row r="53" spans="1:23" x14ac:dyDescent="0.25">
      <c r="A53">
        <v>52</v>
      </c>
      <c r="B53" s="30" t="s">
        <v>731</v>
      </c>
      <c r="C53" s="30" t="s">
        <v>213</v>
      </c>
      <c r="D53" s="30" t="s">
        <v>24</v>
      </c>
      <c r="E53" s="30" t="s">
        <v>25</v>
      </c>
      <c r="F53" s="30" t="s">
        <v>153</v>
      </c>
      <c r="G53" s="30" t="s">
        <v>389</v>
      </c>
      <c r="H53" s="16">
        <v>106.0704078</v>
      </c>
      <c r="I53" s="16">
        <v>100</v>
      </c>
      <c r="J53" s="16">
        <v>100</v>
      </c>
      <c r="K53" s="16">
        <v>90.557143499999995</v>
      </c>
      <c r="L53" s="16">
        <v>93.255102500000007</v>
      </c>
      <c r="M53" s="16">
        <v>100.96355680000001</v>
      </c>
      <c r="N53" s="16">
        <v>101.3489795</v>
      </c>
      <c r="O53" s="16">
        <v>101.3489795</v>
      </c>
      <c r="P53" s="16">
        <v>98.313775629999995</v>
      </c>
      <c r="Q53" s="16">
        <v>93.929592249999999</v>
      </c>
      <c r="R53" s="16">
        <v>97.133418559999996</v>
      </c>
      <c r="S53" s="16">
        <v>104.2922075</v>
      </c>
      <c r="T53" s="16">
        <v>95.740064739999994</v>
      </c>
      <c r="U53" s="16">
        <v>100</v>
      </c>
      <c r="V53" s="16">
        <v>99.250566939999999</v>
      </c>
      <c r="W53" s="16">
        <v>101.1241496</v>
      </c>
    </row>
    <row r="54" spans="1:23" x14ac:dyDescent="0.25">
      <c r="A54">
        <v>53</v>
      </c>
      <c r="B54" s="30" t="s">
        <v>1219</v>
      </c>
      <c r="C54" s="30" t="s">
        <v>213</v>
      </c>
      <c r="D54" s="30" t="s">
        <v>23</v>
      </c>
      <c r="E54" s="30" t="s">
        <v>25</v>
      </c>
      <c r="F54" s="30" t="s">
        <v>153</v>
      </c>
      <c r="G54" s="30" t="s">
        <v>389</v>
      </c>
      <c r="H54" s="16">
        <v>104.7214283</v>
      </c>
      <c r="I54" s="16">
        <v>100</v>
      </c>
      <c r="J54" s="16">
        <v>98.875850420000006</v>
      </c>
      <c r="K54" s="16">
        <v>90.557143499999995</v>
      </c>
      <c r="L54" s="16">
        <v>93.255102500000007</v>
      </c>
      <c r="M54" s="16">
        <v>101.9271136</v>
      </c>
      <c r="N54" s="16">
        <v>102.697959</v>
      </c>
      <c r="O54" s="16">
        <v>102.697959</v>
      </c>
      <c r="P54" s="16">
        <v>100</v>
      </c>
      <c r="Q54" s="16">
        <v>93.929592249999999</v>
      </c>
      <c r="R54" s="16">
        <v>97.302041000000003</v>
      </c>
      <c r="S54" s="16">
        <v>103.06586249999999</v>
      </c>
      <c r="T54" s="16">
        <v>95.740064739999994</v>
      </c>
      <c r="U54" s="16">
        <v>98.875850420000006</v>
      </c>
      <c r="V54" s="16">
        <v>100.7494331</v>
      </c>
      <c r="W54" s="16">
        <v>102.24829920000001</v>
      </c>
    </row>
    <row r="55" spans="1:23" x14ac:dyDescent="0.25">
      <c r="A55">
        <v>54</v>
      </c>
      <c r="B55" s="30" t="s">
        <v>205</v>
      </c>
      <c r="C55" s="30" t="s">
        <v>214</v>
      </c>
      <c r="D55" s="30" t="s">
        <v>28</v>
      </c>
      <c r="E55" s="30" t="s">
        <v>25</v>
      </c>
      <c r="F55" s="30" t="s">
        <v>153</v>
      </c>
      <c r="G55" s="30" t="s">
        <v>390</v>
      </c>
      <c r="H55" s="16">
        <v>97.302041000000003</v>
      </c>
      <c r="I55" s="16">
        <v>97.302041000000003</v>
      </c>
      <c r="J55" s="16">
        <v>101.1241496</v>
      </c>
      <c r="K55" s="16">
        <v>101.3489795</v>
      </c>
      <c r="L55" s="16">
        <v>100</v>
      </c>
      <c r="M55" s="16">
        <v>98.072886429999997</v>
      </c>
      <c r="N55" s="16">
        <v>110.791836</v>
      </c>
      <c r="O55" s="16">
        <v>94.604082000000005</v>
      </c>
      <c r="P55" s="16">
        <v>103.3724488</v>
      </c>
      <c r="Q55" s="16">
        <v>110.11734629999999</v>
      </c>
      <c r="R55" s="16">
        <v>100.84311219999999</v>
      </c>
      <c r="S55" s="16">
        <v>98.773655000000005</v>
      </c>
      <c r="T55" s="16">
        <v>99.526673900000006</v>
      </c>
      <c r="U55" s="16">
        <v>101.1241496</v>
      </c>
      <c r="V55" s="16">
        <v>106.74489749999999</v>
      </c>
      <c r="W55" s="16">
        <v>96.627551249999996</v>
      </c>
    </row>
    <row r="56" spans="1:23" x14ac:dyDescent="0.25">
      <c r="A56">
        <v>55</v>
      </c>
      <c r="B56" s="30" t="s">
        <v>215</v>
      </c>
      <c r="C56" s="30" t="s">
        <v>214</v>
      </c>
      <c r="D56" s="30" t="s">
        <v>23</v>
      </c>
      <c r="E56" s="30" t="s">
        <v>25</v>
      </c>
      <c r="F56" s="30" t="s">
        <v>153</v>
      </c>
      <c r="G56" s="30" t="s">
        <v>390</v>
      </c>
      <c r="H56" s="16">
        <v>99.325510249999994</v>
      </c>
      <c r="I56" s="16">
        <v>99.325510249999994</v>
      </c>
      <c r="J56" s="16">
        <v>102.24829920000001</v>
      </c>
      <c r="K56" s="16">
        <v>102.697959</v>
      </c>
      <c r="L56" s="16">
        <v>100</v>
      </c>
      <c r="M56" s="16">
        <v>99.036443210000002</v>
      </c>
      <c r="N56" s="16">
        <v>112.1408155</v>
      </c>
      <c r="O56" s="16">
        <v>98.651020500000001</v>
      </c>
      <c r="P56" s="16">
        <v>105.05867309999999</v>
      </c>
      <c r="Q56" s="16">
        <v>110.11734629999999</v>
      </c>
      <c r="R56" s="16">
        <v>103.2038263</v>
      </c>
      <c r="S56" s="16">
        <v>100.6131725</v>
      </c>
      <c r="T56" s="16">
        <v>101.41997840000001</v>
      </c>
      <c r="U56" s="16">
        <v>102.24829920000001</v>
      </c>
      <c r="V56" s="16">
        <v>108.24376359999999</v>
      </c>
      <c r="W56" s="16">
        <v>98.875850420000006</v>
      </c>
    </row>
    <row r="57" spans="1:23" x14ac:dyDescent="0.25">
      <c r="A57">
        <v>56</v>
      </c>
      <c r="B57" s="30" t="s">
        <v>579</v>
      </c>
      <c r="C57" s="30" t="s">
        <v>214</v>
      </c>
      <c r="D57" s="30" t="s">
        <v>24</v>
      </c>
      <c r="E57" s="30" t="s">
        <v>25</v>
      </c>
      <c r="F57" s="30" t="s">
        <v>153</v>
      </c>
      <c r="G57" s="30" t="s">
        <v>390</v>
      </c>
      <c r="H57" s="16">
        <v>100.6744898</v>
      </c>
      <c r="I57" s="16">
        <v>97.976530749999995</v>
      </c>
      <c r="J57" s="16">
        <v>102.24829920000001</v>
      </c>
      <c r="K57" s="16">
        <v>100</v>
      </c>
      <c r="L57" s="16">
        <v>100</v>
      </c>
      <c r="M57" s="16">
        <v>100</v>
      </c>
      <c r="N57" s="16">
        <v>112.1408155</v>
      </c>
      <c r="O57" s="16">
        <v>100</v>
      </c>
      <c r="P57" s="16">
        <v>105.05867309999999</v>
      </c>
      <c r="Q57" s="16">
        <v>110.11734629999999</v>
      </c>
      <c r="R57" s="16">
        <v>103.2038263</v>
      </c>
      <c r="S57" s="16">
        <v>101.8395175</v>
      </c>
      <c r="T57" s="16">
        <v>99.526673900000006</v>
      </c>
      <c r="U57" s="16">
        <v>102.24829920000001</v>
      </c>
      <c r="V57" s="16">
        <v>108.24376359999999</v>
      </c>
      <c r="W57" s="16">
        <v>100</v>
      </c>
    </row>
    <row r="58" spans="1:23" x14ac:dyDescent="0.25">
      <c r="A58">
        <v>57</v>
      </c>
      <c r="B58" s="30" t="s">
        <v>629</v>
      </c>
      <c r="C58" s="30" t="s">
        <v>214</v>
      </c>
      <c r="D58" s="30" t="s">
        <v>28</v>
      </c>
      <c r="E58" s="30" t="s">
        <v>25</v>
      </c>
      <c r="F58" s="30" t="s">
        <v>153</v>
      </c>
      <c r="G58" s="30" t="s">
        <v>390</v>
      </c>
      <c r="H58" s="16">
        <v>97.976530749999995</v>
      </c>
      <c r="I58" s="16">
        <v>101.3489795</v>
      </c>
      <c r="J58" s="16">
        <v>101.1241496</v>
      </c>
      <c r="K58" s="16">
        <v>105.39591799999999</v>
      </c>
      <c r="L58" s="16">
        <v>100</v>
      </c>
      <c r="M58" s="16">
        <v>97.109329639999999</v>
      </c>
      <c r="N58" s="16">
        <v>113.489795</v>
      </c>
      <c r="O58" s="16">
        <v>97.302041000000003</v>
      </c>
      <c r="P58" s="16">
        <v>106.74489749999999</v>
      </c>
      <c r="Q58" s="16">
        <v>110.11734629999999</v>
      </c>
      <c r="R58" s="16">
        <v>103.3724488</v>
      </c>
      <c r="S58" s="16">
        <v>99.386827499999995</v>
      </c>
      <c r="T58" s="16">
        <v>103.78660910000001</v>
      </c>
      <c r="U58" s="16">
        <v>101.1241496</v>
      </c>
      <c r="V58" s="16">
        <v>109.74262969999999</v>
      </c>
      <c r="W58" s="16">
        <v>97.189626039999993</v>
      </c>
    </row>
    <row r="59" spans="1:23" x14ac:dyDescent="0.25">
      <c r="A59">
        <v>58</v>
      </c>
      <c r="B59" s="30" t="s">
        <v>814</v>
      </c>
      <c r="C59" s="30" t="s">
        <v>214</v>
      </c>
      <c r="D59" s="30" t="s">
        <v>23</v>
      </c>
      <c r="E59" s="30" t="s">
        <v>25</v>
      </c>
      <c r="F59" s="30" t="s">
        <v>153</v>
      </c>
      <c r="G59" s="30" t="s">
        <v>390</v>
      </c>
      <c r="H59" s="16">
        <v>101.3489795</v>
      </c>
      <c r="I59" s="16">
        <v>99.325510249999994</v>
      </c>
      <c r="J59" s="16">
        <v>103.3724488</v>
      </c>
      <c r="K59" s="16">
        <v>102.697959</v>
      </c>
      <c r="L59" s="16">
        <v>100</v>
      </c>
      <c r="M59" s="16">
        <v>100</v>
      </c>
      <c r="N59" s="16">
        <v>114.8387745</v>
      </c>
      <c r="O59" s="16">
        <v>101.3489795</v>
      </c>
      <c r="P59" s="16">
        <v>108.43112189999999</v>
      </c>
      <c r="Q59" s="16">
        <v>110.11734629999999</v>
      </c>
      <c r="R59" s="16">
        <v>105.05867309999999</v>
      </c>
      <c r="S59" s="16">
        <v>102.45269</v>
      </c>
      <c r="T59" s="16">
        <v>101.41997840000001</v>
      </c>
      <c r="U59" s="16">
        <v>103.3724488</v>
      </c>
      <c r="V59" s="16">
        <v>111.2414958</v>
      </c>
      <c r="W59" s="16">
        <v>100.5620748</v>
      </c>
    </row>
    <row r="60" spans="1:23" x14ac:dyDescent="0.25">
      <c r="A60">
        <v>59</v>
      </c>
      <c r="B60" s="30" t="s">
        <v>1219</v>
      </c>
      <c r="C60" s="30" t="s">
        <v>214</v>
      </c>
      <c r="D60" s="30" t="s">
        <v>24</v>
      </c>
      <c r="E60" s="30" t="s">
        <v>25</v>
      </c>
      <c r="F60" s="30" t="s">
        <v>153</v>
      </c>
      <c r="G60" s="30" t="s">
        <v>390</v>
      </c>
      <c r="H60" s="16">
        <v>100</v>
      </c>
      <c r="I60" s="16">
        <v>102.0234693</v>
      </c>
      <c r="J60" s="16">
        <v>102.24829920000001</v>
      </c>
      <c r="K60" s="16">
        <v>105.39591799999999</v>
      </c>
      <c r="L60" s="16">
        <v>100</v>
      </c>
      <c r="M60" s="16">
        <v>99.036443210000002</v>
      </c>
      <c r="N60" s="16">
        <v>116.187754</v>
      </c>
      <c r="O60" s="16">
        <v>100</v>
      </c>
      <c r="P60" s="16">
        <v>106.74489749999999</v>
      </c>
      <c r="Q60" s="16">
        <v>110.11734629999999</v>
      </c>
      <c r="R60" s="16">
        <v>105.22729560000001</v>
      </c>
      <c r="S60" s="16">
        <v>101.22634499999999</v>
      </c>
      <c r="T60" s="16">
        <v>104.2599353</v>
      </c>
      <c r="U60" s="16">
        <v>102.24829920000001</v>
      </c>
      <c r="V60" s="16">
        <v>111.2414958</v>
      </c>
      <c r="W60" s="16">
        <v>99.437925210000003</v>
      </c>
    </row>
    <row r="61" spans="1:23" x14ac:dyDescent="0.25">
      <c r="A61">
        <v>60</v>
      </c>
      <c r="B61" s="30" t="s">
        <v>205</v>
      </c>
      <c r="C61" s="30" t="s">
        <v>216</v>
      </c>
      <c r="D61" s="30" t="s">
        <v>24</v>
      </c>
      <c r="E61" s="30" t="s">
        <v>31</v>
      </c>
      <c r="F61" s="30" t="s">
        <v>153</v>
      </c>
      <c r="G61" s="30" t="s">
        <v>391</v>
      </c>
      <c r="H61" s="16">
        <v>95.278571749999998</v>
      </c>
      <c r="I61" s="16">
        <v>96.627551249999996</v>
      </c>
      <c r="J61" s="16">
        <v>110.11734629999999</v>
      </c>
      <c r="K61" s="16">
        <v>101.3489795</v>
      </c>
      <c r="L61" s="16">
        <v>100</v>
      </c>
      <c r="M61" s="16">
        <v>98.072886429999997</v>
      </c>
      <c r="N61" s="16">
        <v>97.302041000000003</v>
      </c>
      <c r="O61" s="16">
        <v>94.604082000000005</v>
      </c>
      <c r="P61" s="16">
        <v>94.941326880000005</v>
      </c>
      <c r="Q61" s="16">
        <v>106.74489749999999</v>
      </c>
      <c r="R61" s="16">
        <v>98.145153190000002</v>
      </c>
      <c r="S61" s="16">
        <v>96.934137500000006</v>
      </c>
      <c r="T61" s="16">
        <v>99.053347720000005</v>
      </c>
      <c r="U61" s="16">
        <v>110.11734629999999</v>
      </c>
      <c r="V61" s="16">
        <v>95.503401670000002</v>
      </c>
      <c r="W61" s="16">
        <v>96.627551249999996</v>
      </c>
    </row>
    <row r="62" spans="1:23" x14ac:dyDescent="0.25">
      <c r="A62">
        <v>61</v>
      </c>
      <c r="B62" s="30" t="s">
        <v>215</v>
      </c>
      <c r="C62" s="30" t="s">
        <v>216</v>
      </c>
      <c r="D62" s="30" t="s">
        <v>28</v>
      </c>
      <c r="E62" s="30" t="s">
        <v>31</v>
      </c>
      <c r="F62" s="30" t="s">
        <v>153</v>
      </c>
      <c r="G62" s="30" t="s">
        <v>391</v>
      </c>
      <c r="H62" s="16">
        <v>95.953061500000004</v>
      </c>
      <c r="I62" s="16">
        <v>98.651020500000001</v>
      </c>
      <c r="J62" s="16">
        <v>113.489795</v>
      </c>
      <c r="K62" s="16">
        <v>105.39591799999999</v>
      </c>
      <c r="L62" s="16">
        <v>100</v>
      </c>
      <c r="M62" s="16">
        <v>99.036443210000002</v>
      </c>
      <c r="N62" s="16">
        <v>98.651020500000001</v>
      </c>
      <c r="O62" s="16">
        <v>95.953061500000004</v>
      </c>
      <c r="P62" s="16">
        <v>96.627551249999996</v>
      </c>
      <c r="Q62" s="16">
        <v>106.74489749999999</v>
      </c>
      <c r="R62" s="16">
        <v>100.50586730000001</v>
      </c>
      <c r="S62" s="16">
        <v>97.547309999999996</v>
      </c>
      <c r="T62" s="16">
        <v>101.89330459999999</v>
      </c>
      <c r="U62" s="16">
        <v>113.489795</v>
      </c>
      <c r="V62" s="16">
        <v>97.002267779999997</v>
      </c>
      <c r="W62" s="16">
        <v>97.751700830000004</v>
      </c>
    </row>
    <row r="63" spans="1:23" x14ac:dyDescent="0.25">
      <c r="A63">
        <v>62</v>
      </c>
      <c r="B63" s="30" t="s">
        <v>579</v>
      </c>
      <c r="C63" s="30" t="s">
        <v>216</v>
      </c>
      <c r="D63" s="30" t="s">
        <v>28</v>
      </c>
      <c r="E63" s="30" t="s">
        <v>31</v>
      </c>
      <c r="F63" s="30" t="s">
        <v>153</v>
      </c>
      <c r="G63" s="30" t="s">
        <v>391</v>
      </c>
      <c r="H63" s="16">
        <v>95.278571749999998</v>
      </c>
      <c r="I63" s="16">
        <v>100</v>
      </c>
      <c r="J63" s="16">
        <v>112.36564540000001</v>
      </c>
      <c r="K63" s="16">
        <v>108.09387700000001</v>
      </c>
      <c r="L63" s="16">
        <v>100</v>
      </c>
      <c r="M63" s="16">
        <v>97.109329639999999</v>
      </c>
      <c r="N63" s="16">
        <v>100</v>
      </c>
      <c r="O63" s="16">
        <v>93.255102500000007</v>
      </c>
      <c r="P63" s="16">
        <v>98.313775629999995</v>
      </c>
      <c r="Q63" s="16">
        <v>106.74489749999999</v>
      </c>
      <c r="R63" s="16">
        <v>100.50586730000001</v>
      </c>
      <c r="S63" s="16">
        <v>96.934137500000006</v>
      </c>
      <c r="T63" s="16">
        <v>103.78660910000001</v>
      </c>
      <c r="U63" s="16">
        <v>112.36564540000001</v>
      </c>
      <c r="V63" s="16">
        <v>98.501133890000006</v>
      </c>
      <c r="W63" s="16">
        <v>95.503401670000002</v>
      </c>
    </row>
    <row r="64" spans="1:23" x14ac:dyDescent="0.25">
      <c r="A64">
        <v>63</v>
      </c>
      <c r="B64" s="30" t="s">
        <v>674</v>
      </c>
      <c r="C64" s="30" t="s">
        <v>216</v>
      </c>
      <c r="D64" s="30" t="s">
        <v>24</v>
      </c>
      <c r="E64" s="30" t="s">
        <v>31</v>
      </c>
      <c r="F64" s="30" t="s">
        <v>153</v>
      </c>
      <c r="G64" s="30" t="s">
        <v>391</v>
      </c>
      <c r="H64" s="16">
        <v>95.953061500000004</v>
      </c>
      <c r="I64" s="16">
        <v>101.3489795</v>
      </c>
      <c r="J64" s="16">
        <v>115.73809420000001</v>
      </c>
      <c r="K64" s="16">
        <v>109.4428565</v>
      </c>
      <c r="L64" s="16">
        <v>100</v>
      </c>
      <c r="M64" s="16">
        <v>97.109329639999999</v>
      </c>
      <c r="N64" s="16">
        <v>102.697959</v>
      </c>
      <c r="O64" s="16">
        <v>93.255102500000007</v>
      </c>
      <c r="P64" s="16">
        <v>100</v>
      </c>
      <c r="Q64" s="16">
        <v>106.74489749999999</v>
      </c>
      <c r="R64" s="16">
        <v>102.19209170000001</v>
      </c>
      <c r="S64" s="16">
        <v>97.547309999999996</v>
      </c>
      <c r="T64" s="16">
        <v>105.2065875</v>
      </c>
      <c r="U64" s="16">
        <v>115.73809420000001</v>
      </c>
      <c r="V64" s="16">
        <v>100.7494331</v>
      </c>
      <c r="W64" s="16">
        <v>95.503401670000002</v>
      </c>
    </row>
    <row r="65" spans="1:23" x14ac:dyDescent="0.25">
      <c r="A65">
        <v>64</v>
      </c>
      <c r="B65" s="30" t="s">
        <v>789</v>
      </c>
      <c r="C65" s="30" t="s">
        <v>216</v>
      </c>
      <c r="D65" s="30" t="s">
        <v>28</v>
      </c>
      <c r="E65" s="30" t="s">
        <v>31</v>
      </c>
      <c r="F65" s="30" t="s">
        <v>153</v>
      </c>
      <c r="G65" s="30" t="s">
        <v>391</v>
      </c>
      <c r="H65" s="16">
        <v>97.302041000000003</v>
      </c>
      <c r="I65" s="16">
        <v>100</v>
      </c>
      <c r="J65" s="16">
        <v>113.489795</v>
      </c>
      <c r="K65" s="16">
        <v>108.09387700000001</v>
      </c>
      <c r="L65" s="16">
        <v>100</v>
      </c>
      <c r="M65" s="16">
        <v>99.036443210000002</v>
      </c>
      <c r="N65" s="16">
        <v>101.3489795</v>
      </c>
      <c r="O65" s="16">
        <v>95.953061500000004</v>
      </c>
      <c r="P65" s="16">
        <v>100</v>
      </c>
      <c r="Q65" s="16">
        <v>106.74489749999999</v>
      </c>
      <c r="R65" s="16">
        <v>102.19209170000001</v>
      </c>
      <c r="S65" s="16">
        <v>98.773655000000005</v>
      </c>
      <c r="T65" s="16">
        <v>103.78660910000001</v>
      </c>
      <c r="U65" s="16">
        <v>113.489795</v>
      </c>
      <c r="V65" s="16">
        <v>100</v>
      </c>
      <c r="W65" s="16">
        <v>97.751700830000004</v>
      </c>
    </row>
    <row r="66" spans="1:23" x14ac:dyDescent="0.25">
      <c r="A66">
        <v>65</v>
      </c>
      <c r="B66" s="30" t="s">
        <v>961</v>
      </c>
      <c r="C66" s="30" t="s">
        <v>216</v>
      </c>
      <c r="D66" s="30" t="s">
        <v>23</v>
      </c>
      <c r="E66" s="30" t="s">
        <v>31</v>
      </c>
      <c r="F66" s="30" t="s">
        <v>153</v>
      </c>
      <c r="G66" s="30" t="s">
        <v>391</v>
      </c>
      <c r="H66" s="16">
        <v>94.604082000000005</v>
      </c>
      <c r="I66" s="16">
        <v>98.651020500000001</v>
      </c>
      <c r="J66" s="16">
        <v>116.8622438</v>
      </c>
      <c r="K66" s="16">
        <v>106.74489749999999</v>
      </c>
      <c r="L66" s="16">
        <v>100</v>
      </c>
      <c r="M66" s="16">
        <v>97.109329639999999</v>
      </c>
      <c r="N66" s="16">
        <v>101.3489795</v>
      </c>
      <c r="O66" s="16">
        <v>93.255102500000007</v>
      </c>
      <c r="P66" s="16">
        <v>100</v>
      </c>
      <c r="Q66" s="16">
        <v>106.74489749999999</v>
      </c>
      <c r="R66" s="16">
        <v>100.84311219999999</v>
      </c>
      <c r="S66" s="16">
        <v>96.320965000000001</v>
      </c>
      <c r="T66" s="16">
        <v>102.3666307</v>
      </c>
      <c r="U66" s="16">
        <v>116.8622438</v>
      </c>
      <c r="V66" s="16">
        <v>100</v>
      </c>
      <c r="W66" s="16">
        <v>95.503401670000002</v>
      </c>
    </row>
    <row r="67" spans="1:23" x14ac:dyDescent="0.25">
      <c r="A67">
        <v>66</v>
      </c>
      <c r="B67" s="30" t="s">
        <v>205</v>
      </c>
      <c r="C67" s="30" t="s">
        <v>217</v>
      </c>
      <c r="D67" s="30" t="s">
        <v>28</v>
      </c>
      <c r="E67" s="30" t="s">
        <v>25</v>
      </c>
      <c r="F67" s="30" t="s">
        <v>153</v>
      </c>
      <c r="G67" s="30" t="s">
        <v>392</v>
      </c>
      <c r="H67" s="16">
        <v>103.3724488</v>
      </c>
      <c r="I67" s="16">
        <v>103.3724488</v>
      </c>
      <c r="J67" s="16">
        <v>97.751700830000004</v>
      </c>
      <c r="K67" s="16">
        <v>97.302041000000003</v>
      </c>
      <c r="L67" s="16">
        <v>93.255102500000007</v>
      </c>
      <c r="M67" s="16">
        <v>102.8906704</v>
      </c>
      <c r="N67" s="16">
        <v>95.953061500000004</v>
      </c>
      <c r="O67" s="16">
        <v>94.604082000000005</v>
      </c>
      <c r="P67" s="16">
        <v>93.255102500000007</v>
      </c>
      <c r="Q67" s="16">
        <v>95.278571749999998</v>
      </c>
      <c r="R67" s="16">
        <v>96.458928810000003</v>
      </c>
      <c r="S67" s="16">
        <v>101.8395175</v>
      </c>
      <c r="T67" s="16">
        <v>100.47332609999999</v>
      </c>
      <c r="U67" s="16">
        <v>97.751700830000004</v>
      </c>
      <c r="V67" s="16">
        <v>94.004535559999994</v>
      </c>
      <c r="W67" s="16">
        <v>99.437925210000003</v>
      </c>
    </row>
    <row r="68" spans="1:23" x14ac:dyDescent="0.25">
      <c r="A68">
        <v>67</v>
      </c>
      <c r="B68" s="30" t="s">
        <v>215</v>
      </c>
      <c r="C68" s="30" t="s">
        <v>217</v>
      </c>
      <c r="D68" s="30" t="s">
        <v>23</v>
      </c>
      <c r="E68" s="30" t="s">
        <v>25</v>
      </c>
      <c r="F68" s="30" t="s">
        <v>153</v>
      </c>
      <c r="G68" s="30" t="s">
        <v>392</v>
      </c>
      <c r="H68" s="16">
        <v>101.3489795</v>
      </c>
      <c r="I68" s="16">
        <v>102.697959</v>
      </c>
      <c r="J68" s="16">
        <v>94.379252080000001</v>
      </c>
      <c r="K68" s="16">
        <v>95.953061500000004</v>
      </c>
      <c r="L68" s="16">
        <v>93.255102500000007</v>
      </c>
      <c r="M68" s="16">
        <v>100</v>
      </c>
      <c r="N68" s="16">
        <v>91.906122999999994</v>
      </c>
      <c r="O68" s="16">
        <v>90.557143499999995</v>
      </c>
      <c r="P68" s="16">
        <v>88.196429379999998</v>
      </c>
      <c r="Q68" s="16">
        <v>95.278571749999998</v>
      </c>
      <c r="R68" s="16">
        <v>93.08648006</v>
      </c>
      <c r="S68" s="16">
        <v>100</v>
      </c>
      <c r="T68" s="16">
        <v>99.526673900000006</v>
      </c>
      <c r="U68" s="16">
        <v>94.379252080000001</v>
      </c>
      <c r="V68" s="16">
        <v>89.507937220000002</v>
      </c>
      <c r="W68" s="16">
        <v>96.065476459999999</v>
      </c>
    </row>
    <row r="69" spans="1:23" x14ac:dyDescent="0.25">
      <c r="A69">
        <v>68</v>
      </c>
      <c r="B69" s="30" t="s">
        <v>626</v>
      </c>
      <c r="C69" s="30" t="s">
        <v>217</v>
      </c>
      <c r="D69" s="30" t="s">
        <v>24</v>
      </c>
      <c r="E69" s="30" t="s">
        <v>25</v>
      </c>
      <c r="F69" s="30" t="s">
        <v>153</v>
      </c>
      <c r="G69" s="30" t="s">
        <v>392</v>
      </c>
      <c r="H69" s="16">
        <v>107.4193873</v>
      </c>
      <c r="I69" s="16">
        <v>103.3724488</v>
      </c>
      <c r="J69" s="16">
        <v>98.875850420000006</v>
      </c>
      <c r="K69" s="16">
        <v>94.604082000000005</v>
      </c>
      <c r="L69" s="16">
        <v>93.255102500000007</v>
      </c>
      <c r="M69" s="16">
        <v>104.81778389999999</v>
      </c>
      <c r="N69" s="16">
        <v>97.302041000000003</v>
      </c>
      <c r="O69" s="16">
        <v>101.3489795</v>
      </c>
      <c r="P69" s="16">
        <v>94.941326880000005</v>
      </c>
      <c r="Q69" s="16">
        <v>95.278571749999998</v>
      </c>
      <c r="R69" s="16">
        <v>98.819642939999994</v>
      </c>
      <c r="S69" s="16">
        <v>105.5185525</v>
      </c>
      <c r="T69" s="16">
        <v>99.526673900000006</v>
      </c>
      <c r="U69" s="16">
        <v>98.875850420000006</v>
      </c>
      <c r="V69" s="16">
        <v>95.503401670000002</v>
      </c>
      <c r="W69" s="16">
        <v>103.3724488</v>
      </c>
    </row>
    <row r="70" spans="1:23" x14ac:dyDescent="0.25">
      <c r="A70">
        <v>69</v>
      </c>
      <c r="B70" s="30" t="s">
        <v>961</v>
      </c>
      <c r="C70" s="30" t="s">
        <v>217</v>
      </c>
      <c r="D70" s="30" t="s">
        <v>28</v>
      </c>
      <c r="E70" s="30" t="s">
        <v>25</v>
      </c>
      <c r="F70" s="30" t="s">
        <v>153</v>
      </c>
      <c r="G70" s="30" t="s">
        <v>392</v>
      </c>
      <c r="H70" s="16">
        <v>108.7683668</v>
      </c>
      <c r="I70" s="16">
        <v>103.3724488</v>
      </c>
      <c r="J70" s="16">
        <v>100</v>
      </c>
      <c r="K70" s="16">
        <v>94.604082000000005</v>
      </c>
      <c r="L70" s="16">
        <v>93.255102500000007</v>
      </c>
      <c r="M70" s="16">
        <v>107.7084543</v>
      </c>
      <c r="N70" s="16">
        <v>98.651020500000001</v>
      </c>
      <c r="O70" s="16">
        <v>104.0469385</v>
      </c>
      <c r="P70" s="16">
        <v>96.627551249999996</v>
      </c>
      <c r="Q70" s="16">
        <v>95.278571749999998</v>
      </c>
      <c r="R70" s="16">
        <v>100.50586730000001</v>
      </c>
      <c r="S70" s="16">
        <v>106.74489749999999</v>
      </c>
      <c r="T70" s="16">
        <v>99.526673900000006</v>
      </c>
      <c r="U70" s="16">
        <v>100</v>
      </c>
      <c r="V70" s="16">
        <v>97.002267779999997</v>
      </c>
      <c r="W70" s="16">
        <v>106.1828227</v>
      </c>
    </row>
    <row r="71" spans="1:23" x14ac:dyDescent="0.25">
      <c r="A71">
        <v>70</v>
      </c>
      <c r="B71" s="30" t="s">
        <v>1445</v>
      </c>
      <c r="C71" s="30" t="s">
        <v>217</v>
      </c>
      <c r="D71" s="30" t="s">
        <v>23</v>
      </c>
      <c r="E71" s="30" t="s">
        <v>25</v>
      </c>
      <c r="F71" s="30" t="s">
        <v>153</v>
      </c>
      <c r="G71" s="30" t="s">
        <v>392</v>
      </c>
      <c r="H71" s="16">
        <v>109.4428565</v>
      </c>
      <c r="I71" s="16">
        <v>103.3724488</v>
      </c>
      <c r="J71" s="16">
        <v>100</v>
      </c>
      <c r="K71" s="16">
        <v>94.604082000000005</v>
      </c>
      <c r="L71" s="16">
        <v>93.255102500000007</v>
      </c>
      <c r="M71" s="16">
        <v>105.7813407</v>
      </c>
      <c r="N71" s="16">
        <v>100</v>
      </c>
      <c r="O71" s="16">
        <v>104.0469385</v>
      </c>
      <c r="P71" s="16">
        <v>98.313775629999995</v>
      </c>
      <c r="Q71" s="16">
        <v>95.278571749999998</v>
      </c>
      <c r="R71" s="16">
        <v>100.6744898</v>
      </c>
      <c r="S71" s="16">
        <v>107.35807</v>
      </c>
      <c r="T71" s="16">
        <v>99.526673900000006</v>
      </c>
      <c r="U71" s="16">
        <v>100</v>
      </c>
      <c r="V71" s="16">
        <v>98.501133890000006</v>
      </c>
      <c r="W71" s="16">
        <v>105.05867309999999</v>
      </c>
    </row>
    <row r="72" spans="1:23" x14ac:dyDescent="0.25">
      <c r="A72">
        <v>72</v>
      </c>
      <c r="B72" s="30" t="s">
        <v>205</v>
      </c>
      <c r="C72" s="30" t="s">
        <v>219</v>
      </c>
      <c r="D72" s="30" t="s">
        <v>24</v>
      </c>
      <c r="E72" s="30" t="s">
        <v>25</v>
      </c>
      <c r="F72" s="30" t="s">
        <v>153</v>
      </c>
      <c r="G72" s="30" t="s">
        <v>393</v>
      </c>
      <c r="H72" s="16">
        <v>93.929592249999999</v>
      </c>
      <c r="I72" s="16">
        <v>96.627551249999996</v>
      </c>
      <c r="J72" s="16">
        <v>95.503401670000002</v>
      </c>
      <c r="K72" s="16">
        <v>97.302041000000003</v>
      </c>
      <c r="L72" s="16">
        <v>96.627551249999996</v>
      </c>
      <c r="M72" s="16">
        <v>95.182216069999996</v>
      </c>
      <c r="N72" s="16">
        <v>102.697959</v>
      </c>
      <c r="O72" s="16">
        <v>93.255102500000007</v>
      </c>
      <c r="P72" s="16">
        <v>93.255102500000007</v>
      </c>
      <c r="Q72" s="16">
        <v>103.3724488</v>
      </c>
      <c r="R72" s="16">
        <v>93.760969810000006</v>
      </c>
      <c r="S72" s="16">
        <v>94.481447500000002</v>
      </c>
      <c r="T72" s="16">
        <v>96.686717020000003</v>
      </c>
      <c r="U72" s="16">
        <v>95.503401670000002</v>
      </c>
      <c r="V72" s="16">
        <v>97.751700830000004</v>
      </c>
      <c r="W72" s="16">
        <v>94.379252080000001</v>
      </c>
    </row>
    <row r="73" spans="1:23" x14ac:dyDescent="0.25">
      <c r="A73">
        <v>73</v>
      </c>
      <c r="B73" s="30" t="s">
        <v>365</v>
      </c>
      <c r="C73" s="30" t="s">
        <v>219</v>
      </c>
      <c r="D73" s="30" t="s">
        <v>28</v>
      </c>
      <c r="E73" s="30" t="s">
        <v>25</v>
      </c>
      <c r="F73" s="30" t="s">
        <v>153</v>
      </c>
      <c r="G73" s="30" t="s">
        <v>393</v>
      </c>
      <c r="H73" s="16">
        <v>95.953061500000004</v>
      </c>
      <c r="I73" s="16">
        <v>98.651020500000001</v>
      </c>
      <c r="J73" s="16">
        <v>97.751700830000004</v>
      </c>
      <c r="K73" s="16">
        <v>98.651020500000001</v>
      </c>
      <c r="L73" s="16">
        <v>96.627551249999996</v>
      </c>
      <c r="M73" s="16">
        <v>96.145772859999994</v>
      </c>
      <c r="N73" s="16">
        <v>104.0469385</v>
      </c>
      <c r="O73" s="16">
        <v>97.302041000000003</v>
      </c>
      <c r="P73" s="16">
        <v>94.941326880000005</v>
      </c>
      <c r="Q73" s="16">
        <v>103.3724488</v>
      </c>
      <c r="R73" s="16">
        <v>96.290306380000004</v>
      </c>
      <c r="S73" s="16">
        <v>96.320965000000001</v>
      </c>
      <c r="T73" s="16">
        <v>98.580021579999993</v>
      </c>
      <c r="U73" s="16">
        <v>97.751700830000004</v>
      </c>
      <c r="V73" s="16">
        <v>99.250566939999999</v>
      </c>
      <c r="W73" s="16">
        <v>96.627551249999996</v>
      </c>
    </row>
    <row r="74" spans="1:23" x14ac:dyDescent="0.25">
      <c r="A74">
        <v>74</v>
      </c>
      <c r="B74" s="30" t="s">
        <v>629</v>
      </c>
      <c r="C74" s="30" t="s">
        <v>219</v>
      </c>
      <c r="D74" s="30" t="s">
        <v>23</v>
      </c>
      <c r="E74" s="30" t="s">
        <v>25</v>
      </c>
      <c r="F74" s="30" t="s">
        <v>153</v>
      </c>
      <c r="G74" s="30" t="s">
        <v>393</v>
      </c>
      <c r="H74" s="16">
        <v>94.604082000000005</v>
      </c>
      <c r="I74" s="16">
        <v>99.325510249999994</v>
      </c>
      <c r="J74" s="16">
        <v>95.503401670000002</v>
      </c>
      <c r="K74" s="16">
        <v>100</v>
      </c>
      <c r="L74" s="16">
        <v>96.627551249999996</v>
      </c>
      <c r="M74" s="16">
        <v>95.182216069999996</v>
      </c>
      <c r="N74" s="16">
        <v>106.74489749999999</v>
      </c>
      <c r="O74" s="16">
        <v>95.953061500000004</v>
      </c>
      <c r="P74" s="16">
        <v>98.313775629999995</v>
      </c>
      <c r="Q74" s="16">
        <v>103.3724488</v>
      </c>
      <c r="R74" s="16">
        <v>96.290306380000004</v>
      </c>
      <c r="S74" s="16">
        <v>95.094620000000006</v>
      </c>
      <c r="T74" s="16">
        <v>99.526673900000006</v>
      </c>
      <c r="U74" s="16">
        <v>95.503401670000002</v>
      </c>
      <c r="V74" s="16">
        <v>102.24829920000001</v>
      </c>
      <c r="W74" s="16">
        <v>95.503401670000002</v>
      </c>
    </row>
    <row r="75" spans="1:23" x14ac:dyDescent="0.25">
      <c r="A75">
        <v>75</v>
      </c>
      <c r="B75" s="30" t="s">
        <v>700</v>
      </c>
      <c r="C75" s="30" t="s">
        <v>219</v>
      </c>
      <c r="D75" s="30" t="s">
        <v>24</v>
      </c>
      <c r="E75" s="30" t="s">
        <v>25</v>
      </c>
      <c r="F75" s="30" t="s">
        <v>153</v>
      </c>
      <c r="G75" s="30" t="s">
        <v>393</v>
      </c>
      <c r="H75" s="16">
        <v>97.976530749999995</v>
      </c>
      <c r="I75" s="16">
        <v>98.651020500000001</v>
      </c>
      <c r="J75" s="16">
        <v>98.875850420000006</v>
      </c>
      <c r="K75" s="16">
        <v>98.651020500000001</v>
      </c>
      <c r="L75" s="16">
        <v>96.627551249999996</v>
      </c>
      <c r="M75" s="16">
        <v>97.109329639999999</v>
      </c>
      <c r="N75" s="16">
        <v>106.74489749999999</v>
      </c>
      <c r="O75" s="16">
        <v>98.651020500000001</v>
      </c>
      <c r="P75" s="16">
        <v>98.313775629999995</v>
      </c>
      <c r="Q75" s="16">
        <v>103.3724488</v>
      </c>
      <c r="R75" s="16">
        <v>97.976530749999995</v>
      </c>
      <c r="S75" s="16">
        <v>98.160482500000001</v>
      </c>
      <c r="T75" s="16">
        <v>98.580021579999993</v>
      </c>
      <c r="U75" s="16">
        <v>98.875850420000006</v>
      </c>
      <c r="V75" s="16">
        <v>102.24829920000001</v>
      </c>
      <c r="W75" s="16">
        <v>97.751700830000004</v>
      </c>
    </row>
    <row r="76" spans="1:23" x14ac:dyDescent="0.25">
      <c r="A76">
        <v>76</v>
      </c>
      <c r="B76" s="30" t="s">
        <v>205</v>
      </c>
      <c r="C76" s="30" t="s">
        <v>220</v>
      </c>
      <c r="D76" s="30" t="s">
        <v>24</v>
      </c>
      <c r="E76" s="30" t="s">
        <v>25</v>
      </c>
      <c r="F76" s="30" t="s">
        <v>153</v>
      </c>
      <c r="G76" s="30" t="s">
        <v>394</v>
      </c>
      <c r="H76" s="16">
        <v>96.627551249999996</v>
      </c>
      <c r="I76" s="16">
        <v>101.3489795</v>
      </c>
      <c r="J76" s="16">
        <v>97.751700830000004</v>
      </c>
      <c r="K76" s="16">
        <v>93.255102500000007</v>
      </c>
      <c r="L76" s="16">
        <v>100</v>
      </c>
      <c r="M76" s="16">
        <v>97.109329639999999</v>
      </c>
      <c r="N76" s="16">
        <v>95.953061500000004</v>
      </c>
      <c r="O76" s="16">
        <v>94.604082000000005</v>
      </c>
      <c r="P76" s="16">
        <v>94.941326880000005</v>
      </c>
      <c r="Q76" s="16">
        <v>96.627551249999996</v>
      </c>
      <c r="R76" s="16">
        <v>93.929592249999999</v>
      </c>
      <c r="S76" s="16">
        <v>98.160482500000001</v>
      </c>
      <c r="T76" s="16">
        <v>99.526673900000006</v>
      </c>
      <c r="U76" s="16">
        <v>97.751700830000004</v>
      </c>
      <c r="V76" s="16">
        <v>94.753968610000001</v>
      </c>
      <c r="W76" s="16">
        <v>96.065476459999999</v>
      </c>
    </row>
    <row r="77" spans="1:23" x14ac:dyDescent="0.25">
      <c r="A77">
        <v>77</v>
      </c>
      <c r="B77" s="30" t="s">
        <v>901</v>
      </c>
      <c r="C77" s="30" t="s">
        <v>220</v>
      </c>
      <c r="D77" s="30" t="s">
        <v>28</v>
      </c>
      <c r="E77" s="30" t="s">
        <v>25</v>
      </c>
      <c r="F77" s="30" t="s">
        <v>153</v>
      </c>
      <c r="G77" s="30" t="s">
        <v>394</v>
      </c>
      <c r="H77" s="16">
        <v>98.651020500000001</v>
      </c>
      <c r="I77" s="16">
        <v>103.3724488</v>
      </c>
      <c r="J77" s="16">
        <v>98.875850420000006</v>
      </c>
      <c r="K77" s="16">
        <v>94.604082000000005</v>
      </c>
      <c r="L77" s="16">
        <v>100</v>
      </c>
      <c r="M77" s="16">
        <v>98.072886429999997</v>
      </c>
      <c r="N77" s="16">
        <v>97.302041000000003</v>
      </c>
      <c r="O77" s="16">
        <v>98.651020500000001</v>
      </c>
      <c r="P77" s="16">
        <v>96.627551249999996</v>
      </c>
      <c r="Q77" s="16">
        <v>96.627551249999996</v>
      </c>
      <c r="R77" s="16">
        <v>96.290306380000004</v>
      </c>
      <c r="S77" s="16">
        <v>100</v>
      </c>
      <c r="T77" s="16">
        <v>101.41997840000001</v>
      </c>
      <c r="U77" s="16">
        <v>98.875850420000006</v>
      </c>
      <c r="V77" s="16">
        <v>96.252834719999996</v>
      </c>
      <c r="W77" s="16">
        <v>98.313775629999995</v>
      </c>
    </row>
    <row r="78" spans="1:23" x14ac:dyDescent="0.25">
      <c r="A78">
        <v>78</v>
      </c>
      <c r="B78" s="30" t="s">
        <v>205</v>
      </c>
      <c r="C78" s="30" t="s">
        <v>221</v>
      </c>
      <c r="D78" s="30" t="s">
        <v>24</v>
      </c>
      <c r="E78" s="30" t="s">
        <v>26</v>
      </c>
      <c r="F78" s="30" t="s">
        <v>153</v>
      </c>
      <c r="G78" s="30" t="s">
        <v>395</v>
      </c>
      <c r="H78" s="16">
        <v>93.929592249999999</v>
      </c>
      <c r="I78" s="16">
        <v>97.302041000000003</v>
      </c>
      <c r="J78" s="16">
        <v>96.627551249999996</v>
      </c>
      <c r="K78" s="16">
        <v>101.3489795</v>
      </c>
      <c r="L78" s="16">
        <v>100</v>
      </c>
      <c r="M78" s="16">
        <v>100.96355680000001</v>
      </c>
      <c r="N78" s="16">
        <v>93.255102500000007</v>
      </c>
      <c r="O78" s="16">
        <v>93.255102500000007</v>
      </c>
      <c r="P78" s="16">
        <v>93.255102500000007</v>
      </c>
      <c r="Q78" s="16">
        <v>96.627551249999996</v>
      </c>
      <c r="R78" s="16">
        <v>93.08648006</v>
      </c>
      <c r="S78" s="16">
        <v>95.707792499999996</v>
      </c>
      <c r="T78" s="16">
        <v>99.526673900000006</v>
      </c>
      <c r="U78" s="16">
        <v>96.627551249999996</v>
      </c>
      <c r="V78" s="16">
        <v>92.505669440000005</v>
      </c>
      <c r="W78" s="16">
        <v>97.751700830000004</v>
      </c>
    </row>
    <row r="79" spans="1:23" x14ac:dyDescent="0.25">
      <c r="A79">
        <v>79</v>
      </c>
      <c r="B79" s="30" t="s">
        <v>1557</v>
      </c>
      <c r="C79" s="30" t="s">
        <v>1574</v>
      </c>
      <c r="D79" s="30" t="s">
        <v>23</v>
      </c>
      <c r="E79" s="30" t="s">
        <v>31</v>
      </c>
      <c r="F79" s="30" t="s">
        <v>153</v>
      </c>
      <c r="G79" s="30" t="s">
        <v>1573</v>
      </c>
      <c r="H79" s="16">
        <v>100</v>
      </c>
      <c r="I79" s="16">
        <v>102.697959</v>
      </c>
      <c r="J79" s="16">
        <v>116.8622438</v>
      </c>
      <c r="K79" s="16">
        <v>102.697959</v>
      </c>
      <c r="L79" s="16">
        <v>100</v>
      </c>
      <c r="M79" s="16">
        <v>96.145772859999994</v>
      </c>
      <c r="N79" s="16">
        <v>101.3489795</v>
      </c>
      <c r="O79" s="16">
        <v>93.255102500000007</v>
      </c>
      <c r="P79" s="16">
        <v>93.255102500000007</v>
      </c>
      <c r="Q79" s="16">
        <v>96.627551249999996</v>
      </c>
      <c r="R79" s="16">
        <v>99.325510249999994</v>
      </c>
      <c r="S79" s="16">
        <v>101.22634499999999</v>
      </c>
      <c r="T79" s="16">
        <v>103.78660910000001</v>
      </c>
      <c r="U79" s="16">
        <v>116.8622438</v>
      </c>
      <c r="V79" s="16">
        <v>97.002267779999997</v>
      </c>
      <c r="W79" s="16">
        <v>94.941326880000005</v>
      </c>
    </row>
    <row r="80" spans="1:23" x14ac:dyDescent="0.25">
      <c r="A80">
        <v>80</v>
      </c>
      <c r="B80" s="30" t="s">
        <v>1557</v>
      </c>
      <c r="C80" s="30" t="s">
        <v>1583</v>
      </c>
      <c r="D80" s="30" t="s">
        <v>23</v>
      </c>
      <c r="E80" s="30" t="s">
        <v>26</v>
      </c>
      <c r="F80" s="30" t="s">
        <v>153</v>
      </c>
      <c r="G80" s="30" t="s">
        <v>1584</v>
      </c>
      <c r="H80" s="16">
        <v>95.953061500000004</v>
      </c>
      <c r="I80" s="16">
        <v>93.929592249999999</v>
      </c>
      <c r="J80" s="16">
        <v>95.503401670000002</v>
      </c>
      <c r="K80" s="16">
        <v>87.859184499999998</v>
      </c>
      <c r="L80" s="16">
        <v>93.255102500000007</v>
      </c>
      <c r="M80" s="16">
        <v>105.7813407</v>
      </c>
      <c r="N80" s="16">
        <v>90.557143499999995</v>
      </c>
      <c r="O80" s="16">
        <v>114.8387745</v>
      </c>
      <c r="P80" s="16">
        <v>116.8622438</v>
      </c>
      <c r="Q80" s="16">
        <v>93.255102500000007</v>
      </c>
      <c r="R80" s="16">
        <v>94.941326880000005</v>
      </c>
      <c r="S80" s="16">
        <v>95.094620000000006</v>
      </c>
      <c r="T80" s="16">
        <v>90.533477189999999</v>
      </c>
      <c r="U80" s="16">
        <v>95.503401670000002</v>
      </c>
      <c r="V80" s="16">
        <v>101.4988661</v>
      </c>
      <c r="W80" s="16">
        <v>109.5552715</v>
      </c>
    </row>
    <row r="81" spans="1:23" x14ac:dyDescent="0.25">
      <c r="A81">
        <v>81</v>
      </c>
      <c r="B81" s="30" t="s">
        <v>205</v>
      </c>
      <c r="C81" s="30" t="s">
        <v>39</v>
      </c>
      <c r="D81" s="30" t="s">
        <v>24</v>
      </c>
      <c r="E81" s="30" t="s">
        <v>31</v>
      </c>
      <c r="F81" s="30" t="s">
        <v>27</v>
      </c>
      <c r="G81" s="30" t="s">
        <v>396</v>
      </c>
      <c r="H81" s="16">
        <v>93.929592249999999</v>
      </c>
      <c r="I81" s="16">
        <v>96.627551249999996</v>
      </c>
      <c r="J81" s="16">
        <v>113.489795</v>
      </c>
      <c r="K81" s="16">
        <v>109.4428565</v>
      </c>
      <c r="L81" s="16">
        <v>100</v>
      </c>
      <c r="M81" s="16">
        <v>95.182216069999996</v>
      </c>
      <c r="N81" s="16">
        <v>98.651020500000001</v>
      </c>
      <c r="O81" s="16">
        <v>91.906122999999994</v>
      </c>
      <c r="P81" s="16">
        <v>94.941326880000005</v>
      </c>
      <c r="Q81" s="16">
        <v>103.3724488</v>
      </c>
      <c r="R81" s="16">
        <v>97.807908310000002</v>
      </c>
      <c r="S81" s="16">
        <v>95.707792499999996</v>
      </c>
      <c r="T81" s="16">
        <v>101.89330459999999</v>
      </c>
      <c r="U81" s="16">
        <v>113.489795</v>
      </c>
      <c r="V81" s="16">
        <v>96.252834719999996</v>
      </c>
      <c r="W81" s="16">
        <v>93.817177290000004</v>
      </c>
    </row>
    <row r="82" spans="1:23" x14ac:dyDescent="0.25">
      <c r="A82">
        <v>82</v>
      </c>
      <c r="B82" s="30" t="s">
        <v>207</v>
      </c>
      <c r="C82" s="30" t="s">
        <v>39</v>
      </c>
      <c r="D82" s="30" t="s">
        <v>24</v>
      </c>
      <c r="E82" s="30" t="s">
        <v>31</v>
      </c>
      <c r="F82" s="30" t="s">
        <v>27</v>
      </c>
      <c r="G82" s="30" t="s">
        <v>396</v>
      </c>
      <c r="H82" s="16">
        <v>94.604082000000005</v>
      </c>
      <c r="I82" s="16">
        <v>98.651020500000001</v>
      </c>
      <c r="J82" s="16">
        <v>116.8622438</v>
      </c>
      <c r="K82" s="16">
        <v>113.489795</v>
      </c>
      <c r="L82" s="16">
        <v>100</v>
      </c>
      <c r="M82" s="16">
        <v>96.145772859999994</v>
      </c>
      <c r="N82" s="16">
        <v>100</v>
      </c>
      <c r="O82" s="16">
        <v>93.255102500000007</v>
      </c>
      <c r="P82" s="16">
        <v>96.627551249999996</v>
      </c>
      <c r="Q82" s="16">
        <v>103.3724488</v>
      </c>
      <c r="R82" s="16">
        <v>100.1686224</v>
      </c>
      <c r="S82" s="16">
        <v>96.320965000000001</v>
      </c>
      <c r="T82" s="16">
        <v>104.7332614</v>
      </c>
      <c r="U82" s="16">
        <v>116.8622438</v>
      </c>
      <c r="V82" s="16">
        <v>97.751700830000004</v>
      </c>
      <c r="W82" s="16">
        <v>94.941326880000005</v>
      </c>
    </row>
    <row r="83" spans="1:23" x14ac:dyDescent="0.25">
      <c r="A83">
        <v>83</v>
      </c>
      <c r="B83" s="30" t="s">
        <v>208</v>
      </c>
      <c r="C83" s="30" t="s">
        <v>39</v>
      </c>
      <c r="D83" s="30" t="s">
        <v>28</v>
      </c>
      <c r="E83" s="30" t="s">
        <v>31</v>
      </c>
      <c r="F83" s="30" t="s">
        <v>27</v>
      </c>
      <c r="G83" s="30" t="s">
        <v>396</v>
      </c>
      <c r="H83" s="16">
        <v>93.255102500000007</v>
      </c>
      <c r="I83" s="16">
        <v>98.651020500000001</v>
      </c>
      <c r="J83" s="16">
        <v>119.1105429</v>
      </c>
      <c r="K83" s="16">
        <v>113.489795</v>
      </c>
      <c r="L83" s="16">
        <v>100</v>
      </c>
      <c r="M83" s="16">
        <v>94.218659290000005</v>
      </c>
      <c r="N83" s="16">
        <v>102.697959</v>
      </c>
      <c r="O83" s="16">
        <v>90.557143499999995</v>
      </c>
      <c r="P83" s="16">
        <v>100</v>
      </c>
      <c r="Q83" s="16">
        <v>103.3724488</v>
      </c>
      <c r="R83" s="16">
        <v>100.1686224</v>
      </c>
      <c r="S83" s="16">
        <v>95.094620000000006</v>
      </c>
      <c r="T83" s="16">
        <v>104.7332614</v>
      </c>
      <c r="U83" s="16">
        <v>119.1105429</v>
      </c>
      <c r="V83" s="16">
        <v>100.7494331</v>
      </c>
      <c r="W83" s="16">
        <v>92.693027709999996</v>
      </c>
    </row>
    <row r="84" spans="1:23" x14ac:dyDescent="0.25">
      <c r="A84">
        <v>84</v>
      </c>
      <c r="B84" s="30" t="s">
        <v>603</v>
      </c>
      <c r="C84" s="30" t="s">
        <v>39</v>
      </c>
      <c r="D84" s="30" t="s">
        <v>23</v>
      </c>
      <c r="E84" s="30" t="s">
        <v>31</v>
      </c>
      <c r="F84" s="30" t="s">
        <v>27</v>
      </c>
      <c r="G84" s="30" t="s">
        <v>396</v>
      </c>
      <c r="H84" s="16">
        <v>95.278571749999998</v>
      </c>
      <c r="I84" s="16">
        <v>100</v>
      </c>
      <c r="J84" s="16">
        <v>120.23469249999999</v>
      </c>
      <c r="K84" s="16">
        <v>116.187754</v>
      </c>
      <c r="L84" s="16">
        <v>100</v>
      </c>
      <c r="M84" s="16">
        <v>97.109329639999999</v>
      </c>
      <c r="N84" s="16">
        <v>100</v>
      </c>
      <c r="O84" s="16">
        <v>94.604082000000005</v>
      </c>
      <c r="P84" s="16">
        <v>96.627551249999996</v>
      </c>
      <c r="Q84" s="16">
        <v>103.3724488</v>
      </c>
      <c r="R84" s="16">
        <v>101.8548468</v>
      </c>
      <c r="S84" s="16">
        <v>96.934137500000006</v>
      </c>
      <c r="T84" s="16">
        <v>106.626566</v>
      </c>
      <c r="U84" s="16">
        <v>120.23469249999999</v>
      </c>
      <c r="V84" s="16">
        <v>97.751700830000004</v>
      </c>
      <c r="W84" s="16">
        <v>96.065476459999999</v>
      </c>
    </row>
    <row r="85" spans="1:23" x14ac:dyDescent="0.25">
      <c r="A85">
        <v>85</v>
      </c>
      <c r="B85" s="30" t="s">
        <v>726</v>
      </c>
      <c r="C85" s="30" t="s">
        <v>39</v>
      </c>
      <c r="D85" s="30" t="s">
        <v>24</v>
      </c>
      <c r="E85" s="30" t="s">
        <v>31</v>
      </c>
      <c r="F85" s="30" t="s">
        <v>27</v>
      </c>
      <c r="G85" s="30" t="s">
        <v>396</v>
      </c>
      <c r="H85" s="16">
        <v>95.278571749999998</v>
      </c>
      <c r="I85" s="16">
        <v>100.6744898</v>
      </c>
      <c r="J85" s="16">
        <v>117.9863933</v>
      </c>
      <c r="K85" s="16">
        <v>116.187754</v>
      </c>
      <c r="L85" s="16">
        <v>100</v>
      </c>
      <c r="M85" s="16">
        <v>96.145772859999994</v>
      </c>
      <c r="N85" s="16">
        <v>102.697959</v>
      </c>
      <c r="O85" s="16">
        <v>93.255102500000007</v>
      </c>
      <c r="P85" s="16">
        <v>100</v>
      </c>
      <c r="Q85" s="16">
        <v>103.3724488</v>
      </c>
      <c r="R85" s="16">
        <v>102.0234693</v>
      </c>
      <c r="S85" s="16">
        <v>96.934137500000006</v>
      </c>
      <c r="T85" s="16">
        <v>107.09989210000001</v>
      </c>
      <c r="U85" s="16">
        <v>117.9863933</v>
      </c>
      <c r="V85" s="16">
        <v>100.7494331</v>
      </c>
      <c r="W85" s="16">
        <v>94.941326880000005</v>
      </c>
    </row>
    <row r="86" spans="1:23" x14ac:dyDescent="0.25">
      <c r="A86">
        <v>86</v>
      </c>
      <c r="B86" s="30" t="s">
        <v>789</v>
      </c>
      <c r="C86" s="30" t="s">
        <v>39</v>
      </c>
      <c r="D86" s="30" t="s">
        <v>28</v>
      </c>
      <c r="E86" s="30" t="s">
        <v>31</v>
      </c>
      <c r="F86" s="30" t="s">
        <v>27</v>
      </c>
      <c r="G86" s="30" t="s">
        <v>396</v>
      </c>
      <c r="H86" s="16">
        <v>95.953061500000004</v>
      </c>
      <c r="I86" s="16">
        <v>101.3489795</v>
      </c>
      <c r="J86" s="16">
        <v>122.4829917</v>
      </c>
      <c r="K86" s="16">
        <v>117.5367335</v>
      </c>
      <c r="L86" s="16">
        <v>100</v>
      </c>
      <c r="M86" s="16">
        <v>98.072886429999997</v>
      </c>
      <c r="N86" s="16">
        <v>101.3489795</v>
      </c>
      <c r="O86" s="16">
        <v>95.953061500000004</v>
      </c>
      <c r="P86" s="16">
        <v>98.313775629999995</v>
      </c>
      <c r="Q86" s="16">
        <v>103.3724488</v>
      </c>
      <c r="R86" s="16">
        <v>103.5410712</v>
      </c>
      <c r="S86" s="16">
        <v>97.547309999999996</v>
      </c>
      <c r="T86" s="16">
        <v>108.0465444</v>
      </c>
      <c r="U86" s="16">
        <v>122.4829917</v>
      </c>
      <c r="V86" s="16">
        <v>99.250566939999999</v>
      </c>
      <c r="W86" s="16">
        <v>97.189626039999993</v>
      </c>
    </row>
    <row r="87" spans="1:23" x14ac:dyDescent="0.25">
      <c r="A87">
        <v>87</v>
      </c>
      <c r="B87" s="30" t="s">
        <v>910</v>
      </c>
      <c r="C87" s="30" t="s">
        <v>39</v>
      </c>
      <c r="D87" s="30" t="s">
        <v>23</v>
      </c>
      <c r="E87" s="30" t="s">
        <v>31</v>
      </c>
      <c r="F87" s="30" t="s">
        <v>27</v>
      </c>
      <c r="G87" s="30" t="s">
        <v>396</v>
      </c>
      <c r="H87" s="16">
        <v>95.953061500000004</v>
      </c>
      <c r="I87" s="16">
        <v>100.6744898</v>
      </c>
      <c r="J87" s="16">
        <v>121.3588421</v>
      </c>
      <c r="K87" s="16">
        <v>117.5367335</v>
      </c>
      <c r="L87" s="16">
        <v>100</v>
      </c>
      <c r="M87" s="16">
        <v>99.036443210000002</v>
      </c>
      <c r="N87" s="16">
        <v>102.697959</v>
      </c>
      <c r="O87" s="16">
        <v>97.302041000000003</v>
      </c>
      <c r="P87" s="16">
        <v>98.313775629999995</v>
      </c>
      <c r="Q87" s="16">
        <v>103.3724488</v>
      </c>
      <c r="R87" s="16">
        <v>103.70969359999999</v>
      </c>
      <c r="S87" s="16">
        <v>97.547309999999996</v>
      </c>
      <c r="T87" s="16">
        <v>107.5732182</v>
      </c>
      <c r="U87" s="16">
        <v>121.3588421</v>
      </c>
      <c r="V87" s="16">
        <v>100</v>
      </c>
      <c r="W87" s="16">
        <v>98.313775629999995</v>
      </c>
    </row>
    <row r="88" spans="1:23" x14ac:dyDescent="0.25">
      <c r="A88">
        <v>88</v>
      </c>
      <c r="B88" s="30" t="s">
        <v>1030</v>
      </c>
      <c r="C88" s="30" t="s">
        <v>39</v>
      </c>
      <c r="D88" s="30" t="s">
        <v>24</v>
      </c>
      <c r="E88" s="30" t="s">
        <v>31</v>
      </c>
      <c r="F88" s="30" t="s">
        <v>27</v>
      </c>
      <c r="G88" s="30" t="s">
        <v>396</v>
      </c>
      <c r="H88" s="16">
        <v>95.953061500000004</v>
      </c>
      <c r="I88" s="16">
        <v>102.0234693</v>
      </c>
      <c r="J88" s="16">
        <v>119.1105429</v>
      </c>
      <c r="K88" s="16">
        <v>118.885713</v>
      </c>
      <c r="L88" s="16">
        <v>100</v>
      </c>
      <c r="M88" s="16">
        <v>97.109329639999999</v>
      </c>
      <c r="N88" s="16">
        <v>105.39591799999999</v>
      </c>
      <c r="O88" s="16">
        <v>94.604082000000005</v>
      </c>
      <c r="P88" s="16">
        <v>101.6862244</v>
      </c>
      <c r="Q88" s="16">
        <v>103.3724488</v>
      </c>
      <c r="R88" s="16">
        <v>103.87831610000001</v>
      </c>
      <c r="S88" s="16">
        <v>97.547309999999996</v>
      </c>
      <c r="T88" s="16">
        <v>108.9931967</v>
      </c>
      <c r="U88" s="16">
        <v>119.1105429</v>
      </c>
      <c r="V88" s="16">
        <v>102.9977322</v>
      </c>
      <c r="W88" s="16">
        <v>96.065476459999999</v>
      </c>
    </row>
    <row r="89" spans="1:23" x14ac:dyDescent="0.25">
      <c r="A89">
        <v>89</v>
      </c>
      <c r="B89" s="30" t="s">
        <v>1386</v>
      </c>
      <c r="C89" s="30" t="s">
        <v>39</v>
      </c>
      <c r="D89" s="30" t="s">
        <v>28</v>
      </c>
      <c r="E89" s="30" t="s">
        <v>31</v>
      </c>
      <c r="F89" s="30" t="s">
        <v>27</v>
      </c>
      <c r="G89" s="30" t="s">
        <v>396</v>
      </c>
      <c r="H89" s="16">
        <v>96.627551249999996</v>
      </c>
      <c r="I89" s="16">
        <v>102.0234693</v>
      </c>
      <c r="J89" s="16">
        <v>124.7312908</v>
      </c>
      <c r="K89" s="16">
        <v>118.885713</v>
      </c>
      <c r="L89" s="16">
        <v>100</v>
      </c>
      <c r="M89" s="16">
        <v>99.036443210000002</v>
      </c>
      <c r="N89" s="16">
        <v>104.0469385</v>
      </c>
      <c r="O89" s="16">
        <v>97.302041000000003</v>
      </c>
      <c r="P89" s="16">
        <v>100</v>
      </c>
      <c r="Q89" s="16">
        <v>103.3724488</v>
      </c>
      <c r="R89" s="16">
        <v>105.22729560000001</v>
      </c>
      <c r="S89" s="16">
        <v>98.160482500000001</v>
      </c>
      <c r="T89" s="16">
        <v>108.9931967</v>
      </c>
      <c r="U89" s="16">
        <v>124.7312908</v>
      </c>
      <c r="V89" s="16">
        <v>101.4988661</v>
      </c>
      <c r="W89" s="16">
        <v>98.313775629999995</v>
      </c>
    </row>
    <row r="90" spans="1:23" x14ac:dyDescent="0.25">
      <c r="A90">
        <v>90</v>
      </c>
      <c r="B90" s="30" t="s">
        <v>1673</v>
      </c>
      <c r="C90" s="30" t="s">
        <v>39</v>
      </c>
      <c r="D90" s="30" t="s">
        <v>23</v>
      </c>
      <c r="E90" s="30" t="s">
        <v>31</v>
      </c>
      <c r="F90" s="30" t="s">
        <v>27</v>
      </c>
      <c r="G90" s="30" t="s">
        <v>396</v>
      </c>
      <c r="H90" s="16">
        <v>96.627551249999996</v>
      </c>
      <c r="I90" s="16">
        <v>103.3724488</v>
      </c>
      <c r="J90" s="16">
        <v>120.23469249999999</v>
      </c>
      <c r="K90" s="16">
        <v>121.58367200000001</v>
      </c>
      <c r="L90" s="16">
        <v>100</v>
      </c>
      <c r="M90" s="16">
        <v>98.072886429999997</v>
      </c>
      <c r="N90" s="16">
        <v>106.74489749999999</v>
      </c>
      <c r="O90" s="16">
        <v>95.953061500000004</v>
      </c>
      <c r="P90" s="16">
        <v>103.3724488</v>
      </c>
      <c r="Q90" s="16">
        <v>103.3724488</v>
      </c>
      <c r="R90" s="16">
        <v>105.5645404</v>
      </c>
      <c r="S90" s="16">
        <v>98.160482500000001</v>
      </c>
      <c r="T90" s="16">
        <v>110.8865012</v>
      </c>
      <c r="U90" s="16">
        <v>120.23469249999999</v>
      </c>
      <c r="V90" s="16">
        <v>104.4965983</v>
      </c>
      <c r="W90" s="16">
        <v>97.189626039999993</v>
      </c>
    </row>
    <row r="91" spans="1:23" x14ac:dyDescent="0.25">
      <c r="A91">
        <v>91</v>
      </c>
      <c r="B91" s="30" t="s">
        <v>205</v>
      </c>
      <c r="C91" s="30" t="s">
        <v>40</v>
      </c>
      <c r="D91" s="30" t="s">
        <v>23</v>
      </c>
      <c r="E91" s="30" t="s">
        <v>26</v>
      </c>
      <c r="F91" s="30" t="s">
        <v>27</v>
      </c>
      <c r="G91" s="30" t="s">
        <v>397</v>
      </c>
      <c r="H91" s="16">
        <v>102.697959</v>
      </c>
      <c r="I91" s="16">
        <v>100.6744898</v>
      </c>
      <c r="J91" s="16">
        <v>98.875850420000006</v>
      </c>
      <c r="K91" s="16">
        <v>95.953061500000004</v>
      </c>
      <c r="L91" s="16">
        <v>100</v>
      </c>
      <c r="M91" s="16">
        <v>110.5991246</v>
      </c>
      <c r="N91" s="16">
        <v>98.651020500000001</v>
      </c>
      <c r="O91" s="16">
        <v>95.953061500000004</v>
      </c>
      <c r="P91" s="16">
        <v>94.941326880000005</v>
      </c>
      <c r="Q91" s="16">
        <v>100</v>
      </c>
      <c r="R91" s="16">
        <v>99.494132690000001</v>
      </c>
      <c r="S91" s="16">
        <v>103.679035</v>
      </c>
      <c r="T91" s="16">
        <v>100</v>
      </c>
      <c r="U91" s="16">
        <v>98.875850420000006</v>
      </c>
      <c r="V91" s="16">
        <v>96.252834719999996</v>
      </c>
      <c r="W91" s="16">
        <v>104.4965983</v>
      </c>
    </row>
    <row r="92" spans="1:23" x14ac:dyDescent="0.25">
      <c r="A92">
        <v>92</v>
      </c>
      <c r="B92" s="30" t="s">
        <v>207</v>
      </c>
      <c r="C92" s="30" t="s">
        <v>40</v>
      </c>
      <c r="D92" s="30" t="s">
        <v>23</v>
      </c>
      <c r="E92" s="30" t="s">
        <v>26</v>
      </c>
      <c r="F92" s="30" t="s">
        <v>27</v>
      </c>
      <c r="G92" s="30" t="s">
        <v>397</v>
      </c>
      <c r="H92" s="16">
        <v>104.7214283</v>
      </c>
      <c r="I92" s="16">
        <v>101.3489795</v>
      </c>
      <c r="J92" s="16">
        <v>100</v>
      </c>
      <c r="K92" s="16">
        <v>97.302041000000003</v>
      </c>
      <c r="L92" s="16">
        <v>100</v>
      </c>
      <c r="M92" s="16">
        <v>113.489795</v>
      </c>
      <c r="N92" s="16">
        <v>100</v>
      </c>
      <c r="O92" s="16">
        <v>100</v>
      </c>
      <c r="P92" s="16">
        <v>96.627551249999996</v>
      </c>
      <c r="Q92" s="16">
        <v>100</v>
      </c>
      <c r="R92" s="16">
        <v>101.8548468</v>
      </c>
      <c r="S92" s="16">
        <v>105.5185525</v>
      </c>
      <c r="T92" s="16">
        <v>100.9466523</v>
      </c>
      <c r="U92" s="16">
        <v>100</v>
      </c>
      <c r="V92" s="16">
        <v>97.751700830000004</v>
      </c>
      <c r="W92" s="16">
        <v>107.8690471</v>
      </c>
    </row>
    <row r="93" spans="1:23" x14ac:dyDescent="0.25">
      <c r="A93">
        <v>93</v>
      </c>
      <c r="B93" s="30" t="s">
        <v>208</v>
      </c>
      <c r="C93" s="30" t="s">
        <v>40</v>
      </c>
      <c r="D93" s="30" t="s">
        <v>24</v>
      </c>
      <c r="E93" s="30" t="s">
        <v>26</v>
      </c>
      <c r="F93" s="30" t="s">
        <v>27</v>
      </c>
      <c r="G93" s="30" t="s">
        <v>397</v>
      </c>
      <c r="H93" s="16">
        <v>106.0704078</v>
      </c>
      <c r="I93" s="16">
        <v>103.3724488</v>
      </c>
      <c r="J93" s="16">
        <v>100</v>
      </c>
      <c r="K93" s="16">
        <v>101.3489795</v>
      </c>
      <c r="L93" s="16">
        <v>100</v>
      </c>
      <c r="M93" s="16">
        <v>110.5991246</v>
      </c>
      <c r="N93" s="16">
        <v>100</v>
      </c>
      <c r="O93" s="16">
        <v>95.953061500000004</v>
      </c>
      <c r="P93" s="16">
        <v>93.255102500000007</v>
      </c>
      <c r="Q93" s="16">
        <v>100</v>
      </c>
      <c r="R93" s="16">
        <v>101.8548468</v>
      </c>
      <c r="S93" s="16">
        <v>106.74489749999999</v>
      </c>
      <c r="T93" s="16">
        <v>103.78660910000001</v>
      </c>
      <c r="U93" s="16">
        <v>100</v>
      </c>
      <c r="V93" s="16">
        <v>96.252834719999996</v>
      </c>
      <c r="W93" s="16">
        <v>104.4965983</v>
      </c>
    </row>
    <row r="94" spans="1:23" x14ac:dyDescent="0.25">
      <c r="A94">
        <v>94</v>
      </c>
      <c r="B94" s="30" t="s">
        <v>603</v>
      </c>
      <c r="C94" s="30" t="s">
        <v>40</v>
      </c>
      <c r="D94" s="30" t="s">
        <v>28</v>
      </c>
      <c r="E94" s="30" t="s">
        <v>26</v>
      </c>
      <c r="F94" s="30" t="s">
        <v>27</v>
      </c>
      <c r="G94" s="30" t="s">
        <v>397</v>
      </c>
      <c r="H94" s="16">
        <v>106.74489749999999</v>
      </c>
      <c r="I94" s="16">
        <v>99.325510249999994</v>
      </c>
      <c r="J94" s="16">
        <v>100</v>
      </c>
      <c r="K94" s="16">
        <v>97.302041000000003</v>
      </c>
      <c r="L94" s="16">
        <v>100</v>
      </c>
      <c r="M94" s="16">
        <v>110.5991246</v>
      </c>
      <c r="N94" s="16">
        <v>104.0469385</v>
      </c>
      <c r="O94" s="16">
        <v>97.302041000000003</v>
      </c>
      <c r="P94" s="16">
        <v>100</v>
      </c>
      <c r="Q94" s="16">
        <v>100</v>
      </c>
      <c r="R94" s="16">
        <v>101.8548468</v>
      </c>
      <c r="S94" s="16">
        <v>107.35807</v>
      </c>
      <c r="T94" s="16">
        <v>99.526673900000006</v>
      </c>
      <c r="U94" s="16">
        <v>100</v>
      </c>
      <c r="V94" s="16">
        <v>101.4988661</v>
      </c>
      <c r="W94" s="16">
        <v>105.05867309999999</v>
      </c>
    </row>
    <row r="95" spans="1:23" x14ac:dyDescent="0.25">
      <c r="A95">
        <v>95</v>
      </c>
      <c r="B95" s="30" t="s">
        <v>676</v>
      </c>
      <c r="C95" s="30" t="s">
        <v>40</v>
      </c>
      <c r="D95" s="30" t="s">
        <v>23</v>
      </c>
      <c r="E95" s="30" t="s">
        <v>26</v>
      </c>
      <c r="F95" s="30" t="s">
        <v>27</v>
      </c>
      <c r="G95" s="30" t="s">
        <v>397</v>
      </c>
      <c r="H95" s="16">
        <v>106.0704078</v>
      </c>
      <c r="I95" s="16">
        <v>101.3489795</v>
      </c>
      <c r="J95" s="16">
        <v>101.1241496</v>
      </c>
      <c r="K95" s="16">
        <v>97.302041000000003</v>
      </c>
      <c r="L95" s="16">
        <v>100</v>
      </c>
      <c r="M95" s="16">
        <v>116.38046540000001</v>
      </c>
      <c r="N95" s="16">
        <v>101.3489795</v>
      </c>
      <c r="O95" s="16">
        <v>102.697959</v>
      </c>
      <c r="P95" s="16">
        <v>98.313775629999995</v>
      </c>
      <c r="Q95" s="16">
        <v>100</v>
      </c>
      <c r="R95" s="16">
        <v>103.5410712</v>
      </c>
      <c r="S95" s="16">
        <v>106.74489749999999</v>
      </c>
      <c r="T95" s="16">
        <v>100.9466523</v>
      </c>
      <c r="U95" s="16">
        <v>101.1241496</v>
      </c>
      <c r="V95" s="16">
        <v>99.250566939999999</v>
      </c>
      <c r="W95" s="16">
        <v>110.679421</v>
      </c>
    </row>
    <row r="96" spans="1:23" x14ac:dyDescent="0.25">
      <c r="A96">
        <v>96</v>
      </c>
      <c r="B96" s="30" t="s">
        <v>761</v>
      </c>
      <c r="C96" s="30" t="s">
        <v>40</v>
      </c>
      <c r="D96" s="30" t="s">
        <v>24</v>
      </c>
      <c r="E96" s="30" t="s">
        <v>26</v>
      </c>
      <c r="F96" s="30" t="s">
        <v>27</v>
      </c>
      <c r="G96" s="30" t="s">
        <v>397</v>
      </c>
      <c r="H96" s="16">
        <v>106.74489749999999</v>
      </c>
      <c r="I96" s="16">
        <v>101.3489795</v>
      </c>
      <c r="J96" s="16">
        <v>101.1241496</v>
      </c>
      <c r="K96" s="16">
        <v>97.302041000000003</v>
      </c>
      <c r="L96" s="16">
        <v>100</v>
      </c>
      <c r="M96" s="16">
        <v>114.45335179999999</v>
      </c>
      <c r="N96" s="16">
        <v>102.697959</v>
      </c>
      <c r="O96" s="16">
        <v>102.697959</v>
      </c>
      <c r="P96" s="16">
        <v>100</v>
      </c>
      <c r="Q96" s="16">
        <v>100</v>
      </c>
      <c r="R96" s="16">
        <v>103.70969359999999</v>
      </c>
      <c r="S96" s="16">
        <v>107.35807</v>
      </c>
      <c r="T96" s="16">
        <v>100.9466523</v>
      </c>
      <c r="U96" s="16">
        <v>101.1241496</v>
      </c>
      <c r="V96" s="16">
        <v>100.7494331</v>
      </c>
      <c r="W96" s="16">
        <v>109.5552715</v>
      </c>
    </row>
    <row r="97" spans="1:23" x14ac:dyDescent="0.25">
      <c r="A97">
        <v>97</v>
      </c>
      <c r="B97" s="30" t="s">
        <v>910</v>
      </c>
      <c r="C97" s="30" t="s">
        <v>40</v>
      </c>
      <c r="D97" s="30" t="s">
        <v>28</v>
      </c>
      <c r="E97" s="30" t="s">
        <v>26</v>
      </c>
      <c r="F97" s="30" t="s">
        <v>27</v>
      </c>
      <c r="G97" s="30" t="s">
        <v>397</v>
      </c>
      <c r="H97" s="16">
        <v>106.74489749999999</v>
      </c>
      <c r="I97" s="16">
        <v>102.0234693</v>
      </c>
      <c r="J97" s="16">
        <v>102.24829920000001</v>
      </c>
      <c r="K97" s="16">
        <v>98.651020500000001</v>
      </c>
      <c r="L97" s="16">
        <v>100</v>
      </c>
      <c r="M97" s="16">
        <v>117.3440221</v>
      </c>
      <c r="N97" s="16">
        <v>102.697959</v>
      </c>
      <c r="O97" s="16">
        <v>104.0469385</v>
      </c>
      <c r="P97" s="16">
        <v>100</v>
      </c>
      <c r="Q97" s="16">
        <v>100</v>
      </c>
      <c r="R97" s="16">
        <v>104.8900507</v>
      </c>
      <c r="S97" s="16">
        <v>107.35807</v>
      </c>
      <c r="T97" s="16">
        <v>101.89330459999999</v>
      </c>
      <c r="U97" s="16">
        <v>102.24829920000001</v>
      </c>
      <c r="V97" s="16">
        <v>100.7494331</v>
      </c>
      <c r="W97" s="16">
        <v>111.8035706</v>
      </c>
    </row>
    <row r="98" spans="1:23" x14ac:dyDescent="0.25">
      <c r="A98">
        <v>98</v>
      </c>
      <c r="B98" s="30" t="s">
        <v>1030</v>
      </c>
      <c r="C98" s="30" t="s">
        <v>40</v>
      </c>
      <c r="D98" s="30" t="s">
        <v>23</v>
      </c>
      <c r="E98" s="30" t="s">
        <v>26</v>
      </c>
      <c r="F98" s="30" t="s">
        <v>27</v>
      </c>
      <c r="G98" s="30" t="s">
        <v>397</v>
      </c>
      <c r="H98" s="16">
        <v>108.09387700000001</v>
      </c>
      <c r="I98" s="16">
        <v>102.0234693</v>
      </c>
      <c r="J98" s="16">
        <v>102.24829920000001</v>
      </c>
      <c r="K98" s="16">
        <v>98.651020500000001</v>
      </c>
      <c r="L98" s="16">
        <v>100</v>
      </c>
      <c r="M98" s="16">
        <v>115.4169086</v>
      </c>
      <c r="N98" s="16">
        <v>104.0469385</v>
      </c>
      <c r="O98" s="16">
        <v>105.39591799999999</v>
      </c>
      <c r="P98" s="16">
        <v>101.6862244</v>
      </c>
      <c r="Q98" s="16">
        <v>100</v>
      </c>
      <c r="R98" s="16">
        <v>105.39591799999999</v>
      </c>
      <c r="S98" s="16">
        <v>108.58441500000001</v>
      </c>
      <c r="T98" s="16">
        <v>101.89330459999999</v>
      </c>
      <c r="U98" s="16">
        <v>102.24829920000001</v>
      </c>
      <c r="V98" s="16">
        <v>102.24829920000001</v>
      </c>
      <c r="W98" s="16">
        <v>111.2414958</v>
      </c>
    </row>
    <row r="99" spans="1:23" x14ac:dyDescent="0.25">
      <c r="A99">
        <v>99</v>
      </c>
      <c r="B99" s="30" t="s">
        <v>1445</v>
      </c>
      <c r="C99" s="30" t="s">
        <v>40</v>
      </c>
      <c r="D99" s="30" t="s">
        <v>24</v>
      </c>
      <c r="E99" s="30" t="s">
        <v>26</v>
      </c>
      <c r="F99" s="30" t="s">
        <v>27</v>
      </c>
      <c r="G99" s="30" t="s">
        <v>397</v>
      </c>
      <c r="H99" s="16">
        <v>106.74489749999999</v>
      </c>
      <c r="I99" s="16">
        <v>102.0234693</v>
      </c>
      <c r="J99" s="16">
        <v>102.24829920000001</v>
      </c>
      <c r="K99" s="16">
        <v>98.651020500000001</v>
      </c>
      <c r="L99" s="16">
        <v>100</v>
      </c>
      <c r="M99" s="16">
        <v>119.2711357</v>
      </c>
      <c r="N99" s="16">
        <v>102.697959</v>
      </c>
      <c r="O99" s="16">
        <v>106.74489749999999</v>
      </c>
      <c r="P99" s="16">
        <v>100</v>
      </c>
      <c r="Q99" s="16">
        <v>100</v>
      </c>
      <c r="R99" s="16">
        <v>105.5645404</v>
      </c>
      <c r="S99" s="16">
        <v>107.35807</v>
      </c>
      <c r="T99" s="16">
        <v>101.89330459999999</v>
      </c>
      <c r="U99" s="16">
        <v>102.24829920000001</v>
      </c>
      <c r="V99" s="16">
        <v>100.7494331</v>
      </c>
      <c r="W99" s="16">
        <v>114.05186980000001</v>
      </c>
    </row>
    <row r="100" spans="1:23" x14ac:dyDescent="0.25">
      <c r="A100">
        <v>100</v>
      </c>
      <c r="B100" s="30" t="s">
        <v>1673</v>
      </c>
      <c r="C100" s="30" t="s">
        <v>40</v>
      </c>
      <c r="D100" s="30" t="s">
        <v>28</v>
      </c>
      <c r="E100" s="30" t="s">
        <v>26</v>
      </c>
      <c r="F100" s="30" t="s">
        <v>27</v>
      </c>
      <c r="G100" s="30" t="s">
        <v>397</v>
      </c>
      <c r="H100" s="16">
        <v>109.4428565</v>
      </c>
      <c r="I100" s="16">
        <v>102.697959</v>
      </c>
      <c r="J100" s="16">
        <v>103.3724488</v>
      </c>
      <c r="K100" s="16">
        <v>100</v>
      </c>
      <c r="L100" s="16">
        <v>100</v>
      </c>
      <c r="M100" s="16">
        <v>116.38046540000001</v>
      </c>
      <c r="N100" s="16">
        <v>105.39591799999999</v>
      </c>
      <c r="O100" s="16">
        <v>108.09387700000001</v>
      </c>
      <c r="P100" s="16">
        <v>103.3724488</v>
      </c>
      <c r="Q100" s="16">
        <v>100</v>
      </c>
      <c r="R100" s="16">
        <v>107.0821424</v>
      </c>
      <c r="S100" s="16">
        <v>109.81076</v>
      </c>
      <c r="T100" s="16">
        <v>102.8399568</v>
      </c>
      <c r="U100" s="16">
        <v>103.3724488</v>
      </c>
      <c r="V100" s="16">
        <v>103.74716530000001</v>
      </c>
      <c r="W100" s="16">
        <v>112.9277202</v>
      </c>
    </row>
    <row r="101" spans="1:23" x14ac:dyDescent="0.25">
      <c r="A101">
        <v>101</v>
      </c>
      <c r="B101" s="30" t="s">
        <v>205</v>
      </c>
      <c r="C101" s="30" t="s">
        <v>41</v>
      </c>
      <c r="D101" s="30" t="s">
        <v>23</v>
      </c>
      <c r="E101" s="30" t="s">
        <v>26</v>
      </c>
      <c r="F101" s="30" t="s">
        <v>27</v>
      </c>
      <c r="G101" s="30" t="s">
        <v>398</v>
      </c>
      <c r="H101" s="16">
        <v>96.627551249999996</v>
      </c>
      <c r="I101" s="16">
        <v>95.953061500000004</v>
      </c>
      <c r="J101" s="16">
        <v>97.751700830000004</v>
      </c>
      <c r="K101" s="16">
        <v>94.604082000000005</v>
      </c>
      <c r="L101" s="16">
        <v>93.255102500000007</v>
      </c>
      <c r="M101" s="16">
        <v>104.81778389999999</v>
      </c>
      <c r="N101" s="16">
        <v>95.953061500000004</v>
      </c>
      <c r="O101" s="16">
        <v>94.604082000000005</v>
      </c>
      <c r="P101" s="16">
        <v>94.941326880000005</v>
      </c>
      <c r="Q101" s="16">
        <v>93.929592249999999</v>
      </c>
      <c r="R101" s="16">
        <v>92.749235189999993</v>
      </c>
      <c r="S101" s="16">
        <v>95.707792499999996</v>
      </c>
      <c r="T101" s="16">
        <v>94.320086320000001</v>
      </c>
      <c r="U101" s="16">
        <v>97.751700830000004</v>
      </c>
      <c r="V101" s="16">
        <v>94.753968610000001</v>
      </c>
      <c r="W101" s="16">
        <v>100.5620748</v>
      </c>
    </row>
    <row r="102" spans="1:23" x14ac:dyDescent="0.25">
      <c r="A102">
        <v>102</v>
      </c>
      <c r="B102" s="30" t="s">
        <v>365</v>
      </c>
      <c r="C102" s="30" t="s">
        <v>41</v>
      </c>
      <c r="D102" s="30" t="s">
        <v>24</v>
      </c>
      <c r="E102" s="30" t="s">
        <v>26</v>
      </c>
      <c r="F102" s="30" t="s">
        <v>27</v>
      </c>
      <c r="G102" s="30" t="s">
        <v>398</v>
      </c>
      <c r="H102" s="16">
        <v>98.651020500000001</v>
      </c>
      <c r="I102" s="16">
        <v>96.627551249999996</v>
      </c>
      <c r="J102" s="16">
        <v>98.875850420000006</v>
      </c>
      <c r="K102" s="16">
        <v>95.953061500000004</v>
      </c>
      <c r="L102" s="16">
        <v>93.255102500000007</v>
      </c>
      <c r="M102" s="16">
        <v>107.7084543</v>
      </c>
      <c r="N102" s="16">
        <v>97.302041000000003</v>
      </c>
      <c r="O102" s="16">
        <v>98.651020500000001</v>
      </c>
      <c r="P102" s="16">
        <v>96.627551249999996</v>
      </c>
      <c r="Q102" s="16">
        <v>93.929592249999999</v>
      </c>
      <c r="R102" s="16">
        <v>95.109949310000005</v>
      </c>
      <c r="S102" s="16">
        <v>97.547309999999996</v>
      </c>
      <c r="T102" s="16">
        <v>95.266738599999996</v>
      </c>
      <c r="U102" s="16">
        <v>98.875850420000006</v>
      </c>
      <c r="V102" s="16">
        <v>96.252834719999996</v>
      </c>
      <c r="W102" s="16">
        <v>103.9345235</v>
      </c>
    </row>
    <row r="103" spans="1:23" x14ac:dyDescent="0.25">
      <c r="A103">
        <v>103</v>
      </c>
      <c r="B103" s="30" t="s">
        <v>645</v>
      </c>
      <c r="C103" s="30" t="s">
        <v>41</v>
      </c>
      <c r="D103" s="30" t="s">
        <v>28</v>
      </c>
      <c r="E103" s="30" t="s">
        <v>26</v>
      </c>
      <c r="F103" s="30" t="s">
        <v>27</v>
      </c>
      <c r="G103" s="30" t="s">
        <v>398</v>
      </c>
      <c r="H103" s="16">
        <v>100.6744898</v>
      </c>
      <c r="I103" s="16">
        <v>95.278571749999998</v>
      </c>
      <c r="J103" s="16">
        <v>98.875850420000006</v>
      </c>
      <c r="K103" s="16">
        <v>93.255102500000007</v>
      </c>
      <c r="L103" s="16">
        <v>93.255102500000007</v>
      </c>
      <c r="M103" s="16">
        <v>109.6355679</v>
      </c>
      <c r="N103" s="16">
        <v>95.953061500000004</v>
      </c>
      <c r="O103" s="16">
        <v>101.3489795</v>
      </c>
      <c r="P103" s="16">
        <v>94.941326880000005</v>
      </c>
      <c r="Q103" s="16">
        <v>93.929592249999999</v>
      </c>
      <c r="R103" s="16">
        <v>95.278571749999998</v>
      </c>
      <c r="S103" s="16">
        <v>99.386827499999995</v>
      </c>
      <c r="T103" s="16">
        <v>93.373434040000006</v>
      </c>
      <c r="U103" s="16">
        <v>98.875850420000006</v>
      </c>
      <c r="V103" s="16">
        <v>94.753968610000001</v>
      </c>
      <c r="W103" s="16">
        <v>106.1828227</v>
      </c>
    </row>
    <row r="104" spans="1:23" x14ac:dyDescent="0.25">
      <c r="A104">
        <v>104</v>
      </c>
      <c r="B104" s="30" t="s">
        <v>761</v>
      </c>
      <c r="C104" s="30" t="s">
        <v>41</v>
      </c>
      <c r="D104" s="30" t="s">
        <v>23</v>
      </c>
      <c r="E104" s="30" t="s">
        <v>26</v>
      </c>
      <c r="F104" s="30" t="s">
        <v>27</v>
      </c>
      <c r="G104" s="30" t="s">
        <v>398</v>
      </c>
      <c r="H104" s="16">
        <v>99.325510249999994</v>
      </c>
      <c r="I104" s="16">
        <v>94.604082000000005</v>
      </c>
      <c r="J104" s="16">
        <v>96.627551249999996</v>
      </c>
      <c r="K104" s="16">
        <v>93.255102500000007</v>
      </c>
      <c r="L104" s="16">
        <v>93.255102500000007</v>
      </c>
      <c r="M104" s="16">
        <v>110.5991246</v>
      </c>
      <c r="N104" s="16">
        <v>100</v>
      </c>
      <c r="O104" s="16">
        <v>102.697959</v>
      </c>
      <c r="P104" s="16">
        <v>98.313775629999995</v>
      </c>
      <c r="Q104" s="16">
        <v>93.929592249999999</v>
      </c>
      <c r="R104" s="16">
        <v>95.615816629999998</v>
      </c>
      <c r="S104" s="16">
        <v>98.160482500000001</v>
      </c>
      <c r="T104" s="16">
        <v>92.900107890000001</v>
      </c>
      <c r="U104" s="16">
        <v>96.627551249999996</v>
      </c>
      <c r="V104" s="16">
        <v>98.501133890000006</v>
      </c>
      <c r="W104" s="16">
        <v>107.3069723</v>
      </c>
    </row>
    <row r="105" spans="1:23" x14ac:dyDescent="0.25">
      <c r="A105">
        <v>105</v>
      </c>
      <c r="B105" s="30" t="s">
        <v>952</v>
      </c>
      <c r="C105" s="30" t="s">
        <v>41</v>
      </c>
      <c r="D105" s="30" t="s">
        <v>24</v>
      </c>
      <c r="E105" s="30" t="s">
        <v>26</v>
      </c>
      <c r="F105" s="30" t="s">
        <v>27</v>
      </c>
      <c r="G105" s="30" t="s">
        <v>398</v>
      </c>
      <c r="H105" s="16">
        <v>100.6744898</v>
      </c>
      <c r="I105" s="16">
        <v>96.627551249999996</v>
      </c>
      <c r="J105" s="16">
        <v>100</v>
      </c>
      <c r="K105" s="16">
        <v>95.953061500000004</v>
      </c>
      <c r="L105" s="16">
        <v>93.255102500000007</v>
      </c>
      <c r="M105" s="16">
        <v>109.6355679</v>
      </c>
      <c r="N105" s="16">
        <v>98.651020500000001</v>
      </c>
      <c r="O105" s="16">
        <v>101.3489795</v>
      </c>
      <c r="P105" s="16">
        <v>100</v>
      </c>
      <c r="Q105" s="16">
        <v>93.929592249999999</v>
      </c>
      <c r="R105" s="16">
        <v>96.964796129999996</v>
      </c>
      <c r="S105" s="16">
        <v>99.386827499999995</v>
      </c>
      <c r="T105" s="16">
        <v>95.266738599999996</v>
      </c>
      <c r="U105" s="16">
        <v>100</v>
      </c>
      <c r="V105" s="16">
        <v>98.501133890000006</v>
      </c>
      <c r="W105" s="16">
        <v>106.1828227</v>
      </c>
    </row>
    <row r="106" spans="1:23" x14ac:dyDescent="0.25">
      <c r="A106">
        <v>106</v>
      </c>
      <c r="B106" s="30" t="s">
        <v>205</v>
      </c>
      <c r="C106" s="30" t="s">
        <v>42</v>
      </c>
      <c r="D106" s="30" t="s">
        <v>24</v>
      </c>
      <c r="E106" s="30" t="s">
        <v>21</v>
      </c>
      <c r="F106" s="30" t="s">
        <v>27</v>
      </c>
      <c r="G106" s="30" t="s">
        <v>399</v>
      </c>
      <c r="H106" s="16">
        <v>97.302041000000003</v>
      </c>
      <c r="I106" s="16">
        <v>93.929592249999999</v>
      </c>
      <c r="J106" s="16">
        <v>101.1241496</v>
      </c>
      <c r="K106" s="16">
        <v>102.697959</v>
      </c>
      <c r="L106" s="16">
        <v>100</v>
      </c>
      <c r="M106" s="16">
        <v>92.291545709999994</v>
      </c>
      <c r="N106" s="16">
        <v>116.187754</v>
      </c>
      <c r="O106" s="16">
        <v>95.953061500000004</v>
      </c>
      <c r="P106" s="16">
        <v>106.74489749999999</v>
      </c>
      <c r="Q106" s="16">
        <v>100</v>
      </c>
      <c r="R106" s="16">
        <v>97.807908310000002</v>
      </c>
      <c r="S106" s="16">
        <v>98.773655000000005</v>
      </c>
      <c r="T106" s="16">
        <v>97.633369299999998</v>
      </c>
      <c r="U106" s="16">
        <v>101.1241496</v>
      </c>
      <c r="V106" s="16">
        <v>111.2414958</v>
      </c>
      <c r="W106" s="16">
        <v>93.817177290000004</v>
      </c>
    </row>
    <row r="107" spans="1:23" x14ac:dyDescent="0.25">
      <c r="A107">
        <v>107</v>
      </c>
      <c r="B107" s="30" t="s">
        <v>603</v>
      </c>
      <c r="C107" s="30" t="s">
        <v>42</v>
      </c>
      <c r="D107" s="30" t="s">
        <v>28</v>
      </c>
      <c r="E107" s="30" t="s">
        <v>21</v>
      </c>
      <c r="F107" s="30" t="s">
        <v>27</v>
      </c>
      <c r="G107" s="30" t="s">
        <v>399</v>
      </c>
      <c r="H107" s="16">
        <v>97.976530749999995</v>
      </c>
      <c r="I107" s="16">
        <v>94.604082000000005</v>
      </c>
      <c r="J107" s="16">
        <v>104.4965983</v>
      </c>
      <c r="K107" s="16">
        <v>104.0469385</v>
      </c>
      <c r="L107" s="16">
        <v>100</v>
      </c>
      <c r="M107" s="16">
        <v>93.255102500000007</v>
      </c>
      <c r="N107" s="16">
        <v>120.23469249999999</v>
      </c>
      <c r="O107" s="16">
        <v>97.302041000000003</v>
      </c>
      <c r="P107" s="16">
        <v>111.8035706</v>
      </c>
      <c r="Q107" s="16">
        <v>100</v>
      </c>
      <c r="R107" s="16">
        <v>100.1686224</v>
      </c>
      <c r="S107" s="16">
        <v>99.386827499999995</v>
      </c>
      <c r="T107" s="16">
        <v>98.580021579999993</v>
      </c>
      <c r="U107" s="16">
        <v>104.4965983</v>
      </c>
      <c r="V107" s="16">
        <v>115.73809420000001</v>
      </c>
      <c r="W107" s="16">
        <v>94.941326880000005</v>
      </c>
    </row>
    <row r="108" spans="1:23" x14ac:dyDescent="0.25">
      <c r="A108">
        <v>108</v>
      </c>
      <c r="B108" s="30" t="s">
        <v>700</v>
      </c>
      <c r="C108" s="30" t="s">
        <v>42</v>
      </c>
      <c r="D108" s="30" t="s">
        <v>23</v>
      </c>
      <c r="E108" s="30" t="s">
        <v>21</v>
      </c>
      <c r="F108" s="30" t="s">
        <v>27</v>
      </c>
      <c r="G108" s="30" t="s">
        <v>399</v>
      </c>
      <c r="H108" s="16">
        <v>96.627551249999996</v>
      </c>
      <c r="I108" s="16">
        <v>93.255102500000007</v>
      </c>
      <c r="J108" s="16">
        <v>105.6207479</v>
      </c>
      <c r="K108" s="16">
        <v>102.697959</v>
      </c>
      <c r="L108" s="16">
        <v>100</v>
      </c>
      <c r="M108" s="16">
        <v>93.255102500000007</v>
      </c>
      <c r="N108" s="16">
        <v>124.281631</v>
      </c>
      <c r="O108" s="16">
        <v>97.302041000000003</v>
      </c>
      <c r="P108" s="16">
        <v>115.1760194</v>
      </c>
      <c r="Q108" s="16">
        <v>100</v>
      </c>
      <c r="R108" s="16">
        <v>100.3372449</v>
      </c>
      <c r="S108" s="16">
        <v>98.160482500000001</v>
      </c>
      <c r="T108" s="16">
        <v>97.160043160000001</v>
      </c>
      <c r="U108" s="16">
        <v>105.6207479</v>
      </c>
      <c r="V108" s="16">
        <v>119.4852594</v>
      </c>
      <c r="W108" s="16">
        <v>94.941326880000005</v>
      </c>
    </row>
    <row r="109" spans="1:23" x14ac:dyDescent="0.25">
      <c r="A109">
        <v>109</v>
      </c>
      <c r="B109" s="30" t="s">
        <v>870</v>
      </c>
      <c r="C109" s="30" t="s">
        <v>42</v>
      </c>
      <c r="D109" s="30" t="s">
        <v>24</v>
      </c>
      <c r="E109" s="30" t="s">
        <v>21</v>
      </c>
      <c r="F109" s="30" t="s">
        <v>27</v>
      </c>
      <c r="G109" s="30" t="s">
        <v>399</v>
      </c>
      <c r="H109" s="16">
        <v>98.651020500000001</v>
      </c>
      <c r="I109" s="16">
        <v>95.278571749999998</v>
      </c>
      <c r="J109" s="16">
        <v>105.6207479</v>
      </c>
      <c r="K109" s="16">
        <v>105.39591799999999</v>
      </c>
      <c r="L109" s="16">
        <v>100</v>
      </c>
      <c r="M109" s="16">
        <v>94.218659290000005</v>
      </c>
      <c r="N109" s="16">
        <v>122.93265150000001</v>
      </c>
      <c r="O109" s="16">
        <v>98.651020500000001</v>
      </c>
      <c r="P109" s="16">
        <v>115.1760194</v>
      </c>
      <c r="Q109" s="16">
        <v>100</v>
      </c>
      <c r="R109" s="16">
        <v>101.8548468</v>
      </c>
      <c r="S109" s="16">
        <v>100</v>
      </c>
      <c r="T109" s="16">
        <v>99.526673900000006</v>
      </c>
      <c r="U109" s="16">
        <v>105.6207479</v>
      </c>
      <c r="V109" s="16">
        <v>118.73582639999999</v>
      </c>
      <c r="W109" s="16">
        <v>96.065476459999999</v>
      </c>
    </row>
    <row r="110" spans="1:23" x14ac:dyDescent="0.25">
      <c r="A110">
        <v>110</v>
      </c>
      <c r="B110" s="30" t="s">
        <v>954</v>
      </c>
      <c r="C110" s="30" t="s">
        <v>42</v>
      </c>
      <c r="D110" s="30" t="s">
        <v>28</v>
      </c>
      <c r="E110" s="30" t="s">
        <v>21</v>
      </c>
      <c r="F110" s="30" t="s">
        <v>27</v>
      </c>
      <c r="G110" s="30" t="s">
        <v>399</v>
      </c>
      <c r="H110" s="16">
        <v>97.976530749999995</v>
      </c>
      <c r="I110" s="16">
        <v>95.278571749999998</v>
      </c>
      <c r="J110" s="16">
        <v>106.74489749999999</v>
      </c>
      <c r="K110" s="16">
        <v>105.39591799999999</v>
      </c>
      <c r="L110" s="16">
        <v>100</v>
      </c>
      <c r="M110" s="16">
        <v>94.218659290000005</v>
      </c>
      <c r="N110" s="16">
        <v>124.281631</v>
      </c>
      <c r="O110" s="16">
        <v>98.651020500000001</v>
      </c>
      <c r="P110" s="16">
        <v>115.1760194</v>
      </c>
      <c r="Q110" s="16">
        <v>100</v>
      </c>
      <c r="R110" s="16">
        <v>102.0234693</v>
      </c>
      <c r="S110" s="16">
        <v>99.386827499999995</v>
      </c>
      <c r="T110" s="16">
        <v>99.526673900000006</v>
      </c>
      <c r="U110" s="16">
        <v>106.74489749999999</v>
      </c>
      <c r="V110" s="16">
        <v>119.4852594</v>
      </c>
      <c r="W110" s="16">
        <v>96.065476459999999</v>
      </c>
    </row>
    <row r="111" spans="1:23" x14ac:dyDescent="0.25">
      <c r="A111">
        <v>111</v>
      </c>
      <c r="B111" s="30" t="s">
        <v>1219</v>
      </c>
      <c r="C111" s="30" t="s">
        <v>42</v>
      </c>
      <c r="D111" s="30" t="s">
        <v>23</v>
      </c>
      <c r="E111" s="30" t="s">
        <v>21</v>
      </c>
      <c r="F111" s="30" t="s">
        <v>27</v>
      </c>
      <c r="G111" s="30" t="s">
        <v>399</v>
      </c>
      <c r="H111" s="16">
        <v>99.325510249999994</v>
      </c>
      <c r="I111" s="16">
        <v>95.953061500000004</v>
      </c>
      <c r="J111" s="16">
        <v>106.74489749999999</v>
      </c>
      <c r="K111" s="16">
        <v>106.74489749999999</v>
      </c>
      <c r="L111" s="16">
        <v>100</v>
      </c>
      <c r="M111" s="16">
        <v>95.182216069999996</v>
      </c>
      <c r="N111" s="16">
        <v>125.6306105</v>
      </c>
      <c r="O111" s="16">
        <v>100</v>
      </c>
      <c r="P111" s="16">
        <v>118.54846809999999</v>
      </c>
      <c r="Q111" s="16">
        <v>100</v>
      </c>
      <c r="R111" s="16">
        <v>103.5410712</v>
      </c>
      <c r="S111" s="16">
        <v>100.6131725</v>
      </c>
      <c r="T111" s="16">
        <v>100.47332609999999</v>
      </c>
      <c r="U111" s="16">
        <v>106.74489749999999</v>
      </c>
      <c r="V111" s="16">
        <v>121.73355859999999</v>
      </c>
      <c r="W111" s="16">
        <v>97.189626039999993</v>
      </c>
    </row>
    <row r="112" spans="1:23" x14ac:dyDescent="0.25">
      <c r="A112">
        <v>112</v>
      </c>
      <c r="B112" s="30" t="s">
        <v>205</v>
      </c>
      <c r="C112" s="30" t="s">
        <v>43</v>
      </c>
      <c r="D112" s="30" t="s">
        <v>24</v>
      </c>
      <c r="E112" s="30" t="s">
        <v>25</v>
      </c>
      <c r="F112" s="30" t="s">
        <v>27</v>
      </c>
      <c r="G112" s="30" t="s">
        <v>400</v>
      </c>
      <c r="H112" s="16">
        <v>96.627551249999996</v>
      </c>
      <c r="I112" s="16">
        <v>95.278571749999998</v>
      </c>
      <c r="J112" s="16">
        <v>98.875850420000006</v>
      </c>
      <c r="K112" s="16">
        <v>90.557143499999995</v>
      </c>
      <c r="L112" s="16">
        <v>93.255102500000007</v>
      </c>
      <c r="M112" s="16">
        <v>97.109329639999999</v>
      </c>
      <c r="N112" s="16">
        <v>97.302041000000003</v>
      </c>
      <c r="O112" s="16">
        <v>94.604082000000005</v>
      </c>
      <c r="P112" s="16">
        <v>94.941326880000005</v>
      </c>
      <c r="Q112" s="16">
        <v>95.278571749999998</v>
      </c>
      <c r="R112" s="16">
        <v>91.400255689999995</v>
      </c>
      <c r="S112" s="16">
        <v>95.707792499999996</v>
      </c>
      <c r="T112" s="16">
        <v>92.426781750000004</v>
      </c>
      <c r="U112" s="16">
        <v>98.875850420000006</v>
      </c>
      <c r="V112" s="16">
        <v>95.503401670000002</v>
      </c>
      <c r="W112" s="16">
        <v>96.065476459999999</v>
      </c>
    </row>
    <row r="113" spans="1:23" x14ac:dyDescent="0.25">
      <c r="A113">
        <v>113</v>
      </c>
      <c r="B113" s="30" t="s">
        <v>668</v>
      </c>
      <c r="C113" s="30" t="s">
        <v>43</v>
      </c>
      <c r="D113" s="30" t="s">
        <v>28</v>
      </c>
      <c r="E113" s="30" t="s">
        <v>25</v>
      </c>
      <c r="F113" s="30" t="s">
        <v>27</v>
      </c>
      <c r="G113" s="30" t="s">
        <v>400</v>
      </c>
      <c r="H113" s="16">
        <v>98.651020500000001</v>
      </c>
      <c r="I113" s="16">
        <v>97.302041000000003</v>
      </c>
      <c r="J113" s="16">
        <v>100</v>
      </c>
      <c r="K113" s="16">
        <v>91.906122999999994</v>
      </c>
      <c r="L113" s="16">
        <v>93.255102500000007</v>
      </c>
      <c r="M113" s="16">
        <v>98.072886429999997</v>
      </c>
      <c r="N113" s="16">
        <v>98.651020500000001</v>
      </c>
      <c r="O113" s="16">
        <v>98.651020500000001</v>
      </c>
      <c r="P113" s="16">
        <v>96.627551249999996</v>
      </c>
      <c r="Q113" s="16">
        <v>95.278571749999998</v>
      </c>
      <c r="R113" s="16">
        <v>93.760969810000006</v>
      </c>
      <c r="S113" s="16">
        <v>97.547309999999996</v>
      </c>
      <c r="T113" s="16">
        <v>94.320086320000001</v>
      </c>
      <c r="U113" s="16">
        <v>100</v>
      </c>
      <c r="V113" s="16">
        <v>97.002267779999997</v>
      </c>
      <c r="W113" s="16">
        <v>98.313775629999995</v>
      </c>
    </row>
    <row r="114" spans="1:23" x14ac:dyDescent="0.25">
      <c r="A114">
        <v>114</v>
      </c>
      <c r="B114" s="30" t="s">
        <v>943</v>
      </c>
      <c r="C114" s="30" t="s">
        <v>43</v>
      </c>
      <c r="D114" s="30" t="s">
        <v>23</v>
      </c>
      <c r="E114" s="30" t="s">
        <v>25</v>
      </c>
      <c r="F114" s="30" t="s">
        <v>27</v>
      </c>
      <c r="G114" s="30" t="s">
        <v>400</v>
      </c>
      <c r="H114" s="16">
        <v>100.6744898</v>
      </c>
      <c r="I114" s="16">
        <v>95.953061500000004</v>
      </c>
      <c r="J114" s="16">
        <v>100</v>
      </c>
      <c r="K114" s="16">
        <v>89.208163999999996</v>
      </c>
      <c r="L114" s="16">
        <v>93.255102500000007</v>
      </c>
      <c r="M114" s="16">
        <v>100</v>
      </c>
      <c r="N114" s="16">
        <v>97.302041000000003</v>
      </c>
      <c r="O114" s="16">
        <v>101.3489795</v>
      </c>
      <c r="P114" s="16">
        <v>94.941326880000005</v>
      </c>
      <c r="Q114" s="16">
        <v>95.278571749999998</v>
      </c>
      <c r="R114" s="16">
        <v>93.929592249999999</v>
      </c>
      <c r="S114" s="16">
        <v>99.386827499999995</v>
      </c>
      <c r="T114" s="16">
        <v>92.426781750000004</v>
      </c>
      <c r="U114" s="16">
        <v>100</v>
      </c>
      <c r="V114" s="16">
        <v>95.503401670000002</v>
      </c>
      <c r="W114" s="16">
        <v>100.5620748</v>
      </c>
    </row>
    <row r="115" spans="1:23" x14ac:dyDescent="0.25">
      <c r="A115">
        <v>115</v>
      </c>
      <c r="B115" s="30" t="s">
        <v>205</v>
      </c>
      <c r="C115" s="30" t="s">
        <v>44</v>
      </c>
      <c r="D115" s="30" t="s">
        <v>24</v>
      </c>
      <c r="E115" s="30" t="s">
        <v>26</v>
      </c>
      <c r="F115" s="30" t="s">
        <v>27</v>
      </c>
      <c r="G115" s="30" t="s">
        <v>401</v>
      </c>
      <c r="H115" s="16">
        <v>95.278571749999998</v>
      </c>
      <c r="I115" s="16">
        <v>95.953061500000004</v>
      </c>
      <c r="J115" s="16">
        <v>97.751700830000004</v>
      </c>
      <c r="K115" s="16">
        <v>94.604082000000005</v>
      </c>
      <c r="L115" s="16">
        <v>93.255102500000007</v>
      </c>
      <c r="M115" s="16">
        <v>102.8906704</v>
      </c>
      <c r="N115" s="16">
        <v>95.953061500000004</v>
      </c>
      <c r="O115" s="16">
        <v>95.953061500000004</v>
      </c>
      <c r="P115" s="16">
        <v>94.941326880000005</v>
      </c>
      <c r="Q115" s="16">
        <v>100</v>
      </c>
      <c r="R115" s="16">
        <v>93.760969810000006</v>
      </c>
      <c r="S115" s="16">
        <v>94.481447500000002</v>
      </c>
      <c r="T115" s="16">
        <v>94.320086320000001</v>
      </c>
      <c r="U115" s="16">
        <v>97.751700830000004</v>
      </c>
      <c r="V115" s="16">
        <v>94.753968610000001</v>
      </c>
      <c r="W115" s="16">
        <v>100</v>
      </c>
    </row>
    <row r="116" spans="1:23" x14ac:dyDescent="0.25">
      <c r="A116">
        <v>116</v>
      </c>
      <c r="B116" s="30" t="s">
        <v>588</v>
      </c>
      <c r="C116" s="30" t="s">
        <v>44</v>
      </c>
      <c r="D116" s="30" t="s">
        <v>28</v>
      </c>
      <c r="E116" s="30" t="s">
        <v>26</v>
      </c>
      <c r="F116" s="30" t="s">
        <v>27</v>
      </c>
      <c r="G116" s="30" t="s">
        <v>401</v>
      </c>
      <c r="H116" s="16">
        <v>97.302041000000003</v>
      </c>
      <c r="I116" s="16">
        <v>96.627551249999996</v>
      </c>
      <c r="J116" s="16">
        <v>98.875850420000006</v>
      </c>
      <c r="K116" s="16">
        <v>95.953061500000004</v>
      </c>
      <c r="L116" s="16">
        <v>93.255102500000007</v>
      </c>
      <c r="M116" s="16">
        <v>105.7813407</v>
      </c>
      <c r="N116" s="16">
        <v>97.302041000000003</v>
      </c>
      <c r="O116" s="16">
        <v>100</v>
      </c>
      <c r="P116" s="16">
        <v>96.627551249999996</v>
      </c>
      <c r="Q116" s="16">
        <v>100</v>
      </c>
      <c r="R116" s="16">
        <v>96.121683939999997</v>
      </c>
      <c r="S116" s="16">
        <v>96.320965000000001</v>
      </c>
      <c r="T116" s="16">
        <v>95.266738599999996</v>
      </c>
      <c r="U116" s="16">
        <v>98.875850420000006</v>
      </c>
      <c r="V116" s="16">
        <v>96.252834719999996</v>
      </c>
      <c r="W116" s="16">
        <v>103.3724488</v>
      </c>
    </row>
    <row r="117" spans="1:23" x14ac:dyDescent="0.25">
      <c r="A117">
        <v>117</v>
      </c>
      <c r="B117" s="30" t="s">
        <v>205</v>
      </c>
      <c r="C117" s="30" t="s">
        <v>45</v>
      </c>
      <c r="D117" s="30" t="s">
        <v>24</v>
      </c>
      <c r="E117" s="30" t="s">
        <v>25</v>
      </c>
      <c r="F117" s="30" t="s">
        <v>27</v>
      </c>
      <c r="G117" s="30" t="s">
        <v>402</v>
      </c>
      <c r="H117" s="16">
        <v>100.6744898</v>
      </c>
      <c r="I117" s="16">
        <v>100</v>
      </c>
      <c r="J117" s="16">
        <v>98.875850420000006</v>
      </c>
      <c r="K117" s="16">
        <v>100</v>
      </c>
      <c r="L117" s="16">
        <v>100</v>
      </c>
      <c r="M117" s="16">
        <v>97.109329639999999</v>
      </c>
      <c r="N117" s="16">
        <v>97.302041000000003</v>
      </c>
      <c r="O117" s="16">
        <v>94.604082000000005</v>
      </c>
      <c r="P117" s="16">
        <v>94.941326880000005</v>
      </c>
      <c r="Q117" s="16">
        <v>95.278571749999998</v>
      </c>
      <c r="R117" s="16">
        <v>95.447194190000005</v>
      </c>
      <c r="S117" s="16">
        <v>101.8395175</v>
      </c>
      <c r="T117" s="16">
        <v>100.9466523</v>
      </c>
      <c r="U117" s="16">
        <v>98.875850420000006</v>
      </c>
      <c r="V117" s="16">
        <v>95.503401670000002</v>
      </c>
      <c r="W117" s="16">
        <v>96.065476459999999</v>
      </c>
    </row>
    <row r="118" spans="1:23" x14ac:dyDescent="0.25">
      <c r="A118">
        <v>118</v>
      </c>
      <c r="B118" s="30" t="s">
        <v>588</v>
      </c>
      <c r="C118" s="30" t="s">
        <v>45</v>
      </c>
      <c r="D118" s="30" t="s">
        <v>28</v>
      </c>
      <c r="E118" s="30" t="s">
        <v>25</v>
      </c>
      <c r="F118" s="30" t="s">
        <v>27</v>
      </c>
      <c r="G118" s="30" t="s">
        <v>402</v>
      </c>
      <c r="H118" s="16">
        <v>102.697959</v>
      </c>
      <c r="I118" s="16">
        <v>101.3489795</v>
      </c>
      <c r="J118" s="16">
        <v>100</v>
      </c>
      <c r="K118" s="16">
        <v>101.3489795</v>
      </c>
      <c r="L118" s="16">
        <v>100</v>
      </c>
      <c r="M118" s="16">
        <v>98.072886429999997</v>
      </c>
      <c r="N118" s="16">
        <v>98.651020500000001</v>
      </c>
      <c r="O118" s="16">
        <v>98.651020500000001</v>
      </c>
      <c r="P118" s="16">
        <v>96.627551249999996</v>
      </c>
      <c r="Q118" s="16">
        <v>95.278571749999998</v>
      </c>
      <c r="R118" s="16">
        <v>97.639285880000003</v>
      </c>
      <c r="S118" s="16">
        <v>103.679035</v>
      </c>
      <c r="T118" s="16">
        <v>102.3666307</v>
      </c>
      <c r="U118" s="16">
        <v>100</v>
      </c>
      <c r="V118" s="16">
        <v>97.002267779999997</v>
      </c>
      <c r="W118" s="16">
        <v>98.313775629999995</v>
      </c>
    </row>
    <row r="119" spans="1:23" x14ac:dyDescent="0.25">
      <c r="A119">
        <v>119</v>
      </c>
      <c r="B119" s="30" t="s">
        <v>1445</v>
      </c>
      <c r="C119" s="30" t="s">
        <v>45</v>
      </c>
      <c r="D119" s="30" t="s">
        <v>23</v>
      </c>
      <c r="E119" s="30" t="s">
        <v>25</v>
      </c>
      <c r="F119" s="30" t="s">
        <v>27</v>
      </c>
      <c r="G119" s="30" t="s">
        <v>402</v>
      </c>
      <c r="H119" s="16">
        <v>104.7214283</v>
      </c>
      <c r="I119" s="16">
        <v>100</v>
      </c>
      <c r="J119" s="16">
        <v>100</v>
      </c>
      <c r="K119" s="16">
        <v>98.651020500000001</v>
      </c>
      <c r="L119" s="16">
        <v>100</v>
      </c>
      <c r="M119" s="16">
        <v>100</v>
      </c>
      <c r="N119" s="16">
        <v>97.302041000000003</v>
      </c>
      <c r="O119" s="16">
        <v>101.3489795</v>
      </c>
      <c r="P119" s="16">
        <v>94.941326880000005</v>
      </c>
      <c r="Q119" s="16">
        <v>95.278571749999998</v>
      </c>
      <c r="R119" s="16">
        <v>97.807908310000002</v>
      </c>
      <c r="S119" s="16">
        <v>105.5185525</v>
      </c>
      <c r="T119" s="16">
        <v>100.47332609999999</v>
      </c>
      <c r="U119" s="16">
        <v>100</v>
      </c>
      <c r="V119" s="16">
        <v>95.503401670000002</v>
      </c>
      <c r="W119" s="16">
        <v>100.5620748</v>
      </c>
    </row>
    <row r="120" spans="1:23" x14ac:dyDescent="0.25">
      <c r="A120">
        <v>120</v>
      </c>
      <c r="B120" s="30" t="s">
        <v>205</v>
      </c>
      <c r="C120" s="30" t="s">
        <v>46</v>
      </c>
      <c r="D120" s="30" t="s">
        <v>24</v>
      </c>
      <c r="E120" s="30" t="s">
        <v>21</v>
      </c>
      <c r="F120" s="30" t="s">
        <v>27</v>
      </c>
      <c r="G120" s="30" t="s">
        <v>403</v>
      </c>
      <c r="H120" s="16">
        <v>95.278571749999998</v>
      </c>
      <c r="I120" s="16">
        <v>93.255102500000007</v>
      </c>
      <c r="J120" s="16">
        <v>97.751700830000004</v>
      </c>
      <c r="K120" s="16">
        <v>97.302041000000003</v>
      </c>
      <c r="L120" s="16">
        <v>93.255102500000007</v>
      </c>
      <c r="M120" s="16">
        <v>92.291545709999994</v>
      </c>
      <c r="N120" s="16">
        <v>106.74489749999999</v>
      </c>
      <c r="O120" s="16">
        <v>100</v>
      </c>
      <c r="P120" s="16">
        <v>103.3724488</v>
      </c>
      <c r="Q120" s="16">
        <v>97.976530749999995</v>
      </c>
      <c r="R120" s="16">
        <v>93.760969810000006</v>
      </c>
      <c r="S120" s="16">
        <v>94.481447500000002</v>
      </c>
      <c r="T120" s="16">
        <v>93.373434040000006</v>
      </c>
      <c r="U120" s="16">
        <v>97.751700830000004</v>
      </c>
      <c r="V120" s="16">
        <v>104.4965983</v>
      </c>
      <c r="W120" s="16">
        <v>95.503401670000002</v>
      </c>
    </row>
    <row r="121" spans="1:23" x14ac:dyDescent="0.25">
      <c r="A121">
        <v>121</v>
      </c>
      <c r="B121" s="30" t="s">
        <v>1017</v>
      </c>
      <c r="C121" s="30" t="s">
        <v>46</v>
      </c>
      <c r="D121" s="30" t="s">
        <v>28</v>
      </c>
      <c r="E121" s="30" t="s">
        <v>21</v>
      </c>
      <c r="F121" s="30" t="s">
        <v>27</v>
      </c>
      <c r="G121" s="30" t="s">
        <v>403</v>
      </c>
      <c r="H121" s="16">
        <v>95.953061500000004</v>
      </c>
      <c r="I121" s="16">
        <v>93.929592249999999</v>
      </c>
      <c r="J121" s="16">
        <v>101.1241496</v>
      </c>
      <c r="K121" s="16">
        <v>98.651020500000001</v>
      </c>
      <c r="L121" s="16">
        <v>93.255102500000007</v>
      </c>
      <c r="M121" s="16">
        <v>93.255102500000007</v>
      </c>
      <c r="N121" s="16">
        <v>110.791836</v>
      </c>
      <c r="O121" s="16">
        <v>101.3489795</v>
      </c>
      <c r="P121" s="16">
        <v>108.43112189999999</v>
      </c>
      <c r="Q121" s="16">
        <v>97.976530749999995</v>
      </c>
      <c r="R121" s="16">
        <v>96.121683939999997</v>
      </c>
      <c r="S121" s="16">
        <v>95.094620000000006</v>
      </c>
      <c r="T121" s="16">
        <v>94.320086320000001</v>
      </c>
      <c r="U121" s="16">
        <v>101.1241496</v>
      </c>
      <c r="V121" s="16">
        <v>108.9931967</v>
      </c>
      <c r="W121" s="16">
        <v>96.627551249999996</v>
      </c>
    </row>
    <row r="122" spans="1:23" x14ac:dyDescent="0.25">
      <c r="A122">
        <v>122</v>
      </c>
      <c r="B122" s="30" t="s">
        <v>205</v>
      </c>
      <c r="C122" s="30" t="s">
        <v>47</v>
      </c>
      <c r="D122" s="30" t="s">
        <v>24</v>
      </c>
      <c r="E122" s="30" t="s">
        <v>25</v>
      </c>
      <c r="F122" s="30" t="s">
        <v>27</v>
      </c>
      <c r="G122" s="30" t="s">
        <v>404</v>
      </c>
      <c r="H122" s="16">
        <v>101.3489795</v>
      </c>
      <c r="I122" s="16">
        <v>100.6744898</v>
      </c>
      <c r="J122" s="16">
        <v>98.875850420000006</v>
      </c>
      <c r="K122" s="16">
        <v>100</v>
      </c>
      <c r="L122" s="16">
        <v>100</v>
      </c>
      <c r="M122" s="16">
        <v>98.072886429999997</v>
      </c>
      <c r="N122" s="16">
        <v>100</v>
      </c>
      <c r="O122" s="16">
        <v>95.953061500000004</v>
      </c>
      <c r="P122" s="16">
        <v>96.627551249999996</v>
      </c>
      <c r="Q122" s="16">
        <v>110.11734629999999</v>
      </c>
      <c r="R122" s="16">
        <v>100.3372449</v>
      </c>
      <c r="S122" s="16">
        <v>102.45269</v>
      </c>
      <c r="T122" s="16">
        <v>101.41997840000001</v>
      </c>
      <c r="U122" s="16">
        <v>98.875850420000006</v>
      </c>
      <c r="V122" s="16">
        <v>97.751700830000004</v>
      </c>
      <c r="W122" s="16">
        <v>97.189626039999993</v>
      </c>
    </row>
    <row r="123" spans="1:23" x14ac:dyDescent="0.25">
      <c r="A123">
        <v>123</v>
      </c>
      <c r="B123" s="30" t="s">
        <v>892</v>
      </c>
      <c r="C123" s="30" t="s">
        <v>47</v>
      </c>
      <c r="D123" s="30" t="s">
        <v>28</v>
      </c>
      <c r="E123" s="30" t="s">
        <v>25</v>
      </c>
      <c r="F123" s="30" t="s">
        <v>27</v>
      </c>
      <c r="G123" s="30" t="s">
        <v>404</v>
      </c>
      <c r="H123" s="16">
        <v>103.3724488</v>
      </c>
      <c r="I123" s="16">
        <v>102.697959</v>
      </c>
      <c r="J123" s="16">
        <v>100</v>
      </c>
      <c r="K123" s="16">
        <v>101.3489795</v>
      </c>
      <c r="L123" s="16">
        <v>100</v>
      </c>
      <c r="M123" s="16">
        <v>99.036443210000002</v>
      </c>
      <c r="N123" s="16">
        <v>101.3489795</v>
      </c>
      <c r="O123" s="16">
        <v>100</v>
      </c>
      <c r="P123" s="16">
        <v>98.313775629999995</v>
      </c>
      <c r="Q123" s="16">
        <v>110.11734629999999</v>
      </c>
      <c r="R123" s="16">
        <v>102.697959</v>
      </c>
      <c r="S123" s="16">
        <v>104.2922075</v>
      </c>
      <c r="T123" s="16">
        <v>103.313283</v>
      </c>
      <c r="U123" s="16">
        <v>100</v>
      </c>
      <c r="V123" s="16">
        <v>99.250566939999999</v>
      </c>
      <c r="W123" s="16">
        <v>99.437925210000003</v>
      </c>
    </row>
    <row r="124" spans="1:23" x14ac:dyDescent="0.25">
      <c r="A124">
        <v>125</v>
      </c>
      <c r="B124" s="30" t="s">
        <v>205</v>
      </c>
      <c r="C124" s="30" t="s">
        <v>680</v>
      </c>
      <c r="D124" s="30" t="s">
        <v>24</v>
      </c>
      <c r="E124" s="30" t="s">
        <v>31</v>
      </c>
      <c r="F124" s="30" t="s">
        <v>27</v>
      </c>
      <c r="G124" s="30" t="s">
        <v>682</v>
      </c>
      <c r="H124" s="16">
        <v>93.929592249999999</v>
      </c>
      <c r="I124" s="16">
        <v>100</v>
      </c>
      <c r="J124" s="16">
        <v>105.6207479</v>
      </c>
      <c r="K124" s="16">
        <v>98.651020500000001</v>
      </c>
      <c r="L124" s="16">
        <v>93.255102500000007</v>
      </c>
      <c r="M124" s="16">
        <v>95.182216069999996</v>
      </c>
      <c r="N124" s="16">
        <v>97.302041000000003</v>
      </c>
      <c r="O124" s="16">
        <v>93.255102500000007</v>
      </c>
      <c r="P124" s="16">
        <v>98.313775629999995</v>
      </c>
      <c r="Q124" s="16">
        <v>96.627551249999996</v>
      </c>
      <c r="R124" s="16">
        <v>94.098214690000006</v>
      </c>
      <c r="S124" s="16">
        <v>93.255102500000007</v>
      </c>
      <c r="T124" s="16">
        <v>98.580021579999993</v>
      </c>
      <c r="U124" s="16">
        <v>105.6207479</v>
      </c>
      <c r="V124" s="16">
        <v>97.002267779999997</v>
      </c>
      <c r="W124" s="16">
        <v>94.379252080000001</v>
      </c>
    </row>
    <row r="125" spans="1:23" x14ac:dyDescent="0.25">
      <c r="A125">
        <v>126</v>
      </c>
      <c r="B125" s="30" t="s">
        <v>205</v>
      </c>
      <c r="C125" s="30" t="s">
        <v>48</v>
      </c>
      <c r="D125" s="30" t="s">
        <v>23</v>
      </c>
      <c r="E125" s="30" t="s">
        <v>26</v>
      </c>
      <c r="F125" s="30" t="s">
        <v>49</v>
      </c>
      <c r="G125" s="30" t="s">
        <v>405</v>
      </c>
      <c r="H125" s="16">
        <v>102.0234693</v>
      </c>
      <c r="I125" s="16">
        <v>95.278571749999998</v>
      </c>
      <c r="J125" s="16">
        <v>96.627551249999996</v>
      </c>
      <c r="K125" s="16">
        <v>100</v>
      </c>
      <c r="L125" s="16">
        <v>93.255102500000007</v>
      </c>
      <c r="M125" s="16">
        <v>111.5626814</v>
      </c>
      <c r="N125" s="16">
        <v>95.953061500000004</v>
      </c>
      <c r="O125" s="16">
        <v>95.953061500000004</v>
      </c>
      <c r="P125" s="16">
        <v>94.941326880000005</v>
      </c>
      <c r="Q125" s="16">
        <v>96.627551249999996</v>
      </c>
      <c r="R125" s="16">
        <v>96.458928810000003</v>
      </c>
      <c r="S125" s="16">
        <v>100.6131725</v>
      </c>
      <c r="T125" s="16">
        <v>95.740064739999994</v>
      </c>
      <c r="U125" s="16">
        <v>96.627551249999996</v>
      </c>
      <c r="V125" s="16">
        <v>94.753968610000001</v>
      </c>
      <c r="W125" s="16">
        <v>105.05867309999999</v>
      </c>
    </row>
    <row r="126" spans="1:23" x14ac:dyDescent="0.25">
      <c r="A126">
        <v>127</v>
      </c>
      <c r="B126" s="30" t="s">
        <v>207</v>
      </c>
      <c r="C126" s="30" t="s">
        <v>48</v>
      </c>
      <c r="D126" s="30" t="s">
        <v>23</v>
      </c>
      <c r="E126" s="30" t="s">
        <v>26</v>
      </c>
      <c r="F126" s="30" t="s">
        <v>49</v>
      </c>
      <c r="G126" s="30" t="s">
        <v>405</v>
      </c>
      <c r="H126" s="16">
        <v>104.0469385</v>
      </c>
      <c r="I126" s="16">
        <v>95.953061500000004</v>
      </c>
      <c r="J126" s="16">
        <v>97.751700830000004</v>
      </c>
      <c r="K126" s="16">
        <v>101.3489795</v>
      </c>
      <c r="L126" s="16">
        <v>93.255102500000007</v>
      </c>
      <c r="M126" s="16">
        <v>114.45335179999999</v>
      </c>
      <c r="N126" s="16">
        <v>97.302041000000003</v>
      </c>
      <c r="O126" s="16">
        <v>100</v>
      </c>
      <c r="P126" s="16">
        <v>96.627551249999996</v>
      </c>
      <c r="Q126" s="16">
        <v>96.627551249999996</v>
      </c>
      <c r="R126" s="16">
        <v>98.819642939999994</v>
      </c>
      <c r="S126" s="16">
        <v>102.45269</v>
      </c>
      <c r="T126" s="16">
        <v>96.686717020000003</v>
      </c>
      <c r="U126" s="16">
        <v>97.751700830000004</v>
      </c>
      <c r="V126" s="16">
        <v>96.252834719999996</v>
      </c>
      <c r="W126" s="16">
        <v>108.43112189999999</v>
      </c>
    </row>
    <row r="127" spans="1:23" x14ac:dyDescent="0.25">
      <c r="A127">
        <v>128</v>
      </c>
      <c r="B127" s="30" t="s">
        <v>215</v>
      </c>
      <c r="C127" s="30" t="s">
        <v>48</v>
      </c>
      <c r="D127" s="30" t="s">
        <v>24</v>
      </c>
      <c r="E127" s="30" t="s">
        <v>26</v>
      </c>
      <c r="F127" s="30" t="s">
        <v>49</v>
      </c>
      <c r="G127" s="30" t="s">
        <v>405</v>
      </c>
      <c r="H127" s="16">
        <v>105.39591799999999</v>
      </c>
      <c r="I127" s="16">
        <v>95.953061500000004</v>
      </c>
      <c r="J127" s="16">
        <v>97.751700830000004</v>
      </c>
      <c r="K127" s="16">
        <v>101.3489795</v>
      </c>
      <c r="L127" s="16">
        <v>93.255102500000007</v>
      </c>
      <c r="M127" s="16">
        <v>112.52623819999999</v>
      </c>
      <c r="N127" s="16">
        <v>97.302041000000003</v>
      </c>
      <c r="O127" s="16">
        <v>100</v>
      </c>
      <c r="P127" s="16">
        <v>96.627551249999996</v>
      </c>
      <c r="Q127" s="16">
        <v>96.627551249999996</v>
      </c>
      <c r="R127" s="16">
        <v>98.819642939999994</v>
      </c>
      <c r="S127" s="16">
        <v>103.679035</v>
      </c>
      <c r="T127" s="16">
        <v>96.686717020000003</v>
      </c>
      <c r="U127" s="16">
        <v>97.751700830000004</v>
      </c>
      <c r="V127" s="16">
        <v>96.252834719999996</v>
      </c>
      <c r="W127" s="16">
        <v>107.3069723</v>
      </c>
    </row>
    <row r="128" spans="1:23" x14ac:dyDescent="0.25">
      <c r="A128">
        <v>129</v>
      </c>
      <c r="B128" s="30" t="s">
        <v>676</v>
      </c>
      <c r="C128" s="30" t="s">
        <v>48</v>
      </c>
      <c r="D128" s="30" t="s">
        <v>28</v>
      </c>
      <c r="E128" s="30" t="s">
        <v>26</v>
      </c>
      <c r="F128" s="30" t="s">
        <v>49</v>
      </c>
      <c r="G128" s="30" t="s">
        <v>405</v>
      </c>
      <c r="H128" s="16">
        <v>105.39591799999999</v>
      </c>
      <c r="I128" s="16">
        <v>95.953061500000004</v>
      </c>
      <c r="J128" s="16">
        <v>98.875850420000006</v>
      </c>
      <c r="K128" s="16">
        <v>101.3489795</v>
      </c>
      <c r="L128" s="16">
        <v>93.255102500000007</v>
      </c>
      <c r="M128" s="16">
        <v>117.3440221</v>
      </c>
      <c r="N128" s="16">
        <v>98.651020500000001</v>
      </c>
      <c r="O128" s="16">
        <v>102.697959</v>
      </c>
      <c r="P128" s="16">
        <v>98.313775629999995</v>
      </c>
      <c r="Q128" s="16">
        <v>96.627551249999996</v>
      </c>
      <c r="R128" s="16">
        <v>100.50586730000001</v>
      </c>
      <c r="S128" s="16">
        <v>103.679035</v>
      </c>
      <c r="T128" s="16">
        <v>96.686717020000003</v>
      </c>
      <c r="U128" s="16">
        <v>98.875850420000006</v>
      </c>
      <c r="V128" s="16">
        <v>97.751700830000004</v>
      </c>
      <c r="W128" s="16">
        <v>111.2414958</v>
      </c>
    </row>
    <row r="129" spans="1:23" x14ac:dyDescent="0.25">
      <c r="A129">
        <v>130</v>
      </c>
      <c r="B129" s="30" t="s">
        <v>751</v>
      </c>
      <c r="C129" s="30" t="s">
        <v>48</v>
      </c>
      <c r="D129" s="30" t="s">
        <v>24</v>
      </c>
      <c r="E129" s="30" t="s">
        <v>26</v>
      </c>
      <c r="F129" s="30" t="s">
        <v>49</v>
      </c>
      <c r="G129" s="30" t="s">
        <v>405</v>
      </c>
      <c r="H129" s="16">
        <v>106.0704078</v>
      </c>
      <c r="I129" s="16">
        <v>95.953061500000004</v>
      </c>
      <c r="J129" s="16">
        <v>98.875850420000006</v>
      </c>
      <c r="K129" s="16">
        <v>101.3489795</v>
      </c>
      <c r="L129" s="16">
        <v>93.255102500000007</v>
      </c>
      <c r="M129" s="16">
        <v>115.4169086</v>
      </c>
      <c r="N129" s="16">
        <v>101.3489795</v>
      </c>
      <c r="O129" s="16">
        <v>101.3489795</v>
      </c>
      <c r="P129" s="16">
        <v>100</v>
      </c>
      <c r="Q129" s="16">
        <v>96.627551249999996</v>
      </c>
      <c r="R129" s="16">
        <v>100.6744898</v>
      </c>
      <c r="S129" s="16">
        <v>104.2922075</v>
      </c>
      <c r="T129" s="16">
        <v>96.686717020000003</v>
      </c>
      <c r="U129" s="16">
        <v>98.875850420000006</v>
      </c>
      <c r="V129" s="16">
        <v>100</v>
      </c>
      <c r="W129" s="16">
        <v>109.5552715</v>
      </c>
    </row>
    <row r="130" spans="1:23" x14ac:dyDescent="0.25">
      <c r="A130">
        <v>131</v>
      </c>
      <c r="B130" s="30" t="s">
        <v>1219</v>
      </c>
      <c r="C130" s="30" t="s">
        <v>48</v>
      </c>
      <c r="D130" s="30" t="s">
        <v>23</v>
      </c>
      <c r="E130" s="30" t="s">
        <v>26</v>
      </c>
      <c r="F130" s="30" t="s">
        <v>49</v>
      </c>
      <c r="G130" s="30" t="s">
        <v>405</v>
      </c>
      <c r="H130" s="16">
        <v>106.0704078</v>
      </c>
      <c r="I130" s="16">
        <v>96.627551249999996</v>
      </c>
      <c r="J130" s="16">
        <v>100</v>
      </c>
      <c r="K130" s="16">
        <v>102.697959</v>
      </c>
      <c r="L130" s="16">
        <v>93.255102500000007</v>
      </c>
      <c r="M130" s="16">
        <v>119.2711357</v>
      </c>
      <c r="N130" s="16">
        <v>100</v>
      </c>
      <c r="O130" s="16">
        <v>105.39591799999999</v>
      </c>
      <c r="P130" s="16">
        <v>100</v>
      </c>
      <c r="Q130" s="16">
        <v>96.627551249999996</v>
      </c>
      <c r="R130" s="16">
        <v>102.19209170000001</v>
      </c>
      <c r="S130" s="16">
        <v>104.2922075</v>
      </c>
      <c r="T130" s="16">
        <v>97.633369299999998</v>
      </c>
      <c r="U130" s="16">
        <v>100</v>
      </c>
      <c r="V130" s="16">
        <v>99.250566939999999</v>
      </c>
      <c r="W130" s="16">
        <v>113.489795</v>
      </c>
    </row>
    <row r="131" spans="1:23" x14ac:dyDescent="0.25">
      <c r="A131">
        <v>132</v>
      </c>
      <c r="B131" s="30" t="s">
        <v>205</v>
      </c>
      <c r="C131" s="30" t="s">
        <v>50</v>
      </c>
      <c r="D131" s="30" t="s">
        <v>28</v>
      </c>
      <c r="E131" s="30" t="s">
        <v>25</v>
      </c>
      <c r="F131" s="30" t="s">
        <v>49</v>
      </c>
      <c r="G131" s="30" t="s">
        <v>406</v>
      </c>
      <c r="H131" s="16">
        <v>101.3489795</v>
      </c>
      <c r="I131" s="16">
        <v>99.325510249999994</v>
      </c>
      <c r="J131" s="16">
        <v>98.875850420000006</v>
      </c>
      <c r="K131" s="16">
        <v>106.74489749999999</v>
      </c>
      <c r="L131" s="16">
        <v>100</v>
      </c>
      <c r="M131" s="16">
        <v>108.67201110000001</v>
      </c>
      <c r="N131" s="16">
        <v>97.302041000000003</v>
      </c>
      <c r="O131" s="16">
        <v>95.953061500000004</v>
      </c>
      <c r="P131" s="16">
        <v>101.6862244</v>
      </c>
      <c r="Q131" s="16">
        <v>100</v>
      </c>
      <c r="R131" s="16">
        <v>100.3372449</v>
      </c>
      <c r="S131" s="16">
        <v>102.45269</v>
      </c>
      <c r="T131" s="16">
        <v>102.8399568</v>
      </c>
      <c r="U131" s="16">
        <v>98.875850420000006</v>
      </c>
      <c r="V131" s="16">
        <v>98.501133890000006</v>
      </c>
      <c r="W131" s="16">
        <v>103.3724488</v>
      </c>
    </row>
    <row r="132" spans="1:23" x14ac:dyDescent="0.25">
      <c r="A132">
        <v>133</v>
      </c>
      <c r="B132" s="30" t="s">
        <v>207</v>
      </c>
      <c r="C132" s="30" t="s">
        <v>50</v>
      </c>
      <c r="D132" s="30" t="s">
        <v>28</v>
      </c>
      <c r="E132" s="30" t="s">
        <v>25</v>
      </c>
      <c r="F132" s="30" t="s">
        <v>49</v>
      </c>
      <c r="G132" s="30" t="s">
        <v>406</v>
      </c>
      <c r="H132" s="16">
        <v>103.3724488</v>
      </c>
      <c r="I132" s="16">
        <v>101.3489795</v>
      </c>
      <c r="J132" s="16">
        <v>100</v>
      </c>
      <c r="K132" s="16">
        <v>108.09387700000001</v>
      </c>
      <c r="L132" s="16">
        <v>100</v>
      </c>
      <c r="M132" s="16">
        <v>109.6355679</v>
      </c>
      <c r="N132" s="16">
        <v>98.651020500000001</v>
      </c>
      <c r="O132" s="16">
        <v>100</v>
      </c>
      <c r="P132" s="16">
        <v>103.3724488</v>
      </c>
      <c r="Q132" s="16">
        <v>100</v>
      </c>
      <c r="R132" s="16">
        <v>102.697959</v>
      </c>
      <c r="S132" s="16">
        <v>104.2922075</v>
      </c>
      <c r="T132" s="16">
        <v>104.7332614</v>
      </c>
      <c r="U132" s="16">
        <v>100</v>
      </c>
      <c r="V132" s="16">
        <v>100</v>
      </c>
      <c r="W132" s="16">
        <v>105.6207479</v>
      </c>
    </row>
    <row r="133" spans="1:23" x14ac:dyDescent="0.25">
      <c r="A133">
        <v>134</v>
      </c>
      <c r="B133" s="30" t="s">
        <v>215</v>
      </c>
      <c r="C133" s="30" t="s">
        <v>50</v>
      </c>
      <c r="D133" s="30" t="s">
        <v>23</v>
      </c>
      <c r="E133" s="30" t="s">
        <v>25</v>
      </c>
      <c r="F133" s="30" t="s">
        <v>49</v>
      </c>
      <c r="G133" s="30" t="s">
        <v>406</v>
      </c>
      <c r="H133" s="16">
        <v>101.3489795</v>
      </c>
      <c r="I133" s="16">
        <v>99.325510249999994</v>
      </c>
      <c r="J133" s="16">
        <v>100</v>
      </c>
      <c r="K133" s="16">
        <v>105.39591799999999</v>
      </c>
      <c r="L133" s="16">
        <v>100</v>
      </c>
      <c r="M133" s="16">
        <v>112.52623819999999</v>
      </c>
      <c r="N133" s="16">
        <v>102.697959</v>
      </c>
      <c r="O133" s="16">
        <v>100</v>
      </c>
      <c r="P133" s="16">
        <v>106.74489749999999</v>
      </c>
      <c r="Q133" s="16">
        <v>100</v>
      </c>
      <c r="R133" s="16">
        <v>102.697959</v>
      </c>
      <c r="S133" s="16">
        <v>102.45269</v>
      </c>
      <c r="T133" s="16">
        <v>102.3666307</v>
      </c>
      <c r="U133" s="16">
        <v>100</v>
      </c>
      <c r="V133" s="16">
        <v>103.74716530000001</v>
      </c>
      <c r="W133" s="16">
        <v>107.3069723</v>
      </c>
    </row>
    <row r="134" spans="1:23" x14ac:dyDescent="0.25">
      <c r="A134">
        <v>135</v>
      </c>
      <c r="B134" s="30" t="s">
        <v>645</v>
      </c>
      <c r="C134" s="30" t="s">
        <v>50</v>
      </c>
      <c r="D134" s="30" t="s">
        <v>24</v>
      </c>
      <c r="E134" s="30" t="s">
        <v>25</v>
      </c>
      <c r="F134" s="30" t="s">
        <v>49</v>
      </c>
      <c r="G134" s="30" t="s">
        <v>406</v>
      </c>
      <c r="H134" s="16">
        <v>105.39591799999999</v>
      </c>
      <c r="I134" s="16">
        <v>100</v>
      </c>
      <c r="J134" s="16">
        <v>100</v>
      </c>
      <c r="K134" s="16">
        <v>105.39591799999999</v>
      </c>
      <c r="L134" s="16">
        <v>100</v>
      </c>
      <c r="M134" s="16">
        <v>111.5626814</v>
      </c>
      <c r="N134" s="16">
        <v>97.302041000000003</v>
      </c>
      <c r="O134" s="16">
        <v>102.697959</v>
      </c>
      <c r="P134" s="16">
        <v>101.6862244</v>
      </c>
      <c r="Q134" s="16">
        <v>102.0234693</v>
      </c>
      <c r="R134" s="16">
        <v>103.3724488</v>
      </c>
      <c r="S134" s="16">
        <v>106.131725</v>
      </c>
      <c r="T134" s="16">
        <v>102.8399568</v>
      </c>
      <c r="U134" s="16">
        <v>100</v>
      </c>
      <c r="V134" s="16">
        <v>98.501133890000006</v>
      </c>
      <c r="W134" s="16">
        <v>107.8690471</v>
      </c>
    </row>
    <row r="135" spans="1:23" x14ac:dyDescent="0.25">
      <c r="A135">
        <v>136</v>
      </c>
      <c r="B135" s="30" t="s">
        <v>751</v>
      </c>
      <c r="C135" s="30" t="s">
        <v>50</v>
      </c>
      <c r="D135" s="30" t="s">
        <v>28</v>
      </c>
      <c r="E135" s="30" t="s">
        <v>25</v>
      </c>
      <c r="F135" s="30" t="s">
        <v>49</v>
      </c>
      <c r="G135" s="30" t="s">
        <v>406</v>
      </c>
      <c r="H135" s="16">
        <v>102.697959</v>
      </c>
      <c r="I135" s="16">
        <v>103.3724488</v>
      </c>
      <c r="J135" s="16">
        <v>98.875850420000006</v>
      </c>
      <c r="K135" s="16">
        <v>110.791836</v>
      </c>
      <c r="L135" s="16">
        <v>100</v>
      </c>
      <c r="M135" s="16">
        <v>107.7084543</v>
      </c>
      <c r="N135" s="16">
        <v>101.3489795</v>
      </c>
      <c r="O135" s="16">
        <v>97.302041000000003</v>
      </c>
      <c r="P135" s="16">
        <v>105.05867309999999</v>
      </c>
      <c r="Q135" s="16">
        <v>100</v>
      </c>
      <c r="R135" s="16">
        <v>103.0352039</v>
      </c>
      <c r="S135" s="16">
        <v>103.679035</v>
      </c>
      <c r="T135" s="16">
        <v>107.09989210000001</v>
      </c>
      <c r="U135" s="16">
        <v>98.875850420000006</v>
      </c>
      <c r="V135" s="16">
        <v>102.24829920000001</v>
      </c>
      <c r="W135" s="16">
        <v>103.3724488</v>
      </c>
    </row>
    <row r="136" spans="1:23" x14ac:dyDescent="0.25">
      <c r="A136">
        <v>137</v>
      </c>
      <c r="B136" s="30" t="s">
        <v>870</v>
      </c>
      <c r="C136" s="30" t="s">
        <v>50</v>
      </c>
      <c r="D136" s="30" t="s">
        <v>23</v>
      </c>
      <c r="E136" s="30" t="s">
        <v>25</v>
      </c>
      <c r="F136" s="30" t="s">
        <v>49</v>
      </c>
      <c r="G136" s="30" t="s">
        <v>406</v>
      </c>
      <c r="H136" s="16">
        <v>104.7214283</v>
      </c>
      <c r="I136" s="16">
        <v>101.3489795</v>
      </c>
      <c r="J136" s="16">
        <v>101.1241496</v>
      </c>
      <c r="K136" s="16">
        <v>108.09387700000001</v>
      </c>
      <c r="L136" s="16">
        <v>100</v>
      </c>
      <c r="M136" s="16">
        <v>112.52623819999999</v>
      </c>
      <c r="N136" s="16">
        <v>100</v>
      </c>
      <c r="O136" s="16">
        <v>102.697959</v>
      </c>
      <c r="P136" s="16">
        <v>105.05867309999999</v>
      </c>
      <c r="Q136" s="16">
        <v>100</v>
      </c>
      <c r="R136" s="16">
        <v>104.3841834</v>
      </c>
      <c r="S136" s="16">
        <v>105.5185525</v>
      </c>
      <c r="T136" s="16">
        <v>104.7332614</v>
      </c>
      <c r="U136" s="16">
        <v>101.1241496</v>
      </c>
      <c r="V136" s="16">
        <v>101.4988661</v>
      </c>
      <c r="W136" s="16">
        <v>108.43112189999999</v>
      </c>
    </row>
    <row r="137" spans="1:23" x14ac:dyDescent="0.25">
      <c r="A137">
        <v>138</v>
      </c>
      <c r="B137" s="30" t="s">
        <v>943</v>
      </c>
      <c r="C137" s="30" t="s">
        <v>50</v>
      </c>
      <c r="D137" s="30" t="s">
        <v>24</v>
      </c>
      <c r="E137" s="30" t="s">
        <v>25</v>
      </c>
      <c r="F137" s="30" t="s">
        <v>49</v>
      </c>
      <c r="G137" s="30" t="s">
        <v>406</v>
      </c>
      <c r="H137" s="16">
        <v>106.0704078</v>
      </c>
      <c r="I137" s="16">
        <v>101.3489795</v>
      </c>
      <c r="J137" s="16">
        <v>101.1241496</v>
      </c>
      <c r="K137" s="16">
        <v>108.09387700000001</v>
      </c>
      <c r="L137" s="16">
        <v>100</v>
      </c>
      <c r="M137" s="16">
        <v>111.5626814</v>
      </c>
      <c r="N137" s="16">
        <v>100</v>
      </c>
      <c r="O137" s="16">
        <v>102.697959</v>
      </c>
      <c r="P137" s="16">
        <v>105.05867309999999</v>
      </c>
      <c r="Q137" s="16">
        <v>100</v>
      </c>
      <c r="R137" s="16">
        <v>104.5528058</v>
      </c>
      <c r="S137" s="16">
        <v>106.74489749999999</v>
      </c>
      <c r="T137" s="16">
        <v>104.7332614</v>
      </c>
      <c r="U137" s="16">
        <v>101.1241496</v>
      </c>
      <c r="V137" s="16">
        <v>101.4988661</v>
      </c>
      <c r="W137" s="16">
        <v>107.8690471</v>
      </c>
    </row>
    <row r="138" spans="1:23" x14ac:dyDescent="0.25">
      <c r="A138">
        <v>139</v>
      </c>
      <c r="B138" s="30" t="s">
        <v>1219</v>
      </c>
      <c r="C138" s="30" t="s">
        <v>50</v>
      </c>
      <c r="D138" s="30" t="s">
        <v>28</v>
      </c>
      <c r="E138" s="30" t="s">
        <v>25</v>
      </c>
      <c r="F138" s="30" t="s">
        <v>49</v>
      </c>
      <c r="G138" s="30" t="s">
        <v>406</v>
      </c>
      <c r="H138" s="16">
        <v>104.0469385</v>
      </c>
      <c r="I138" s="16">
        <v>103.3724488</v>
      </c>
      <c r="J138" s="16">
        <v>100</v>
      </c>
      <c r="K138" s="16">
        <v>112.1408155</v>
      </c>
      <c r="L138" s="16">
        <v>100</v>
      </c>
      <c r="M138" s="16">
        <v>109.6355679</v>
      </c>
      <c r="N138" s="16">
        <v>101.3489795</v>
      </c>
      <c r="O138" s="16">
        <v>101.3489795</v>
      </c>
      <c r="P138" s="16">
        <v>106.74489749999999</v>
      </c>
      <c r="Q138" s="16">
        <v>100</v>
      </c>
      <c r="R138" s="16">
        <v>104.7214283</v>
      </c>
      <c r="S138" s="16">
        <v>104.90537999999999</v>
      </c>
      <c r="T138" s="16">
        <v>107.5732182</v>
      </c>
      <c r="U138" s="16">
        <v>100</v>
      </c>
      <c r="V138" s="16">
        <v>102.9977322</v>
      </c>
      <c r="W138" s="16">
        <v>106.1828227</v>
      </c>
    </row>
    <row r="139" spans="1:23" x14ac:dyDescent="0.25">
      <c r="A139">
        <v>140</v>
      </c>
      <c r="B139" s="30" t="s">
        <v>205</v>
      </c>
      <c r="C139" s="30" t="s">
        <v>361</v>
      </c>
      <c r="D139" s="30" t="s">
        <v>23</v>
      </c>
      <c r="E139" s="30" t="s">
        <v>31</v>
      </c>
      <c r="F139" s="30" t="s">
        <v>49</v>
      </c>
      <c r="G139" s="30" t="s">
        <v>407</v>
      </c>
      <c r="H139" s="16">
        <v>97.976530749999995</v>
      </c>
      <c r="I139" s="16">
        <v>98.651020500000001</v>
      </c>
      <c r="J139" s="16">
        <v>108.9931967</v>
      </c>
      <c r="K139" s="16">
        <v>98.651020500000001</v>
      </c>
      <c r="L139" s="16">
        <v>93.255102500000007</v>
      </c>
      <c r="M139" s="16">
        <v>108.67201110000001</v>
      </c>
      <c r="N139" s="16">
        <v>97.302041000000003</v>
      </c>
      <c r="O139" s="16">
        <v>95.953061500000004</v>
      </c>
      <c r="P139" s="16">
        <v>96.627551249999996</v>
      </c>
      <c r="Q139" s="16">
        <v>95.278571749999998</v>
      </c>
      <c r="R139" s="16">
        <v>97.470663439999996</v>
      </c>
      <c r="S139" s="16">
        <v>96.934137500000006</v>
      </c>
      <c r="T139" s="16">
        <v>97.633369299999998</v>
      </c>
      <c r="U139" s="16">
        <v>108.9931967</v>
      </c>
      <c r="V139" s="16">
        <v>96.252834719999996</v>
      </c>
      <c r="W139" s="16">
        <v>103.3724488</v>
      </c>
    </row>
    <row r="140" spans="1:23" x14ac:dyDescent="0.25">
      <c r="A140">
        <v>141</v>
      </c>
      <c r="B140" s="30" t="s">
        <v>207</v>
      </c>
      <c r="C140" s="30" t="s">
        <v>361</v>
      </c>
      <c r="D140" s="30" t="s">
        <v>23</v>
      </c>
      <c r="E140" s="30" t="s">
        <v>31</v>
      </c>
      <c r="F140" s="30" t="s">
        <v>49</v>
      </c>
      <c r="G140" s="30" t="s">
        <v>407</v>
      </c>
      <c r="H140" s="16">
        <v>98.651020500000001</v>
      </c>
      <c r="I140" s="16">
        <v>100.6744898</v>
      </c>
      <c r="J140" s="16">
        <v>112.36564540000001</v>
      </c>
      <c r="K140" s="16">
        <v>102.697959</v>
      </c>
      <c r="L140" s="16">
        <v>93.255102500000007</v>
      </c>
      <c r="M140" s="16">
        <v>109.6355679</v>
      </c>
      <c r="N140" s="16">
        <v>98.651020500000001</v>
      </c>
      <c r="O140" s="16">
        <v>97.302041000000003</v>
      </c>
      <c r="P140" s="16">
        <v>98.313775629999995</v>
      </c>
      <c r="Q140" s="16">
        <v>95.278571749999998</v>
      </c>
      <c r="R140" s="16">
        <v>99.831377599999996</v>
      </c>
      <c r="S140" s="16">
        <v>97.547309999999996</v>
      </c>
      <c r="T140" s="16">
        <v>100.47332609999999</v>
      </c>
      <c r="U140" s="16">
        <v>112.36564540000001</v>
      </c>
      <c r="V140" s="16">
        <v>97.751700830000004</v>
      </c>
      <c r="W140" s="16">
        <v>104.4965983</v>
      </c>
    </row>
    <row r="141" spans="1:23" x14ac:dyDescent="0.25">
      <c r="A141">
        <v>142</v>
      </c>
      <c r="B141" s="30" t="s">
        <v>551</v>
      </c>
      <c r="C141" s="30" t="s">
        <v>361</v>
      </c>
      <c r="D141" s="30" t="s">
        <v>24</v>
      </c>
      <c r="E141" s="30" t="s">
        <v>31</v>
      </c>
      <c r="F141" s="30" t="s">
        <v>49</v>
      </c>
      <c r="G141" s="30" t="s">
        <v>407</v>
      </c>
      <c r="H141" s="16">
        <v>100</v>
      </c>
      <c r="I141" s="16">
        <v>102.0234693</v>
      </c>
      <c r="J141" s="16">
        <v>112.36564540000001</v>
      </c>
      <c r="K141" s="16">
        <v>105.39591799999999</v>
      </c>
      <c r="L141" s="16">
        <v>93.255102500000007</v>
      </c>
      <c r="M141" s="16">
        <v>107.7084543</v>
      </c>
      <c r="N141" s="16">
        <v>95.953061500000004</v>
      </c>
      <c r="O141" s="16">
        <v>95.953061500000004</v>
      </c>
      <c r="P141" s="16">
        <v>96.627551249999996</v>
      </c>
      <c r="Q141" s="16">
        <v>95.278571749999998</v>
      </c>
      <c r="R141" s="16">
        <v>99.831377599999996</v>
      </c>
      <c r="S141" s="16">
        <v>98.773655000000005</v>
      </c>
      <c r="T141" s="16">
        <v>102.3666307</v>
      </c>
      <c r="U141" s="16">
        <v>112.36564540000001</v>
      </c>
      <c r="V141" s="16">
        <v>95.503401670000002</v>
      </c>
      <c r="W141" s="16">
        <v>102.810374</v>
      </c>
    </row>
    <row r="142" spans="1:23" x14ac:dyDescent="0.25">
      <c r="A142">
        <v>143</v>
      </c>
      <c r="B142" s="30" t="s">
        <v>726</v>
      </c>
      <c r="C142" s="30" t="s">
        <v>361</v>
      </c>
      <c r="D142" s="30" t="s">
        <v>28</v>
      </c>
      <c r="E142" s="30" t="s">
        <v>31</v>
      </c>
      <c r="F142" s="30" t="s">
        <v>49</v>
      </c>
      <c r="G142" s="30" t="s">
        <v>407</v>
      </c>
      <c r="H142" s="16">
        <v>99.325510249999994</v>
      </c>
      <c r="I142" s="16">
        <v>100.6744898</v>
      </c>
      <c r="J142" s="16">
        <v>114.6139446</v>
      </c>
      <c r="K142" s="16">
        <v>102.697959</v>
      </c>
      <c r="L142" s="16">
        <v>93.255102500000007</v>
      </c>
      <c r="M142" s="16">
        <v>112.52623819999999</v>
      </c>
      <c r="N142" s="16">
        <v>100</v>
      </c>
      <c r="O142" s="16">
        <v>100</v>
      </c>
      <c r="P142" s="16">
        <v>98.313775629999995</v>
      </c>
      <c r="Q142" s="16">
        <v>95.278571749999998</v>
      </c>
      <c r="R142" s="16">
        <v>101.3489795</v>
      </c>
      <c r="S142" s="16">
        <v>98.160482500000001</v>
      </c>
      <c r="T142" s="16">
        <v>100.47332609999999</v>
      </c>
      <c r="U142" s="16">
        <v>114.6139446</v>
      </c>
      <c r="V142" s="16">
        <v>98.501133890000006</v>
      </c>
      <c r="W142" s="16">
        <v>107.3069723</v>
      </c>
    </row>
    <row r="143" spans="1:23" x14ac:dyDescent="0.25">
      <c r="A143">
        <v>144</v>
      </c>
      <c r="B143" s="30" t="s">
        <v>1017</v>
      </c>
      <c r="C143" s="30" t="s">
        <v>361</v>
      </c>
      <c r="D143" s="30" t="s">
        <v>23</v>
      </c>
      <c r="E143" s="30" t="s">
        <v>31</v>
      </c>
      <c r="F143" s="30" t="s">
        <v>49</v>
      </c>
      <c r="G143" s="30" t="s">
        <v>407</v>
      </c>
      <c r="H143" s="16">
        <v>99.325510249999994</v>
      </c>
      <c r="I143" s="16">
        <v>102.0234693</v>
      </c>
      <c r="J143" s="16">
        <v>116.8622438</v>
      </c>
      <c r="K143" s="16">
        <v>104.0469385</v>
      </c>
      <c r="L143" s="16">
        <v>93.255102500000007</v>
      </c>
      <c r="M143" s="16">
        <v>109.6355679</v>
      </c>
      <c r="N143" s="16">
        <v>101.3489795</v>
      </c>
      <c r="O143" s="16">
        <v>97.302041000000003</v>
      </c>
      <c r="P143" s="16">
        <v>100</v>
      </c>
      <c r="Q143" s="16">
        <v>95.278571749999998</v>
      </c>
      <c r="R143" s="16">
        <v>101.6862244</v>
      </c>
      <c r="S143" s="16">
        <v>98.160482500000001</v>
      </c>
      <c r="T143" s="16">
        <v>101.89330459999999</v>
      </c>
      <c r="U143" s="16">
        <v>116.8622438</v>
      </c>
      <c r="V143" s="16">
        <v>100</v>
      </c>
      <c r="W143" s="16">
        <v>104.4965983</v>
      </c>
    </row>
    <row r="144" spans="1:23" x14ac:dyDescent="0.25">
      <c r="A144">
        <v>145</v>
      </c>
      <c r="B144" s="30" t="s">
        <v>1557</v>
      </c>
      <c r="C144" s="30" t="s">
        <v>361</v>
      </c>
      <c r="D144" s="30" t="s">
        <v>24</v>
      </c>
      <c r="E144" s="30" t="s">
        <v>31</v>
      </c>
      <c r="F144" s="30" t="s">
        <v>49</v>
      </c>
      <c r="G144" s="30" t="s">
        <v>407</v>
      </c>
      <c r="H144" s="16">
        <v>100</v>
      </c>
      <c r="I144" s="16">
        <v>101.3489795</v>
      </c>
      <c r="J144" s="16">
        <v>115.73809420000001</v>
      </c>
      <c r="K144" s="16">
        <v>104.0469385</v>
      </c>
      <c r="L144" s="16">
        <v>93.255102500000007</v>
      </c>
      <c r="M144" s="16">
        <v>114.45335179999999</v>
      </c>
      <c r="N144" s="16">
        <v>101.3489795</v>
      </c>
      <c r="O144" s="16">
        <v>102.697959</v>
      </c>
      <c r="P144" s="16">
        <v>100</v>
      </c>
      <c r="Q144" s="16">
        <v>95.278571749999998</v>
      </c>
      <c r="R144" s="16">
        <v>103.0352039</v>
      </c>
      <c r="S144" s="16">
        <v>98.773655000000005</v>
      </c>
      <c r="T144" s="16">
        <v>101.41997840000001</v>
      </c>
      <c r="U144" s="16">
        <v>115.73809420000001</v>
      </c>
      <c r="V144" s="16">
        <v>100</v>
      </c>
      <c r="W144" s="16">
        <v>109.5552715</v>
      </c>
    </row>
    <row r="145" spans="1:23" x14ac:dyDescent="0.25">
      <c r="A145">
        <v>146</v>
      </c>
      <c r="B145" s="30" t="s">
        <v>205</v>
      </c>
      <c r="C145" s="30" t="s">
        <v>51</v>
      </c>
      <c r="D145" s="30" t="s">
        <v>23</v>
      </c>
      <c r="E145" s="30" t="s">
        <v>25</v>
      </c>
      <c r="F145" s="30" t="s">
        <v>49</v>
      </c>
      <c r="G145" s="30" t="s">
        <v>408</v>
      </c>
      <c r="H145" s="16">
        <v>99.325510249999994</v>
      </c>
      <c r="I145" s="16">
        <v>97.976530749999995</v>
      </c>
      <c r="J145" s="16">
        <v>96.627551249999996</v>
      </c>
      <c r="K145" s="16">
        <v>95.953061500000004</v>
      </c>
      <c r="L145" s="16">
        <v>93.255102500000007</v>
      </c>
      <c r="M145" s="16">
        <v>98.072886429999997</v>
      </c>
      <c r="N145" s="16">
        <v>94.604082000000005</v>
      </c>
      <c r="O145" s="16">
        <v>95.953061500000004</v>
      </c>
      <c r="P145" s="16">
        <v>101.6862244</v>
      </c>
      <c r="Q145" s="16">
        <v>96.627551249999996</v>
      </c>
      <c r="R145" s="16">
        <v>94.098214690000006</v>
      </c>
      <c r="S145" s="16">
        <v>98.160482500000001</v>
      </c>
      <c r="T145" s="16">
        <v>96.213390880000006</v>
      </c>
      <c r="U145" s="16">
        <v>96.627551249999996</v>
      </c>
      <c r="V145" s="16">
        <v>97.002267779999997</v>
      </c>
      <c r="W145" s="16">
        <v>97.189626039999993</v>
      </c>
    </row>
    <row r="146" spans="1:23" x14ac:dyDescent="0.25">
      <c r="A146">
        <v>147</v>
      </c>
      <c r="B146" s="30" t="s">
        <v>205</v>
      </c>
      <c r="C146" s="30" t="s">
        <v>52</v>
      </c>
      <c r="D146" s="30" t="s">
        <v>23</v>
      </c>
      <c r="E146" s="30" t="s">
        <v>25</v>
      </c>
      <c r="F146" s="30" t="s">
        <v>49</v>
      </c>
      <c r="G146" s="30" t="s">
        <v>409</v>
      </c>
      <c r="H146" s="16">
        <v>100</v>
      </c>
      <c r="I146" s="16">
        <v>98.651020500000001</v>
      </c>
      <c r="J146" s="16">
        <v>97.751700830000004</v>
      </c>
      <c r="K146" s="16">
        <v>97.302041000000003</v>
      </c>
      <c r="L146" s="16">
        <v>93.255102500000007</v>
      </c>
      <c r="M146" s="16">
        <v>102.8906704</v>
      </c>
      <c r="N146" s="16">
        <v>95.953061500000004</v>
      </c>
      <c r="O146" s="16">
        <v>97.302041000000003</v>
      </c>
      <c r="P146" s="16">
        <v>103.3724488</v>
      </c>
      <c r="Q146" s="16">
        <v>96.627551249999996</v>
      </c>
      <c r="R146" s="16">
        <v>96.121683939999997</v>
      </c>
      <c r="S146" s="16">
        <v>98.773655000000005</v>
      </c>
      <c r="T146" s="16">
        <v>97.160043160000001</v>
      </c>
      <c r="U146" s="16">
        <v>97.751700830000004</v>
      </c>
      <c r="V146" s="16">
        <v>98.501133890000006</v>
      </c>
      <c r="W146" s="16">
        <v>100.5620748</v>
      </c>
    </row>
    <row r="147" spans="1:23" x14ac:dyDescent="0.25">
      <c r="A147">
        <v>148</v>
      </c>
      <c r="B147" s="30" t="s">
        <v>954</v>
      </c>
      <c r="C147" s="30" t="s">
        <v>52</v>
      </c>
      <c r="D147" s="30" t="s">
        <v>24</v>
      </c>
      <c r="E147" s="30" t="s">
        <v>25</v>
      </c>
      <c r="F147" s="30" t="s">
        <v>49</v>
      </c>
      <c r="G147" s="30" t="s">
        <v>409</v>
      </c>
      <c r="H147" s="16">
        <v>102.0234693</v>
      </c>
      <c r="I147" s="16">
        <v>100.6744898</v>
      </c>
      <c r="J147" s="16">
        <v>98.875850420000006</v>
      </c>
      <c r="K147" s="16">
        <v>98.651020500000001</v>
      </c>
      <c r="L147" s="16">
        <v>93.255102500000007</v>
      </c>
      <c r="M147" s="16">
        <v>103.8542271</v>
      </c>
      <c r="N147" s="16">
        <v>97.302041000000003</v>
      </c>
      <c r="O147" s="16">
        <v>101.3489795</v>
      </c>
      <c r="P147" s="16">
        <v>105.05867309999999</v>
      </c>
      <c r="Q147" s="16">
        <v>96.627551249999996</v>
      </c>
      <c r="R147" s="16">
        <v>98.482398059999994</v>
      </c>
      <c r="S147" s="16">
        <v>100.6131725</v>
      </c>
      <c r="T147" s="16">
        <v>99.053347720000005</v>
      </c>
      <c r="U147" s="16">
        <v>98.875850420000006</v>
      </c>
      <c r="V147" s="16">
        <v>100</v>
      </c>
      <c r="W147" s="16">
        <v>102.810374</v>
      </c>
    </row>
    <row r="148" spans="1:23" x14ac:dyDescent="0.25">
      <c r="A148">
        <v>149</v>
      </c>
      <c r="B148" s="30" t="s">
        <v>205</v>
      </c>
      <c r="C148" s="30" t="s">
        <v>53</v>
      </c>
      <c r="D148" s="30" t="s">
        <v>23</v>
      </c>
      <c r="E148" s="30" t="s">
        <v>21</v>
      </c>
      <c r="F148" s="30" t="s">
        <v>49</v>
      </c>
      <c r="G148" s="30" t="s">
        <v>410</v>
      </c>
      <c r="H148" s="16">
        <v>93.929592249999999</v>
      </c>
      <c r="I148" s="16">
        <v>93.255102500000007</v>
      </c>
      <c r="J148" s="16">
        <v>96.627551249999996</v>
      </c>
      <c r="K148" s="16">
        <v>98.651020500000001</v>
      </c>
      <c r="L148" s="16">
        <v>100</v>
      </c>
      <c r="M148" s="16">
        <v>92.291545709999994</v>
      </c>
      <c r="N148" s="16">
        <v>108.09387700000001</v>
      </c>
      <c r="O148" s="16">
        <v>100</v>
      </c>
      <c r="P148" s="16">
        <v>103.3724488</v>
      </c>
      <c r="Q148" s="16">
        <v>100</v>
      </c>
      <c r="R148" s="16">
        <v>94.772704439999998</v>
      </c>
      <c r="S148" s="16">
        <v>95.707792499999996</v>
      </c>
      <c r="T148" s="16">
        <v>95.740064739999994</v>
      </c>
      <c r="U148" s="16">
        <v>96.627551249999996</v>
      </c>
      <c r="V148" s="16">
        <v>105.24603140000001</v>
      </c>
      <c r="W148" s="16">
        <v>95.503401670000002</v>
      </c>
    </row>
    <row r="149" spans="1:23" x14ac:dyDescent="0.25">
      <c r="A149">
        <v>150</v>
      </c>
      <c r="B149" s="30" t="s">
        <v>927</v>
      </c>
      <c r="C149" s="30" t="s">
        <v>53</v>
      </c>
      <c r="D149" s="30" t="s">
        <v>24</v>
      </c>
      <c r="E149" s="30" t="s">
        <v>21</v>
      </c>
      <c r="F149" s="30" t="s">
        <v>49</v>
      </c>
      <c r="G149" s="30" t="s">
        <v>410</v>
      </c>
      <c r="H149" s="16">
        <v>94.604082000000005</v>
      </c>
      <c r="I149" s="16">
        <v>93.929592249999999</v>
      </c>
      <c r="J149" s="16">
        <v>100</v>
      </c>
      <c r="K149" s="16">
        <v>100</v>
      </c>
      <c r="L149" s="16">
        <v>100</v>
      </c>
      <c r="M149" s="16">
        <v>93.255102500000007</v>
      </c>
      <c r="N149" s="16">
        <v>112.1408155</v>
      </c>
      <c r="O149" s="16">
        <v>101.3489795</v>
      </c>
      <c r="P149" s="16">
        <v>108.43112189999999</v>
      </c>
      <c r="Q149" s="16">
        <v>100</v>
      </c>
      <c r="R149" s="16">
        <v>97.133418559999996</v>
      </c>
      <c r="S149" s="16">
        <v>96.320965000000001</v>
      </c>
      <c r="T149" s="16">
        <v>96.686717020000003</v>
      </c>
      <c r="U149" s="16">
        <v>100</v>
      </c>
      <c r="V149" s="16">
        <v>109.74262969999999</v>
      </c>
      <c r="W149" s="16">
        <v>96.627551249999996</v>
      </c>
    </row>
    <row r="150" spans="1:23" x14ac:dyDescent="0.25">
      <c r="A150">
        <v>151</v>
      </c>
      <c r="B150" s="30" t="s">
        <v>205</v>
      </c>
      <c r="C150" s="30" t="s">
        <v>54</v>
      </c>
      <c r="D150" s="30" t="s">
        <v>23</v>
      </c>
      <c r="E150" s="30" t="s">
        <v>26</v>
      </c>
      <c r="F150" s="30" t="s">
        <v>49</v>
      </c>
      <c r="G150" s="30" t="s">
        <v>411</v>
      </c>
      <c r="H150" s="16">
        <v>102.0234693</v>
      </c>
      <c r="I150" s="16">
        <v>95.278571749999998</v>
      </c>
      <c r="J150" s="16">
        <v>96.627551249999996</v>
      </c>
      <c r="K150" s="16">
        <v>100</v>
      </c>
      <c r="L150" s="16">
        <v>93.255102500000007</v>
      </c>
      <c r="M150" s="16">
        <v>106.74489749999999</v>
      </c>
      <c r="N150" s="16">
        <v>95.953061500000004</v>
      </c>
      <c r="O150" s="16">
        <v>95.953061500000004</v>
      </c>
      <c r="P150" s="16">
        <v>94.941326880000005</v>
      </c>
      <c r="Q150" s="16">
        <v>96.627551249999996</v>
      </c>
      <c r="R150" s="16">
        <v>95.615816629999998</v>
      </c>
      <c r="S150" s="16">
        <v>100.6131725</v>
      </c>
      <c r="T150" s="16">
        <v>95.740064739999994</v>
      </c>
      <c r="U150" s="16">
        <v>96.627551249999996</v>
      </c>
      <c r="V150" s="16">
        <v>94.753968610000001</v>
      </c>
      <c r="W150" s="16">
        <v>102.24829920000001</v>
      </c>
    </row>
    <row r="151" spans="1:23" x14ac:dyDescent="0.25">
      <c r="A151">
        <v>152</v>
      </c>
      <c r="B151" s="30" t="s">
        <v>205</v>
      </c>
      <c r="C151" s="30" t="s">
        <v>609</v>
      </c>
      <c r="D151" s="30" t="s">
        <v>23</v>
      </c>
      <c r="E151" s="30" t="s">
        <v>31</v>
      </c>
      <c r="F151" s="30" t="s">
        <v>49</v>
      </c>
      <c r="G151" s="30" t="s">
        <v>615</v>
      </c>
      <c r="H151" s="16">
        <v>95.278571749999998</v>
      </c>
      <c r="I151" s="16">
        <v>97.302041000000003</v>
      </c>
      <c r="J151" s="16">
        <v>106.74489749999999</v>
      </c>
      <c r="K151" s="16">
        <v>97.302041000000003</v>
      </c>
      <c r="L151" s="16">
        <v>93.255102500000007</v>
      </c>
      <c r="M151" s="16">
        <v>100</v>
      </c>
      <c r="N151" s="16">
        <v>98.651020500000001</v>
      </c>
      <c r="O151" s="16">
        <v>95.953061500000004</v>
      </c>
      <c r="P151" s="16">
        <v>100</v>
      </c>
      <c r="Q151" s="16">
        <v>100</v>
      </c>
      <c r="R151" s="16">
        <v>96.121683939999997</v>
      </c>
      <c r="S151" s="16">
        <v>94.481447500000002</v>
      </c>
      <c r="T151" s="16">
        <v>96.213390880000006</v>
      </c>
      <c r="U151" s="16">
        <v>106.74489749999999</v>
      </c>
      <c r="V151" s="16">
        <v>98.501133890000006</v>
      </c>
      <c r="W151" s="16">
        <v>98.313775629999995</v>
      </c>
    </row>
    <row r="152" spans="1:23" x14ac:dyDescent="0.25">
      <c r="A152">
        <v>153</v>
      </c>
      <c r="B152" s="30" t="s">
        <v>1386</v>
      </c>
      <c r="C152" s="30" t="s">
        <v>609</v>
      </c>
      <c r="D152" s="30" t="s">
        <v>24</v>
      </c>
      <c r="E152" s="30" t="s">
        <v>31</v>
      </c>
      <c r="F152" s="30" t="s">
        <v>49</v>
      </c>
      <c r="G152" s="30" t="s">
        <v>615</v>
      </c>
      <c r="H152" s="16">
        <v>95.953061500000004</v>
      </c>
      <c r="I152" s="16">
        <v>99.325510249999994</v>
      </c>
      <c r="J152" s="16">
        <v>110.11734629999999</v>
      </c>
      <c r="K152" s="16">
        <v>101.3489795</v>
      </c>
      <c r="L152" s="16">
        <v>93.255102500000007</v>
      </c>
      <c r="M152" s="16">
        <v>100.96355680000001</v>
      </c>
      <c r="N152" s="16">
        <v>100</v>
      </c>
      <c r="O152" s="16">
        <v>97.302041000000003</v>
      </c>
      <c r="P152" s="16">
        <v>101.6862244</v>
      </c>
      <c r="Q152" s="16">
        <v>100</v>
      </c>
      <c r="R152" s="16">
        <v>98.482398059999994</v>
      </c>
      <c r="S152" s="16">
        <v>95.094620000000006</v>
      </c>
      <c r="T152" s="16">
        <v>99.053347720000005</v>
      </c>
      <c r="U152" s="16">
        <v>110.11734629999999</v>
      </c>
      <c r="V152" s="16">
        <v>100</v>
      </c>
      <c r="W152" s="16">
        <v>99.437925210000003</v>
      </c>
    </row>
    <row r="153" spans="1:23" x14ac:dyDescent="0.25">
      <c r="A153">
        <v>154</v>
      </c>
      <c r="B153" s="30" t="s">
        <v>205</v>
      </c>
      <c r="C153" s="30" t="s">
        <v>611</v>
      </c>
      <c r="D153" s="30" t="s">
        <v>23</v>
      </c>
      <c r="E153" s="30" t="s">
        <v>26</v>
      </c>
      <c r="F153" s="30" t="s">
        <v>49</v>
      </c>
      <c r="G153" s="30" t="s">
        <v>618</v>
      </c>
      <c r="H153" s="16">
        <v>99.325510249999994</v>
      </c>
      <c r="I153" s="16">
        <v>99.325510249999994</v>
      </c>
      <c r="J153" s="16">
        <v>96.627551249999996</v>
      </c>
      <c r="K153" s="16">
        <v>98.651020500000001</v>
      </c>
      <c r="L153" s="16">
        <v>93.255102500000007</v>
      </c>
      <c r="M153" s="16">
        <v>104.81778389999999</v>
      </c>
      <c r="N153" s="16">
        <v>95.953061500000004</v>
      </c>
      <c r="O153" s="16">
        <v>94.604082000000005</v>
      </c>
      <c r="P153" s="16">
        <v>94.941326880000005</v>
      </c>
      <c r="Q153" s="16">
        <v>96.627551249999996</v>
      </c>
      <c r="R153" s="16">
        <v>95.278571749999998</v>
      </c>
      <c r="S153" s="16">
        <v>98.160482500000001</v>
      </c>
      <c r="T153" s="16">
        <v>98.106695439999996</v>
      </c>
      <c r="U153" s="16">
        <v>96.627551249999996</v>
      </c>
      <c r="V153" s="16">
        <v>94.753968610000001</v>
      </c>
      <c r="W153" s="16">
        <v>100.5620748</v>
      </c>
    </row>
    <row r="154" spans="1:23" x14ac:dyDescent="0.25">
      <c r="A154">
        <v>155</v>
      </c>
      <c r="B154" s="30" t="s">
        <v>751</v>
      </c>
      <c r="C154" s="30" t="s">
        <v>611</v>
      </c>
      <c r="D154" s="30" t="s">
        <v>24</v>
      </c>
      <c r="E154" s="30" t="s">
        <v>26</v>
      </c>
      <c r="F154" s="30" t="s">
        <v>49</v>
      </c>
      <c r="G154" s="30" t="s">
        <v>618</v>
      </c>
      <c r="H154" s="16">
        <v>101.3489795</v>
      </c>
      <c r="I154" s="16">
        <v>100</v>
      </c>
      <c r="J154" s="16">
        <v>97.751700830000004</v>
      </c>
      <c r="K154" s="16">
        <v>100</v>
      </c>
      <c r="L154" s="16">
        <v>93.255102500000007</v>
      </c>
      <c r="M154" s="16">
        <v>107.7084543</v>
      </c>
      <c r="N154" s="16">
        <v>97.302041000000003</v>
      </c>
      <c r="O154" s="16">
        <v>98.651020500000001</v>
      </c>
      <c r="P154" s="16">
        <v>96.627551249999996</v>
      </c>
      <c r="Q154" s="16">
        <v>96.627551249999996</v>
      </c>
      <c r="R154" s="16">
        <v>97.639285880000003</v>
      </c>
      <c r="S154" s="16">
        <v>100</v>
      </c>
      <c r="T154" s="16">
        <v>99.053347720000005</v>
      </c>
      <c r="U154" s="16">
        <v>97.751700830000004</v>
      </c>
      <c r="V154" s="16">
        <v>96.252834719999996</v>
      </c>
      <c r="W154" s="16">
        <v>103.9345235</v>
      </c>
    </row>
    <row r="155" spans="1:23" x14ac:dyDescent="0.25">
      <c r="A155">
        <v>156</v>
      </c>
      <c r="B155" s="30" t="s">
        <v>205</v>
      </c>
      <c r="C155" s="30" t="s">
        <v>613</v>
      </c>
      <c r="D155" s="30" t="s">
        <v>23</v>
      </c>
      <c r="E155" s="30" t="s">
        <v>25</v>
      </c>
      <c r="F155" s="30" t="s">
        <v>49</v>
      </c>
      <c r="G155" s="30" t="s">
        <v>620</v>
      </c>
      <c r="H155" s="16">
        <v>98.651020500000001</v>
      </c>
      <c r="I155" s="16">
        <v>97.976530749999995</v>
      </c>
      <c r="J155" s="16">
        <v>96.627551249999996</v>
      </c>
      <c r="K155" s="16">
        <v>95.953061500000004</v>
      </c>
      <c r="L155" s="16">
        <v>93.255102500000007</v>
      </c>
      <c r="M155" s="16">
        <v>100.96355680000001</v>
      </c>
      <c r="N155" s="16">
        <v>94.604082000000005</v>
      </c>
      <c r="O155" s="16">
        <v>95.953061500000004</v>
      </c>
      <c r="P155" s="16">
        <v>101.6862244</v>
      </c>
      <c r="Q155" s="16">
        <v>96.627551249999996</v>
      </c>
      <c r="R155" s="16">
        <v>94.435459559999998</v>
      </c>
      <c r="S155" s="16">
        <v>97.547309999999996</v>
      </c>
      <c r="T155" s="16">
        <v>96.213390880000006</v>
      </c>
      <c r="U155" s="16">
        <v>96.627551249999996</v>
      </c>
      <c r="V155" s="16">
        <v>97.002267779999997</v>
      </c>
      <c r="W155" s="16">
        <v>98.875850420000006</v>
      </c>
    </row>
    <row r="156" spans="1:23" x14ac:dyDescent="0.25">
      <c r="A156">
        <v>157</v>
      </c>
      <c r="B156" s="30" t="s">
        <v>205</v>
      </c>
      <c r="C156" s="30" t="s">
        <v>30</v>
      </c>
      <c r="D156" s="30" t="s">
        <v>23</v>
      </c>
      <c r="E156" s="30" t="s">
        <v>31</v>
      </c>
      <c r="F156" s="30" t="s">
        <v>20</v>
      </c>
      <c r="G156" s="30" t="s">
        <v>412</v>
      </c>
      <c r="H156" s="16">
        <v>103.3724488</v>
      </c>
      <c r="I156" s="16">
        <v>104.7214283</v>
      </c>
      <c r="J156" s="16">
        <v>115.73809420000001</v>
      </c>
      <c r="K156" s="16">
        <v>106.74489749999999</v>
      </c>
      <c r="L156" s="16">
        <v>100</v>
      </c>
      <c r="M156" s="16">
        <v>96.145772859999994</v>
      </c>
      <c r="N156" s="16">
        <v>95.953061500000004</v>
      </c>
      <c r="O156" s="16">
        <v>94.604082000000005</v>
      </c>
      <c r="P156" s="16">
        <v>94.941326880000005</v>
      </c>
      <c r="Q156" s="16">
        <v>100</v>
      </c>
      <c r="R156" s="16">
        <v>101.5176019</v>
      </c>
      <c r="S156" s="16">
        <v>104.2922075</v>
      </c>
      <c r="T156" s="16">
        <v>106.626566</v>
      </c>
      <c r="U156" s="16">
        <v>115.73809420000001</v>
      </c>
      <c r="V156" s="16">
        <v>94.753968610000001</v>
      </c>
      <c r="W156" s="16">
        <v>95.503401670000002</v>
      </c>
    </row>
    <row r="157" spans="1:23" x14ac:dyDescent="0.25">
      <c r="A157">
        <v>158</v>
      </c>
      <c r="B157" s="30" t="s">
        <v>215</v>
      </c>
      <c r="C157" s="30" t="s">
        <v>30</v>
      </c>
      <c r="D157" s="30" t="s">
        <v>24</v>
      </c>
      <c r="E157" s="30" t="s">
        <v>31</v>
      </c>
      <c r="F157" s="30" t="s">
        <v>20</v>
      </c>
      <c r="G157" s="30" t="s">
        <v>412</v>
      </c>
      <c r="H157" s="16">
        <v>104.0469385</v>
      </c>
      <c r="I157" s="16">
        <v>106.74489749999999</v>
      </c>
      <c r="J157" s="16">
        <v>119.1105429</v>
      </c>
      <c r="K157" s="16">
        <v>110.791836</v>
      </c>
      <c r="L157" s="16">
        <v>100</v>
      </c>
      <c r="M157" s="16">
        <v>97.109329639999999</v>
      </c>
      <c r="N157" s="16">
        <v>97.302041000000003</v>
      </c>
      <c r="O157" s="16">
        <v>95.953061500000004</v>
      </c>
      <c r="P157" s="16">
        <v>96.627551249999996</v>
      </c>
      <c r="Q157" s="16">
        <v>100</v>
      </c>
      <c r="R157" s="16">
        <v>103.87831610000001</v>
      </c>
      <c r="S157" s="16">
        <v>104.90537999999999</v>
      </c>
      <c r="T157" s="16">
        <v>109.46652280000001</v>
      </c>
      <c r="U157" s="16">
        <v>119.1105429</v>
      </c>
      <c r="V157" s="16">
        <v>96.252834719999996</v>
      </c>
      <c r="W157" s="16">
        <v>96.627551249999996</v>
      </c>
    </row>
    <row r="158" spans="1:23" x14ac:dyDescent="0.25">
      <c r="A158">
        <v>159</v>
      </c>
      <c r="B158" s="30" t="s">
        <v>584</v>
      </c>
      <c r="C158" s="30" t="s">
        <v>30</v>
      </c>
      <c r="D158" s="30" t="s">
        <v>28</v>
      </c>
      <c r="E158" s="30" t="s">
        <v>31</v>
      </c>
      <c r="F158" s="30" t="s">
        <v>20</v>
      </c>
      <c r="G158" s="30" t="s">
        <v>412</v>
      </c>
      <c r="H158" s="16">
        <v>105.39591799999999</v>
      </c>
      <c r="I158" s="16">
        <v>104.7214283</v>
      </c>
      <c r="J158" s="16">
        <v>122.4829917</v>
      </c>
      <c r="K158" s="16">
        <v>106.74489749999999</v>
      </c>
      <c r="L158" s="16">
        <v>100</v>
      </c>
      <c r="M158" s="16">
        <v>100</v>
      </c>
      <c r="N158" s="16">
        <v>94.604082000000005</v>
      </c>
      <c r="O158" s="16">
        <v>100</v>
      </c>
      <c r="P158" s="16">
        <v>93.255102500000007</v>
      </c>
      <c r="Q158" s="16">
        <v>100</v>
      </c>
      <c r="R158" s="16">
        <v>104.0469385</v>
      </c>
      <c r="S158" s="16">
        <v>106.131725</v>
      </c>
      <c r="T158" s="16">
        <v>106.626566</v>
      </c>
      <c r="U158" s="16">
        <v>122.4829917</v>
      </c>
      <c r="V158" s="16">
        <v>93.255102500000007</v>
      </c>
      <c r="W158" s="16">
        <v>100</v>
      </c>
    </row>
    <row r="159" spans="1:23" x14ac:dyDescent="0.25">
      <c r="A159">
        <v>160</v>
      </c>
      <c r="B159" s="30" t="s">
        <v>207</v>
      </c>
      <c r="C159" s="30" t="s">
        <v>30</v>
      </c>
      <c r="D159" s="30" t="s">
        <v>23</v>
      </c>
      <c r="E159" s="30" t="s">
        <v>31</v>
      </c>
      <c r="F159" s="30" t="s">
        <v>20</v>
      </c>
      <c r="G159" s="30" t="s">
        <v>412</v>
      </c>
      <c r="H159" s="16">
        <v>106.0704078</v>
      </c>
      <c r="I159" s="16">
        <v>104.7214283</v>
      </c>
      <c r="J159" s="16">
        <v>117.9863933</v>
      </c>
      <c r="K159" s="16">
        <v>106.74489749999999</v>
      </c>
      <c r="L159" s="16">
        <v>100</v>
      </c>
      <c r="M159" s="16">
        <v>99.036443210000002</v>
      </c>
      <c r="N159" s="16">
        <v>97.302041000000003</v>
      </c>
      <c r="O159" s="16">
        <v>98.651020500000001</v>
      </c>
      <c r="P159" s="16">
        <v>96.627551249999996</v>
      </c>
      <c r="Q159" s="16">
        <v>100</v>
      </c>
      <c r="R159" s="16">
        <v>103.87831610000001</v>
      </c>
      <c r="S159" s="16">
        <v>106.74489749999999</v>
      </c>
      <c r="T159" s="16">
        <v>106.626566</v>
      </c>
      <c r="U159" s="16">
        <v>117.9863933</v>
      </c>
      <c r="V159" s="16">
        <v>96.252834719999996</v>
      </c>
      <c r="W159" s="16">
        <v>98.875850420000006</v>
      </c>
    </row>
    <row r="160" spans="1:23" x14ac:dyDescent="0.25">
      <c r="A160">
        <v>161</v>
      </c>
      <c r="B160" s="30" t="s">
        <v>645</v>
      </c>
      <c r="C160" s="30" t="s">
        <v>30</v>
      </c>
      <c r="D160" s="30" t="s">
        <v>24</v>
      </c>
      <c r="E160" s="30" t="s">
        <v>31</v>
      </c>
      <c r="F160" s="30" t="s">
        <v>20</v>
      </c>
      <c r="G160" s="30" t="s">
        <v>412</v>
      </c>
      <c r="H160" s="16">
        <v>104.7214283</v>
      </c>
      <c r="I160" s="16">
        <v>108.7683668</v>
      </c>
      <c r="J160" s="16">
        <v>121.3588421</v>
      </c>
      <c r="K160" s="16">
        <v>113.489795</v>
      </c>
      <c r="L160" s="16">
        <v>100</v>
      </c>
      <c r="M160" s="16">
        <v>97.109329639999999</v>
      </c>
      <c r="N160" s="16">
        <v>98.651020500000001</v>
      </c>
      <c r="O160" s="16">
        <v>95.953061500000004</v>
      </c>
      <c r="P160" s="16">
        <v>98.313775629999995</v>
      </c>
      <c r="Q160" s="16">
        <v>100</v>
      </c>
      <c r="R160" s="16">
        <v>105.5645404</v>
      </c>
      <c r="S160" s="16">
        <v>105.5185525</v>
      </c>
      <c r="T160" s="16">
        <v>111.83315349999999</v>
      </c>
      <c r="U160" s="16">
        <v>121.3588421</v>
      </c>
      <c r="V160" s="16">
        <v>97.751700830000004</v>
      </c>
      <c r="W160" s="16">
        <v>96.627551249999996</v>
      </c>
    </row>
    <row r="161" spans="1:23" x14ac:dyDescent="0.25">
      <c r="A161">
        <v>162</v>
      </c>
      <c r="B161" s="30" t="s">
        <v>704</v>
      </c>
      <c r="C161" s="30" t="s">
        <v>30</v>
      </c>
      <c r="D161" s="30" t="s">
        <v>28</v>
      </c>
      <c r="E161" s="30" t="s">
        <v>31</v>
      </c>
      <c r="F161" s="30" t="s">
        <v>20</v>
      </c>
      <c r="G161" s="30" t="s">
        <v>412</v>
      </c>
      <c r="H161" s="16">
        <v>104.7214283</v>
      </c>
      <c r="I161" s="16">
        <v>106.74489749999999</v>
      </c>
      <c r="J161" s="16">
        <v>122.4829917</v>
      </c>
      <c r="K161" s="16">
        <v>110.791836</v>
      </c>
      <c r="L161" s="16">
        <v>100</v>
      </c>
      <c r="M161" s="16">
        <v>99.036443210000002</v>
      </c>
      <c r="N161" s="16">
        <v>100</v>
      </c>
      <c r="O161" s="16">
        <v>98.651020500000001</v>
      </c>
      <c r="P161" s="16">
        <v>98.313775629999995</v>
      </c>
      <c r="Q161" s="16">
        <v>100</v>
      </c>
      <c r="R161" s="16">
        <v>105.7331629</v>
      </c>
      <c r="S161" s="16">
        <v>105.5185525</v>
      </c>
      <c r="T161" s="16">
        <v>109.46652280000001</v>
      </c>
      <c r="U161" s="16">
        <v>122.4829917</v>
      </c>
      <c r="V161" s="16">
        <v>98.501133890000006</v>
      </c>
      <c r="W161" s="16">
        <v>98.875850420000006</v>
      </c>
    </row>
    <row r="162" spans="1:23" x14ac:dyDescent="0.25">
      <c r="A162">
        <v>163</v>
      </c>
      <c r="B162" s="30" t="s">
        <v>870</v>
      </c>
      <c r="C162" s="30" t="s">
        <v>30</v>
      </c>
      <c r="D162" s="30" t="s">
        <v>23</v>
      </c>
      <c r="E162" s="30" t="s">
        <v>31</v>
      </c>
      <c r="F162" s="30" t="s">
        <v>20</v>
      </c>
      <c r="G162" s="30" t="s">
        <v>412</v>
      </c>
      <c r="H162" s="16">
        <v>106.0704078</v>
      </c>
      <c r="I162" s="16">
        <v>106.74489749999999</v>
      </c>
      <c r="J162" s="16">
        <v>120.23469249999999</v>
      </c>
      <c r="K162" s="16">
        <v>112.1408155</v>
      </c>
      <c r="L162" s="16">
        <v>100</v>
      </c>
      <c r="M162" s="16">
        <v>97.109329639999999</v>
      </c>
      <c r="N162" s="16">
        <v>101.3489795</v>
      </c>
      <c r="O162" s="16">
        <v>98.651020500000001</v>
      </c>
      <c r="P162" s="16">
        <v>100</v>
      </c>
      <c r="Q162" s="16">
        <v>100</v>
      </c>
      <c r="R162" s="16">
        <v>105.9017853</v>
      </c>
      <c r="S162" s="16">
        <v>106.74489749999999</v>
      </c>
      <c r="T162" s="16">
        <v>109.9398489</v>
      </c>
      <c r="U162" s="16">
        <v>120.23469249999999</v>
      </c>
      <c r="V162" s="16">
        <v>100</v>
      </c>
      <c r="W162" s="16">
        <v>97.751700830000004</v>
      </c>
    </row>
    <row r="163" spans="1:23" x14ac:dyDescent="0.25">
      <c r="A163">
        <v>164</v>
      </c>
      <c r="B163" s="30" t="s">
        <v>961</v>
      </c>
      <c r="C163" s="30" t="s">
        <v>30</v>
      </c>
      <c r="D163" s="30" t="s">
        <v>24</v>
      </c>
      <c r="E163" s="30" t="s">
        <v>31</v>
      </c>
      <c r="F163" s="30" t="s">
        <v>20</v>
      </c>
      <c r="G163" s="30" t="s">
        <v>412</v>
      </c>
      <c r="H163" s="16">
        <v>105.39591799999999</v>
      </c>
      <c r="I163" s="16">
        <v>110.11734629999999</v>
      </c>
      <c r="J163" s="16">
        <v>123.60714129999999</v>
      </c>
      <c r="K163" s="16">
        <v>114.8387745</v>
      </c>
      <c r="L163" s="16">
        <v>100</v>
      </c>
      <c r="M163" s="16">
        <v>98.072886429999997</v>
      </c>
      <c r="N163" s="16">
        <v>100</v>
      </c>
      <c r="O163" s="16">
        <v>97.302041000000003</v>
      </c>
      <c r="P163" s="16">
        <v>100</v>
      </c>
      <c r="Q163" s="16">
        <v>100</v>
      </c>
      <c r="R163" s="16">
        <v>107.2507648</v>
      </c>
      <c r="S163" s="16">
        <v>106.131725</v>
      </c>
      <c r="T163" s="16">
        <v>113.2531319</v>
      </c>
      <c r="U163" s="16">
        <v>123.60714129999999</v>
      </c>
      <c r="V163" s="16">
        <v>99.250566939999999</v>
      </c>
      <c r="W163" s="16">
        <v>97.751700830000004</v>
      </c>
    </row>
    <row r="164" spans="1:23" x14ac:dyDescent="0.25">
      <c r="A164">
        <v>165</v>
      </c>
      <c r="B164" s="30" t="s">
        <v>1445</v>
      </c>
      <c r="C164" s="30" t="s">
        <v>30</v>
      </c>
      <c r="D164" s="30" t="s">
        <v>28</v>
      </c>
      <c r="E164" s="30" t="s">
        <v>31</v>
      </c>
      <c r="F164" s="30" t="s">
        <v>20</v>
      </c>
      <c r="G164" s="30" t="s">
        <v>412</v>
      </c>
      <c r="H164" s="16">
        <v>105.39591799999999</v>
      </c>
      <c r="I164" s="16">
        <v>110.791836</v>
      </c>
      <c r="J164" s="16">
        <v>122.4829917</v>
      </c>
      <c r="K164" s="16">
        <v>114.8387745</v>
      </c>
      <c r="L164" s="16">
        <v>100</v>
      </c>
      <c r="M164" s="16">
        <v>98.072886429999997</v>
      </c>
      <c r="N164" s="16">
        <v>101.3489795</v>
      </c>
      <c r="O164" s="16">
        <v>97.302041000000003</v>
      </c>
      <c r="P164" s="16">
        <v>101.6862244</v>
      </c>
      <c r="Q164" s="16">
        <v>100</v>
      </c>
      <c r="R164" s="16">
        <v>107.5880097</v>
      </c>
      <c r="S164" s="16">
        <v>106.131725</v>
      </c>
      <c r="T164" s="16">
        <v>113.7264581</v>
      </c>
      <c r="U164" s="16">
        <v>122.4829917</v>
      </c>
      <c r="V164" s="16">
        <v>100.7494331</v>
      </c>
      <c r="W164" s="16">
        <v>97.751700830000004</v>
      </c>
    </row>
    <row r="165" spans="1:23" x14ac:dyDescent="0.25">
      <c r="A165">
        <v>166</v>
      </c>
      <c r="B165" s="30" t="s">
        <v>1557</v>
      </c>
      <c r="C165" s="30" t="s">
        <v>30</v>
      </c>
      <c r="D165" s="30" t="s">
        <v>23</v>
      </c>
      <c r="E165" s="30" t="s">
        <v>31</v>
      </c>
      <c r="F165" s="30" t="s">
        <v>20</v>
      </c>
      <c r="G165" s="30" t="s">
        <v>412</v>
      </c>
      <c r="H165" s="16">
        <v>106.0704078</v>
      </c>
      <c r="I165" s="16">
        <v>110.791836</v>
      </c>
      <c r="J165" s="16">
        <v>125.85544040000001</v>
      </c>
      <c r="K165" s="16">
        <v>117.5367335</v>
      </c>
      <c r="L165" s="16">
        <v>100</v>
      </c>
      <c r="M165" s="16">
        <v>99.036443210000002</v>
      </c>
      <c r="N165" s="16">
        <v>101.3489795</v>
      </c>
      <c r="O165" s="16">
        <v>98.651020500000001</v>
      </c>
      <c r="P165" s="16">
        <v>101.6862244</v>
      </c>
      <c r="Q165" s="16">
        <v>100</v>
      </c>
      <c r="R165" s="16">
        <v>108.9369892</v>
      </c>
      <c r="S165" s="16">
        <v>106.74489749999999</v>
      </c>
      <c r="T165" s="16">
        <v>114.6731104</v>
      </c>
      <c r="U165" s="16">
        <v>125.85544040000001</v>
      </c>
      <c r="V165" s="16">
        <v>100.7494331</v>
      </c>
      <c r="W165" s="16">
        <v>98.875850420000006</v>
      </c>
    </row>
    <row r="166" spans="1:23" x14ac:dyDescent="0.25">
      <c r="A166">
        <v>167</v>
      </c>
      <c r="B166" s="30" t="s">
        <v>205</v>
      </c>
      <c r="C166" s="30" t="s">
        <v>32</v>
      </c>
      <c r="D166" s="30" t="s">
        <v>28</v>
      </c>
      <c r="E166" s="30" t="s">
        <v>25</v>
      </c>
      <c r="F166" s="30" t="s">
        <v>20</v>
      </c>
      <c r="G166" s="30" t="s">
        <v>413</v>
      </c>
      <c r="H166" s="16">
        <v>102.0234693</v>
      </c>
      <c r="I166" s="16">
        <v>100.6744898</v>
      </c>
      <c r="J166" s="16">
        <v>98.875850420000006</v>
      </c>
      <c r="K166" s="16">
        <v>100</v>
      </c>
      <c r="L166" s="16">
        <v>100</v>
      </c>
      <c r="M166" s="16">
        <v>99.036443210000002</v>
      </c>
      <c r="N166" s="16">
        <v>95.953061500000004</v>
      </c>
      <c r="O166" s="16">
        <v>95.953061500000004</v>
      </c>
      <c r="P166" s="16">
        <v>96.627551249999996</v>
      </c>
      <c r="Q166" s="16">
        <v>100</v>
      </c>
      <c r="R166" s="16">
        <v>97.639285880000003</v>
      </c>
      <c r="S166" s="16">
        <v>103.06586249999999</v>
      </c>
      <c r="T166" s="16">
        <v>101.41997840000001</v>
      </c>
      <c r="U166" s="16">
        <v>98.875850420000006</v>
      </c>
      <c r="V166" s="16">
        <v>95.503401670000002</v>
      </c>
      <c r="W166" s="16">
        <v>97.751700830000004</v>
      </c>
    </row>
    <row r="167" spans="1:23" x14ac:dyDescent="0.25">
      <c r="A167">
        <v>168</v>
      </c>
      <c r="B167" s="30" t="s">
        <v>215</v>
      </c>
      <c r="C167" s="30" t="s">
        <v>32</v>
      </c>
      <c r="D167" s="30" t="s">
        <v>23</v>
      </c>
      <c r="E167" s="30" t="s">
        <v>25</v>
      </c>
      <c r="F167" s="30" t="s">
        <v>20</v>
      </c>
      <c r="G167" s="30" t="s">
        <v>413</v>
      </c>
      <c r="H167" s="16">
        <v>104.0469385</v>
      </c>
      <c r="I167" s="16">
        <v>102.697959</v>
      </c>
      <c r="J167" s="16">
        <v>100</v>
      </c>
      <c r="K167" s="16">
        <v>101.3489795</v>
      </c>
      <c r="L167" s="16">
        <v>100</v>
      </c>
      <c r="M167" s="16">
        <v>100</v>
      </c>
      <c r="N167" s="16">
        <v>97.302041000000003</v>
      </c>
      <c r="O167" s="16">
        <v>100</v>
      </c>
      <c r="P167" s="16">
        <v>98.313775629999995</v>
      </c>
      <c r="Q167" s="16">
        <v>100</v>
      </c>
      <c r="R167" s="16">
        <v>100</v>
      </c>
      <c r="S167" s="16">
        <v>104.90537999999999</v>
      </c>
      <c r="T167" s="16">
        <v>103.313283</v>
      </c>
      <c r="U167" s="16">
        <v>100</v>
      </c>
      <c r="V167" s="16">
        <v>97.002267779999997</v>
      </c>
      <c r="W167" s="16">
        <v>100</v>
      </c>
    </row>
    <row r="168" spans="1:23" x14ac:dyDescent="0.25">
      <c r="A168">
        <v>169</v>
      </c>
      <c r="B168" s="30" t="s">
        <v>207</v>
      </c>
      <c r="C168" s="30" t="s">
        <v>32</v>
      </c>
      <c r="D168" s="30" t="s">
        <v>24</v>
      </c>
      <c r="E168" s="30" t="s">
        <v>25</v>
      </c>
      <c r="F168" s="30" t="s">
        <v>20</v>
      </c>
      <c r="G168" s="30" t="s">
        <v>413</v>
      </c>
      <c r="H168" s="16">
        <v>103.3724488</v>
      </c>
      <c r="I168" s="16">
        <v>104.0469385</v>
      </c>
      <c r="J168" s="16">
        <v>98.875850420000006</v>
      </c>
      <c r="K168" s="16">
        <v>104.0469385</v>
      </c>
      <c r="L168" s="16">
        <v>100</v>
      </c>
      <c r="M168" s="16">
        <v>98.072886429999997</v>
      </c>
      <c r="N168" s="16">
        <v>98.651020500000001</v>
      </c>
      <c r="O168" s="16">
        <v>97.302041000000003</v>
      </c>
      <c r="P168" s="16">
        <v>100</v>
      </c>
      <c r="Q168" s="16">
        <v>100</v>
      </c>
      <c r="R168" s="16">
        <v>100</v>
      </c>
      <c r="S168" s="16">
        <v>104.2922075</v>
      </c>
      <c r="T168" s="16">
        <v>105.2065875</v>
      </c>
      <c r="U168" s="16">
        <v>98.875850420000006</v>
      </c>
      <c r="V168" s="16">
        <v>98.501133890000006</v>
      </c>
      <c r="W168" s="16">
        <v>97.751700830000004</v>
      </c>
    </row>
    <row r="169" spans="1:23" x14ac:dyDescent="0.25">
      <c r="A169">
        <v>170</v>
      </c>
      <c r="B169" s="30" t="s">
        <v>626</v>
      </c>
      <c r="C169" s="30" t="s">
        <v>32</v>
      </c>
      <c r="D169" s="30" t="s">
        <v>28</v>
      </c>
      <c r="E169" s="30" t="s">
        <v>25</v>
      </c>
      <c r="F169" s="30" t="s">
        <v>20</v>
      </c>
      <c r="G169" s="30" t="s">
        <v>413</v>
      </c>
      <c r="H169" s="16">
        <v>103.3724488</v>
      </c>
      <c r="I169" s="16">
        <v>101.3489795</v>
      </c>
      <c r="J169" s="16">
        <v>98.875850420000006</v>
      </c>
      <c r="K169" s="16">
        <v>100</v>
      </c>
      <c r="L169" s="16">
        <v>100</v>
      </c>
      <c r="M169" s="16">
        <v>101.9271136</v>
      </c>
      <c r="N169" s="16">
        <v>100</v>
      </c>
      <c r="O169" s="16">
        <v>101.3489795</v>
      </c>
      <c r="P169" s="16">
        <v>100</v>
      </c>
      <c r="Q169" s="16">
        <v>100</v>
      </c>
      <c r="R169" s="16">
        <v>100.1686224</v>
      </c>
      <c r="S169" s="16">
        <v>104.2922075</v>
      </c>
      <c r="T169" s="16">
        <v>101.89330459999999</v>
      </c>
      <c r="U169" s="16">
        <v>98.875850420000006</v>
      </c>
      <c r="V169" s="16">
        <v>99.250566939999999</v>
      </c>
      <c r="W169" s="16">
        <v>101.6862244</v>
      </c>
    </row>
    <row r="170" spans="1:23" x14ac:dyDescent="0.25">
      <c r="A170">
        <v>171</v>
      </c>
      <c r="B170" s="30" t="s">
        <v>704</v>
      </c>
      <c r="C170" s="30" t="s">
        <v>32</v>
      </c>
      <c r="D170" s="30" t="s">
        <v>23</v>
      </c>
      <c r="E170" s="30" t="s">
        <v>25</v>
      </c>
      <c r="F170" s="30" t="s">
        <v>20</v>
      </c>
      <c r="G170" s="30" t="s">
        <v>413</v>
      </c>
      <c r="H170" s="16">
        <v>105.39591799999999</v>
      </c>
      <c r="I170" s="16">
        <v>101.3489795</v>
      </c>
      <c r="J170" s="16">
        <v>97.751700830000004</v>
      </c>
      <c r="K170" s="16">
        <v>98.651020500000001</v>
      </c>
      <c r="L170" s="16">
        <v>100</v>
      </c>
      <c r="M170" s="16">
        <v>101.9271136</v>
      </c>
      <c r="N170" s="16">
        <v>97.302041000000003</v>
      </c>
      <c r="O170" s="16">
        <v>101.3489795</v>
      </c>
      <c r="P170" s="16">
        <v>100</v>
      </c>
      <c r="Q170" s="16">
        <v>100</v>
      </c>
      <c r="R170" s="16">
        <v>100</v>
      </c>
      <c r="S170" s="16">
        <v>106.131725</v>
      </c>
      <c r="T170" s="16">
        <v>101.41997840000001</v>
      </c>
      <c r="U170" s="16">
        <v>97.751700830000004</v>
      </c>
      <c r="V170" s="16">
        <v>97.751700830000004</v>
      </c>
      <c r="W170" s="16">
        <v>101.6862244</v>
      </c>
    </row>
    <row r="171" spans="1:23" x14ac:dyDescent="0.25">
      <c r="A171">
        <v>172</v>
      </c>
      <c r="B171" s="30" t="s">
        <v>821</v>
      </c>
      <c r="C171" s="30" t="s">
        <v>32</v>
      </c>
      <c r="D171" s="30" t="s">
        <v>24</v>
      </c>
      <c r="E171" s="30" t="s">
        <v>25</v>
      </c>
      <c r="F171" s="30" t="s">
        <v>20</v>
      </c>
      <c r="G171" s="30" t="s">
        <v>413</v>
      </c>
      <c r="H171" s="16">
        <v>106.0704078</v>
      </c>
      <c r="I171" s="16">
        <v>102.697959</v>
      </c>
      <c r="J171" s="16">
        <v>101.1241496</v>
      </c>
      <c r="K171" s="16">
        <v>101.3489795</v>
      </c>
      <c r="L171" s="16">
        <v>100</v>
      </c>
      <c r="M171" s="16">
        <v>101.9271136</v>
      </c>
      <c r="N171" s="16">
        <v>98.651020500000001</v>
      </c>
      <c r="O171" s="16">
        <v>102.697959</v>
      </c>
      <c r="P171" s="16">
        <v>100</v>
      </c>
      <c r="Q171" s="16">
        <v>100</v>
      </c>
      <c r="R171" s="16">
        <v>101.6862244</v>
      </c>
      <c r="S171" s="16">
        <v>106.74489749999999</v>
      </c>
      <c r="T171" s="16">
        <v>103.313283</v>
      </c>
      <c r="U171" s="16">
        <v>101.1241496</v>
      </c>
      <c r="V171" s="16">
        <v>98.501133890000006</v>
      </c>
      <c r="W171" s="16">
        <v>102.24829920000001</v>
      </c>
    </row>
    <row r="172" spans="1:23" x14ac:dyDescent="0.25">
      <c r="A172">
        <v>173</v>
      </c>
      <c r="B172" s="30" t="s">
        <v>961</v>
      </c>
      <c r="C172" s="30" t="s">
        <v>32</v>
      </c>
      <c r="D172" s="30" t="s">
        <v>28</v>
      </c>
      <c r="E172" s="30" t="s">
        <v>25</v>
      </c>
      <c r="F172" s="30" t="s">
        <v>20</v>
      </c>
      <c r="G172" s="30" t="s">
        <v>413</v>
      </c>
      <c r="H172" s="16">
        <v>104.7214283</v>
      </c>
      <c r="I172" s="16">
        <v>102.697959</v>
      </c>
      <c r="J172" s="16">
        <v>100</v>
      </c>
      <c r="K172" s="16">
        <v>101.3489795</v>
      </c>
      <c r="L172" s="16">
        <v>100</v>
      </c>
      <c r="M172" s="16">
        <v>102.8906704</v>
      </c>
      <c r="N172" s="16">
        <v>100</v>
      </c>
      <c r="O172" s="16">
        <v>104.0469385</v>
      </c>
      <c r="P172" s="16">
        <v>101.6862244</v>
      </c>
      <c r="Q172" s="16">
        <v>100</v>
      </c>
      <c r="R172" s="16">
        <v>101.8548468</v>
      </c>
      <c r="S172" s="16">
        <v>105.5185525</v>
      </c>
      <c r="T172" s="16">
        <v>103.313283</v>
      </c>
      <c r="U172" s="16">
        <v>100</v>
      </c>
      <c r="V172" s="16">
        <v>100</v>
      </c>
      <c r="W172" s="16">
        <v>103.3724488</v>
      </c>
    </row>
    <row r="173" spans="1:23" x14ac:dyDescent="0.25">
      <c r="A173">
        <v>174</v>
      </c>
      <c r="B173" s="30" t="s">
        <v>1219</v>
      </c>
      <c r="C173" s="30" t="s">
        <v>32</v>
      </c>
      <c r="D173" s="30" t="s">
        <v>23</v>
      </c>
      <c r="E173" s="30" t="s">
        <v>25</v>
      </c>
      <c r="F173" s="30" t="s">
        <v>20</v>
      </c>
      <c r="G173" s="30" t="s">
        <v>413</v>
      </c>
      <c r="H173" s="16">
        <v>107.4193873</v>
      </c>
      <c r="I173" s="16">
        <v>103.3724488</v>
      </c>
      <c r="J173" s="16">
        <v>102.24829920000001</v>
      </c>
      <c r="K173" s="16">
        <v>102.697959</v>
      </c>
      <c r="L173" s="16">
        <v>100</v>
      </c>
      <c r="M173" s="16">
        <v>102.8906704</v>
      </c>
      <c r="N173" s="16">
        <v>100</v>
      </c>
      <c r="O173" s="16">
        <v>105.39591799999999</v>
      </c>
      <c r="P173" s="16">
        <v>101.6862244</v>
      </c>
      <c r="Q173" s="16">
        <v>100</v>
      </c>
      <c r="R173" s="16">
        <v>103.3724488</v>
      </c>
      <c r="S173" s="16">
        <v>107.9712425</v>
      </c>
      <c r="T173" s="16">
        <v>104.2599353</v>
      </c>
      <c r="U173" s="16">
        <v>102.24829920000001</v>
      </c>
      <c r="V173" s="16">
        <v>100</v>
      </c>
      <c r="W173" s="16">
        <v>103.9345235</v>
      </c>
    </row>
    <row r="174" spans="1:23" x14ac:dyDescent="0.25">
      <c r="A174">
        <v>175</v>
      </c>
      <c r="B174" s="30" t="s">
        <v>205</v>
      </c>
      <c r="C174" s="30" t="s">
        <v>33</v>
      </c>
      <c r="D174" s="30" t="s">
        <v>24</v>
      </c>
      <c r="E174" s="30" t="s">
        <v>26</v>
      </c>
      <c r="F174" s="30" t="s">
        <v>20</v>
      </c>
      <c r="G174" s="30" t="s">
        <v>414</v>
      </c>
      <c r="H174" s="16">
        <v>97.302041000000003</v>
      </c>
      <c r="I174" s="16">
        <v>95.278571749999998</v>
      </c>
      <c r="J174" s="16">
        <v>96.627551249999996</v>
      </c>
      <c r="K174" s="16">
        <v>91.906122999999994</v>
      </c>
      <c r="L174" s="16">
        <v>93.255102500000007</v>
      </c>
      <c r="M174" s="16">
        <v>101.9271136</v>
      </c>
      <c r="N174" s="16">
        <v>95.953061500000004</v>
      </c>
      <c r="O174" s="16">
        <v>94.604082000000005</v>
      </c>
      <c r="P174" s="16">
        <v>94.941326880000005</v>
      </c>
      <c r="Q174" s="16">
        <v>96.627551249999996</v>
      </c>
      <c r="R174" s="16">
        <v>92.411990309999993</v>
      </c>
      <c r="S174" s="16">
        <v>96.320965000000001</v>
      </c>
      <c r="T174" s="16">
        <v>92.900107890000001</v>
      </c>
      <c r="U174" s="16">
        <v>96.627551249999996</v>
      </c>
      <c r="V174" s="16">
        <v>94.753968610000001</v>
      </c>
      <c r="W174" s="16">
        <v>98.875850420000006</v>
      </c>
    </row>
    <row r="175" spans="1:23" x14ac:dyDescent="0.25">
      <c r="A175">
        <v>176</v>
      </c>
      <c r="B175" s="30" t="s">
        <v>594</v>
      </c>
      <c r="C175" s="30" t="s">
        <v>33</v>
      </c>
      <c r="D175" s="30" t="s">
        <v>28</v>
      </c>
      <c r="E175" s="30" t="s">
        <v>26</v>
      </c>
      <c r="F175" s="30" t="s">
        <v>20</v>
      </c>
      <c r="G175" s="30" t="s">
        <v>414</v>
      </c>
      <c r="H175" s="16">
        <v>99.325510249999994</v>
      </c>
      <c r="I175" s="16">
        <v>95.953061500000004</v>
      </c>
      <c r="J175" s="16">
        <v>97.751700830000004</v>
      </c>
      <c r="K175" s="16">
        <v>93.255102500000007</v>
      </c>
      <c r="L175" s="16">
        <v>93.255102500000007</v>
      </c>
      <c r="M175" s="16">
        <v>104.81778389999999</v>
      </c>
      <c r="N175" s="16">
        <v>97.302041000000003</v>
      </c>
      <c r="O175" s="16">
        <v>98.651020500000001</v>
      </c>
      <c r="P175" s="16">
        <v>96.627551249999996</v>
      </c>
      <c r="Q175" s="16">
        <v>96.627551249999996</v>
      </c>
      <c r="R175" s="16">
        <v>94.772704439999998</v>
      </c>
      <c r="S175" s="16">
        <v>98.160482500000001</v>
      </c>
      <c r="T175" s="16">
        <v>93.846760180000004</v>
      </c>
      <c r="U175" s="16">
        <v>97.751700830000004</v>
      </c>
      <c r="V175" s="16">
        <v>96.252834719999996</v>
      </c>
      <c r="W175" s="16">
        <v>102.24829920000001</v>
      </c>
    </row>
    <row r="176" spans="1:23" x14ac:dyDescent="0.25">
      <c r="A176">
        <v>177</v>
      </c>
      <c r="B176" s="30" t="s">
        <v>730</v>
      </c>
      <c r="C176" s="30" t="s">
        <v>33</v>
      </c>
      <c r="D176" s="30" t="s">
        <v>28</v>
      </c>
      <c r="E176" s="30" t="s">
        <v>26</v>
      </c>
      <c r="F176" s="30" t="s">
        <v>20</v>
      </c>
      <c r="G176" s="30" t="s">
        <v>414</v>
      </c>
      <c r="H176" s="16">
        <v>98.651020500000001</v>
      </c>
      <c r="I176" s="16">
        <v>97.976530749999995</v>
      </c>
      <c r="J176" s="16">
        <v>96.627551249999996</v>
      </c>
      <c r="K176" s="16">
        <v>95.953061500000004</v>
      </c>
      <c r="L176" s="16">
        <v>93.255102500000007</v>
      </c>
      <c r="M176" s="16">
        <v>102.8906704</v>
      </c>
      <c r="N176" s="16">
        <v>100</v>
      </c>
      <c r="O176" s="16">
        <v>95.953061500000004</v>
      </c>
      <c r="P176" s="16">
        <v>98.313775629999995</v>
      </c>
      <c r="Q176" s="16">
        <v>96.627551249999996</v>
      </c>
      <c r="R176" s="16">
        <v>95.109949310000005</v>
      </c>
      <c r="S176" s="16">
        <v>97.547309999999996</v>
      </c>
      <c r="T176" s="16">
        <v>96.213390880000006</v>
      </c>
      <c r="U176" s="16">
        <v>96.627551249999996</v>
      </c>
      <c r="V176" s="16">
        <v>98.501133890000006</v>
      </c>
      <c r="W176" s="16">
        <v>100</v>
      </c>
    </row>
    <row r="177" spans="1:23" x14ac:dyDescent="0.25">
      <c r="A177">
        <v>178</v>
      </c>
      <c r="B177" s="30" t="s">
        <v>910</v>
      </c>
      <c r="C177" s="30" t="s">
        <v>33</v>
      </c>
      <c r="D177" s="30" t="s">
        <v>24</v>
      </c>
      <c r="E177" s="30" t="s">
        <v>26</v>
      </c>
      <c r="F177" s="30" t="s">
        <v>20</v>
      </c>
      <c r="G177" s="30" t="s">
        <v>414</v>
      </c>
      <c r="H177" s="16">
        <v>100.6744898</v>
      </c>
      <c r="I177" s="16">
        <v>94.604082000000005</v>
      </c>
      <c r="J177" s="16">
        <v>97.751700830000004</v>
      </c>
      <c r="K177" s="16">
        <v>90.557143499999995</v>
      </c>
      <c r="L177" s="16">
        <v>93.255102500000007</v>
      </c>
      <c r="M177" s="16">
        <v>107.7084543</v>
      </c>
      <c r="N177" s="16">
        <v>95.953061500000004</v>
      </c>
      <c r="O177" s="16">
        <v>102.697959</v>
      </c>
      <c r="P177" s="16">
        <v>96.627551249999996</v>
      </c>
      <c r="Q177" s="16">
        <v>96.627551249999996</v>
      </c>
      <c r="R177" s="16">
        <v>95.278571749999998</v>
      </c>
      <c r="S177" s="16">
        <v>99.386827499999995</v>
      </c>
      <c r="T177" s="16">
        <v>91.953455610000006</v>
      </c>
      <c r="U177" s="16">
        <v>97.751700830000004</v>
      </c>
      <c r="V177" s="16">
        <v>95.503401670000002</v>
      </c>
      <c r="W177" s="16">
        <v>105.6207479</v>
      </c>
    </row>
    <row r="178" spans="1:23" x14ac:dyDescent="0.25">
      <c r="A178">
        <v>179</v>
      </c>
      <c r="B178" s="30" t="s">
        <v>205</v>
      </c>
      <c r="C178" s="30" t="s">
        <v>34</v>
      </c>
      <c r="D178" s="30" t="s">
        <v>28</v>
      </c>
      <c r="E178" s="30" t="s">
        <v>25</v>
      </c>
      <c r="F178" s="30" t="s">
        <v>20</v>
      </c>
      <c r="G178" s="30" t="s">
        <v>415</v>
      </c>
      <c r="H178" s="16">
        <v>104.0469385</v>
      </c>
      <c r="I178" s="16">
        <v>103.3724488</v>
      </c>
      <c r="J178" s="16">
        <v>96.627551249999996</v>
      </c>
      <c r="K178" s="16">
        <v>95.953061500000004</v>
      </c>
      <c r="L178" s="16">
        <v>93.255102500000007</v>
      </c>
      <c r="M178" s="16">
        <v>96.145772859999994</v>
      </c>
      <c r="N178" s="16">
        <v>89.208163999999996</v>
      </c>
      <c r="O178" s="16">
        <v>95.953061500000004</v>
      </c>
      <c r="P178" s="16">
        <v>105.05867309999999</v>
      </c>
      <c r="Q178" s="16">
        <v>93.929592249999999</v>
      </c>
      <c r="R178" s="16">
        <v>95.278571749999998</v>
      </c>
      <c r="S178" s="16">
        <v>102.45269</v>
      </c>
      <c r="T178" s="16">
        <v>100</v>
      </c>
      <c r="U178" s="16">
        <v>96.627551249999996</v>
      </c>
      <c r="V178" s="16">
        <v>95.503401670000002</v>
      </c>
      <c r="W178" s="16">
        <v>96.065476459999999</v>
      </c>
    </row>
    <row r="179" spans="1:23" x14ac:dyDescent="0.25">
      <c r="A179">
        <v>180</v>
      </c>
      <c r="B179" s="30" t="s">
        <v>674</v>
      </c>
      <c r="C179" s="30" t="s">
        <v>34</v>
      </c>
      <c r="D179" s="30" t="s">
        <v>23</v>
      </c>
      <c r="E179" s="30" t="s">
        <v>25</v>
      </c>
      <c r="F179" s="30" t="s">
        <v>20</v>
      </c>
      <c r="G179" s="30" t="s">
        <v>415</v>
      </c>
      <c r="H179" s="16">
        <v>106.0704078</v>
      </c>
      <c r="I179" s="16">
        <v>105.39591799999999</v>
      </c>
      <c r="J179" s="16">
        <v>97.751700830000004</v>
      </c>
      <c r="K179" s="16">
        <v>97.302041000000003</v>
      </c>
      <c r="L179" s="16">
        <v>93.255102500000007</v>
      </c>
      <c r="M179" s="16">
        <v>97.109329639999999</v>
      </c>
      <c r="N179" s="16">
        <v>90.557143499999995</v>
      </c>
      <c r="O179" s="16">
        <v>100</v>
      </c>
      <c r="P179" s="16">
        <v>106.74489749999999</v>
      </c>
      <c r="Q179" s="16">
        <v>93.929592249999999</v>
      </c>
      <c r="R179" s="16">
        <v>97.639285880000003</v>
      </c>
      <c r="S179" s="16">
        <v>104.2922075</v>
      </c>
      <c r="T179" s="16">
        <v>101.89330459999999</v>
      </c>
      <c r="U179" s="16">
        <v>97.751700830000004</v>
      </c>
      <c r="V179" s="16">
        <v>97.002267779999997</v>
      </c>
      <c r="W179" s="16">
        <v>98.313775629999995</v>
      </c>
    </row>
    <row r="180" spans="1:23" x14ac:dyDescent="0.25">
      <c r="A180">
        <v>181</v>
      </c>
      <c r="B180" s="30" t="s">
        <v>954</v>
      </c>
      <c r="C180" s="30" t="s">
        <v>34</v>
      </c>
      <c r="D180" s="30" t="s">
        <v>24</v>
      </c>
      <c r="E180" s="30" t="s">
        <v>25</v>
      </c>
      <c r="F180" s="30" t="s">
        <v>20</v>
      </c>
      <c r="G180" s="30" t="s">
        <v>415</v>
      </c>
      <c r="H180" s="16">
        <v>108.09387700000001</v>
      </c>
      <c r="I180" s="16">
        <v>103.3724488</v>
      </c>
      <c r="J180" s="16">
        <v>95.503401670000002</v>
      </c>
      <c r="K180" s="16">
        <v>94.604082000000005</v>
      </c>
      <c r="L180" s="16">
        <v>93.255102500000007</v>
      </c>
      <c r="M180" s="16">
        <v>99.036443210000002</v>
      </c>
      <c r="N180" s="16">
        <v>91.906122999999994</v>
      </c>
      <c r="O180" s="16">
        <v>102.697959</v>
      </c>
      <c r="P180" s="16">
        <v>108.43112189999999</v>
      </c>
      <c r="Q180" s="16">
        <v>93.929592249999999</v>
      </c>
      <c r="R180" s="16">
        <v>97.976530749999995</v>
      </c>
      <c r="S180" s="16">
        <v>106.131725</v>
      </c>
      <c r="T180" s="16">
        <v>99.526673900000006</v>
      </c>
      <c r="U180" s="16">
        <v>95.503401670000002</v>
      </c>
      <c r="V180" s="16">
        <v>98.501133890000006</v>
      </c>
      <c r="W180" s="16">
        <v>100.5620748</v>
      </c>
    </row>
    <row r="181" spans="1:23" x14ac:dyDescent="0.25">
      <c r="A181">
        <v>182</v>
      </c>
      <c r="B181" s="30" t="s">
        <v>205</v>
      </c>
      <c r="C181" s="30" t="s">
        <v>35</v>
      </c>
      <c r="D181" s="30" t="s">
        <v>23</v>
      </c>
      <c r="E181" s="30" t="s">
        <v>25</v>
      </c>
      <c r="F181" s="30" t="s">
        <v>20</v>
      </c>
      <c r="G181" s="30" t="s">
        <v>416</v>
      </c>
      <c r="H181" s="16">
        <v>97.976530749999995</v>
      </c>
      <c r="I181" s="16">
        <v>96.627551249999996</v>
      </c>
      <c r="J181" s="16">
        <v>98.875850420000006</v>
      </c>
      <c r="K181" s="16">
        <v>95.953061500000004</v>
      </c>
      <c r="L181" s="16">
        <v>93.255102500000007</v>
      </c>
      <c r="M181" s="16">
        <v>96.145772859999994</v>
      </c>
      <c r="N181" s="16">
        <v>97.302041000000003</v>
      </c>
      <c r="O181" s="16">
        <v>95.953061500000004</v>
      </c>
      <c r="P181" s="16">
        <v>96.627551249999996</v>
      </c>
      <c r="Q181" s="16">
        <v>96.627551249999996</v>
      </c>
      <c r="R181" s="16">
        <v>93.255102500000007</v>
      </c>
      <c r="S181" s="16">
        <v>96.934137500000006</v>
      </c>
      <c r="T181" s="16">
        <v>95.266738599999996</v>
      </c>
      <c r="U181" s="16">
        <v>98.875850420000006</v>
      </c>
      <c r="V181" s="16">
        <v>96.252834719999996</v>
      </c>
      <c r="W181" s="16">
        <v>96.065476459999999</v>
      </c>
    </row>
    <row r="182" spans="1:23" x14ac:dyDescent="0.25">
      <c r="A182">
        <v>183</v>
      </c>
      <c r="B182" s="30" t="s">
        <v>551</v>
      </c>
      <c r="C182" s="30" t="s">
        <v>35</v>
      </c>
      <c r="D182" s="30" t="s">
        <v>24</v>
      </c>
      <c r="E182" s="30" t="s">
        <v>25</v>
      </c>
      <c r="F182" s="30" t="s">
        <v>20</v>
      </c>
      <c r="G182" s="30" t="s">
        <v>416</v>
      </c>
      <c r="H182" s="16">
        <v>100</v>
      </c>
      <c r="I182" s="16">
        <v>98.651020500000001</v>
      </c>
      <c r="J182" s="16">
        <v>100</v>
      </c>
      <c r="K182" s="16">
        <v>97.302041000000003</v>
      </c>
      <c r="L182" s="16">
        <v>93.255102500000007</v>
      </c>
      <c r="M182" s="16">
        <v>97.109329639999999</v>
      </c>
      <c r="N182" s="16">
        <v>98.651020500000001</v>
      </c>
      <c r="O182" s="16">
        <v>100</v>
      </c>
      <c r="P182" s="16">
        <v>98.313775629999995</v>
      </c>
      <c r="Q182" s="16">
        <v>96.627551249999996</v>
      </c>
      <c r="R182" s="16">
        <v>95.615816629999998</v>
      </c>
      <c r="S182" s="16">
        <v>98.773655000000005</v>
      </c>
      <c r="T182" s="16">
        <v>97.160043160000001</v>
      </c>
      <c r="U182" s="16">
        <v>100</v>
      </c>
      <c r="V182" s="16">
        <v>97.751700830000004</v>
      </c>
      <c r="W182" s="16">
        <v>98.313775629999995</v>
      </c>
    </row>
    <row r="183" spans="1:23" x14ac:dyDescent="0.25">
      <c r="A183">
        <v>184</v>
      </c>
      <c r="B183" s="30" t="s">
        <v>645</v>
      </c>
      <c r="C183" s="30" t="s">
        <v>35</v>
      </c>
      <c r="D183" s="30" t="s">
        <v>28</v>
      </c>
      <c r="E183" s="30" t="s">
        <v>25</v>
      </c>
      <c r="F183" s="30" t="s">
        <v>20</v>
      </c>
      <c r="G183" s="30" t="s">
        <v>416</v>
      </c>
      <c r="H183" s="16">
        <v>99.325510249999994</v>
      </c>
      <c r="I183" s="16">
        <v>97.302041000000003</v>
      </c>
      <c r="J183" s="16">
        <v>98.875850420000006</v>
      </c>
      <c r="K183" s="16">
        <v>95.953061500000004</v>
      </c>
      <c r="L183" s="16">
        <v>93.255102500000007</v>
      </c>
      <c r="M183" s="16">
        <v>100</v>
      </c>
      <c r="N183" s="16">
        <v>101.3489795</v>
      </c>
      <c r="O183" s="16">
        <v>101.3489795</v>
      </c>
      <c r="P183" s="16">
        <v>100</v>
      </c>
      <c r="Q183" s="16">
        <v>96.627551249999996</v>
      </c>
      <c r="R183" s="16">
        <v>95.953061500000004</v>
      </c>
      <c r="S183" s="16">
        <v>98.160482500000001</v>
      </c>
      <c r="T183" s="16">
        <v>95.740064739999994</v>
      </c>
      <c r="U183" s="16">
        <v>98.875850420000006</v>
      </c>
      <c r="V183" s="16">
        <v>100</v>
      </c>
      <c r="W183" s="16">
        <v>100.5620748</v>
      </c>
    </row>
    <row r="184" spans="1:23" x14ac:dyDescent="0.25">
      <c r="A184">
        <v>185</v>
      </c>
      <c r="B184" s="30" t="s">
        <v>730</v>
      </c>
      <c r="C184" s="30" t="s">
        <v>35</v>
      </c>
      <c r="D184" s="30" t="s">
        <v>23</v>
      </c>
      <c r="E184" s="30" t="s">
        <v>25</v>
      </c>
      <c r="F184" s="30" t="s">
        <v>20</v>
      </c>
      <c r="G184" s="30" t="s">
        <v>416</v>
      </c>
      <c r="H184" s="16">
        <v>102.697959</v>
      </c>
      <c r="I184" s="16">
        <v>97.302041000000003</v>
      </c>
      <c r="J184" s="16">
        <v>102.24829920000001</v>
      </c>
      <c r="K184" s="16">
        <v>94.604082000000005</v>
      </c>
      <c r="L184" s="16">
        <v>93.255102500000007</v>
      </c>
      <c r="M184" s="16">
        <v>97.109329639999999</v>
      </c>
      <c r="N184" s="16">
        <v>98.651020500000001</v>
      </c>
      <c r="O184" s="16">
        <v>102.697959</v>
      </c>
      <c r="P184" s="16">
        <v>94.941326880000005</v>
      </c>
      <c r="Q184" s="16">
        <v>96.627551249999996</v>
      </c>
      <c r="R184" s="16">
        <v>95.953061500000004</v>
      </c>
      <c r="S184" s="16">
        <v>101.22634499999999</v>
      </c>
      <c r="T184" s="16">
        <v>95.266738599999996</v>
      </c>
      <c r="U184" s="16">
        <v>102.24829920000001</v>
      </c>
      <c r="V184" s="16">
        <v>96.252834719999996</v>
      </c>
      <c r="W184" s="16">
        <v>99.437925210000003</v>
      </c>
    </row>
    <row r="185" spans="1:23" x14ac:dyDescent="0.25">
      <c r="A185">
        <v>186</v>
      </c>
      <c r="B185" s="30" t="s">
        <v>910</v>
      </c>
      <c r="C185" s="30" t="s">
        <v>35</v>
      </c>
      <c r="D185" s="30" t="s">
        <v>24</v>
      </c>
      <c r="E185" s="30" t="s">
        <v>25</v>
      </c>
      <c r="F185" s="30" t="s">
        <v>20</v>
      </c>
      <c r="G185" s="30" t="s">
        <v>416</v>
      </c>
      <c r="H185" s="16">
        <v>99.325510249999994</v>
      </c>
      <c r="I185" s="16">
        <v>97.302041000000003</v>
      </c>
      <c r="J185" s="16">
        <v>100</v>
      </c>
      <c r="K185" s="16">
        <v>95.953061500000004</v>
      </c>
      <c r="L185" s="16">
        <v>93.255102500000007</v>
      </c>
      <c r="M185" s="16">
        <v>102.8906704</v>
      </c>
      <c r="N185" s="16">
        <v>105.39591799999999</v>
      </c>
      <c r="O185" s="16">
        <v>104.0469385</v>
      </c>
      <c r="P185" s="16">
        <v>103.3724488</v>
      </c>
      <c r="Q185" s="16">
        <v>96.627551249999996</v>
      </c>
      <c r="R185" s="16">
        <v>97.807908310000002</v>
      </c>
      <c r="S185" s="16">
        <v>98.160482500000001</v>
      </c>
      <c r="T185" s="16">
        <v>95.740064739999994</v>
      </c>
      <c r="U185" s="16">
        <v>100</v>
      </c>
      <c r="V185" s="16">
        <v>103.74716530000001</v>
      </c>
      <c r="W185" s="16">
        <v>103.3724488</v>
      </c>
    </row>
    <row r="186" spans="1:23" x14ac:dyDescent="0.25">
      <c r="A186">
        <v>187</v>
      </c>
      <c r="B186" s="30" t="s">
        <v>1386</v>
      </c>
      <c r="C186" s="30" t="s">
        <v>35</v>
      </c>
      <c r="D186" s="30" t="s">
        <v>28</v>
      </c>
      <c r="E186" s="30" t="s">
        <v>25</v>
      </c>
      <c r="F186" s="30" t="s">
        <v>20</v>
      </c>
      <c r="G186" s="30" t="s">
        <v>416</v>
      </c>
      <c r="H186" s="16">
        <v>104.7214283</v>
      </c>
      <c r="I186" s="16">
        <v>97.302041000000003</v>
      </c>
      <c r="J186" s="16">
        <v>103.3724488</v>
      </c>
      <c r="K186" s="16">
        <v>94.604082000000005</v>
      </c>
      <c r="L186" s="16">
        <v>93.255102500000007</v>
      </c>
      <c r="M186" s="16">
        <v>99.036443210000002</v>
      </c>
      <c r="N186" s="16">
        <v>100</v>
      </c>
      <c r="O186" s="16">
        <v>105.39591799999999</v>
      </c>
      <c r="P186" s="16">
        <v>96.627551249999996</v>
      </c>
      <c r="Q186" s="16">
        <v>96.627551249999996</v>
      </c>
      <c r="R186" s="16">
        <v>97.639285880000003</v>
      </c>
      <c r="S186" s="16">
        <v>103.06586249999999</v>
      </c>
      <c r="T186" s="16">
        <v>95.266738599999996</v>
      </c>
      <c r="U186" s="16">
        <v>103.3724488</v>
      </c>
      <c r="V186" s="16">
        <v>97.751700830000004</v>
      </c>
      <c r="W186" s="16">
        <v>101.6862244</v>
      </c>
    </row>
    <row r="187" spans="1:23" x14ac:dyDescent="0.25">
      <c r="A187">
        <v>188</v>
      </c>
      <c r="B187" s="30" t="s">
        <v>205</v>
      </c>
      <c r="C187" s="30" t="s">
        <v>36</v>
      </c>
      <c r="D187" s="30" t="s">
        <v>23</v>
      </c>
      <c r="E187" s="30" t="s">
        <v>21</v>
      </c>
      <c r="F187" s="30" t="s">
        <v>20</v>
      </c>
      <c r="G187" s="30" t="s">
        <v>417</v>
      </c>
      <c r="H187" s="16">
        <v>93.929592249999999</v>
      </c>
      <c r="I187" s="16">
        <v>93.255102500000007</v>
      </c>
      <c r="J187" s="16">
        <v>104.4965983</v>
      </c>
      <c r="K187" s="16">
        <v>98.651020500000001</v>
      </c>
      <c r="L187" s="16">
        <v>100</v>
      </c>
      <c r="M187" s="16">
        <v>92.291545709999994</v>
      </c>
      <c r="N187" s="16">
        <v>108.09387700000001</v>
      </c>
      <c r="O187" s="16">
        <v>100</v>
      </c>
      <c r="P187" s="16">
        <v>106.74489749999999</v>
      </c>
      <c r="Q187" s="16">
        <v>103.3724488</v>
      </c>
      <c r="R187" s="16">
        <v>97.133418559999996</v>
      </c>
      <c r="S187" s="16">
        <v>95.707792499999996</v>
      </c>
      <c r="T187" s="16">
        <v>95.740064739999994</v>
      </c>
      <c r="U187" s="16">
        <v>104.4965983</v>
      </c>
      <c r="V187" s="16">
        <v>106.74489749999999</v>
      </c>
      <c r="W187" s="16">
        <v>95.503401670000002</v>
      </c>
    </row>
    <row r="188" spans="1:23" x14ac:dyDescent="0.25">
      <c r="A188">
        <v>189</v>
      </c>
      <c r="B188" s="30" t="s">
        <v>205</v>
      </c>
      <c r="C188" s="30" t="s">
        <v>37</v>
      </c>
      <c r="D188" s="30" t="s">
        <v>23</v>
      </c>
      <c r="E188" s="30" t="s">
        <v>26</v>
      </c>
      <c r="F188" s="30" t="s">
        <v>20</v>
      </c>
      <c r="G188" s="30" t="s">
        <v>418</v>
      </c>
      <c r="H188" s="16">
        <v>95.953061500000004</v>
      </c>
      <c r="I188" s="16">
        <v>95.278571749999998</v>
      </c>
      <c r="J188" s="16">
        <v>96.627551249999996</v>
      </c>
      <c r="K188" s="16">
        <v>93.255102500000007</v>
      </c>
      <c r="L188" s="16">
        <v>93.255102500000007</v>
      </c>
      <c r="M188" s="16">
        <v>101.9271136</v>
      </c>
      <c r="N188" s="16">
        <v>95.953061500000004</v>
      </c>
      <c r="O188" s="16">
        <v>94.604082000000005</v>
      </c>
      <c r="P188" s="16">
        <v>94.941326880000005</v>
      </c>
      <c r="Q188" s="16">
        <v>96.627551249999996</v>
      </c>
      <c r="R188" s="16">
        <v>92.243367879999994</v>
      </c>
      <c r="S188" s="16">
        <v>95.094620000000006</v>
      </c>
      <c r="T188" s="16">
        <v>93.373434040000006</v>
      </c>
      <c r="U188" s="16">
        <v>96.627551249999996</v>
      </c>
      <c r="V188" s="16">
        <v>94.753968610000001</v>
      </c>
      <c r="W188" s="16">
        <v>98.875850420000006</v>
      </c>
    </row>
    <row r="189" spans="1:23" x14ac:dyDescent="0.25">
      <c r="A189">
        <v>190</v>
      </c>
      <c r="B189" s="30" t="s">
        <v>581</v>
      </c>
      <c r="C189" s="30" t="s">
        <v>37</v>
      </c>
      <c r="D189" s="30" t="s">
        <v>24</v>
      </c>
      <c r="E189" s="30" t="s">
        <v>26</v>
      </c>
      <c r="F189" s="30" t="s">
        <v>20</v>
      </c>
      <c r="G189" s="30" t="s">
        <v>418</v>
      </c>
      <c r="H189" s="16">
        <v>97.976530749999995</v>
      </c>
      <c r="I189" s="16">
        <v>95.953061500000004</v>
      </c>
      <c r="J189" s="16">
        <v>97.751700830000004</v>
      </c>
      <c r="K189" s="16">
        <v>94.604082000000005</v>
      </c>
      <c r="L189" s="16">
        <v>93.255102500000007</v>
      </c>
      <c r="M189" s="16">
        <v>104.81778389999999</v>
      </c>
      <c r="N189" s="16">
        <v>97.302041000000003</v>
      </c>
      <c r="O189" s="16">
        <v>98.651020500000001</v>
      </c>
      <c r="P189" s="16">
        <v>96.627551249999996</v>
      </c>
      <c r="Q189" s="16">
        <v>96.627551249999996</v>
      </c>
      <c r="R189" s="16">
        <v>94.604082000000005</v>
      </c>
      <c r="S189" s="16">
        <v>96.934137500000006</v>
      </c>
      <c r="T189" s="16">
        <v>94.320086320000001</v>
      </c>
      <c r="U189" s="16">
        <v>97.751700830000004</v>
      </c>
      <c r="V189" s="16">
        <v>96.252834719999996</v>
      </c>
      <c r="W189" s="16">
        <v>102.24829920000001</v>
      </c>
    </row>
    <row r="190" spans="1:23" x14ac:dyDescent="0.25">
      <c r="A190">
        <v>191</v>
      </c>
      <c r="B190" s="30" t="s">
        <v>704</v>
      </c>
      <c r="C190" s="30" t="s">
        <v>37</v>
      </c>
      <c r="D190" s="30" t="s">
        <v>28</v>
      </c>
      <c r="E190" s="30" t="s">
        <v>26</v>
      </c>
      <c r="F190" s="30" t="s">
        <v>20</v>
      </c>
      <c r="G190" s="30" t="s">
        <v>418</v>
      </c>
      <c r="H190" s="16">
        <v>97.302041000000003</v>
      </c>
      <c r="I190" s="16">
        <v>97.976530749999995</v>
      </c>
      <c r="J190" s="16">
        <v>95.503401670000002</v>
      </c>
      <c r="K190" s="16">
        <v>95.953061500000004</v>
      </c>
      <c r="L190" s="16">
        <v>93.255102500000007</v>
      </c>
      <c r="M190" s="16">
        <v>106.74489749999999</v>
      </c>
      <c r="N190" s="16">
        <v>95.953061500000004</v>
      </c>
      <c r="O190" s="16">
        <v>100</v>
      </c>
      <c r="P190" s="16">
        <v>94.941326880000005</v>
      </c>
      <c r="Q190" s="16">
        <v>96.627551249999996</v>
      </c>
      <c r="R190" s="16">
        <v>94.941326880000005</v>
      </c>
      <c r="S190" s="16">
        <v>96.320965000000001</v>
      </c>
      <c r="T190" s="16">
        <v>96.213390880000006</v>
      </c>
      <c r="U190" s="16">
        <v>95.503401670000002</v>
      </c>
      <c r="V190" s="16">
        <v>94.753968610000001</v>
      </c>
      <c r="W190" s="16">
        <v>103.9345235</v>
      </c>
    </row>
    <row r="191" spans="1:23" x14ac:dyDescent="0.25">
      <c r="A191">
        <v>192</v>
      </c>
      <c r="B191" s="30" t="s">
        <v>1017</v>
      </c>
      <c r="C191" s="30" t="s">
        <v>37</v>
      </c>
      <c r="D191" s="30" t="s">
        <v>23</v>
      </c>
      <c r="E191" s="30" t="s">
        <v>26</v>
      </c>
      <c r="F191" s="30" t="s">
        <v>20</v>
      </c>
      <c r="G191" s="30" t="s">
        <v>418</v>
      </c>
      <c r="H191" s="16">
        <v>99.325510249999994</v>
      </c>
      <c r="I191" s="16">
        <v>95.953061500000004</v>
      </c>
      <c r="J191" s="16">
        <v>100</v>
      </c>
      <c r="K191" s="16">
        <v>94.604082000000005</v>
      </c>
      <c r="L191" s="16">
        <v>93.255102500000007</v>
      </c>
      <c r="M191" s="16">
        <v>107.7084543</v>
      </c>
      <c r="N191" s="16">
        <v>98.651020500000001</v>
      </c>
      <c r="O191" s="16">
        <v>101.3489795</v>
      </c>
      <c r="P191" s="16">
        <v>96.627551249999996</v>
      </c>
      <c r="Q191" s="16">
        <v>96.627551249999996</v>
      </c>
      <c r="R191" s="16">
        <v>96.290306380000004</v>
      </c>
      <c r="S191" s="16">
        <v>98.160482500000001</v>
      </c>
      <c r="T191" s="16">
        <v>94.320086320000001</v>
      </c>
      <c r="U191" s="16">
        <v>100</v>
      </c>
      <c r="V191" s="16">
        <v>97.002267779999997</v>
      </c>
      <c r="W191" s="16">
        <v>105.05867309999999</v>
      </c>
    </row>
    <row r="192" spans="1:23" x14ac:dyDescent="0.25">
      <c r="A192">
        <v>193</v>
      </c>
      <c r="B192" s="30" t="s">
        <v>205</v>
      </c>
      <c r="C192" s="30" t="s">
        <v>38</v>
      </c>
      <c r="D192" s="30" t="s">
        <v>23</v>
      </c>
      <c r="E192" s="30" t="s">
        <v>25</v>
      </c>
      <c r="F192" s="30" t="s">
        <v>20</v>
      </c>
      <c r="G192" s="30" t="s">
        <v>419</v>
      </c>
      <c r="H192" s="16">
        <v>97.302041000000003</v>
      </c>
      <c r="I192" s="16">
        <v>97.302041000000003</v>
      </c>
      <c r="J192" s="16">
        <v>101.1241496</v>
      </c>
      <c r="K192" s="16">
        <v>95.953061500000004</v>
      </c>
      <c r="L192" s="16">
        <v>93.255102500000007</v>
      </c>
      <c r="M192" s="16">
        <v>99.036443210000002</v>
      </c>
      <c r="N192" s="16">
        <v>97.302041000000003</v>
      </c>
      <c r="O192" s="16">
        <v>95.953061500000004</v>
      </c>
      <c r="P192" s="16">
        <v>100</v>
      </c>
      <c r="Q192" s="16">
        <v>96.627551249999996</v>
      </c>
      <c r="R192" s="16">
        <v>94.435459559999998</v>
      </c>
      <c r="S192" s="16">
        <v>96.320965000000001</v>
      </c>
      <c r="T192" s="16">
        <v>95.740064739999994</v>
      </c>
      <c r="U192" s="16">
        <v>101.1241496</v>
      </c>
      <c r="V192" s="16">
        <v>97.751700830000004</v>
      </c>
      <c r="W192" s="16">
        <v>97.751700830000004</v>
      </c>
    </row>
    <row r="193" spans="1:23" x14ac:dyDescent="0.25">
      <c r="A193">
        <v>194</v>
      </c>
      <c r="B193" s="30" t="s">
        <v>581</v>
      </c>
      <c r="C193" s="30" t="s">
        <v>38</v>
      </c>
      <c r="D193" s="30" t="s">
        <v>24</v>
      </c>
      <c r="E193" s="30" t="s">
        <v>25</v>
      </c>
      <c r="F193" s="30" t="s">
        <v>20</v>
      </c>
      <c r="G193" s="30" t="s">
        <v>419</v>
      </c>
      <c r="H193" s="16">
        <v>99.325510249999994</v>
      </c>
      <c r="I193" s="16">
        <v>99.325510249999994</v>
      </c>
      <c r="J193" s="16">
        <v>102.24829920000001</v>
      </c>
      <c r="K193" s="16">
        <v>97.302041000000003</v>
      </c>
      <c r="L193" s="16">
        <v>93.255102500000007</v>
      </c>
      <c r="M193" s="16">
        <v>100</v>
      </c>
      <c r="N193" s="16">
        <v>98.651020500000001</v>
      </c>
      <c r="O193" s="16">
        <v>100</v>
      </c>
      <c r="P193" s="16">
        <v>101.6862244</v>
      </c>
      <c r="Q193" s="16">
        <v>96.627551249999996</v>
      </c>
      <c r="R193" s="16">
        <v>96.796173690000003</v>
      </c>
      <c r="S193" s="16">
        <v>98.160482500000001</v>
      </c>
      <c r="T193" s="16">
        <v>97.633369299999998</v>
      </c>
      <c r="U193" s="16">
        <v>102.24829920000001</v>
      </c>
      <c r="V193" s="16">
        <v>99.250566939999999</v>
      </c>
      <c r="W193" s="16">
        <v>100</v>
      </c>
    </row>
    <row r="194" spans="1:23" x14ac:dyDescent="0.25">
      <c r="A194">
        <v>195</v>
      </c>
      <c r="B194" s="30" t="s">
        <v>668</v>
      </c>
      <c r="C194" s="30" t="s">
        <v>38</v>
      </c>
      <c r="D194" s="30" t="s">
        <v>28</v>
      </c>
      <c r="E194" s="30" t="s">
        <v>25</v>
      </c>
      <c r="F194" s="30" t="s">
        <v>20</v>
      </c>
      <c r="G194" s="30" t="s">
        <v>419</v>
      </c>
      <c r="H194" s="16">
        <v>101.3489795</v>
      </c>
      <c r="I194" s="16">
        <v>97.976530749999995</v>
      </c>
      <c r="J194" s="16">
        <v>104.4965983</v>
      </c>
      <c r="K194" s="16">
        <v>94.604082000000005</v>
      </c>
      <c r="L194" s="16">
        <v>93.255102500000007</v>
      </c>
      <c r="M194" s="16">
        <v>100</v>
      </c>
      <c r="N194" s="16">
        <v>98.651020500000001</v>
      </c>
      <c r="O194" s="16">
        <v>102.697959</v>
      </c>
      <c r="P194" s="16">
        <v>98.313775629999995</v>
      </c>
      <c r="Q194" s="16">
        <v>96.627551249999996</v>
      </c>
      <c r="R194" s="16">
        <v>96.964796129999996</v>
      </c>
      <c r="S194" s="16">
        <v>100</v>
      </c>
      <c r="T194" s="16">
        <v>95.740064739999994</v>
      </c>
      <c r="U194" s="16">
        <v>104.4965983</v>
      </c>
      <c r="V194" s="16">
        <v>97.751700830000004</v>
      </c>
      <c r="W194" s="16">
        <v>101.1241496</v>
      </c>
    </row>
    <row r="195" spans="1:23" x14ac:dyDescent="0.25">
      <c r="A195">
        <v>196</v>
      </c>
      <c r="B195" s="30" t="s">
        <v>901</v>
      </c>
      <c r="C195" s="30" t="s">
        <v>38</v>
      </c>
      <c r="D195" s="30" t="s">
        <v>23</v>
      </c>
      <c r="E195" s="30" t="s">
        <v>25</v>
      </c>
      <c r="F195" s="30" t="s">
        <v>20</v>
      </c>
      <c r="G195" s="30" t="s">
        <v>419</v>
      </c>
      <c r="H195" s="16">
        <v>98.651020500000001</v>
      </c>
      <c r="I195" s="16">
        <v>101.3489795</v>
      </c>
      <c r="J195" s="16">
        <v>101.1241496</v>
      </c>
      <c r="K195" s="16">
        <v>100</v>
      </c>
      <c r="L195" s="16">
        <v>93.255102500000007</v>
      </c>
      <c r="M195" s="16">
        <v>98.072886429999997</v>
      </c>
      <c r="N195" s="16">
        <v>101.3489795</v>
      </c>
      <c r="O195" s="16">
        <v>97.302041000000003</v>
      </c>
      <c r="P195" s="16">
        <v>103.3724488</v>
      </c>
      <c r="Q195" s="16">
        <v>96.627551249999996</v>
      </c>
      <c r="R195" s="16">
        <v>97.133418559999996</v>
      </c>
      <c r="S195" s="16">
        <v>97.547309999999996</v>
      </c>
      <c r="T195" s="16">
        <v>100</v>
      </c>
      <c r="U195" s="16">
        <v>101.1241496</v>
      </c>
      <c r="V195" s="16">
        <v>101.4988661</v>
      </c>
      <c r="W195" s="16">
        <v>97.751700830000004</v>
      </c>
    </row>
    <row r="196" spans="1:23" x14ac:dyDescent="0.25">
      <c r="A196">
        <v>197</v>
      </c>
      <c r="B196" s="30" t="s">
        <v>1017</v>
      </c>
      <c r="C196" s="30" t="s">
        <v>38</v>
      </c>
      <c r="D196" s="30" t="s">
        <v>24</v>
      </c>
      <c r="E196" s="30" t="s">
        <v>25</v>
      </c>
      <c r="F196" s="30" t="s">
        <v>20</v>
      </c>
      <c r="G196" s="30" t="s">
        <v>419</v>
      </c>
      <c r="H196" s="16">
        <v>102.0234693</v>
      </c>
      <c r="I196" s="16">
        <v>99.325510249999994</v>
      </c>
      <c r="J196" s="16">
        <v>103.3724488</v>
      </c>
      <c r="K196" s="16">
        <v>97.302041000000003</v>
      </c>
      <c r="L196" s="16">
        <v>93.255102500000007</v>
      </c>
      <c r="M196" s="16">
        <v>101.9271136</v>
      </c>
      <c r="N196" s="16">
        <v>100</v>
      </c>
      <c r="O196" s="16">
        <v>102.697959</v>
      </c>
      <c r="P196" s="16">
        <v>103.3724488</v>
      </c>
      <c r="Q196" s="16">
        <v>96.627551249999996</v>
      </c>
      <c r="R196" s="16">
        <v>98.651020500000001</v>
      </c>
      <c r="S196" s="16">
        <v>100.6131725</v>
      </c>
      <c r="T196" s="16">
        <v>97.633369299999998</v>
      </c>
      <c r="U196" s="16">
        <v>103.3724488</v>
      </c>
      <c r="V196" s="16">
        <v>100.7494331</v>
      </c>
      <c r="W196" s="16">
        <v>102.24829920000001</v>
      </c>
    </row>
    <row r="197" spans="1:23" x14ac:dyDescent="0.25">
      <c r="A197">
        <v>198</v>
      </c>
      <c r="B197" s="30" t="s">
        <v>205</v>
      </c>
      <c r="C197" s="30" t="s">
        <v>622</v>
      </c>
      <c r="D197" s="30" t="s">
        <v>23</v>
      </c>
      <c r="E197" s="30" t="s">
        <v>31</v>
      </c>
      <c r="F197" s="30" t="s">
        <v>20</v>
      </c>
      <c r="G197" s="30" t="s">
        <v>624</v>
      </c>
      <c r="H197" s="16">
        <v>97.302041000000003</v>
      </c>
      <c r="I197" s="16">
        <v>100</v>
      </c>
      <c r="J197" s="16">
        <v>108.9931967</v>
      </c>
      <c r="K197" s="16">
        <v>101.3489795</v>
      </c>
      <c r="L197" s="16">
        <v>100</v>
      </c>
      <c r="M197" s="16">
        <v>97.109329639999999</v>
      </c>
      <c r="N197" s="16">
        <v>98.651020500000001</v>
      </c>
      <c r="O197" s="16">
        <v>94.604082000000005</v>
      </c>
      <c r="P197" s="16">
        <v>98.313775629999995</v>
      </c>
      <c r="Q197" s="16">
        <v>100</v>
      </c>
      <c r="R197" s="16">
        <v>97.976530749999995</v>
      </c>
      <c r="S197" s="16">
        <v>98.773655000000005</v>
      </c>
      <c r="T197" s="16">
        <v>101.41997840000001</v>
      </c>
      <c r="U197" s="16">
        <v>108.9931967</v>
      </c>
      <c r="V197" s="16">
        <v>97.751700830000004</v>
      </c>
      <c r="W197" s="16">
        <v>96.065476459999999</v>
      </c>
    </row>
    <row r="198" spans="1:23" x14ac:dyDescent="0.25">
      <c r="A198">
        <v>199</v>
      </c>
      <c r="B198" s="30" t="s">
        <v>676</v>
      </c>
      <c r="C198" s="30" t="s">
        <v>622</v>
      </c>
      <c r="D198" s="30" t="s">
        <v>24</v>
      </c>
      <c r="E198" s="30" t="s">
        <v>31</v>
      </c>
      <c r="F198" s="30" t="s">
        <v>20</v>
      </c>
      <c r="G198" s="30" t="s">
        <v>624</v>
      </c>
      <c r="H198" s="16">
        <v>97.976530749999995</v>
      </c>
      <c r="I198" s="16">
        <v>102.0234693</v>
      </c>
      <c r="J198" s="16">
        <v>112.36564540000001</v>
      </c>
      <c r="K198" s="16">
        <v>105.39591799999999</v>
      </c>
      <c r="L198" s="16">
        <v>100</v>
      </c>
      <c r="M198" s="16">
        <v>98.072886429999997</v>
      </c>
      <c r="N198" s="16">
        <v>100</v>
      </c>
      <c r="O198" s="16">
        <v>95.953061500000004</v>
      </c>
      <c r="P198" s="16">
        <v>100</v>
      </c>
      <c r="Q198" s="16">
        <v>100</v>
      </c>
      <c r="R198" s="16">
        <v>100.3372449</v>
      </c>
      <c r="S198" s="16">
        <v>99.386827499999995</v>
      </c>
      <c r="T198" s="16">
        <v>104.2599353</v>
      </c>
      <c r="U198" s="16">
        <v>112.36564540000001</v>
      </c>
      <c r="V198" s="16">
        <v>99.250566939999999</v>
      </c>
      <c r="W198" s="16">
        <v>97.189626039999993</v>
      </c>
    </row>
    <row r="199" spans="1:23" x14ac:dyDescent="0.25">
      <c r="A199">
        <v>200</v>
      </c>
      <c r="B199" s="30" t="s">
        <v>205</v>
      </c>
      <c r="C199" s="30" t="s">
        <v>55</v>
      </c>
      <c r="D199" s="30" t="s">
        <v>23</v>
      </c>
      <c r="E199" s="30" t="s">
        <v>25</v>
      </c>
      <c r="F199" s="30" t="s">
        <v>56</v>
      </c>
      <c r="G199" s="30" t="s">
        <v>420</v>
      </c>
      <c r="H199" s="16">
        <v>99.325510249999994</v>
      </c>
      <c r="I199" s="16">
        <v>96.627551249999996</v>
      </c>
      <c r="J199" s="16">
        <v>98.875850420000006</v>
      </c>
      <c r="K199" s="16">
        <v>94.604082000000005</v>
      </c>
      <c r="L199" s="16">
        <v>100</v>
      </c>
      <c r="M199" s="16">
        <v>98.072886429999997</v>
      </c>
      <c r="N199" s="16">
        <v>94.604082000000005</v>
      </c>
      <c r="O199" s="16">
        <v>95.953061500000004</v>
      </c>
      <c r="P199" s="16">
        <v>98.313775629999995</v>
      </c>
      <c r="Q199" s="16">
        <v>103.3724488</v>
      </c>
      <c r="R199" s="16">
        <v>95.953061500000004</v>
      </c>
      <c r="S199" s="16">
        <v>100.6131725</v>
      </c>
      <c r="T199" s="16">
        <v>96.686717020000003</v>
      </c>
      <c r="U199" s="16">
        <v>98.875850420000006</v>
      </c>
      <c r="V199" s="16">
        <v>95.503401670000002</v>
      </c>
      <c r="W199" s="16">
        <v>97.189626039999993</v>
      </c>
    </row>
    <row r="200" spans="1:23" x14ac:dyDescent="0.25">
      <c r="A200">
        <v>201</v>
      </c>
      <c r="B200" s="30" t="s">
        <v>205</v>
      </c>
      <c r="C200" s="30" t="s">
        <v>57</v>
      </c>
      <c r="D200" s="30" t="s">
        <v>24</v>
      </c>
      <c r="E200" s="30" t="s">
        <v>26</v>
      </c>
      <c r="F200" s="30" t="s">
        <v>56</v>
      </c>
      <c r="G200" s="30" t="s">
        <v>421</v>
      </c>
      <c r="H200" s="16">
        <v>95.953061500000004</v>
      </c>
      <c r="I200" s="16">
        <v>96.627551249999996</v>
      </c>
      <c r="J200" s="16">
        <v>97.751700830000004</v>
      </c>
      <c r="K200" s="16">
        <v>94.604082000000005</v>
      </c>
      <c r="L200" s="16">
        <v>93.255102500000007</v>
      </c>
      <c r="M200" s="16">
        <v>101.9271136</v>
      </c>
      <c r="N200" s="16">
        <v>97.302041000000003</v>
      </c>
      <c r="O200" s="16">
        <v>94.604082000000005</v>
      </c>
      <c r="P200" s="16">
        <v>94.941326880000005</v>
      </c>
      <c r="Q200" s="16">
        <v>96.627551249999996</v>
      </c>
      <c r="R200" s="16">
        <v>93.08648006</v>
      </c>
      <c r="S200" s="16">
        <v>95.094620000000006</v>
      </c>
      <c r="T200" s="16">
        <v>94.793412459999999</v>
      </c>
      <c r="U200" s="16">
        <v>97.751700830000004</v>
      </c>
      <c r="V200" s="16">
        <v>95.503401670000002</v>
      </c>
      <c r="W200" s="16">
        <v>98.875850420000006</v>
      </c>
    </row>
    <row r="201" spans="1:23" x14ac:dyDescent="0.25">
      <c r="A201">
        <v>202</v>
      </c>
      <c r="B201" s="30" t="s">
        <v>205</v>
      </c>
      <c r="C201" s="30" t="s">
        <v>58</v>
      </c>
      <c r="D201" s="30" t="s">
        <v>24</v>
      </c>
      <c r="E201" s="30" t="s">
        <v>25</v>
      </c>
      <c r="F201" s="30" t="s">
        <v>56</v>
      </c>
      <c r="G201" s="30" t="s">
        <v>422</v>
      </c>
      <c r="H201" s="16">
        <v>96.627551249999996</v>
      </c>
      <c r="I201" s="16">
        <v>95.953061500000004</v>
      </c>
      <c r="J201" s="16">
        <v>98.875850420000006</v>
      </c>
      <c r="K201" s="16">
        <v>95.953061500000004</v>
      </c>
      <c r="L201" s="16">
        <v>93.255102500000007</v>
      </c>
      <c r="M201" s="16">
        <v>98.072886429999997</v>
      </c>
      <c r="N201" s="16">
        <v>97.302041000000003</v>
      </c>
      <c r="O201" s="16">
        <v>97.302041000000003</v>
      </c>
      <c r="P201" s="16">
        <v>98.313775629999995</v>
      </c>
      <c r="Q201" s="16">
        <v>96.627551249999996</v>
      </c>
      <c r="R201" s="16">
        <v>93.42372494</v>
      </c>
      <c r="S201" s="16">
        <v>95.707792499999996</v>
      </c>
      <c r="T201" s="16">
        <v>94.793412459999999</v>
      </c>
      <c r="U201" s="16">
        <v>98.875850420000006</v>
      </c>
      <c r="V201" s="16">
        <v>97.002267779999997</v>
      </c>
      <c r="W201" s="16">
        <v>97.751700830000004</v>
      </c>
    </row>
    <row r="202" spans="1:23" x14ac:dyDescent="0.25">
      <c r="A202">
        <v>203</v>
      </c>
      <c r="B202" s="30" t="s">
        <v>205</v>
      </c>
      <c r="C202" s="30" t="s">
        <v>59</v>
      </c>
      <c r="D202" s="30" t="s">
        <v>24</v>
      </c>
      <c r="E202" s="30" t="s">
        <v>21</v>
      </c>
      <c r="F202" s="30" t="s">
        <v>56</v>
      </c>
      <c r="G202" s="30" t="s">
        <v>423</v>
      </c>
      <c r="H202" s="16">
        <v>93.929592249999999</v>
      </c>
      <c r="I202" s="16">
        <v>93.255102500000007</v>
      </c>
      <c r="J202" s="16">
        <v>97.751700830000004</v>
      </c>
      <c r="K202" s="16">
        <v>100</v>
      </c>
      <c r="L202" s="16">
        <v>100</v>
      </c>
      <c r="M202" s="16">
        <v>92.291545709999994</v>
      </c>
      <c r="N202" s="16">
        <v>108.09387700000001</v>
      </c>
      <c r="O202" s="16">
        <v>98.651020500000001</v>
      </c>
      <c r="P202" s="16">
        <v>105.05867309999999</v>
      </c>
      <c r="Q202" s="16">
        <v>103.3724488</v>
      </c>
      <c r="R202" s="16">
        <v>95.953061500000004</v>
      </c>
      <c r="S202" s="16">
        <v>95.707792499999996</v>
      </c>
      <c r="T202" s="16">
        <v>96.213390880000006</v>
      </c>
      <c r="U202" s="16">
        <v>97.751700830000004</v>
      </c>
      <c r="V202" s="16">
        <v>105.9954644</v>
      </c>
      <c r="W202" s="16">
        <v>94.941326880000005</v>
      </c>
    </row>
    <row r="203" spans="1:23" x14ac:dyDescent="0.25">
      <c r="A203">
        <v>204</v>
      </c>
      <c r="B203" s="30" t="s">
        <v>205</v>
      </c>
      <c r="C203" s="30" t="s">
        <v>60</v>
      </c>
      <c r="D203" s="30" t="s">
        <v>24</v>
      </c>
      <c r="E203" s="30" t="s">
        <v>31</v>
      </c>
      <c r="F203" s="30" t="s">
        <v>56</v>
      </c>
      <c r="G203" s="30" t="s">
        <v>424</v>
      </c>
      <c r="H203" s="16">
        <v>98.651020500000001</v>
      </c>
      <c r="I203" s="16">
        <v>97.302041000000003</v>
      </c>
      <c r="J203" s="16">
        <v>106.74489749999999</v>
      </c>
      <c r="K203" s="16">
        <v>97.302041000000003</v>
      </c>
      <c r="L203" s="16">
        <v>93.255102500000007</v>
      </c>
      <c r="M203" s="16">
        <v>96.145772859999994</v>
      </c>
      <c r="N203" s="16">
        <v>94.604082000000005</v>
      </c>
      <c r="O203" s="16">
        <v>94.604082000000005</v>
      </c>
      <c r="P203" s="16">
        <v>94.941326880000005</v>
      </c>
      <c r="Q203" s="16">
        <v>96.627551249999996</v>
      </c>
      <c r="R203" s="16">
        <v>94.266837129999999</v>
      </c>
      <c r="S203" s="16">
        <v>97.547309999999996</v>
      </c>
      <c r="T203" s="16">
        <v>96.213390880000006</v>
      </c>
      <c r="U203" s="16">
        <v>106.74489749999999</v>
      </c>
      <c r="V203" s="16">
        <v>94.004535559999994</v>
      </c>
      <c r="W203" s="16">
        <v>95.503401670000002</v>
      </c>
    </row>
    <row r="204" spans="1:23" x14ac:dyDescent="0.25">
      <c r="A204">
        <v>205</v>
      </c>
      <c r="B204" s="30" t="s">
        <v>205</v>
      </c>
      <c r="C204" s="30" t="s">
        <v>61</v>
      </c>
      <c r="D204" s="30" t="s">
        <v>24</v>
      </c>
      <c r="E204" s="30" t="s">
        <v>26</v>
      </c>
      <c r="F204" s="30" t="s">
        <v>56</v>
      </c>
      <c r="G204" s="30" t="s">
        <v>425</v>
      </c>
      <c r="H204" s="16">
        <v>95.278571749999998</v>
      </c>
      <c r="I204" s="16">
        <v>95.953061500000004</v>
      </c>
      <c r="J204" s="16">
        <v>96.627551249999996</v>
      </c>
      <c r="K204" s="16">
        <v>95.953061500000004</v>
      </c>
      <c r="L204" s="16">
        <v>93.255102500000007</v>
      </c>
      <c r="M204" s="16">
        <v>101.9271136</v>
      </c>
      <c r="N204" s="16">
        <v>95.953061500000004</v>
      </c>
      <c r="O204" s="16">
        <v>94.604082000000005</v>
      </c>
      <c r="P204" s="16">
        <v>94.941326880000005</v>
      </c>
      <c r="Q204" s="16">
        <v>96.627551249999996</v>
      </c>
      <c r="R204" s="16">
        <v>92.58061275</v>
      </c>
      <c r="S204" s="16">
        <v>94.481447500000002</v>
      </c>
      <c r="T204" s="16">
        <v>94.793412459999999</v>
      </c>
      <c r="U204" s="16">
        <v>96.627551249999996</v>
      </c>
      <c r="V204" s="16">
        <v>94.753968610000001</v>
      </c>
      <c r="W204" s="16">
        <v>98.875850420000006</v>
      </c>
    </row>
    <row r="205" spans="1:23" x14ac:dyDescent="0.25">
      <c r="A205">
        <v>206</v>
      </c>
      <c r="B205" s="30" t="s">
        <v>205</v>
      </c>
      <c r="C205" s="30" t="s">
        <v>62</v>
      </c>
      <c r="D205" s="30" t="s">
        <v>24</v>
      </c>
      <c r="E205" s="30" t="s">
        <v>25</v>
      </c>
      <c r="F205" s="30" t="s">
        <v>56</v>
      </c>
      <c r="G205" s="30" t="s">
        <v>426</v>
      </c>
      <c r="H205" s="16">
        <v>96.627551249999996</v>
      </c>
      <c r="I205" s="16">
        <v>97.302041000000003</v>
      </c>
      <c r="J205" s="16">
        <v>98.875850420000006</v>
      </c>
      <c r="K205" s="16">
        <v>97.302041000000003</v>
      </c>
      <c r="L205" s="16">
        <v>93.255102500000007</v>
      </c>
      <c r="M205" s="16">
        <v>98.072886429999997</v>
      </c>
      <c r="N205" s="16">
        <v>97.302041000000003</v>
      </c>
      <c r="O205" s="16">
        <v>97.302041000000003</v>
      </c>
      <c r="P205" s="16">
        <v>96.627551249999996</v>
      </c>
      <c r="Q205" s="16">
        <v>96.627551249999996</v>
      </c>
      <c r="R205" s="16">
        <v>93.760969810000006</v>
      </c>
      <c r="S205" s="16">
        <v>95.707792499999996</v>
      </c>
      <c r="T205" s="16">
        <v>96.213390880000006</v>
      </c>
      <c r="U205" s="16">
        <v>98.875850420000006</v>
      </c>
      <c r="V205" s="16">
        <v>96.252834719999996</v>
      </c>
      <c r="W205" s="16">
        <v>97.751700830000004</v>
      </c>
    </row>
    <row r="206" spans="1:23" x14ac:dyDescent="0.25">
      <c r="A206">
        <v>207</v>
      </c>
      <c r="B206" s="30" t="s">
        <v>761</v>
      </c>
      <c r="C206" s="30" t="s">
        <v>62</v>
      </c>
      <c r="D206" s="30" t="s">
        <v>28</v>
      </c>
      <c r="E206" s="30" t="s">
        <v>25</v>
      </c>
      <c r="F206" s="30" t="s">
        <v>56</v>
      </c>
      <c r="G206" s="30" t="s">
        <v>426</v>
      </c>
      <c r="H206" s="16">
        <v>98.651020500000001</v>
      </c>
      <c r="I206" s="16">
        <v>99.325510249999994</v>
      </c>
      <c r="J206" s="16">
        <v>100</v>
      </c>
      <c r="K206" s="16">
        <v>98.651020500000001</v>
      </c>
      <c r="L206" s="16">
        <v>93.255102500000007</v>
      </c>
      <c r="M206" s="16">
        <v>99.036443210000002</v>
      </c>
      <c r="N206" s="16">
        <v>98.651020500000001</v>
      </c>
      <c r="O206" s="16">
        <v>101.3489795</v>
      </c>
      <c r="P206" s="16">
        <v>98.313775629999995</v>
      </c>
      <c r="Q206" s="16">
        <v>96.627551249999996</v>
      </c>
      <c r="R206" s="16">
        <v>96.121683939999997</v>
      </c>
      <c r="S206" s="16">
        <v>97.547309999999996</v>
      </c>
      <c r="T206" s="16">
        <v>98.106695439999996</v>
      </c>
      <c r="U206" s="16">
        <v>100</v>
      </c>
      <c r="V206" s="16">
        <v>97.751700830000004</v>
      </c>
      <c r="W206" s="16">
        <v>100</v>
      </c>
    </row>
    <row r="207" spans="1:23" x14ac:dyDescent="0.25">
      <c r="A207">
        <v>208</v>
      </c>
      <c r="B207" s="30" t="s">
        <v>892</v>
      </c>
      <c r="C207" s="30" t="s">
        <v>62</v>
      </c>
      <c r="D207" s="30" t="s">
        <v>23</v>
      </c>
      <c r="E207" s="30" t="s">
        <v>25</v>
      </c>
      <c r="F207" s="30" t="s">
        <v>56</v>
      </c>
      <c r="G207" s="30" t="s">
        <v>426</v>
      </c>
      <c r="H207" s="16">
        <v>97.976530749999995</v>
      </c>
      <c r="I207" s="16">
        <v>101.3489795</v>
      </c>
      <c r="J207" s="16">
        <v>98.875850420000006</v>
      </c>
      <c r="K207" s="16">
        <v>101.3489795</v>
      </c>
      <c r="L207" s="16">
        <v>93.255102500000007</v>
      </c>
      <c r="M207" s="16">
        <v>97.109329639999999</v>
      </c>
      <c r="N207" s="16">
        <v>101.3489795</v>
      </c>
      <c r="O207" s="16">
        <v>98.651020500000001</v>
      </c>
      <c r="P207" s="16">
        <v>100</v>
      </c>
      <c r="Q207" s="16">
        <v>96.627551249999996</v>
      </c>
      <c r="R207" s="16">
        <v>96.458928810000003</v>
      </c>
      <c r="S207" s="16">
        <v>96.934137500000006</v>
      </c>
      <c r="T207" s="16">
        <v>100.47332609999999</v>
      </c>
      <c r="U207" s="16">
        <v>98.875850420000006</v>
      </c>
      <c r="V207" s="16">
        <v>100</v>
      </c>
      <c r="W207" s="16">
        <v>97.751700830000004</v>
      </c>
    </row>
    <row r="208" spans="1:23" x14ac:dyDescent="0.25">
      <c r="A208">
        <v>209</v>
      </c>
      <c r="B208" s="30" t="s">
        <v>205</v>
      </c>
      <c r="C208" s="30" t="s">
        <v>63</v>
      </c>
      <c r="D208" s="30" t="s">
        <v>28</v>
      </c>
      <c r="E208" s="30" t="s">
        <v>25</v>
      </c>
      <c r="F208" s="30" t="s">
        <v>64</v>
      </c>
      <c r="G208" s="30" t="s">
        <v>427</v>
      </c>
      <c r="H208" s="16">
        <v>99.325510249999994</v>
      </c>
      <c r="I208" s="16">
        <v>97.302041000000003</v>
      </c>
      <c r="J208" s="16">
        <v>98.875850420000006</v>
      </c>
      <c r="K208" s="16">
        <v>98.651020500000001</v>
      </c>
      <c r="L208" s="16">
        <v>93.255102500000007</v>
      </c>
      <c r="M208" s="16">
        <v>98.072886429999997</v>
      </c>
      <c r="N208" s="16">
        <v>97.302041000000003</v>
      </c>
      <c r="O208" s="16">
        <v>97.302041000000003</v>
      </c>
      <c r="P208" s="16">
        <v>96.627551249999996</v>
      </c>
      <c r="Q208" s="16">
        <v>103.3724488</v>
      </c>
      <c r="R208" s="16">
        <v>96.290306380000004</v>
      </c>
      <c r="S208" s="16">
        <v>98.160482500000001</v>
      </c>
      <c r="T208" s="16">
        <v>96.686717020000003</v>
      </c>
      <c r="U208" s="16">
        <v>98.875850420000006</v>
      </c>
      <c r="V208" s="16">
        <v>96.252834719999996</v>
      </c>
      <c r="W208" s="16">
        <v>97.751700830000004</v>
      </c>
    </row>
    <row r="209" spans="1:23" x14ac:dyDescent="0.25">
      <c r="A209">
        <v>210</v>
      </c>
      <c r="B209" s="30" t="s">
        <v>205</v>
      </c>
      <c r="C209" s="30" t="s">
        <v>65</v>
      </c>
      <c r="D209" s="30" t="s">
        <v>28</v>
      </c>
      <c r="E209" s="30" t="s">
        <v>26</v>
      </c>
      <c r="F209" s="30" t="s">
        <v>64</v>
      </c>
      <c r="G209" s="30" t="s">
        <v>428</v>
      </c>
      <c r="H209" s="16">
        <v>95.953061500000004</v>
      </c>
      <c r="I209" s="16">
        <v>95.953061500000004</v>
      </c>
      <c r="J209" s="16">
        <v>96.627551249999996</v>
      </c>
      <c r="K209" s="16">
        <v>94.604082000000005</v>
      </c>
      <c r="L209" s="16">
        <v>93.255102500000007</v>
      </c>
      <c r="M209" s="16">
        <v>101.9271136</v>
      </c>
      <c r="N209" s="16">
        <v>95.953061500000004</v>
      </c>
      <c r="O209" s="16">
        <v>94.604082000000005</v>
      </c>
      <c r="P209" s="16">
        <v>94.941326880000005</v>
      </c>
      <c r="Q209" s="16">
        <v>96.627551249999996</v>
      </c>
      <c r="R209" s="16">
        <v>92.58061275</v>
      </c>
      <c r="S209" s="16">
        <v>95.094620000000006</v>
      </c>
      <c r="T209" s="16">
        <v>94.320086320000001</v>
      </c>
      <c r="U209" s="16">
        <v>96.627551249999996</v>
      </c>
      <c r="V209" s="16">
        <v>94.753968610000001</v>
      </c>
      <c r="W209" s="16">
        <v>98.875850420000006</v>
      </c>
    </row>
    <row r="210" spans="1:23" x14ac:dyDescent="0.25">
      <c r="A210">
        <v>211</v>
      </c>
      <c r="B210" s="30" t="s">
        <v>205</v>
      </c>
      <c r="C210" s="30" t="s">
        <v>66</v>
      </c>
      <c r="D210" s="30" t="s">
        <v>24</v>
      </c>
      <c r="E210" s="30" t="s">
        <v>25</v>
      </c>
      <c r="F210" s="30" t="s">
        <v>64</v>
      </c>
      <c r="G210" s="30" t="s">
        <v>429</v>
      </c>
      <c r="H210" s="16">
        <v>99.325510249999994</v>
      </c>
      <c r="I210" s="16">
        <v>97.976530749999995</v>
      </c>
      <c r="J210" s="16">
        <v>98.875850420000006</v>
      </c>
      <c r="K210" s="16">
        <v>98.651020500000001</v>
      </c>
      <c r="L210" s="16">
        <v>93.255102500000007</v>
      </c>
      <c r="M210" s="16">
        <v>99.036443210000002</v>
      </c>
      <c r="N210" s="16">
        <v>98.651020500000001</v>
      </c>
      <c r="O210" s="16">
        <v>97.302041000000003</v>
      </c>
      <c r="P210" s="16">
        <v>98.313775629999995</v>
      </c>
      <c r="Q210" s="16">
        <v>96.627551249999996</v>
      </c>
      <c r="R210" s="16">
        <v>95.278571749999998</v>
      </c>
      <c r="S210" s="16">
        <v>98.160482500000001</v>
      </c>
      <c r="T210" s="16">
        <v>97.160043160000001</v>
      </c>
      <c r="U210" s="16">
        <v>98.875850420000006</v>
      </c>
      <c r="V210" s="16">
        <v>97.751700830000004</v>
      </c>
      <c r="W210" s="16">
        <v>98.313775629999995</v>
      </c>
    </row>
    <row r="211" spans="1:23" x14ac:dyDescent="0.25">
      <c r="A211">
        <v>212</v>
      </c>
      <c r="B211" s="30" t="s">
        <v>205</v>
      </c>
      <c r="C211" s="30" t="s">
        <v>67</v>
      </c>
      <c r="D211" s="30" t="s">
        <v>28</v>
      </c>
      <c r="E211" s="30" t="s">
        <v>25</v>
      </c>
      <c r="F211" s="30" t="s">
        <v>64</v>
      </c>
      <c r="G211" s="30" t="s">
        <v>430</v>
      </c>
      <c r="H211" s="16">
        <v>97.302041000000003</v>
      </c>
      <c r="I211" s="16">
        <v>97.302041000000003</v>
      </c>
      <c r="J211" s="16">
        <v>98.875850420000006</v>
      </c>
      <c r="K211" s="16">
        <v>95.953061500000004</v>
      </c>
      <c r="L211" s="16">
        <v>93.255102500000007</v>
      </c>
      <c r="M211" s="16">
        <v>99.036443210000002</v>
      </c>
      <c r="N211" s="16">
        <v>97.302041000000003</v>
      </c>
      <c r="O211" s="16">
        <v>97.302041000000003</v>
      </c>
      <c r="P211" s="16">
        <v>96.627551249999996</v>
      </c>
      <c r="Q211" s="16">
        <v>96.627551249999996</v>
      </c>
      <c r="R211" s="16">
        <v>93.929592249999999</v>
      </c>
      <c r="S211" s="16">
        <v>96.320965000000001</v>
      </c>
      <c r="T211" s="16">
        <v>95.740064739999994</v>
      </c>
      <c r="U211" s="16">
        <v>98.875850420000006</v>
      </c>
      <c r="V211" s="16">
        <v>96.252834719999996</v>
      </c>
      <c r="W211" s="16">
        <v>98.313775629999995</v>
      </c>
    </row>
    <row r="212" spans="1:23" x14ac:dyDescent="0.25">
      <c r="A212">
        <v>213</v>
      </c>
      <c r="B212" s="30" t="s">
        <v>205</v>
      </c>
      <c r="C212" s="30" t="s">
        <v>68</v>
      </c>
      <c r="D212" s="30" t="s">
        <v>28</v>
      </c>
      <c r="E212" s="30" t="s">
        <v>26</v>
      </c>
      <c r="F212" s="30" t="s">
        <v>64</v>
      </c>
      <c r="G212" s="30" t="s">
        <v>431</v>
      </c>
      <c r="H212" s="16">
        <v>97.302041000000003</v>
      </c>
      <c r="I212" s="16">
        <v>98.651020500000001</v>
      </c>
      <c r="J212" s="16">
        <v>96.627551249999996</v>
      </c>
      <c r="K212" s="16">
        <v>97.302041000000003</v>
      </c>
      <c r="L212" s="16">
        <v>93.255102500000007</v>
      </c>
      <c r="M212" s="16">
        <v>101.9271136</v>
      </c>
      <c r="N212" s="16">
        <v>95.953061500000004</v>
      </c>
      <c r="O212" s="16">
        <v>94.604082000000005</v>
      </c>
      <c r="P212" s="16">
        <v>94.941326880000005</v>
      </c>
      <c r="Q212" s="16">
        <v>96.627551249999996</v>
      </c>
      <c r="R212" s="16">
        <v>93.929592249999999</v>
      </c>
      <c r="S212" s="16">
        <v>96.320965000000001</v>
      </c>
      <c r="T212" s="16">
        <v>97.160043160000001</v>
      </c>
      <c r="U212" s="16">
        <v>96.627551249999996</v>
      </c>
      <c r="V212" s="16">
        <v>94.753968610000001</v>
      </c>
      <c r="W212" s="16">
        <v>98.875850420000006</v>
      </c>
    </row>
    <row r="213" spans="1:23" x14ac:dyDescent="0.25">
      <c r="A213">
        <v>214</v>
      </c>
      <c r="B213" s="30" t="s">
        <v>952</v>
      </c>
      <c r="C213" s="30" t="s">
        <v>68</v>
      </c>
      <c r="D213" s="30" t="s">
        <v>23</v>
      </c>
      <c r="E213" s="30" t="s">
        <v>26</v>
      </c>
      <c r="F213" s="30" t="s">
        <v>64</v>
      </c>
      <c r="G213" s="30" t="s">
        <v>431</v>
      </c>
      <c r="H213" s="16">
        <v>99.325510249999994</v>
      </c>
      <c r="I213" s="16">
        <v>99.325510249999994</v>
      </c>
      <c r="J213" s="16">
        <v>97.751700830000004</v>
      </c>
      <c r="K213" s="16">
        <v>98.651020500000001</v>
      </c>
      <c r="L213" s="16">
        <v>93.255102500000007</v>
      </c>
      <c r="M213" s="16">
        <v>104.81778389999999</v>
      </c>
      <c r="N213" s="16">
        <v>97.302041000000003</v>
      </c>
      <c r="O213" s="16">
        <v>98.651020500000001</v>
      </c>
      <c r="P213" s="16">
        <v>96.627551249999996</v>
      </c>
      <c r="Q213" s="16">
        <v>96.627551249999996</v>
      </c>
      <c r="R213" s="16">
        <v>96.290306380000004</v>
      </c>
      <c r="S213" s="16">
        <v>98.160482500000001</v>
      </c>
      <c r="T213" s="16">
        <v>98.106695439999996</v>
      </c>
      <c r="U213" s="16">
        <v>97.751700830000004</v>
      </c>
      <c r="V213" s="16">
        <v>96.252834719999996</v>
      </c>
      <c r="W213" s="16">
        <v>102.24829920000001</v>
      </c>
    </row>
    <row r="214" spans="1:23" x14ac:dyDescent="0.25">
      <c r="A214">
        <v>215</v>
      </c>
      <c r="B214" s="30" t="s">
        <v>205</v>
      </c>
      <c r="C214" s="30" t="s">
        <v>69</v>
      </c>
      <c r="D214" s="30" t="s">
        <v>28</v>
      </c>
      <c r="E214" s="30" t="s">
        <v>21</v>
      </c>
      <c r="F214" s="30" t="s">
        <v>64</v>
      </c>
      <c r="G214" s="30" t="s">
        <v>432</v>
      </c>
      <c r="H214" s="16">
        <v>93.929592249999999</v>
      </c>
      <c r="I214" s="16">
        <v>93.255102500000007</v>
      </c>
      <c r="J214" s="16">
        <v>97.751700830000004</v>
      </c>
      <c r="K214" s="16">
        <v>100</v>
      </c>
      <c r="L214" s="16">
        <v>100</v>
      </c>
      <c r="M214" s="16">
        <v>92.291545709999994</v>
      </c>
      <c r="N214" s="16">
        <v>105.39591799999999</v>
      </c>
      <c r="O214" s="16">
        <v>98.651020500000001</v>
      </c>
      <c r="P214" s="16">
        <v>103.3724488</v>
      </c>
      <c r="Q214" s="16">
        <v>103.3724488</v>
      </c>
      <c r="R214" s="16">
        <v>95.447194190000005</v>
      </c>
      <c r="S214" s="16">
        <v>95.707792499999996</v>
      </c>
      <c r="T214" s="16">
        <v>96.213390880000006</v>
      </c>
      <c r="U214" s="16">
        <v>97.751700830000004</v>
      </c>
      <c r="V214" s="16">
        <v>103.74716530000001</v>
      </c>
      <c r="W214" s="16">
        <v>94.941326880000005</v>
      </c>
    </row>
    <row r="215" spans="1:23" x14ac:dyDescent="0.25">
      <c r="A215">
        <v>216</v>
      </c>
      <c r="B215" s="30" t="s">
        <v>205</v>
      </c>
      <c r="C215" s="30" t="s">
        <v>70</v>
      </c>
      <c r="D215" s="30" t="s">
        <v>28</v>
      </c>
      <c r="E215" s="30" t="s">
        <v>31</v>
      </c>
      <c r="F215" s="30" t="s">
        <v>64</v>
      </c>
      <c r="G215" s="30" t="s">
        <v>433</v>
      </c>
      <c r="H215" s="16">
        <v>96.627551249999996</v>
      </c>
      <c r="I215" s="16">
        <v>96.627551249999996</v>
      </c>
      <c r="J215" s="16">
        <v>105.6207479</v>
      </c>
      <c r="K215" s="16">
        <v>97.302041000000003</v>
      </c>
      <c r="L215" s="16">
        <v>93.255102500000007</v>
      </c>
      <c r="M215" s="16">
        <v>99.036443210000002</v>
      </c>
      <c r="N215" s="16">
        <v>94.604082000000005</v>
      </c>
      <c r="O215" s="16">
        <v>95.953061500000004</v>
      </c>
      <c r="P215" s="16">
        <v>96.627551249999996</v>
      </c>
      <c r="Q215" s="16">
        <v>96.627551249999996</v>
      </c>
      <c r="R215" s="16">
        <v>94.266837129999999</v>
      </c>
      <c r="S215" s="16">
        <v>95.707792499999996</v>
      </c>
      <c r="T215" s="16">
        <v>95.740064739999994</v>
      </c>
      <c r="U215" s="16">
        <v>105.6207479</v>
      </c>
      <c r="V215" s="16">
        <v>94.753968610000001</v>
      </c>
      <c r="W215" s="16">
        <v>97.751700830000004</v>
      </c>
    </row>
    <row r="216" spans="1:23" x14ac:dyDescent="0.25">
      <c r="A216">
        <v>217</v>
      </c>
      <c r="B216" s="30" t="s">
        <v>205</v>
      </c>
      <c r="C216" s="30" t="s">
        <v>664</v>
      </c>
      <c r="D216" s="30" t="s">
        <v>28</v>
      </c>
      <c r="E216" s="30" t="s">
        <v>31</v>
      </c>
      <c r="F216" s="30" t="s">
        <v>64</v>
      </c>
      <c r="G216" s="30" t="s">
        <v>666</v>
      </c>
      <c r="H216" s="16">
        <v>96.627551249999996</v>
      </c>
      <c r="I216" s="16">
        <v>100</v>
      </c>
      <c r="J216" s="16">
        <v>110.11734629999999</v>
      </c>
      <c r="K216" s="16">
        <v>101.3489795</v>
      </c>
      <c r="L216" s="16">
        <v>93.255102500000007</v>
      </c>
      <c r="M216" s="16">
        <v>100.96355680000001</v>
      </c>
      <c r="N216" s="16">
        <v>100</v>
      </c>
      <c r="O216" s="16">
        <v>95.953061500000004</v>
      </c>
      <c r="P216" s="16">
        <v>101.6862244</v>
      </c>
      <c r="Q216" s="16">
        <v>100</v>
      </c>
      <c r="R216" s="16">
        <v>98.651020500000001</v>
      </c>
      <c r="S216" s="16">
        <v>95.707792499999996</v>
      </c>
      <c r="T216" s="16">
        <v>99.526673900000006</v>
      </c>
      <c r="U216" s="16">
        <v>110.11734629999999</v>
      </c>
      <c r="V216" s="16">
        <v>100</v>
      </c>
      <c r="W216" s="16">
        <v>98.875850420000006</v>
      </c>
    </row>
    <row r="217" spans="1:23" x14ac:dyDescent="0.25">
      <c r="A217">
        <v>218</v>
      </c>
      <c r="B217" s="30" t="s">
        <v>205</v>
      </c>
      <c r="C217" s="30" t="s">
        <v>434</v>
      </c>
      <c r="D217" s="30" t="s">
        <v>23</v>
      </c>
      <c r="E217" s="30" t="s">
        <v>31</v>
      </c>
      <c r="F217" s="30" t="s">
        <v>152</v>
      </c>
      <c r="G217" s="30" t="s">
        <v>435</v>
      </c>
      <c r="H217" s="16">
        <v>99.325510249999994</v>
      </c>
      <c r="I217" s="16">
        <v>99.325510249999994</v>
      </c>
      <c r="J217" s="16">
        <v>107.8690471</v>
      </c>
      <c r="K217" s="16">
        <v>100</v>
      </c>
      <c r="L217" s="16">
        <v>100</v>
      </c>
      <c r="M217" s="16">
        <v>98.072886429999997</v>
      </c>
      <c r="N217" s="16">
        <v>97.302041000000003</v>
      </c>
      <c r="O217" s="16">
        <v>101.3489795</v>
      </c>
      <c r="P217" s="16">
        <v>103.3724488</v>
      </c>
      <c r="Q217" s="16">
        <v>103.3724488</v>
      </c>
      <c r="R217" s="16">
        <v>100.1686224</v>
      </c>
      <c r="S217" s="16">
        <v>100.6131725</v>
      </c>
      <c r="T217" s="16">
        <v>100.47332609999999</v>
      </c>
      <c r="U217" s="16">
        <v>107.8690471</v>
      </c>
      <c r="V217" s="16">
        <v>99.250566939999999</v>
      </c>
      <c r="W217" s="16">
        <v>99.437925210000003</v>
      </c>
    </row>
    <row r="218" spans="1:23" x14ac:dyDescent="0.25">
      <c r="A218">
        <v>219</v>
      </c>
      <c r="B218" s="30" t="s">
        <v>594</v>
      </c>
      <c r="C218" s="30" t="s">
        <v>434</v>
      </c>
      <c r="D218" s="30" t="s">
        <v>24</v>
      </c>
      <c r="E218" s="30" t="s">
        <v>31</v>
      </c>
      <c r="F218" s="30" t="s">
        <v>152</v>
      </c>
      <c r="G218" s="30" t="s">
        <v>435</v>
      </c>
      <c r="H218" s="16">
        <v>100</v>
      </c>
      <c r="I218" s="16">
        <v>101.3489795</v>
      </c>
      <c r="J218" s="16">
        <v>111.2414958</v>
      </c>
      <c r="K218" s="16">
        <v>104.0469385</v>
      </c>
      <c r="L218" s="16">
        <v>100</v>
      </c>
      <c r="M218" s="16">
        <v>99.036443210000002</v>
      </c>
      <c r="N218" s="16">
        <v>98.651020500000001</v>
      </c>
      <c r="O218" s="16">
        <v>102.697959</v>
      </c>
      <c r="P218" s="16">
        <v>105.05867309999999</v>
      </c>
      <c r="Q218" s="16">
        <v>103.3724488</v>
      </c>
      <c r="R218" s="16">
        <v>102.52933659999999</v>
      </c>
      <c r="S218" s="16">
        <v>101.22634499999999</v>
      </c>
      <c r="T218" s="16">
        <v>103.313283</v>
      </c>
      <c r="U218" s="16">
        <v>111.2414958</v>
      </c>
      <c r="V218" s="16">
        <v>100.7494331</v>
      </c>
      <c r="W218" s="16">
        <v>100.5620748</v>
      </c>
    </row>
    <row r="219" spans="1:23" x14ac:dyDescent="0.25">
      <c r="A219">
        <v>220</v>
      </c>
      <c r="B219" s="30" t="s">
        <v>205</v>
      </c>
      <c r="C219" s="30" t="s">
        <v>436</v>
      </c>
      <c r="D219" s="30" t="s">
        <v>28</v>
      </c>
      <c r="E219" s="30" t="s">
        <v>25</v>
      </c>
      <c r="F219" s="30" t="s">
        <v>152</v>
      </c>
      <c r="G219" s="30" t="s">
        <v>437</v>
      </c>
      <c r="H219" s="16">
        <v>97.302041000000003</v>
      </c>
      <c r="I219" s="16">
        <v>97.302041000000003</v>
      </c>
      <c r="J219" s="16">
        <v>98.875850420000006</v>
      </c>
      <c r="K219" s="16">
        <v>93.255102500000007</v>
      </c>
      <c r="L219" s="16">
        <v>93.255102500000007</v>
      </c>
      <c r="M219" s="16">
        <v>99.036443210000002</v>
      </c>
      <c r="N219" s="16">
        <v>95.953061500000004</v>
      </c>
      <c r="O219" s="16">
        <v>97.302041000000003</v>
      </c>
      <c r="P219" s="16">
        <v>98.313775629999995</v>
      </c>
      <c r="Q219" s="16">
        <v>100</v>
      </c>
      <c r="R219" s="16">
        <v>94.435459559999998</v>
      </c>
      <c r="S219" s="16">
        <v>96.320965000000001</v>
      </c>
      <c r="T219" s="16">
        <v>94.793412459999999</v>
      </c>
      <c r="U219" s="16">
        <v>98.875850420000006</v>
      </c>
      <c r="V219" s="16">
        <v>96.252834719999996</v>
      </c>
      <c r="W219" s="16">
        <v>98.313775629999995</v>
      </c>
    </row>
    <row r="220" spans="1:23" x14ac:dyDescent="0.25">
      <c r="A220">
        <v>221</v>
      </c>
      <c r="B220" s="30" t="s">
        <v>205</v>
      </c>
      <c r="C220" s="30" t="s">
        <v>438</v>
      </c>
      <c r="D220" s="30" t="s">
        <v>23</v>
      </c>
      <c r="E220" s="30" t="s">
        <v>21</v>
      </c>
      <c r="F220" s="30" t="s">
        <v>152</v>
      </c>
      <c r="G220" s="30" t="s">
        <v>439</v>
      </c>
      <c r="H220" s="16">
        <v>93.255102500000007</v>
      </c>
      <c r="I220" s="16">
        <v>93.255102500000007</v>
      </c>
      <c r="J220" s="16">
        <v>98.875850420000006</v>
      </c>
      <c r="K220" s="16">
        <v>98.651020500000001</v>
      </c>
      <c r="L220" s="16">
        <v>100</v>
      </c>
      <c r="M220" s="16">
        <v>92.291545709999994</v>
      </c>
      <c r="N220" s="16">
        <v>105.39591799999999</v>
      </c>
      <c r="O220" s="16">
        <v>98.651020500000001</v>
      </c>
      <c r="P220" s="16">
        <v>103.3724488</v>
      </c>
      <c r="Q220" s="16">
        <v>103.3724488</v>
      </c>
      <c r="R220" s="16">
        <v>95.278571749999998</v>
      </c>
      <c r="S220" s="16">
        <v>95.094620000000006</v>
      </c>
      <c r="T220" s="16">
        <v>95.740064739999994</v>
      </c>
      <c r="U220" s="16">
        <v>98.875850420000006</v>
      </c>
      <c r="V220" s="16">
        <v>103.74716530000001</v>
      </c>
      <c r="W220" s="16">
        <v>94.941326880000005</v>
      </c>
    </row>
    <row r="221" spans="1:23" x14ac:dyDescent="0.25">
      <c r="A221">
        <v>222</v>
      </c>
      <c r="B221" s="30" t="s">
        <v>205</v>
      </c>
      <c r="C221" s="30" t="s">
        <v>440</v>
      </c>
      <c r="D221" s="30" t="s">
        <v>23</v>
      </c>
      <c r="E221" s="30" t="s">
        <v>26</v>
      </c>
      <c r="F221" s="30" t="s">
        <v>152</v>
      </c>
      <c r="G221" s="30" t="s">
        <v>441</v>
      </c>
      <c r="H221" s="16">
        <v>95.953061500000004</v>
      </c>
      <c r="I221" s="16">
        <v>97.302041000000003</v>
      </c>
      <c r="J221" s="16">
        <v>96.627551249999996</v>
      </c>
      <c r="K221" s="16">
        <v>97.302041000000003</v>
      </c>
      <c r="L221" s="16">
        <v>93.255102500000007</v>
      </c>
      <c r="M221" s="16">
        <v>101.9271136</v>
      </c>
      <c r="N221" s="16">
        <v>95.953061500000004</v>
      </c>
      <c r="O221" s="16">
        <v>95.953061500000004</v>
      </c>
      <c r="P221" s="16">
        <v>96.627551249999996</v>
      </c>
      <c r="Q221" s="16">
        <v>96.627551249999996</v>
      </c>
      <c r="R221" s="16">
        <v>93.592347380000007</v>
      </c>
      <c r="S221" s="16">
        <v>95.094620000000006</v>
      </c>
      <c r="T221" s="16">
        <v>96.213390880000006</v>
      </c>
      <c r="U221" s="16">
        <v>96.627551249999996</v>
      </c>
      <c r="V221" s="16">
        <v>95.503401670000002</v>
      </c>
      <c r="W221" s="16">
        <v>99.437925210000003</v>
      </c>
    </row>
    <row r="222" spans="1:23" x14ac:dyDescent="0.25">
      <c r="A222">
        <v>223</v>
      </c>
      <c r="B222" s="30" t="s">
        <v>205</v>
      </c>
      <c r="C222" s="30" t="s">
        <v>442</v>
      </c>
      <c r="D222" s="30" t="s">
        <v>23</v>
      </c>
      <c r="E222" s="30" t="s">
        <v>25</v>
      </c>
      <c r="F222" s="30" t="s">
        <v>152</v>
      </c>
      <c r="G222" s="30" t="s">
        <v>443</v>
      </c>
      <c r="H222" s="16">
        <v>98.651020500000001</v>
      </c>
      <c r="I222" s="16">
        <v>97.976530749999995</v>
      </c>
      <c r="J222" s="16">
        <v>98.875850420000006</v>
      </c>
      <c r="K222" s="16">
        <v>93.255102500000007</v>
      </c>
      <c r="L222" s="16">
        <v>93.255102500000007</v>
      </c>
      <c r="M222" s="16">
        <v>97.109329639999999</v>
      </c>
      <c r="N222" s="16">
        <v>94.604082000000005</v>
      </c>
      <c r="O222" s="16">
        <v>95.953061500000004</v>
      </c>
      <c r="P222" s="16">
        <v>96.627551249999996</v>
      </c>
      <c r="Q222" s="16">
        <v>96.627551249999996</v>
      </c>
      <c r="R222" s="16">
        <v>93.255102500000007</v>
      </c>
      <c r="S222" s="16">
        <v>97.547309999999996</v>
      </c>
      <c r="T222" s="16">
        <v>95.266738599999996</v>
      </c>
      <c r="U222" s="16">
        <v>98.875850420000006</v>
      </c>
      <c r="V222" s="16">
        <v>94.753968610000001</v>
      </c>
      <c r="W222" s="16">
        <v>96.627551249999996</v>
      </c>
    </row>
    <row r="223" spans="1:23" x14ac:dyDescent="0.25">
      <c r="A223">
        <v>224</v>
      </c>
      <c r="B223" s="30" t="s">
        <v>205</v>
      </c>
      <c r="C223" s="30" t="s">
        <v>444</v>
      </c>
      <c r="D223" s="30" t="s">
        <v>23</v>
      </c>
      <c r="E223" s="30" t="s">
        <v>26</v>
      </c>
      <c r="F223" s="30" t="s">
        <v>152</v>
      </c>
      <c r="G223" s="30" t="s">
        <v>445</v>
      </c>
      <c r="H223" s="16">
        <v>95.278571749999998</v>
      </c>
      <c r="I223" s="16">
        <v>96.627551249999996</v>
      </c>
      <c r="J223" s="16">
        <v>96.627551249999996</v>
      </c>
      <c r="K223" s="16">
        <v>97.302041000000003</v>
      </c>
      <c r="L223" s="16">
        <v>93.255102500000007</v>
      </c>
      <c r="M223" s="16">
        <v>101.9271136</v>
      </c>
      <c r="N223" s="16">
        <v>95.953061500000004</v>
      </c>
      <c r="O223" s="16">
        <v>97.302041000000003</v>
      </c>
      <c r="P223" s="16">
        <v>96.627551249999996</v>
      </c>
      <c r="Q223" s="16">
        <v>96.627551249999996</v>
      </c>
      <c r="R223" s="16">
        <v>93.42372494</v>
      </c>
      <c r="S223" s="16">
        <v>94.481447500000002</v>
      </c>
      <c r="T223" s="16">
        <v>95.740064739999994</v>
      </c>
      <c r="U223" s="16">
        <v>96.627551249999996</v>
      </c>
      <c r="V223" s="16">
        <v>95.503401670000002</v>
      </c>
      <c r="W223" s="16">
        <v>100</v>
      </c>
    </row>
    <row r="224" spans="1:23" x14ac:dyDescent="0.25">
      <c r="A224">
        <v>225</v>
      </c>
      <c r="B224" s="30" t="s">
        <v>205</v>
      </c>
      <c r="C224" s="30" t="s">
        <v>446</v>
      </c>
      <c r="D224" s="30" t="s">
        <v>23</v>
      </c>
      <c r="E224" s="30" t="s">
        <v>25</v>
      </c>
      <c r="F224" s="30" t="s">
        <v>152</v>
      </c>
      <c r="G224" s="30" t="s">
        <v>447</v>
      </c>
      <c r="H224" s="16">
        <v>97.976530749999995</v>
      </c>
      <c r="I224" s="16">
        <v>98.651020500000001</v>
      </c>
      <c r="J224" s="16">
        <v>100</v>
      </c>
      <c r="K224" s="16">
        <v>93.255102500000007</v>
      </c>
      <c r="L224" s="16">
        <v>93.255102500000007</v>
      </c>
      <c r="M224" s="16">
        <v>98.072886429999997</v>
      </c>
      <c r="N224" s="16">
        <v>95.953061500000004</v>
      </c>
      <c r="O224" s="16">
        <v>95.953061500000004</v>
      </c>
      <c r="P224" s="16">
        <v>96.627551249999996</v>
      </c>
      <c r="Q224" s="16">
        <v>96.627551249999996</v>
      </c>
      <c r="R224" s="16">
        <v>93.760969810000006</v>
      </c>
      <c r="S224" s="16">
        <v>96.934137500000006</v>
      </c>
      <c r="T224" s="16">
        <v>95.740064739999994</v>
      </c>
      <c r="U224" s="16">
        <v>100</v>
      </c>
      <c r="V224" s="16">
        <v>95.503401670000002</v>
      </c>
      <c r="W224" s="16">
        <v>97.189626039999993</v>
      </c>
    </row>
    <row r="225" spans="1:23" x14ac:dyDescent="0.25">
      <c r="A225">
        <v>226</v>
      </c>
      <c r="B225" s="30" t="s">
        <v>551</v>
      </c>
      <c r="C225" s="30" t="s">
        <v>446</v>
      </c>
      <c r="D225" s="30" t="s">
        <v>24</v>
      </c>
      <c r="E225" s="30" t="s">
        <v>25</v>
      </c>
      <c r="F225" s="30" t="s">
        <v>152</v>
      </c>
      <c r="G225" s="30" t="s">
        <v>447</v>
      </c>
      <c r="H225" s="16">
        <v>100</v>
      </c>
      <c r="I225" s="16">
        <v>100.6744898</v>
      </c>
      <c r="J225" s="16">
        <v>101.1241496</v>
      </c>
      <c r="K225" s="16">
        <v>94.604082000000005</v>
      </c>
      <c r="L225" s="16">
        <v>93.255102500000007</v>
      </c>
      <c r="M225" s="16">
        <v>99.036443210000002</v>
      </c>
      <c r="N225" s="16">
        <v>97.302041000000003</v>
      </c>
      <c r="O225" s="16">
        <v>100</v>
      </c>
      <c r="P225" s="16">
        <v>98.313775629999995</v>
      </c>
      <c r="Q225" s="16">
        <v>96.627551249999996</v>
      </c>
      <c r="R225" s="16">
        <v>96.121683939999997</v>
      </c>
      <c r="S225" s="16">
        <v>98.773655000000005</v>
      </c>
      <c r="T225" s="16">
        <v>97.633369299999998</v>
      </c>
      <c r="U225" s="16">
        <v>101.1241496</v>
      </c>
      <c r="V225" s="16">
        <v>97.002267779999997</v>
      </c>
      <c r="W225" s="16">
        <v>99.437925210000003</v>
      </c>
    </row>
    <row r="226" spans="1:23" x14ac:dyDescent="0.25">
      <c r="A226">
        <v>227</v>
      </c>
      <c r="B226" s="30" t="s">
        <v>205</v>
      </c>
      <c r="C226" s="30" t="s">
        <v>448</v>
      </c>
      <c r="D226" s="30" t="s">
        <v>24</v>
      </c>
      <c r="E226" s="30" t="s">
        <v>25</v>
      </c>
      <c r="F226" s="30" t="s">
        <v>159</v>
      </c>
      <c r="G226" s="30" t="s">
        <v>449</v>
      </c>
      <c r="H226" s="16">
        <v>100</v>
      </c>
      <c r="I226" s="16">
        <v>100.6744898</v>
      </c>
      <c r="J226" s="16">
        <v>98.875850420000006</v>
      </c>
      <c r="K226" s="16">
        <v>100</v>
      </c>
      <c r="L226" s="16">
        <v>100</v>
      </c>
      <c r="M226" s="16">
        <v>96.145772859999994</v>
      </c>
      <c r="N226" s="16">
        <v>95.953061500000004</v>
      </c>
      <c r="O226" s="16">
        <v>98.651020500000001</v>
      </c>
      <c r="P226" s="16">
        <v>103.3724488</v>
      </c>
      <c r="Q226" s="16">
        <v>103.3724488</v>
      </c>
      <c r="R226" s="16">
        <v>98.482398059999994</v>
      </c>
      <c r="S226" s="16">
        <v>101.22634499999999</v>
      </c>
      <c r="T226" s="16">
        <v>101.41997840000001</v>
      </c>
      <c r="U226" s="16">
        <v>98.875850420000006</v>
      </c>
      <c r="V226" s="16">
        <v>98.501133890000006</v>
      </c>
      <c r="W226" s="16">
        <v>97.189626039999993</v>
      </c>
    </row>
    <row r="227" spans="1:23" x14ac:dyDescent="0.25">
      <c r="A227">
        <v>228</v>
      </c>
      <c r="B227" s="30" t="s">
        <v>207</v>
      </c>
      <c r="C227" s="30" t="s">
        <v>448</v>
      </c>
      <c r="D227" s="30" t="s">
        <v>28</v>
      </c>
      <c r="E227" s="30" t="s">
        <v>25</v>
      </c>
      <c r="F227" s="30" t="s">
        <v>159</v>
      </c>
      <c r="G227" s="30" t="s">
        <v>449</v>
      </c>
      <c r="H227" s="16">
        <v>102.0234693</v>
      </c>
      <c r="I227" s="16">
        <v>102.697959</v>
      </c>
      <c r="J227" s="16">
        <v>100</v>
      </c>
      <c r="K227" s="16">
        <v>101.3489795</v>
      </c>
      <c r="L227" s="16">
        <v>100</v>
      </c>
      <c r="M227" s="16">
        <v>97.109329639999999</v>
      </c>
      <c r="N227" s="16">
        <v>97.302041000000003</v>
      </c>
      <c r="O227" s="16">
        <v>102.697959</v>
      </c>
      <c r="P227" s="16">
        <v>105.05867309999999</v>
      </c>
      <c r="Q227" s="16">
        <v>103.3724488</v>
      </c>
      <c r="R227" s="16">
        <v>100.84311219999999</v>
      </c>
      <c r="S227" s="16">
        <v>103.06586249999999</v>
      </c>
      <c r="T227" s="16">
        <v>103.313283</v>
      </c>
      <c r="U227" s="16">
        <v>100</v>
      </c>
      <c r="V227" s="16">
        <v>100</v>
      </c>
      <c r="W227" s="16">
        <v>99.437925210000003</v>
      </c>
    </row>
    <row r="228" spans="1:23" x14ac:dyDescent="0.25">
      <c r="A228">
        <v>229</v>
      </c>
      <c r="B228" s="30" t="s">
        <v>594</v>
      </c>
      <c r="C228" s="30" t="s">
        <v>448</v>
      </c>
      <c r="D228" s="30" t="s">
        <v>23</v>
      </c>
      <c r="E228" s="30" t="s">
        <v>25</v>
      </c>
      <c r="F228" s="30" t="s">
        <v>159</v>
      </c>
      <c r="G228" s="30" t="s">
        <v>449</v>
      </c>
      <c r="H228" s="16">
        <v>104.0469385</v>
      </c>
      <c r="I228" s="16">
        <v>100.6744898</v>
      </c>
      <c r="J228" s="16">
        <v>100</v>
      </c>
      <c r="K228" s="16">
        <v>97.302041000000003</v>
      </c>
      <c r="L228" s="16">
        <v>100</v>
      </c>
      <c r="M228" s="16">
        <v>98.072886429999997</v>
      </c>
      <c r="N228" s="16">
        <v>97.302041000000003</v>
      </c>
      <c r="O228" s="16">
        <v>105.39591799999999</v>
      </c>
      <c r="P228" s="16">
        <v>105.05867309999999</v>
      </c>
      <c r="Q228" s="16">
        <v>103.3724488</v>
      </c>
      <c r="R228" s="16">
        <v>100.84311219999999</v>
      </c>
      <c r="S228" s="16">
        <v>104.90537999999999</v>
      </c>
      <c r="T228" s="16">
        <v>100.47332609999999</v>
      </c>
      <c r="U228" s="16">
        <v>100</v>
      </c>
      <c r="V228" s="16">
        <v>100</v>
      </c>
      <c r="W228" s="16">
        <v>101.1241496</v>
      </c>
    </row>
    <row r="229" spans="1:23" x14ac:dyDescent="0.25">
      <c r="A229">
        <v>230</v>
      </c>
      <c r="B229" s="30" t="s">
        <v>726</v>
      </c>
      <c r="C229" s="30" t="s">
        <v>448</v>
      </c>
      <c r="D229" s="30" t="s">
        <v>24</v>
      </c>
      <c r="E229" s="30" t="s">
        <v>25</v>
      </c>
      <c r="F229" s="30" t="s">
        <v>159</v>
      </c>
      <c r="G229" s="30" t="s">
        <v>449</v>
      </c>
      <c r="H229" s="16">
        <v>102.697959</v>
      </c>
      <c r="I229" s="16">
        <v>104.7214283</v>
      </c>
      <c r="J229" s="16">
        <v>100</v>
      </c>
      <c r="K229" s="16">
        <v>104.0469385</v>
      </c>
      <c r="L229" s="16">
        <v>100</v>
      </c>
      <c r="M229" s="16">
        <v>97.109329639999999</v>
      </c>
      <c r="N229" s="16">
        <v>100</v>
      </c>
      <c r="O229" s="16">
        <v>104.0469385</v>
      </c>
      <c r="P229" s="16">
        <v>106.74489749999999</v>
      </c>
      <c r="Q229" s="16">
        <v>103.3724488</v>
      </c>
      <c r="R229" s="16">
        <v>102.52933659999999</v>
      </c>
      <c r="S229" s="16">
        <v>103.679035</v>
      </c>
      <c r="T229" s="16">
        <v>105.6799137</v>
      </c>
      <c r="U229" s="16">
        <v>100</v>
      </c>
      <c r="V229" s="16">
        <v>102.24829920000001</v>
      </c>
      <c r="W229" s="16">
        <v>100</v>
      </c>
    </row>
    <row r="230" spans="1:23" x14ac:dyDescent="0.25">
      <c r="A230">
        <v>231</v>
      </c>
      <c r="B230" s="30" t="s">
        <v>901</v>
      </c>
      <c r="C230" s="30" t="s">
        <v>448</v>
      </c>
      <c r="D230" s="30" t="s">
        <v>28</v>
      </c>
      <c r="E230" s="30" t="s">
        <v>25</v>
      </c>
      <c r="F230" s="30" t="s">
        <v>159</v>
      </c>
      <c r="G230" s="30" t="s">
        <v>449</v>
      </c>
      <c r="H230" s="16">
        <v>104.0469385</v>
      </c>
      <c r="I230" s="16">
        <v>103.3724488</v>
      </c>
      <c r="J230" s="16">
        <v>100</v>
      </c>
      <c r="K230" s="16">
        <v>101.3489795</v>
      </c>
      <c r="L230" s="16">
        <v>100</v>
      </c>
      <c r="M230" s="16">
        <v>99.036443210000002</v>
      </c>
      <c r="N230" s="16">
        <v>100</v>
      </c>
      <c r="O230" s="16">
        <v>105.39591799999999</v>
      </c>
      <c r="P230" s="16">
        <v>106.74489749999999</v>
      </c>
      <c r="Q230" s="16">
        <v>103.3724488</v>
      </c>
      <c r="R230" s="16">
        <v>102.697959</v>
      </c>
      <c r="S230" s="16">
        <v>104.90537999999999</v>
      </c>
      <c r="T230" s="16">
        <v>103.78660910000001</v>
      </c>
      <c r="U230" s="16">
        <v>100</v>
      </c>
      <c r="V230" s="16">
        <v>102.24829920000001</v>
      </c>
      <c r="W230" s="16">
        <v>101.6862244</v>
      </c>
    </row>
    <row r="231" spans="1:23" x14ac:dyDescent="0.25">
      <c r="A231">
        <v>232</v>
      </c>
      <c r="B231" s="30" t="s">
        <v>1557</v>
      </c>
      <c r="C231" s="30" t="s">
        <v>448</v>
      </c>
      <c r="D231" s="30" t="s">
        <v>23</v>
      </c>
      <c r="E231" s="30" t="s">
        <v>25</v>
      </c>
      <c r="F231" s="30" t="s">
        <v>159</v>
      </c>
      <c r="G231" s="30" t="s">
        <v>449</v>
      </c>
      <c r="H231" s="16">
        <v>103.3724488</v>
      </c>
      <c r="I231" s="16">
        <v>106.0704078</v>
      </c>
      <c r="J231" s="16">
        <v>101.1241496</v>
      </c>
      <c r="K231" s="16">
        <v>106.74489749999999</v>
      </c>
      <c r="L231" s="16">
        <v>100</v>
      </c>
      <c r="M231" s="16">
        <v>98.072886429999997</v>
      </c>
      <c r="N231" s="16">
        <v>102.697959</v>
      </c>
      <c r="O231" s="16">
        <v>105.39591799999999</v>
      </c>
      <c r="P231" s="16">
        <v>108.43112189999999</v>
      </c>
      <c r="Q231" s="16">
        <v>103.3724488</v>
      </c>
      <c r="R231" s="16">
        <v>104.3841834</v>
      </c>
      <c r="S231" s="16">
        <v>104.2922075</v>
      </c>
      <c r="T231" s="16">
        <v>107.5732182</v>
      </c>
      <c r="U231" s="16">
        <v>101.1241496</v>
      </c>
      <c r="V231" s="16">
        <v>104.4965983</v>
      </c>
      <c r="W231" s="16">
        <v>101.1241496</v>
      </c>
    </row>
    <row r="232" spans="1:23" x14ac:dyDescent="0.25">
      <c r="A232">
        <v>233</v>
      </c>
      <c r="B232" s="30" t="s">
        <v>205</v>
      </c>
      <c r="C232" s="30" t="s">
        <v>450</v>
      </c>
      <c r="D232" s="30" t="s">
        <v>24</v>
      </c>
      <c r="E232" s="30" t="s">
        <v>26</v>
      </c>
      <c r="F232" s="30" t="s">
        <v>159</v>
      </c>
      <c r="G232" s="30" t="s">
        <v>451</v>
      </c>
      <c r="H232" s="16">
        <v>96.627551249999996</v>
      </c>
      <c r="I232" s="16">
        <v>96.627551249999996</v>
      </c>
      <c r="J232" s="16">
        <v>96.627551249999996</v>
      </c>
      <c r="K232" s="16">
        <v>97.302041000000003</v>
      </c>
      <c r="L232" s="16">
        <v>93.255102500000007</v>
      </c>
      <c r="M232" s="16">
        <v>102.8906704</v>
      </c>
      <c r="N232" s="16">
        <v>95.953061500000004</v>
      </c>
      <c r="O232" s="16">
        <v>97.302041000000003</v>
      </c>
      <c r="P232" s="16">
        <v>98.313775629999995</v>
      </c>
      <c r="Q232" s="16">
        <v>103.3724488</v>
      </c>
      <c r="R232" s="16">
        <v>95.784439059999997</v>
      </c>
      <c r="S232" s="16">
        <v>95.707792499999996</v>
      </c>
      <c r="T232" s="16">
        <v>95.740064739999994</v>
      </c>
      <c r="U232" s="16">
        <v>96.627551249999996</v>
      </c>
      <c r="V232" s="16">
        <v>96.252834719999996</v>
      </c>
      <c r="W232" s="16">
        <v>100.5620748</v>
      </c>
    </row>
    <row r="233" spans="1:23" x14ac:dyDescent="0.25">
      <c r="A233">
        <v>234</v>
      </c>
      <c r="B233" s="30" t="s">
        <v>943</v>
      </c>
      <c r="C233" s="30" t="s">
        <v>450</v>
      </c>
      <c r="D233" s="30" t="s">
        <v>28</v>
      </c>
      <c r="E233" s="30" t="s">
        <v>26</v>
      </c>
      <c r="F233" s="30" t="s">
        <v>159</v>
      </c>
      <c r="G233" s="30" t="s">
        <v>451</v>
      </c>
      <c r="H233" s="16">
        <v>98.651020500000001</v>
      </c>
      <c r="I233" s="16">
        <v>97.302041000000003</v>
      </c>
      <c r="J233" s="16">
        <v>97.751700830000004</v>
      </c>
      <c r="K233" s="16">
        <v>98.651020500000001</v>
      </c>
      <c r="L233" s="16">
        <v>93.255102500000007</v>
      </c>
      <c r="M233" s="16">
        <v>105.7813407</v>
      </c>
      <c r="N233" s="16">
        <v>97.302041000000003</v>
      </c>
      <c r="O233" s="16">
        <v>101.3489795</v>
      </c>
      <c r="P233" s="16">
        <v>100</v>
      </c>
      <c r="Q233" s="16">
        <v>103.3724488</v>
      </c>
      <c r="R233" s="16">
        <v>98.145153190000002</v>
      </c>
      <c r="S233" s="16">
        <v>97.547309999999996</v>
      </c>
      <c r="T233" s="16">
        <v>96.686717020000003</v>
      </c>
      <c r="U233" s="16">
        <v>97.751700830000004</v>
      </c>
      <c r="V233" s="16">
        <v>97.751700830000004</v>
      </c>
      <c r="W233" s="16">
        <v>103.9345235</v>
      </c>
    </row>
    <row r="234" spans="1:23" x14ac:dyDescent="0.25">
      <c r="A234">
        <v>235</v>
      </c>
      <c r="B234" s="30" t="s">
        <v>205</v>
      </c>
      <c r="C234" s="30" t="s">
        <v>452</v>
      </c>
      <c r="D234" s="30" t="s">
        <v>23</v>
      </c>
      <c r="E234" s="30" t="s">
        <v>31</v>
      </c>
      <c r="F234" s="30" t="s">
        <v>159</v>
      </c>
      <c r="G234" s="30" t="s">
        <v>453</v>
      </c>
      <c r="H234" s="16">
        <v>95.278571749999998</v>
      </c>
      <c r="I234" s="16">
        <v>95.953061500000004</v>
      </c>
      <c r="J234" s="16">
        <v>105.6207479</v>
      </c>
      <c r="K234" s="16">
        <v>97.302041000000003</v>
      </c>
      <c r="L234" s="16">
        <v>93.255102500000007</v>
      </c>
      <c r="M234" s="16">
        <v>99.036443210000002</v>
      </c>
      <c r="N234" s="16">
        <v>94.604082000000005</v>
      </c>
      <c r="O234" s="16">
        <v>95.953061500000004</v>
      </c>
      <c r="P234" s="16">
        <v>98.313775629999995</v>
      </c>
      <c r="Q234" s="16">
        <v>103.3724488</v>
      </c>
      <c r="R234" s="16">
        <v>95.615816629999998</v>
      </c>
      <c r="S234" s="16">
        <v>94.481447500000002</v>
      </c>
      <c r="T234" s="16">
        <v>95.266738599999996</v>
      </c>
      <c r="U234" s="16">
        <v>105.6207479</v>
      </c>
      <c r="V234" s="16">
        <v>95.503401670000002</v>
      </c>
      <c r="W234" s="16">
        <v>97.751700830000004</v>
      </c>
    </row>
    <row r="235" spans="1:23" x14ac:dyDescent="0.25">
      <c r="A235">
        <v>236</v>
      </c>
      <c r="B235" s="30" t="s">
        <v>207</v>
      </c>
      <c r="C235" s="30" t="s">
        <v>452</v>
      </c>
      <c r="D235" s="30" t="s">
        <v>24</v>
      </c>
      <c r="E235" s="30" t="s">
        <v>31</v>
      </c>
      <c r="F235" s="30" t="s">
        <v>159</v>
      </c>
      <c r="G235" s="30" t="s">
        <v>453</v>
      </c>
      <c r="H235" s="16">
        <v>95.953061500000004</v>
      </c>
      <c r="I235" s="16">
        <v>97.976530749999995</v>
      </c>
      <c r="J235" s="16">
        <v>108.9931967</v>
      </c>
      <c r="K235" s="16">
        <v>101.3489795</v>
      </c>
      <c r="L235" s="16">
        <v>93.255102500000007</v>
      </c>
      <c r="M235" s="16">
        <v>100</v>
      </c>
      <c r="N235" s="16">
        <v>95.953061500000004</v>
      </c>
      <c r="O235" s="16">
        <v>97.302041000000003</v>
      </c>
      <c r="P235" s="16">
        <v>100</v>
      </c>
      <c r="Q235" s="16">
        <v>103.3724488</v>
      </c>
      <c r="R235" s="16">
        <v>97.976530749999995</v>
      </c>
      <c r="S235" s="16">
        <v>95.094620000000006</v>
      </c>
      <c r="T235" s="16">
        <v>98.106695439999996</v>
      </c>
      <c r="U235" s="16">
        <v>108.9931967</v>
      </c>
      <c r="V235" s="16">
        <v>97.002267779999997</v>
      </c>
      <c r="W235" s="16">
        <v>98.875850420000006</v>
      </c>
    </row>
    <row r="236" spans="1:23" x14ac:dyDescent="0.25">
      <c r="A236">
        <v>237</v>
      </c>
      <c r="B236" s="30" t="s">
        <v>205</v>
      </c>
      <c r="C236" s="30" t="s">
        <v>454</v>
      </c>
      <c r="D236" s="30" t="s">
        <v>23</v>
      </c>
      <c r="E236" s="30" t="s">
        <v>25</v>
      </c>
      <c r="F236" s="30" t="s">
        <v>159</v>
      </c>
      <c r="G236" s="30" t="s">
        <v>455</v>
      </c>
      <c r="H236" s="16">
        <v>98.651020500000001</v>
      </c>
      <c r="I236" s="16">
        <v>99.325510249999994</v>
      </c>
      <c r="J236" s="16">
        <v>97.751700830000004</v>
      </c>
      <c r="K236" s="16">
        <v>94.604082000000005</v>
      </c>
      <c r="L236" s="16">
        <v>93.255102500000007</v>
      </c>
      <c r="M236" s="16">
        <v>97.109329639999999</v>
      </c>
      <c r="N236" s="16">
        <v>95.953061500000004</v>
      </c>
      <c r="O236" s="16">
        <v>95.953061500000004</v>
      </c>
      <c r="P236" s="16">
        <v>96.627551249999996</v>
      </c>
      <c r="Q236" s="16">
        <v>103.3724488</v>
      </c>
      <c r="R236" s="16">
        <v>95.447194190000005</v>
      </c>
      <c r="S236" s="16">
        <v>97.547309999999996</v>
      </c>
      <c r="T236" s="16">
        <v>96.686717020000003</v>
      </c>
      <c r="U236" s="16">
        <v>97.751700830000004</v>
      </c>
      <c r="V236" s="16">
        <v>95.503401670000002</v>
      </c>
      <c r="W236" s="16">
        <v>96.627551249999996</v>
      </c>
    </row>
    <row r="237" spans="1:23" x14ac:dyDescent="0.25">
      <c r="A237">
        <v>238</v>
      </c>
      <c r="B237" s="30" t="s">
        <v>205</v>
      </c>
      <c r="C237" s="30" t="s">
        <v>456</v>
      </c>
      <c r="D237" s="30" t="s">
        <v>24</v>
      </c>
      <c r="E237" s="30" t="s">
        <v>26</v>
      </c>
      <c r="F237" s="30" t="s">
        <v>159</v>
      </c>
      <c r="G237" s="30" t="s">
        <v>457</v>
      </c>
      <c r="H237" s="16">
        <v>95.953061500000004</v>
      </c>
      <c r="I237" s="16">
        <v>96.627551249999996</v>
      </c>
      <c r="J237" s="16">
        <v>97.751700830000004</v>
      </c>
      <c r="K237" s="16">
        <v>93.255102500000007</v>
      </c>
      <c r="L237" s="16">
        <v>93.255102500000007</v>
      </c>
      <c r="M237" s="16">
        <v>102.8906704</v>
      </c>
      <c r="N237" s="16">
        <v>95.953061500000004</v>
      </c>
      <c r="O237" s="16">
        <v>95.953061500000004</v>
      </c>
      <c r="P237" s="16">
        <v>98.313775629999995</v>
      </c>
      <c r="Q237" s="16">
        <v>103.3724488</v>
      </c>
      <c r="R237" s="16">
        <v>95.109949310000005</v>
      </c>
      <c r="S237" s="16">
        <v>95.094620000000006</v>
      </c>
      <c r="T237" s="16">
        <v>94.320086320000001</v>
      </c>
      <c r="U237" s="16">
        <v>97.751700830000004</v>
      </c>
      <c r="V237" s="16">
        <v>96.252834719999996</v>
      </c>
      <c r="W237" s="16">
        <v>100</v>
      </c>
    </row>
    <row r="238" spans="1:23" x14ac:dyDescent="0.25">
      <c r="A238">
        <v>239</v>
      </c>
      <c r="B238" s="30" t="s">
        <v>205</v>
      </c>
      <c r="C238" s="30" t="s">
        <v>458</v>
      </c>
      <c r="D238" s="30" t="s">
        <v>24</v>
      </c>
      <c r="E238" s="30" t="s">
        <v>25</v>
      </c>
      <c r="F238" s="30" t="s">
        <v>159</v>
      </c>
      <c r="G238" s="30" t="s">
        <v>459</v>
      </c>
      <c r="H238" s="16">
        <v>97.302041000000003</v>
      </c>
      <c r="I238" s="16">
        <v>98.651020500000001</v>
      </c>
      <c r="J238" s="16">
        <v>97.751700830000004</v>
      </c>
      <c r="K238" s="16">
        <v>97.302041000000003</v>
      </c>
      <c r="L238" s="16">
        <v>93.255102500000007</v>
      </c>
      <c r="M238" s="16">
        <v>97.109329639999999</v>
      </c>
      <c r="N238" s="16">
        <v>95.953061500000004</v>
      </c>
      <c r="O238" s="16">
        <v>101.3489795</v>
      </c>
      <c r="P238" s="16">
        <v>103.3724488</v>
      </c>
      <c r="Q238" s="16">
        <v>103.3724488</v>
      </c>
      <c r="R238" s="16">
        <v>96.627551249999996</v>
      </c>
      <c r="S238" s="16">
        <v>96.320965000000001</v>
      </c>
      <c r="T238" s="16">
        <v>97.160043160000001</v>
      </c>
      <c r="U238" s="16">
        <v>97.751700830000004</v>
      </c>
      <c r="V238" s="16">
        <v>98.501133890000006</v>
      </c>
      <c r="W238" s="16">
        <v>98.875850420000006</v>
      </c>
    </row>
    <row r="239" spans="1:23" x14ac:dyDescent="0.25">
      <c r="A239">
        <v>240</v>
      </c>
      <c r="B239" s="30" t="s">
        <v>205</v>
      </c>
      <c r="C239" s="30" t="s">
        <v>460</v>
      </c>
      <c r="D239" s="30" t="s">
        <v>24</v>
      </c>
      <c r="E239" s="30" t="s">
        <v>21</v>
      </c>
      <c r="F239" s="30" t="s">
        <v>159</v>
      </c>
      <c r="G239" s="30" t="s">
        <v>461</v>
      </c>
      <c r="H239" s="16">
        <v>93.255102500000007</v>
      </c>
      <c r="I239" s="16">
        <v>93.255102500000007</v>
      </c>
      <c r="J239" s="16">
        <v>98.875850420000006</v>
      </c>
      <c r="K239" s="16">
        <v>97.302041000000003</v>
      </c>
      <c r="L239" s="16">
        <v>100</v>
      </c>
      <c r="M239" s="16">
        <v>92.291545709999994</v>
      </c>
      <c r="N239" s="16">
        <v>102.697959</v>
      </c>
      <c r="O239" s="16">
        <v>100</v>
      </c>
      <c r="P239" s="16">
        <v>103.3724488</v>
      </c>
      <c r="Q239" s="16">
        <v>103.3724488</v>
      </c>
      <c r="R239" s="16">
        <v>94.941326880000005</v>
      </c>
      <c r="S239" s="16">
        <v>95.094620000000006</v>
      </c>
      <c r="T239" s="16">
        <v>95.266738599999996</v>
      </c>
      <c r="U239" s="16">
        <v>98.875850420000006</v>
      </c>
      <c r="V239" s="16">
        <v>102.24829920000001</v>
      </c>
      <c r="W239" s="16">
        <v>95.503401670000002</v>
      </c>
    </row>
    <row r="240" spans="1:23" x14ac:dyDescent="0.25">
      <c r="A240">
        <v>241</v>
      </c>
      <c r="B240" s="30" t="s">
        <v>205</v>
      </c>
      <c r="C240" s="30" t="s">
        <v>462</v>
      </c>
      <c r="D240" s="30" t="s">
        <v>28</v>
      </c>
      <c r="E240" s="30" t="s">
        <v>25</v>
      </c>
      <c r="F240" s="30" t="s">
        <v>156</v>
      </c>
      <c r="G240" s="30" t="s">
        <v>463</v>
      </c>
      <c r="H240" s="16">
        <v>100.6744898</v>
      </c>
      <c r="I240" s="16">
        <v>100.6744898</v>
      </c>
      <c r="J240" s="16">
        <v>97.751700830000004</v>
      </c>
      <c r="K240" s="16">
        <v>98.651020500000001</v>
      </c>
      <c r="L240" s="16">
        <v>93.255102500000007</v>
      </c>
      <c r="M240" s="16">
        <v>97.109329639999999</v>
      </c>
      <c r="N240" s="16">
        <v>95.953061500000004</v>
      </c>
      <c r="O240" s="16">
        <v>101.3489795</v>
      </c>
      <c r="P240" s="16">
        <v>105.05867309999999</v>
      </c>
      <c r="Q240" s="16">
        <v>103.3724488</v>
      </c>
      <c r="R240" s="16">
        <v>98.313775629999995</v>
      </c>
      <c r="S240" s="16">
        <v>99.386827499999995</v>
      </c>
      <c r="T240" s="16">
        <v>99.053347720000005</v>
      </c>
      <c r="U240" s="16">
        <v>97.751700830000004</v>
      </c>
      <c r="V240" s="16">
        <v>99.250566939999999</v>
      </c>
      <c r="W240" s="16">
        <v>98.875850420000006</v>
      </c>
    </row>
    <row r="241" spans="1:23" x14ac:dyDescent="0.25">
      <c r="A241">
        <v>242</v>
      </c>
      <c r="B241" s="30" t="s">
        <v>726</v>
      </c>
      <c r="C241" s="30" t="s">
        <v>462</v>
      </c>
      <c r="D241" s="30" t="s">
        <v>23</v>
      </c>
      <c r="E241" s="30" t="s">
        <v>25</v>
      </c>
      <c r="F241" s="30" t="s">
        <v>156</v>
      </c>
      <c r="G241" s="30" t="s">
        <v>463</v>
      </c>
      <c r="H241" s="16">
        <v>102.697959</v>
      </c>
      <c r="I241" s="16">
        <v>102.697959</v>
      </c>
      <c r="J241" s="16">
        <v>98.875850420000006</v>
      </c>
      <c r="K241" s="16">
        <v>100</v>
      </c>
      <c r="L241" s="16">
        <v>93.255102500000007</v>
      </c>
      <c r="M241" s="16">
        <v>98.072886429999997</v>
      </c>
      <c r="N241" s="16">
        <v>97.302041000000003</v>
      </c>
      <c r="O241" s="16">
        <v>105.39591799999999</v>
      </c>
      <c r="P241" s="16">
        <v>106.74489749999999</v>
      </c>
      <c r="Q241" s="16">
        <v>103.3724488</v>
      </c>
      <c r="R241" s="16">
        <v>100.6744898</v>
      </c>
      <c r="S241" s="16">
        <v>101.22634499999999</v>
      </c>
      <c r="T241" s="16">
        <v>100.9466523</v>
      </c>
      <c r="U241" s="16">
        <v>98.875850420000006</v>
      </c>
      <c r="V241" s="16">
        <v>100.7494331</v>
      </c>
      <c r="W241" s="16">
        <v>101.1241496</v>
      </c>
    </row>
    <row r="242" spans="1:23" x14ac:dyDescent="0.25">
      <c r="A242">
        <v>243</v>
      </c>
      <c r="B242" s="30" t="s">
        <v>205</v>
      </c>
      <c r="C242" s="30" t="s">
        <v>464</v>
      </c>
      <c r="D242" s="30" t="s">
        <v>24</v>
      </c>
      <c r="E242" s="30" t="s">
        <v>25</v>
      </c>
      <c r="F242" s="30" t="s">
        <v>156</v>
      </c>
      <c r="G242" s="30" t="s">
        <v>465</v>
      </c>
      <c r="H242" s="16">
        <v>97.976530749999995</v>
      </c>
      <c r="I242" s="16">
        <v>97.302041000000003</v>
      </c>
      <c r="J242" s="16">
        <v>97.751700830000004</v>
      </c>
      <c r="K242" s="16">
        <v>93.255102500000007</v>
      </c>
      <c r="L242" s="16">
        <v>93.255102500000007</v>
      </c>
      <c r="M242" s="16">
        <v>95.182216069999996</v>
      </c>
      <c r="N242" s="16">
        <v>95.953061500000004</v>
      </c>
      <c r="O242" s="16">
        <v>94.604082000000005</v>
      </c>
      <c r="P242" s="16">
        <v>96.627551249999996</v>
      </c>
      <c r="Q242" s="16">
        <v>96.627551249999996</v>
      </c>
      <c r="R242" s="16">
        <v>92.411990309999993</v>
      </c>
      <c r="S242" s="16">
        <v>96.934137500000006</v>
      </c>
      <c r="T242" s="16">
        <v>94.793412459999999</v>
      </c>
      <c r="U242" s="16">
        <v>97.751700830000004</v>
      </c>
      <c r="V242" s="16">
        <v>95.503401670000002</v>
      </c>
      <c r="W242" s="16">
        <v>94.941326880000005</v>
      </c>
    </row>
    <row r="243" spans="1:23" x14ac:dyDescent="0.25">
      <c r="A243">
        <v>244</v>
      </c>
      <c r="B243" s="30" t="s">
        <v>205</v>
      </c>
      <c r="C243" s="30" t="s">
        <v>466</v>
      </c>
      <c r="D243" s="30" t="s">
        <v>28</v>
      </c>
      <c r="E243" s="30" t="s">
        <v>31</v>
      </c>
      <c r="F243" s="30" t="s">
        <v>156</v>
      </c>
      <c r="G243" s="30" t="s">
        <v>467</v>
      </c>
      <c r="H243" s="16">
        <v>97.976530749999995</v>
      </c>
      <c r="I243" s="16">
        <v>100.6744898</v>
      </c>
      <c r="J243" s="16">
        <v>107.8690471</v>
      </c>
      <c r="K243" s="16">
        <v>98.651020500000001</v>
      </c>
      <c r="L243" s="16">
        <v>93.255102500000007</v>
      </c>
      <c r="M243" s="16">
        <v>100.96355680000001</v>
      </c>
      <c r="N243" s="16">
        <v>101.3489795</v>
      </c>
      <c r="O243" s="16">
        <v>98.651020500000001</v>
      </c>
      <c r="P243" s="16">
        <v>100</v>
      </c>
      <c r="Q243" s="16">
        <v>103.3724488</v>
      </c>
      <c r="R243" s="16">
        <v>99.662755099999998</v>
      </c>
      <c r="S243" s="16">
        <v>96.934137500000006</v>
      </c>
      <c r="T243" s="16">
        <v>99.053347720000005</v>
      </c>
      <c r="U243" s="16">
        <v>107.8690471</v>
      </c>
      <c r="V243" s="16">
        <v>100</v>
      </c>
      <c r="W243" s="16">
        <v>100</v>
      </c>
    </row>
    <row r="244" spans="1:23" x14ac:dyDescent="0.25">
      <c r="A244">
        <v>245</v>
      </c>
      <c r="B244" s="30" t="s">
        <v>205</v>
      </c>
      <c r="C244" s="30" t="s">
        <v>468</v>
      </c>
      <c r="D244" s="30" t="s">
        <v>28</v>
      </c>
      <c r="E244" s="30" t="s">
        <v>26</v>
      </c>
      <c r="F244" s="30" t="s">
        <v>156</v>
      </c>
      <c r="G244" s="30" t="s">
        <v>469</v>
      </c>
      <c r="H244" s="16">
        <v>94.604082000000005</v>
      </c>
      <c r="I244" s="16">
        <v>95.953061500000004</v>
      </c>
      <c r="J244" s="16">
        <v>97.751700830000004</v>
      </c>
      <c r="K244" s="16">
        <v>93.255102500000007</v>
      </c>
      <c r="L244" s="16">
        <v>93.255102500000007</v>
      </c>
      <c r="M244" s="16">
        <v>102.8906704</v>
      </c>
      <c r="N244" s="16">
        <v>95.953061500000004</v>
      </c>
      <c r="O244" s="16">
        <v>95.953061500000004</v>
      </c>
      <c r="P244" s="16">
        <v>98.313775629999995</v>
      </c>
      <c r="Q244" s="16">
        <v>96.627551249999996</v>
      </c>
      <c r="R244" s="16">
        <v>92.91785763</v>
      </c>
      <c r="S244" s="16">
        <v>93.868274999999997</v>
      </c>
      <c r="T244" s="16">
        <v>93.846760180000004</v>
      </c>
      <c r="U244" s="16">
        <v>97.751700830000004</v>
      </c>
      <c r="V244" s="16">
        <v>96.252834719999996</v>
      </c>
      <c r="W244" s="16">
        <v>100</v>
      </c>
    </row>
    <row r="245" spans="1:23" x14ac:dyDescent="0.25">
      <c r="A245">
        <v>246</v>
      </c>
      <c r="B245" s="30" t="s">
        <v>205</v>
      </c>
      <c r="C245" s="30" t="s">
        <v>470</v>
      </c>
      <c r="D245" s="30" t="s">
        <v>28</v>
      </c>
      <c r="E245" s="30" t="s">
        <v>21</v>
      </c>
      <c r="F245" s="30" t="s">
        <v>156</v>
      </c>
      <c r="G245" s="30" t="s">
        <v>471</v>
      </c>
      <c r="H245" s="16">
        <v>93.255102500000007</v>
      </c>
      <c r="I245" s="16">
        <v>93.255102500000007</v>
      </c>
      <c r="J245" s="16">
        <v>98.875850420000006</v>
      </c>
      <c r="K245" s="16">
        <v>97.302041000000003</v>
      </c>
      <c r="L245" s="16">
        <v>100</v>
      </c>
      <c r="M245" s="16">
        <v>92.291545709999994</v>
      </c>
      <c r="N245" s="16">
        <v>104.0469385</v>
      </c>
      <c r="O245" s="16">
        <v>100</v>
      </c>
      <c r="P245" s="16">
        <v>103.3724488</v>
      </c>
      <c r="Q245" s="16">
        <v>103.3724488</v>
      </c>
      <c r="R245" s="16">
        <v>95.109949310000005</v>
      </c>
      <c r="S245" s="16">
        <v>95.094620000000006</v>
      </c>
      <c r="T245" s="16">
        <v>95.266738599999996</v>
      </c>
      <c r="U245" s="16">
        <v>98.875850420000006</v>
      </c>
      <c r="V245" s="16">
        <v>102.9977322</v>
      </c>
      <c r="W245" s="16">
        <v>95.503401670000002</v>
      </c>
    </row>
    <row r="246" spans="1:23" x14ac:dyDescent="0.25">
      <c r="A246">
        <v>247</v>
      </c>
      <c r="B246" s="30" t="s">
        <v>205</v>
      </c>
      <c r="C246" s="30" t="s">
        <v>472</v>
      </c>
      <c r="D246" s="30" t="s">
        <v>28</v>
      </c>
      <c r="E246" s="30" t="s">
        <v>26</v>
      </c>
      <c r="F246" s="30" t="s">
        <v>156</v>
      </c>
      <c r="G246" s="30" t="s">
        <v>473</v>
      </c>
      <c r="H246" s="16">
        <v>94.604082000000005</v>
      </c>
      <c r="I246" s="16">
        <v>96.627551249999996</v>
      </c>
      <c r="J246" s="16">
        <v>97.751700830000004</v>
      </c>
      <c r="K246" s="16">
        <v>94.604082000000005</v>
      </c>
      <c r="L246" s="16">
        <v>93.255102500000007</v>
      </c>
      <c r="M246" s="16">
        <v>102.8906704</v>
      </c>
      <c r="N246" s="16">
        <v>98.651020500000001</v>
      </c>
      <c r="O246" s="16">
        <v>95.953061500000004</v>
      </c>
      <c r="P246" s="16">
        <v>98.313775629999995</v>
      </c>
      <c r="Q246" s="16">
        <v>96.627551249999996</v>
      </c>
      <c r="R246" s="16">
        <v>93.592347380000007</v>
      </c>
      <c r="S246" s="16">
        <v>93.868274999999997</v>
      </c>
      <c r="T246" s="16">
        <v>94.793412459999999</v>
      </c>
      <c r="U246" s="16">
        <v>97.751700830000004</v>
      </c>
      <c r="V246" s="16">
        <v>97.751700830000004</v>
      </c>
      <c r="W246" s="16">
        <v>100</v>
      </c>
    </row>
    <row r="247" spans="1:23" x14ac:dyDescent="0.25">
      <c r="A247">
        <v>248</v>
      </c>
      <c r="B247" s="30" t="s">
        <v>901</v>
      </c>
      <c r="C247" s="30" t="s">
        <v>472</v>
      </c>
      <c r="D247" s="30" t="s">
        <v>23</v>
      </c>
      <c r="E247" s="30" t="s">
        <v>26</v>
      </c>
      <c r="F247" s="30" t="s">
        <v>156</v>
      </c>
      <c r="G247" s="30" t="s">
        <v>473</v>
      </c>
      <c r="H247" s="16">
        <v>96.627551249999996</v>
      </c>
      <c r="I247" s="16">
        <v>97.302041000000003</v>
      </c>
      <c r="J247" s="16">
        <v>98.875850420000006</v>
      </c>
      <c r="K247" s="16">
        <v>95.953061500000004</v>
      </c>
      <c r="L247" s="16">
        <v>93.255102500000007</v>
      </c>
      <c r="M247" s="16">
        <v>105.7813407</v>
      </c>
      <c r="N247" s="16">
        <v>100</v>
      </c>
      <c r="O247" s="16">
        <v>100</v>
      </c>
      <c r="P247" s="16">
        <v>100</v>
      </c>
      <c r="Q247" s="16">
        <v>96.627551249999996</v>
      </c>
      <c r="R247" s="16">
        <v>95.953061500000004</v>
      </c>
      <c r="S247" s="16">
        <v>95.707792499999996</v>
      </c>
      <c r="T247" s="16">
        <v>95.740064739999994</v>
      </c>
      <c r="U247" s="16">
        <v>98.875850420000006</v>
      </c>
      <c r="V247" s="16">
        <v>99.250566939999999</v>
      </c>
      <c r="W247" s="16">
        <v>103.3724488</v>
      </c>
    </row>
    <row r="248" spans="1:23" x14ac:dyDescent="0.25">
      <c r="A248">
        <v>249</v>
      </c>
      <c r="B248" s="30" t="s">
        <v>205</v>
      </c>
      <c r="C248" s="30" t="s">
        <v>474</v>
      </c>
      <c r="D248" s="30" t="s">
        <v>28</v>
      </c>
      <c r="E248" s="30" t="s">
        <v>25</v>
      </c>
      <c r="F248" s="30" t="s">
        <v>156</v>
      </c>
      <c r="G248" s="30" t="s">
        <v>475</v>
      </c>
      <c r="H248" s="16">
        <v>99.325510249999994</v>
      </c>
      <c r="I248" s="16">
        <v>98.651020500000001</v>
      </c>
      <c r="J248" s="16">
        <v>98.875850420000006</v>
      </c>
      <c r="K248" s="16">
        <v>97.302041000000003</v>
      </c>
      <c r="L248" s="16">
        <v>100</v>
      </c>
      <c r="M248" s="16">
        <v>98.072886429999997</v>
      </c>
      <c r="N248" s="16">
        <v>97.302041000000003</v>
      </c>
      <c r="O248" s="16">
        <v>98.651020500000001</v>
      </c>
      <c r="P248" s="16">
        <v>100</v>
      </c>
      <c r="Q248" s="16">
        <v>100</v>
      </c>
      <c r="R248" s="16">
        <v>96.796173690000003</v>
      </c>
      <c r="S248" s="16">
        <v>100.6131725</v>
      </c>
      <c r="T248" s="16">
        <v>99.053347720000005</v>
      </c>
      <c r="U248" s="16">
        <v>98.875850420000006</v>
      </c>
      <c r="V248" s="16">
        <v>97.751700830000004</v>
      </c>
      <c r="W248" s="16">
        <v>98.313775629999995</v>
      </c>
    </row>
    <row r="249" spans="1:23" x14ac:dyDescent="0.25">
      <c r="A249">
        <v>250</v>
      </c>
      <c r="B249" s="30" t="s">
        <v>952</v>
      </c>
      <c r="C249" s="30" t="s">
        <v>474</v>
      </c>
      <c r="D249" s="30" t="s">
        <v>23</v>
      </c>
      <c r="E249" s="30" t="s">
        <v>25</v>
      </c>
      <c r="F249" s="30" t="s">
        <v>156</v>
      </c>
      <c r="G249" s="30" t="s">
        <v>475</v>
      </c>
      <c r="H249" s="16">
        <v>102.0234693</v>
      </c>
      <c r="I249" s="16">
        <v>100.6744898</v>
      </c>
      <c r="J249" s="16">
        <v>100</v>
      </c>
      <c r="K249" s="16">
        <v>98.651020500000001</v>
      </c>
      <c r="L249" s="16">
        <v>100</v>
      </c>
      <c r="M249" s="16">
        <v>100</v>
      </c>
      <c r="N249" s="16">
        <v>100</v>
      </c>
      <c r="O249" s="16">
        <v>102.697959</v>
      </c>
      <c r="P249" s="16">
        <v>103.3724488</v>
      </c>
      <c r="Q249" s="16">
        <v>100</v>
      </c>
      <c r="R249" s="16">
        <v>99.831377599999996</v>
      </c>
      <c r="S249" s="16">
        <v>103.06586249999999</v>
      </c>
      <c r="T249" s="16">
        <v>100.9466523</v>
      </c>
      <c r="U249" s="16">
        <v>100</v>
      </c>
      <c r="V249" s="16">
        <v>100.7494331</v>
      </c>
      <c r="W249" s="16">
        <v>101.1241496</v>
      </c>
    </row>
    <row r="250" spans="1:23" x14ac:dyDescent="0.25">
      <c r="A250">
        <v>251</v>
      </c>
      <c r="B250" s="30" t="s">
        <v>205</v>
      </c>
      <c r="C250" s="30" t="s">
        <v>476</v>
      </c>
      <c r="D250" s="30" t="s">
        <v>23</v>
      </c>
      <c r="E250" s="30" t="s">
        <v>25</v>
      </c>
      <c r="F250" s="30" t="s">
        <v>157</v>
      </c>
      <c r="G250" s="30" t="s">
        <v>477</v>
      </c>
      <c r="H250" s="16">
        <v>105.39591799999999</v>
      </c>
      <c r="I250" s="16">
        <v>106.74489749999999</v>
      </c>
      <c r="J250" s="16">
        <v>98.875850420000006</v>
      </c>
      <c r="K250" s="16">
        <v>101.3489795</v>
      </c>
      <c r="L250" s="16">
        <v>100</v>
      </c>
      <c r="M250" s="16">
        <v>98.072886429999997</v>
      </c>
      <c r="N250" s="16">
        <v>97.302041000000003</v>
      </c>
      <c r="O250" s="16">
        <v>101.3489795</v>
      </c>
      <c r="P250" s="16">
        <v>103.3724488</v>
      </c>
      <c r="Q250" s="16">
        <v>103.3724488</v>
      </c>
      <c r="R250" s="16">
        <v>102.3607141</v>
      </c>
      <c r="S250" s="16">
        <v>106.131725</v>
      </c>
      <c r="T250" s="16">
        <v>106.15323979999999</v>
      </c>
      <c r="U250" s="16">
        <v>98.875850420000006</v>
      </c>
      <c r="V250" s="16">
        <v>99.250566939999999</v>
      </c>
      <c r="W250" s="16">
        <v>99.437925210000003</v>
      </c>
    </row>
    <row r="251" spans="1:23" x14ac:dyDescent="0.25">
      <c r="A251">
        <v>252</v>
      </c>
      <c r="B251" s="30" t="s">
        <v>210</v>
      </c>
      <c r="C251" s="30" t="s">
        <v>476</v>
      </c>
      <c r="D251" s="30" t="s">
        <v>24</v>
      </c>
      <c r="E251" s="30" t="s">
        <v>25</v>
      </c>
      <c r="F251" s="30" t="s">
        <v>157</v>
      </c>
      <c r="G251" s="30" t="s">
        <v>477</v>
      </c>
      <c r="H251" s="16">
        <v>107.4193873</v>
      </c>
      <c r="I251" s="16">
        <v>108.7683668</v>
      </c>
      <c r="J251" s="16">
        <v>100</v>
      </c>
      <c r="K251" s="16">
        <v>102.697959</v>
      </c>
      <c r="L251" s="16">
        <v>100</v>
      </c>
      <c r="M251" s="16">
        <v>99.036443210000002</v>
      </c>
      <c r="N251" s="16">
        <v>98.651020500000001</v>
      </c>
      <c r="O251" s="16">
        <v>105.39591799999999</v>
      </c>
      <c r="P251" s="16">
        <v>105.05867309999999</v>
      </c>
      <c r="Q251" s="16">
        <v>103.3724488</v>
      </c>
      <c r="R251" s="16">
        <v>104.7214283</v>
      </c>
      <c r="S251" s="16">
        <v>107.9712425</v>
      </c>
      <c r="T251" s="16">
        <v>108.0465444</v>
      </c>
      <c r="U251" s="16">
        <v>100</v>
      </c>
      <c r="V251" s="16">
        <v>100.7494331</v>
      </c>
      <c r="W251" s="16">
        <v>101.6862244</v>
      </c>
    </row>
    <row r="252" spans="1:23" x14ac:dyDescent="0.25">
      <c r="A252">
        <v>253</v>
      </c>
      <c r="B252" s="30" t="s">
        <v>588</v>
      </c>
      <c r="C252" s="30" t="s">
        <v>476</v>
      </c>
      <c r="D252" s="30" t="s">
        <v>28</v>
      </c>
      <c r="E252" s="30" t="s">
        <v>25</v>
      </c>
      <c r="F252" s="30" t="s">
        <v>157</v>
      </c>
      <c r="G252" s="30" t="s">
        <v>477</v>
      </c>
      <c r="H252" s="16">
        <v>109.4428565</v>
      </c>
      <c r="I252" s="16">
        <v>110.11734629999999</v>
      </c>
      <c r="J252" s="16">
        <v>100</v>
      </c>
      <c r="K252" s="16">
        <v>104.0469385</v>
      </c>
      <c r="L252" s="16">
        <v>100</v>
      </c>
      <c r="M252" s="16">
        <v>97.109329639999999</v>
      </c>
      <c r="N252" s="16">
        <v>95.953061500000004</v>
      </c>
      <c r="O252" s="16">
        <v>104.0469385</v>
      </c>
      <c r="P252" s="16">
        <v>103.3724488</v>
      </c>
      <c r="Q252" s="16">
        <v>103.3724488</v>
      </c>
      <c r="R252" s="16">
        <v>104.7214283</v>
      </c>
      <c r="S252" s="16">
        <v>109.81076</v>
      </c>
      <c r="T252" s="16">
        <v>109.46652280000001</v>
      </c>
      <c r="U252" s="16">
        <v>100</v>
      </c>
      <c r="V252" s="16">
        <v>98.501133890000006</v>
      </c>
      <c r="W252" s="16">
        <v>100</v>
      </c>
    </row>
    <row r="253" spans="1:23" x14ac:dyDescent="0.25">
      <c r="A253">
        <v>254</v>
      </c>
      <c r="B253" s="30" t="s">
        <v>207</v>
      </c>
      <c r="C253" s="30" t="s">
        <v>476</v>
      </c>
      <c r="D253" s="30" t="s">
        <v>23</v>
      </c>
      <c r="E253" s="30" t="s">
        <v>25</v>
      </c>
      <c r="F253" s="30" t="s">
        <v>157</v>
      </c>
      <c r="G253" s="30" t="s">
        <v>477</v>
      </c>
      <c r="H253" s="16">
        <v>108.7683668</v>
      </c>
      <c r="I253" s="16">
        <v>110.791836</v>
      </c>
      <c r="J253" s="16">
        <v>100</v>
      </c>
      <c r="K253" s="16">
        <v>105.39591799999999</v>
      </c>
      <c r="L253" s="16">
        <v>100</v>
      </c>
      <c r="M253" s="16">
        <v>99.036443210000002</v>
      </c>
      <c r="N253" s="16">
        <v>100</v>
      </c>
      <c r="O253" s="16">
        <v>106.74489749999999</v>
      </c>
      <c r="P253" s="16">
        <v>106.74489749999999</v>
      </c>
      <c r="Q253" s="16">
        <v>103.3724488</v>
      </c>
      <c r="R253" s="16">
        <v>106.40765260000001</v>
      </c>
      <c r="S253" s="16">
        <v>109.1975875</v>
      </c>
      <c r="T253" s="16">
        <v>110.4131751</v>
      </c>
      <c r="U253" s="16">
        <v>100</v>
      </c>
      <c r="V253" s="16">
        <v>102.24829920000001</v>
      </c>
      <c r="W253" s="16">
        <v>102.24829920000001</v>
      </c>
    </row>
    <row r="254" spans="1:23" x14ac:dyDescent="0.25">
      <c r="A254">
        <v>255</v>
      </c>
      <c r="B254" s="30" t="s">
        <v>761</v>
      </c>
      <c r="C254" s="30" t="s">
        <v>476</v>
      </c>
      <c r="D254" s="30" t="s">
        <v>24</v>
      </c>
      <c r="E254" s="30" t="s">
        <v>25</v>
      </c>
      <c r="F254" s="30" t="s">
        <v>157</v>
      </c>
      <c r="G254" s="30" t="s">
        <v>477</v>
      </c>
      <c r="H254" s="16">
        <v>109.4428565</v>
      </c>
      <c r="I254" s="16">
        <v>109.4428565</v>
      </c>
      <c r="J254" s="16">
        <v>101.1241496</v>
      </c>
      <c r="K254" s="16">
        <v>104.0469385</v>
      </c>
      <c r="L254" s="16">
        <v>100</v>
      </c>
      <c r="M254" s="16">
        <v>100.96355680000001</v>
      </c>
      <c r="N254" s="16">
        <v>98.651020500000001</v>
      </c>
      <c r="O254" s="16">
        <v>108.09387700000001</v>
      </c>
      <c r="P254" s="16">
        <v>105.05867309999999</v>
      </c>
      <c r="Q254" s="16">
        <v>103.3724488</v>
      </c>
      <c r="R254" s="16">
        <v>106.40765260000001</v>
      </c>
      <c r="S254" s="16">
        <v>109.81076</v>
      </c>
      <c r="T254" s="16">
        <v>108.9931967</v>
      </c>
      <c r="U254" s="16">
        <v>101.1241496</v>
      </c>
      <c r="V254" s="16">
        <v>100.7494331</v>
      </c>
      <c r="W254" s="16">
        <v>103.9345235</v>
      </c>
    </row>
    <row r="255" spans="1:23" x14ac:dyDescent="0.25">
      <c r="A255">
        <v>256</v>
      </c>
      <c r="B255" s="30" t="s">
        <v>901</v>
      </c>
      <c r="C255" s="30" t="s">
        <v>476</v>
      </c>
      <c r="D255" s="30" t="s">
        <v>28</v>
      </c>
      <c r="E255" s="30" t="s">
        <v>25</v>
      </c>
      <c r="F255" s="30" t="s">
        <v>157</v>
      </c>
      <c r="G255" s="30" t="s">
        <v>477</v>
      </c>
      <c r="H255" s="16">
        <v>109.4428565</v>
      </c>
      <c r="I255" s="16">
        <v>112.1408155</v>
      </c>
      <c r="J255" s="16">
        <v>101.1241496</v>
      </c>
      <c r="K255" s="16">
        <v>108.09387700000001</v>
      </c>
      <c r="L255" s="16">
        <v>100</v>
      </c>
      <c r="M255" s="16">
        <v>100</v>
      </c>
      <c r="N255" s="16">
        <v>102.697959</v>
      </c>
      <c r="O255" s="16">
        <v>108.09387700000001</v>
      </c>
      <c r="P255" s="16">
        <v>108.43112189999999</v>
      </c>
      <c r="Q255" s="16">
        <v>103.3724488</v>
      </c>
      <c r="R255" s="16">
        <v>108.2624994</v>
      </c>
      <c r="S255" s="16">
        <v>109.81076</v>
      </c>
      <c r="T255" s="16">
        <v>112.3064796</v>
      </c>
      <c r="U255" s="16">
        <v>101.1241496</v>
      </c>
      <c r="V255" s="16">
        <v>104.4965983</v>
      </c>
      <c r="W255" s="16">
        <v>103.3724488</v>
      </c>
    </row>
    <row r="256" spans="1:23" x14ac:dyDescent="0.25">
      <c r="A256">
        <v>257</v>
      </c>
      <c r="B256" s="30" t="s">
        <v>1030</v>
      </c>
      <c r="C256" s="30" t="s">
        <v>476</v>
      </c>
      <c r="D256" s="30" t="s">
        <v>23</v>
      </c>
      <c r="E256" s="30" t="s">
        <v>25</v>
      </c>
      <c r="F256" s="30" t="s">
        <v>157</v>
      </c>
      <c r="G256" s="30" t="s">
        <v>477</v>
      </c>
      <c r="H256" s="16">
        <v>110.791836</v>
      </c>
      <c r="I256" s="16">
        <v>110.11734629999999</v>
      </c>
      <c r="J256" s="16">
        <v>102.24829920000001</v>
      </c>
      <c r="K256" s="16">
        <v>105.39591799999999</v>
      </c>
      <c r="L256" s="16">
        <v>100</v>
      </c>
      <c r="M256" s="16">
        <v>102.8906704</v>
      </c>
      <c r="N256" s="16">
        <v>100</v>
      </c>
      <c r="O256" s="16">
        <v>110.791836</v>
      </c>
      <c r="P256" s="16">
        <v>106.74489749999999</v>
      </c>
      <c r="Q256" s="16">
        <v>103.3724488</v>
      </c>
      <c r="R256" s="16">
        <v>108.2624994</v>
      </c>
      <c r="S256" s="16">
        <v>111.037105</v>
      </c>
      <c r="T256" s="16">
        <v>109.9398489</v>
      </c>
      <c r="U256" s="16">
        <v>102.24829920000001</v>
      </c>
      <c r="V256" s="16">
        <v>102.24829920000001</v>
      </c>
      <c r="W256" s="16">
        <v>106.1828227</v>
      </c>
    </row>
    <row r="257" spans="1:23" x14ac:dyDescent="0.25">
      <c r="A257">
        <v>258</v>
      </c>
      <c r="B257" s="30" t="s">
        <v>1219</v>
      </c>
      <c r="C257" s="30" t="s">
        <v>476</v>
      </c>
      <c r="D257" s="30" t="s">
        <v>24</v>
      </c>
      <c r="E257" s="30" t="s">
        <v>25</v>
      </c>
      <c r="F257" s="30" t="s">
        <v>157</v>
      </c>
      <c r="G257" s="30" t="s">
        <v>477</v>
      </c>
      <c r="H257" s="16">
        <v>110.11734629999999</v>
      </c>
      <c r="I257" s="16">
        <v>113.489795</v>
      </c>
      <c r="J257" s="16">
        <v>102.24829920000001</v>
      </c>
      <c r="K257" s="16">
        <v>110.791836</v>
      </c>
      <c r="L257" s="16">
        <v>100</v>
      </c>
      <c r="M257" s="16">
        <v>100.96355680000001</v>
      </c>
      <c r="N257" s="16">
        <v>104.0469385</v>
      </c>
      <c r="O257" s="16">
        <v>109.4428565</v>
      </c>
      <c r="P257" s="16">
        <v>110.11734629999999</v>
      </c>
      <c r="Q257" s="16">
        <v>103.3724488</v>
      </c>
      <c r="R257" s="16">
        <v>109.9487238</v>
      </c>
      <c r="S257" s="16">
        <v>110.42393250000001</v>
      </c>
      <c r="T257" s="16">
        <v>114.1997842</v>
      </c>
      <c r="U257" s="16">
        <v>102.24829920000001</v>
      </c>
      <c r="V257" s="16">
        <v>105.9954644</v>
      </c>
      <c r="W257" s="16">
        <v>104.4965983</v>
      </c>
    </row>
    <row r="258" spans="1:23" x14ac:dyDescent="0.25">
      <c r="A258">
        <v>259</v>
      </c>
      <c r="B258" s="30" t="s">
        <v>1489</v>
      </c>
      <c r="C258" s="30" t="s">
        <v>476</v>
      </c>
      <c r="D258" s="30" t="s">
        <v>28</v>
      </c>
      <c r="E258" s="30" t="s">
        <v>25</v>
      </c>
      <c r="F258" s="30" t="s">
        <v>157</v>
      </c>
      <c r="G258" s="30" t="s">
        <v>477</v>
      </c>
      <c r="H258" s="16">
        <v>112.81530530000001</v>
      </c>
      <c r="I258" s="16">
        <v>110.791836</v>
      </c>
      <c r="J258" s="16">
        <v>103.3724488</v>
      </c>
      <c r="K258" s="16">
        <v>106.74489749999999</v>
      </c>
      <c r="L258" s="16">
        <v>100</v>
      </c>
      <c r="M258" s="16">
        <v>103.8542271</v>
      </c>
      <c r="N258" s="16">
        <v>102.697959</v>
      </c>
      <c r="O258" s="16">
        <v>112.1408155</v>
      </c>
      <c r="P258" s="16">
        <v>108.43112189999999</v>
      </c>
      <c r="Q258" s="16">
        <v>103.3724488</v>
      </c>
      <c r="R258" s="16">
        <v>110.11734629999999</v>
      </c>
      <c r="S258" s="16">
        <v>112.8766225</v>
      </c>
      <c r="T258" s="16">
        <v>110.8865012</v>
      </c>
      <c r="U258" s="16">
        <v>103.3724488</v>
      </c>
      <c r="V258" s="16">
        <v>104.4965983</v>
      </c>
      <c r="W258" s="16">
        <v>107.3069723</v>
      </c>
    </row>
    <row r="259" spans="1:23" x14ac:dyDescent="0.25">
      <c r="A259">
        <v>260</v>
      </c>
      <c r="B259" s="30" t="s">
        <v>205</v>
      </c>
      <c r="C259" s="30" t="s">
        <v>478</v>
      </c>
      <c r="D259" s="30" t="s">
        <v>23</v>
      </c>
      <c r="E259" s="30" t="s">
        <v>26</v>
      </c>
      <c r="F259" s="30" t="s">
        <v>157</v>
      </c>
      <c r="G259" s="30" t="s">
        <v>479</v>
      </c>
      <c r="H259" s="16">
        <v>100.6744898</v>
      </c>
      <c r="I259" s="16">
        <v>100</v>
      </c>
      <c r="J259" s="16">
        <v>97.751700830000004</v>
      </c>
      <c r="K259" s="16">
        <v>98.651020500000001</v>
      </c>
      <c r="L259" s="16">
        <v>93.255102500000007</v>
      </c>
      <c r="M259" s="16">
        <v>106.74489749999999</v>
      </c>
      <c r="N259" s="16">
        <v>95.953061500000004</v>
      </c>
      <c r="O259" s="16">
        <v>97.302041000000003</v>
      </c>
      <c r="P259" s="16">
        <v>98.313775629999995</v>
      </c>
      <c r="Q259" s="16">
        <v>94.604082000000005</v>
      </c>
      <c r="R259" s="16">
        <v>96.458928810000003</v>
      </c>
      <c r="S259" s="16">
        <v>99.386827499999995</v>
      </c>
      <c r="T259" s="16">
        <v>98.580021579999993</v>
      </c>
      <c r="U259" s="16">
        <v>97.751700830000004</v>
      </c>
      <c r="V259" s="16">
        <v>96.252834719999996</v>
      </c>
      <c r="W259" s="16">
        <v>102.810374</v>
      </c>
    </row>
    <row r="260" spans="1:23" x14ac:dyDescent="0.25">
      <c r="A260">
        <v>261</v>
      </c>
      <c r="B260" s="30" t="s">
        <v>210</v>
      </c>
      <c r="C260" s="30" t="s">
        <v>478</v>
      </c>
      <c r="D260" s="30" t="s">
        <v>24</v>
      </c>
      <c r="E260" s="30" t="s">
        <v>26</v>
      </c>
      <c r="F260" s="30" t="s">
        <v>157</v>
      </c>
      <c r="G260" s="30" t="s">
        <v>479</v>
      </c>
      <c r="H260" s="16">
        <v>102.697959</v>
      </c>
      <c r="I260" s="16">
        <v>100.6744898</v>
      </c>
      <c r="J260" s="16">
        <v>98.875850420000006</v>
      </c>
      <c r="K260" s="16">
        <v>100</v>
      </c>
      <c r="L260" s="16">
        <v>93.255102500000007</v>
      </c>
      <c r="M260" s="16">
        <v>109.6355679</v>
      </c>
      <c r="N260" s="16">
        <v>97.302041000000003</v>
      </c>
      <c r="O260" s="16">
        <v>101.3489795</v>
      </c>
      <c r="P260" s="16">
        <v>100</v>
      </c>
      <c r="Q260" s="16">
        <v>94.604082000000005</v>
      </c>
      <c r="R260" s="16">
        <v>98.819642939999994</v>
      </c>
      <c r="S260" s="16">
        <v>101.22634499999999</v>
      </c>
      <c r="T260" s="16">
        <v>99.526673900000006</v>
      </c>
      <c r="U260" s="16">
        <v>98.875850420000006</v>
      </c>
      <c r="V260" s="16">
        <v>97.751700830000004</v>
      </c>
      <c r="W260" s="16">
        <v>106.1828227</v>
      </c>
    </row>
    <row r="261" spans="1:23" x14ac:dyDescent="0.25">
      <c r="A261">
        <v>262</v>
      </c>
      <c r="B261" s="30" t="s">
        <v>579</v>
      </c>
      <c r="C261" s="30" t="s">
        <v>478</v>
      </c>
      <c r="D261" s="30" t="s">
        <v>28</v>
      </c>
      <c r="E261" s="30" t="s">
        <v>26</v>
      </c>
      <c r="F261" s="30" t="s">
        <v>157</v>
      </c>
      <c r="G261" s="30" t="s">
        <v>479</v>
      </c>
      <c r="H261" s="16">
        <v>103.3724488</v>
      </c>
      <c r="I261" s="16">
        <v>99.325510249999994</v>
      </c>
      <c r="J261" s="16">
        <v>98.875850420000006</v>
      </c>
      <c r="K261" s="16">
        <v>97.302041000000003</v>
      </c>
      <c r="L261" s="16">
        <v>93.255102500000007</v>
      </c>
      <c r="M261" s="16">
        <v>111.5626814</v>
      </c>
      <c r="N261" s="16">
        <v>95.953061500000004</v>
      </c>
      <c r="O261" s="16">
        <v>104.0469385</v>
      </c>
      <c r="P261" s="16">
        <v>100</v>
      </c>
      <c r="Q261" s="16">
        <v>94.604082000000005</v>
      </c>
      <c r="R261" s="16">
        <v>98.819642939999994</v>
      </c>
      <c r="S261" s="16">
        <v>101.8395175</v>
      </c>
      <c r="T261" s="16">
        <v>97.633369299999998</v>
      </c>
      <c r="U261" s="16">
        <v>98.875850420000006</v>
      </c>
      <c r="V261" s="16">
        <v>97.002267779999997</v>
      </c>
      <c r="W261" s="16">
        <v>108.43112189999999</v>
      </c>
    </row>
    <row r="262" spans="1:23" x14ac:dyDescent="0.25">
      <c r="A262">
        <v>263</v>
      </c>
      <c r="B262" s="30" t="s">
        <v>207</v>
      </c>
      <c r="C262" s="30" t="s">
        <v>478</v>
      </c>
      <c r="D262" s="30" t="s">
        <v>23</v>
      </c>
      <c r="E262" s="30" t="s">
        <v>26</v>
      </c>
      <c r="F262" s="30" t="s">
        <v>157</v>
      </c>
      <c r="G262" s="30" t="s">
        <v>479</v>
      </c>
      <c r="H262" s="16">
        <v>104.7214283</v>
      </c>
      <c r="I262" s="16">
        <v>99.325510249999994</v>
      </c>
      <c r="J262" s="16">
        <v>101.1241496</v>
      </c>
      <c r="K262" s="16">
        <v>100</v>
      </c>
      <c r="L262" s="16">
        <v>93.255102500000007</v>
      </c>
      <c r="M262" s="16">
        <v>109.6355679</v>
      </c>
      <c r="N262" s="16">
        <v>94.604082000000005</v>
      </c>
      <c r="O262" s="16">
        <v>104.0469385</v>
      </c>
      <c r="P262" s="16">
        <v>96.627551249999996</v>
      </c>
      <c r="Q262" s="16">
        <v>94.604082000000005</v>
      </c>
      <c r="R262" s="16">
        <v>98.988265380000001</v>
      </c>
      <c r="S262" s="16">
        <v>103.06586249999999</v>
      </c>
      <c r="T262" s="16">
        <v>98.580021579999993</v>
      </c>
      <c r="U262" s="16">
        <v>101.1241496</v>
      </c>
      <c r="V262" s="16">
        <v>94.753968610000001</v>
      </c>
      <c r="W262" s="16">
        <v>107.3069723</v>
      </c>
    </row>
    <row r="263" spans="1:23" x14ac:dyDescent="0.25">
      <c r="A263">
        <v>264</v>
      </c>
      <c r="B263" s="30" t="s">
        <v>731</v>
      </c>
      <c r="C263" s="30" t="s">
        <v>478</v>
      </c>
      <c r="D263" s="30" t="s">
        <v>24</v>
      </c>
      <c r="E263" s="30" t="s">
        <v>26</v>
      </c>
      <c r="F263" s="30" t="s">
        <v>157</v>
      </c>
      <c r="G263" s="30" t="s">
        <v>479</v>
      </c>
      <c r="H263" s="16">
        <v>104.0469385</v>
      </c>
      <c r="I263" s="16">
        <v>100.6744898</v>
      </c>
      <c r="J263" s="16">
        <v>100</v>
      </c>
      <c r="K263" s="16">
        <v>100</v>
      </c>
      <c r="L263" s="16">
        <v>93.255102500000007</v>
      </c>
      <c r="M263" s="16">
        <v>112.52623819999999</v>
      </c>
      <c r="N263" s="16">
        <v>98.651020500000001</v>
      </c>
      <c r="O263" s="16">
        <v>104.0469385</v>
      </c>
      <c r="P263" s="16">
        <v>101.6862244</v>
      </c>
      <c r="Q263" s="16">
        <v>94.604082000000005</v>
      </c>
      <c r="R263" s="16">
        <v>100.50586730000001</v>
      </c>
      <c r="S263" s="16">
        <v>102.45269</v>
      </c>
      <c r="T263" s="16">
        <v>99.526673900000006</v>
      </c>
      <c r="U263" s="16">
        <v>100</v>
      </c>
      <c r="V263" s="16">
        <v>99.250566939999999</v>
      </c>
      <c r="W263" s="16">
        <v>108.9931967</v>
      </c>
    </row>
    <row r="264" spans="1:23" x14ac:dyDescent="0.25">
      <c r="A264">
        <v>265</v>
      </c>
      <c r="B264" s="30" t="s">
        <v>892</v>
      </c>
      <c r="C264" s="30" t="s">
        <v>478</v>
      </c>
      <c r="D264" s="30" t="s">
        <v>28</v>
      </c>
      <c r="E264" s="30" t="s">
        <v>26</v>
      </c>
      <c r="F264" s="30" t="s">
        <v>157</v>
      </c>
      <c r="G264" s="30" t="s">
        <v>479</v>
      </c>
      <c r="H264" s="16">
        <v>104.0469385</v>
      </c>
      <c r="I264" s="16">
        <v>100.6744898</v>
      </c>
      <c r="J264" s="16">
        <v>98.875850420000006</v>
      </c>
      <c r="K264" s="16">
        <v>101.3489795</v>
      </c>
      <c r="L264" s="16">
        <v>93.255102500000007</v>
      </c>
      <c r="M264" s="16">
        <v>112.52623819999999</v>
      </c>
      <c r="N264" s="16">
        <v>98.651020500000001</v>
      </c>
      <c r="O264" s="16">
        <v>105.39591799999999</v>
      </c>
      <c r="P264" s="16">
        <v>101.6862244</v>
      </c>
      <c r="Q264" s="16">
        <v>94.604082000000005</v>
      </c>
      <c r="R264" s="16">
        <v>100.6744898</v>
      </c>
      <c r="S264" s="16">
        <v>102.45269</v>
      </c>
      <c r="T264" s="16">
        <v>100</v>
      </c>
      <c r="U264" s="16">
        <v>98.875850420000006</v>
      </c>
      <c r="V264" s="16">
        <v>99.250566939999999</v>
      </c>
      <c r="W264" s="16">
        <v>109.5552715</v>
      </c>
    </row>
    <row r="265" spans="1:23" x14ac:dyDescent="0.25">
      <c r="A265">
        <v>266</v>
      </c>
      <c r="B265" s="30" t="s">
        <v>1219</v>
      </c>
      <c r="C265" s="30" t="s">
        <v>478</v>
      </c>
      <c r="D265" s="30" t="s">
        <v>23</v>
      </c>
      <c r="E265" s="30" t="s">
        <v>26</v>
      </c>
      <c r="F265" s="30" t="s">
        <v>157</v>
      </c>
      <c r="G265" s="30" t="s">
        <v>479</v>
      </c>
      <c r="H265" s="16">
        <v>105.39591799999999</v>
      </c>
      <c r="I265" s="16">
        <v>101.3489795</v>
      </c>
      <c r="J265" s="16">
        <v>101.1241496</v>
      </c>
      <c r="K265" s="16">
        <v>101.3489795</v>
      </c>
      <c r="L265" s="16">
        <v>93.255102500000007</v>
      </c>
      <c r="M265" s="16">
        <v>113.489795</v>
      </c>
      <c r="N265" s="16">
        <v>100</v>
      </c>
      <c r="O265" s="16">
        <v>106.74489749999999</v>
      </c>
      <c r="P265" s="16">
        <v>103.3724488</v>
      </c>
      <c r="Q265" s="16">
        <v>94.604082000000005</v>
      </c>
      <c r="R265" s="16">
        <v>102.19209170000001</v>
      </c>
      <c r="S265" s="16">
        <v>103.679035</v>
      </c>
      <c r="T265" s="16">
        <v>100.47332609999999</v>
      </c>
      <c r="U265" s="16">
        <v>101.1241496</v>
      </c>
      <c r="V265" s="16">
        <v>100.7494331</v>
      </c>
      <c r="W265" s="16">
        <v>110.679421</v>
      </c>
    </row>
    <row r="266" spans="1:23" x14ac:dyDescent="0.25">
      <c r="A266">
        <v>267</v>
      </c>
      <c r="B266" s="30" t="s">
        <v>1673</v>
      </c>
      <c r="C266" s="30" t="s">
        <v>478</v>
      </c>
      <c r="D266" s="30" t="s">
        <v>24</v>
      </c>
      <c r="E266" s="30" t="s">
        <v>26</v>
      </c>
      <c r="F266" s="30" t="s">
        <v>157</v>
      </c>
      <c r="G266" s="30" t="s">
        <v>479</v>
      </c>
      <c r="H266" s="16">
        <v>104.7214283</v>
      </c>
      <c r="I266" s="16">
        <v>101.3489795</v>
      </c>
      <c r="J266" s="16">
        <v>100</v>
      </c>
      <c r="K266" s="16">
        <v>102.697959</v>
      </c>
      <c r="L266" s="16">
        <v>93.255102500000007</v>
      </c>
      <c r="M266" s="16">
        <v>114.45335179999999</v>
      </c>
      <c r="N266" s="16">
        <v>100</v>
      </c>
      <c r="O266" s="16">
        <v>108.09387700000001</v>
      </c>
      <c r="P266" s="16">
        <v>103.3724488</v>
      </c>
      <c r="Q266" s="16">
        <v>94.604082000000005</v>
      </c>
      <c r="R266" s="16">
        <v>102.3607141</v>
      </c>
      <c r="S266" s="16">
        <v>103.06586249999999</v>
      </c>
      <c r="T266" s="16">
        <v>100.9466523</v>
      </c>
      <c r="U266" s="16">
        <v>100</v>
      </c>
      <c r="V266" s="16">
        <v>100.7494331</v>
      </c>
      <c r="W266" s="16">
        <v>111.8035706</v>
      </c>
    </row>
    <row r="267" spans="1:23" x14ac:dyDescent="0.25">
      <c r="A267">
        <v>268</v>
      </c>
      <c r="B267" s="30" t="s">
        <v>205</v>
      </c>
      <c r="C267" s="30" t="s">
        <v>480</v>
      </c>
      <c r="D267" s="30" t="s">
        <v>28</v>
      </c>
      <c r="E267" s="30" t="s">
        <v>25</v>
      </c>
      <c r="F267" s="30" t="s">
        <v>157</v>
      </c>
      <c r="G267" s="30" t="s">
        <v>481</v>
      </c>
      <c r="H267" s="16">
        <v>100.6744898</v>
      </c>
      <c r="I267" s="16">
        <v>100</v>
      </c>
      <c r="J267" s="16">
        <v>103.3724488</v>
      </c>
      <c r="K267" s="16">
        <v>101.3489795</v>
      </c>
      <c r="L267" s="16">
        <v>100</v>
      </c>
      <c r="M267" s="16">
        <v>100</v>
      </c>
      <c r="N267" s="16">
        <v>100</v>
      </c>
      <c r="O267" s="16">
        <v>102.697959</v>
      </c>
      <c r="P267" s="16">
        <v>105.05867309999999</v>
      </c>
      <c r="Q267" s="16">
        <v>100</v>
      </c>
      <c r="R267" s="16">
        <v>100.3372449</v>
      </c>
      <c r="S267" s="16">
        <v>101.8395175</v>
      </c>
      <c r="T267" s="16">
        <v>101.41997840000001</v>
      </c>
      <c r="U267" s="16">
        <v>103.3724488</v>
      </c>
      <c r="V267" s="16">
        <v>101.4988661</v>
      </c>
      <c r="W267" s="16">
        <v>101.1241496</v>
      </c>
    </row>
    <row r="268" spans="1:23" x14ac:dyDescent="0.25">
      <c r="A268">
        <v>269</v>
      </c>
      <c r="B268" s="30" t="s">
        <v>551</v>
      </c>
      <c r="C268" s="30" t="s">
        <v>480</v>
      </c>
      <c r="D268" s="30" t="s">
        <v>23</v>
      </c>
      <c r="E268" s="30" t="s">
        <v>25</v>
      </c>
      <c r="F268" s="30" t="s">
        <v>157</v>
      </c>
      <c r="G268" s="30" t="s">
        <v>481</v>
      </c>
      <c r="H268" s="16">
        <v>102.697959</v>
      </c>
      <c r="I268" s="16">
        <v>102.0234693</v>
      </c>
      <c r="J268" s="16">
        <v>104.4965983</v>
      </c>
      <c r="K268" s="16">
        <v>102.697959</v>
      </c>
      <c r="L268" s="16">
        <v>100</v>
      </c>
      <c r="M268" s="16">
        <v>100.96355680000001</v>
      </c>
      <c r="N268" s="16">
        <v>101.3489795</v>
      </c>
      <c r="O268" s="16">
        <v>106.74489749999999</v>
      </c>
      <c r="P268" s="16">
        <v>106.74489749999999</v>
      </c>
      <c r="Q268" s="16">
        <v>103.3724488</v>
      </c>
      <c r="R268" s="16">
        <v>103.5410712</v>
      </c>
      <c r="S268" s="16">
        <v>103.679035</v>
      </c>
      <c r="T268" s="16">
        <v>103.313283</v>
      </c>
      <c r="U268" s="16">
        <v>104.4965983</v>
      </c>
      <c r="V268" s="16">
        <v>102.9977322</v>
      </c>
      <c r="W268" s="16">
        <v>103.3724488</v>
      </c>
    </row>
    <row r="269" spans="1:23" x14ac:dyDescent="0.25">
      <c r="A269">
        <v>270</v>
      </c>
      <c r="B269" s="30" t="s">
        <v>207</v>
      </c>
      <c r="C269" s="30" t="s">
        <v>480</v>
      </c>
      <c r="D269" s="30" t="s">
        <v>24</v>
      </c>
      <c r="E269" s="30" t="s">
        <v>25</v>
      </c>
      <c r="F269" s="30" t="s">
        <v>157</v>
      </c>
      <c r="G269" s="30" t="s">
        <v>481</v>
      </c>
      <c r="H269" s="16">
        <v>104.0469385</v>
      </c>
      <c r="I269" s="16">
        <v>104.0469385</v>
      </c>
      <c r="J269" s="16">
        <v>102.24829920000001</v>
      </c>
      <c r="K269" s="16">
        <v>105.39591799999999</v>
      </c>
      <c r="L269" s="16">
        <v>100</v>
      </c>
      <c r="M269" s="16">
        <v>99.036443210000002</v>
      </c>
      <c r="N269" s="16">
        <v>101.3489795</v>
      </c>
      <c r="O269" s="16">
        <v>104.0469385</v>
      </c>
      <c r="P269" s="16">
        <v>106.74489749999999</v>
      </c>
      <c r="Q269" s="16">
        <v>103.3724488</v>
      </c>
      <c r="R269" s="16">
        <v>103.70969359999999</v>
      </c>
      <c r="S269" s="16">
        <v>104.90537999999999</v>
      </c>
      <c r="T269" s="16">
        <v>105.6799137</v>
      </c>
      <c r="U269" s="16">
        <v>102.24829920000001</v>
      </c>
      <c r="V269" s="16">
        <v>102.9977322</v>
      </c>
      <c r="W269" s="16">
        <v>101.1241496</v>
      </c>
    </row>
    <row r="270" spans="1:23" x14ac:dyDescent="0.25">
      <c r="A270">
        <v>271</v>
      </c>
      <c r="B270" s="30" t="s">
        <v>704</v>
      </c>
      <c r="C270" s="30" t="s">
        <v>480</v>
      </c>
      <c r="D270" s="30" t="s">
        <v>28</v>
      </c>
      <c r="E270" s="30" t="s">
        <v>25</v>
      </c>
      <c r="F270" s="30" t="s">
        <v>157</v>
      </c>
      <c r="G270" s="30" t="s">
        <v>481</v>
      </c>
      <c r="H270" s="16">
        <v>104.7214283</v>
      </c>
      <c r="I270" s="16">
        <v>100.6744898</v>
      </c>
      <c r="J270" s="16">
        <v>102.24829920000001</v>
      </c>
      <c r="K270" s="16">
        <v>100</v>
      </c>
      <c r="L270" s="16">
        <v>100</v>
      </c>
      <c r="M270" s="16">
        <v>102.8906704</v>
      </c>
      <c r="N270" s="16">
        <v>102.697959</v>
      </c>
      <c r="O270" s="16">
        <v>109.4428565</v>
      </c>
      <c r="P270" s="16">
        <v>106.74489749999999</v>
      </c>
      <c r="Q270" s="16">
        <v>103.3724488</v>
      </c>
      <c r="R270" s="16">
        <v>103.87831610000001</v>
      </c>
      <c r="S270" s="16">
        <v>105.5185525</v>
      </c>
      <c r="T270" s="16">
        <v>101.41997840000001</v>
      </c>
      <c r="U270" s="16">
        <v>102.24829920000001</v>
      </c>
      <c r="V270" s="16">
        <v>103.74716530000001</v>
      </c>
      <c r="W270" s="16">
        <v>105.6207479</v>
      </c>
    </row>
    <row r="271" spans="1:23" x14ac:dyDescent="0.25">
      <c r="A271">
        <v>272</v>
      </c>
      <c r="B271" s="30" t="s">
        <v>789</v>
      </c>
      <c r="C271" s="30" t="s">
        <v>480</v>
      </c>
      <c r="D271" s="30" t="s">
        <v>23</v>
      </c>
      <c r="E271" s="30" t="s">
        <v>25</v>
      </c>
      <c r="F271" s="30" t="s">
        <v>157</v>
      </c>
      <c r="G271" s="30" t="s">
        <v>481</v>
      </c>
      <c r="H271" s="16">
        <v>104.0469385</v>
      </c>
      <c r="I271" s="16">
        <v>102.0234693</v>
      </c>
      <c r="J271" s="16">
        <v>105.6207479</v>
      </c>
      <c r="K271" s="16">
        <v>102.697959</v>
      </c>
      <c r="L271" s="16">
        <v>100</v>
      </c>
      <c r="M271" s="16">
        <v>103.8542271</v>
      </c>
      <c r="N271" s="16">
        <v>102.697959</v>
      </c>
      <c r="O271" s="16">
        <v>109.4428565</v>
      </c>
      <c r="P271" s="16">
        <v>108.43112189999999</v>
      </c>
      <c r="Q271" s="16">
        <v>103.3724488</v>
      </c>
      <c r="R271" s="16">
        <v>105.22729560000001</v>
      </c>
      <c r="S271" s="16">
        <v>104.90537999999999</v>
      </c>
      <c r="T271" s="16">
        <v>103.313283</v>
      </c>
      <c r="U271" s="16">
        <v>105.6207479</v>
      </c>
      <c r="V271" s="16">
        <v>104.4965983</v>
      </c>
      <c r="W271" s="16">
        <v>106.1828227</v>
      </c>
    </row>
    <row r="272" spans="1:23" x14ac:dyDescent="0.25">
      <c r="A272">
        <v>273</v>
      </c>
      <c r="B272" s="30" t="s">
        <v>952</v>
      </c>
      <c r="C272" s="30" t="s">
        <v>480</v>
      </c>
      <c r="D272" s="30" t="s">
        <v>24</v>
      </c>
      <c r="E272" s="30" t="s">
        <v>25</v>
      </c>
      <c r="F272" s="30" t="s">
        <v>157</v>
      </c>
      <c r="G272" s="30" t="s">
        <v>481</v>
      </c>
      <c r="H272" s="16">
        <v>102.697959</v>
      </c>
      <c r="I272" s="16">
        <v>104.0469385</v>
      </c>
      <c r="J272" s="16">
        <v>105.6207479</v>
      </c>
      <c r="K272" s="16">
        <v>104.0469385</v>
      </c>
      <c r="L272" s="16">
        <v>100</v>
      </c>
      <c r="M272" s="16">
        <v>100.96355680000001</v>
      </c>
      <c r="N272" s="16">
        <v>105.39591799999999</v>
      </c>
      <c r="O272" s="16">
        <v>108.09387700000001</v>
      </c>
      <c r="P272" s="16">
        <v>110.11734629999999</v>
      </c>
      <c r="Q272" s="16">
        <v>103.3724488</v>
      </c>
      <c r="R272" s="16">
        <v>105.39591799999999</v>
      </c>
      <c r="S272" s="16">
        <v>103.679035</v>
      </c>
      <c r="T272" s="16">
        <v>105.2065875</v>
      </c>
      <c r="U272" s="16">
        <v>105.6207479</v>
      </c>
      <c r="V272" s="16">
        <v>106.74489749999999</v>
      </c>
      <c r="W272" s="16">
        <v>103.9345235</v>
      </c>
    </row>
    <row r="273" spans="1:23" x14ac:dyDescent="0.25">
      <c r="A273">
        <v>274</v>
      </c>
      <c r="B273" s="30" t="s">
        <v>205</v>
      </c>
      <c r="C273" s="30" t="s">
        <v>366</v>
      </c>
      <c r="D273" s="30" t="s">
        <v>23</v>
      </c>
      <c r="E273" s="30" t="s">
        <v>31</v>
      </c>
      <c r="F273" s="30" t="s">
        <v>157</v>
      </c>
      <c r="G273" s="30" t="s">
        <v>482</v>
      </c>
      <c r="H273" s="16">
        <v>97.976530749999995</v>
      </c>
      <c r="I273" s="16">
        <v>100</v>
      </c>
      <c r="J273" s="16">
        <v>113.489795</v>
      </c>
      <c r="K273" s="16">
        <v>101.3489795</v>
      </c>
      <c r="L273" s="16">
        <v>100</v>
      </c>
      <c r="M273" s="16">
        <v>99.036443210000002</v>
      </c>
      <c r="N273" s="16">
        <v>98.651020500000001</v>
      </c>
      <c r="O273" s="16">
        <v>95.953061500000004</v>
      </c>
      <c r="P273" s="16">
        <v>100</v>
      </c>
      <c r="Q273" s="16">
        <v>100</v>
      </c>
      <c r="R273" s="16">
        <v>99.494132690000001</v>
      </c>
      <c r="S273" s="16">
        <v>99.386827499999995</v>
      </c>
      <c r="T273" s="16">
        <v>101.41997840000001</v>
      </c>
      <c r="U273" s="16">
        <v>113.489795</v>
      </c>
      <c r="V273" s="16">
        <v>98.501133890000006</v>
      </c>
      <c r="W273" s="16">
        <v>97.751700830000004</v>
      </c>
    </row>
    <row r="274" spans="1:23" x14ac:dyDescent="0.25">
      <c r="A274">
        <v>275</v>
      </c>
      <c r="B274" s="30" t="s">
        <v>365</v>
      </c>
      <c r="C274" s="30" t="s">
        <v>366</v>
      </c>
      <c r="D274" s="30" t="s">
        <v>24</v>
      </c>
      <c r="E274" s="30" t="s">
        <v>31</v>
      </c>
      <c r="F274" s="30" t="s">
        <v>157</v>
      </c>
      <c r="G274" s="30" t="s">
        <v>482</v>
      </c>
      <c r="H274" s="16">
        <v>98.651020500000001</v>
      </c>
      <c r="I274" s="16">
        <v>102.0234693</v>
      </c>
      <c r="J274" s="16">
        <v>116.8622438</v>
      </c>
      <c r="K274" s="16">
        <v>105.39591799999999</v>
      </c>
      <c r="L274" s="16">
        <v>100</v>
      </c>
      <c r="M274" s="16">
        <v>100</v>
      </c>
      <c r="N274" s="16">
        <v>100</v>
      </c>
      <c r="O274" s="16">
        <v>97.302041000000003</v>
      </c>
      <c r="P274" s="16">
        <v>101.6862244</v>
      </c>
      <c r="Q274" s="16">
        <v>100</v>
      </c>
      <c r="R274" s="16">
        <v>101.8548468</v>
      </c>
      <c r="S274" s="16">
        <v>100</v>
      </c>
      <c r="T274" s="16">
        <v>104.2599353</v>
      </c>
      <c r="U274" s="16">
        <v>116.8622438</v>
      </c>
      <c r="V274" s="16">
        <v>100</v>
      </c>
      <c r="W274" s="16">
        <v>98.875850420000006</v>
      </c>
    </row>
    <row r="275" spans="1:23" x14ac:dyDescent="0.25">
      <c r="A275">
        <v>276</v>
      </c>
      <c r="B275" s="30" t="s">
        <v>207</v>
      </c>
      <c r="C275" s="30" t="s">
        <v>366</v>
      </c>
      <c r="D275" s="30" t="s">
        <v>28</v>
      </c>
      <c r="E275" s="30" t="s">
        <v>31</v>
      </c>
      <c r="F275" s="30" t="s">
        <v>157</v>
      </c>
      <c r="G275" s="30" t="s">
        <v>482</v>
      </c>
      <c r="H275" s="16">
        <v>97.302041000000003</v>
      </c>
      <c r="I275" s="16">
        <v>104.0469385</v>
      </c>
      <c r="J275" s="16">
        <v>119.1105429</v>
      </c>
      <c r="K275" s="16">
        <v>108.09387700000001</v>
      </c>
      <c r="L275" s="16">
        <v>100</v>
      </c>
      <c r="M275" s="16">
        <v>98.072886429999997</v>
      </c>
      <c r="N275" s="16">
        <v>100</v>
      </c>
      <c r="O275" s="16">
        <v>94.604082000000005</v>
      </c>
      <c r="P275" s="16">
        <v>101.6862244</v>
      </c>
      <c r="Q275" s="16">
        <v>100</v>
      </c>
      <c r="R275" s="16">
        <v>102.0234693</v>
      </c>
      <c r="S275" s="16">
        <v>98.773655000000005</v>
      </c>
      <c r="T275" s="16">
        <v>106.626566</v>
      </c>
      <c r="U275" s="16">
        <v>119.1105429</v>
      </c>
      <c r="V275" s="16">
        <v>100</v>
      </c>
      <c r="W275" s="16">
        <v>96.627551249999996</v>
      </c>
    </row>
    <row r="276" spans="1:23" x14ac:dyDescent="0.25">
      <c r="A276">
        <v>277</v>
      </c>
      <c r="B276" s="30" t="s">
        <v>704</v>
      </c>
      <c r="C276" s="30" t="s">
        <v>366</v>
      </c>
      <c r="D276" s="30" t="s">
        <v>23</v>
      </c>
      <c r="E276" s="30" t="s">
        <v>31</v>
      </c>
      <c r="F276" s="30" t="s">
        <v>157</v>
      </c>
      <c r="G276" s="30" t="s">
        <v>482</v>
      </c>
      <c r="H276" s="16">
        <v>95.953061500000004</v>
      </c>
      <c r="I276" s="16">
        <v>100.6744898</v>
      </c>
      <c r="J276" s="16">
        <v>120.23469249999999</v>
      </c>
      <c r="K276" s="16">
        <v>102.697959</v>
      </c>
      <c r="L276" s="16">
        <v>100</v>
      </c>
      <c r="M276" s="16">
        <v>101.9271136</v>
      </c>
      <c r="N276" s="16">
        <v>102.697959</v>
      </c>
      <c r="O276" s="16">
        <v>97.302041000000003</v>
      </c>
      <c r="P276" s="16">
        <v>103.3724488</v>
      </c>
      <c r="Q276" s="16">
        <v>100</v>
      </c>
      <c r="R276" s="16">
        <v>101.8548468</v>
      </c>
      <c r="S276" s="16">
        <v>97.547309999999996</v>
      </c>
      <c r="T276" s="16">
        <v>102.3666307</v>
      </c>
      <c r="U276" s="16">
        <v>120.23469249999999</v>
      </c>
      <c r="V276" s="16">
        <v>102.24829920000001</v>
      </c>
      <c r="W276" s="16">
        <v>100</v>
      </c>
    </row>
    <row r="277" spans="1:23" x14ac:dyDescent="0.25">
      <c r="A277">
        <v>278</v>
      </c>
      <c r="B277" s="30" t="s">
        <v>821</v>
      </c>
      <c r="C277" s="30" t="s">
        <v>366</v>
      </c>
      <c r="D277" s="30" t="s">
        <v>24</v>
      </c>
      <c r="E277" s="30" t="s">
        <v>31</v>
      </c>
      <c r="F277" s="30" t="s">
        <v>157</v>
      </c>
      <c r="G277" s="30" t="s">
        <v>482</v>
      </c>
      <c r="H277" s="16">
        <v>99.325510249999994</v>
      </c>
      <c r="I277" s="16">
        <v>103.3724488</v>
      </c>
      <c r="J277" s="16">
        <v>120.23469249999999</v>
      </c>
      <c r="K277" s="16">
        <v>108.09387700000001</v>
      </c>
      <c r="L277" s="16">
        <v>100</v>
      </c>
      <c r="M277" s="16">
        <v>100</v>
      </c>
      <c r="N277" s="16">
        <v>101.3489795</v>
      </c>
      <c r="O277" s="16">
        <v>97.302041000000003</v>
      </c>
      <c r="P277" s="16">
        <v>103.3724488</v>
      </c>
      <c r="Q277" s="16">
        <v>100</v>
      </c>
      <c r="R277" s="16">
        <v>103.5410712</v>
      </c>
      <c r="S277" s="16">
        <v>100.6131725</v>
      </c>
      <c r="T277" s="16">
        <v>106.15323979999999</v>
      </c>
      <c r="U277" s="16">
        <v>120.23469249999999</v>
      </c>
      <c r="V277" s="16">
        <v>101.4988661</v>
      </c>
      <c r="W277" s="16">
        <v>98.875850420000006</v>
      </c>
    </row>
    <row r="278" spans="1:23" x14ac:dyDescent="0.25">
      <c r="A278">
        <v>279</v>
      </c>
      <c r="B278" s="30" t="s">
        <v>1088</v>
      </c>
      <c r="C278" s="30" t="s">
        <v>366</v>
      </c>
      <c r="D278" s="30" t="s">
        <v>28</v>
      </c>
      <c r="E278" s="30" t="s">
        <v>31</v>
      </c>
      <c r="F278" s="30" t="s">
        <v>157</v>
      </c>
      <c r="G278" s="30" t="s">
        <v>482</v>
      </c>
      <c r="H278" s="16">
        <v>99.325510249999994</v>
      </c>
      <c r="I278" s="16">
        <v>104.0469385</v>
      </c>
      <c r="J278" s="16">
        <v>116.8622438</v>
      </c>
      <c r="K278" s="16">
        <v>109.4428565</v>
      </c>
      <c r="L278" s="16">
        <v>100</v>
      </c>
      <c r="M278" s="16">
        <v>100</v>
      </c>
      <c r="N278" s="16">
        <v>102.697959</v>
      </c>
      <c r="O278" s="16">
        <v>98.651020500000001</v>
      </c>
      <c r="P278" s="16">
        <v>105.05867309999999</v>
      </c>
      <c r="Q278" s="16">
        <v>100</v>
      </c>
      <c r="R278" s="16">
        <v>103.87831610000001</v>
      </c>
      <c r="S278" s="16">
        <v>100.6131725</v>
      </c>
      <c r="T278" s="16">
        <v>107.09989210000001</v>
      </c>
      <c r="U278" s="16">
        <v>116.8622438</v>
      </c>
      <c r="V278" s="16">
        <v>102.9977322</v>
      </c>
      <c r="W278" s="16">
        <v>99.437925210000003</v>
      </c>
    </row>
    <row r="279" spans="1:23" x14ac:dyDescent="0.25">
      <c r="A279">
        <v>280</v>
      </c>
      <c r="B279" s="30" t="s">
        <v>1489</v>
      </c>
      <c r="C279" s="30" t="s">
        <v>366</v>
      </c>
      <c r="D279" s="30" t="s">
        <v>23</v>
      </c>
      <c r="E279" s="30" t="s">
        <v>31</v>
      </c>
      <c r="F279" s="30" t="s">
        <v>157</v>
      </c>
      <c r="G279" s="30" t="s">
        <v>482</v>
      </c>
      <c r="H279" s="16">
        <v>100</v>
      </c>
      <c r="I279" s="16">
        <v>104.7214283</v>
      </c>
      <c r="J279" s="16">
        <v>122.4829917</v>
      </c>
      <c r="K279" s="16">
        <v>109.4428565</v>
      </c>
      <c r="L279" s="16">
        <v>100</v>
      </c>
      <c r="M279" s="16">
        <v>100.96355680000001</v>
      </c>
      <c r="N279" s="16">
        <v>102.697959</v>
      </c>
      <c r="O279" s="16">
        <v>98.651020500000001</v>
      </c>
      <c r="P279" s="16">
        <v>105.05867309999999</v>
      </c>
      <c r="Q279" s="16">
        <v>100</v>
      </c>
      <c r="R279" s="16">
        <v>105.22729560000001</v>
      </c>
      <c r="S279" s="16">
        <v>101.22634499999999</v>
      </c>
      <c r="T279" s="16">
        <v>107.5732182</v>
      </c>
      <c r="U279" s="16">
        <v>122.4829917</v>
      </c>
      <c r="V279" s="16">
        <v>102.9977322</v>
      </c>
      <c r="W279" s="16">
        <v>100</v>
      </c>
    </row>
    <row r="280" spans="1:23" x14ac:dyDescent="0.25">
      <c r="A280">
        <v>281</v>
      </c>
      <c r="B280" s="30" t="s">
        <v>205</v>
      </c>
      <c r="C280" s="30" t="s">
        <v>483</v>
      </c>
      <c r="D280" s="30" t="s">
        <v>23</v>
      </c>
      <c r="E280" s="30" t="s">
        <v>25</v>
      </c>
      <c r="F280" s="30" t="s">
        <v>157</v>
      </c>
      <c r="G280" s="30" t="s">
        <v>484</v>
      </c>
      <c r="H280" s="16">
        <v>100.6744898</v>
      </c>
      <c r="I280" s="16">
        <v>100</v>
      </c>
      <c r="J280" s="16">
        <v>103.3724488</v>
      </c>
      <c r="K280" s="16">
        <v>101.3489795</v>
      </c>
      <c r="L280" s="16">
        <v>93.255102500000007</v>
      </c>
      <c r="M280" s="16">
        <v>100</v>
      </c>
      <c r="N280" s="16">
        <v>100</v>
      </c>
      <c r="O280" s="16">
        <v>102.697959</v>
      </c>
      <c r="P280" s="16">
        <v>105.05867309999999</v>
      </c>
      <c r="Q280" s="16">
        <v>96.627551249999996</v>
      </c>
      <c r="R280" s="16">
        <v>98.819642939999994</v>
      </c>
      <c r="S280" s="16">
        <v>99.386827499999995</v>
      </c>
      <c r="T280" s="16">
        <v>99.526673900000006</v>
      </c>
      <c r="U280" s="16">
        <v>103.3724488</v>
      </c>
      <c r="V280" s="16">
        <v>101.4988661</v>
      </c>
      <c r="W280" s="16">
        <v>101.1241496</v>
      </c>
    </row>
    <row r="281" spans="1:23" x14ac:dyDescent="0.25">
      <c r="A281">
        <v>282</v>
      </c>
      <c r="B281" s="30" t="s">
        <v>1557</v>
      </c>
      <c r="C281" s="30" t="s">
        <v>483</v>
      </c>
      <c r="D281" s="30" t="s">
        <v>24</v>
      </c>
      <c r="E281" s="30" t="s">
        <v>25</v>
      </c>
      <c r="F281" s="30" t="s">
        <v>157</v>
      </c>
      <c r="G281" s="30" t="s">
        <v>484</v>
      </c>
      <c r="H281" s="16">
        <v>104.0469385</v>
      </c>
      <c r="I281" s="16">
        <v>100.6744898</v>
      </c>
      <c r="J281" s="16">
        <v>102.24829920000001</v>
      </c>
      <c r="K281" s="16">
        <v>100</v>
      </c>
      <c r="L281" s="16">
        <v>93.255102500000007</v>
      </c>
      <c r="M281" s="16">
        <v>102.8906704</v>
      </c>
      <c r="N281" s="16">
        <v>101.3489795</v>
      </c>
      <c r="O281" s="16">
        <v>109.4428565</v>
      </c>
      <c r="P281" s="16">
        <v>106.74489749999999</v>
      </c>
      <c r="Q281" s="16">
        <v>96.627551249999996</v>
      </c>
      <c r="R281" s="16">
        <v>101.18035709999999</v>
      </c>
      <c r="S281" s="16">
        <v>102.45269</v>
      </c>
      <c r="T281" s="16">
        <v>99.526673900000006</v>
      </c>
      <c r="U281" s="16">
        <v>102.24829920000001</v>
      </c>
      <c r="V281" s="16">
        <v>102.9977322</v>
      </c>
      <c r="W281" s="16">
        <v>105.6207479</v>
      </c>
    </row>
    <row r="282" spans="1:23" x14ac:dyDescent="0.25">
      <c r="A282">
        <v>283</v>
      </c>
      <c r="B282" s="30" t="s">
        <v>205</v>
      </c>
      <c r="C282" s="30" t="s">
        <v>485</v>
      </c>
      <c r="D282" s="30" t="s">
        <v>23</v>
      </c>
      <c r="E282" s="30" t="s">
        <v>26</v>
      </c>
      <c r="F282" s="30" t="s">
        <v>157</v>
      </c>
      <c r="G282" s="30" t="s">
        <v>486</v>
      </c>
      <c r="H282" s="16">
        <v>100.6744898</v>
      </c>
      <c r="I282" s="16">
        <v>100</v>
      </c>
      <c r="J282" s="16">
        <v>97.751700830000004</v>
      </c>
      <c r="K282" s="16">
        <v>98.651020500000001</v>
      </c>
      <c r="L282" s="16">
        <v>100</v>
      </c>
      <c r="M282" s="16">
        <v>102.8906704</v>
      </c>
      <c r="N282" s="16">
        <v>95.953061500000004</v>
      </c>
      <c r="O282" s="16">
        <v>97.302041000000003</v>
      </c>
      <c r="P282" s="16">
        <v>98.313775629999995</v>
      </c>
      <c r="Q282" s="16">
        <v>96.627551249999996</v>
      </c>
      <c r="R282" s="16">
        <v>96.964796129999996</v>
      </c>
      <c r="S282" s="16">
        <v>101.8395175</v>
      </c>
      <c r="T282" s="16">
        <v>100.47332609999999</v>
      </c>
      <c r="U282" s="16">
        <v>97.751700830000004</v>
      </c>
      <c r="V282" s="16">
        <v>96.252834719999996</v>
      </c>
      <c r="W282" s="16">
        <v>100.5620748</v>
      </c>
    </row>
    <row r="283" spans="1:23" x14ac:dyDescent="0.25">
      <c r="A283">
        <v>284</v>
      </c>
      <c r="B283" s="30" t="s">
        <v>645</v>
      </c>
      <c r="C283" s="30" t="s">
        <v>485</v>
      </c>
      <c r="D283" s="30" t="s">
        <v>24</v>
      </c>
      <c r="E283" s="30" t="s">
        <v>26</v>
      </c>
      <c r="F283" s="30" t="s">
        <v>157</v>
      </c>
      <c r="G283" s="30" t="s">
        <v>486</v>
      </c>
      <c r="H283" s="16">
        <v>102.697959</v>
      </c>
      <c r="I283" s="16">
        <v>100.6744898</v>
      </c>
      <c r="J283" s="16">
        <v>98.875850420000006</v>
      </c>
      <c r="K283" s="16">
        <v>100</v>
      </c>
      <c r="L283" s="16">
        <v>100</v>
      </c>
      <c r="M283" s="16">
        <v>105.7813407</v>
      </c>
      <c r="N283" s="16">
        <v>97.302041000000003</v>
      </c>
      <c r="O283" s="16">
        <v>101.3489795</v>
      </c>
      <c r="P283" s="16">
        <v>100</v>
      </c>
      <c r="Q283" s="16">
        <v>96.627551249999996</v>
      </c>
      <c r="R283" s="16">
        <v>99.325510249999994</v>
      </c>
      <c r="S283" s="16">
        <v>103.679035</v>
      </c>
      <c r="T283" s="16">
        <v>101.41997840000001</v>
      </c>
      <c r="U283" s="16">
        <v>98.875850420000006</v>
      </c>
      <c r="V283" s="16">
        <v>97.751700830000004</v>
      </c>
      <c r="W283" s="16">
        <v>103.9345235</v>
      </c>
    </row>
    <row r="284" spans="1:23" x14ac:dyDescent="0.25">
      <c r="A284">
        <v>285</v>
      </c>
      <c r="B284" s="30" t="s">
        <v>1386</v>
      </c>
      <c r="C284" s="30" t="s">
        <v>485</v>
      </c>
      <c r="D284" s="30" t="s">
        <v>28</v>
      </c>
      <c r="E284" s="30" t="s">
        <v>26</v>
      </c>
      <c r="F284" s="30" t="s">
        <v>157</v>
      </c>
      <c r="G284" s="30" t="s">
        <v>486</v>
      </c>
      <c r="H284" s="16">
        <v>103.3724488</v>
      </c>
      <c r="I284" s="16">
        <v>99.325510249999994</v>
      </c>
      <c r="J284" s="16">
        <v>98.875850420000006</v>
      </c>
      <c r="K284" s="16">
        <v>97.302041000000003</v>
      </c>
      <c r="L284" s="16">
        <v>100</v>
      </c>
      <c r="M284" s="16">
        <v>108.67201110000001</v>
      </c>
      <c r="N284" s="16">
        <v>95.953061500000004</v>
      </c>
      <c r="O284" s="16">
        <v>104.0469385</v>
      </c>
      <c r="P284" s="16">
        <v>100</v>
      </c>
      <c r="Q284" s="16">
        <v>96.627551249999996</v>
      </c>
      <c r="R284" s="16">
        <v>99.494132690000001</v>
      </c>
      <c r="S284" s="16">
        <v>104.2922075</v>
      </c>
      <c r="T284" s="16">
        <v>99.526673900000006</v>
      </c>
      <c r="U284" s="16">
        <v>98.875850420000006</v>
      </c>
      <c r="V284" s="16">
        <v>97.002267779999997</v>
      </c>
      <c r="W284" s="16">
        <v>106.74489749999999</v>
      </c>
    </row>
    <row r="285" spans="1:23" x14ac:dyDescent="0.25">
      <c r="A285">
        <v>286</v>
      </c>
      <c r="B285" s="30" t="s">
        <v>205</v>
      </c>
      <c r="C285" s="30" t="s">
        <v>520</v>
      </c>
      <c r="D285" s="30" t="s">
        <v>23</v>
      </c>
      <c r="E285" s="30" t="s">
        <v>31</v>
      </c>
      <c r="F285" s="30" t="s">
        <v>157</v>
      </c>
      <c r="G285" s="30" t="s">
        <v>487</v>
      </c>
      <c r="H285" s="16">
        <v>96.627551249999996</v>
      </c>
      <c r="I285" s="16">
        <v>100</v>
      </c>
      <c r="J285" s="16">
        <v>106.74489749999999</v>
      </c>
      <c r="K285" s="16">
        <v>98.651020500000001</v>
      </c>
      <c r="L285" s="16">
        <v>100</v>
      </c>
      <c r="M285" s="16">
        <v>99.036443210000002</v>
      </c>
      <c r="N285" s="16">
        <v>98.651020500000001</v>
      </c>
      <c r="O285" s="16">
        <v>97.302041000000003</v>
      </c>
      <c r="P285" s="16">
        <v>100</v>
      </c>
      <c r="Q285" s="16">
        <v>100</v>
      </c>
      <c r="R285" s="16">
        <v>97.976530749999995</v>
      </c>
      <c r="S285" s="16">
        <v>98.160482500000001</v>
      </c>
      <c r="T285" s="16">
        <v>100.47332609999999</v>
      </c>
      <c r="U285" s="16">
        <v>106.74489749999999</v>
      </c>
      <c r="V285" s="16">
        <v>98.501133890000006</v>
      </c>
      <c r="W285" s="16">
        <v>98.313775629999995</v>
      </c>
    </row>
    <row r="286" spans="1:23" x14ac:dyDescent="0.25">
      <c r="A286">
        <v>287</v>
      </c>
      <c r="B286" s="30" t="s">
        <v>594</v>
      </c>
      <c r="C286" s="30" t="s">
        <v>520</v>
      </c>
      <c r="D286" s="30" t="s">
        <v>24</v>
      </c>
      <c r="E286" s="30" t="s">
        <v>31</v>
      </c>
      <c r="F286" s="30" t="s">
        <v>157</v>
      </c>
      <c r="G286" s="30" t="s">
        <v>487</v>
      </c>
      <c r="H286" s="16">
        <v>97.302041000000003</v>
      </c>
      <c r="I286" s="16">
        <v>102.0234693</v>
      </c>
      <c r="J286" s="16">
        <v>110.11734629999999</v>
      </c>
      <c r="K286" s="16">
        <v>102.697959</v>
      </c>
      <c r="L286" s="16">
        <v>100</v>
      </c>
      <c r="M286" s="16">
        <v>100</v>
      </c>
      <c r="N286" s="16">
        <v>100</v>
      </c>
      <c r="O286" s="16">
        <v>98.651020500000001</v>
      </c>
      <c r="P286" s="16">
        <v>101.6862244</v>
      </c>
      <c r="Q286" s="16">
        <v>100</v>
      </c>
      <c r="R286" s="16">
        <v>100.3372449</v>
      </c>
      <c r="S286" s="16">
        <v>98.773655000000005</v>
      </c>
      <c r="T286" s="16">
        <v>103.313283</v>
      </c>
      <c r="U286" s="16">
        <v>110.11734629999999</v>
      </c>
      <c r="V286" s="16">
        <v>100</v>
      </c>
      <c r="W286" s="16">
        <v>99.437925210000003</v>
      </c>
    </row>
    <row r="287" spans="1:23" x14ac:dyDescent="0.25">
      <c r="A287">
        <v>288</v>
      </c>
      <c r="B287" s="30" t="s">
        <v>704</v>
      </c>
      <c r="C287" s="30" t="s">
        <v>520</v>
      </c>
      <c r="D287" s="30" t="s">
        <v>28</v>
      </c>
      <c r="E287" s="30" t="s">
        <v>31</v>
      </c>
      <c r="F287" s="30" t="s">
        <v>157</v>
      </c>
      <c r="G287" s="30" t="s">
        <v>487</v>
      </c>
      <c r="H287" s="16">
        <v>95.953061500000004</v>
      </c>
      <c r="I287" s="16">
        <v>104.0469385</v>
      </c>
      <c r="J287" s="16">
        <v>110.11734629999999</v>
      </c>
      <c r="K287" s="16">
        <v>105.39591799999999</v>
      </c>
      <c r="L287" s="16">
        <v>100</v>
      </c>
      <c r="M287" s="16">
        <v>98.072886429999997</v>
      </c>
      <c r="N287" s="16">
        <v>102.697959</v>
      </c>
      <c r="O287" s="16">
        <v>95.953061500000004</v>
      </c>
      <c r="P287" s="16">
        <v>101.6862244</v>
      </c>
      <c r="Q287" s="16">
        <v>100</v>
      </c>
      <c r="R287" s="16">
        <v>100.50586730000001</v>
      </c>
      <c r="S287" s="16">
        <v>97.547309999999996</v>
      </c>
      <c r="T287" s="16">
        <v>105.6799137</v>
      </c>
      <c r="U287" s="16">
        <v>110.11734629999999</v>
      </c>
      <c r="V287" s="16">
        <v>101.4988661</v>
      </c>
      <c r="W287" s="16">
        <v>97.189626039999993</v>
      </c>
    </row>
    <row r="288" spans="1:23" x14ac:dyDescent="0.25">
      <c r="A288">
        <v>289</v>
      </c>
      <c r="B288" s="30" t="s">
        <v>943</v>
      </c>
      <c r="C288" s="30" t="s">
        <v>520</v>
      </c>
      <c r="D288" s="30" t="s">
        <v>23</v>
      </c>
      <c r="E288" s="30" t="s">
        <v>31</v>
      </c>
      <c r="F288" s="30" t="s">
        <v>157</v>
      </c>
      <c r="G288" s="30" t="s">
        <v>487</v>
      </c>
      <c r="H288" s="16">
        <v>97.976530749999995</v>
      </c>
      <c r="I288" s="16">
        <v>100.6744898</v>
      </c>
      <c r="J288" s="16">
        <v>113.489795</v>
      </c>
      <c r="K288" s="16">
        <v>100</v>
      </c>
      <c r="L288" s="16">
        <v>100</v>
      </c>
      <c r="M288" s="16">
        <v>98.072886429999997</v>
      </c>
      <c r="N288" s="16">
        <v>102.697959</v>
      </c>
      <c r="O288" s="16">
        <v>98.651020500000001</v>
      </c>
      <c r="P288" s="16">
        <v>105.05867309999999</v>
      </c>
      <c r="Q288" s="16">
        <v>100</v>
      </c>
      <c r="R288" s="16">
        <v>100.6744898</v>
      </c>
      <c r="S288" s="16">
        <v>99.386827499999995</v>
      </c>
      <c r="T288" s="16">
        <v>101.41997840000001</v>
      </c>
      <c r="U288" s="16">
        <v>113.489795</v>
      </c>
      <c r="V288" s="16">
        <v>102.9977322</v>
      </c>
      <c r="W288" s="16">
        <v>98.313775629999995</v>
      </c>
    </row>
    <row r="289" spans="1:23" x14ac:dyDescent="0.25">
      <c r="A289">
        <v>290</v>
      </c>
      <c r="B289" s="30" t="s">
        <v>1088</v>
      </c>
      <c r="C289" s="30" t="s">
        <v>520</v>
      </c>
      <c r="D289" s="30" t="s">
        <v>24</v>
      </c>
      <c r="E289" s="30" t="s">
        <v>31</v>
      </c>
      <c r="F289" s="30" t="s">
        <v>157</v>
      </c>
      <c r="G289" s="30" t="s">
        <v>487</v>
      </c>
      <c r="H289" s="16">
        <v>97.976530749999995</v>
      </c>
      <c r="I289" s="16">
        <v>104.0469385</v>
      </c>
      <c r="J289" s="16">
        <v>112.36564540000001</v>
      </c>
      <c r="K289" s="16">
        <v>105.39591799999999</v>
      </c>
      <c r="L289" s="16">
        <v>100</v>
      </c>
      <c r="M289" s="16">
        <v>100</v>
      </c>
      <c r="N289" s="16">
        <v>101.3489795</v>
      </c>
      <c r="O289" s="16">
        <v>98.651020500000001</v>
      </c>
      <c r="P289" s="16">
        <v>103.3724488</v>
      </c>
      <c r="Q289" s="16">
        <v>100</v>
      </c>
      <c r="R289" s="16">
        <v>102.0234693</v>
      </c>
      <c r="S289" s="16">
        <v>99.386827499999995</v>
      </c>
      <c r="T289" s="16">
        <v>105.6799137</v>
      </c>
      <c r="U289" s="16">
        <v>112.36564540000001</v>
      </c>
      <c r="V289" s="16">
        <v>101.4988661</v>
      </c>
      <c r="W289" s="16">
        <v>99.437925210000003</v>
      </c>
    </row>
    <row r="290" spans="1:23" x14ac:dyDescent="0.25">
      <c r="A290">
        <v>291</v>
      </c>
      <c r="B290" s="30" t="s">
        <v>1489</v>
      </c>
      <c r="C290" s="30" t="s">
        <v>520</v>
      </c>
      <c r="D290" s="30" t="s">
        <v>28</v>
      </c>
      <c r="E290" s="30" t="s">
        <v>31</v>
      </c>
      <c r="F290" s="30" t="s">
        <v>157</v>
      </c>
      <c r="G290" s="30" t="s">
        <v>487</v>
      </c>
      <c r="H290" s="16">
        <v>98.651020500000001</v>
      </c>
      <c r="I290" s="16">
        <v>105.39591799999999</v>
      </c>
      <c r="J290" s="16">
        <v>113.489795</v>
      </c>
      <c r="K290" s="16">
        <v>108.09387700000001</v>
      </c>
      <c r="L290" s="16">
        <v>100</v>
      </c>
      <c r="M290" s="16">
        <v>100.96355680000001</v>
      </c>
      <c r="N290" s="16">
        <v>102.697959</v>
      </c>
      <c r="O290" s="16">
        <v>100</v>
      </c>
      <c r="P290" s="16">
        <v>105.05867309999999</v>
      </c>
      <c r="Q290" s="16">
        <v>100</v>
      </c>
      <c r="R290" s="16">
        <v>103.70969359999999</v>
      </c>
      <c r="S290" s="16">
        <v>100</v>
      </c>
      <c r="T290" s="16">
        <v>107.5732182</v>
      </c>
      <c r="U290" s="16">
        <v>113.489795</v>
      </c>
      <c r="V290" s="16">
        <v>102.9977322</v>
      </c>
      <c r="W290" s="16">
        <v>100.5620748</v>
      </c>
    </row>
    <row r="291" spans="1:23" x14ac:dyDescent="0.25">
      <c r="A291">
        <v>292</v>
      </c>
      <c r="B291" s="30" t="s">
        <v>205</v>
      </c>
      <c r="C291" s="30" t="s">
        <v>488</v>
      </c>
      <c r="D291" s="30" t="s">
        <v>23</v>
      </c>
      <c r="E291" s="30" t="s">
        <v>21</v>
      </c>
      <c r="F291" s="30" t="s">
        <v>157</v>
      </c>
      <c r="G291" s="30" t="s">
        <v>489</v>
      </c>
      <c r="H291" s="16">
        <v>93.255102500000007</v>
      </c>
      <c r="I291" s="16">
        <v>93.255102500000007</v>
      </c>
      <c r="J291" s="16">
        <v>98.875850420000006</v>
      </c>
      <c r="K291" s="16">
        <v>97.302041000000003</v>
      </c>
      <c r="L291" s="16">
        <v>100</v>
      </c>
      <c r="M291" s="16">
        <v>92.291545709999994</v>
      </c>
      <c r="N291" s="16">
        <v>104.0469385</v>
      </c>
      <c r="O291" s="16">
        <v>100</v>
      </c>
      <c r="P291" s="16">
        <v>103.3724488</v>
      </c>
      <c r="Q291" s="16">
        <v>103.3724488</v>
      </c>
      <c r="R291" s="16">
        <v>95.109949310000005</v>
      </c>
      <c r="S291" s="16">
        <v>95.094620000000006</v>
      </c>
      <c r="T291" s="16">
        <v>95.266738599999996</v>
      </c>
      <c r="U291" s="16">
        <v>98.875850420000006</v>
      </c>
      <c r="V291" s="16">
        <v>102.9977322</v>
      </c>
      <c r="W291" s="16">
        <v>95.503401670000002</v>
      </c>
    </row>
    <row r="292" spans="1:23" x14ac:dyDescent="0.25">
      <c r="A292">
        <v>293</v>
      </c>
      <c r="B292" s="30" t="s">
        <v>205</v>
      </c>
      <c r="C292" s="30" t="s">
        <v>715</v>
      </c>
      <c r="D292" s="30" t="s">
        <v>23</v>
      </c>
      <c r="E292" s="30" t="s">
        <v>25</v>
      </c>
      <c r="F292" s="30" t="s">
        <v>716</v>
      </c>
      <c r="G292" s="30" t="s">
        <v>717</v>
      </c>
      <c r="H292" s="16">
        <v>97.976530749999995</v>
      </c>
      <c r="I292" s="16">
        <v>102.0234693</v>
      </c>
      <c r="J292" s="16">
        <v>101.1241496</v>
      </c>
      <c r="K292" s="16">
        <v>98.651020500000001</v>
      </c>
      <c r="L292" s="16">
        <v>100</v>
      </c>
      <c r="M292" s="16">
        <v>102.8906704</v>
      </c>
      <c r="N292" s="16">
        <v>101.3489795</v>
      </c>
      <c r="O292" s="16">
        <v>98.651020500000001</v>
      </c>
      <c r="P292" s="16">
        <v>100</v>
      </c>
      <c r="Q292" s="16">
        <v>103.3724488</v>
      </c>
      <c r="R292" s="16">
        <v>100</v>
      </c>
      <c r="S292" s="16">
        <v>99.386827499999995</v>
      </c>
      <c r="T292" s="16">
        <v>101.89330459999999</v>
      </c>
      <c r="U292" s="16">
        <v>101.1241496</v>
      </c>
      <c r="V292" s="16">
        <v>100</v>
      </c>
      <c r="W292" s="16">
        <v>101.1241496</v>
      </c>
    </row>
    <row r="293" spans="1:23" x14ac:dyDescent="0.25">
      <c r="A293">
        <v>294</v>
      </c>
      <c r="B293" s="30" t="s">
        <v>205</v>
      </c>
      <c r="C293" s="30" t="s">
        <v>718</v>
      </c>
      <c r="D293" s="30" t="s">
        <v>28</v>
      </c>
      <c r="E293" s="30" t="s">
        <v>25</v>
      </c>
      <c r="F293" s="30" t="s">
        <v>716</v>
      </c>
      <c r="G293" s="30" t="s">
        <v>720</v>
      </c>
      <c r="H293" s="16">
        <v>97.976530749999995</v>
      </c>
      <c r="I293" s="16">
        <v>97.302041000000003</v>
      </c>
      <c r="J293" s="16">
        <v>104.4965983</v>
      </c>
      <c r="K293" s="16">
        <v>95.953061500000004</v>
      </c>
      <c r="L293" s="16">
        <v>100</v>
      </c>
      <c r="M293" s="16">
        <v>96.145772859999994</v>
      </c>
      <c r="N293" s="16">
        <v>93.255102500000007</v>
      </c>
      <c r="O293" s="16">
        <v>98.651020500000001</v>
      </c>
      <c r="P293" s="16">
        <v>98.313775629999995</v>
      </c>
      <c r="Q293" s="16">
        <v>103.3724488</v>
      </c>
      <c r="R293" s="16">
        <v>96.627551249999996</v>
      </c>
      <c r="S293" s="16">
        <v>99.386827499999995</v>
      </c>
      <c r="T293" s="16">
        <v>97.633369299999998</v>
      </c>
      <c r="U293" s="16">
        <v>104.4965983</v>
      </c>
      <c r="V293" s="16">
        <v>94.753968610000001</v>
      </c>
      <c r="W293" s="16">
        <v>97.189626039999993</v>
      </c>
    </row>
    <row r="294" spans="1:23" x14ac:dyDescent="0.25">
      <c r="A294">
        <v>295</v>
      </c>
      <c r="B294" s="30" t="s">
        <v>205</v>
      </c>
      <c r="C294" s="30" t="s">
        <v>722</v>
      </c>
      <c r="D294" s="30" t="s">
        <v>23</v>
      </c>
      <c r="E294" s="30" t="s">
        <v>26</v>
      </c>
      <c r="F294" s="30" t="s">
        <v>716</v>
      </c>
      <c r="G294" s="30" t="s">
        <v>724</v>
      </c>
      <c r="H294" s="16">
        <v>97.302041000000003</v>
      </c>
      <c r="I294" s="16">
        <v>98.651020500000001</v>
      </c>
      <c r="J294" s="16">
        <v>96.627551249999996</v>
      </c>
      <c r="K294" s="16">
        <v>97.302041000000003</v>
      </c>
      <c r="L294" s="16">
        <v>93.255102500000007</v>
      </c>
      <c r="M294" s="16">
        <v>101.9271136</v>
      </c>
      <c r="N294" s="16">
        <v>95.953061500000004</v>
      </c>
      <c r="O294" s="16">
        <v>94.604082000000005</v>
      </c>
      <c r="P294" s="16">
        <v>94.941326880000005</v>
      </c>
      <c r="Q294" s="16">
        <v>96.627551249999996</v>
      </c>
      <c r="R294" s="16">
        <v>93.929592249999999</v>
      </c>
      <c r="S294" s="16">
        <v>96.320965000000001</v>
      </c>
      <c r="T294" s="16">
        <v>97.160043160000001</v>
      </c>
      <c r="U294" s="16">
        <v>96.627551249999996</v>
      </c>
      <c r="V294" s="16">
        <v>94.753968610000001</v>
      </c>
      <c r="W294" s="16">
        <v>98.875850420000006</v>
      </c>
    </row>
    <row r="295" spans="1:23" x14ac:dyDescent="0.25">
      <c r="A295">
        <v>296</v>
      </c>
      <c r="B295" s="30" t="s">
        <v>205</v>
      </c>
      <c r="C295" s="30" t="s">
        <v>733</v>
      </c>
      <c r="D295" s="30" t="s">
        <v>23</v>
      </c>
      <c r="E295" s="30" t="s">
        <v>21</v>
      </c>
      <c r="F295" s="30" t="s">
        <v>716</v>
      </c>
      <c r="G295" s="30" t="s">
        <v>735</v>
      </c>
      <c r="H295" s="16">
        <v>92.58061275</v>
      </c>
      <c r="I295" s="16">
        <v>94.604082000000005</v>
      </c>
      <c r="J295" s="16">
        <v>100</v>
      </c>
      <c r="K295" s="16">
        <v>95.953061500000004</v>
      </c>
      <c r="L295" s="16">
        <v>100</v>
      </c>
      <c r="M295" s="16">
        <v>93.255102500000007</v>
      </c>
      <c r="N295" s="16">
        <v>104.0469385</v>
      </c>
      <c r="O295" s="16">
        <v>98.651020500000001</v>
      </c>
      <c r="P295" s="16">
        <v>103.3724488</v>
      </c>
      <c r="Q295" s="16">
        <v>103.3724488</v>
      </c>
      <c r="R295" s="16">
        <v>95.278571749999998</v>
      </c>
      <c r="S295" s="16">
        <v>94.481447500000002</v>
      </c>
      <c r="T295" s="16">
        <v>95.740064739999994</v>
      </c>
      <c r="U295" s="16">
        <v>100</v>
      </c>
      <c r="V295" s="16">
        <v>102.9977322</v>
      </c>
      <c r="W295" s="16">
        <v>95.503401670000002</v>
      </c>
    </row>
    <row r="296" spans="1:23" x14ac:dyDescent="0.25">
      <c r="A296">
        <v>297</v>
      </c>
      <c r="B296" s="30" t="s">
        <v>205</v>
      </c>
      <c r="C296" s="30" t="s">
        <v>737</v>
      </c>
      <c r="D296" s="30" t="s">
        <v>23</v>
      </c>
      <c r="E296" s="30" t="s">
        <v>31</v>
      </c>
      <c r="F296" s="30" t="s">
        <v>716</v>
      </c>
      <c r="G296" s="30" t="s">
        <v>739</v>
      </c>
      <c r="H296" s="16">
        <v>93.255102500000007</v>
      </c>
      <c r="I296" s="16">
        <v>97.976530749999995</v>
      </c>
      <c r="J296" s="16">
        <v>104.4965983</v>
      </c>
      <c r="K296" s="16">
        <v>95.953061500000004</v>
      </c>
      <c r="L296" s="16">
        <v>93.255102500000007</v>
      </c>
      <c r="M296" s="16">
        <v>96.145772859999994</v>
      </c>
      <c r="N296" s="16">
        <v>93.255102500000007</v>
      </c>
      <c r="O296" s="16">
        <v>94.604082000000005</v>
      </c>
      <c r="P296" s="16">
        <v>96.627551249999996</v>
      </c>
      <c r="Q296" s="16">
        <v>103.3724488</v>
      </c>
      <c r="R296" s="16">
        <v>94.266837129999999</v>
      </c>
      <c r="S296" s="16">
        <v>92.641930000000002</v>
      </c>
      <c r="T296" s="16">
        <v>96.213390880000006</v>
      </c>
      <c r="U296" s="16">
        <v>104.4965983</v>
      </c>
      <c r="V296" s="16">
        <v>94.004535559999994</v>
      </c>
      <c r="W296" s="16">
        <v>95.503401670000002</v>
      </c>
    </row>
    <row r="297" spans="1:23" x14ac:dyDescent="0.25">
      <c r="A297">
        <v>298</v>
      </c>
      <c r="B297" s="30" t="s">
        <v>205</v>
      </c>
      <c r="C297" s="30" t="s">
        <v>745</v>
      </c>
      <c r="D297" s="30" t="s">
        <v>23</v>
      </c>
      <c r="E297" s="30" t="s">
        <v>26</v>
      </c>
      <c r="F297" s="30" t="s">
        <v>716</v>
      </c>
      <c r="G297" s="30" t="s">
        <v>746</v>
      </c>
      <c r="H297" s="16">
        <v>96.627551249999996</v>
      </c>
      <c r="I297" s="16">
        <v>95.953061500000004</v>
      </c>
      <c r="J297" s="16">
        <v>96.627551249999996</v>
      </c>
      <c r="K297" s="16">
        <v>93.255102500000007</v>
      </c>
      <c r="L297" s="16">
        <v>93.255102500000007</v>
      </c>
      <c r="M297" s="16">
        <v>101.9271136</v>
      </c>
      <c r="N297" s="16">
        <v>95.953061500000004</v>
      </c>
      <c r="O297" s="16">
        <v>94.604082000000005</v>
      </c>
      <c r="P297" s="16">
        <v>94.941326880000005</v>
      </c>
      <c r="Q297" s="16">
        <v>96.627551249999996</v>
      </c>
      <c r="R297" s="16">
        <v>92.58061275</v>
      </c>
      <c r="S297" s="16">
        <v>95.707792499999996</v>
      </c>
      <c r="T297" s="16">
        <v>93.846760180000004</v>
      </c>
      <c r="U297" s="16">
        <v>96.627551249999996</v>
      </c>
      <c r="V297" s="16">
        <v>94.753968610000001</v>
      </c>
      <c r="W297" s="16">
        <v>98.875850420000006</v>
      </c>
    </row>
    <row r="298" spans="1:23" x14ac:dyDescent="0.25">
      <c r="A298">
        <v>299</v>
      </c>
      <c r="B298" s="30" t="s">
        <v>205</v>
      </c>
      <c r="C298" s="30" t="s">
        <v>747</v>
      </c>
      <c r="D298" s="30" t="s">
        <v>23</v>
      </c>
      <c r="E298" s="30" t="s">
        <v>25</v>
      </c>
      <c r="F298" s="30" t="s">
        <v>716</v>
      </c>
      <c r="G298" s="30" t="s">
        <v>749</v>
      </c>
      <c r="H298" s="16">
        <v>98.651020500000001</v>
      </c>
      <c r="I298" s="16">
        <v>99.325510249999994</v>
      </c>
      <c r="J298" s="16">
        <v>101.1241496</v>
      </c>
      <c r="K298" s="16">
        <v>97.302041000000003</v>
      </c>
      <c r="L298" s="16">
        <v>100</v>
      </c>
      <c r="M298" s="16">
        <v>100.96355680000001</v>
      </c>
      <c r="N298" s="16">
        <v>98.651020500000001</v>
      </c>
      <c r="O298" s="16">
        <v>101.3489795</v>
      </c>
      <c r="P298" s="16">
        <v>98.313775629999995</v>
      </c>
      <c r="Q298" s="16">
        <v>100</v>
      </c>
      <c r="R298" s="16">
        <v>97.976530749999995</v>
      </c>
      <c r="S298" s="16">
        <v>100</v>
      </c>
      <c r="T298" s="16">
        <v>99.526673900000006</v>
      </c>
      <c r="U298" s="16">
        <v>101.1241496</v>
      </c>
      <c r="V298" s="16">
        <v>97.751700830000004</v>
      </c>
      <c r="W298" s="16">
        <v>101.1241496</v>
      </c>
    </row>
    <row r="299" spans="1:23" x14ac:dyDescent="0.25">
      <c r="A299">
        <v>300</v>
      </c>
      <c r="B299" s="30" t="s">
        <v>205</v>
      </c>
      <c r="C299" s="30" t="s">
        <v>772</v>
      </c>
      <c r="D299" s="30" t="s">
        <v>28</v>
      </c>
      <c r="E299" s="30" t="s">
        <v>26</v>
      </c>
      <c r="F299" s="30" t="s">
        <v>775</v>
      </c>
      <c r="G299" s="30" t="s">
        <v>777</v>
      </c>
      <c r="H299" s="16">
        <v>102.0234693</v>
      </c>
      <c r="I299" s="16">
        <v>100</v>
      </c>
      <c r="J299" s="16">
        <v>100</v>
      </c>
      <c r="K299" s="16">
        <v>97.302041000000003</v>
      </c>
      <c r="L299" s="16">
        <v>100</v>
      </c>
      <c r="M299" s="16">
        <v>104.81778389999999</v>
      </c>
      <c r="N299" s="16">
        <v>98.651020500000001</v>
      </c>
      <c r="O299" s="16">
        <v>101.3489795</v>
      </c>
      <c r="P299" s="16">
        <v>94.941326880000005</v>
      </c>
      <c r="Q299" s="16">
        <v>103.3724488</v>
      </c>
      <c r="R299" s="16">
        <v>100</v>
      </c>
      <c r="S299" s="16">
        <v>103.06586249999999</v>
      </c>
      <c r="T299" s="16">
        <v>100</v>
      </c>
      <c r="U299" s="16">
        <v>100</v>
      </c>
      <c r="V299" s="16">
        <v>96.252834719999996</v>
      </c>
      <c r="W299" s="16">
        <v>103.3724488</v>
      </c>
    </row>
    <row r="300" spans="1:23" x14ac:dyDescent="0.25">
      <c r="A300">
        <v>301</v>
      </c>
      <c r="B300" s="30" t="s">
        <v>205</v>
      </c>
      <c r="C300" s="30" t="s">
        <v>781</v>
      </c>
      <c r="D300" s="30" t="s">
        <v>24</v>
      </c>
      <c r="E300" s="30" t="s">
        <v>25</v>
      </c>
      <c r="F300" s="30" t="s">
        <v>775</v>
      </c>
      <c r="G300" s="30" t="s">
        <v>784</v>
      </c>
      <c r="H300" s="16">
        <v>100.6744898</v>
      </c>
      <c r="I300" s="16">
        <v>99.325510249999994</v>
      </c>
      <c r="J300" s="16">
        <v>103.3724488</v>
      </c>
      <c r="K300" s="16">
        <v>95.953061500000004</v>
      </c>
      <c r="L300" s="16">
        <v>100</v>
      </c>
      <c r="M300" s="16">
        <v>99.036443210000002</v>
      </c>
      <c r="N300" s="16">
        <v>97.302041000000003</v>
      </c>
      <c r="O300" s="16">
        <v>98.651020500000001</v>
      </c>
      <c r="P300" s="16">
        <v>100</v>
      </c>
      <c r="Q300" s="16">
        <v>100</v>
      </c>
      <c r="R300" s="16">
        <v>97.976530749999995</v>
      </c>
      <c r="S300" s="16">
        <v>101.8395175</v>
      </c>
      <c r="T300" s="16">
        <v>99.053347720000005</v>
      </c>
      <c r="U300" s="16">
        <v>103.3724488</v>
      </c>
      <c r="V300" s="16">
        <v>97.751700830000004</v>
      </c>
      <c r="W300" s="16">
        <v>98.875850420000006</v>
      </c>
    </row>
    <row r="301" spans="1:23" x14ac:dyDescent="0.25">
      <c r="A301">
        <v>302</v>
      </c>
      <c r="B301" s="30" t="s">
        <v>205</v>
      </c>
      <c r="C301" s="30" t="s">
        <v>794</v>
      </c>
      <c r="D301" s="30" t="s">
        <v>28</v>
      </c>
      <c r="E301" s="30" t="s">
        <v>21</v>
      </c>
      <c r="F301" s="30" t="s">
        <v>775</v>
      </c>
      <c r="G301" s="30" t="s">
        <v>796</v>
      </c>
      <c r="H301" s="16">
        <v>92.58061275</v>
      </c>
      <c r="I301" s="16">
        <v>93.255102500000007</v>
      </c>
      <c r="J301" s="16">
        <v>102.24829920000001</v>
      </c>
      <c r="K301" s="16">
        <v>95.953061500000004</v>
      </c>
      <c r="L301" s="16">
        <v>100</v>
      </c>
      <c r="M301" s="16">
        <v>92.291545709999994</v>
      </c>
      <c r="N301" s="16">
        <v>104.0469385</v>
      </c>
      <c r="O301" s="16">
        <v>98.651020500000001</v>
      </c>
      <c r="P301" s="16">
        <v>105.05867309999999</v>
      </c>
      <c r="Q301" s="16">
        <v>103.3724488</v>
      </c>
      <c r="R301" s="16">
        <v>95.278571749999998</v>
      </c>
      <c r="S301" s="16">
        <v>94.481447500000002</v>
      </c>
      <c r="T301" s="16">
        <v>94.793412459999999</v>
      </c>
      <c r="U301" s="16">
        <v>102.24829920000001</v>
      </c>
      <c r="V301" s="16">
        <v>103.74716530000001</v>
      </c>
      <c r="W301" s="16">
        <v>94.941326880000005</v>
      </c>
    </row>
    <row r="302" spans="1:23" x14ac:dyDescent="0.25">
      <c r="A302">
        <v>303</v>
      </c>
      <c r="B302" s="30" t="s">
        <v>205</v>
      </c>
      <c r="C302" s="30" t="s">
        <v>798</v>
      </c>
      <c r="D302" s="30" t="s">
        <v>28</v>
      </c>
      <c r="E302" s="30" t="s">
        <v>25</v>
      </c>
      <c r="F302" s="30" t="s">
        <v>775</v>
      </c>
      <c r="G302" s="30" t="s">
        <v>800</v>
      </c>
      <c r="H302" s="16">
        <v>97.976530749999995</v>
      </c>
      <c r="I302" s="16">
        <v>98.651020500000001</v>
      </c>
      <c r="J302" s="16">
        <v>96.627551249999996</v>
      </c>
      <c r="K302" s="16">
        <v>93.255102500000007</v>
      </c>
      <c r="L302" s="16">
        <v>93.255102500000007</v>
      </c>
      <c r="M302" s="16">
        <v>98.072886429999997</v>
      </c>
      <c r="N302" s="16">
        <v>100</v>
      </c>
      <c r="O302" s="16">
        <v>95.953061500000004</v>
      </c>
      <c r="P302" s="16">
        <v>98.313775629999995</v>
      </c>
      <c r="Q302" s="16">
        <v>96.627551249999996</v>
      </c>
      <c r="R302" s="16">
        <v>93.929592249999999</v>
      </c>
      <c r="S302" s="16">
        <v>96.934137500000006</v>
      </c>
      <c r="T302" s="16">
        <v>95.740064739999994</v>
      </c>
      <c r="U302" s="16">
        <v>96.627551249999996</v>
      </c>
      <c r="V302" s="16">
        <v>98.501133890000006</v>
      </c>
      <c r="W302" s="16">
        <v>97.189626039999993</v>
      </c>
    </row>
    <row r="303" spans="1:23" x14ac:dyDescent="0.25">
      <c r="A303">
        <v>304</v>
      </c>
      <c r="B303" s="30" t="s">
        <v>205</v>
      </c>
      <c r="C303" s="30" t="s">
        <v>802</v>
      </c>
      <c r="D303" s="30" t="s">
        <v>28</v>
      </c>
      <c r="E303" s="30" t="s">
        <v>31</v>
      </c>
      <c r="F303" s="30" t="s">
        <v>775</v>
      </c>
      <c r="G303" s="30" t="s">
        <v>804</v>
      </c>
      <c r="H303" s="16">
        <v>95.278571749999998</v>
      </c>
      <c r="I303" s="16">
        <v>98.651020500000001</v>
      </c>
      <c r="J303" s="16">
        <v>105.6207479</v>
      </c>
      <c r="K303" s="16">
        <v>94.604082000000005</v>
      </c>
      <c r="L303" s="16">
        <v>93.255102500000007</v>
      </c>
      <c r="M303" s="16">
        <v>97.109329639999999</v>
      </c>
      <c r="N303" s="16">
        <v>98.651020500000001</v>
      </c>
      <c r="O303" s="16">
        <v>94.604082000000005</v>
      </c>
      <c r="P303" s="16">
        <v>98.313775629999995</v>
      </c>
      <c r="Q303" s="16">
        <v>103.3724488</v>
      </c>
      <c r="R303" s="16">
        <v>95.953061500000004</v>
      </c>
      <c r="S303" s="16">
        <v>94.481447500000002</v>
      </c>
      <c r="T303" s="16">
        <v>96.213390880000006</v>
      </c>
      <c r="U303" s="16">
        <v>105.6207479</v>
      </c>
      <c r="V303" s="16">
        <v>97.751700830000004</v>
      </c>
      <c r="W303" s="16">
        <v>96.065476459999999</v>
      </c>
    </row>
    <row r="304" spans="1:23" x14ac:dyDescent="0.25">
      <c r="A304">
        <v>305</v>
      </c>
      <c r="B304" s="30" t="s">
        <v>205</v>
      </c>
      <c r="C304" s="30" t="s">
        <v>809</v>
      </c>
      <c r="D304" s="30" t="s">
        <v>28</v>
      </c>
      <c r="E304" s="30" t="s">
        <v>25</v>
      </c>
      <c r="F304" s="30" t="s">
        <v>775</v>
      </c>
      <c r="G304" s="30" t="s">
        <v>811</v>
      </c>
      <c r="H304" s="16">
        <v>96.627551249999996</v>
      </c>
      <c r="I304" s="16">
        <v>95.953061500000004</v>
      </c>
      <c r="J304" s="16">
        <v>102.24829920000001</v>
      </c>
      <c r="K304" s="16">
        <v>90.557143499999995</v>
      </c>
      <c r="L304" s="16">
        <v>93.255102500000007</v>
      </c>
      <c r="M304" s="16">
        <v>98.072886429999997</v>
      </c>
      <c r="N304" s="16">
        <v>94.604082000000005</v>
      </c>
      <c r="O304" s="16">
        <v>95.953061500000004</v>
      </c>
      <c r="P304" s="16">
        <v>94.941326880000005</v>
      </c>
      <c r="Q304" s="16">
        <v>100</v>
      </c>
      <c r="R304" s="16">
        <v>93.255102500000007</v>
      </c>
      <c r="S304" s="16">
        <v>95.707792499999996</v>
      </c>
      <c r="T304" s="16">
        <v>92.900107890000001</v>
      </c>
      <c r="U304" s="16">
        <v>102.24829920000001</v>
      </c>
      <c r="V304" s="16">
        <v>94.004535559999994</v>
      </c>
      <c r="W304" s="16">
        <v>97.189626039999993</v>
      </c>
    </row>
    <row r="305" spans="1:23" x14ac:dyDescent="0.25">
      <c r="A305">
        <v>306</v>
      </c>
      <c r="B305" s="30" t="s">
        <v>205</v>
      </c>
      <c r="C305" s="30" t="s">
        <v>817</v>
      </c>
      <c r="D305" s="30" t="s">
        <v>28</v>
      </c>
      <c r="E305" s="30" t="s">
        <v>26</v>
      </c>
      <c r="F305" s="30" t="s">
        <v>775</v>
      </c>
      <c r="G305" s="30" t="s">
        <v>819</v>
      </c>
      <c r="H305" s="16">
        <v>95.278571749999998</v>
      </c>
      <c r="I305" s="16">
        <v>95.953061500000004</v>
      </c>
      <c r="J305" s="16">
        <v>97.751700830000004</v>
      </c>
      <c r="K305" s="16">
        <v>93.255102500000007</v>
      </c>
      <c r="L305" s="16">
        <v>93.255102500000007</v>
      </c>
      <c r="M305" s="16">
        <v>100.96355680000001</v>
      </c>
      <c r="N305" s="16">
        <v>95.953061500000004</v>
      </c>
      <c r="O305" s="16">
        <v>93.255102500000007</v>
      </c>
      <c r="P305" s="16">
        <v>93.255102500000007</v>
      </c>
      <c r="Q305" s="16">
        <v>96.627551249999996</v>
      </c>
      <c r="R305" s="16">
        <v>91.906122999999994</v>
      </c>
      <c r="S305" s="16">
        <v>94.481447500000002</v>
      </c>
      <c r="T305" s="16">
        <v>93.846760180000004</v>
      </c>
      <c r="U305" s="16">
        <v>97.751700830000004</v>
      </c>
      <c r="V305" s="16">
        <v>94.004535559999994</v>
      </c>
      <c r="W305" s="16">
        <v>97.751700830000004</v>
      </c>
    </row>
    <row r="306" spans="1:23" x14ac:dyDescent="0.25">
      <c r="A306">
        <v>307</v>
      </c>
      <c r="B306" s="30" t="s">
        <v>205</v>
      </c>
      <c r="C306" s="30" t="s">
        <v>490</v>
      </c>
      <c r="D306" s="30" t="s">
        <v>28</v>
      </c>
      <c r="E306" s="30" t="s">
        <v>31</v>
      </c>
      <c r="F306" s="30" t="s">
        <v>190</v>
      </c>
      <c r="G306" s="30" t="s">
        <v>491</v>
      </c>
      <c r="H306" s="16">
        <v>98.651020500000001</v>
      </c>
      <c r="I306" s="16">
        <v>106.0704078</v>
      </c>
      <c r="J306" s="16">
        <v>116.8622438</v>
      </c>
      <c r="K306" s="16">
        <v>106.74489749999999</v>
      </c>
      <c r="L306" s="16">
        <v>100</v>
      </c>
      <c r="M306" s="16">
        <v>96.145772859999994</v>
      </c>
      <c r="N306" s="16">
        <v>101.3489795</v>
      </c>
      <c r="O306" s="16">
        <v>93.255102500000007</v>
      </c>
      <c r="P306" s="16">
        <v>100</v>
      </c>
      <c r="Q306" s="16">
        <v>100</v>
      </c>
      <c r="R306" s="16">
        <v>101.8548468</v>
      </c>
      <c r="S306" s="16">
        <v>100</v>
      </c>
      <c r="T306" s="16">
        <v>107.5732182</v>
      </c>
      <c r="U306" s="16">
        <v>116.8622438</v>
      </c>
      <c r="V306" s="16">
        <v>100</v>
      </c>
      <c r="W306" s="16">
        <v>94.941326880000005</v>
      </c>
    </row>
    <row r="307" spans="1:23" x14ac:dyDescent="0.25">
      <c r="A307">
        <v>308</v>
      </c>
      <c r="B307" s="30" t="s">
        <v>579</v>
      </c>
      <c r="C307" s="30" t="s">
        <v>490</v>
      </c>
      <c r="D307" s="30" t="s">
        <v>23</v>
      </c>
      <c r="E307" s="30" t="s">
        <v>31</v>
      </c>
      <c r="F307" s="30" t="s">
        <v>190</v>
      </c>
      <c r="G307" s="30" t="s">
        <v>491</v>
      </c>
      <c r="H307" s="16">
        <v>99.325510249999994</v>
      </c>
      <c r="I307" s="16">
        <v>108.09387700000001</v>
      </c>
      <c r="J307" s="16">
        <v>120.23469249999999</v>
      </c>
      <c r="K307" s="16">
        <v>110.791836</v>
      </c>
      <c r="L307" s="16">
        <v>100</v>
      </c>
      <c r="M307" s="16">
        <v>97.109329639999999</v>
      </c>
      <c r="N307" s="16">
        <v>102.697959</v>
      </c>
      <c r="O307" s="16">
        <v>94.604082000000005</v>
      </c>
      <c r="P307" s="16">
        <v>101.6862244</v>
      </c>
      <c r="Q307" s="16">
        <v>100</v>
      </c>
      <c r="R307" s="16">
        <v>104.2155609</v>
      </c>
      <c r="S307" s="16">
        <v>100.6131725</v>
      </c>
      <c r="T307" s="16">
        <v>110.4131751</v>
      </c>
      <c r="U307" s="16">
        <v>120.23469249999999</v>
      </c>
      <c r="V307" s="16">
        <v>101.4988661</v>
      </c>
      <c r="W307" s="16">
        <v>96.065476459999999</v>
      </c>
    </row>
    <row r="308" spans="1:23" x14ac:dyDescent="0.25">
      <c r="A308">
        <v>309</v>
      </c>
      <c r="B308" s="30" t="s">
        <v>629</v>
      </c>
      <c r="C308" s="30" t="s">
        <v>490</v>
      </c>
      <c r="D308" s="30" t="s">
        <v>24</v>
      </c>
      <c r="E308" s="30" t="s">
        <v>31</v>
      </c>
      <c r="F308" s="30" t="s">
        <v>190</v>
      </c>
      <c r="G308" s="30" t="s">
        <v>491</v>
      </c>
      <c r="H308" s="16">
        <v>97.976530749999995</v>
      </c>
      <c r="I308" s="16">
        <v>109.4428565</v>
      </c>
      <c r="J308" s="16">
        <v>119.1105429</v>
      </c>
      <c r="K308" s="16">
        <v>112.1408155</v>
      </c>
      <c r="L308" s="16">
        <v>100</v>
      </c>
      <c r="M308" s="16">
        <v>95.182216069999996</v>
      </c>
      <c r="N308" s="16">
        <v>105.39591799999999</v>
      </c>
      <c r="O308" s="16">
        <v>93.255102500000007</v>
      </c>
      <c r="P308" s="16">
        <v>103.3724488</v>
      </c>
      <c r="Q308" s="16">
        <v>100</v>
      </c>
      <c r="R308" s="16">
        <v>104.2155609</v>
      </c>
      <c r="S308" s="16">
        <v>99.386827499999995</v>
      </c>
      <c r="T308" s="16">
        <v>111.83315349999999</v>
      </c>
      <c r="U308" s="16">
        <v>119.1105429</v>
      </c>
      <c r="V308" s="16">
        <v>103.74716530000001</v>
      </c>
      <c r="W308" s="16">
        <v>94.379252080000001</v>
      </c>
    </row>
    <row r="309" spans="1:23" x14ac:dyDescent="0.25">
      <c r="A309">
        <v>310</v>
      </c>
      <c r="B309" s="30" t="s">
        <v>730</v>
      </c>
      <c r="C309" s="30" t="s">
        <v>490</v>
      </c>
      <c r="D309" s="30" t="s">
        <v>28</v>
      </c>
      <c r="E309" s="30" t="s">
        <v>31</v>
      </c>
      <c r="F309" s="30" t="s">
        <v>190</v>
      </c>
      <c r="G309" s="30" t="s">
        <v>491</v>
      </c>
      <c r="H309" s="16">
        <v>100.6744898</v>
      </c>
      <c r="I309" s="16">
        <v>106.74489749999999</v>
      </c>
      <c r="J309" s="16">
        <v>117.9863933</v>
      </c>
      <c r="K309" s="16">
        <v>108.09387700000001</v>
      </c>
      <c r="L309" s="16">
        <v>100</v>
      </c>
      <c r="M309" s="16">
        <v>100</v>
      </c>
      <c r="N309" s="16">
        <v>104.0469385</v>
      </c>
      <c r="O309" s="16">
        <v>97.302041000000003</v>
      </c>
      <c r="P309" s="16">
        <v>101.6862244</v>
      </c>
      <c r="Q309" s="16">
        <v>100</v>
      </c>
      <c r="R309" s="16">
        <v>104.5528058</v>
      </c>
      <c r="S309" s="16">
        <v>101.8395175</v>
      </c>
      <c r="T309" s="16">
        <v>108.5198705</v>
      </c>
      <c r="U309" s="16">
        <v>117.9863933</v>
      </c>
      <c r="V309" s="16">
        <v>102.24829920000001</v>
      </c>
      <c r="W309" s="16">
        <v>98.875850420000006</v>
      </c>
    </row>
    <row r="310" spans="1:23" x14ac:dyDescent="0.25">
      <c r="A310">
        <v>311</v>
      </c>
      <c r="B310" s="30" t="s">
        <v>814</v>
      </c>
      <c r="C310" s="30" t="s">
        <v>490</v>
      </c>
      <c r="D310" s="30" t="s">
        <v>23</v>
      </c>
      <c r="E310" s="30" t="s">
        <v>31</v>
      </c>
      <c r="F310" s="30" t="s">
        <v>190</v>
      </c>
      <c r="G310" s="30" t="s">
        <v>491</v>
      </c>
      <c r="H310" s="16">
        <v>100</v>
      </c>
      <c r="I310" s="16">
        <v>109.4428565</v>
      </c>
      <c r="J310" s="16">
        <v>123.60714129999999</v>
      </c>
      <c r="K310" s="16">
        <v>113.489795</v>
      </c>
      <c r="L310" s="16">
        <v>100</v>
      </c>
      <c r="M310" s="16">
        <v>97.109329639999999</v>
      </c>
      <c r="N310" s="16">
        <v>104.0469385</v>
      </c>
      <c r="O310" s="16">
        <v>94.604082000000005</v>
      </c>
      <c r="P310" s="16">
        <v>103.3724488</v>
      </c>
      <c r="Q310" s="16">
        <v>100</v>
      </c>
      <c r="R310" s="16">
        <v>105.9017853</v>
      </c>
      <c r="S310" s="16">
        <v>101.22634499999999</v>
      </c>
      <c r="T310" s="16">
        <v>112.3064796</v>
      </c>
      <c r="U310" s="16">
        <v>123.60714129999999</v>
      </c>
      <c r="V310" s="16">
        <v>102.9977322</v>
      </c>
      <c r="W310" s="16">
        <v>96.065476459999999</v>
      </c>
    </row>
    <row r="311" spans="1:23" x14ac:dyDescent="0.25">
      <c r="A311">
        <v>312</v>
      </c>
      <c r="B311" s="30" t="s">
        <v>952</v>
      </c>
      <c r="C311" s="30" t="s">
        <v>490</v>
      </c>
      <c r="D311" s="30" t="s">
        <v>24</v>
      </c>
      <c r="E311" s="30" t="s">
        <v>31</v>
      </c>
      <c r="F311" s="30" t="s">
        <v>190</v>
      </c>
      <c r="G311" s="30" t="s">
        <v>491</v>
      </c>
      <c r="H311" s="16">
        <v>100</v>
      </c>
      <c r="I311" s="16">
        <v>110.11734629999999</v>
      </c>
      <c r="J311" s="16">
        <v>120.23469249999999</v>
      </c>
      <c r="K311" s="16">
        <v>114.8387745</v>
      </c>
      <c r="L311" s="16">
        <v>100</v>
      </c>
      <c r="M311" s="16">
        <v>97.109329639999999</v>
      </c>
      <c r="N311" s="16">
        <v>105.39591799999999</v>
      </c>
      <c r="O311" s="16">
        <v>95.953061500000004</v>
      </c>
      <c r="P311" s="16">
        <v>103.3724488</v>
      </c>
      <c r="Q311" s="16">
        <v>100</v>
      </c>
      <c r="R311" s="16">
        <v>106.0704078</v>
      </c>
      <c r="S311" s="16">
        <v>101.22634499999999</v>
      </c>
      <c r="T311" s="16">
        <v>113.2531319</v>
      </c>
      <c r="U311" s="16">
        <v>120.23469249999999</v>
      </c>
      <c r="V311" s="16">
        <v>103.74716530000001</v>
      </c>
      <c r="W311" s="16">
        <v>96.627551249999996</v>
      </c>
    </row>
    <row r="312" spans="1:23" x14ac:dyDescent="0.25">
      <c r="A312">
        <v>313</v>
      </c>
      <c r="B312" s="30" t="s">
        <v>207</v>
      </c>
      <c r="C312" s="30" t="s">
        <v>490</v>
      </c>
      <c r="D312" s="30" t="s">
        <v>28</v>
      </c>
      <c r="E312" s="30" t="s">
        <v>31</v>
      </c>
      <c r="F312" s="30" t="s">
        <v>190</v>
      </c>
      <c r="G312" s="30" t="s">
        <v>491</v>
      </c>
      <c r="H312" s="16">
        <v>100.6744898</v>
      </c>
      <c r="I312" s="16">
        <v>110.791836</v>
      </c>
      <c r="J312" s="16">
        <v>125.85544040000001</v>
      </c>
      <c r="K312" s="16">
        <v>114.8387745</v>
      </c>
      <c r="L312" s="16">
        <v>100</v>
      </c>
      <c r="M312" s="16">
        <v>98.072886429999997</v>
      </c>
      <c r="N312" s="16">
        <v>105.39591799999999</v>
      </c>
      <c r="O312" s="16">
        <v>95.953061500000004</v>
      </c>
      <c r="P312" s="16">
        <v>105.05867309999999</v>
      </c>
      <c r="Q312" s="16">
        <v>100</v>
      </c>
      <c r="R312" s="16">
        <v>107.5880097</v>
      </c>
      <c r="S312" s="16">
        <v>101.8395175</v>
      </c>
      <c r="T312" s="16">
        <v>113.7264581</v>
      </c>
      <c r="U312" s="16">
        <v>125.85544040000001</v>
      </c>
      <c r="V312" s="16">
        <v>104.4965983</v>
      </c>
      <c r="W312" s="16">
        <v>97.189626039999993</v>
      </c>
    </row>
    <row r="313" spans="1:23" x14ac:dyDescent="0.25">
      <c r="A313">
        <v>314</v>
      </c>
      <c r="B313" s="30" t="s">
        <v>1489</v>
      </c>
      <c r="C313" s="30" t="s">
        <v>490</v>
      </c>
      <c r="D313" s="30" t="s">
        <v>23</v>
      </c>
      <c r="E313" s="30" t="s">
        <v>31</v>
      </c>
      <c r="F313" s="30" t="s">
        <v>190</v>
      </c>
      <c r="G313" s="30" t="s">
        <v>491</v>
      </c>
      <c r="H313" s="16">
        <v>101.3489795</v>
      </c>
      <c r="I313" s="16">
        <v>111.46632580000001</v>
      </c>
      <c r="J313" s="16">
        <v>128.10373960000001</v>
      </c>
      <c r="K313" s="16">
        <v>117.5367335</v>
      </c>
      <c r="L313" s="16">
        <v>100</v>
      </c>
      <c r="M313" s="16">
        <v>99.036443210000002</v>
      </c>
      <c r="N313" s="16">
        <v>106.74489749999999</v>
      </c>
      <c r="O313" s="16">
        <v>97.302041000000003</v>
      </c>
      <c r="P313" s="16">
        <v>106.74489749999999</v>
      </c>
      <c r="Q313" s="16">
        <v>100</v>
      </c>
      <c r="R313" s="16">
        <v>109.2742341</v>
      </c>
      <c r="S313" s="16">
        <v>102.45269</v>
      </c>
      <c r="T313" s="16">
        <v>115.14643649999999</v>
      </c>
      <c r="U313" s="16">
        <v>128.10373960000001</v>
      </c>
      <c r="V313" s="16">
        <v>105.9954644</v>
      </c>
      <c r="W313" s="16">
        <v>98.313775629999995</v>
      </c>
    </row>
    <row r="314" spans="1:23" x14ac:dyDescent="0.25">
      <c r="A314">
        <v>315</v>
      </c>
      <c r="B314" s="30" t="s">
        <v>1673</v>
      </c>
      <c r="C314" s="30" t="s">
        <v>490</v>
      </c>
      <c r="D314" s="30" t="s">
        <v>24</v>
      </c>
      <c r="E314" s="30" t="s">
        <v>31</v>
      </c>
      <c r="F314" s="30" t="s">
        <v>190</v>
      </c>
      <c r="G314" s="30" t="s">
        <v>491</v>
      </c>
      <c r="H314" s="16">
        <v>102.0234693</v>
      </c>
      <c r="I314" s="16">
        <v>111.46632580000001</v>
      </c>
      <c r="J314" s="16">
        <v>126.97959</v>
      </c>
      <c r="K314" s="16">
        <v>116.187754</v>
      </c>
      <c r="L314" s="16">
        <v>100</v>
      </c>
      <c r="M314" s="16">
        <v>100</v>
      </c>
      <c r="N314" s="16">
        <v>106.74489749999999</v>
      </c>
      <c r="O314" s="16">
        <v>98.651020500000001</v>
      </c>
      <c r="P314" s="16">
        <v>106.74489749999999</v>
      </c>
      <c r="Q314" s="16">
        <v>100</v>
      </c>
      <c r="R314" s="16">
        <v>109.4428565</v>
      </c>
      <c r="S314" s="16">
        <v>103.06586249999999</v>
      </c>
      <c r="T314" s="16">
        <v>114.6731104</v>
      </c>
      <c r="U314" s="16">
        <v>126.97959</v>
      </c>
      <c r="V314" s="16">
        <v>105.9954644</v>
      </c>
      <c r="W314" s="16">
        <v>99.437925210000003</v>
      </c>
    </row>
    <row r="315" spans="1:23" x14ac:dyDescent="0.25">
      <c r="A315">
        <v>316</v>
      </c>
      <c r="B315" s="30" t="s">
        <v>205</v>
      </c>
      <c r="C315" s="30" t="s">
        <v>492</v>
      </c>
      <c r="D315" s="30" t="s">
        <v>24</v>
      </c>
      <c r="E315" s="30" t="s">
        <v>25</v>
      </c>
      <c r="F315" s="30" t="s">
        <v>190</v>
      </c>
      <c r="G315" s="30" t="s">
        <v>493</v>
      </c>
      <c r="H315" s="16">
        <v>103.3724488</v>
      </c>
      <c r="I315" s="16">
        <v>100</v>
      </c>
      <c r="J315" s="16">
        <v>101.1241496</v>
      </c>
      <c r="K315" s="16">
        <v>98.651020500000001</v>
      </c>
      <c r="L315" s="16">
        <v>100</v>
      </c>
      <c r="M315" s="16">
        <v>104.81778389999999</v>
      </c>
      <c r="N315" s="16">
        <v>101.3489795</v>
      </c>
      <c r="O315" s="16">
        <v>104.0469385</v>
      </c>
      <c r="P315" s="16">
        <v>101.6862244</v>
      </c>
      <c r="Q315" s="16">
        <v>96.627551249999996</v>
      </c>
      <c r="R315" s="16">
        <v>100.3372449</v>
      </c>
      <c r="S315" s="16">
        <v>104.2922075</v>
      </c>
      <c r="T315" s="16">
        <v>100.47332609999999</v>
      </c>
      <c r="U315" s="16">
        <v>101.1241496</v>
      </c>
      <c r="V315" s="16">
        <v>100.7494331</v>
      </c>
      <c r="W315" s="16">
        <v>104.4965983</v>
      </c>
    </row>
    <row r="316" spans="1:23" x14ac:dyDescent="0.25">
      <c r="A316">
        <v>317</v>
      </c>
      <c r="B316" s="30" t="s">
        <v>629</v>
      </c>
      <c r="C316" s="30" t="s">
        <v>492</v>
      </c>
      <c r="D316" s="30" t="s">
        <v>24</v>
      </c>
      <c r="E316" s="30" t="s">
        <v>25</v>
      </c>
      <c r="F316" s="30" t="s">
        <v>190</v>
      </c>
      <c r="G316" s="30" t="s">
        <v>493</v>
      </c>
      <c r="H316" s="16">
        <v>105.39591799999999</v>
      </c>
      <c r="I316" s="16">
        <v>102.0234693</v>
      </c>
      <c r="J316" s="16">
        <v>102.24829920000001</v>
      </c>
      <c r="K316" s="16">
        <v>100</v>
      </c>
      <c r="L316" s="16">
        <v>100</v>
      </c>
      <c r="M316" s="16">
        <v>105.7813407</v>
      </c>
      <c r="N316" s="16">
        <v>102.697959</v>
      </c>
      <c r="O316" s="16">
        <v>108.09387700000001</v>
      </c>
      <c r="P316" s="16">
        <v>103.3724488</v>
      </c>
      <c r="Q316" s="16">
        <v>96.627551249999996</v>
      </c>
      <c r="R316" s="16">
        <v>102.697959</v>
      </c>
      <c r="S316" s="16">
        <v>106.131725</v>
      </c>
      <c r="T316" s="16">
        <v>102.3666307</v>
      </c>
      <c r="U316" s="16">
        <v>102.24829920000001</v>
      </c>
      <c r="V316" s="16">
        <v>102.24829920000001</v>
      </c>
      <c r="W316" s="16">
        <v>106.74489749999999</v>
      </c>
    </row>
    <row r="317" spans="1:23" x14ac:dyDescent="0.25">
      <c r="A317">
        <v>318</v>
      </c>
      <c r="B317" s="30" t="s">
        <v>730</v>
      </c>
      <c r="C317" s="30" t="s">
        <v>492</v>
      </c>
      <c r="D317" s="30" t="s">
        <v>23</v>
      </c>
      <c r="E317" s="30" t="s">
        <v>25</v>
      </c>
      <c r="F317" s="30" t="s">
        <v>190</v>
      </c>
      <c r="G317" s="30" t="s">
        <v>493</v>
      </c>
      <c r="H317" s="16">
        <v>106.0704078</v>
      </c>
      <c r="I317" s="16">
        <v>100.6744898</v>
      </c>
      <c r="J317" s="16">
        <v>105.6207479</v>
      </c>
      <c r="K317" s="16">
        <v>97.302041000000003</v>
      </c>
      <c r="L317" s="16">
        <v>100</v>
      </c>
      <c r="M317" s="16">
        <v>103.8542271</v>
      </c>
      <c r="N317" s="16">
        <v>105.39591799999999</v>
      </c>
      <c r="O317" s="16">
        <v>108.09387700000001</v>
      </c>
      <c r="P317" s="16">
        <v>106.74489749999999</v>
      </c>
      <c r="Q317" s="16">
        <v>96.627551249999996</v>
      </c>
      <c r="R317" s="16">
        <v>103.0352039</v>
      </c>
      <c r="S317" s="16">
        <v>106.74489749999999</v>
      </c>
      <c r="T317" s="16">
        <v>100.47332609999999</v>
      </c>
      <c r="U317" s="16">
        <v>105.6207479</v>
      </c>
      <c r="V317" s="16">
        <v>105.24603140000001</v>
      </c>
      <c r="W317" s="16">
        <v>105.6207479</v>
      </c>
    </row>
    <row r="318" spans="1:23" x14ac:dyDescent="0.25">
      <c r="A318">
        <v>319</v>
      </c>
      <c r="B318" s="30" t="s">
        <v>892</v>
      </c>
      <c r="C318" s="30" t="s">
        <v>492</v>
      </c>
      <c r="D318" s="30" t="s">
        <v>24</v>
      </c>
      <c r="E318" s="30" t="s">
        <v>25</v>
      </c>
      <c r="F318" s="30" t="s">
        <v>190</v>
      </c>
      <c r="G318" s="30" t="s">
        <v>493</v>
      </c>
      <c r="H318" s="16">
        <v>107.4193873</v>
      </c>
      <c r="I318" s="16">
        <v>100.6744898</v>
      </c>
      <c r="J318" s="16">
        <v>101.1241496</v>
      </c>
      <c r="K318" s="16">
        <v>97.302041000000003</v>
      </c>
      <c r="L318" s="16">
        <v>100</v>
      </c>
      <c r="M318" s="16">
        <v>107.7084543</v>
      </c>
      <c r="N318" s="16">
        <v>104.0469385</v>
      </c>
      <c r="O318" s="16">
        <v>110.791836</v>
      </c>
      <c r="P318" s="16">
        <v>103.3724488</v>
      </c>
      <c r="Q318" s="16">
        <v>96.627551249999996</v>
      </c>
      <c r="R318" s="16">
        <v>103.2038263</v>
      </c>
      <c r="S318" s="16">
        <v>107.9712425</v>
      </c>
      <c r="T318" s="16">
        <v>100.47332609999999</v>
      </c>
      <c r="U318" s="16">
        <v>101.1241496</v>
      </c>
      <c r="V318" s="16">
        <v>102.9977322</v>
      </c>
      <c r="W318" s="16">
        <v>108.9931967</v>
      </c>
    </row>
    <row r="319" spans="1:23" x14ac:dyDescent="0.25">
      <c r="A319">
        <v>320</v>
      </c>
      <c r="B319" s="30" t="s">
        <v>961</v>
      </c>
      <c r="C319" s="30" t="s">
        <v>492</v>
      </c>
      <c r="D319" s="30" t="s">
        <v>28</v>
      </c>
      <c r="E319" s="30" t="s">
        <v>25</v>
      </c>
      <c r="F319" s="30" t="s">
        <v>190</v>
      </c>
      <c r="G319" s="30" t="s">
        <v>493</v>
      </c>
      <c r="H319" s="16">
        <v>108.09387700000001</v>
      </c>
      <c r="I319" s="16">
        <v>102.697959</v>
      </c>
      <c r="J319" s="16">
        <v>102.24829920000001</v>
      </c>
      <c r="K319" s="16">
        <v>100</v>
      </c>
      <c r="L319" s="16">
        <v>100</v>
      </c>
      <c r="M319" s="16">
        <v>106.74489749999999</v>
      </c>
      <c r="N319" s="16">
        <v>105.39591799999999</v>
      </c>
      <c r="O319" s="16">
        <v>110.791836</v>
      </c>
      <c r="P319" s="16">
        <v>106.74489749999999</v>
      </c>
      <c r="Q319" s="16">
        <v>96.627551249999996</v>
      </c>
      <c r="R319" s="16">
        <v>104.7214283</v>
      </c>
      <c r="S319" s="16">
        <v>108.58441500000001</v>
      </c>
      <c r="T319" s="16">
        <v>102.8399568</v>
      </c>
      <c r="U319" s="16">
        <v>102.24829920000001</v>
      </c>
      <c r="V319" s="16">
        <v>105.24603140000001</v>
      </c>
      <c r="W319" s="16">
        <v>108.43112189999999</v>
      </c>
    </row>
    <row r="320" spans="1:23" x14ac:dyDescent="0.25">
      <c r="A320">
        <v>321</v>
      </c>
      <c r="B320" s="30" t="s">
        <v>207</v>
      </c>
      <c r="C320" s="30" t="s">
        <v>492</v>
      </c>
      <c r="D320" s="30" t="s">
        <v>23</v>
      </c>
      <c r="E320" s="30" t="s">
        <v>25</v>
      </c>
      <c r="F320" s="30" t="s">
        <v>190</v>
      </c>
      <c r="G320" s="30" t="s">
        <v>493</v>
      </c>
      <c r="H320" s="16">
        <v>106.0704078</v>
      </c>
      <c r="I320" s="16">
        <v>104.7214283</v>
      </c>
      <c r="J320" s="16">
        <v>102.24829920000001</v>
      </c>
      <c r="K320" s="16">
        <v>104.0469385</v>
      </c>
      <c r="L320" s="16">
        <v>100</v>
      </c>
      <c r="M320" s="16">
        <v>105.7813407</v>
      </c>
      <c r="N320" s="16">
        <v>105.39591799999999</v>
      </c>
      <c r="O320" s="16">
        <v>109.4428565</v>
      </c>
      <c r="P320" s="16">
        <v>108.43112189999999</v>
      </c>
      <c r="Q320" s="16">
        <v>96.627551249999996</v>
      </c>
      <c r="R320" s="16">
        <v>105.05867309999999</v>
      </c>
      <c r="S320" s="16">
        <v>106.74489749999999</v>
      </c>
      <c r="T320" s="16">
        <v>105.6799137</v>
      </c>
      <c r="U320" s="16">
        <v>102.24829920000001</v>
      </c>
      <c r="V320" s="16">
        <v>105.9954644</v>
      </c>
      <c r="W320" s="16">
        <v>107.3069723</v>
      </c>
    </row>
    <row r="321" spans="1:23" x14ac:dyDescent="0.25">
      <c r="A321">
        <v>322</v>
      </c>
      <c r="B321" s="30" t="s">
        <v>1489</v>
      </c>
      <c r="C321" s="30" t="s">
        <v>492</v>
      </c>
      <c r="D321" s="30" t="s">
        <v>24</v>
      </c>
      <c r="E321" s="30" t="s">
        <v>25</v>
      </c>
      <c r="F321" s="30" t="s">
        <v>190</v>
      </c>
      <c r="G321" s="30" t="s">
        <v>493</v>
      </c>
      <c r="H321" s="16">
        <v>109.4428565</v>
      </c>
      <c r="I321" s="16">
        <v>103.3724488</v>
      </c>
      <c r="J321" s="16">
        <v>103.3724488</v>
      </c>
      <c r="K321" s="16">
        <v>101.3489795</v>
      </c>
      <c r="L321" s="16">
        <v>100</v>
      </c>
      <c r="M321" s="16">
        <v>107.7084543</v>
      </c>
      <c r="N321" s="16">
        <v>106.74489749999999</v>
      </c>
      <c r="O321" s="16">
        <v>113.489795</v>
      </c>
      <c r="P321" s="16">
        <v>108.43112189999999</v>
      </c>
      <c r="Q321" s="16">
        <v>96.627551249999996</v>
      </c>
      <c r="R321" s="16">
        <v>106.40765260000001</v>
      </c>
      <c r="S321" s="16">
        <v>109.81076</v>
      </c>
      <c r="T321" s="16">
        <v>103.78660910000001</v>
      </c>
      <c r="U321" s="16">
        <v>103.3724488</v>
      </c>
      <c r="V321" s="16">
        <v>106.74489749999999</v>
      </c>
      <c r="W321" s="16">
        <v>110.11734629999999</v>
      </c>
    </row>
    <row r="322" spans="1:23" x14ac:dyDescent="0.25">
      <c r="A322">
        <v>323</v>
      </c>
      <c r="B322" s="30" t="s">
        <v>1673</v>
      </c>
      <c r="C322" s="30" t="s">
        <v>492</v>
      </c>
      <c r="D322" s="30" t="s">
        <v>28</v>
      </c>
      <c r="E322" s="30" t="s">
        <v>25</v>
      </c>
      <c r="F322" s="30" t="s">
        <v>190</v>
      </c>
      <c r="G322" s="30" t="s">
        <v>493</v>
      </c>
      <c r="H322" s="16">
        <v>106.74489749999999</v>
      </c>
      <c r="I322" s="16">
        <v>106.0704078</v>
      </c>
      <c r="J322" s="16">
        <v>104.4965983</v>
      </c>
      <c r="K322" s="16">
        <v>105.39591799999999</v>
      </c>
      <c r="L322" s="16">
        <v>100</v>
      </c>
      <c r="M322" s="16">
        <v>106.74489749999999</v>
      </c>
      <c r="N322" s="16">
        <v>106.74489749999999</v>
      </c>
      <c r="O322" s="16">
        <v>110.791836</v>
      </c>
      <c r="P322" s="16">
        <v>110.11734629999999</v>
      </c>
      <c r="Q322" s="16">
        <v>96.627551249999996</v>
      </c>
      <c r="R322" s="16">
        <v>106.74489749999999</v>
      </c>
      <c r="S322" s="16">
        <v>107.35807</v>
      </c>
      <c r="T322" s="16">
        <v>107.09989210000001</v>
      </c>
      <c r="U322" s="16">
        <v>104.4965983</v>
      </c>
      <c r="V322" s="16">
        <v>107.4943306</v>
      </c>
      <c r="W322" s="16">
        <v>108.43112189999999</v>
      </c>
    </row>
    <row r="323" spans="1:23" x14ac:dyDescent="0.25">
      <c r="A323">
        <v>324</v>
      </c>
      <c r="B323" s="30" t="s">
        <v>205</v>
      </c>
      <c r="C323" s="30" t="s">
        <v>494</v>
      </c>
      <c r="D323" s="30" t="s">
        <v>28</v>
      </c>
      <c r="E323" s="30" t="s">
        <v>26</v>
      </c>
      <c r="F323" s="30" t="s">
        <v>190</v>
      </c>
      <c r="G323" s="30" t="s">
        <v>495</v>
      </c>
      <c r="H323" s="16">
        <v>102.697959</v>
      </c>
      <c r="I323" s="16">
        <v>98.651020500000001</v>
      </c>
      <c r="J323" s="16">
        <v>96.627551249999996</v>
      </c>
      <c r="K323" s="16">
        <v>98.651020500000001</v>
      </c>
      <c r="L323" s="16">
        <v>100</v>
      </c>
      <c r="M323" s="16">
        <v>109.6355679</v>
      </c>
      <c r="N323" s="16">
        <v>94.604082000000005</v>
      </c>
      <c r="O323" s="16">
        <v>97.302041000000003</v>
      </c>
      <c r="P323" s="16">
        <v>98.313775629999995</v>
      </c>
      <c r="Q323" s="16">
        <v>100</v>
      </c>
      <c r="R323" s="16">
        <v>98.819642939999994</v>
      </c>
      <c r="S323" s="16">
        <v>103.679035</v>
      </c>
      <c r="T323" s="16">
        <v>99.526673900000006</v>
      </c>
      <c r="U323" s="16">
        <v>96.627551249999996</v>
      </c>
      <c r="V323" s="16">
        <v>95.503401670000002</v>
      </c>
      <c r="W323" s="16">
        <v>104.4965983</v>
      </c>
    </row>
    <row r="324" spans="1:23" x14ac:dyDescent="0.25">
      <c r="A324">
        <v>325</v>
      </c>
      <c r="B324" s="30" t="s">
        <v>626</v>
      </c>
      <c r="C324" s="30" t="s">
        <v>494</v>
      </c>
      <c r="D324" s="30" t="s">
        <v>23</v>
      </c>
      <c r="E324" s="30" t="s">
        <v>26</v>
      </c>
      <c r="F324" s="30" t="s">
        <v>190</v>
      </c>
      <c r="G324" s="30" t="s">
        <v>495</v>
      </c>
      <c r="H324" s="16">
        <v>104.7214283</v>
      </c>
      <c r="I324" s="16">
        <v>99.325510249999994</v>
      </c>
      <c r="J324" s="16">
        <v>97.751700830000004</v>
      </c>
      <c r="K324" s="16">
        <v>100</v>
      </c>
      <c r="L324" s="16">
        <v>100</v>
      </c>
      <c r="M324" s="16">
        <v>112.52623819999999</v>
      </c>
      <c r="N324" s="16">
        <v>95.953061500000004</v>
      </c>
      <c r="O324" s="16">
        <v>101.3489795</v>
      </c>
      <c r="P324" s="16">
        <v>100</v>
      </c>
      <c r="Q324" s="16">
        <v>100</v>
      </c>
      <c r="R324" s="16">
        <v>101.18035709999999</v>
      </c>
      <c r="S324" s="16">
        <v>105.5185525</v>
      </c>
      <c r="T324" s="16">
        <v>100.47332609999999</v>
      </c>
      <c r="U324" s="16">
        <v>97.751700830000004</v>
      </c>
      <c r="V324" s="16">
        <v>97.002267779999997</v>
      </c>
      <c r="W324" s="16">
        <v>107.8690471</v>
      </c>
    </row>
    <row r="325" spans="1:23" x14ac:dyDescent="0.25">
      <c r="A325">
        <v>326</v>
      </c>
      <c r="B325" s="30" t="s">
        <v>700</v>
      </c>
      <c r="C325" s="30" t="s">
        <v>494</v>
      </c>
      <c r="D325" s="30" t="s">
        <v>24</v>
      </c>
      <c r="E325" s="30" t="s">
        <v>26</v>
      </c>
      <c r="F325" s="30" t="s">
        <v>190</v>
      </c>
      <c r="G325" s="30" t="s">
        <v>495</v>
      </c>
      <c r="H325" s="16">
        <v>106.0704078</v>
      </c>
      <c r="I325" s="16">
        <v>97.976530749999995</v>
      </c>
      <c r="J325" s="16">
        <v>95.503401670000002</v>
      </c>
      <c r="K325" s="16">
        <v>97.302041000000003</v>
      </c>
      <c r="L325" s="16">
        <v>100</v>
      </c>
      <c r="M325" s="16">
        <v>115.4169086</v>
      </c>
      <c r="N325" s="16">
        <v>95.953061500000004</v>
      </c>
      <c r="O325" s="16">
        <v>104.0469385</v>
      </c>
      <c r="P325" s="16">
        <v>100</v>
      </c>
      <c r="Q325" s="16">
        <v>100</v>
      </c>
      <c r="R325" s="16">
        <v>101.3489795</v>
      </c>
      <c r="S325" s="16">
        <v>106.74489749999999</v>
      </c>
      <c r="T325" s="16">
        <v>98.580021579999993</v>
      </c>
      <c r="U325" s="16">
        <v>95.503401670000002</v>
      </c>
      <c r="V325" s="16">
        <v>97.002267779999997</v>
      </c>
      <c r="W325" s="16">
        <v>110.679421</v>
      </c>
    </row>
    <row r="326" spans="1:23" x14ac:dyDescent="0.25">
      <c r="A326">
        <v>327</v>
      </c>
      <c r="B326" s="30" t="s">
        <v>821</v>
      </c>
      <c r="C326" s="30" t="s">
        <v>494</v>
      </c>
      <c r="D326" s="30" t="s">
        <v>28</v>
      </c>
      <c r="E326" s="30" t="s">
        <v>26</v>
      </c>
      <c r="F326" s="30" t="s">
        <v>190</v>
      </c>
      <c r="G326" s="30" t="s">
        <v>495</v>
      </c>
      <c r="H326" s="16">
        <v>106.74489749999999</v>
      </c>
      <c r="I326" s="16">
        <v>101.3489795</v>
      </c>
      <c r="J326" s="16">
        <v>97.751700830000004</v>
      </c>
      <c r="K326" s="16">
        <v>102.697959</v>
      </c>
      <c r="L326" s="16">
        <v>100</v>
      </c>
      <c r="M326" s="16">
        <v>110.5991246</v>
      </c>
      <c r="N326" s="16">
        <v>93.255102500000007</v>
      </c>
      <c r="O326" s="16">
        <v>101.3489795</v>
      </c>
      <c r="P326" s="16">
        <v>96.627551249999996</v>
      </c>
      <c r="Q326" s="16">
        <v>100</v>
      </c>
      <c r="R326" s="16">
        <v>101.5176019</v>
      </c>
      <c r="S326" s="16">
        <v>107.35807</v>
      </c>
      <c r="T326" s="16">
        <v>102.8399568</v>
      </c>
      <c r="U326" s="16">
        <v>97.751700830000004</v>
      </c>
      <c r="V326" s="16">
        <v>94.004535559999994</v>
      </c>
      <c r="W326" s="16">
        <v>106.74489749999999</v>
      </c>
    </row>
    <row r="327" spans="1:23" x14ac:dyDescent="0.25">
      <c r="A327">
        <v>328</v>
      </c>
      <c r="B327" s="30" t="s">
        <v>954</v>
      </c>
      <c r="C327" s="30" t="s">
        <v>494</v>
      </c>
      <c r="D327" s="30" t="s">
        <v>23</v>
      </c>
      <c r="E327" s="30" t="s">
        <v>26</v>
      </c>
      <c r="F327" s="30" t="s">
        <v>190</v>
      </c>
      <c r="G327" s="30" t="s">
        <v>495</v>
      </c>
      <c r="H327" s="16">
        <v>106.0704078</v>
      </c>
      <c r="I327" s="16">
        <v>99.325510249999994</v>
      </c>
      <c r="J327" s="16">
        <v>98.875850420000006</v>
      </c>
      <c r="K327" s="16">
        <v>100</v>
      </c>
      <c r="L327" s="16">
        <v>100</v>
      </c>
      <c r="M327" s="16">
        <v>115.4169086</v>
      </c>
      <c r="N327" s="16">
        <v>97.302041000000003</v>
      </c>
      <c r="O327" s="16">
        <v>104.0469385</v>
      </c>
      <c r="P327" s="16">
        <v>101.6862244</v>
      </c>
      <c r="Q327" s="16">
        <v>100</v>
      </c>
      <c r="R327" s="16">
        <v>102.8665814</v>
      </c>
      <c r="S327" s="16">
        <v>106.74489749999999</v>
      </c>
      <c r="T327" s="16">
        <v>100.47332609999999</v>
      </c>
      <c r="U327" s="16">
        <v>98.875850420000006</v>
      </c>
      <c r="V327" s="16">
        <v>98.501133890000006</v>
      </c>
      <c r="W327" s="16">
        <v>110.679421</v>
      </c>
    </row>
    <row r="328" spans="1:23" x14ac:dyDescent="0.25">
      <c r="A328">
        <v>329</v>
      </c>
      <c r="B328" s="30" t="s">
        <v>207</v>
      </c>
      <c r="C328" s="30" t="s">
        <v>494</v>
      </c>
      <c r="D328" s="30" t="s">
        <v>24</v>
      </c>
      <c r="E328" s="30" t="s">
        <v>26</v>
      </c>
      <c r="F328" s="30" t="s">
        <v>190</v>
      </c>
      <c r="G328" s="30" t="s">
        <v>495</v>
      </c>
      <c r="H328" s="16">
        <v>105.39591799999999</v>
      </c>
      <c r="I328" s="16">
        <v>101.3489795</v>
      </c>
      <c r="J328" s="16">
        <v>97.751700830000004</v>
      </c>
      <c r="K328" s="16">
        <v>104.0469385</v>
      </c>
      <c r="L328" s="16">
        <v>100</v>
      </c>
      <c r="M328" s="16">
        <v>112.52623819999999</v>
      </c>
      <c r="N328" s="16">
        <v>98.651020500000001</v>
      </c>
      <c r="O328" s="16">
        <v>102.697959</v>
      </c>
      <c r="P328" s="16">
        <v>103.3724488</v>
      </c>
      <c r="Q328" s="16">
        <v>100</v>
      </c>
      <c r="R328" s="16">
        <v>103.2038263</v>
      </c>
      <c r="S328" s="16">
        <v>106.131725</v>
      </c>
      <c r="T328" s="16">
        <v>103.313283</v>
      </c>
      <c r="U328" s="16">
        <v>97.751700830000004</v>
      </c>
      <c r="V328" s="16">
        <v>100</v>
      </c>
      <c r="W328" s="16">
        <v>108.43112189999999</v>
      </c>
    </row>
    <row r="329" spans="1:23" x14ac:dyDescent="0.25">
      <c r="A329">
        <v>330</v>
      </c>
      <c r="B329" s="30" t="s">
        <v>1386</v>
      </c>
      <c r="C329" s="30" t="s">
        <v>494</v>
      </c>
      <c r="D329" s="30" t="s">
        <v>28</v>
      </c>
      <c r="E329" s="30" t="s">
        <v>26</v>
      </c>
      <c r="F329" s="30" t="s">
        <v>190</v>
      </c>
      <c r="G329" s="30" t="s">
        <v>495</v>
      </c>
      <c r="H329" s="16">
        <v>106.74489749999999</v>
      </c>
      <c r="I329" s="16">
        <v>100</v>
      </c>
      <c r="J329" s="16">
        <v>100</v>
      </c>
      <c r="K329" s="16">
        <v>101.3489795</v>
      </c>
      <c r="L329" s="16">
        <v>100</v>
      </c>
      <c r="M329" s="16">
        <v>117.3440221</v>
      </c>
      <c r="N329" s="16">
        <v>98.651020500000001</v>
      </c>
      <c r="O329" s="16">
        <v>106.74489749999999</v>
      </c>
      <c r="P329" s="16">
        <v>103.3724488</v>
      </c>
      <c r="Q329" s="16">
        <v>100</v>
      </c>
      <c r="R329" s="16">
        <v>104.5528058</v>
      </c>
      <c r="S329" s="16">
        <v>107.35807</v>
      </c>
      <c r="T329" s="16">
        <v>101.41997840000001</v>
      </c>
      <c r="U329" s="16">
        <v>100</v>
      </c>
      <c r="V329" s="16">
        <v>100</v>
      </c>
      <c r="W329" s="16">
        <v>112.9277202</v>
      </c>
    </row>
    <row r="330" spans="1:23" x14ac:dyDescent="0.25">
      <c r="A330">
        <v>331</v>
      </c>
      <c r="B330" s="30" t="s">
        <v>1489</v>
      </c>
      <c r="C330" s="30" t="s">
        <v>494</v>
      </c>
      <c r="D330" s="30" t="s">
        <v>23</v>
      </c>
      <c r="E330" s="30" t="s">
        <v>26</v>
      </c>
      <c r="F330" s="30" t="s">
        <v>190</v>
      </c>
      <c r="G330" s="30" t="s">
        <v>495</v>
      </c>
      <c r="H330" s="16">
        <v>108.09387700000001</v>
      </c>
      <c r="I330" s="16">
        <v>100</v>
      </c>
      <c r="J330" s="16">
        <v>100</v>
      </c>
      <c r="K330" s="16">
        <v>101.3489795</v>
      </c>
      <c r="L330" s="16">
        <v>100</v>
      </c>
      <c r="M330" s="16">
        <v>116.38046540000001</v>
      </c>
      <c r="N330" s="16">
        <v>98.651020500000001</v>
      </c>
      <c r="O330" s="16">
        <v>106.74489749999999</v>
      </c>
      <c r="P330" s="16">
        <v>103.3724488</v>
      </c>
      <c r="Q330" s="16">
        <v>100</v>
      </c>
      <c r="R330" s="16">
        <v>104.7214283</v>
      </c>
      <c r="S330" s="16">
        <v>108.58441500000001</v>
      </c>
      <c r="T330" s="16">
        <v>101.41997840000001</v>
      </c>
      <c r="U330" s="16">
        <v>100</v>
      </c>
      <c r="V330" s="16">
        <v>100</v>
      </c>
      <c r="W330" s="16">
        <v>112.36564540000001</v>
      </c>
    </row>
    <row r="331" spans="1:23" x14ac:dyDescent="0.25">
      <c r="A331">
        <v>332</v>
      </c>
      <c r="B331" s="30" t="s">
        <v>205</v>
      </c>
      <c r="C331" s="30" t="s">
        <v>496</v>
      </c>
      <c r="D331" s="30" t="s">
        <v>28</v>
      </c>
      <c r="E331" s="30" t="s">
        <v>25</v>
      </c>
      <c r="F331" s="30" t="s">
        <v>190</v>
      </c>
      <c r="G331" s="30" t="s">
        <v>497</v>
      </c>
      <c r="H331" s="16">
        <v>102.0234693</v>
      </c>
      <c r="I331" s="16">
        <v>99.325510249999994</v>
      </c>
      <c r="J331" s="16">
        <v>100</v>
      </c>
      <c r="K331" s="16">
        <v>95.953061500000004</v>
      </c>
      <c r="L331" s="16">
        <v>93.255102500000007</v>
      </c>
      <c r="M331" s="16">
        <v>100</v>
      </c>
      <c r="N331" s="16">
        <v>104.0469385</v>
      </c>
      <c r="O331" s="16">
        <v>101.3489795</v>
      </c>
      <c r="P331" s="16">
        <v>105.05867309999999</v>
      </c>
      <c r="Q331" s="16">
        <v>100</v>
      </c>
      <c r="R331" s="16">
        <v>98.988265380000001</v>
      </c>
      <c r="S331" s="16">
        <v>100.6131725</v>
      </c>
      <c r="T331" s="16">
        <v>97.160043160000001</v>
      </c>
      <c r="U331" s="16">
        <v>100</v>
      </c>
      <c r="V331" s="16">
        <v>103.74716530000001</v>
      </c>
      <c r="W331" s="16">
        <v>100.5620748</v>
      </c>
    </row>
    <row r="332" spans="1:23" x14ac:dyDescent="0.25">
      <c r="A332">
        <v>333</v>
      </c>
      <c r="B332" s="30" t="s">
        <v>584</v>
      </c>
      <c r="C332" s="30" t="s">
        <v>496</v>
      </c>
      <c r="D332" s="30" t="s">
        <v>23</v>
      </c>
      <c r="E332" s="30" t="s">
        <v>25</v>
      </c>
      <c r="F332" s="30" t="s">
        <v>190</v>
      </c>
      <c r="G332" s="30" t="s">
        <v>497</v>
      </c>
      <c r="H332" s="16">
        <v>104.0469385</v>
      </c>
      <c r="I332" s="16">
        <v>101.3489795</v>
      </c>
      <c r="J332" s="16">
        <v>101.1241496</v>
      </c>
      <c r="K332" s="16">
        <v>97.302041000000003</v>
      </c>
      <c r="L332" s="16">
        <v>93.255102500000007</v>
      </c>
      <c r="M332" s="16">
        <v>100.96355680000001</v>
      </c>
      <c r="N332" s="16">
        <v>105.39591799999999</v>
      </c>
      <c r="O332" s="16">
        <v>105.39591799999999</v>
      </c>
      <c r="P332" s="16">
        <v>106.74489749999999</v>
      </c>
      <c r="Q332" s="16">
        <v>100</v>
      </c>
      <c r="R332" s="16">
        <v>101.3489795</v>
      </c>
      <c r="S332" s="16">
        <v>102.45269</v>
      </c>
      <c r="T332" s="16">
        <v>99.053347720000005</v>
      </c>
      <c r="U332" s="16">
        <v>101.1241496</v>
      </c>
      <c r="V332" s="16">
        <v>105.24603140000001</v>
      </c>
      <c r="W332" s="16">
        <v>102.810374</v>
      </c>
    </row>
    <row r="333" spans="1:23" x14ac:dyDescent="0.25">
      <c r="A333">
        <v>334</v>
      </c>
      <c r="B333" s="30" t="s">
        <v>726</v>
      </c>
      <c r="C333" s="30" t="s">
        <v>496</v>
      </c>
      <c r="D333" s="30" t="s">
        <v>24</v>
      </c>
      <c r="E333" s="30" t="s">
        <v>25</v>
      </c>
      <c r="F333" s="30" t="s">
        <v>190</v>
      </c>
      <c r="G333" s="30" t="s">
        <v>497</v>
      </c>
      <c r="H333" s="16">
        <v>104.0469385</v>
      </c>
      <c r="I333" s="16">
        <v>103.3724488</v>
      </c>
      <c r="J333" s="16">
        <v>98.875850420000006</v>
      </c>
      <c r="K333" s="16">
        <v>100</v>
      </c>
      <c r="L333" s="16">
        <v>93.255102500000007</v>
      </c>
      <c r="M333" s="16">
        <v>99.036443210000002</v>
      </c>
      <c r="N333" s="16">
        <v>108.09387700000001</v>
      </c>
      <c r="O333" s="16">
        <v>102.697959</v>
      </c>
      <c r="P333" s="16">
        <v>106.74489749999999</v>
      </c>
      <c r="Q333" s="16">
        <v>100</v>
      </c>
      <c r="R333" s="16">
        <v>101.5176019</v>
      </c>
      <c r="S333" s="16">
        <v>102.45269</v>
      </c>
      <c r="T333" s="16">
        <v>101.41997840000001</v>
      </c>
      <c r="U333" s="16">
        <v>98.875850420000006</v>
      </c>
      <c r="V333" s="16">
        <v>106.74489749999999</v>
      </c>
      <c r="W333" s="16">
        <v>100.5620748</v>
      </c>
    </row>
    <row r="334" spans="1:23" x14ac:dyDescent="0.25">
      <c r="A334">
        <v>335</v>
      </c>
      <c r="B334" s="30" t="s">
        <v>814</v>
      </c>
      <c r="C334" s="30" t="s">
        <v>496</v>
      </c>
      <c r="D334" s="30" t="s">
        <v>28</v>
      </c>
      <c r="E334" s="30" t="s">
        <v>25</v>
      </c>
      <c r="F334" s="30" t="s">
        <v>190</v>
      </c>
      <c r="G334" s="30" t="s">
        <v>497</v>
      </c>
      <c r="H334" s="16">
        <v>106.0704078</v>
      </c>
      <c r="I334" s="16">
        <v>100</v>
      </c>
      <c r="J334" s="16">
        <v>100</v>
      </c>
      <c r="K334" s="16">
        <v>94.604082000000005</v>
      </c>
      <c r="L334" s="16">
        <v>93.255102500000007</v>
      </c>
      <c r="M334" s="16">
        <v>100.96355680000001</v>
      </c>
      <c r="N334" s="16">
        <v>108.09387700000001</v>
      </c>
      <c r="O334" s="16">
        <v>105.39591799999999</v>
      </c>
      <c r="P334" s="16">
        <v>110.11734629999999</v>
      </c>
      <c r="Q334" s="16">
        <v>100</v>
      </c>
      <c r="R334" s="16">
        <v>101.6862244</v>
      </c>
      <c r="S334" s="16">
        <v>104.2922075</v>
      </c>
      <c r="T334" s="16">
        <v>97.160043160000001</v>
      </c>
      <c r="U334" s="16">
        <v>100</v>
      </c>
      <c r="V334" s="16">
        <v>108.24376359999999</v>
      </c>
      <c r="W334" s="16">
        <v>102.810374</v>
      </c>
    </row>
    <row r="335" spans="1:23" x14ac:dyDescent="0.25">
      <c r="A335">
        <v>336</v>
      </c>
      <c r="B335" s="30" t="s">
        <v>927</v>
      </c>
      <c r="C335" s="30" t="s">
        <v>496</v>
      </c>
      <c r="D335" s="30" t="s">
        <v>23</v>
      </c>
      <c r="E335" s="30" t="s">
        <v>25</v>
      </c>
      <c r="F335" s="30" t="s">
        <v>190</v>
      </c>
      <c r="G335" s="30" t="s">
        <v>497</v>
      </c>
      <c r="H335" s="16">
        <v>106.0704078</v>
      </c>
      <c r="I335" s="16">
        <v>101.3489795</v>
      </c>
      <c r="J335" s="16">
        <v>102.24829920000001</v>
      </c>
      <c r="K335" s="16">
        <v>97.302041000000003</v>
      </c>
      <c r="L335" s="16">
        <v>93.255102500000007</v>
      </c>
      <c r="M335" s="16">
        <v>102.8906704</v>
      </c>
      <c r="N335" s="16">
        <v>106.74489749999999</v>
      </c>
      <c r="O335" s="16">
        <v>108.09387700000001</v>
      </c>
      <c r="P335" s="16">
        <v>108.43112189999999</v>
      </c>
      <c r="Q335" s="16">
        <v>100</v>
      </c>
      <c r="R335" s="16">
        <v>103.0352039</v>
      </c>
      <c r="S335" s="16">
        <v>104.2922075</v>
      </c>
      <c r="T335" s="16">
        <v>99.053347720000005</v>
      </c>
      <c r="U335" s="16">
        <v>102.24829920000001</v>
      </c>
      <c r="V335" s="16">
        <v>106.74489749999999</v>
      </c>
      <c r="W335" s="16">
        <v>105.05867309999999</v>
      </c>
    </row>
    <row r="336" spans="1:23" x14ac:dyDescent="0.25">
      <c r="A336">
        <v>337</v>
      </c>
      <c r="B336" s="30" t="s">
        <v>207</v>
      </c>
      <c r="C336" s="30" t="s">
        <v>496</v>
      </c>
      <c r="D336" s="30" t="s">
        <v>24</v>
      </c>
      <c r="E336" s="30" t="s">
        <v>25</v>
      </c>
      <c r="F336" s="30" t="s">
        <v>190</v>
      </c>
      <c r="G336" s="30" t="s">
        <v>497</v>
      </c>
      <c r="H336" s="16">
        <v>104.7214283</v>
      </c>
      <c r="I336" s="16">
        <v>103.3724488</v>
      </c>
      <c r="J336" s="16">
        <v>101.1241496</v>
      </c>
      <c r="K336" s="16">
        <v>101.3489795</v>
      </c>
      <c r="L336" s="16">
        <v>93.255102500000007</v>
      </c>
      <c r="M336" s="16">
        <v>100.96355680000001</v>
      </c>
      <c r="N336" s="16">
        <v>108.09387700000001</v>
      </c>
      <c r="O336" s="16">
        <v>106.74489749999999</v>
      </c>
      <c r="P336" s="16">
        <v>110.11734629999999</v>
      </c>
      <c r="Q336" s="16">
        <v>100</v>
      </c>
      <c r="R336" s="16">
        <v>103.3724488</v>
      </c>
      <c r="S336" s="16">
        <v>103.06586249999999</v>
      </c>
      <c r="T336" s="16">
        <v>101.89330459999999</v>
      </c>
      <c r="U336" s="16">
        <v>101.1241496</v>
      </c>
      <c r="V336" s="16">
        <v>108.24376359999999</v>
      </c>
      <c r="W336" s="16">
        <v>103.3724488</v>
      </c>
    </row>
    <row r="337" spans="1:23" x14ac:dyDescent="0.25">
      <c r="A337">
        <v>338</v>
      </c>
      <c r="B337" s="30" t="s">
        <v>1445</v>
      </c>
      <c r="C337" s="30" t="s">
        <v>496</v>
      </c>
      <c r="D337" s="30" t="s">
        <v>28</v>
      </c>
      <c r="E337" s="30" t="s">
        <v>25</v>
      </c>
      <c r="F337" s="30" t="s">
        <v>190</v>
      </c>
      <c r="G337" s="30" t="s">
        <v>497</v>
      </c>
      <c r="H337" s="16">
        <v>107.4193873</v>
      </c>
      <c r="I337" s="16">
        <v>102.0234693</v>
      </c>
      <c r="J337" s="16">
        <v>103.3724488</v>
      </c>
      <c r="K337" s="16">
        <v>98.651020500000001</v>
      </c>
      <c r="L337" s="16">
        <v>93.255102500000007</v>
      </c>
      <c r="M337" s="16">
        <v>103.8542271</v>
      </c>
      <c r="N337" s="16">
        <v>108.09387700000001</v>
      </c>
      <c r="O337" s="16">
        <v>110.791836</v>
      </c>
      <c r="P337" s="16">
        <v>110.11734629999999</v>
      </c>
      <c r="Q337" s="16">
        <v>100</v>
      </c>
      <c r="R337" s="16">
        <v>104.7214283</v>
      </c>
      <c r="S337" s="16">
        <v>105.5185525</v>
      </c>
      <c r="T337" s="16">
        <v>100</v>
      </c>
      <c r="U337" s="16">
        <v>103.3724488</v>
      </c>
      <c r="V337" s="16">
        <v>108.24376359999999</v>
      </c>
      <c r="W337" s="16">
        <v>106.74489749999999</v>
      </c>
    </row>
    <row r="338" spans="1:23" x14ac:dyDescent="0.25">
      <c r="A338">
        <v>339</v>
      </c>
      <c r="B338" s="30" t="s">
        <v>1673</v>
      </c>
      <c r="C338" s="30" t="s">
        <v>496</v>
      </c>
      <c r="D338" s="30" t="s">
        <v>23</v>
      </c>
      <c r="E338" s="30" t="s">
        <v>25</v>
      </c>
      <c r="F338" s="30" t="s">
        <v>190</v>
      </c>
      <c r="G338" s="30" t="s">
        <v>497</v>
      </c>
      <c r="H338" s="16">
        <v>105.39591799999999</v>
      </c>
      <c r="I338" s="16">
        <v>104.7214283</v>
      </c>
      <c r="J338" s="16">
        <v>102.24829920000001</v>
      </c>
      <c r="K338" s="16">
        <v>104.0469385</v>
      </c>
      <c r="L338" s="16">
        <v>93.255102500000007</v>
      </c>
      <c r="M338" s="16">
        <v>101.9271136</v>
      </c>
      <c r="N338" s="16">
        <v>109.4428565</v>
      </c>
      <c r="O338" s="16">
        <v>108.09387700000001</v>
      </c>
      <c r="P338" s="16">
        <v>111.8035706</v>
      </c>
      <c r="Q338" s="16">
        <v>100</v>
      </c>
      <c r="R338" s="16">
        <v>105.05867309999999</v>
      </c>
      <c r="S338" s="16">
        <v>103.679035</v>
      </c>
      <c r="T338" s="16">
        <v>103.78660910000001</v>
      </c>
      <c r="U338" s="16">
        <v>102.24829920000001</v>
      </c>
      <c r="V338" s="16">
        <v>109.74262969999999</v>
      </c>
      <c r="W338" s="16">
        <v>104.4965983</v>
      </c>
    </row>
    <row r="339" spans="1:23" x14ac:dyDescent="0.25">
      <c r="A339">
        <v>340</v>
      </c>
      <c r="B339" s="30" t="s">
        <v>205</v>
      </c>
      <c r="C339" s="30" t="s">
        <v>530</v>
      </c>
      <c r="D339" s="30" t="s">
        <v>28</v>
      </c>
      <c r="E339" s="30" t="s">
        <v>25</v>
      </c>
      <c r="F339" s="30" t="s">
        <v>190</v>
      </c>
      <c r="G339" s="30" t="s">
        <v>531</v>
      </c>
      <c r="H339" s="16">
        <v>103.3724488</v>
      </c>
      <c r="I339" s="16">
        <v>101.3489795</v>
      </c>
      <c r="J339" s="16">
        <v>97.751700830000004</v>
      </c>
      <c r="K339" s="16">
        <v>93.255102500000007</v>
      </c>
      <c r="L339" s="16">
        <v>100</v>
      </c>
      <c r="M339" s="16">
        <v>99.036443210000002</v>
      </c>
      <c r="N339" s="16">
        <v>95.953061500000004</v>
      </c>
      <c r="O339" s="16">
        <v>101.3489795</v>
      </c>
      <c r="P339" s="16">
        <v>94.941326880000005</v>
      </c>
      <c r="Q339" s="16">
        <v>96.627551249999996</v>
      </c>
      <c r="R339" s="16">
        <v>96.796173690000003</v>
      </c>
      <c r="S339" s="16">
        <v>104.2922075</v>
      </c>
      <c r="T339" s="16">
        <v>99.526673900000006</v>
      </c>
      <c r="U339" s="16">
        <v>97.751700830000004</v>
      </c>
      <c r="V339" s="16">
        <v>94.753968610000001</v>
      </c>
      <c r="W339" s="16">
        <v>100</v>
      </c>
    </row>
    <row r="340" spans="1:23" x14ac:dyDescent="0.25">
      <c r="A340">
        <v>341</v>
      </c>
      <c r="B340" s="30" t="s">
        <v>594</v>
      </c>
      <c r="C340" s="30" t="s">
        <v>530</v>
      </c>
      <c r="D340" s="30" t="s">
        <v>28</v>
      </c>
      <c r="E340" s="30" t="s">
        <v>25</v>
      </c>
      <c r="F340" s="30" t="s">
        <v>190</v>
      </c>
      <c r="G340" s="30" t="s">
        <v>531</v>
      </c>
      <c r="H340" s="16">
        <v>105.39591799999999</v>
      </c>
      <c r="I340" s="16">
        <v>103.3724488</v>
      </c>
      <c r="J340" s="16">
        <v>98.875850420000006</v>
      </c>
      <c r="K340" s="16">
        <v>94.604082000000005</v>
      </c>
      <c r="L340" s="16">
        <v>100</v>
      </c>
      <c r="M340" s="16">
        <v>100</v>
      </c>
      <c r="N340" s="16">
        <v>97.302041000000003</v>
      </c>
      <c r="O340" s="16">
        <v>105.39591799999999</v>
      </c>
      <c r="P340" s="16">
        <v>96.627551249999996</v>
      </c>
      <c r="Q340" s="16">
        <v>96.627551249999996</v>
      </c>
      <c r="R340" s="16">
        <v>99.156887810000001</v>
      </c>
      <c r="S340" s="16">
        <v>106.131725</v>
      </c>
      <c r="T340" s="16">
        <v>101.41997840000001</v>
      </c>
      <c r="U340" s="16">
        <v>98.875850420000006</v>
      </c>
      <c r="V340" s="16">
        <v>96.252834719999996</v>
      </c>
      <c r="W340" s="16">
        <v>102.24829920000001</v>
      </c>
    </row>
    <row r="341" spans="1:23" x14ac:dyDescent="0.25">
      <c r="A341">
        <v>342</v>
      </c>
      <c r="B341" s="30" t="s">
        <v>961</v>
      </c>
      <c r="C341" s="30" t="s">
        <v>530</v>
      </c>
      <c r="D341" s="30" t="s">
        <v>23</v>
      </c>
      <c r="E341" s="30" t="s">
        <v>25</v>
      </c>
      <c r="F341" s="30" t="s">
        <v>190</v>
      </c>
      <c r="G341" s="30" t="s">
        <v>531</v>
      </c>
      <c r="H341" s="16">
        <v>105.39591799999999</v>
      </c>
      <c r="I341" s="16">
        <v>105.39591799999999</v>
      </c>
      <c r="J341" s="16">
        <v>96.627551249999996</v>
      </c>
      <c r="K341" s="16">
        <v>97.302041000000003</v>
      </c>
      <c r="L341" s="16">
        <v>100</v>
      </c>
      <c r="M341" s="16">
        <v>98.072886429999997</v>
      </c>
      <c r="N341" s="16">
        <v>100</v>
      </c>
      <c r="O341" s="16">
        <v>102.697959</v>
      </c>
      <c r="P341" s="16">
        <v>96.627551249999996</v>
      </c>
      <c r="Q341" s="16">
        <v>96.627551249999996</v>
      </c>
      <c r="R341" s="16">
        <v>99.325510249999994</v>
      </c>
      <c r="S341" s="16">
        <v>106.131725</v>
      </c>
      <c r="T341" s="16">
        <v>103.78660910000001</v>
      </c>
      <c r="U341" s="16">
        <v>96.627551249999996</v>
      </c>
      <c r="V341" s="16">
        <v>97.751700830000004</v>
      </c>
      <c r="W341" s="16">
        <v>100</v>
      </c>
    </row>
    <row r="342" spans="1:23" x14ac:dyDescent="0.25">
      <c r="A342">
        <v>343</v>
      </c>
      <c r="B342" s="30" t="s">
        <v>205</v>
      </c>
      <c r="C342" s="30" t="s">
        <v>532</v>
      </c>
      <c r="D342" s="30" t="s">
        <v>28</v>
      </c>
      <c r="E342" s="30" t="s">
        <v>21</v>
      </c>
      <c r="F342" s="30" t="s">
        <v>190</v>
      </c>
      <c r="G342" s="30" t="s">
        <v>533</v>
      </c>
      <c r="H342" s="16">
        <v>95.953061500000004</v>
      </c>
      <c r="I342" s="16">
        <v>93.255102500000007</v>
      </c>
      <c r="J342" s="16">
        <v>101.1241496</v>
      </c>
      <c r="K342" s="16">
        <v>100</v>
      </c>
      <c r="L342" s="16">
        <v>100</v>
      </c>
      <c r="M342" s="16">
        <v>92.291545709999994</v>
      </c>
      <c r="N342" s="16">
        <v>108.09387700000001</v>
      </c>
      <c r="O342" s="16">
        <v>98.651020500000001</v>
      </c>
      <c r="P342" s="16">
        <v>106.74489749999999</v>
      </c>
      <c r="Q342" s="16">
        <v>103.3724488</v>
      </c>
      <c r="R342" s="16">
        <v>97.133418559999996</v>
      </c>
      <c r="S342" s="16">
        <v>97.547309999999996</v>
      </c>
      <c r="T342" s="16">
        <v>96.213390880000006</v>
      </c>
      <c r="U342" s="16">
        <v>101.1241496</v>
      </c>
      <c r="V342" s="16">
        <v>106.74489749999999</v>
      </c>
      <c r="W342" s="16">
        <v>94.941326880000005</v>
      </c>
    </row>
    <row r="343" spans="1:23" x14ac:dyDescent="0.25">
      <c r="A343">
        <v>344</v>
      </c>
      <c r="B343" s="30" t="s">
        <v>789</v>
      </c>
      <c r="C343" s="30" t="s">
        <v>532</v>
      </c>
      <c r="D343" s="30" t="s">
        <v>23</v>
      </c>
      <c r="E343" s="30" t="s">
        <v>21</v>
      </c>
      <c r="F343" s="30" t="s">
        <v>190</v>
      </c>
      <c r="G343" s="30" t="s">
        <v>533</v>
      </c>
      <c r="H343" s="16">
        <v>96.627551249999996</v>
      </c>
      <c r="I343" s="16">
        <v>93.929592249999999</v>
      </c>
      <c r="J343" s="16">
        <v>104.4965983</v>
      </c>
      <c r="K343" s="16">
        <v>101.3489795</v>
      </c>
      <c r="L343" s="16">
        <v>100</v>
      </c>
      <c r="M343" s="16">
        <v>93.255102500000007</v>
      </c>
      <c r="N343" s="16">
        <v>112.1408155</v>
      </c>
      <c r="O343" s="16">
        <v>100</v>
      </c>
      <c r="P343" s="16">
        <v>111.8035706</v>
      </c>
      <c r="Q343" s="16">
        <v>103.3724488</v>
      </c>
      <c r="R343" s="16">
        <v>99.494132690000001</v>
      </c>
      <c r="S343" s="16">
        <v>98.160482500000001</v>
      </c>
      <c r="T343" s="16">
        <v>97.160043160000001</v>
      </c>
      <c r="U343" s="16">
        <v>104.4965983</v>
      </c>
      <c r="V343" s="16">
        <v>111.2414958</v>
      </c>
      <c r="W343" s="16">
        <v>96.065476459999999</v>
      </c>
    </row>
    <row r="344" spans="1:23" x14ac:dyDescent="0.25">
      <c r="A344">
        <v>345</v>
      </c>
      <c r="B344" s="30" t="s">
        <v>205</v>
      </c>
      <c r="C344" s="30" t="s">
        <v>534</v>
      </c>
      <c r="D344" s="30" t="s">
        <v>28</v>
      </c>
      <c r="E344" s="30" t="s">
        <v>26</v>
      </c>
      <c r="F344" s="30" t="s">
        <v>190</v>
      </c>
      <c r="G344" s="30" t="s">
        <v>535</v>
      </c>
      <c r="H344" s="16">
        <v>97.302041000000003</v>
      </c>
      <c r="I344" s="16">
        <v>95.953061500000004</v>
      </c>
      <c r="J344" s="16">
        <v>98.875850420000006</v>
      </c>
      <c r="K344" s="16">
        <v>97.302041000000003</v>
      </c>
      <c r="L344" s="16">
        <v>93.255102500000007</v>
      </c>
      <c r="M344" s="16">
        <v>110.5991246</v>
      </c>
      <c r="N344" s="16">
        <v>95.953061500000004</v>
      </c>
      <c r="O344" s="16">
        <v>94.604082000000005</v>
      </c>
      <c r="P344" s="16">
        <v>98.313775629999995</v>
      </c>
      <c r="Q344" s="16">
        <v>96.627551249999996</v>
      </c>
      <c r="R344" s="16">
        <v>95.447194190000005</v>
      </c>
      <c r="S344" s="16">
        <v>96.320965000000001</v>
      </c>
      <c r="T344" s="16">
        <v>95.266738599999996</v>
      </c>
      <c r="U344" s="16">
        <v>98.875850420000006</v>
      </c>
      <c r="V344" s="16">
        <v>96.252834719999996</v>
      </c>
      <c r="W344" s="16">
        <v>103.9345235</v>
      </c>
    </row>
    <row r="345" spans="1:23" x14ac:dyDescent="0.25">
      <c r="A345">
        <v>346</v>
      </c>
      <c r="B345" s="30" t="s">
        <v>1445</v>
      </c>
      <c r="C345" s="30" t="s">
        <v>534</v>
      </c>
      <c r="D345" s="30" t="s">
        <v>23</v>
      </c>
      <c r="E345" s="30" t="s">
        <v>26</v>
      </c>
      <c r="F345" s="30" t="s">
        <v>190</v>
      </c>
      <c r="G345" s="30" t="s">
        <v>535</v>
      </c>
      <c r="H345" s="16">
        <v>99.325510249999994</v>
      </c>
      <c r="I345" s="16">
        <v>96.627551249999996</v>
      </c>
      <c r="J345" s="16">
        <v>100</v>
      </c>
      <c r="K345" s="16">
        <v>98.651020500000001</v>
      </c>
      <c r="L345" s="16">
        <v>93.255102500000007</v>
      </c>
      <c r="M345" s="16">
        <v>113.489795</v>
      </c>
      <c r="N345" s="16">
        <v>97.302041000000003</v>
      </c>
      <c r="O345" s="16">
        <v>98.651020500000001</v>
      </c>
      <c r="P345" s="16">
        <v>100</v>
      </c>
      <c r="Q345" s="16">
        <v>96.627551249999996</v>
      </c>
      <c r="R345" s="16">
        <v>97.807908310000002</v>
      </c>
      <c r="S345" s="16">
        <v>98.160482500000001</v>
      </c>
      <c r="T345" s="16">
        <v>96.213390880000006</v>
      </c>
      <c r="U345" s="16">
        <v>100</v>
      </c>
      <c r="V345" s="16">
        <v>97.751700830000004</v>
      </c>
      <c r="W345" s="16">
        <v>107.3069723</v>
      </c>
    </row>
    <row r="346" spans="1:23" x14ac:dyDescent="0.25">
      <c r="A346">
        <v>347</v>
      </c>
      <c r="B346" s="30" t="s">
        <v>205</v>
      </c>
      <c r="C346" s="30" t="s">
        <v>536</v>
      </c>
      <c r="D346" s="30" t="s">
        <v>28</v>
      </c>
      <c r="E346" s="30" t="s">
        <v>25</v>
      </c>
      <c r="F346" s="30" t="s">
        <v>190</v>
      </c>
      <c r="G346" s="30" t="s">
        <v>537</v>
      </c>
      <c r="H346" s="16">
        <v>99.325510249999994</v>
      </c>
      <c r="I346" s="16">
        <v>104.0469385</v>
      </c>
      <c r="J346" s="16">
        <v>96.627551249999996</v>
      </c>
      <c r="K346" s="16">
        <v>90.557143499999995</v>
      </c>
      <c r="L346" s="16">
        <v>93.255102500000007</v>
      </c>
      <c r="M346" s="16">
        <v>97.109329639999999</v>
      </c>
      <c r="N346" s="16">
        <v>95.953061500000004</v>
      </c>
      <c r="O346" s="16">
        <v>98.651020500000001</v>
      </c>
      <c r="P346" s="16">
        <v>98.313775629999995</v>
      </c>
      <c r="Q346" s="16">
        <v>96.627551249999996</v>
      </c>
      <c r="R346" s="16">
        <v>94.941326880000005</v>
      </c>
      <c r="S346" s="16">
        <v>98.160482500000001</v>
      </c>
      <c r="T346" s="16">
        <v>98.580021579999993</v>
      </c>
      <c r="U346" s="16">
        <v>96.627551249999996</v>
      </c>
      <c r="V346" s="16">
        <v>96.252834719999996</v>
      </c>
      <c r="W346" s="16">
        <v>97.751700830000004</v>
      </c>
    </row>
    <row r="347" spans="1:23" x14ac:dyDescent="0.25">
      <c r="A347">
        <v>348</v>
      </c>
      <c r="B347" s="30" t="s">
        <v>205</v>
      </c>
      <c r="C347" s="30" t="s">
        <v>670</v>
      </c>
      <c r="D347" s="30" t="s">
        <v>28</v>
      </c>
      <c r="E347" s="30" t="s">
        <v>25</v>
      </c>
      <c r="F347" s="30" t="s">
        <v>190</v>
      </c>
      <c r="G347" s="30" t="s">
        <v>672</v>
      </c>
      <c r="H347" s="16">
        <v>100</v>
      </c>
      <c r="I347" s="16">
        <v>97.976530749999995</v>
      </c>
      <c r="J347" s="16">
        <v>97.751700830000004</v>
      </c>
      <c r="K347" s="16">
        <v>94.604082000000005</v>
      </c>
      <c r="L347" s="16">
        <v>100</v>
      </c>
      <c r="M347" s="16">
        <v>99.036443210000002</v>
      </c>
      <c r="N347" s="16">
        <v>98.651020500000001</v>
      </c>
      <c r="O347" s="16">
        <v>97.302041000000003</v>
      </c>
      <c r="P347" s="16">
        <v>100</v>
      </c>
      <c r="Q347" s="16">
        <v>100</v>
      </c>
      <c r="R347" s="16">
        <v>96.458928810000003</v>
      </c>
      <c r="S347" s="16">
        <v>101.22634499999999</v>
      </c>
      <c r="T347" s="16">
        <v>97.633369299999998</v>
      </c>
      <c r="U347" s="16">
        <v>97.751700830000004</v>
      </c>
      <c r="V347" s="16">
        <v>98.501133890000006</v>
      </c>
      <c r="W347" s="16">
        <v>98.313775629999995</v>
      </c>
    </row>
    <row r="348" spans="1:23" x14ac:dyDescent="0.25">
      <c r="A348">
        <v>349</v>
      </c>
      <c r="B348" s="30" t="s">
        <v>789</v>
      </c>
      <c r="C348" s="30" t="s">
        <v>670</v>
      </c>
      <c r="D348" s="30" t="s">
        <v>23</v>
      </c>
      <c r="E348" s="30" t="s">
        <v>25</v>
      </c>
      <c r="F348" s="30" t="s">
        <v>190</v>
      </c>
      <c r="G348" s="30" t="s">
        <v>672</v>
      </c>
      <c r="H348" s="16">
        <v>102.0234693</v>
      </c>
      <c r="I348" s="16">
        <v>100</v>
      </c>
      <c r="J348" s="16">
        <v>98.875850420000006</v>
      </c>
      <c r="K348" s="16">
        <v>95.953061500000004</v>
      </c>
      <c r="L348" s="16">
        <v>100</v>
      </c>
      <c r="M348" s="16">
        <v>100</v>
      </c>
      <c r="N348" s="16">
        <v>100</v>
      </c>
      <c r="O348" s="16">
        <v>101.3489795</v>
      </c>
      <c r="P348" s="16">
        <v>101.6862244</v>
      </c>
      <c r="Q348" s="16">
        <v>100</v>
      </c>
      <c r="R348" s="16">
        <v>98.819642939999994</v>
      </c>
      <c r="S348" s="16">
        <v>103.06586249999999</v>
      </c>
      <c r="T348" s="16">
        <v>99.526673900000006</v>
      </c>
      <c r="U348" s="16">
        <v>98.875850420000006</v>
      </c>
      <c r="V348" s="16">
        <v>100</v>
      </c>
      <c r="W348" s="16">
        <v>100.5620748</v>
      </c>
    </row>
    <row r="349" spans="1:23" x14ac:dyDescent="0.25">
      <c r="A349">
        <v>350</v>
      </c>
      <c r="B349" s="30" t="s">
        <v>205</v>
      </c>
      <c r="C349" s="30" t="s">
        <v>498</v>
      </c>
      <c r="D349" s="30" t="s">
        <v>24</v>
      </c>
      <c r="E349" s="30" t="s">
        <v>25</v>
      </c>
      <c r="F349" s="30" t="s">
        <v>154</v>
      </c>
      <c r="G349" s="30" t="s">
        <v>499</v>
      </c>
      <c r="H349" s="16">
        <v>104.0469385</v>
      </c>
      <c r="I349" s="16">
        <v>104.7214283</v>
      </c>
      <c r="J349" s="16">
        <v>98.875850420000006</v>
      </c>
      <c r="K349" s="16">
        <v>95.953061500000004</v>
      </c>
      <c r="L349" s="16">
        <v>100</v>
      </c>
      <c r="M349" s="16">
        <v>100</v>
      </c>
      <c r="N349" s="16">
        <v>104.0469385</v>
      </c>
      <c r="O349" s="16">
        <v>102.697959</v>
      </c>
      <c r="P349" s="16">
        <v>105.05867309999999</v>
      </c>
      <c r="Q349" s="16">
        <v>93.255102500000007</v>
      </c>
      <c r="R349" s="16">
        <v>99.831377599999996</v>
      </c>
      <c r="S349" s="16">
        <v>104.90537999999999</v>
      </c>
      <c r="T349" s="16">
        <v>102.8399568</v>
      </c>
      <c r="U349" s="16">
        <v>98.875850420000006</v>
      </c>
      <c r="V349" s="16">
        <v>103.74716530000001</v>
      </c>
      <c r="W349" s="16">
        <v>101.1241496</v>
      </c>
    </row>
    <row r="350" spans="1:23" x14ac:dyDescent="0.25">
      <c r="A350">
        <v>351</v>
      </c>
      <c r="B350" s="30" t="s">
        <v>208</v>
      </c>
      <c r="C350" s="30" t="s">
        <v>498</v>
      </c>
      <c r="D350" s="30" t="s">
        <v>28</v>
      </c>
      <c r="E350" s="30" t="s">
        <v>25</v>
      </c>
      <c r="F350" s="30" t="s">
        <v>154</v>
      </c>
      <c r="G350" s="30" t="s">
        <v>499</v>
      </c>
      <c r="H350" s="16">
        <v>106.0704078</v>
      </c>
      <c r="I350" s="16">
        <v>106.74489749999999</v>
      </c>
      <c r="J350" s="16">
        <v>100</v>
      </c>
      <c r="K350" s="16">
        <v>97.302041000000003</v>
      </c>
      <c r="L350" s="16">
        <v>100</v>
      </c>
      <c r="M350" s="16">
        <v>100.96355680000001</v>
      </c>
      <c r="N350" s="16">
        <v>105.39591799999999</v>
      </c>
      <c r="O350" s="16">
        <v>106.74489749999999</v>
      </c>
      <c r="P350" s="16">
        <v>106.74489749999999</v>
      </c>
      <c r="Q350" s="16">
        <v>93.255102500000007</v>
      </c>
      <c r="R350" s="16">
        <v>102.19209170000001</v>
      </c>
      <c r="S350" s="16">
        <v>106.74489749999999</v>
      </c>
      <c r="T350" s="16">
        <v>104.7332614</v>
      </c>
      <c r="U350" s="16">
        <v>100</v>
      </c>
      <c r="V350" s="16">
        <v>105.24603140000001</v>
      </c>
      <c r="W350" s="16">
        <v>103.3724488</v>
      </c>
    </row>
    <row r="351" spans="1:23" x14ac:dyDescent="0.25">
      <c r="A351">
        <v>352</v>
      </c>
      <c r="B351" s="30" t="s">
        <v>584</v>
      </c>
      <c r="C351" s="30" t="s">
        <v>498</v>
      </c>
      <c r="D351" s="30" t="s">
        <v>23</v>
      </c>
      <c r="E351" s="30" t="s">
        <v>25</v>
      </c>
      <c r="F351" s="30" t="s">
        <v>154</v>
      </c>
      <c r="G351" s="30" t="s">
        <v>499</v>
      </c>
      <c r="H351" s="16">
        <v>107.4193873</v>
      </c>
      <c r="I351" s="16">
        <v>105.39591799999999</v>
      </c>
      <c r="J351" s="16">
        <v>100</v>
      </c>
      <c r="K351" s="16">
        <v>94.604082000000005</v>
      </c>
      <c r="L351" s="16">
        <v>100</v>
      </c>
      <c r="M351" s="16">
        <v>102.8906704</v>
      </c>
      <c r="N351" s="16">
        <v>105.39591799999999</v>
      </c>
      <c r="O351" s="16">
        <v>109.4428565</v>
      </c>
      <c r="P351" s="16">
        <v>105.05867309999999</v>
      </c>
      <c r="Q351" s="16">
        <v>93.255102500000007</v>
      </c>
      <c r="R351" s="16">
        <v>102.3607141</v>
      </c>
      <c r="S351" s="16">
        <v>107.9712425</v>
      </c>
      <c r="T351" s="16">
        <v>102.8399568</v>
      </c>
      <c r="U351" s="16">
        <v>100</v>
      </c>
      <c r="V351" s="16">
        <v>104.4965983</v>
      </c>
      <c r="W351" s="16">
        <v>105.6207479</v>
      </c>
    </row>
    <row r="352" spans="1:23" x14ac:dyDescent="0.25">
      <c r="A352">
        <v>353</v>
      </c>
      <c r="B352" s="30" t="s">
        <v>207</v>
      </c>
      <c r="C352" s="30" t="s">
        <v>498</v>
      </c>
      <c r="D352" s="30" t="s">
        <v>24</v>
      </c>
      <c r="E352" s="30" t="s">
        <v>25</v>
      </c>
      <c r="F352" s="30" t="s">
        <v>154</v>
      </c>
      <c r="G352" s="30" t="s">
        <v>499</v>
      </c>
      <c r="H352" s="16">
        <v>108.09387700000001</v>
      </c>
      <c r="I352" s="16">
        <v>104.7214283</v>
      </c>
      <c r="J352" s="16">
        <v>100</v>
      </c>
      <c r="K352" s="16">
        <v>93.255102500000007</v>
      </c>
      <c r="L352" s="16">
        <v>100</v>
      </c>
      <c r="M352" s="16">
        <v>100.96355680000001</v>
      </c>
      <c r="N352" s="16">
        <v>109.4428565</v>
      </c>
      <c r="O352" s="16">
        <v>106.74489749999999</v>
      </c>
      <c r="P352" s="16">
        <v>110.11734629999999</v>
      </c>
      <c r="Q352" s="16">
        <v>93.255102500000007</v>
      </c>
      <c r="R352" s="16">
        <v>102.52933659999999</v>
      </c>
      <c r="S352" s="16">
        <v>108.58441500000001</v>
      </c>
      <c r="T352" s="16">
        <v>101.89330459999999</v>
      </c>
      <c r="U352" s="16">
        <v>100</v>
      </c>
      <c r="V352" s="16">
        <v>108.9931967</v>
      </c>
      <c r="W352" s="16">
        <v>103.3724488</v>
      </c>
    </row>
    <row r="353" spans="1:23" x14ac:dyDescent="0.25">
      <c r="A353">
        <v>354</v>
      </c>
      <c r="B353" s="30" t="s">
        <v>676</v>
      </c>
      <c r="C353" s="30" t="s">
        <v>498</v>
      </c>
      <c r="D353" s="30" t="s">
        <v>28</v>
      </c>
      <c r="E353" s="30" t="s">
        <v>25</v>
      </c>
      <c r="F353" s="30" t="s">
        <v>154</v>
      </c>
      <c r="G353" s="30" t="s">
        <v>499</v>
      </c>
      <c r="H353" s="16">
        <v>108.09387700000001</v>
      </c>
      <c r="I353" s="16">
        <v>107.4193873</v>
      </c>
      <c r="J353" s="16">
        <v>100</v>
      </c>
      <c r="K353" s="16">
        <v>97.302041000000003</v>
      </c>
      <c r="L353" s="16">
        <v>100</v>
      </c>
      <c r="M353" s="16">
        <v>102.8906704</v>
      </c>
      <c r="N353" s="16">
        <v>108.09387700000001</v>
      </c>
      <c r="O353" s="16">
        <v>108.09387700000001</v>
      </c>
      <c r="P353" s="16">
        <v>108.43112189999999</v>
      </c>
      <c r="Q353" s="16">
        <v>93.255102500000007</v>
      </c>
      <c r="R353" s="16">
        <v>103.87831610000001</v>
      </c>
      <c r="S353" s="16">
        <v>108.58441500000001</v>
      </c>
      <c r="T353" s="16">
        <v>105.2065875</v>
      </c>
      <c r="U353" s="16">
        <v>100</v>
      </c>
      <c r="V353" s="16">
        <v>107.4943306</v>
      </c>
      <c r="W353" s="16">
        <v>105.05867309999999</v>
      </c>
    </row>
    <row r="354" spans="1:23" x14ac:dyDescent="0.25">
      <c r="A354">
        <v>355</v>
      </c>
      <c r="B354" s="30" t="s">
        <v>870</v>
      </c>
      <c r="C354" s="30" t="s">
        <v>498</v>
      </c>
      <c r="D354" s="30" t="s">
        <v>23</v>
      </c>
      <c r="E354" s="30" t="s">
        <v>25</v>
      </c>
      <c r="F354" s="30" t="s">
        <v>154</v>
      </c>
      <c r="G354" s="30" t="s">
        <v>499</v>
      </c>
      <c r="H354" s="16">
        <v>106.74489749999999</v>
      </c>
      <c r="I354" s="16">
        <v>106.74489749999999</v>
      </c>
      <c r="J354" s="16">
        <v>100</v>
      </c>
      <c r="K354" s="16">
        <v>97.302041000000003</v>
      </c>
      <c r="L354" s="16">
        <v>100</v>
      </c>
      <c r="M354" s="16">
        <v>103.8542271</v>
      </c>
      <c r="N354" s="16">
        <v>109.4428565</v>
      </c>
      <c r="O354" s="16">
        <v>109.4428565</v>
      </c>
      <c r="P354" s="16">
        <v>110.11734629999999</v>
      </c>
      <c r="Q354" s="16">
        <v>93.255102500000007</v>
      </c>
      <c r="R354" s="16">
        <v>104.0469385</v>
      </c>
      <c r="S354" s="16">
        <v>107.35807</v>
      </c>
      <c r="T354" s="16">
        <v>104.7332614</v>
      </c>
      <c r="U354" s="16">
        <v>100</v>
      </c>
      <c r="V354" s="16">
        <v>108.9931967</v>
      </c>
      <c r="W354" s="16">
        <v>106.1828227</v>
      </c>
    </row>
    <row r="355" spans="1:23" x14ac:dyDescent="0.25">
      <c r="A355">
        <v>356</v>
      </c>
      <c r="B355" s="30" t="s">
        <v>1017</v>
      </c>
      <c r="C355" s="30" t="s">
        <v>498</v>
      </c>
      <c r="D355" s="30" t="s">
        <v>24</v>
      </c>
      <c r="E355" s="30" t="s">
        <v>25</v>
      </c>
      <c r="F355" s="30" t="s">
        <v>154</v>
      </c>
      <c r="G355" s="30" t="s">
        <v>499</v>
      </c>
      <c r="H355" s="16">
        <v>110.11734629999999</v>
      </c>
      <c r="I355" s="16">
        <v>108.09387700000001</v>
      </c>
      <c r="J355" s="16">
        <v>101.1241496</v>
      </c>
      <c r="K355" s="16">
        <v>98.651020500000001</v>
      </c>
      <c r="L355" s="16">
        <v>100</v>
      </c>
      <c r="M355" s="16">
        <v>104.81778389999999</v>
      </c>
      <c r="N355" s="16">
        <v>109.4428565</v>
      </c>
      <c r="O355" s="16">
        <v>109.4428565</v>
      </c>
      <c r="P355" s="16">
        <v>110.11734629999999</v>
      </c>
      <c r="Q355" s="16">
        <v>93.255102500000007</v>
      </c>
      <c r="R355" s="16">
        <v>105.7331629</v>
      </c>
      <c r="S355" s="16">
        <v>110.42393250000001</v>
      </c>
      <c r="T355" s="16">
        <v>106.15323979999999</v>
      </c>
      <c r="U355" s="16">
        <v>101.1241496</v>
      </c>
      <c r="V355" s="16">
        <v>108.9931967</v>
      </c>
      <c r="W355" s="16">
        <v>106.74489749999999</v>
      </c>
    </row>
    <row r="356" spans="1:23" x14ac:dyDescent="0.25">
      <c r="A356">
        <v>357</v>
      </c>
      <c r="B356" s="30" t="s">
        <v>1489</v>
      </c>
      <c r="C356" s="30" t="s">
        <v>498</v>
      </c>
      <c r="D356" s="30" t="s">
        <v>28</v>
      </c>
      <c r="E356" s="30" t="s">
        <v>25</v>
      </c>
      <c r="F356" s="30" t="s">
        <v>154</v>
      </c>
      <c r="G356" s="30" t="s">
        <v>499</v>
      </c>
      <c r="H356" s="16">
        <v>112.1408155</v>
      </c>
      <c r="I356" s="16">
        <v>108.7683668</v>
      </c>
      <c r="J356" s="16">
        <v>102.24829920000001</v>
      </c>
      <c r="K356" s="16">
        <v>100</v>
      </c>
      <c r="L356" s="16">
        <v>100</v>
      </c>
      <c r="M356" s="16">
        <v>105.7813407</v>
      </c>
      <c r="N356" s="16">
        <v>110.791836</v>
      </c>
      <c r="O356" s="16">
        <v>110.791836</v>
      </c>
      <c r="P356" s="16">
        <v>111.8035706</v>
      </c>
      <c r="Q356" s="16">
        <v>93.255102500000007</v>
      </c>
      <c r="R356" s="16">
        <v>107.4193873</v>
      </c>
      <c r="S356" s="16">
        <v>112.26345000000001</v>
      </c>
      <c r="T356" s="16">
        <v>107.09989210000001</v>
      </c>
      <c r="U356" s="16">
        <v>102.24829920000001</v>
      </c>
      <c r="V356" s="16">
        <v>110.4920628</v>
      </c>
      <c r="W356" s="16">
        <v>107.8690471</v>
      </c>
    </row>
    <row r="357" spans="1:23" x14ac:dyDescent="0.25">
      <c r="A357">
        <v>358</v>
      </c>
      <c r="B357" s="30" t="s">
        <v>1705</v>
      </c>
      <c r="C357" s="30" t="s">
        <v>498</v>
      </c>
      <c r="D357" s="30" t="s">
        <v>23</v>
      </c>
      <c r="E357" s="30" t="s">
        <v>25</v>
      </c>
      <c r="F357" s="30" t="s">
        <v>154</v>
      </c>
      <c r="G357" s="30" t="s">
        <v>499</v>
      </c>
      <c r="H357" s="16">
        <v>110.791836</v>
      </c>
      <c r="I357" s="16">
        <v>108.7683668</v>
      </c>
      <c r="J357" s="16">
        <v>102.24829920000001</v>
      </c>
      <c r="K357" s="16">
        <v>100</v>
      </c>
      <c r="L357" s="16">
        <v>100</v>
      </c>
      <c r="M357" s="16">
        <v>106.74489749999999</v>
      </c>
      <c r="N357" s="16">
        <v>112.1408155</v>
      </c>
      <c r="O357" s="16">
        <v>112.1408155</v>
      </c>
      <c r="P357" s="16">
        <v>113.489795</v>
      </c>
      <c r="Q357" s="16">
        <v>93.255102500000007</v>
      </c>
      <c r="R357" s="16">
        <v>107.7566321</v>
      </c>
      <c r="S357" s="16">
        <v>111.037105</v>
      </c>
      <c r="T357" s="16">
        <v>107.09989210000001</v>
      </c>
      <c r="U357" s="16">
        <v>102.24829920000001</v>
      </c>
      <c r="V357" s="16">
        <v>111.9909289</v>
      </c>
      <c r="W357" s="16">
        <v>108.9931967</v>
      </c>
    </row>
    <row r="358" spans="1:23" x14ac:dyDescent="0.25">
      <c r="A358">
        <v>359</v>
      </c>
      <c r="B358" s="30" t="s">
        <v>205</v>
      </c>
      <c r="C358" s="30" t="s">
        <v>500</v>
      </c>
      <c r="D358" s="30" t="s">
        <v>24</v>
      </c>
      <c r="E358" s="30" t="s">
        <v>25</v>
      </c>
      <c r="F358" s="30" t="s">
        <v>154</v>
      </c>
      <c r="G358" s="30" t="s">
        <v>501</v>
      </c>
      <c r="H358" s="16">
        <v>100.6744898</v>
      </c>
      <c r="I358" s="16">
        <v>97.976530749999995</v>
      </c>
      <c r="J358" s="16">
        <v>105.6207479</v>
      </c>
      <c r="K358" s="16">
        <v>101.3489795</v>
      </c>
      <c r="L358" s="16">
        <v>100</v>
      </c>
      <c r="M358" s="16">
        <v>98.072886429999997</v>
      </c>
      <c r="N358" s="16">
        <v>104.0469385</v>
      </c>
      <c r="O358" s="16">
        <v>102.697959</v>
      </c>
      <c r="P358" s="16">
        <v>105.05867309999999</v>
      </c>
      <c r="Q358" s="16">
        <v>100</v>
      </c>
      <c r="R358" s="16">
        <v>100.3372449</v>
      </c>
      <c r="S358" s="16">
        <v>101.8395175</v>
      </c>
      <c r="T358" s="16">
        <v>100</v>
      </c>
      <c r="U358" s="16">
        <v>105.6207479</v>
      </c>
      <c r="V358" s="16">
        <v>103.74716530000001</v>
      </c>
      <c r="W358" s="16">
        <v>100</v>
      </c>
    </row>
    <row r="359" spans="1:23" x14ac:dyDescent="0.25">
      <c r="A359">
        <v>360</v>
      </c>
      <c r="B359" s="30" t="s">
        <v>365</v>
      </c>
      <c r="C359" s="30" t="s">
        <v>500</v>
      </c>
      <c r="D359" s="30" t="s">
        <v>28</v>
      </c>
      <c r="E359" s="30" t="s">
        <v>25</v>
      </c>
      <c r="F359" s="30" t="s">
        <v>154</v>
      </c>
      <c r="G359" s="30" t="s">
        <v>501</v>
      </c>
      <c r="H359" s="16">
        <v>102.697959</v>
      </c>
      <c r="I359" s="16">
        <v>100</v>
      </c>
      <c r="J359" s="16">
        <v>106.74489749999999</v>
      </c>
      <c r="K359" s="16">
        <v>102.697959</v>
      </c>
      <c r="L359" s="16">
        <v>100</v>
      </c>
      <c r="M359" s="16">
        <v>99.036443210000002</v>
      </c>
      <c r="N359" s="16">
        <v>105.39591799999999</v>
      </c>
      <c r="O359" s="16">
        <v>106.74489749999999</v>
      </c>
      <c r="P359" s="16">
        <v>106.74489749999999</v>
      </c>
      <c r="Q359" s="16">
        <v>100</v>
      </c>
      <c r="R359" s="16">
        <v>102.697959</v>
      </c>
      <c r="S359" s="16">
        <v>103.679035</v>
      </c>
      <c r="T359" s="16">
        <v>101.89330459999999</v>
      </c>
      <c r="U359" s="16">
        <v>106.74489749999999</v>
      </c>
      <c r="V359" s="16">
        <v>105.24603140000001</v>
      </c>
      <c r="W359" s="16">
        <v>102.24829920000001</v>
      </c>
    </row>
    <row r="360" spans="1:23" x14ac:dyDescent="0.25">
      <c r="A360">
        <v>361</v>
      </c>
      <c r="B360" s="30" t="s">
        <v>674</v>
      </c>
      <c r="C360" s="30" t="s">
        <v>500</v>
      </c>
      <c r="D360" s="30" t="s">
        <v>23</v>
      </c>
      <c r="E360" s="30" t="s">
        <v>25</v>
      </c>
      <c r="F360" s="30" t="s">
        <v>154</v>
      </c>
      <c r="G360" s="30" t="s">
        <v>501</v>
      </c>
      <c r="H360" s="16">
        <v>103.3724488</v>
      </c>
      <c r="I360" s="16">
        <v>97.976530749999995</v>
      </c>
      <c r="J360" s="16">
        <v>108.9931967</v>
      </c>
      <c r="K360" s="16">
        <v>100</v>
      </c>
      <c r="L360" s="16">
        <v>100</v>
      </c>
      <c r="M360" s="16">
        <v>99.036443210000002</v>
      </c>
      <c r="N360" s="16">
        <v>109.4428565</v>
      </c>
      <c r="O360" s="16">
        <v>104.0469385</v>
      </c>
      <c r="P360" s="16">
        <v>110.11734629999999</v>
      </c>
      <c r="Q360" s="16">
        <v>100</v>
      </c>
      <c r="R360" s="16">
        <v>102.8665814</v>
      </c>
      <c r="S360" s="16">
        <v>104.2922075</v>
      </c>
      <c r="T360" s="16">
        <v>99.526673900000006</v>
      </c>
      <c r="U360" s="16">
        <v>108.9931967</v>
      </c>
      <c r="V360" s="16">
        <v>108.9931967</v>
      </c>
      <c r="W360" s="16">
        <v>101.1241496</v>
      </c>
    </row>
    <row r="361" spans="1:23" x14ac:dyDescent="0.25">
      <c r="A361">
        <v>362</v>
      </c>
      <c r="B361" s="30" t="s">
        <v>821</v>
      </c>
      <c r="C361" s="30" t="s">
        <v>500</v>
      </c>
      <c r="D361" s="30" t="s">
        <v>24</v>
      </c>
      <c r="E361" s="30" t="s">
        <v>25</v>
      </c>
      <c r="F361" s="30" t="s">
        <v>154</v>
      </c>
      <c r="G361" s="30" t="s">
        <v>501</v>
      </c>
      <c r="H361" s="16">
        <v>103.3724488</v>
      </c>
      <c r="I361" s="16">
        <v>97.976530749999995</v>
      </c>
      <c r="J361" s="16">
        <v>104.4965983</v>
      </c>
      <c r="K361" s="16">
        <v>100</v>
      </c>
      <c r="L361" s="16">
        <v>100</v>
      </c>
      <c r="M361" s="16">
        <v>101.9271136</v>
      </c>
      <c r="N361" s="16">
        <v>108.09387700000001</v>
      </c>
      <c r="O361" s="16">
        <v>109.4428565</v>
      </c>
      <c r="P361" s="16">
        <v>108.43112189999999</v>
      </c>
      <c r="Q361" s="16">
        <v>100</v>
      </c>
      <c r="R361" s="16">
        <v>103.0352039</v>
      </c>
      <c r="S361" s="16">
        <v>104.2922075</v>
      </c>
      <c r="T361" s="16">
        <v>99.526673900000006</v>
      </c>
      <c r="U361" s="16">
        <v>104.4965983</v>
      </c>
      <c r="V361" s="16">
        <v>107.4943306</v>
      </c>
      <c r="W361" s="16">
        <v>105.05867309999999</v>
      </c>
    </row>
    <row r="362" spans="1:23" x14ac:dyDescent="0.25">
      <c r="A362">
        <v>363</v>
      </c>
      <c r="B362" s="30" t="s">
        <v>954</v>
      </c>
      <c r="C362" s="30" t="s">
        <v>500</v>
      </c>
      <c r="D362" s="30" t="s">
        <v>28</v>
      </c>
      <c r="E362" s="30" t="s">
        <v>25</v>
      </c>
      <c r="F362" s="30" t="s">
        <v>154</v>
      </c>
      <c r="G362" s="30" t="s">
        <v>501</v>
      </c>
      <c r="H362" s="16">
        <v>102.697959</v>
      </c>
      <c r="I362" s="16">
        <v>100</v>
      </c>
      <c r="J362" s="16">
        <v>106.74489749999999</v>
      </c>
      <c r="K362" s="16">
        <v>102.697959</v>
      </c>
      <c r="L362" s="16">
        <v>100</v>
      </c>
      <c r="M362" s="16">
        <v>101.9271136</v>
      </c>
      <c r="N362" s="16">
        <v>109.4428565</v>
      </c>
      <c r="O362" s="16">
        <v>109.4428565</v>
      </c>
      <c r="P362" s="16">
        <v>110.11734629999999</v>
      </c>
      <c r="Q362" s="16">
        <v>100</v>
      </c>
      <c r="R362" s="16">
        <v>104.3841834</v>
      </c>
      <c r="S362" s="16">
        <v>103.679035</v>
      </c>
      <c r="T362" s="16">
        <v>101.89330459999999</v>
      </c>
      <c r="U362" s="16">
        <v>106.74489749999999</v>
      </c>
      <c r="V362" s="16">
        <v>108.9931967</v>
      </c>
      <c r="W362" s="16">
        <v>105.05867309999999</v>
      </c>
    </row>
    <row r="363" spans="1:23" x14ac:dyDescent="0.25">
      <c r="A363">
        <v>364</v>
      </c>
      <c r="B363" s="30" t="s">
        <v>205</v>
      </c>
      <c r="C363" s="30" t="s">
        <v>502</v>
      </c>
      <c r="D363" s="30" t="s">
        <v>24</v>
      </c>
      <c r="E363" s="30" t="s">
        <v>25</v>
      </c>
      <c r="F363" s="30" t="s">
        <v>154</v>
      </c>
      <c r="G363" s="30" t="s">
        <v>503</v>
      </c>
      <c r="H363" s="16">
        <v>100.6744898</v>
      </c>
      <c r="I363" s="16">
        <v>99.325510249999994</v>
      </c>
      <c r="J363" s="16">
        <v>101.1241496</v>
      </c>
      <c r="K363" s="16">
        <v>98.651020500000001</v>
      </c>
      <c r="L363" s="16">
        <v>93.255102500000007</v>
      </c>
      <c r="M363" s="16">
        <v>102.8906704</v>
      </c>
      <c r="N363" s="16">
        <v>104.0469385</v>
      </c>
      <c r="O363" s="16">
        <v>105.39591799999999</v>
      </c>
      <c r="P363" s="16">
        <v>100</v>
      </c>
      <c r="Q363" s="16">
        <v>103.3724488</v>
      </c>
      <c r="R363" s="16">
        <v>100.50586730000001</v>
      </c>
      <c r="S363" s="16">
        <v>99.386827499999995</v>
      </c>
      <c r="T363" s="16">
        <v>98.106695439999996</v>
      </c>
      <c r="U363" s="16">
        <v>101.1241496</v>
      </c>
      <c r="V363" s="16">
        <v>101.4988661</v>
      </c>
      <c r="W363" s="16">
        <v>103.9345235</v>
      </c>
    </row>
    <row r="364" spans="1:23" x14ac:dyDescent="0.25">
      <c r="A364">
        <v>365</v>
      </c>
      <c r="B364" s="30" t="s">
        <v>1030</v>
      </c>
      <c r="C364" s="30" t="s">
        <v>502</v>
      </c>
      <c r="D364" s="30" t="s">
        <v>28</v>
      </c>
      <c r="E364" s="30" t="s">
        <v>25</v>
      </c>
      <c r="F364" s="30" t="s">
        <v>154</v>
      </c>
      <c r="G364" s="30" t="s">
        <v>503</v>
      </c>
      <c r="H364" s="16">
        <v>102.697959</v>
      </c>
      <c r="I364" s="16">
        <v>101.3489795</v>
      </c>
      <c r="J364" s="16">
        <v>102.24829920000001</v>
      </c>
      <c r="K364" s="16">
        <v>100</v>
      </c>
      <c r="L364" s="16">
        <v>93.255102500000007</v>
      </c>
      <c r="M364" s="16">
        <v>103.8542271</v>
      </c>
      <c r="N364" s="16">
        <v>105.39591799999999</v>
      </c>
      <c r="O364" s="16">
        <v>109.4428565</v>
      </c>
      <c r="P364" s="16">
        <v>101.6862244</v>
      </c>
      <c r="Q364" s="16">
        <v>103.3724488</v>
      </c>
      <c r="R364" s="16">
        <v>102.8665814</v>
      </c>
      <c r="S364" s="16">
        <v>101.22634499999999</v>
      </c>
      <c r="T364" s="16">
        <v>100</v>
      </c>
      <c r="U364" s="16">
        <v>102.24829920000001</v>
      </c>
      <c r="V364" s="16">
        <v>102.9977322</v>
      </c>
      <c r="W364" s="16">
        <v>106.1828227</v>
      </c>
    </row>
    <row r="365" spans="1:23" x14ac:dyDescent="0.25">
      <c r="A365">
        <v>366</v>
      </c>
      <c r="B365" s="30" t="s">
        <v>205</v>
      </c>
      <c r="C365" s="30" t="s">
        <v>504</v>
      </c>
      <c r="D365" s="30" t="s">
        <v>24</v>
      </c>
      <c r="E365" s="30" t="s">
        <v>21</v>
      </c>
      <c r="F365" s="30" t="s">
        <v>154</v>
      </c>
      <c r="G365" s="30" t="s">
        <v>505</v>
      </c>
      <c r="H365" s="16">
        <v>93.929592249999999</v>
      </c>
      <c r="I365" s="16">
        <v>93.255102500000007</v>
      </c>
      <c r="J365" s="16">
        <v>97.751700830000004</v>
      </c>
      <c r="K365" s="16">
        <v>97.302041000000003</v>
      </c>
      <c r="L365" s="16">
        <v>100</v>
      </c>
      <c r="M365" s="16">
        <v>92.291545709999994</v>
      </c>
      <c r="N365" s="16">
        <v>106.74489749999999</v>
      </c>
      <c r="O365" s="16">
        <v>100</v>
      </c>
      <c r="P365" s="16">
        <v>106.74489749999999</v>
      </c>
      <c r="Q365" s="16">
        <v>103.3724488</v>
      </c>
      <c r="R365" s="16">
        <v>95.784439059999997</v>
      </c>
      <c r="S365" s="16">
        <v>95.707792499999996</v>
      </c>
      <c r="T365" s="16">
        <v>95.266738599999996</v>
      </c>
      <c r="U365" s="16">
        <v>97.751700830000004</v>
      </c>
      <c r="V365" s="16">
        <v>105.9954644</v>
      </c>
      <c r="W365" s="16">
        <v>95.503401670000002</v>
      </c>
    </row>
    <row r="366" spans="1:23" x14ac:dyDescent="0.25">
      <c r="A366">
        <v>367</v>
      </c>
      <c r="B366" s="30" t="s">
        <v>821</v>
      </c>
      <c r="C366" s="30" t="s">
        <v>504</v>
      </c>
      <c r="D366" s="30" t="s">
        <v>28</v>
      </c>
      <c r="E366" s="30" t="s">
        <v>21</v>
      </c>
      <c r="F366" s="30" t="s">
        <v>154</v>
      </c>
      <c r="G366" s="30" t="s">
        <v>505</v>
      </c>
      <c r="H366" s="16">
        <v>94.604082000000005</v>
      </c>
      <c r="I366" s="16">
        <v>93.929592249999999</v>
      </c>
      <c r="J366" s="16">
        <v>101.1241496</v>
      </c>
      <c r="K366" s="16">
        <v>98.651020500000001</v>
      </c>
      <c r="L366" s="16">
        <v>100</v>
      </c>
      <c r="M366" s="16">
        <v>93.255102500000007</v>
      </c>
      <c r="N366" s="16">
        <v>110.791836</v>
      </c>
      <c r="O366" s="16">
        <v>101.3489795</v>
      </c>
      <c r="P366" s="16">
        <v>111.8035706</v>
      </c>
      <c r="Q366" s="16">
        <v>103.3724488</v>
      </c>
      <c r="R366" s="16">
        <v>98.145153190000002</v>
      </c>
      <c r="S366" s="16">
        <v>96.320965000000001</v>
      </c>
      <c r="T366" s="16">
        <v>96.213390880000006</v>
      </c>
      <c r="U366" s="16">
        <v>101.1241496</v>
      </c>
      <c r="V366" s="16">
        <v>110.4920628</v>
      </c>
      <c r="W366" s="16">
        <v>96.627551249999996</v>
      </c>
    </row>
    <row r="367" spans="1:23" x14ac:dyDescent="0.25">
      <c r="A367">
        <v>368</v>
      </c>
      <c r="B367" s="30" t="s">
        <v>205</v>
      </c>
      <c r="C367" s="30" t="s">
        <v>506</v>
      </c>
      <c r="D367" s="30" t="s">
        <v>24</v>
      </c>
      <c r="E367" s="30" t="s">
        <v>26</v>
      </c>
      <c r="F367" s="30" t="s">
        <v>154</v>
      </c>
      <c r="G367" s="30" t="s">
        <v>507</v>
      </c>
      <c r="H367" s="16">
        <v>96.627551249999996</v>
      </c>
      <c r="I367" s="16">
        <v>97.976530749999995</v>
      </c>
      <c r="J367" s="16">
        <v>96.627551249999996</v>
      </c>
      <c r="K367" s="16">
        <v>91.906122999999994</v>
      </c>
      <c r="L367" s="16">
        <v>93.255102500000007</v>
      </c>
      <c r="M367" s="16">
        <v>102.8906704</v>
      </c>
      <c r="N367" s="16">
        <v>93.255102500000007</v>
      </c>
      <c r="O367" s="16">
        <v>93.255102500000007</v>
      </c>
      <c r="P367" s="16">
        <v>94.941326880000005</v>
      </c>
      <c r="Q367" s="16">
        <v>100</v>
      </c>
      <c r="R367" s="16">
        <v>93.42372494</v>
      </c>
      <c r="S367" s="16">
        <v>95.707792499999996</v>
      </c>
      <c r="T367" s="16">
        <v>94.793412459999999</v>
      </c>
      <c r="U367" s="16">
        <v>96.627551249999996</v>
      </c>
      <c r="V367" s="16">
        <v>93.255102500000007</v>
      </c>
      <c r="W367" s="16">
        <v>98.875850420000006</v>
      </c>
    </row>
    <row r="368" spans="1:23" x14ac:dyDescent="0.25">
      <c r="A368">
        <v>369</v>
      </c>
      <c r="B368" s="30" t="s">
        <v>205</v>
      </c>
      <c r="C368" s="30" t="s">
        <v>508</v>
      </c>
      <c r="D368" s="30" t="s">
        <v>24</v>
      </c>
      <c r="E368" s="30" t="s">
        <v>26</v>
      </c>
      <c r="F368" s="30" t="s">
        <v>154</v>
      </c>
      <c r="G368" s="30" t="s">
        <v>509</v>
      </c>
      <c r="H368" s="16">
        <v>99.325510249999994</v>
      </c>
      <c r="I368" s="16">
        <v>100.6744898</v>
      </c>
      <c r="J368" s="16">
        <v>96.627551249999996</v>
      </c>
      <c r="K368" s="16">
        <v>100</v>
      </c>
      <c r="L368" s="16">
        <v>93.255102500000007</v>
      </c>
      <c r="M368" s="16">
        <v>106.74489749999999</v>
      </c>
      <c r="N368" s="16">
        <v>95.953061500000004</v>
      </c>
      <c r="O368" s="16">
        <v>95.953061500000004</v>
      </c>
      <c r="P368" s="16">
        <v>94.941326880000005</v>
      </c>
      <c r="Q368" s="16">
        <v>100</v>
      </c>
      <c r="R368" s="16">
        <v>97.133418559999996</v>
      </c>
      <c r="S368" s="16">
        <v>98.160482500000001</v>
      </c>
      <c r="T368" s="16">
        <v>99.526673900000006</v>
      </c>
      <c r="U368" s="16">
        <v>96.627551249999996</v>
      </c>
      <c r="V368" s="16">
        <v>94.753968610000001</v>
      </c>
      <c r="W368" s="16">
        <v>102.24829920000001</v>
      </c>
    </row>
    <row r="369" spans="1:23" x14ac:dyDescent="0.25">
      <c r="A369">
        <v>370</v>
      </c>
      <c r="B369" s="30" t="s">
        <v>1030</v>
      </c>
      <c r="C369" s="30" t="s">
        <v>508</v>
      </c>
      <c r="D369" s="30" t="s">
        <v>28</v>
      </c>
      <c r="E369" s="30" t="s">
        <v>26</v>
      </c>
      <c r="F369" s="30" t="s">
        <v>154</v>
      </c>
      <c r="G369" s="30" t="s">
        <v>509</v>
      </c>
      <c r="H369" s="16">
        <v>101.3489795</v>
      </c>
      <c r="I369" s="16">
        <v>101.3489795</v>
      </c>
      <c r="J369" s="16">
        <v>97.751700830000004</v>
      </c>
      <c r="K369" s="16">
        <v>101.3489795</v>
      </c>
      <c r="L369" s="16">
        <v>93.255102500000007</v>
      </c>
      <c r="M369" s="16">
        <v>109.6355679</v>
      </c>
      <c r="N369" s="16">
        <v>97.302041000000003</v>
      </c>
      <c r="O369" s="16">
        <v>100</v>
      </c>
      <c r="P369" s="16">
        <v>96.627551249999996</v>
      </c>
      <c r="Q369" s="16">
        <v>100</v>
      </c>
      <c r="R369" s="16">
        <v>99.494132690000001</v>
      </c>
      <c r="S369" s="16">
        <v>100</v>
      </c>
      <c r="T369" s="16">
        <v>100.47332609999999</v>
      </c>
      <c r="U369" s="16">
        <v>97.751700830000004</v>
      </c>
      <c r="V369" s="16">
        <v>96.252834719999996</v>
      </c>
      <c r="W369" s="16">
        <v>105.6207479</v>
      </c>
    </row>
    <row r="370" spans="1:23" x14ac:dyDescent="0.25">
      <c r="A370">
        <v>371</v>
      </c>
      <c r="B370" s="30" t="s">
        <v>205</v>
      </c>
      <c r="C370" s="30" t="s">
        <v>510</v>
      </c>
      <c r="D370" s="30" t="s">
        <v>23</v>
      </c>
      <c r="E370" s="30" t="s">
        <v>31</v>
      </c>
      <c r="F370" s="30" t="s">
        <v>154</v>
      </c>
      <c r="G370" s="30" t="s">
        <v>511</v>
      </c>
      <c r="H370" s="16">
        <v>97.976530749999995</v>
      </c>
      <c r="I370" s="16">
        <v>100.6744898</v>
      </c>
      <c r="J370" s="16">
        <v>112.36564540000001</v>
      </c>
      <c r="K370" s="16">
        <v>105.39591799999999</v>
      </c>
      <c r="L370" s="16">
        <v>100</v>
      </c>
      <c r="M370" s="16">
        <v>96.145772859999994</v>
      </c>
      <c r="N370" s="16">
        <v>104.0469385</v>
      </c>
      <c r="O370" s="16">
        <v>98.651020500000001</v>
      </c>
      <c r="P370" s="16">
        <v>101.6862244</v>
      </c>
      <c r="Q370" s="16">
        <v>103.3724488</v>
      </c>
      <c r="R370" s="16">
        <v>101.5176019</v>
      </c>
      <c r="S370" s="16">
        <v>99.386827499999995</v>
      </c>
      <c r="T370" s="16">
        <v>103.313283</v>
      </c>
      <c r="U370" s="16">
        <v>112.36564540000001</v>
      </c>
      <c r="V370" s="16">
        <v>102.24829920000001</v>
      </c>
      <c r="W370" s="16">
        <v>97.189626039999993</v>
      </c>
    </row>
    <row r="371" spans="1:23" x14ac:dyDescent="0.25">
      <c r="A371">
        <v>372</v>
      </c>
      <c r="B371" s="30" t="s">
        <v>208</v>
      </c>
      <c r="C371" s="30" t="s">
        <v>510</v>
      </c>
      <c r="D371" s="30" t="s">
        <v>24</v>
      </c>
      <c r="E371" s="30" t="s">
        <v>31</v>
      </c>
      <c r="F371" s="30" t="s">
        <v>154</v>
      </c>
      <c r="G371" s="30" t="s">
        <v>511</v>
      </c>
      <c r="H371" s="16">
        <v>98.651020500000001</v>
      </c>
      <c r="I371" s="16">
        <v>102.697959</v>
      </c>
      <c r="J371" s="16">
        <v>115.73809420000001</v>
      </c>
      <c r="K371" s="16">
        <v>109.4428565</v>
      </c>
      <c r="L371" s="16">
        <v>100</v>
      </c>
      <c r="M371" s="16">
        <v>97.109329639999999</v>
      </c>
      <c r="N371" s="16">
        <v>105.39591799999999</v>
      </c>
      <c r="O371" s="16">
        <v>100</v>
      </c>
      <c r="P371" s="16">
        <v>103.3724488</v>
      </c>
      <c r="Q371" s="16">
        <v>103.3724488</v>
      </c>
      <c r="R371" s="16">
        <v>103.87831610000001</v>
      </c>
      <c r="S371" s="16">
        <v>100</v>
      </c>
      <c r="T371" s="16">
        <v>106.15323979999999</v>
      </c>
      <c r="U371" s="16">
        <v>115.73809420000001</v>
      </c>
      <c r="V371" s="16">
        <v>103.74716530000001</v>
      </c>
      <c r="W371" s="16">
        <v>98.313775629999995</v>
      </c>
    </row>
    <row r="372" spans="1:23" x14ac:dyDescent="0.25">
      <c r="A372">
        <v>373</v>
      </c>
      <c r="B372" s="30" t="s">
        <v>207</v>
      </c>
      <c r="C372" s="30" t="s">
        <v>510</v>
      </c>
      <c r="D372" s="30" t="s">
        <v>28</v>
      </c>
      <c r="E372" s="30" t="s">
        <v>31</v>
      </c>
      <c r="F372" s="30" t="s">
        <v>154</v>
      </c>
      <c r="G372" s="30" t="s">
        <v>511</v>
      </c>
      <c r="H372" s="16">
        <v>97.302041000000003</v>
      </c>
      <c r="I372" s="16">
        <v>104.0469385</v>
      </c>
      <c r="J372" s="16">
        <v>119.1105429</v>
      </c>
      <c r="K372" s="16">
        <v>112.1408155</v>
      </c>
      <c r="L372" s="16">
        <v>100</v>
      </c>
      <c r="M372" s="16">
        <v>94.218659290000005</v>
      </c>
      <c r="N372" s="16">
        <v>105.39591799999999</v>
      </c>
      <c r="O372" s="16">
        <v>97.302041000000003</v>
      </c>
      <c r="P372" s="16">
        <v>103.3724488</v>
      </c>
      <c r="Q372" s="16">
        <v>103.3724488</v>
      </c>
      <c r="R372" s="16">
        <v>103.87831610000001</v>
      </c>
      <c r="S372" s="16">
        <v>98.773655000000005</v>
      </c>
      <c r="T372" s="16">
        <v>108.0465444</v>
      </c>
      <c r="U372" s="16">
        <v>119.1105429</v>
      </c>
      <c r="V372" s="16">
        <v>103.74716530000001</v>
      </c>
      <c r="W372" s="16">
        <v>95.503401670000002</v>
      </c>
    </row>
    <row r="373" spans="1:23" x14ac:dyDescent="0.25">
      <c r="A373">
        <v>374</v>
      </c>
      <c r="B373" s="30" t="s">
        <v>668</v>
      </c>
      <c r="C373" s="30" t="s">
        <v>510</v>
      </c>
      <c r="D373" s="30" t="s">
        <v>23</v>
      </c>
      <c r="E373" s="30" t="s">
        <v>31</v>
      </c>
      <c r="F373" s="30" t="s">
        <v>154</v>
      </c>
      <c r="G373" s="30" t="s">
        <v>511</v>
      </c>
      <c r="H373" s="16">
        <v>97.302041000000003</v>
      </c>
      <c r="I373" s="16">
        <v>100.6744898</v>
      </c>
      <c r="J373" s="16">
        <v>117.9863933</v>
      </c>
      <c r="K373" s="16">
        <v>108.09387700000001</v>
      </c>
      <c r="L373" s="16">
        <v>100</v>
      </c>
      <c r="M373" s="16">
        <v>100</v>
      </c>
      <c r="N373" s="16">
        <v>105.39591799999999</v>
      </c>
      <c r="O373" s="16">
        <v>102.697959</v>
      </c>
      <c r="P373" s="16">
        <v>103.3724488</v>
      </c>
      <c r="Q373" s="16">
        <v>103.3724488</v>
      </c>
      <c r="R373" s="16">
        <v>104.0469385</v>
      </c>
      <c r="S373" s="16">
        <v>98.773655000000005</v>
      </c>
      <c r="T373" s="16">
        <v>104.2599353</v>
      </c>
      <c r="U373" s="16">
        <v>117.9863933</v>
      </c>
      <c r="V373" s="16">
        <v>103.74716530000001</v>
      </c>
      <c r="W373" s="16">
        <v>101.1241496</v>
      </c>
    </row>
    <row r="374" spans="1:23" x14ac:dyDescent="0.25">
      <c r="A374">
        <v>375</v>
      </c>
      <c r="B374" s="30" t="s">
        <v>731</v>
      </c>
      <c r="C374" s="30" t="s">
        <v>510</v>
      </c>
      <c r="D374" s="30" t="s">
        <v>24</v>
      </c>
      <c r="E374" s="30" t="s">
        <v>31</v>
      </c>
      <c r="F374" s="30" t="s">
        <v>154</v>
      </c>
      <c r="G374" s="30" t="s">
        <v>511</v>
      </c>
      <c r="H374" s="16">
        <v>99.325510249999994</v>
      </c>
      <c r="I374" s="16">
        <v>104.0469385</v>
      </c>
      <c r="J374" s="16">
        <v>119.1105429</v>
      </c>
      <c r="K374" s="16">
        <v>112.1408155</v>
      </c>
      <c r="L374" s="16">
        <v>100</v>
      </c>
      <c r="M374" s="16">
        <v>97.109329639999999</v>
      </c>
      <c r="N374" s="16">
        <v>106.74489749999999</v>
      </c>
      <c r="O374" s="16">
        <v>100</v>
      </c>
      <c r="P374" s="16">
        <v>105.05867309999999</v>
      </c>
      <c r="Q374" s="16">
        <v>103.3724488</v>
      </c>
      <c r="R374" s="16">
        <v>105.5645404</v>
      </c>
      <c r="S374" s="16">
        <v>100.6131725</v>
      </c>
      <c r="T374" s="16">
        <v>108.0465444</v>
      </c>
      <c r="U374" s="16">
        <v>119.1105429</v>
      </c>
      <c r="V374" s="16">
        <v>105.24603140000001</v>
      </c>
      <c r="W374" s="16">
        <v>98.313775629999995</v>
      </c>
    </row>
    <row r="375" spans="1:23" x14ac:dyDescent="0.25">
      <c r="A375">
        <v>376</v>
      </c>
      <c r="B375" s="30" t="s">
        <v>901</v>
      </c>
      <c r="C375" s="30" t="s">
        <v>510</v>
      </c>
      <c r="D375" s="30" t="s">
        <v>28</v>
      </c>
      <c r="E375" s="30" t="s">
        <v>31</v>
      </c>
      <c r="F375" s="30" t="s">
        <v>154</v>
      </c>
      <c r="G375" s="30" t="s">
        <v>511</v>
      </c>
      <c r="H375" s="16">
        <v>99.325510249999994</v>
      </c>
      <c r="I375" s="16">
        <v>104.7214283</v>
      </c>
      <c r="J375" s="16">
        <v>115.73809420000001</v>
      </c>
      <c r="K375" s="16">
        <v>113.489795</v>
      </c>
      <c r="L375" s="16">
        <v>100</v>
      </c>
      <c r="M375" s="16">
        <v>97.109329639999999</v>
      </c>
      <c r="N375" s="16">
        <v>108.09387700000001</v>
      </c>
      <c r="O375" s="16">
        <v>101.3489795</v>
      </c>
      <c r="P375" s="16">
        <v>105.05867309999999</v>
      </c>
      <c r="Q375" s="16">
        <v>103.3724488</v>
      </c>
      <c r="R375" s="16">
        <v>105.7331629</v>
      </c>
      <c r="S375" s="16">
        <v>100.6131725</v>
      </c>
      <c r="T375" s="16">
        <v>108.9931967</v>
      </c>
      <c r="U375" s="16">
        <v>115.73809420000001</v>
      </c>
      <c r="V375" s="16">
        <v>105.9954644</v>
      </c>
      <c r="W375" s="16">
        <v>98.875850420000006</v>
      </c>
    </row>
    <row r="376" spans="1:23" x14ac:dyDescent="0.25">
      <c r="A376">
        <v>377</v>
      </c>
      <c r="B376" s="30" t="s">
        <v>1017</v>
      </c>
      <c r="C376" s="30" t="s">
        <v>510</v>
      </c>
      <c r="D376" s="30" t="s">
        <v>23</v>
      </c>
      <c r="E376" s="30" t="s">
        <v>31</v>
      </c>
      <c r="F376" s="30" t="s">
        <v>154</v>
      </c>
      <c r="G376" s="30" t="s">
        <v>511</v>
      </c>
      <c r="H376" s="16">
        <v>100</v>
      </c>
      <c r="I376" s="16">
        <v>105.39591799999999</v>
      </c>
      <c r="J376" s="16">
        <v>121.3588421</v>
      </c>
      <c r="K376" s="16">
        <v>113.489795</v>
      </c>
      <c r="L376" s="16">
        <v>100</v>
      </c>
      <c r="M376" s="16">
        <v>98.072886429999997</v>
      </c>
      <c r="N376" s="16">
        <v>108.09387700000001</v>
      </c>
      <c r="O376" s="16">
        <v>101.3489795</v>
      </c>
      <c r="P376" s="16">
        <v>106.74489749999999</v>
      </c>
      <c r="Q376" s="16">
        <v>103.3724488</v>
      </c>
      <c r="R376" s="16">
        <v>107.2507648</v>
      </c>
      <c r="S376" s="16">
        <v>101.22634499999999</v>
      </c>
      <c r="T376" s="16">
        <v>109.46652280000001</v>
      </c>
      <c r="U376" s="16">
        <v>121.3588421</v>
      </c>
      <c r="V376" s="16">
        <v>106.74489749999999</v>
      </c>
      <c r="W376" s="16">
        <v>99.437925210000003</v>
      </c>
    </row>
    <row r="377" spans="1:23" x14ac:dyDescent="0.25">
      <c r="A377">
        <v>378</v>
      </c>
      <c r="B377" s="30" t="s">
        <v>1219</v>
      </c>
      <c r="C377" s="30" t="s">
        <v>510</v>
      </c>
      <c r="D377" s="30" t="s">
        <v>24</v>
      </c>
      <c r="E377" s="30" t="s">
        <v>31</v>
      </c>
      <c r="F377" s="30" t="s">
        <v>154</v>
      </c>
      <c r="G377" s="30" t="s">
        <v>511</v>
      </c>
      <c r="H377" s="16">
        <v>100</v>
      </c>
      <c r="I377" s="16">
        <v>105.39591799999999</v>
      </c>
      <c r="J377" s="16">
        <v>120.23469249999999</v>
      </c>
      <c r="K377" s="16">
        <v>114.8387745</v>
      </c>
      <c r="L377" s="16">
        <v>100</v>
      </c>
      <c r="M377" s="16">
        <v>98.072886429999997</v>
      </c>
      <c r="N377" s="16">
        <v>109.4428565</v>
      </c>
      <c r="O377" s="16">
        <v>101.3489795</v>
      </c>
      <c r="P377" s="16">
        <v>106.74489749999999</v>
      </c>
      <c r="Q377" s="16">
        <v>103.3724488</v>
      </c>
      <c r="R377" s="16">
        <v>107.4193873</v>
      </c>
      <c r="S377" s="16">
        <v>101.22634499999999</v>
      </c>
      <c r="T377" s="16">
        <v>109.9398489</v>
      </c>
      <c r="U377" s="16">
        <v>120.23469249999999</v>
      </c>
      <c r="V377" s="16">
        <v>107.4943306</v>
      </c>
      <c r="W377" s="16">
        <v>99.437925210000003</v>
      </c>
    </row>
    <row r="378" spans="1:23" x14ac:dyDescent="0.25">
      <c r="A378">
        <v>379</v>
      </c>
      <c r="B378" s="30" t="s">
        <v>1489</v>
      </c>
      <c r="C378" s="30" t="s">
        <v>510</v>
      </c>
      <c r="D378" s="30" t="s">
        <v>28</v>
      </c>
      <c r="E378" s="30" t="s">
        <v>31</v>
      </c>
      <c r="F378" s="30" t="s">
        <v>154</v>
      </c>
      <c r="G378" s="30" t="s">
        <v>511</v>
      </c>
      <c r="H378" s="16">
        <v>100.6744898</v>
      </c>
      <c r="I378" s="16">
        <v>106.0704078</v>
      </c>
      <c r="J378" s="16">
        <v>123.60714129999999</v>
      </c>
      <c r="K378" s="16">
        <v>114.8387745</v>
      </c>
      <c r="L378" s="16">
        <v>100</v>
      </c>
      <c r="M378" s="16">
        <v>99.036443210000002</v>
      </c>
      <c r="N378" s="16">
        <v>110.791836</v>
      </c>
      <c r="O378" s="16">
        <v>102.697959</v>
      </c>
      <c r="P378" s="16">
        <v>108.43112189999999</v>
      </c>
      <c r="Q378" s="16">
        <v>103.3724488</v>
      </c>
      <c r="R378" s="16">
        <v>108.9369892</v>
      </c>
      <c r="S378" s="16">
        <v>101.8395175</v>
      </c>
      <c r="T378" s="16">
        <v>110.4131751</v>
      </c>
      <c r="U378" s="16">
        <v>123.60714129999999</v>
      </c>
      <c r="V378" s="16">
        <v>108.9931967</v>
      </c>
      <c r="W378" s="16">
        <v>100.5620748</v>
      </c>
    </row>
    <row r="379" spans="1:23" x14ac:dyDescent="0.25">
      <c r="A379">
        <v>380</v>
      </c>
      <c r="B379" s="30" t="s">
        <v>205</v>
      </c>
      <c r="C379" s="30" t="s">
        <v>641</v>
      </c>
      <c r="D379" s="30" t="s">
        <v>24</v>
      </c>
      <c r="E379" s="30" t="s">
        <v>25</v>
      </c>
      <c r="F379" s="30" t="s">
        <v>632</v>
      </c>
      <c r="G379" s="30" t="s">
        <v>643</v>
      </c>
      <c r="H379" s="16">
        <v>97.302041000000003</v>
      </c>
      <c r="I379" s="16">
        <v>103.3724488</v>
      </c>
      <c r="J379" s="16">
        <v>100</v>
      </c>
      <c r="K379" s="16">
        <v>101.3489795</v>
      </c>
      <c r="L379" s="16">
        <v>100</v>
      </c>
      <c r="M379" s="16">
        <v>96.145772859999994</v>
      </c>
      <c r="N379" s="16">
        <v>97.302041000000003</v>
      </c>
      <c r="O379" s="16">
        <v>94.604082000000005</v>
      </c>
      <c r="P379" s="16">
        <v>100</v>
      </c>
      <c r="Q379" s="16">
        <v>96.627551249999996</v>
      </c>
      <c r="R379" s="16">
        <v>96.458928810000003</v>
      </c>
      <c r="S379" s="16">
        <v>98.773655000000005</v>
      </c>
      <c r="T379" s="16">
        <v>103.78660910000001</v>
      </c>
      <c r="U379" s="16">
        <v>100</v>
      </c>
      <c r="V379" s="16">
        <v>97.751700830000004</v>
      </c>
      <c r="W379" s="16">
        <v>95.503401670000002</v>
      </c>
    </row>
    <row r="380" spans="1:23" x14ac:dyDescent="0.25">
      <c r="A380">
        <v>381</v>
      </c>
      <c r="B380" s="30" t="s">
        <v>700</v>
      </c>
      <c r="C380" s="30" t="s">
        <v>641</v>
      </c>
      <c r="D380" s="30" t="s">
        <v>28</v>
      </c>
      <c r="E380" s="30" t="s">
        <v>25</v>
      </c>
      <c r="F380" s="30" t="s">
        <v>632</v>
      </c>
      <c r="G380" s="30" t="s">
        <v>643</v>
      </c>
      <c r="H380" s="16">
        <v>99.325510249999994</v>
      </c>
      <c r="I380" s="16">
        <v>105.39591799999999</v>
      </c>
      <c r="J380" s="16">
        <v>101.1241496</v>
      </c>
      <c r="K380" s="16">
        <v>102.697959</v>
      </c>
      <c r="L380" s="16">
        <v>100</v>
      </c>
      <c r="M380" s="16">
        <v>97.109329639999999</v>
      </c>
      <c r="N380" s="16">
        <v>98.651020500000001</v>
      </c>
      <c r="O380" s="16">
        <v>98.651020500000001</v>
      </c>
      <c r="P380" s="16">
        <v>101.6862244</v>
      </c>
      <c r="Q380" s="16">
        <v>96.627551249999996</v>
      </c>
      <c r="R380" s="16">
        <v>98.819642939999994</v>
      </c>
      <c r="S380" s="16">
        <v>100.6131725</v>
      </c>
      <c r="T380" s="16">
        <v>105.6799137</v>
      </c>
      <c r="U380" s="16">
        <v>101.1241496</v>
      </c>
      <c r="V380" s="16">
        <v>99.250566939999999</v>
      </c>
      <c r="W380" s="16">
        <v>97.751700830000004</v>
      </c>
    </row>
    <row r="381" spans="1:23" x14ac:dyDescent="0.25">
      <c r="A381">
        <v>382</v>
      </c>
      <c r="B381" s="30" t="s">
        <v>205</v>
      </c>
      <c r="C381" s="30" t="s">
        <v>647</v>
      </c>
      <c r="D381" s="30" t="s">
        <v>24</v>
      </c>
      <c r="E381" s="30" t="s">
        <v>26</v>
      </c>
      <c r="F381" s="30" t="s">
        <v>632</v>
      </c>
      <c r="G381" s="30" t="s">
        <v>649</v>
      </c>
      <c r="H381" s="16">
        <v>94.604082000000005</v>
      </c>
      <c r="I381" s="16">
        <v>95.278571749999998</v>
      </c>
      <c r="J381" s="16">
        <v>96.627551249999996</v>
      </c>
      <c r="K381" s="16">
        <v>94.604082000000005</v>
      </c>
      <c r="L381" s="16">
        <v>93.255102500000007</v>
      </c>
      <c r="M381" s="16">
        <v>104.81778389999999</v>
      </c>
      <c r="N381" s="16">
        <v>93.255102500000007</v>
      </c>
      <c r="O381" s="16">
        <v>95.953061500000004</v>
      </c>
      <c r="P381" s="16">
        <v>98.313775629999995</v>
      </c>
      <c r="Q381" s="16">
        <v>96.627551249999996</v>
      </c>
      <c r="R381" s="16">
        <v>92.749235189999993</v>
      </c>
      <c r="S381" s="16">
        <v>93.868274999999997</v>
      </c>
      <c r="T381" s="16">
        <v>93.846760180000004</v>
      </c>
      <c r="U381" s="16">
        <v>96.627551249999996</v>
      </c>
      <c r="V381" s="16">
        <v>94.753968610000001</v>
      </c>
      <c r="W381" s="16">
        <v>101.1241496</v>
      </c>
    </row>
    <row r="382" spans="1:23" x14ac:dyDescent="0.25">
      <c r="A382">
        <v>383</v>
      </c>
      <c r="B382" s="30" t="s">
        <v>205</v>
      </c>
      <c r="C382" s="30" t="s">
        <v>630</v>
      </c>
      <c r="D382" s="30" t="s">
        <v>24</v>
      </c>
      <c r="E382" s="30" t="s">
        <v>31</v>
      </c>
      <c r="F382" s="30" t="s">
        <v>632</v>
      </c>
      <c r="G382" s="30" t="s">
        <v>634</v>
      </c>
      <c r="H382" s="16">
        <v>97.302041000000003</v>
      </c>
      <c r="I382" s="16">
        <v>100</v>
      </c>
      <c r="J382" s="16">
        <v>111.2414958</v>
      </c>
      <c r="K382" s="16">
        <v>105.39591799999999</v>
      </c>
      <c r="L382" s="16">
        <v>100</v>
      </c>
      <c r="M382" s="16">
        <v>96.145772859999994</v>
      </c>
      <c r="N382" s="16">
        <v>101.3489795</v>
      </c>
      <c r="O382" s="16">
        <v>98.651020500000001</v>
      </c>
      <c r="P382" s="16">
        <v>98.313775629999995</v>
      </c>
      <c r="Q382" s="16">
        <v>103.3724488</v>
      </c>
      <c r="R382" s="16">
        <v>100.3372449</v>
      </c>
      <c r="S382" s="16">
        <v>98.773655000000005</v>
      </c>
      <c r="T382" s="16">
        <v>102.8399568</v>
      </c>
      <c r="U382" s="16">
        <v>111.2414958</v>
      </c>
      <c r="V382" s="16">
        <v>99.250566939999999</v>
      </c>
      <c r="W382" s="16">
        <v>97.189626039999993</v>
      </c>
    </row>
    <row r="383" spans="1:23" x14ac:dyDescent="0.25">
      <c r="A383">
        <v>384</v>
      </c>
      <c r="B383" s="30" t="s">
        <v>205</v>
      </c>
      <c r="C383" s="30" t="s">
        <v>651</v>
      </c>
      <c r="D383" s="30" t="s">
        <v>24</v>
      </c>
      <c r="E383" s="30" t="s">
        <v>21</v>
      </c>
      <c r="F383" s="30" t="s">
        <v>632</v>
      </c>
      <c r="G383" s="30" t="s">
        <v>653</v>
      </c>
      <c r="H383" s="16">
        <v>93.929592249999999</v>
      </c>
      <c r="I383" s="16">
        <v>93.255102500000007</v>
      </c>
      <c r="J383" s="16">
        <v>96.627551249999996</v>
      </c>
      <c r="K383" s="16">
        <v>98.651020500000001</v>
      </c>
      <c r="L383" s="16">
        <v>100</v>
      </c>
      <c r="M383" s="16">
        <v>92.291545709999994</v>
      </c>
      <c r="N383" s="16">
        <v>106.74489749999999</v>
      </c>
      <c r="O383" s="16">
        <v>100</v>
      </c>
      <c r="P383" s="16">
        <v>105.05867309999999</v>
      </c>
      <c r="Q383" s="16">
        <v>103.3724488</v>
      </c>
      <c r="R383" s="16">
        <v>95.615816629999998</v>
      </c>
      <c r="S383" s="16">
        <v>95.707792499999996</v>
      </c>
      <c r="T383" s="16">
        <v>95.740064739999994</v>
      </c>
      <c r="U383" s="16">
        <v>96.627551249999996</v>
      </c>
      <c r="V383" s="16">
        <v>105.24603140000001</v>
      </c>
      <c r="W383" s="16">
        <v>95.503401670000002</v>
      </c>
    </row>
    <row r="384" spans="1:23" x14ac:dyDescent="0.25">
      <c r="A384">
        <v>385</v>
      </c>
      <c r="B384" s="30" t="s">
        <v>205</v>
      </c>
      <c r="C384" s="30" t="s">
        <v>656</v>
      </c>
      <c r="D384" s="30" t="s">
        <v>23</v>
      </c>
      <c r="E384" s="30" t="s">
        <v>25</v>
      </c>
      <c r="F384" s="30" t="s">
        <v>632</v>
      </c>
      <c r="G384" s="30" t="s">
        <v>658</v>
      </c>
      <c r="H384" s="16">
        <v>98.651020500000001</v>
      </c>
      <c r="I384" s="16">
        <v>97.976530749999995</v>
      </c>
      <c r="J384" s="16">
        <v>97.751700830000004</v>
      </c>
      <c r="K384" s="16">
        <v>95.953061500000004</v>
      </c>
      <c r="L384" s="16">
        <v>100</v>
      </c>
      <c r="M384" s="16">
        <v>100.96355680000001</v>
      </c>
      <c r="N384" s="16">
        <v>98.651020500000001</v>
      </c>
      <c r="O384" s="16">
        <v>98.651020500000001</v>
      </c>
      <c r="P384" s="16">
        <v>98.313775629999995</v>
      </c>
      <c r="Q384" s="16">
        <v>100</v>
      </c>
      <c r="R384" s="16">
        <v>96.627551249999996</v>
      </c>
      <c r="S384" s="16">
        <v>100</v>
      </c>
      <c r="T384" s="16">
        <v>98.106695439999996</v>
      </c>
      <c r="U384" s="16">
        <v>97.751700830000004</v>
      </c>
      <c r="V384" s="16">
        <v>97.751700830000004</v>
      </c>
      <c r="W384" s="16">
        <v>100</v>
      </c>
    </row>
    <row r="385" spans="1:23" x14ac:dyDescent="0.25">
      <c r="A385">
        <v>386</v>
      </c>
      <c r="B385" s="30" t="s">
        <v>205</v>
      </c>
      <c r="C385" s="30" t="s">
        <v>662</v>
      </c>
      <c r="D385" s="30" t="s">
        <v>24</v>
      </c>
      <c r="E385" s="30" t="s">
        <v>25</v>
      </c>
      <c r="F385" s="30" t="s">
        <v>632</v>
      </c>
      <c r="G385" s="30" t="s">
        <v>663</v>
      </c>
      <c r="H385" s="16">
        <v>98.651020500000001</v>
      </c>
      <c r="I385" s="16">
        <v>95.278571749999998</v>
      </c>
      <c r="J385" s="16">
        <v>96.627551249999996</v>
      </c>
      <c r="K385" s="16">
        <v>95.953061500000004</v>
      </c>
      <c r="L385" s="16">
        <v>93.255102500000007</v>
      </c>
      <c r="M385" s="16">
        <v>100</v>
      </c>
      <c r="N385" s="16">
        <v>100</v>
      </c>
      <c r="O385" s="16">
        <v>97.302041000000003</v>
      </c>
      <c r="P385" s="16">
        <v>98.313775629999995</v>
      </c>
      <c r="Q385" s="16">
        <v>103.3724488</v>
      </c>
      <c r="R385" s="16">
        <v>95.784439059999997</v>
      </c>
      <c r="S385" s="16">
        <v>97.547309999999996</v>
      </c>
      <c r="T385" s="16">
        <v>94.320086320000001</v>
      </c>
      <c r="U385" s="16">
        <v>96.627551249999996</v>
      </c>
      <c r="V385" s="16">
        <v>98.501133890000006</v>
      </c>
      <c r="W385" s="16">
        <v>98.875850420000006</v>
      </c>
    </row>
    <row r="386" spans="1:23" x14ac:dyDescent="0.25">
      <c r="A386">
        <v>387</v>
      </c>
      <c r="B386" s="30" t="s">
        <v>205</v>
      </c>
      <c r="C386" s="30" t="s">
        <v>637</v>
      </c>
      <c r="D386" s="30" t="s">
        <v>24</v>
      </c>
      <c r="E386" s="30" t="s">
        <v>25</v>
      </c>
      <c r="F386" s="30" t="s">
        <v>632</v>
      </c>
      <c r="G386" s="30" t="s">
        <v>639</v>
      </c>
      <c r="H386" s="16">
        <v>103.3724488</v>
      </c>
      <c r="I386" s="16">
        <v>97.302041000000003</v>
      </c>
      <c r="J386" s="16">
        <v>96.627551249999996</v>
      </c>
      <c r="K386" s="16">
        <v>95.953061500000004</v>
      </c>
      <c r="L386" s="16">
        <v>93.255102500000007</v>
      </c>
      <c r="M386" s="16">
        <v>99.036443210000002</v>
      </c>
      <c r="N386" s="16">
        <v>94.604082000000005</v>
      </c>
      <c r="O386" s="16">
        <v>98.651020500000001</v>
      </c>
      <c r="P386" s="16">
        <v>96.627551249999996</v>
      </c>
      <c r="Q386" s="16">
        <v>100</v>
      </c>
      <c r="R386" s="16">
        <v>95.784439059999997</v>
      </c>
      <c r="S386" s="16">
        <v>101.8395175</v>
      </c>
      <c r="T386" s="16">
        <v>95.740064739999994</v>
      </c>
      <c r="U386" s="16">
        <v>96.627551249999996</v>
      </c>
      <c r="V386" s="16">
        <v>94.753968610000001</v>
      </c>
      <c r="W386" s="16">
        <v>98.875850420000006</v>
      </c>
    </row>
    <row r="387" spans="1:23" x14ac:dyDescent="0.25">
      <c r="A387">
        <v>388</v>
      </c>
      <c r="B387" s="30" t="s">
        <v>205</v>
      </c>
      <c r="C387" s="30" t="s">
        <v>512</v>
      </c>
      <c r="D387" s="30" t="s">
        <v>28</v>
      </c>
      <c r="E387" s="30" t="s">
        <v>25</v>
      </c>
      <c r="F387" s="30" t="s">
        <v>155</v>
      </c>
      <c r="G387" s="30" t="s">
        <v>513</v>
      </c>
      <c r="H387" s="16">
        <v>105.39591799999999</v>
      </c>
      <c r="I387" s="16">
        <v>103.3724488</v>
      </c>
      <c r="J387" s="16">
        <v>100</v>
      </c>
      <c r="K387" s="16">
        <v>98.651020500000001</v>
      </c>
      <c r="L387" s="16">
        <v>100</v>
      </c>
      <c r="M387" s="16">
        <v>100</v>
      </c>
      <c r="N387" s="16">
        <v>100</v>
      </c>
      <c r="O387" s="16">
        <v>109.4428565</v>
      </c>
      <c r="P387" s="16">
        <v>105.05867309999999</v>
      </c>
      <c r="Q387" s="16">
        <v>100</v>
      </c>
      <c r="R387" s="16">
        <v>102.3607141</v>
      </c>
      <c r="S387" s="16">
        <v>106.131725</v>
      </c>
      <c r="T387" s="16">
        <v>102.8399568</v>
      </c>
      <c r="U387" s="16">
        <v>100</v>
      </c>
      <c r="V387" s="16">
        <v>101.4988661</v>
      </c>
      <c r="W387" s="16">
        <v>103.9345235</v>
      </c>
    </row>
    <row r="388" spans="1:23" x14ac:dyDescent="0.25">
      <c r="A388">
        <v>389</v>
      </c>
      <c r="B388" s="30" t="s">
        <v>579</v>
      </c>
      <c r="C388" s="30" t="s">
        <v>512</v>
      </c>
      <c r="D388" s="30" t="s">
        <v>23</v>
      </c>
      <c r="E388" s="30" t="s">
        <v>25</v>
      </c>
      <c r="F388" s="30" t="s">
        <v>155</v>
      </c>
      <c r="G388" s="30" t="s">
        <v>513</v>
      </c>
      <c r="H388" s="16">
        <v>107.4193873</v>
      </c>
      <c r="I388" s="16">
        <v>105.39591799999999</v>
      </c>
      <c r="J388" s="16">
        <v>101.1241496</v>
      </c>
      <c r="K388" s="16">
        <v>100</v>
      </c>
      <c r="L388" s="16">
        <v>100</v>
      </c>
      <c r="M388" s="16">
        <v>100.96355680000001</v>
      </c>
      <c r="N388" s="16">
        <v>101.3489795</v>
      </c>
      <c r="O388" s="16">
        <v>113.489795</v>
      </c>
      <c r="P388" s="16">
        <v>106.74489749999999</v>
      </c>
      <c r="Q388" s="16">
        <v>100</v>
      </c>
      <c r="R388" s="16">
        <v>104.7214283</v>
      </c>
      <c r="S388" s="16">
        <v>107.9712425</v>
      </c>
      <c r="T388" s="16">
        <v>104.7332614</v>
      </c>
      <c r="U388" s="16">
        <v>101.1241496</v>
      </c>
      <c r="V388" s="16">
        <v>102.9977322</v>
      </c>
      <c r="W388" s="16">
        <v>106.1828227</v>
      </c>
    </row>
    <row r="389" spans="1:23" x14ac:dyDescent="0.25">
      <c r="A389">
        <v>390</v>
      </c>
      <c r="B389" s="30" t="s">
        <v>626</v>
      </c>
      <c r="C389" s="30" t="s">
        <v>512</v>
      </c>
      <c r="D389" s="30" t="s">
        <v>24</v>
      </c>
      <c r="E389" s="30" t="s">
        <v>25</v>
      </c>
      <c r="F389" s="30" t="s">
        <v>155</v>
      </c>
      <c r="G389" s="30" t="s">
        <v>513</v>
      </c>
      <c r="H389" s="16">
        <v>106.74489749999999</v>
      </c>
      <c r="I389" s="16">
        <v>106.74489749999999</v>
      </c>
      <c r="J389" s="16">
        <v>100</v>
      </c>
      <c r="K389" s="16">
        <v>101.3489795</v>
      </c>
      <c r="L389" s="16">
        <v>100</v>
      </c>
      <c r="M389" s="16">
        <v>99.036443210000002</v>
      </c>
      <c r="N389" s="16">
        <v>104.0469385</v>
      </c>
      <c r="O389" s="16">
        <v>112.1408155</v>
      </c>
      <c r="P389" s="16">
        <v>108.43112189999999</v>
      </c>
      <c r="Q389" s="16">
        <v>100</v>
      </c>
      <c r="R389" s="16">
        <v>104.8900507</v>
      </c>
      <c r="S389" s="16">
        <v>107.35807</v>
      </c>
      <c r="T389" s="16">
        <v>106.15323979999999</v>
      </c>
      <c r="U389" s="16">
        <v>100</v>
      </c>
      <c r="V389" s="16">
        <v>105.24603140000001</v>
      </c>
      <c r="W389" s="16">
        <v>104.4965983</v>
      </c>
    </row>
    <row r="390" spans="1:23" x14ac:dyDescent="0.25">
      <c r="A390">
        <v>391</v>
      </c>
      <c r="B390" s="30" t="s">
        <v>700</v>
      </c>
      <c r="C390" s="30" t="s">
        <v>512</v>
      </c>
      <c r="D390" s="30" t="s">
        <v>28</v>
      </c>
      <c r="E390" s="30" t="s">
        <v>25</v>
      </c>
      <c r="F390" s="30" t="s">
        <v>155</v>
      </c>
      <c r="G390" s="30" t="s">
        <v>513</v>
      </c>
      <c r="H390" s="16">
        <v>107.4193873</v>
      </c>
      <c r="I390" s="16">
        <v>103.3724488</v>
      </c>
      <c r="J390" s="16">
        <v>100</v>
      </c>
      <c r="K390" s="16">
        <v>97.302041000000003</v>
      </c>
      <c r="L390" s="16">
        <v>100</v>
      </c>
      <c r="M390" s="16">
        <v>103.8542271</v>
      </c>
      <c r="N390" s="16">
        <v>104.0469385</v>
      </c>
      <c r="O390" s="16">
        <v>116.187754</v>
      </c>
      <c r="P390" s="16">
        <v>108.43112189999999</v>
      </c>
      <c r="Q390" s="16">
        <v>100</v>
      </c>
      <c r="R390" s="16">
        <v>105.05867309999999</v>
      </c>
      <c r="S390" s="16">
        <v>107.9712425</v>
      </c>
      <c r="T390" s="16">
        <v>102.3666307</v>
      </c>
      <c r="U390" s="16">
        <v>100</v>
      </c>
      <c r="V390" s="16">
        <v>105.24603140000001</v>
      </c>
      <c r="W390" s="16">
        <v>108.9931967</v>
      </c>
    </row>
    <row r="391" spans="1:23" x14ac:dyDescent="0.25">
      <c r="A391">
        <v>392</v>
      </c>
      <c r="B391" s="30" t="s">
        <v>814</v>
      </c>
      <c r="C391" s="30" t="s">
        <v>512</v>
      </c>
      <c r="D391" s="30" t="s">
        <v>23</v>
      </c>
      <c r="E391" s="30" t="s">
        <v>25</v>
      </c>
      <c r="F391" s="30" t="s">
        <v>155</v>
      </c>
      <c r="G391" s="30" t="s">
        <v>513</v>
      </c>
      <c r="H391" s="16">
        <v>109.4428565</v>
      </c>
      <c r="I391" s="16">
        <v>104.0469385</v>
      </c>
      <c r="J391" s="16">
        <v>101.1241496</v>
      </c>
      <c r="K391" s="16">
        <v>97.302041000000003</v>
      </c>
      <c r="L391" s="16">
        <v>100</v>
      </c>
      <c r="M391" s="16">
        <v>102.8906704</v>
      </c>
      <c r="N391" s="16">
        <v>101.3489795</v>
      </c>
      <c r="O391" s="16">
        <v>116.187754</v>
      </c>
      <c r="P391" s="16">
        <v>106.74489749999999</v>
      </c>
      <c r="Q391" s="16">
        <v>100</v>
      </c>
      <c r="R391" s="16">
        <v>105.22729560000001</v>
      </c>
      <c r="S391" s="16">
        <v>109.81076</v>
      </c>
      <c r="T391" s="16">
        <v>102.8399568</v>
      </c>
      <c r="U391" s="16">
        <v>101.1241496</v>
      </c>
      <c r="V391" s="16">
        <v>102.9977322</v>
      </c>
      <c r="W391" s="16">
        <v>108.43112189999999</v>
      </c>
    </row>
    <row r="392" spans="1:23" x14ac:dyDescent="0.25">
      <c r="A392">
        <v>393</v>
      </c>
      <c r="B392" s="30" t="s">
        <v>1557</v>
      </c>
      <c r="C392" s="30" t="s">
        <v>512</v>
      </c>
      <c r="D392" s="30" t="s">
        <v>24</v>
      </c>
      <c r="E392" s="30" t="s">
        <v>25</v>
      </c>
      <c r="F392" s="30" t="s">
        <v>155</v>
      </c>
      <c r="G392" s="30" t="s">
        <v>513</v>
      </c>
      <c r="H392" s="16">
        <v>108.09387700000001</v>
      </c>
      <c r="I392" s="16">
        <v>107.4193873</v>
      </c>
      <c r="J392" s="16">
        <v>101.1241496</v>
      </c>
      <c r="K392" s="16">
        <v>104.0469385</v>
      </c>
      <c r="L392" s="16">
        <v>100</v>
      </c>
      <c r="M392" s="16">
        <v>100.96355680000001</v>
      </c>
      <c r="N392" s="16">
        <v>104.0469385</v>
      </c>
      <c r="O392" s="16">
        <v>114.8387745</v>
      </c>
      <c r="P392" s="16">
        <v>108.43112189999999</v>
      </c>
      <c r="Q392" s="16">
        <v>100</v>
      </c>
      <c r="R392" s="16">
        <v>106.5762751</v>
      </c>
      <c r="S392" s="16">
        <v>108.58441500000001</v>
      </c>
      <c r="T392" s="16">
        <v>107.5732182</v>
      </c>
      <c r="U392" s="16">
        <v>101.1241496</v>
      </c>
      <c r="V392" s="16">
        <v>105.24603140000001</v>
      </c>
      <c r="W392" s="16">
        <v>106.74489749999999</v>
      </c>
    </row>
    <row r="393" spans="1:23" x14ac:dyDescent="0.25">
      <c r="A393">
        <v>394</v>
      </c>
      <c r="B393" s="30" t="s">
        <v>205</v>
      </c>
      <c r="C393" s="30" t="s">
        <v>518</v>
      </c>
      <c r="D393" s="30" t="s">
        <v>28</v>
      </c>
      <c r="E393" s="30" t="s">
        <v>26</v>
      </c>
      <c r="F393" s="30" t="s">
        <v>155</v>
      </c>
      <c r="G393" s="30" t="s">
        <v>519</v>
      </c>
      <c r="H393" s="16">
        <v>102.0234693</v>
      </c>
      <c r="I393" s="16">
        <v>101.3489795</v>
      </c>
      <c r="J393" s="16">
        <v>96.627551249999996</v>
      </c>
      <c r="K393" s="16">
        <v>98.651020500000001</v>
      </c>
      <c r="L393" s="16">
        <v>100</v>
      </c>
      <c r="M393" s="16">
        <v>112.52623819999999</v>
      </c>
      <c r="N393" s="16">
        <v>95.953061500000004</v>
      </c>
      <c r="O393" s="16">
        <v>94.604082000000005</v>
      </c>
      <c r="P393" s="16">
        <v>98.313775629999995</v>
      </c>
      <c r="Q393" s="16">
        <v>103.3724488</v>
      </c>
      <c r="R393" s="16">
        <v>100.50586730000001</v>
      </c>
      <c r="S393" s="16">
        <v>103.06586249999999</v>
      </c>
      <c r="T393" s="16">
        <v>101.41997840000001</v>
      </c>
      <c r="U393" s="16">
        <v>96.627551249999996</v>
      </c>
      <c r="V393" s="16">
        <v>96.252834719999996</v>
      </c>
      <c r="W393" s="16">
        <v>105.05867309999999</v>
      </c>
    </row>
    <row r="394" spans="1:23" x14ac:dyDescent="0.25">
      <c r="A394">
        <v>395</v>
      </c>
      <c r="B394" s="30" t="s">
        <v>584</v>
      </c>
      <c r="C394" s="30" t="s">
        <v>518</v>
      </c>
      <c r="D394" s="30" t="s">
        <v>23</v>
      </c>
      <c r="E394" s="30" t="s">
        <v>26</v>
      </c>
      <c r="F394" s="30" t="s">
        <v>155</v>
      </c>
      <c r="G394" s="30" t="s">
        <v>519</v>
      </c>
      <c r="H394" s="16">
        <v>104.0469385</v>
      </c>
      <c r="I394" s="16">
        <v>102.0234693</v>
      </c>
      <c r="J394" s="16">
        <v>97.751700830000004</v>
      </c>
      <c r="K394" s="16">
        <v>100</v>
      </c>
      <c r="L394" s="16">
        <v>100</v>
      </c>
      <c r="M394" s="16">
        <v>115.4169086</v>
      </c>
      <c r="N394" s="16">
        <v>97.302041000000003</v>
      </c>
      <c r="O394" s="16">
        <v>98.651020500000001</v>
      </c>
      <c r="P394" s="16">
        <v>100</v>
      </c>
      <c r="Q394" s="16">
        <v>103.3724488</v>
      </c>
      <c r="R394" s="16">
        <v>102.8665814</v>
      </c>
      <c r="S394" s="16">
        <v>104.90537999999999</v>
      </c>
      <c r="T394" s="16">
        <v>102.3666307</v>
      </c>
      <c r="U394" s="16">
        <v>97.751700830000004</v>
      </c>
      <c r="V394" s="16">
        <v>97.751700830000004</v>
      </c>
      <c r="W394" s="16">
        <v>108.43112189999999</v>
      </c>
    </row>
    <row r="395" spans="1:23" x14ac:dyDescent="0.25">
      <c r="A395">
        <v>396</v>
      </c>
      <c r="B395" s="30" t="s">
        <v>927</v>
      </c>
      <c r="C395" s="30" t="s">
        <v>518</v>
      </c>
      <c r="D395" s="30" t="s">
        <v>24</v>
      </c>
      <c r="E395" s="30" t="s">
        <v>26</v>
      </c>
      <c r="F395" s="30" t="s">
        <v>155</v>
      </c>
      <c r="G395" s="30" t="s">
        <v>519</v>
      </c>
      <c r="H395" s="16">
        <v>104.7214283</v>
      </c>
      <c r="I395" s="16">
        <v>100.6744898</v>
      </c>
      <c r="J395" s="16">
        <v>97.751700830000004</v>
      </c>
      <c r="K395" s="16">
        <v>97.302041000000003</v>
      </c>
      <c r="L395" s="16">
        <v>100</v>
      </c>
      <c r="M395" s="16">
        <v>118.3075789</v>
      </c>
      <c r="N395" s="16">
        <v>95.953061500000004</v>
      </c>
      <c r="O395" s="16">
        <v>102.697959</v>
      </c>
      <c r="P395" s="16">
        <v>100</v>
      </c>
      <c r="Q395" s="16">
        <v>103.3724488</v>
      </c>
      <c r="R395" s="16">
        <v>103.2038263</v>
      </c>
      <c r="S395" s="16">
        <v>105.5185525</v>
      </c>
      <c r="T395" s="16">
        <v>100.47332609999999</v>
      </c>
      <c r="U395" s="16">
        <v>97.751700830000004</v>
      </c>
      <c r="V395" s="16">
        <v>97.002267779999997</v>
      </c>
      <c r="W395" s="16">
        <v>111.8035706</v>
      </c>
    </row>
    <row r="396" spans="1:23" x14ac:dyDescent="0.25">
      <c r="A396">
        <v>397</v>
      </c>
      <c r="B396" s="30" t="s">
        <v>1386</v>
      </c>
      <c r="C396" s="30" t="s">
        <v>518</v>
      </c>
      <c r="D396" s="30" t="s">
        <v>28</v>
      </c>
      <c r="E396" s="30" t="s">
        <v>26</v>
      </c>
      <c r="F396" s="30" t="s">
        <v>155</v>
      </c>
      <c r="G396" s="30" t="s">
        <v>519</v>
      </c>
      <c r="H396" s="16">
        <v>104.7214283</v>
      </c>
      <c r="I396" s="16">
        <v>102.0234693</v>
      </c>
      <c r="J396" s="16">
        <v>97.751700830000004</v>
      </c>
      <c r="K396" s="16">
        <v>100</v>
      </c>
      <c r="L396" s="16">
        <v>100</v>
      </c>
      <c r="M396" s="16">
        <v>118.3075789</v>
      </c>
      <c r="N396" s="16">
        <v>100</v>
      </c>
      <c r="O396" s="16">
        <v>101.3489795</v>
      </c>
      <c r="P396" s="16">
        <v>101.6862244</v>
      </c>
      <c r="Q396" s="16">
        <v>103.3724488</v>
      </c>
      <c r="R396" s="16">
        <v>104.3841834</v>
      </c>
      <c r="S396" s="16">
        <v>105.5185525</v>
      </c>
      <c r="T396" s="16">
        <v>102.3666307</v>
      </c>
      <c r="U396" s="16">
        <v>97.751700830000004</v>
      </c>
      <c r="V396" s="16">
        <v>100</v>
      </c>
      <c r="W396" s="16">
        <v>111.2414958</v>
      </c>
    </row>
    <row r="397" spans="1:23" x14ac:dyDescent="0.25">
      <c r="A397">
        <v>398</v>
      </c>
      <c r="B397" s="30" t="s">
        <v>205</v>
      </c>
      <c r="C397" s="30" t="s">
        <v>514</v>
      </c>
      <c r="D397" s="30" t="s">
        <v>28</v>
      </c>
      <c r="E397" s="30" t="s">
        <v>25</v>
      </c>
      <c r="F397" s="30" t="s">
        <v>158</v>
      </c>
      <c r="G397" s="30" t="s">
        <v>515</v>
      </c>
      <c r="H397" s="16">
        <v>104.7214283</v>
      </c>
      <c r="I397" s="16">
        <v>104.0469385</v>
      </c>
      <c r="J397" s="16">
        <v>98.875850420000006</v>
      </c>
      <c r="K397" s="16">
        <v>98.651020500000001</v>
      </c>
      <c r="L397" s="16">
        <v>100</v>
      </c>
      <c r="M397" s="16">
        <v>100</v>
      </c>
      <c r="N397" s="16">
        <v>106.74489749999999</v>
      </c>
      <c r="O397" s="16">
        <v>100</v>
      </c>
      <c r="P397" s="16">
        <v>103.3724488</v>
      </c>
      <c r="Q397" s="16">
        <v>103.3724488</v>
      </c>
      <c r="R397" s="16">
        <v>102.52933659999999</v>
      </c>
      <c r="S397" s="16">
        <v>105.5185525</v>
      </c>
      <c r="T397" s="16">
        <v>103.313283</v>
      </c>
      <c r="U397" s="16">
        <v>98.875850420000006</v>
      </c>
      <c r="V397" s="16">
        <v>104.4965983</v>
      </c>
      <c r="W397" s="16">
        <v>100</v>
      </c>
    </row>
    <row r="398" spans="1:23" x14ac:dyDescent="0.25">
      <c r="A398">
        <v>399</v>
      </c>
      <c r="B398" s="30" t="s">
        <v>626</v>
      </c>
      <c r="C398" s="30" t="s">
        <v>514</v>
      </c>
      <c r="D398" s="30" t="s">
        <v>23</v>
      </c>
      <c r="E398" s="30" t="s">
        <v>25</v>
      </c>
      <c r="F398" s="30" t="s">
        <v>158</v>
      </c>
      <c r="G398" s="30" t="s">
        <v>515</v>
      </c>
      <c r="H398" s="16">
        <v>106.74489749999999</v>
      </c>
      <c r="I398" s="16">
        <v>106.0704078</v>
      </c>
      <c r="J398" s="16">
        <v>100</v>
      </c>
      <c r="K398" s="16">
        <v>100</v>
      </c>
      <c r="L398" s="16">
        <v>100</v>
      </c>
      <c r="M398" s="16">
        <v>100.96355680000001</v>
      </c>
      <c r="N398" s="16">
        <v>108.09387700000001</v>
      </c>
      <c r="O398" s="16">
        <v>104.0469385</v>
      </c>
      <c r="P398" s="16">
        <v>105.05867309999999</v>
      </c>
      <c r="Q398" s="16">
        <v>103.3724488</v>
      </c>
      <c r="R398" s="16">
        <v>104.8900507</v>
      </c>
      <c r="S398" s="16">
        <v>107.35807</v>
      </c>
      <c r="T398" s="16">
        <v>105.2065875</v>
      </c>
      <c r="U398" s="16">
        <v>100</v>
      </c>
      <c r="V398" s="16">
        <v>105.9954644</v>
      </c>
      <c r="W398" s="16">
        <v>102.24829920000001</v>
      </c>
    </row>
    <row r="399" spans="1:23" x14ac:dyDescent="0.25">
      <c r="A399">
        <v>400</v>
      </c>
      <c r="B399" s="30" t="s">
        <v>814</v>
      </c>
      <c r="C399" s="30" t="s">
        <v>514</v>
      </c>
      <c r="D399" s="30" t="s">
        <v>24</v>
      </c>
      <c r="E399" s="30" t="s">
        <v>25</v>
      </c>
      <c r="F399" s="30" t="s">
        <v>158</v>
      </c>
      <c r="G399" s="30" t="s">
        <v>515</v>
      </c>
      <c r="H399" s="16">
        <v>108.7683668</v>
      </c>
      <c r="I399" s="16">
        <v>104.7214283</v>
      </c>
      <c r="J399" s="16">
        <v>100</v>
      </c>
      <c r="K399" s="16">
        <v>97.302041000000003</v>
      </c>
      <c r="L399" s="16">
        <v>100</v>
      </c>
      <c r="M399" s="16">
        <v>102.8906704</v>
      </c>
      <c r="N399" s="16">
        <v>106.74489749999999</v>
      </c>
      <c r="O399" s="16">
        <v>106.74489749999999</v>
      </c>
      <c r="P399" s="16">
        <v>103.3724488</v>
      </c>
      <c r="Q399" s="16">
        <v>103.3724488</v>
      </c>
      <c r="R399" s="16">
        <v>105.05867309999999</v>
      </c>
      <c r="S399" s="16">
        <v>109.1975875</v>
      </c>
      <c r="T399" s="16">
        <v>103.313283</v>
      </c>
      <c r="U399" s="16">
        <v>100</v>
      </c>
      <c r="V399" s="16">
        <v>104.4965983</v>
      </c>
      <c r="W399" s="16">
        <v>104.4965983</v>
      </c>
    </row>
    <row r="400" spans="1:23" x14ac:dyDescent="0.25">
      <c r="A400">
        <v>401</v>
      </c>
      <c r="B400" s="30" t="s">
        <v>1445</v>
      </c>
      <c r="C400" s="30" t="s">
        <v>514</v>
      </c>
      <c r="D400" s="30" t="s">
        <v>28</v>
      </c>
      <c r="E400" s="30" t="s">
        <v>25</v>
      </c>
      <c r="F400" s="30" t="s">
        <v>158</v>
      </c>
      <c r="G400" s="30" t="s">
        <v>515</v>
      </c>
      <c r="H400" s="16">
        <v>109.4428565</v>
      </c>
      <c r="I400" s="16">
        <v>106.74489749999999</v>
      </c>
      <c r="J400" s="16">
        <v>100</v>
      </c>
      <c r="K400" s="16">
        <v>100</v>
      </c>
      <c r="L400" s="16">
        <v>100</v>
      </c>
      <c r="M400" s="16">
        <v>102.8906704</v>
      </c>
      <c r="N400" s="16">
        <v>110.791836</v>
      </c>
      <c r="O400" s="16">
        <v>105.39591799999999</v>
      </c>
      <c r="P400" s="16">
        <v>106.74489749999999</v>
      </c>
      <c r="Q400" s="16">
        <v>103.3724488</v>
      </c>
      <c r="R400" s="16">
        <v>106.74489749999999</v>
      </c>
      <c r="S400" s="16">
        <v>109.81076</v>
      </c>
      <c r="T400" s="16">
        <v>105.6799137</v>
      </c>
      <c r="U400" s="16">
        <v>100</v>
      </c>
      <c r="V400" s="16">
        <v>108.24376359999999</v>
      </c>
      <c r="W400" s="16">
        <v>103.9345235</v>
      </c>
    </row>
    <row r="401" spans="1:23" x14ac:dyDescent="0.25">
      <c r="A401">
        <v>402</v>
      </c>
      <c r="B401" s="30" t="s">
        <v>205</v>
      </c>
      <c r="C401" s="30" t="s">
        <v>516</v>
      </c>
      <c r="D401" s="30" t="s">
        <v>28</v>
      </c>
      <c r="E401" s="30" t="s">
        <v>21</v>
      </c>
      <c r="F401" s="30" t="s">
        <v>158</v>
      </c>
      <c r="G401" s="30" t="s">
        <v>517</v>
      </c>
      <c r="H401" s="16">
        <v>95.278571749999998</v>
      </c>
      <c r="I401" s="16">
        <v>93.929592249999999</v>
      </c>
      <c r="J401" s="16">
        <v>104.4965983</v>
      </c>
      <c r="K401" s="16">
        <v>102.697959</v>
      </c>
      <c r="L401" s="16">
        <v>100</v>
      </c>
      <c r="M401" s="16">
        <v>92.291545709999994</v>
      </c>
      <c r="N401" s="16">
        <v>117.5367335</v>
      </c>
      <c r="O401" s="16">
        <v>95.953061500000004</v>
      </c>
      <c r="P401" s="16">
        <v>105.05867309999999</v>
      </c>
      <c r="Q401" s="16">
        <v>100</v>
      </c>
      <c r="R401" s="16">
        <v>97.807908310000002</v>
      </c>
      <c r="S401" s="16">
        <v>96.934137500000006</v>
      </c>
      <c r="T401" s="16">
        <v>97.633369299999998</v>
      </c>
      <c r="U401" s="16">
        <v>104.4965983</v>
      </c>
      <c r="V401" s="16">
        <v>111.2414958</v>
      </c>
      <c r="W401" s="16">
        <v>93.817177290000004</v>
      </c>
    </row>
    <row r="402" spans="1:23" x14ac:dyDescent="0.25">
      <c r="A402">
        <v>403</v>
      </c>
      <c r="B402" s="30" t="s">
        <v>676</v>
      </c>
      <c r="C402" s="30" t="s">
        <v>516</v>
      </c>
      <c r="D402" s="30" t="s">
        <v>23</v>
      </c>
      <c r="E402" s="30" t="s">
        <v>21</v>
      </c>
      <c r="F402" s="30" t="s">
        <v>158</v>
      </c>
      <c r="G402" s="30" t="s">
        <v>517</v>
      </c>
      <c r="H402" s="16">
        <v>95.953061500000004</v>
      </c>
      <c r="I402" s="16">
        <v>94.604082000000005</v>
      </c>
      <c r="J402" s="16">
        <v>107.8690471</v>
      </c>
      <c r="K402" s="16">
        <v>104.0469385</v>
      </c>
      <c r="L402" s="16">
        <v>100</v>
      </c>
      <c r="M402" s="16">
        <v>93.255102500000007</v>
      </c>
      <c r="N402" s="16">
        <v>121.58367200000001</v>
      </c>
      <c r="O402" s="16">
        <v>97.302041000000003</v>
      </c>
      <c r="P402" s="16">
        <v>110.11734629999999</v>
      </c>
      <c r="Q402" s="16">
        <v>100</v>
      </c>
      <c r="R402" s="16">
        <v>100.1686224</v>
      </c>
      <c r="S402" s="16">
        <v>97.547309999999996</v>
      </c>
      <c r="T402" s="16">
        <v>98.580021579999993</v>
      </c>
      <c r="U402" s="16">
        <v>107.8690471</v>
      </c>
      <c r="V402" s="16">
        <v>115.73809420000001</v>
      </c>
      <c r="W402" s="16">
        <v>94.941326880000005</v>
      </c>
    </row>
    <row r="403" spans="1:23" x14ac:dyDescent="0.25">
      <c r="A403">
        <v>404</v>
      </c>
      <c r="B403" s="30" t="s">
        <v>1030</v>
      </c>
      <c r="C403" s="30" t="s">
        <v>516</v>
      </c>
      <c r="D403" s="30" t="s">
        <v>24</v>
      </c>
      <c r="E403" s="30" t="s">
        <v>21</v>
      </c>
      <c r="F403" s="30" t="s">
        <v>158</v>
      </c>
      <c r="G403" s="30" t="s">
        <v>517</v>
      </c>
      <c r="H403" s="16">
        <v>94.604082000000005</v>
      </c>
      <c r="I403" s="16">
        <v>93.255102500000007</v>
      </c>
      <c r="J403" s="16">
        <v>108.9931967</v>
      </c>
      <c r="K403" s="16">
        <v>102.697959</v>
      </c>
      <c r="L403" s="16">
        <v>100</v>
      </c>
      <c r="M403" s="16">
        <v>93.255102500000007</v>
      </c>
      <c r="N403" s="16">
        <v>125.6306105</v>
      </c>
      <c r="O403" s="16">
        <v>97.302041000000003</v>
      </c>
      <c r="P403" s="16">
        <v>113.489795</v>
      </c>
      <c r="Q403" s="16">
        <v>100</v>
      </c>
      <c r="R403" s="16">
        <v>100.3372449</v>
      </c>
      <c r="S403" s="16">
        <v>96.320965000000001</v>
      </c>
      <c r="T403" s="16">
        <v>97.160043160000001</v>
      </c>
      <c r="U403" s="16">
        <v>108.9931967</v>
      </c>
      <c r="V403" s="16">
        <v>119.4852594</v>
      </c>
      <c r="W403" s="16">
        <v>94.941326880000005</v>
      </c>
    </row>
    <row r="404" spans="1:23" x14ac:dyDescent="0.25">
      <c r="A404">
        <v>405</v>
      </c>
      <c r="B404" s="30" t="s">
        <v>205</v>
      </c>
      <c r="C404" s="30" t="s">
        <v>539</v>
      </c>
      <c r="D404" s="30" t="s">
        <v>24</v>
      </c>
      <c r="E404" s="30" t="s">
        <v>25</v>
      </c>
      <c r="F404" s="30" t="s">
        <v>541</v>
      </c>
      <c r="G404" s="30" t="s">
        <v>546</v>
      </c>
      <c r="H404" s="16">
        <v>100.6744898</v>
      </c>
      <c r="I404" s="16">
        <v>99.325510249999994</v>
      </c>
      <c r="J404" s="16">
        <v>103.3724488</v>
      </c>
      <c r="K404" s="16">
        <v>101.3489795</v>
      </c>
      <c r="L404" s="16">
        <v>100</v>
      </c>
      <c r="M404" s="16">
        <v>98.072886429999997</v>
      </c>
      <c r="N404" s="16">
        <v>105.39591799999999</v>
      </c>
      <c r="O404" s="16">
        <v>105.39591799999999</v>
      </c>
      <c r="P404" s="16">
        <v>100</v>
      </c>
      <c r="Q404" s="16">
        <v>100</v>
      </c>
      <c r="R404" s="16">
        <v>100.3372449</v>
      </c>
      <c r="S404" s="16">
        <v>101.8395175</v>
      </c>
      <c r="T404" s="16">
        <v>100.9466523</v>
      </c>
      <c r="U404" s="16">
        <v>103.3724488</v>
      </c>
      <c r="V404" s="16">
        <v>102.24829920000001</v>
      </c>
      <c r="W404" s="16">
        <v>101.1241496</v>
      </c>
    </row>
    <row r="405" spans="1:23" x14ac:dyDescent="0.25">
      <c r="A405">
        <v>406</v>
      </c>
      <c r="B405" s="30" t="s">
        <v>588</v>
      </c>
      <c r="C405" s="30" t="s">
        <v>539</v>
      </c>
      <c r="D405" s="30" t="s">
        <v>28</v>
      </c>
      <c r="E405" s="30" t="s">
        <v>25</v>
      </c>
      <c r="F405" s="30" t="s">
        <v>541</v>
      </c>
      <c r="G405" s="30" t="s">
        <v>546</v>
      </c>
      <c r="H405" s="16">
        <v>102.697959</v>
      </c>
      <c r="I405" s="16">
        <v>101.3489795</v>
      </c>
      <c r="J405" s="16">
        <v>104.4965983</v>
      </c>
      <c r="K405" s="16">
        <v>102.697959</v>
      </c>
      <c r="L405" s="16">
        <v>100</v>
      </c>
      <c r="M405" s="16">
        <v>99.036443210000002</v>
      </c>
      <c r="N405" s="16">
        <v>106.74489749999999</v>
      </c>
      <c r="O405" s="16">
        <v>109.4428565</v>
      </c>
      <c r="P405" s="16">
        <v>101.6862244</v>
      </c>
      <c r="Q405" s="16">
        <v>100</v>
      </c>
      <c r="R405" s="16">
        <v>102.697959</v>
      </c>
      <c r="S405" s="16">
        <v>103.679035</v>
      </c>
      <c r="T405" s="16">
        <v>102.8399568</v>
      </c>
      <c r="U405" s="16">
        <v>104.4965983</v>
      </c>
      <c r="V405" s="16">
        <v>103.74716530000001</v>
      </c>
      <c r="W405" s="16">
        <v>103.3724488</v>
      </c>
    </row>
    <row r="406" spans="1:23" x14ac:dyDescent="0.25">
      <c r="A406">
        <v>407</v>
      </c>
      <c r="B406" s="30" t="s">
        <v>730</v>
      </c>
      <c r="C406" s="30" t="s">
        <v>539</v>
      </c>
      <c r="D406" s="30" t="s">
        <v>23</v>
      </c>
      <c r="E406" s="30" t="s">
        <v>25</v>
      </c>
      <c r="F406" s="30" t="s">
        <v>541</v>
      </c>
      <c r="G406" s="30" t="s">
        <v>546</v>
      </c>
      <c r="H406" s="16">
        <v>102.697959</v>
      </c>
      <c r="I406" s="16">
        <v>103.3724488</v>
      </c>
      <c r="J406" s="16">
        <v>102.24829920000001</v>
      </c>
      <c r="K406" s="16">
        <v>105.39591799999999</v>
      </c>
      <c r="L406" s="16">
        <v>100</v>
      </c>
      <c r="M406" s="16">
        <v>97.109329639999999</v>
      </c>
      <c r="N406" s="16">
        <v>109.4428565</v>
      </c>
      <c r="O406" s="16">
        <v>106.74489749999999</v>
      </c>
      <c r="P406" s="16">
        <v>101.6862244</v>
      </c>
      <c r="Q406" s="16">
        <v>100</v>
      </c>
      <c r="R406" s="16">
        <v>102.8665814</v>
      </c>
      <c r="S406" s="16">
        <v>103.679035</v>
      </c>
      <c r="T406" s="16">
        <v>105.2065875</v>
      </c>
      <c r="U406" s="16">
        <v>102.24829920000001</v>
      </c>
      <c r="V406" s="16">
        <v>105.24603140000001</v>
      </c>
      <c r="W406" s="16">
        <v>101.1241496</v>
      </c>
    </row>
    <row r="407" spans="1:23" x14ac:dyDescent="0.25">
      <c r="A407">
        <v>408</v>
      </c>
      <c r="B407" s="30" t="s">
        <v>901</v>
      </c>
      <c r="C407" s="30" t="s">
        <v>539</v>
      </c>
      <c r="D407" s="30" t="s">
        <v>24</v>
      </c>
      <c r="E407" s="30" t="s">
        <v>25</v>
      </c>
      <c r="F407" s="30" t="s">
        <v>541</v>
      </c>
      <c r="G407" s="30" t="s">
        <v>546</v>
      </c>
      <c r="H407" s="16">
        <v>104.7214283</v>
      </c>
      <c r="I407" s="16">
        <v>99.325510249999994</v>
      </c>
      <c r="J407" s="16">
        <v>102.24829920000001</v>
      </c>
      <c r="K407" s="16">
        <v>100</v>
      </c>
      <c r="L407" s="16">
        <v>100</v>
      </c>
      <c r="M407" s="16">
        <v>100.96355680000001</v>
      </c>
      <c r="N407" s="16">
        <v>109.4428565</v>
      </c>
      <c r="O407" s="16">
        <v>110.791836</v>
      </c>
      <c r="P407" s="16">
        <v>103.3724488</v>
      </c>
      <c r="Q407" s="16">
        <v>100</v>
      </c>
      <c r="R407" s="16">
        <v>103.0352039</v>
      </c>
      <c r="S407" s="16">
        <v>105.5185525</v>
      </c>
      <c r="T407" s="16">
        <v>100.47332609999999</v>
      </c>
      <c r="U407" s="16">
        <v>102.24829920000001</v>
      </c>
      <c r="V407" s="16">
        <v>105.9954644</v>
      </c>
      <c r="W407" s="16">
        <v>105.05867309999999</v>
      </c>
    </row>
    <row r="408" spans="1:23" x14ac:dyDescent="0.25">
      <c r="A408">
        <v>409</v>
      </c>
      <c r="B408" s="30" t="s">
        <v>1705</v>
      </c>
      <c r="C408" s="30" t="s">
        <v>539</v>
      </c>
      <c r="D408" s="30" t="s">
        <v>28</v>
      </c>
      <c r="E408" s="30" t="s">
        <v>25</v>
      </c>
      <c r="F408" s="30" t="s">
        <v>541</v>
      </c>
      <c r="G408" s="30" t="s">
        <v>546</v>
      </c>
      <c r="H408" s="16">
        <v>105.39591799999999</v>
      </c>
      <c r="I408" s="16">
        <v>101.3489795</v>
      </c>
      <c r="J408" s="16">
        <v>105.6207479</v>
      </c>
      <c r="K408" s="16">
        <v>102.697959</v>
      </c>
      <c r="L408" s="16">
        <v>100</v>
      </c>
      <c r="M408" s="16">
        <v>100.96355680000001</v>
      </c>
      <c r="N408" s="16">
        <v>108.09387700000001</v>
      </c>
      <c r="O408" s="16">
        <v>112.1408155</v>
      </c>
      <c r="P408" s="16">
        <v>105.05867309999999</v>
      </c>
      <c r="Q408" s="16">
        <v>100</v>
      </c>
      <c r="R408" s="16">
        <v>104.7214283</v>
      </c>
      <c r="S408" s="16">
        <v>106.131725</v>
      </c>
      <c r="T408" s="16">
        <v>102.8399568</v>
      </c>
      <c r="U408" s="16">
        <v>105.6207479</v>
      </c>
      <c r="V408" s="16">
        <v>105.9954644</v>
      </c>
      <c r="W408" s="16">
        <v>105.6207479</v>
      </c>
    </row>
    <row r="409" spans="1:23" x14ac:dyDescent="0.25">
      <c r="A409">
        <v>410</v>
      </c>
      <c r="B409" s="30" t="s">
        <v>205</v>
      </c>
      <c r="C409" s="30" t="s">
        <v>544</v>
      </c>
      <c r="D409" s="30" t="s">
        <v>24</v>
      </c>
      <c r="E409" s="30" t="s">
        <v>25</v>
      </c>
      <c r="F409" s="30" t="s">
        <v>541</v>
      </c>
      <c r="G409" s="30" t="s">
        <v>548</v>
      </c>
      <c r="H409" s="16">
        <v>102.0234693</v>
      </c>
      <c r="I409" s="16">
        <v>99.325510249999994</v>
      </c>
      <c r="J409" s="16">
        <v>101.1241496</v>
      </c>
      <c r="K409" s="16">
        <v>95.953061500000004</v>
      </c>
      <c r="L409" s="16">
        <v>93.255102500000007</v>
      </c>
      <c r="M409" s="16">
        <v>100</v>
      </c>
      <c r="N409" s="16">
        <v>101.3489795</v>
      </c>
      <c r="O409" s="16">
        <v>102.697959</v>
      </c>
      <c r="P409" s="16">
        <v>101.6862244</v>
      </c>
      <c r="Q409" s="16">
        <v>100</v>
      </c>
      <c r="R409" s="16">
        <v>98.651020500000001</v>
      </c>
      <c r="S409" s="16">
        <v>100.6131725</v>
      </c>
      <c r="T409" s="16">
        <v>97.160043160000001</v>
      </c>
      <c r="U409" s="16">
        <v>101.1241496</v>
      </c>
      <c r="V409" s="16">
        <v>100.7494331</v>
      </c>
      <c r="W409" s="16">
        <v>101.1241496</v>
      </c>
    </row>
    <row r="410" spans="1:23" x14ac:dyDescent="0.25">
      <c r="A410">
        <v>411</v>
      </c>
      <c r="B410" s="30" t="s">
        <v>205</v>
      </c>
      <c r="C410" s="30" t="s">
        <v>555</v>
      </c>
      <c r="D410" s="30" t="s">
        <v>24</v>
      </c>
      <c r="E410" s="30" t="s">
        <v>25</v>
      </c>
      <c r="F410" s="30" t="s">
        <v>541</v>
      </c>
      <c r="G410" s="30" t="s">
        <v>567</v>
      </c>
      <c r="H410" s="16">
        <v>100.6744898</v>
      </c>
      <c r="I410" s="16">
        <v>98.651020500000001</v>
      </c>
      <c r="J410" s="16">
        <v>98.875850420000006</v>
      </c>
      <c r="K410" s="16">
        <v>98.651020500000001</v>
      </c>
      <c r="L410" s="16">
        <v>93.255102500000007</v>
      </c>
      <c r="M410" s="16">
        <v>99.036443210000002</v>
      </c>
      <c r="N410" s="16">
        <v>95.953061500000004</v>
      </c>
      <c r="O410" s="16">
        <v>101.3489795</v>
      </c>
      <c r="P410" s="16">
        <v>98.313775629999995</v>
      </c>
      <c r="Q410" s="16">
        <v>96.627551249999996</v>
      </c>
      <c r="R410" s="16">
        <v>95.953061500000004</v>
      </c>
      <c r="S410" s="16">
        <v>99.386827499999995</v>
      </c>
      <c r="T410" s="16">
        <v>97.633369299999998</v>
      </c>
      <c r="U410" s="16">
        <v>98.875850420000006</v>
      </c>
      <c r="V410" s="16">
        <v>96.252834719999996</v>
      </c>
      <c r="W410" s="16">
        <v>100</v>
      </c>
    </row>
    <row r="411" spans="1:23" x14ac:dyDescent="0.25">
      <c r="A411">
        <v>412</v>
      </c>
      <c r="B411" s="30" t="s">
        <v>668</v>
      </c>
      <c r="C411" s="30" t="s">
        <v>555</v>
      </c>
      <c r="D411" s="30" t="s">
        <v>28</v>
      </c>
      <c r="E411" s="30" t="s">
        <v>25</v>
      </c>
      <c r="F411" s="30" t="s">
        <v>541</v>
      </c>
      <c r="G411" s="30" t="s">
        <v>567</v>
      </c>
      <c r="H411" s="16">
        <v>102.697959</v>
      </c>
      <c r="I411" s="16">
        <v>100.6744898</v>
      </c>
      <c r="J411" s="16">
        <v>100</v>
      </c>
      <c r="K411" s="16">
        <v>100</v>
      </c>
      <c r="L411" s="16">
        <v>93.255102500000007</v>
      </c>
      <c r="M411" s="16">
        <v>100</v>
      </c>
      <c r="N411" s="16">
        <v>97.302041000000003</v>
      </c>
      <c r="O411" s="16">
        <v>105.39591799999999</v>
      </c>
      <c r="P411" s="16">
        <v>100</v>
      </c>
      <c r="Q411" s="16">
        <v>96.627551249999996</v>
      </c>
      <c r="R411" s="16">
        <v>98.313775629999995</v>
      </c>
      <c r="S411" s="16">
        <v>101.22634499999999</v>
      </c>
      <c r="T411" s="16">
        <v>99.526673900000006</v>
      </c>
      <c r="U411" s="16">
        <v>100</v>
      </c>
      <c r="V411" s="16">
        <v>97.751700830000004</v>
      </c>
      <c r="W411" s="16">
        <v>102.24829920000001</v>
      </c>
    </row>
    <row r="412" spans="1:23" x14ac:dyDescent="0.25">
      <c r="A412">
        <v>413</v>
      </c>
      <c r="B412" s="30" t="s">
        <v>1386</v>
      </c>
      <c r="C412" s="30" t="s">
        <v>555</v>
      </c>
      <c r="D412" s="30" t="s">
        <v>23</v>
      </c>
      <c r="E412" s="30" t="s">
        <v>25</v>
      </c>
      <c r="F412" s="30" t="s">
        <v>541</v>
      </c>
      <c r="G412" s="30" t="s">
        <v>567</v>
      </c>
      <c r="H412" s="16">
        <v>104.7214283</v>
      </c>
      <c r="I412" s="16">
        <v>100.6744898</v>
      </c>
      <c r="J412" s="16">
        <v>101.1241496</v>
      </c>
      <c r="K412" s="16">
        <v>100</v>
      </c>
      <c r="L412" s="16">
        <v>93.255102500000007</v>
      </c>
      <c r="M412" s="16">
        <v>101.9271136</v>
      </c>
      <c r="N412" s="16">
        <v>98.651020500000001</v>
      </c>
      <c r="O412" s="16">
        <v>108.09387700000001</v>
      </c>
      <c r="P412" s="16">
        <v>103.3724488</v>
      </c>
      <c r="Q412" s="16">
        <v>96.627551249999996</v>
      </c>
      <c r="R412" s="16">
        <v>100.1686224</v>
      </c>
      <c r="S412" s="16">
        <v>103.06586249999999</v>
      </c>
      <c r="T412" s="16">
        <v>99.526673900000006</v>
      </c>
      <c r="U412" s="16">
        <v>101.1241496</v>
      </c>
      <c r="V412" s="16">
        <v>100</v>
      </c>
      <c r="W412" s="16">
        <v>104.4965983</v>
      </c>
    </row>
    <row r="413" spans="1:23" x14ac:dyDescent="0.25">
      <c r="A413">
        <v>414</v>
      </c>
      <c r="B413" s="30" t="s">
        <v>205</v>
      </c>
      <c r="C413" s="30" t="s">
        <v>557</v>
      </c>
      <c r="D413" s="30" t="s">
        <v>24</v>
      </c>
      <c r="E413" s="30" t="s">
        <v>25</v>
      </c>
      <c r="F413" s="30" t="s">
        <v>541</v>
      </c>
      <c r="G413" s="30" t="s">
        <v>569</v>
      </c>
      <c r="H413" s="16">
        <v>99.325510249999994</v>
      </c>
      <c r="I413" s="16">
        <v>100</v>
      </c>
      <c r="J413" s="16">
        <v>98.875850420000006</v>
      </c>
      <c r="K413" s="16">
        <v>98.651020500000001</v>
      </c>
      <c r="L413" s="16">
        <v>100</v>
      </c>
      <c r="M413" s="16">
        <v>98.072886429999997</v>
      </c>
      <c r="N413" s="16">
        <v>97.302041000000003</v>
      </c>
      <c r="O413" s="16">
        <v>98.651020500000001</v>
      </c>
      <c r="P413" s="16">
        <v>94.941326880000005</v>
      </c>
      <c r="Q413" s="16">
        <v>100</v>
      </c>
      <c r="R413" s="16">
        <v>96.796173690000003</v>
      </c>
      <c r="S413" s="16">
        <v>100.6131725</v>
      </c>
      <c r="T413" s="16">
        <v>100.47332609999999</v>
      </c>
      <c r="U413" s="16">
        <v>98.875850420000006</v>
      </c>
      <c r="V413" s="16">
        <v>95.503401670000002</v>
      </c>
      <c r="W413" s="16">
        <v>98.313775629999995</v>
      </c>
    </row>
    <row r="414" spans="1:23" x14ac:dyDescent="0.25">
      <c r="A414">
        <v>415</v>
      </c>
      <c r="B414" s="30" t="s">
        <v>205</v>
      </c>
      <c r="C414" s="30" t="s">
        <v>559</v>
      </c>
      <c r="D414" s="30" t="s">
        <v>24</v>
      </c>
      <c r="E414" s="30" t="s">
        <v>26</v>
      </c>
      <c r="F414" s="30" t="s">
        <v>541</v>
      </c>
      <c r="G414" s="30" t="s">
        <v>571</v>
      </c>
      <c r="H414" s="16">
        <v>95.953061500000004</v>
      </c>
      <c r="I414" s="16">
        <v>94.604082000000005</v>
      </c>
      <c r="J414" s="16">
        <v>96.627551249999996</v>
      </c>
      <c r="K414" s="16">
        <v>105.39591799999999</v>
      </c>
      <c r="L414" s="16">
        <v>93.255102500000007</v>
      </c>
      <c r="M414" s="16">
        <v>102.8906704</v>
      </c>
      <c r="N414" s="16">
        <v>95.953061500000004</v>
      </c>
      <c r="O414" s="16">
        <v>95.953061500000004</v>
      </c>
      <c r="P414" s="16">
        <v>96.627551249999996</v>
      </c>
      <c r="Q414" s="16">
        <v>96.627551249999996</v>
      </c>
      <c r="R414" s="16">
        <v>94.098214690000006</v>
      </c>
      <c r="S414" s="16">
        <v>95.094620000000006</v>
      </c>
      <c r="T414" s="16">
        <v>97.160043160000001</v>
      </c>
      <c r="U414" s="16">
        <v>96.627551249999996</v>
      </c>
      <c r="V414" s="16">
        <v>95.503401670000002</v>
      </c>
      <c r="W414" s="16">
        <v>100</v>
      </c>
    </row>
    <row r="415" spans="1:23" x14ac:dyDescent="0.25">
      <c r="A415">
        <v>416</v>
      </c>
      <c r="B415" s="30" t="s">
        <v>730</v>
      </c>
      <c r="C415" s="30" t="s">
        <v>559</v>
      </c>
      <c r="D415" s="30" t="s">
        <v>28</v>
      </c>
      <c r="E415" s="30" t="s">
        <v>26</v>
      </c>
      <c r="F415" s="30" t="s">
        <v>541</v>
      </c>
      <c r="G415" s="30" t="s">
        <v>571</v>
      </c>
      <c r="H415" s="16">
        <v>97.976530749999995</v>
      </c>
      <c r="I415" s="16">
        <v>95.278571749999998</v>
      </c>
      <c r="J415" s="16">
        <v>97.751700830000004</v>
      </c>
      <c r="K415" s="16">
        <v>106.74489749999999</v>
      </c>
      <c r="L415" s="16">
        <v>93.255102500000007</v>
      </c>
      <c r="M415" s="16">
        <v>105.7813407</v>
      </c>
      <c r="N415" s="16">
        <v>97.302041000000003</v>
      </c>
      <c r="O415" s="16">
        <v>100</v>
      </c>
      <c r="P415" s="16">
        <v>98.313775629999995</v>
      </c>
      <c r="Q415" s="16">
        <v>96.627551249999996</v>
      </c>
      <c r="R415" s="16">
        <v>96.458928810000003</v>
      </c>
      <c r="S415" s="16">
        <v>96.934137500000006</v>
      </c>
      <c r="T415" s="16">
        <v>98.106695439999996</v>
      </c>
      <c r="U415" s="16">
        <v>97.751700830000004</v>
      </c>
      <c r="V415" s="16">
        <v>97.002267779999997</v>
      </c>
      <c r="W415" s="16">
        <v>103.3724488</v>
      </c>
    </row>
    <row r="416" spans="1:23" x14ac:dyDescent="0.25">
      <c r="A416">
        <v>417</v>
      </c>
      <c r="B416" s="30" t="s">
        <v>205</v>
      </c>
      <c r="C416" s="30" t="s">
        <v>561</v>
      </c>
      <c r="D416" s="30" t="s">
        <v>24</v>
      </c>
      <c r="E416" s="30" t="s">
        <v>31</v>
      </c>
      <c r="F416" s="30" t="s">
        <v>541</v>
      </c>
      <c r="G416" s="30" t="s">
        <v>573</v>
      </c>
      <c r="H416" s="16">
        <v>95.278571749999998</v>
      </c>
      <c r="I416" s="16">
        <v>97.302041000000003</v>
      </c>
      <c r="J416" s="16">
        <v>105.6207479</v>
      </c>
      <c r="K416" s="16">
        <v>97.302041000000003</v>
      </c>
      <c r="L416" s="16">
        <v>93.255102500000007</v>
      </c>
      <c r="M416" s="16">
        <v>97.109329639999999</v>
      </c>
      <c r="N416" s="16">
        <v>94.604082000000005</v>
      </c>
      <c r="O416" s="16">
        <v>95.953061500000004</v>
      </c>
      <c r="P416" s="16">
        <v>98.313775629999995</v>
      </c>
      <c r="Q416" s="16">
        <v>103.3724488</v>
      </c>
      <c r="R416" s="16">
        <v>95.615816629999998</v>
      </c>
      <c r="S416" s="16">
        <v>94.481447500000002</v>
      </c>
      <c r="T416" s="16">
        <v>96.213390880000006</v>
      </c>
      <c r="U416" s="16">
        <v>105.6207479</v>
      </c>
      <c r="V416" s="16">
        <v>95.503401670000002</v>
      </c>
      <c r="W416" s="16">
        <v>96.627551249999996</v>
      </c>
    </row>
    <row r="417" spans="1:23" x14ac:dyDescent="0.25">
      <c r="A417">
        <v>418</v>
      </c>
      <c r="B417" s="30" t="s">
        <v>205</v>
      </c>
      <c r="C417" s="30" t="s">
        <v>563</v>
      </c>
      <c r="D417" s="30" t="s">
        <v>24</v>
      </c>
      <c r="E417" s="30" t="s">
        <v>26</v>
      </c>
      <c r="F417" s="30" t="s">
        <v>541</v>
      </c>
      <c r="G417" s="30" t="s">
        <v>575</v>
      </c>
      <c r="H417" s="16">
        <v>96.627551249999996</v>
      </c>
      <c r="I417" s="16">
        <v>95.278571749999998</v>
      </c>
      <c r="J417" s="16">
        <v>96.627551249999996</v>
      </c>
      <c r="K417" s="16">
        <v>91.906122999999994</v>
      </c>
      <c r="L417" s="16">
        <v>93.255102500000007</v>
      </c>
      <c r="M417" s="16">
        <v>102.8906704</v>
      </c>
      <c r="N417" s="16">
        <v>95.953061500000004</v>
      </c>
      <c r="O417" s="16">
        <v>95.953061500000004</v>
      </c>
      <c r="P417" s="16">
        <v>94.941326880000005</v>
      </c>
      <c r="Q417" s="16">
        <v>96.627551249999996</v>
      </c>
      <c r="R417" s="16">
        <v>92.58061275</v>
      </c>
      <c r="S417" s="16">
        <v>95.707792499999996</v>
      </c>
      <c r="T417" s="16">
        <v>92.900107890000001</v>
      </c>
      <c r="U417" s="16">
        <v>96.627551249999996</v>
      </c>
      <c r="V417" s="16">
        <v>94.753968610000001</v>
      </c>
      <c r="W417" s="16">
        <v>100</v>
      </c>
    </row>
    <row r="418" spans="1:23" x14ac:dyDescent="0.25">
      <c r="A418">
        <v>419</v>
      </c>
      <c r="B418" s="30" t="s">
        <v>205</v>
      </c>
      <c r="C418" s="30" t="s">
        <v>565</v>
      </c>
      <c r="D418" s="30" t="s">
        <v>24</v>
      </c>
      <c r="E418" s="30" t="s">
        <v>21</v>
      </c>
      <c r="F418" s="30" t="s">
        <v>541</v>
      </c>
      <c r="G418" s="30" t="s">
        <v>577</v>
      </c>
      <c r="H418" s="16">
        <v>93.255102500000007</v>
      </c>
      <c r="I418" s="16">
        <v>93.255102500000007</v>
      </c>
      <c r="J418" s="16">
        <v>98.875850420000006</v>
      </c>
      <c r="K418" s="16">
        <v>97.302041000000003</v>
      </c>
      <c r="L418" s="16">
        <v>100</v>
      </c>
      <c r="M418" s="16">
        <v>92.291545709999994</v>
      </c>
      <c r="N418" s="16">
        <v>104.0469385</v>
      </c>
      <c r="O418" s="16">
        <v>100</v>
      </c>
      <c r="P418" s="16">
        <v>103.3724488</v>
      </c>
      <c r="Q418" s="16">
        <v>103.3724488</v>
      </c>
      <c r="R418" s="16">
        <v>95.109949310000005</v>
      </c>
      <c r="S418" s="16">
        <v>95.094620000000006</v>
      </c>
      <c r="T418" s="16">
        <v>95.266738599999996</v>
      </c>
      <c r="U418" s="16">
        <v>98.875850420000006</v>
      </c>
      <c r="V418" s="16">
        <v>102.9977322</v>
      </c>
      <c r="W418" s="16">
        <v>95.503401670000002</v>
      </c>
    </row>
    <row r="419" spans="1:23" x14ac:dyDescent="0.25">
      <c r="A419">
        <v>420</v>
      </c>
      <c r="B419" s="30" t="s">
        <v>205</v>
      </c>
      <c r="C419" s="30" t="s">
        <v>1038</v>
      </c>
      <c r="D419" s="30" t="s">
        <v>28</v>
      </c>
      <c r="E419" s="30" t="s">
        <v>31</v>
      </c>
      <c r="F419" s="30" t="s">
        <v>1039</v>
      </c>
      <c r="G419" s="30" t="s">
        <v>1040</v>
      </c>
      <c r="H419" s="16">
        <v>96.627551249999996</v>
      </c>
      <c r="I419" s="16">
        <v>100.6744898</v>
      </c>
      <c r="J419" s="16">
        <v>108.9931967</v>
      </c>
      <c r="K419" s="16">
        <v>98.651020500000001</v>
      </c>
      <c r="L419" s="16">
        <v>100</v>
      </c>
      <c r="M419" s="16">
        <v>100.96355680000001</v>
      </c>
      <c r="N419" s="16">
        <v>101.3489795</v>
      </c>
      <c r="O419" s="16">
        <v>98.651020500000001</v>
      </c>
      <c r="P419" s="16">
        <v>98.313775629999995</v>
      </c>
      <c r="Q419" s="16">
        <v>103.3724488</v>
      </c>
      <c r="R419" s="16">
        <v>100</v>
      </c>
      <c r="S419" s="16">
        <v>98.160482500000001</v>
      </c>
      <c r="T419" s="16">
        <v>100.9466523</v>
      </c>
      <c r="U419" s="16">
        <v>108.9931967</v>
      </c>
      <c r="V419" s="16">
        <v>99.250566939999999</v>
      </c>
      <c r="W419" s="16">
        <v>100</v>
      </c>
    </row>
    <row r="420" spans="1:23" x14ac:dyDescent="0.25">
      <c r="A420">
        <v>421</v>
      </c>
      <c r="B420" s="30" t="s">
        <v>205</v>
      </c>
      <c r="C420" s="30" t="s">
        <v>1044</v>
      </c>
      <c r="D420" s="30" t="s">
        <v>28</v>
      </c>
      <c r="E420" s="30" t="s">
        <v>26</v>
      </c>
      <c r="F420" s="30" t="s">
        <v>1039</v>
      </c>
      <c r="G420" s="30" t="s">
        <v>1045</v>
      </c>
      <c r="H420" s="16">
        <v>95.278571749999998</v>
      </c>
      <c r="I420" s="16">
        <v>97.302041000000003</v>
      </c>
      <c r="J420" s="16">
        <v>96.627551249999996</v>
      </c>
      <c r="K420" s="16">
        <v>100</v>
      </c>
      <c r="L420" s="16">
        <v>93.255102500000007</v>
      </c>
      <c r="M420" s="16">
        <v>102.8906704</v>
      </c>
      <c r="N420" s="16">
        <v>97.302041000000003</v>
      </c>
      <c r="O420" s="16">
        <v>95.953061500000004</v>
      </c>
      <c r="P420" s="16">
        <v>96.627551249999996</v>
      </c>
      <c r="Q420" s="16">
        <v>100</v>
      </c>
      <c r="R420" s="16">
        <v>94.941326880000005</v>
      </c>
      <c r="S420" s="16">
        <v>94.481447500000002</v>
      </c>
      <c r="T420" s="16">
        <v>97.160043160000001</v>
      </c>
      <c r="U420" s="16">
        <v>96.627551249999996</v>
      </c>
      <c r="V420" s="16">
        <v>96.252834719999996</v>
      </c>
      <c r="W420" s="16">
        <v>100</v>
      </c>
    </row>
    <row r="421" spans="1:23" x14ac:dyDescent="0.25">
      <c r="A421">
        <v>422</v>
      </c>
      <c r="B421" s="30" t="s">
        <v>205</v>
      </c>
      <c r="C421" s="30" t="s">
        <v>1048</v>
      </c>
      <c r="D421" s="30" t="s">
        <v>28</v>
      </c>
      <c r="E421" s="30" t="s">
        <v>25</v>
      </c>
      <c r="F421" s="30" t="s">
        <v>1039</v>
      </c>
      <c r="G421" s="30" t="s">
        <v>1049</v>
      </c>
      <c r="H421" s="16">
        <v>99.325510249999994</v>
      </c>
      <c r="I421" s="16">
        <v>99.325510249999994</v>
      </c>
      <c r="J421" s="16">
        <v>96.627551249999996</v>
      </c>
      <c r="K421" s="16">
        <v>95.953061500000004</v>
      </c>
      <c r="L421" s="16">
        <v>96.627551249999996</v>
      </c>
      <c r="M421" s="16">
        <v>102.8906704</v>
      </c>
      <c r="N421" s="16">
        <v>94.604082000000005</v>
      </c>
      <c r="O421" s="16">
        <v>100</v>
      </c>
      <c r="P421" s="16">
        <v>94.941326880000005</v>
      </c>
      <c r="Q421" s="16">
        <v>103.3724488</v>
      </c>
      <c r="R421" s="16">
        <v>97.133418559999996</v>
      </c>
      <c r="S421" s="16">
        <v>99.386827499999995</v>
      </c>
      <c r="T421" s="16">
        <v>98.106695439999996</v>
      </c>
      <c r="U421" s="16">
        <v>96.627551249999996</v>
      </c>
      <c r="V421" s="16">
        <v>94.004535559999994</v>
      </c>
      <c r="W421" s="16">
        <v>101.6862244</v>
      </c>
    </row>
    <row r="422" spans="1:23" x14ac:dyDescent="0.25">
      <c r="A422">
        <v>423</v>
      </c>
      <c r="B422" s="30" t="s">
        <v>205</v>
      </c>
      <c r="C422" s="30" t="s">
        <v>1061</v>
      </c>
      <c r="D422" s="30" t="s">
        <v>28</v>
      </c>
      <c r="E422" s="30" t="s">
        <v>26</v>
      </c>
      <c r="F422" s="30" t="s">
        <v>1039</v>
      </c>
      <c r="G422" s="30" t="s">
        <v>1062</v>
      </c>
      <c r="H422" s="16">
        <v>97.302041000000003</v>
      </c>
      <c r="I422" s="16">
        <v>96.627551249999996</v>
      </c>
      <c r="J422" s="16">
        <v>96.627551249999996</v>
      </c>
      <c r="K422" s="16">
        <v>93.255102500000007</v>
      </c>
      <c r="L422" s="16">
        <v>93.255102500000007</v>
      </c>
      <c r="M422" s="16">
        <v>100.96355680000001</v>
      </c>
      <c r="N422" s="16">
        <v>94.604082000000005</v>
      </c>
      <c r="O422" s="16">
        <v>94.604082000000005</v>
      </c>
      <c r="P422" s="16">
        <v>93.255102500000007</v>
      </c>
      <c r="Q422" s="16">
        <v>100</v>
      </c>
      <c r="R422" s="16">
        <v>93.255102500000007</v>
      </c>
      <c r="S422" s="16">
        <v>96.320965000000001</v>
      </c>
      <c r="T422" s="16">
        <v>94.320086320000001</v>
      </c>
      <c r="U422" s="16">
        <v>96.627551249999996</v>
      </c>
      <c r="V422" s="16">
        <v>93.255102500000007</v>
      </c>
      <c r="W422" s="16">
        <v>98.313775629999995</v>
      </c>
    </row>
    <row r="423" spans="1:23" x14ac:dyDescent="0.25">
      <c r="A423">
        <v>424</v>
      </c>
      <c r="B423" s="30" t="s">
        <v>205</v>
      </c>
      <c r="C423" s="30" t="s">
        <v>1067</v>
      </c>
      <c r="D423" s="30" t="s">
        <v>28</v>
      </c>
      <c r="E423" s="30" t="s">
        <v>21</v>
      </c>
      <c r="F423" s="30" t="s">
        <v>1039</v>
      </c>
      <c r="G423" s="30" t="s">
        <v>1068</v>
      </c>
      <c r="H423" s="16">
        <v>93.929592249999999</v>
      </c>
      <c r="I423" s="16">
        <v>93.255102500000007</v>
      </c>
      <c r="J423" s="16">
        <v>104.4965983</v>
      </c>
      <c r="K423" s="16">
        <v>100</v>
      </c>
      <c r="L423" s="16">
        <v>100</v>
      </c>
      <c r="M423" s="16">
        <v>92.291545709999994</v>
      </c>
      <c r="N423" s="16">
        <v>106.74489749999999</v>
      </c>
      <c r="O423" s="16">
        <v>100</v>
      </c>
      <c r="P423" s="16">
        <v>106.74489749999999</v>
      </c>
      <c r="Q423" s="16">
        <v>103.3724488</v>
      </c>
      <c r="R423" s="16">
        <v>97.133418559999996</v>
      </c>
      <c r="S423" s="16">
        <v>95.707792499999996</v>
      </c>
      <c r="T423" s="16">
        <v>96.213390880000006</v>
      </c>
      <c r="U423" s="16">
        <v>104.4965983</v>
      </c>
      <c r="V423" s="16">
        <v>105.9954644</v>
      </c>
      <c r="W423" s="16">
        <v>95.503401670000002</v>
      </c>
    </row>
    <row r="424" spans="1:23" x14ac:dyDescent="0.25">
      <c r="A424">
        <v>425</v>
      </c>
      <c r="B424" s="30" t="s">
        <v>205</v>
      </c>
      <c r="C424" s="30" t="s">
        <v>1083</v>
      </c>
      <c r="D424" s="30" t="s">
        <v>28</v>
      </c>
      <c r="E424" s="30" t="s">
        <v>25</v>
      </c>
      <c r="F424" s="30" t="s">
        <v>1039</v>
      </c>
      <c r="G424" s="30" t="s">
        <v>1084</v>
      </c>
      <c r="H424" s="16">
        <v>100.6744898</v>
      </c>
      <c r="I424" s="16">
        <v>97.976530749999995</v>
      </c>
      <c r="J424" s="16">
        <v>97.751700830000004</v>
      </c>
      <c r="K424" s="16">
        <v>91.906122999999994</v>
      </c>
      <c r="L424" s="16">
        <v>96.627551249999996</v>
      </c>
      <c r="M424" s="16">
        <v>100.96355680000001</v>
      </c>
      <c r="N424" s="16">
        <v>100</v>
      </c>
      <c r="O424" s="16">
        <v>101.3489795</v>
      </c>
      <c r="P424" s="16">
        <v>103.3724488</v>
      </c>
      <c r="Q424" s="16">
        <v>103.3724488</v>
      </c>
      <c r="R424" s="16">
        <v>98.145153190000002</v>
      </c>
      <c r="S424" s="16">
        <v>100.6131725</v>
      </c>
      <c r="T424" s="16">
        <v>95.740064739999994</v>
      </c>
      <c r="U424" s="16">
        <v>97.751700830000004</v>
      </c>
      <c r="V424" s="16">
        <v>100.7494331</v>
      </c>
      <c r="W424" s="16">
        <v>101.1241496</v>
      </c>
    </row>
    <row r="425" spans="1:23" x14ac:dyDescent="0.25">
      <c r="A425">
        <v>426</v>
      </c>
      <c r="B425" s="30" t="s">
        <v>205</v>
      </c>
      <c r="C425" s="30" t="s">
        <v>1096</v>
      </c>
      <c r="D425" s="30" t="s">
        <v>28</v>
      </c>
      <c r="E425" s="30" t="s">
        <v>25</v>
      </c>
      <c r="F425" s="30" t="s">
        <v>1039</v>
      </c>
      <c r="G425" s="30" t="s">
        <v>1097</v>
      </c>
      <c r="H425" s="16">
        <v>98.651020500000001</v>
      </c>
      <c r="I425" s="16">
        <v>97.302041000000003</v>
      </c>
      <c r="J425" s="16">
        <v>101.1241496</v>
      </c>
      <c r="K425" s="16">
        <v>94.604082000000005</v>
      </c>
      <c r="L425" s="16">
        <v>93.255102500000007</v>
      </c>
      <c r="M425" s="16">
        <v>99.036443210000002</v>
      </c>
      <c r="N425" s="16">
        <v>94.604082000000005</v>
      </c>
      <c r="O425" s="16">
        <v>97.302041000000003</v>
      </c>
      <c r="P425" s="16">
        <v>94.941326880000005</v>
      </c>
      <c r="Q425" s="16">
        <v>100</v>
      </c>
      <c r="R425" s="16">
        <v>94.772704439999998</v>
      </c>
      <c r="S425" s="16">
        <v>97.547309999999996</v>
      </c>
      <c r="T425" s="16">
        <v>95.266738599999996</v>
      </c>
      <c r="U425" s="16">
        <v>101.1241496</v>
      </c>
      <c r="V425" s="16">
        <v>94.004535559999994</v>
      </c>
      <c r="W425" s="16">
        <v>98.313775629999995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7D9A-4EBC-4871-8BE1-40C70FD610D1}">
  <dimension ref="A1:X180"/>
  <sheetViews>
    <sheetView topLeftCell="A151" workbookViewId="0">
      <selection activeCell="A172" sqref="A172:XFD172"/>
    </sheetView>
  </sheetViews>
  <sheetFormatPr defaultRowHeight="14.25" x14ac:dyDescent="0.25"/>
  <cols>
    <col min="1" max="1" width="7.140625" bestFit="1" customWidth="1"/>
    <col min="2" max="2" width="10.140625" bestFit="1" customWidth="1"/>
    <col min="3" max="3" width="11.140625" bestFit="1" customWidth="1"/>
    <col min="4" max="5" width="11.85546875" bestFit="1" customWidth="1"/>
    <col min="6" max="6" width="8" bestFit="1" customWidth="1"/>
    <col min="7" max="7" width="16.28515625" bestFit="1" customWidth="1"/>
    <col min="8" max="8" width="13" style="15" bestFit="1" customWidth="1"/>
    <col min="9" max="9" width="11.28515625" style="15" bestFit="1" customWidth="1"/>
    <col min="10" max="10" width="16.28515625" style="15" bestFit="1" customWidth="1"/>
    <col min="11" max="12" width="10.7109375" style="15" bestFit="1" customWidth="1"/>
    <col min="13" max="14" width="12.5703125" style="15" bestFit="1" customWidth="1"/>
    <col min="15" max="15" width="10.140625" style="15" bestFit="1" customWidth="1"/>
    <col min="16" max="16" width="12.42578125" style="15" bestFit="1" customWidth="1"/>
    <col min="17" max="17" width="13" style="15" bestFit="1" customWidth="1"/>
    <col min="18" max="18" width="15.42578125" style="15" bestFit="1" customWidth="1"/>
    <col min="19" max="19" width="16" style="15" bestFit="1" customWidth="1"/>
    <col min="20" max="20" width="15.140625" style="15" bestFit="1" customWidth="1"/>
    <col min="21" max="21" width="13.85546875" style="15" bestFit="1" customWidth="1"/>
    <col min="22" max="22" width="17.5703125" style="15" bestFit="1" customWidth="1"/>
    <col min="23" max="23" width="14.85546875" style="15" bestFit="1" customWidth="1"/>
    <col min="24" max="24" width="14.7109375" style="9" bestFit="1" customWidth="1"/>
    <col min="25" max="25" width="17.140625" bestFit="1" customWidth="1"/>
    <col min="26" max="26" width="14.7109375" customWidth="1"/>
    <col min="27" max="27" width="12.28515625" bestFit="1" customWidth="1"/>
    <col min="28" max="28" width="12.42578125" bestFit="1" customWidth="1"/>
    <col min="29" max="29" width="12.85546875" bestFit="1" customWidth="1"/>
    <col min="30" max="30" width="15.140625" bestFit="1" customWidth="1"/>
    <col min="31" max="31" width="15.7109375" bestFit="1" customWidth="1"/>
    <col min="32" max="32" width="14.85546875" bestFit="1" customWidth="1"/>
    <col min="33" max="33" width="13.7109375" bestFit="1" customWidth="1"/>
    <col min="34" max="34" width="17.140625" bestFit="1" customWidth="1"/>
    <col min="35" max="35" width="14.7109375" bestFit="1" customWidth="1"/>
    <col min="36" max="36" width="10" bestFit="1" customWidth="1"/>
    <col min="37" max="37" width="8.28515625" bestFit="1" customWidth="1"/>
    <col min="38" max="38" width="12.7109375" bestFit="1" customWidth="1"/>
    <col min="39" max="40" width="7.7109375" bestFit="1" customWidth="1"/>
    <col min="41" max="42" width="9.7109375" bestFit="1" customWidth="1"/>
    <col min="43" max="43" width="7.28515625" bestFit="1" customWidth="1"/>
    <col min="44" max="44" width="9.5703125" bestFit="1" customWidth="1"/>
    <col min="45" max="45" width="10" bestFit="1" customWidth="1"/>
    <col min="46" max="47" width="9.7109375" bestFit="1" customWidth="1"/>
    <col min="48" max="48" width="12" bestFit="1" customWidth="1"/>
    <col min="49" max="49" width="12.42578125" bestFit="1" customWidth="1"/>
    <col min="50" max="50" width="11.7109375" bestFit="1" customWidth="1"/>
    <col min="51" max="51" width="10.7109375" bestFit="1" customWidth="1"/>
    <col min="52" max="52" width="13.7109375" bestFit="1" customWidth="1"/>
    <col min="53" max="53" width="11.7109375" bestFit="1" customWidth="1"/>
    <col min="54" max="54" width="15.7109375" bestFit="1" customWidth="1"/>
  </cols>
  <sheetData>
    <row r="1" spans="1:24" x14ac:dyDescent="0.25">
      <c r="A1" t="s">
        <v>382</v>
      </c>
      <c r="B1" t="s">
        <v>160</v>
      </c>
      <c r="C1" t="s">
        <v>0</v>
      </c>
      <c r="D1" t="s">
        <v>7</v>
      </c>
      <c r="E1" t="s">
        <v>2</v>
      </c>
      <c r="F1" t="s">
        <v>1</v>
      </c>
      <c r="G1" t="s">
        <v>383</v>
      </c>
      <c r="H1" s="15" t="s">
        <v>684</v>
      </c>
      <c r="I1" s="15" t="s">
        <v>685</v>
      </c>
      <c r="J1" s="15" t="s">
        <v>686</v>
      </c>
      <c r="K1" s="15" t="s">
        <v>687</v>
      </c>
      <c r="L1" s="15" t="s">
        <v>688</v>
      </c>
      <c r="M1" s="15" t="s">
        <v>689</v>
      </c>
      <c r="N1" s="15" t="s">
        <v>690</v>
      </c>
      <c r="O1" s="15" t="s">
        <v>691</v>
      </c>
      <c r="P1" s="15" t="s">
        <v>692</v>
      </c>
      <c r="Q1" s="15" t="s">
        <v>693</v>
      </c>
      <c r="R1" s="15" t="s">
        <v>694</v>
      </c>
      <c r="S1" s="15" t="s">
        <v>695</v>
      </c>
      <c r="T1" s="15" t="s">
        <v>696</v>
      </c>
      <c r="U1" s="15" t="s">
        <v>697</v>
      </c>
      <c r="V1" s="15" t="s">
        <v>698</v>
      </c>
      <c r="W1" s="15" t="s">
        <v>699</v>
      </c>
      <c r="X1"/>
    </row>
    <row r="2" spans="1:24" x14ac:dyDescent="0.25">
      <c r="A2">
        <v>48</v>
      </c>
      <c r="B2" s="30" t="s">
        <v>205</v>
      </c>
      <c r="C2" s="30" t="s">
        <v>213</v>
      </c>
      <c r="D2" s="30" t="s">
        <v>24</v>
      </c>
      <c r="E2" s="30" t="s">
        <v>25</v>
      </c>
      <c r="F2" s="30" t="s">
        <v>153</v>
      </c>
      <c r="G2" s="30" t="s">
        <v>389</v>
      </c>
      <c r="H2" s="15">
        <v>99.250566939999999</v>
      </c>
      <c r="I2" s="15">
        <v>96.145772859999994</v>
      </c>
      <c r="J2" s="15">
        <v>95.503401670000002</v>
      </c>
      <c r="K2" s="15">
        <v>88.196429379999998</v>
      </c>
      <c r="L2" s="15">
        <v>93.255102500000007</v>
      </c>
      <c r="M2" s="15">
        <v>97.302041000000003</v>
      </c>
      <c r="N2" s="15">
        <v>98.651020500000001</v>
      </c>
      <c r="O2" s="15">
        <v>94.379252080000001</v>
      </c>
      <c r="P2" s="15">
        <v>93.255102500000007</v>
      </c>
      <c r="Q2" s="15">
        <v>93.929592249999999</v>
      </c>
      <c r="R2" s="15">
        <v>92.91785763</v>
      </c>
      <c r="S2" s="15">
        <v>97.302041000000003</v>
      </c>
      <c r="T2" s="15">
        <v>92.130952919999999</v>
      </c>
      <c r="U2" s="15">
        <v>95.503401670000002</v>
      </c>
      <c r="V2" s="15">
        <v>96.252834719999996</v>
      </c>
      <c r="W2" s="15">
        <v>94.604082000000005</v>
      </c>
      <c r="X2"/>
    </row>
    <row r="3" spans="1:24" x14ac:dyDescent="0.25">
      <c r="A3">
        <v>49</v>
      </c>
      <c r="B3" s="30" t="s">
        <v>207</v>
      </c>
      <c r="C3" s="30" t="s">
        <v>213</v>
      </c>
      <c r="D3" s="30" t="s">
        <v>28</v>
      </c>
      <c r="E3" s="30" t="s">
        <v>25</v>
      </c>
      <c r="F3" s="30" t="s">
        <v>153</v>
      </c>
      <c r="G3" s="30" t="s">
        <v>389</v>
      </c>
      <c r="H3" s="15">
        <v>101.4988661</v>
      </c>
      <c r="I3" s="15">
        <v>99.036443210000002</v>
      </c>
      <c r="J3" s="15">
        <v>97.751700830000004</v>
      </c>
      <c r="K3" s="15">
        <v>89.882653750000003</v>
      </c>
      <c r="L3" s="15">
        <v>93.255102500000007</v>
      </c>
      <c r="M3" s="15">
        <v>98.651020500000001</v>
      </c>
      <c r="N3" s="15">
        <v>100</v>
      </c>
      <c r="O3" s="15">
        <v>97.751700830000004</v>
      </c>
      <c r="P3" s="15">
        <v>94.604082000000005</v>
      </c>
      <c r="Q3" s="15">
        <v>93.929592249999999</v>
      </c>
      <c r="R3" s="15">
        <v>95.278571749999998</v>
      </c>
      <c r="S3" s="15">
        <v>99.325510249999994</v>
      </c>
      <c r="T3" s="15">
        <v>94.379252080000001</v>
      </c>
      <c r="U3" s="15">
        <v>97.751700830000004</v>
      </c>
      <c r="V3" s="15">
        <v>97.751700830000004</v>
      </c>
      <c r="W3" s="15">
        <v>97.302041000000003</v>
      </c>
      <c r="X3"/>
    </row>
    <row r="4" spans="1:24" x14ac:dyDescent="0.25">
      <c r="A4">
        <v>50</v>
      </c>
      <c r="B4" s="30" t="s">
        <v>588</v>
      </c>
      <c r="C4" s="30" t="s">
        <v>213</v>
      </c>
      <c r="D4" s="30" t="s">
        <v>23</v>
      </c>
      <c r="E4" s="30" t="s">
        <v>25</v>
      </c>
      <c r="F4" s="30" t="s">
        <v>153</v>
      </c>
      <c r="G4" s="30" t="s">
        <v>389</v>
      </c>
      <c r="H4" s="15">
        <v>103.74716530000001</v>
      </c>
      <c r="I4" s="15">
        <v>96.145772859999994</v>
      </c>
      <c r="J4" s="15">
        <v>97.751700830000004</v>
      </c>
      <c r="K4" s="15">
        <v>84.823980629999994</v>
      </c>
      <c r="L4" s="15">
        <v>93.255102500000007</v>
      </c>
      <c r="M4" s="15">
        <v>100</v>
      </c>
      <c r="N4" s="15">
        <v>100</v>
      </c>
      <c r="O4" s="15">
        <v>100</v>
      </c>
      <c r="P4" s="15">
        <v>94.604082000000005</v>
      </c>
      <c r="Q4" s="15">
        <v>93.929592249999999</v>
      </c>
      <c r="R4" s="15">
        <v>95.278571749999998</v>
      </c>
      <c r="S4" s="15">
        <v>101.3489795</v>
      </c>
      <c r="T4" s="15">
        <v>91.006803329999997</v>
      </c>
      <c r="U4" s="15">
        <v>97.751700830000004</v>
      </c>
      <c r="V4" s="15">
        <v>97.751700830000004</v>
      </c>
      <c r="W4" s="15">
        <v>99.325510249999994</v>
      </c>
      <c r="X4"/>
    </row>
    <row r="5" spans="1:24" x14ac:dyDescent="0.25">
      <c r="A5">
        <v>51</v>
      </c>
      <c r="B5" s="30" t="s">
        <v>629</v>
      </c>
      <c r="C5" s="30" t="s">
        <v>213</v>
      </c>
      <c r="D5" s="30" t="s">
        <v>24</v>
      </c>
      <c r="E5" s="30" t="s">
        <v>25</v>
      </c>
      <c r="F5" s="30" t="s">
        <v>153</v>
      </c>
      <c r="G5" s="30" t="s">
        <v>389</v>
      </c>
      <c r="H5" s="15">
        <v>100.7494331</v>
      </c>
      <c r="I5" s="15">
        <v>97.109329639999999</v>
      </c>
      <c r="J5" s="15">
        <v>95.503401670000002</v>
      </c>
      <c r="K5" s="15">
        <v>86.510204999999999</v>
      </c>
      <c r="L5" s="15">
        <v>93.255102500000007</v>
      </c>
      <c r="M5" s="15">
        <v>102.697959</v>
      </c>
      <c r="N5" s="15">
        <v>102.697959</v>
      </c>
      <c r="O5" s="15">
        <v>98.875850420000006</v>
      </c>
      <c r="P5" s="15">
        <v>95.953061500000004</v>
      </c>
      <c r="Q5" s="15">
        <v>93.929592249999999</v>
      </c>
      <c r="R5" s="15">
        <v>95.447194190000005</v>
      </c>
      <c r="S5" s="15">
        <v>98.651020500000001</v>
      </c>
      <c r="T5" s="15">
        <v>92.130952919999999</v>
      </c>
      <c r="U5" s="15">
        <v>95.503401670000002</v>
      </c>
      <c r="V5" s="15">
        <v>100</v>
      </c>
      <c r="W5" s="15">
        <v>100</v>
      </c>
      <c r="X5"/>
    </row>
    <row r="6" spans="1:24" x14ac:dyDescent="0.25">
      <c r="A6">
        <v>52</v>
      </c>
      <c r="B6" s="30" t="s">
        <v>731</v>
      </c>
      <c r="C6" s="30" t="s">
        <v>213</v>
      </c>
      <c r="D6" s="30" t="s">
        <v>24</v>
      </c>
      <c r="E6" s="30" t="s">
        <v>25</v>
      </c>
      <c r="F6" s="30" t="s">
        <v>153</v>
      </c>
      <c r="G6" s="30" t="s">
        <v>389</v>
      </c>
      <c r="H6" s="15">
        <v>103.74716530000001</v>
      </c>
      <c r="I6" s="15">
        <v>99.036443210000002</v>
      </c>
      <c r="J6" s="15">
        <v>100</v>
      </c>
      <c r="K6" s="15">
        <v>89.882653750000003</v>
      </c>
      <c r="L6" s="15">
        <v>93.255102500000007</v>
      </c>
      <c r="M6" s="15">
        <v>101.3489795</v>
      </c>
      <c r="N6" s="15">
        <v>101.3489795</v>
      </c>
      <c r="O6" s="15">
        <v>100</v>
      </c>
      <c r="P6" s="15">
        <v>95.953061500000004</v>
      </c>
      <c r="Q6" s="15">
        <v>93.929592249999999</v>
      </c>
      <c r="R6" s="15">
        <v>96.964796129999996</v>
      </c>
      <c r="S6" s="15">
        <v>101.3489795</v>
      </c>
      <c r="T6" s="15">
        <v>94.379252080000001</v>
      </c>
      <c r="U6" s="15">
        <v>100</v>
      </c>
      <c r="V6" s="15">
        <v>99.250566939999999</v>
      </c>
      <c r="W6" s="15">
        <v>100</v>
      </c>
      <c r="X6"/>
    </row>
    <row r="7" spans="1:24" x14ac:dyDescent="0.25">
      <c r="A7">
        <v>53</v>
      </c>
      <c r="B7" s="30" t="s">
        <v>1219</v>
      </c>
      <c r="C7" s="30" t="s">
        <v>213</v>
      </c>
      <c r="D7" s="30" t="s">
        <v>23</v>
      </c>
      <c r="E7" s="30" t="s">
        <v>25</v>
      </c>
      <c r="F7" s="30" t="s">
        <v>153</v>
      </c>
      <c r="G7" s="30" t="s">
        <v>389</v>
      </c>
      <c r="H7" s="15">
        <v>102.24829920000001</v>
      </c>
      <c r="I7" s="15">
        <v>99.036443210000002</v>
      </c>
      <c r="J7" s="15">
        <v>97.751700830000004</v>
      </c>
      <c r="K7" s="15">
        <v>89.882653750000003</v>
      </c>
      <c r="L7" s="15">
        <v>93.255102500000007</v>
      </c>
      <c r="M7" s="15">
        <v>102.697959</v>
      </c>
      <c r="N7" s="15">
        <v>102.697959</v>
      </c>
      <c r="O7" s="15">
        <v>101.1241496</v>
      </c>
      <c r="P7" s="15">
        <v>97.302041000000003</v>
      </c>
      <c r="Q7" s="15">
        <v>93.929592249999999</v>
      </c>
      <c r="R7" s="15">
        <v>97.133418559999996</v>
      </c>
      <c r="S7" s="15">
        <v>100</v>
      </c>
      <c r="T7" s="15">
        <v>94.379252080000001</v>
      </c>
      <c r="U7" s="15">
        <v>97.751700830000004</v>
      </c>
      <c r="V7" s="15">
        <v>100.7494331</v>
      </c>
      <c r="W7" s="15">
        <v>101.3489795</v>
      </c>
      <c r="X7"/>
    </row>
    <row r="8" spans="1:24" x14ac:dyDescent="0.25">
      <c r="A8">
        <v>54</v>
      </c>
      <c r="B8" s="30" t="s">
        <v>205</v>
      </c>
      <c r="C8" s="30" t="s">
        <v>214</v>
      </c>
      <c r="D8" s="30" t="s">
        <v>28</v>
      </c>
      <c r="E8" s="30" t="s">
        <v>25</v>
      </c>
      <c r="F8" s="30" t="s">
        <v>153</v>
      </c>
      <c r="G8" s="30" t="s">
        <v>390</v>
      </c>
      <c r="H8" s="15">
        <v>94.004535559999994</v>
      </c>
      <c r="I8" s="15">
        <v>95.182216069999996</v>
      </c>
      <c r="J8" s="15">
        <v>102.24829920000001</v>
      </c>
      <c r="K8" s="15">
        <v>103.3724488</v>
      </c>
      <c r="L8" s="15">
        <v>100</v>
      </c>
      <c r="M8" s="15">
        <v>97.302041000000003</v>
      </c>
      <c r="N8" s="15">
        <v>110.791836</v>
      </c>
      <c r="O8" s="15">
        <v>94.379252080000001</v>
      </c>
      <c r="P8" s="15">
        <v>100</v>
      </c>
      <c r="Q8" s="15">
        <v>110.11734629999999</v>
      </c>
      <c r="R8" s="15">
        <v>100.6744898</v>
      </c>
      <c r="S8" s="15">
        <v>95.278571749999998</v>
      </c>
      <c r="T8" s="15">
        <v>98.875850420000006</v>
      </c>
      <c r="U8" s="15">
        <v>102.24829920000001</v>
      </c>
      <c r="V8" s="15">
        <v>106.74489749999999</v>
      </c>
      <c r="W8" s="15">
        <v>94.604082000000005</v>
      </c>
      <c r="X8"/>
    </row>
    <row r="9" spans="1:24" x14ac:dyDescent="0.25">
      <c r="A9">
        <v>55</v>
      </c>
      <c r="B9" s="30" t="s">
        <v>215</v>
      </c>
      <c r="C9" s="30" t="s">
        <v>214</v>
      </c>
      <c r="D9" s="30" t="s">
        <v>23</v>
      </c>
      <c r="E9" s="30" t="s">
        <v>25</v>
      </c>
      <c r="F9" s="30" t="s">
        <v>153</v>
      </c>
      <c r="G9" s="30" t="s">
        <v>390</v>
      </c>
      <c r="H9" s="15">
        <v>96.252834719999996</v>
      </c>
      <c r="I9" s="15">
        <v>98.072886429999997</v>
      </c>
      <c r="J9" s="15">
        <v>104.4965983</v>
      </c>
      <c r="K9" s="15">
        <v>105.05867309999999</v>
      </c>
      <c r="L9" s="15">
        <v>100</v>
      </c>
      <c r="M9" s="15">
        <v>98.651020500000001</v>
      </c>
      <c r="N9" s="15">
        <v>112.1408155</v>
      </c>
      <c r="O9" s="15">
        <v>97.751700830000004</v>
      </c>
      <c r="P9" s="15">
        <v>101.3489795</v>
      </c>
      <c r="Q9" s="15">
        <v>110.11734629999999</v>
      </c>
      <c r="R9" s="15">
        <v>103.0352039</v>
      </c>
      <c r="S9" s="15">
        <v>97.302041000000003</v>
      </c>
      <c r="T9" s="15">
        <v>101.1241496</v>
      </c>
      <c r="U9" s="15">
        <v>104.4965983</v>
      </c>
      <c r="V9" s="15">
        <v>108.24376359999999</v>
      </c>
      <c r="W9" s="15">
        <v>97.302041000000003</v>
      </c>
      <c r="X9"/>
    </row>
    <row r="10" spans="1:24" x14ac:dyDescent="0.25">
      <c r="A10">
        <v>56</v>
      </c>
      <c r="B10" s="30" t="s">
        <v>579</v>
      </c>
      <c r="C10" s="30" t="s">
        <v>214</v>
      </c>
      <c r="D10" s="30" t="s">
        <v>24</v>
      </c>
      <c r="E10" s="30" t="s">
        <v>25</v>
      </c>
      <c r="F10" s="30" t="s">
        <v>153</v>
      </c>
      <c r="G10" s="30" t="s">
        <v>390</v>
      </c>
      <c r="H10" s="15">
        <v>97.751700830000004</v>
      </c>
      <c r="I10" s="15">
        <v>96.145772859999994</v>
      </c>
      <c r="J10" s="15">
        <v>104.4965983</v>
      </c>
      <c r="K10" s="15">
        <v>101.6862244</v>
      </c>
      <c r="L10" s="15">
        <v>100</v>
      </c>
      <c r="M10" s="15">
        <v>100</v>
      </c>
      <c r="N10" s="15">
        <v>112.1408155</v>
      </c>
      <c r="O10" s="15">
        <v>98.875850420000006</v>
      </c>
      <c r="P10" s="15">
        <v>101.3489795</v>
      </c>
      <c r="Q10" s="15">
        <v>110.11734629999999</v>
      </c>
      <c r="R10" s="15">
        <v>103.0352039</v>
      </c>
      <c r="S10" s="15">
        <v>98.651020500000001</v>
      </c>
      <c r="T10" s="15">
        <v>98.875850420000006</v>
      </c>
      <c r="U10" s="15">
        <v>104.4965983</v>
      </c>
      <c r="V10" s="15">
        <v>108.24376359999999</v>
      </c>
      <c r="W10" s="15">
        <v>98.651020500000001</v>
      </c>
      <c r="X10"/>
    </row>
    <row r="11" spans="1:24" x14ac:dyDescent="0.25">
      <c r="A11">
        <v>57</v>
      </c>
      <c r="B11" s="30" t="s">
        <v>629</v>
      </c>
      <c r="C11" s="30" t="s">
        <v>214</v>
      </c>
      <c r="D11" s="30" t="s">
        <v>28</v>
      </c>
      <c r="E11" s="30" t="s">
        <v>25</v>
      </c>
      <c r="F11" s="30" t="s">
        <v>153</v>
      </c>
      <c r="G11" s="30" t="s">
        <v>390</v>
      </c>
      <c r="H11" s="15">
        <v>94.753968610000001</v>
      </c>
      <c r="I11" s="15">
        <v>100.96355680000001</v>
      </c>
      <c r="J11" s="15">
        <v>102.24829920000001</v>
      </c>
      <c r="K11" s="15">
        <v>108.43112189999999</v>
      </c>
      <c r="L11" s="15">
        <v>100</v>
      </c>
      <c r="M11" s="15">
        <v>95.953061500000004</v>
      </c>
      <c r="N11" s="15">
        <v>113.489795</v>
      </c>
      <c r="O11" s="15">
        <v>96.627551249999996</v>
      </c>
      <c r="P11" s="15">
        <v>102.697959</v>
      </c>
      <c r="Q11" s="15">
        <v>110.11734629999999</v>
      </c>
      <c r="R11" s="15">
        <v>103.2038263</v>
      </c>
      <c r="S11" s="15">
        <v>95.953061500000004</v>
      </c>
      <c r="T11" s="15">
        <v>103.9345235</v>
      </c>
      <c r="U11" s="15">
        <v>102.24829920000001</v>
      </c>
      <c r="V11" s="15">
        <v>109.74262969999999</v>
      </c>
      <c r="W11" s="15">
        <v>95.278571749999998</v>
      </c>
      <c r="X11"/>
    </row>
    <row r="12" spans="1:24" x14ac:dyDescent="0.25">
      <c r="A12">
        <v>58</v>
      </c>
      <c r="B12" s="30" t="s">
        <v>814</v>
      </c>
      <c r="C12" s="30" t="s">
        <v>214</v>
      </c>
      <c r="D12" s="30" t="s">
        <v>23</v>
      </c>
      <c r="E12" s="30" t="s">
        <v>25</v>
      </c>
      <c r="F12" s="30" t="s">
        <v>153</v>
      </c>
      <c r="G12" s="30" t="s">
        <v>390</v>
      </c>
      <c r="H12" s="15">
        <v>98.501133890000006</v>
      </c>
      <c r="I12" s="15">
        <v>98.072886429999997</v>
      </c>
      <c r="J12" s="15">
        <v>106.74489749999999</v>
      </c>
      <c r="K12" s="15">
        <v>105.05867309999999</v>
      </c>
      <c r="L12" s="15">
        <v>100</v>
      </c>
      <c r="M12" s="15">
        <v>100</v>
      </c>
      <c r="N12" s="15">
        <v>114.8387745</v>
      </c>
      <c r="O12" s="15">
        <v>100</v>
      </c>
      <c r="P12" s="15">
        <v>104.0469385</v>
      </c>
      <c r="Q12" s="15">
        <v>110.11734629999999</v>
      </c>
      <c r="R12" s="15">
        <v>104.8900507</v>
      </c>
      <c r="S12" s="15">
        <v>99.325510249999994</v>
      </c>
      <c r="T12" s="15">
        <v>101.1241496</v>
      </c>
      <c r="U12" s="15">
        <v>106.74489749999999</v>
      </c>
      <c r="V12" s="15">
        <v>111.2414958</v>
      </c>
      <c r="W12" s="15">
        <v>99.325510249999994</v>
      </c>
      <c r="X12"/>
    </row>
    <row r="13" spans="1:24" x14ac:dyDescent="0.25">
      <c r="A13">
        <v>59</v>
      </c>
      <c r="B13" s="30" t="s">
        <v>1219</v>
      </c>
      <c r="C13" s="30" t="s">
        <v>214</v>
      </c>
      <c r="D13" s="30" t="s">
        <v>24</v>
      </c>
      <c r="E13" s="30" t="s">
        <v>25</v>
      </c>
      <c r="F13" s="30" t="s">
        <v>153</v>
      </c>
      <c r="G13" s="30" t="s">
        <v>390</v>
      </c>
      <c r="H13" s="15">
        <v>97.002267779999997</v>
      </c>
      <c r="I13" s="15">
        <v>101.9271136</v>
      </c>
      <c r="J13" s="15">
        <v>104.4965983</v>
      </c>
      <c r="K13" s="15">
        <v>108.43112189999999</v>
      </c>
      <c r="L13" s="15">
        <v>100</v>
      </c>
      <c r="M13" s="15">
        <v>98.651020500000001</v>
      </c>
      <c r="N13" s="15">
        <v>116.187754</v>
      </c>
      <c r="O13" s="15">
        <v>98.875850420000006</v>
      </c>
      <c r="P13" s="15">
        <v>102.697959</v>
      </c>
      <c r="Q13" s="15">
        <v>110.11734629999999</v>
      </c>
      <c r="R13" s="15">
        <v>105.05867309999999</v>
      </c>
      <c r="S13" s="15">
        <v>97.976530749999995</v>
      </c>
      <c r="T13" s="15">
        <v>104.4965983</v>
      </c>
      <c r="U13" s="15">
        <v>104.4965983</v>
      </c>
      <c r="V13" s="15">
        <v>111.2414958</v>
      </c>
      <c r="W13" s="15">
        <v>97.976530749999995</v>
      </c>
      <c r="X13"/>
    </row>
    <row r="14" spans="1:24" x14ac:dyDescent="0.25">
      <c r="A14">
        <v>66</v>
      </c>
      <c r="B14" s="30" t="s">
        <v>205</v>
      </c>
      <c r="C14" s="30" t="s">
        <v>217</v>
      </c>
      <c r="D14" s="30" t="s">
        <v>28</v>
      </c>
      <c r="E14" s="30" t="s">
        <v>25</v>
      </c>
      <c r="F14" s="30" t="s">
        <v>153</v>
      </c>
      <c r="G14" s="30" t="s">
        <v>392</v>
      </c>
      <c r="H14" s="15">
        <v>100.7494331</v>
      </c>
      <c r="I14" s="15">
        <v>103.8542271</v>
      </c>
      <c r="J14" s="15">
        <v>95.503401670000002</v>
      </c>
      <c r="K14" s="15">
        <v>98.313775629999995</v>
      </c>
      <c r="L14" s="15">
        <v>93.255102500000007</v>
      </c>
      <c r="M14" s="15">
        <v>104.0469385</v>
      </c>
      <c r="N14" s="15">
        <v>95.953061500000004</v>
      </c>
      <c r="O14" s="15">
        <v>94.379252080000001</v>
      </c>
      <c r="P14" s="15">
        <v>91.906122999999994</v>
      </c>
      <c r="Q14" s="15">
        <v>95.278571749999998</v>
      </c>
      <c r="R14" s="15">
        <v>96.290306380000004</v>
      </c>
      <c r="S14" s="15">
        <v>98.651020500000001</v>
      </c>
      <c r="T14" s="15">
        <v>100</v>
      </c>
      <c r="U14" s="15">
        <v>95.503401670000002</v>
      </c>
      <c r="V14" s="15">
        <v>94.004535559999994</v>
      </c>
      <c r="W14" s="15">
        <v>97.976530749999995</v>
      </c>
      <c r="X14"/>
    </row>
    <row r="15" spans="1:24" x14ac:dyDescent="0.25">
      <c r="A15">
        <v>67</v>
      </c>
      <c r="B15" s="30" t="s">
        <v>215</v>
      </c>
      <c r="C15" s="30" t="s">
        <v>217</v>
      </c>
      <c r="D15" s="30" t="s">
        <v>23</v>
      </c>
      <c r="E15" s="30" t="s">
        <v>25</v>
      </c>
      <c r="F15" s="30" t="s">
        <v>153</v>
      </c>
      <c r="G15" s="30" t="s">
        <v>392</v>
      </c>
      <c r="H15" s="15">
        <v>98.501133890000006</v>
      </c>
      <c r="I15" s="15">
        <v>102.8906704</v>
      </c>
      <c r="J15" s="15">
        <v>88.758504169999995</v>
      </c>
      <c r="K15" s="15">
        <v>96.627551249999996</v>
      </c>
      <c r="L15" s="15">
        <v>93.255102500000007</v>
      </c>
      <c r="M15" s="15">
        <v>100</v>
      </c>
      <c r="N15" s="15">
        <v>91.906122999999994</v>
      </c>
      <c r="O15" s="15">
        <v>91.006803329999997</v>
      </c>
      <c r="P15" s="15">
        <v>87.859184499999998</v>
      </c>
      <c r="Q15" s="15">
        <v>95.278571749999998</v>
      </c>
      <c r="R15" s="15">
        <v>92.91785763</v>
      </c>
      <c r="S15" s="15">
        <v>96.627551249999996</v>
      </c>
      <c r="T15" s="15">
        <v>98.875850420000006</v>
      </c>
      <c r="U15" s="15">
        <v>88.758504169999995</v>
      </c>
      <c r="V15" s="15">
        <v>89.507937220000002</v>
      </c>
      <c r="W15" s="15">
        <v>93.929592249999999</v>
      </c>
      <c r="X15"/>
    </row>
    <row r="16" spans="1:24" x14ac:dyDescent="0.25">
      <c r="A16">
        <v>68</v>
      </c>
      <c r="B16" s="30" t="s">
        <v>626</v>
      </c>
      <c r="C16" s="30" t="s">
        <v>217</v>
      </c>
      <c r="D16" s="30" t="s">
        <v>24</v>
      </c>
      <c r="E16" s="30" t="s">
        <v>25</v>
      </c>
      <c r="F16" s="30" t="s">
        <v>153</v>
      </c>
      <c r="G16" s="30" t="s">
        <v>392</v>
      </c>
      <c r="H16" s="15">
        <v>105.24603140000001</v>
      </c>
      <c r="I16" s="15">
        <v>103.8542271</v>
      </c>
      <c r="J16" s="15">
        <v>97.751700830000004</v>
      </c>
      <c r="K16" s="15">
        <v>94.941326880000005</v>
      </c>
      <c r="L16" s="15">
        <v>93.255102500000007</v>
      </c>
      <c r="M16" s="15">
        <v>106.74489749999999</v>
      </c>
      <c r="N16" s="15">
        <v>97.302041000000003</v>
      </c>
      <c r="O16" s="15">
        <v>100</v>
      </c>
      <c r="P16" s="15">
        <v>93.255102500000007</v>
      </c>
      <c r="Q16" s="15">
        <v>95.278571749999998</v>
      </c>
      <c r="R16" s="15">
        <v>98.651020500000001</v>
      </c>
      <c r="S16" s="15">
        <v>102.697959</v>
      </c>
      <c r="T16" s="15">
        <v>98.875850420000006</v>
      </c>
      <c r="U16" s="15">
        <v>97.751700830000004</v>
      </c>
      <c r="V16" s="15">
        <v>95.503401670000002</v>
      </c>
      <c r="W16" s="15">
        <v>102.697959</v>
      </c>
      <c r="X16"/>
    </row>
    <row r="17" spans="1:24" x14ac:dyDescent="0.25">
      <c r="A17">
        <v>69</v>
      </c>
      <c r="B17" s="30" t="s">
        <v>961</v>
      </c>
      <c r="C17" s="30" t="s">
        <v>217</v>
      </c>
      <c r="D17" s="30" t="s">
        <v>28</v>
      </c>
      <c r="E17" s="30" t="s">
        <v>25</v>
      </c>
      <c r="F17" s="30" t="s">
        <v>153</v>
      </c>
      <c r="G17" s="30" t="s">
        <v>392</v>
      </c>
      <c r="H17" s="15">
        <v>106.74489749999999</v>
      </c>
      <c r="I17" s="15">
        <v>103.8542271</v>
      </c>
      <c r="J17" s="15">
        <v>100</v>
      </c>
      <c r="K17" s="15">
        <v>94.941326880000005</v>
      </c>
      <c r="L17" s="15">
        <v>93.255102500000007</v>
      </c>
      <c r="M17" s="15">
        <v>110.791836</v>
      </c>
      <c r="N17" s="15">
        <v>98.651020500000001</v>
      </c>
      <c r="O17" s="15">
        <v>102.24829920000001</v>
      </c>
      <c r="P17" s="15">
        <v>94.604082000000005</v>
      </c>
      <c r="Q17" s="15">
        <v>95.278571749999998</v>
      </c>
      <c r="R17" s="15">
        <v>100.3372449</v>
      </c>
      <c r="S17" s="15">
        <v>104.0469385</v>
      </c>
      <c r="T17" s="15">
        <v>98.875850420000006</v>
      </c>
      <c r="U17" s="15">
        <v>100</v>
      </c>
      <c r="V17" s="15">
        <v>97.002267779999997</v>
      </c>
      <c r="W17" s="15">
        <v>106.0704078</v>
      </c>
      <c r="X17"/>
    </row>
    <row r="18" spans="1:24" x14ac:dyDescent="0.25">
      <c r="A18">
        <v>70</v>
      </c>
      <c r="B18" s="30" t="s">
        <v>1445</v>
      </c>
      <c r="C18" s="30" t="s">
        <v>217</v>
      </c>
      <c r="D18" s="30" t="s">
        <v>23</v>
      </c>
      <c r="E18" s="30" t="s">
        <v>25</v>
      </c>
      <c r="F18" s="30" t="s">
        <v>153</v>
      </c>
      <c r="G18" s="30" t="s">
        <v>392</v>
      </c>
      <c r="H18" s="15">
        <v>107.4943306</v>
      </c>
      <c r="I18" s="15">
        <v>103.8542271</v>
      </c>
      <c r="J18" s="15">
        <v>100</v>
      </c>
      <c r="K18" s="15">
        <v>94.941326880000005</v>
      </c>
      <c r="L18" s="15">
        <v>93.255102500000007</v>
      </c>
      <c r="M18" s="15">
        <v>108.09387700000001</v>
      </c>
      <c r="N18" s="15">
        <v>100</v>
      </c>
      <c r="O18" s="15">
        <v>102.24829920000001</v>
      </c>
      <c r="P18" s="15">
        <v>95.953061500000004</v>
      </c>
      <c r="Q18" s="15">
        <v>95.278571749999998</v>
      </c>
      <c r="R18" s="15">
        <v>100.50586730000001</v>
      </c>
      <c r="S18" s="15">
        <v>104.7214283</v>
      </c>
      <c r="T18" s="15">
        <v>98.875850420000006</v>
      </c>
      <c r="U18" s="15">
        <v>100</v>
      </c>
      <c r="V18" s="15">
        <v>98.501133890000006</v>
      </c>
      <c r="W18" s="15">
        <v>104.7214283</v>
      </c>
      <c r="X18"/>
    </row>
    <row r="19" spans="1:24" x14ac:dyDescent="0.25">
      <c r="A19">
        <v>72</v>
      </c>
      <c r="B19" s="30" t="s">
        <v>205</v>
      </c>
      <c r="C19" s="30" t="s">
        <v>219</v>
      </c>
      <c r="D19" s="30" t="s">
        <v>24</v>
      </c>
      <c r="E19" s="30" t="s">
        <v>25</v>
      </c>
      <c r="F19" s="30" t="s">
        <v>153</v>
      </c>
      <c r="G19" s="30" t="s">
        <v>393</v>
      </c>
      <c r="H19" s="15">
        <v>90.257370280000004</v>
      </c>
      <c r="I19" s="15">
        <v>94.218659290000005</v>
      </c>
      <c r="J19" s="15">
        <v>91.006803329999997</v>
      </c>
      <c r="K19" s="15">
        <v>98.313775629999995</v>
      </c>
      <c r="L19" s="15">
        <v>96.627551249999996</v>
      </c>
      <c r="M19" s="15">
        <v>93.255102500000007</v>
      </c>
      <c r="N19" s="15">
        <v>102.697959</v>
      </c>
      <c r="O19" s="15">
        <v>93.255102500000007</v>
      </c>
      <c r="P19" s="15">
        <v>91.906122999999994</v>
      </c>
      <c r="Q19" s="15">
        <v>103.3724488</v>
      </c>
      <c r="R19" s="15">
        <v>93.592347380000007</v>
      </c>
      <c r="S19" s="15">
        <v>90.557143499999995</v>
      </c>
      <c r="T19" s="15">
        <v>95.503401670000002</v>
      </c>
      <c r="U19" s="15">
        <v>91.006803329999997</v>
      </c>
      <c r="V19" s="15">
        <v>97.751700830000004</v>
      </c>
      <c r="W19" s="15">
        <v>91.906122999999994</v>
      </c>
      <c r="X19"/>
    </row>
    <row r="20" spans="1:24" x14ac:dyDescent="0.25">
      <c r="A20">
        <v>73</v>
      </c>
      <c r="B20" s="30" t="s">
        <v>365</v>
      </c>
      <c r="C20" s="30" t="s">
        <v>219</v>
      </c>
      <c r="D20" s="30" t="s">
        <v>28</v>
      </c>
      <c r="E20" s="30" t="s">
        <v>25</v>
      </c>
      <c r="F20" s="30" t="s">
        <v>153</v>
      </c>
      <c r="G20" s="30" t="s">
        <v>393</v>
      </c>
      <c r="H20" s="15">
        <v>92.505669440000005</v>
      </c>
      <c r="I20" s="15">
        <v>97.109329639999999</v>
      </c>
      <c r="J20" s="15">
        <v>95.503401670000002</v>
      </c>
      <c r="K20" s="15">
        <v>100</v>
      </c>
      <c r="L20" s="15">
        <v>96.627551249999996</v>
      </c>
      <c r="M20" s="15">
        <v>94.604082000000005</v>
      </c>
      <c r="N20" s="15">
        <v>104.0469385</v>
      </c>
      <c r="O20" s="15">
        <v>96.627551249999996</v>
      </c>
      <c r="P20" s="15">
        <v>93.255102500000007</v>
      </c>
      <c r="Q20" s="15">
        <v>103.3724488</v>
      </c>
      <c r="R20" s="15">
        <v>96.121683939999997</v>
      </c>
      <c r="S20" s="15">
        <v>92.58061275</v>
      </c>
      <c r="T20" s="15">
        <v>97.751700830000004</v>
      </c>
      <c r="U20" s="15">
        <v>95.503401670000002</v>
      </c>
      <c r="V20" s="15">
        <v>99.250566939999999</v>
      </c>
      <c r="W20" s="15">
        <v>94.604082000000005</v>
      </c>
      <c r="X20"/>
    </row>
    <row r="21" spans="1:24" x14ac:dyDescent="0.25">
      <c r="A21">
        <v>74</v>
      </c>
      <c r="B21" s="30" t="s">
        <v>629</v>
      </c>
      <c r="C21" s="30" t="s">
        <v>219</v>
      </c>
      <c r="D21" s="30" t="s">
        <v>23</v>
      </c>
      <c r="E21" s="30" t="s">
        <v>25</v>
      </c>
      <c r="F21" s="30" t="s">
        <v>153</v>
      </c>
      <c r="G21" s="30" t="s">
        <v>393</v>
      </c>
      <c r="H21" s="15">
        <v>91.006803329999997</v>
      </c>
      <c r="I21" s="15">
        <v>98.072886429999997</v>
      </c>
      <c r="J21" s="15">
        <v>91.006803329999997</v>
      </c>
      <c r="K21" s="15">
        <v>101.6862244</v>
      </c>
      <c r="L21" s="15">
        <v>96.627551249999996</v>
      </c>
      <c r="M21" s="15">
        <v>93.255102500000007</v>
      </c>
      <c r="N21" s="15">
        <v>106.74489749999999</v>
      </c>
      <c r="O21" s="15">
        <v>95.503401670000002</v>
      </c>
      <c r="P21" s="15">
        <v>95.953061500000004</v>
      </c>
      <c r="Q21" s="15">
        <v>103.3724488</v>
      </c>
      <c r="R21" s="15">
        <v>96.121683939999997</v>
      </c>
      <c r="S21" s="15">
        <v>91.231633250000002</v>
      </c>
      <c r="T21" s="15">
        <v>98.875850420000006</v>
      </c>
      <c r="U21" s="15">
        <v>91.006803329999997</v>
      </c>
      <c r="V21" s="15">
        <v>102.24829920000001</v>
      </c>
      <c r="W21" s="15">
        <v>93.255102500000007</v>
      </c>
      <c r="X21"/>
    </row>
    <row r="22" spans="1:24" x14ac:dyDescent="0.25">
      <c r="A22">
        <v>75</v>
      </c>
      <c r="B22" s="30" t="s">
        <v>700</v>
      </c>
      <c r="C22" s="30" t="s">
        <v>219</v>
      </c>
      <c r="D22" s="30" t="s">
        <v>24</v>
      </c>
      <c r="E22" s="30" t="s">
        <v>25</v>
      </c>
      <c r="F22" s="30" t="s">
        <v>153</v>
      </c>
      <c r="G22" s="30" t="s">
        <v>393</v>
      </c>
      <c r="H22" s="15">
        <v>94.753968610000001</v>
      </c>
      <c r="I22" s="15">
        <v>97.109329639999999</v>
      </c>
      <c r="J22" s="15">
        <v>97.751700830000004</v>
      </c>
      <c r="K22" s="15">
        <v>100</v>
      </c>
      <c r="L22" s="15">
        <v>96.627551249999996</v>
      </c>
      <c r="M22" s="15">
        <v>95.953061500000004</v>
      </c>
      <c r="N22" s="15">
        <v>106.74489749999999</v>
      </c>
      <c r="O22" s="15">
        <v>97.751700830000004</v>
      </c>
      <c r="P22" s="15">
        <v>95.953061500000004</v>
      </c>
      <c r="Q22" s="15">
        <v>103.3724488</v>
      </c>
      <c r="R22" s="15">
        <v>97.807908310000002</v>
      </c>
      <c r="S22" s="15">
        <v>94.604082000000005</v>
      </c>
      <c r="T22" s="15">
        <v>97.751700830000004</v>
      </c>
      <c r="U22" s="15">
        <v>97.751700830000004</v>
      </c>
      <c r="V22" s="15">
        <v>102.24829920000001</v>
      </c>
      <c r="W22" s="15">
        <v>95.953061500000004</v>
      </c>
      <c r="X22"/>
    </row>
    <row r="23" spans="1:24" x14ac:dyDescent="0.25">
      <c r="A23">
        <v>76</v>
      </c>
      <c r="B23" s="30" t="s">
        <v>205</v>
      </c>
      <c r="C23" s="30" t="s">
        <v>220</v>
      </c>
      <c r="D23" s="30" t="s">
        <v>24</v>
      </c>
      <c r="E23" s="30" t="s">
        <v>25</v>
      </c>
      <c r="F23" s="30" t="s">
        <v>153</v>
      </c>
      <c r="G23" s="30" t="s">
        <v>394</v>
      </c>
      <c r="H23" s="15">
        <v>93.255102500000007</v>
      </c>
      <c r="I23" s="15">
        <v>100.96355680000001</v>
      </c>
      <c r="J23" s="15">
        <v>95.503401670000002</v>
      </c>
      <c r="K23" s="15">
        <v>93.255102500000007</v>
      </c>
      <c r="L23" s="15">
        <v>100</v>
      </c>
      <c r="M23" s="15">
        <v>95.953061500000004</v>
      </c>
      <c r="N23" s="15">
        <v>95.953061500000004</v>
      </c>
      <c r="O23" s="15">
        <v>94.379252080000001</v>
      </c>
      <c r="P23" s="15">
        <v>93.255102500000007</v>
      </c>
      <c r="Q23" s="15">
        <v>96.627551249999996</v>
      </c>
      <c r="R23" s="15">
        <v>93.760969810000006</v>
      </c>
      <c r="S23" s="15">
        <v>94.604082000000005</v>
      </c>
      <c r="T23" s="15">
        <v>98.875850420000006</v>
      </c>
      <c r="U23" s="15">
        <v>95.503401670000002</v>
      </c>
      <c r="V23" s="15">
        <v>94.753968610000001</v>
      </c>
      <c r="W23" s="15">
        <v>93.929592249999999</v>
      </c>
      <c r="X23"/>
    </row>
    <row r="24" spans="1:24" x14ac:dyDescent="0.25">
      <c r="A24">
        <v>77</v>
      </c>
      <c r="B24" s="30" t="s">
        <v>901</v>
      </c>
      <c r="C24" s="30" t="s">
        <v>220</v>
      </c>
      <c r="D24" s="30" t="s">
        <v>28</v>
      </c>
      <c r="E24" s="30" t="s">
        <v>25</v>
      </c>
      <c r="F24" s="30" t="s">
        <v>153</v>
      </c>
      <c r="G24" s="30" t="s">
        <v>394</v>
      </c>
      <c r="H24" s="15">
        <v>95.503401670000002</v>
      </c>
      <c r="I24" s="15">
        <v>103.8542271</v>
      </c>
      <c r="J24" s="15">
        <v>97.751700830000004</v>
      </c>
      <c r="K24" s="15">
        <v>94.941326880000005</v>
      </c>
      <c r="L24" s="15">
        <v>100</v>
      </c>
      <c r="M24" s="15">
        <v>97.302041000000003</v>
      </c>
      <c r="N24" s="15">
        <v>97.302041000000003</v>
      </c>
      <c r="O24" s="15">
        <v>97.751700830000004</v>
      </c>
      <c r="P24" s="15">
        <v>94.604082000000005</v>
      </c>
      <c r="Q24" s="15">
        <v>96.627551249999996</v>
      </c>
      <c r="R24" s="15">
        <v>96.121683939999997</v>
      </c>
      <c r="S24" s="15">
        <v>96.627551249999996</v>
      </c>
      <c r="T24" s="15">
        <v>101.1241496</v>
      </c>
      <c r="U24" s="15">
        <v>97.751700830000004</v>
      </c>
      <c r="V24" s="15">
        <v>96.252834719999996</v>
      </c>
      <c r="W24" s="15">
        <v>96.627551249999996</v>
      </c>
      <c r="X24"/>
    </row>
    <row r="25" spans="1:24" x14ac:dyDescent="0.25">
      <c r="A25">
        <v>112</v>
      </c>
      <c r="B25" s="30" t="s">
        <v>205</v>
      </c>
      <c r="C25" s="30" t="s">
        <v>43</v>
      </c>
      <c r="D25" s="30" t="s">
        <v>24</v>
      </c>
      <c r="E25" s="30" t="s">
        <v>25</v>
      </c>
      <c r="F25" s="30" t="s">
        <v>27</v>
      </c>
      <c r="G25" s="30" t="s">
        <v>400</v>
      </c>
      <c r="H25" s="15">
        <v>93.255102500000007</v>
      </c>
      <c r="I25" s="15">
        <v>92.291545709999994</v>
      </c>
      <c r="J25" s="15">
        <v>97.751700830000004</v>
      </c>
      <c r="K25" s="15">
        <v>89.882653750000003</v>
      </c>
      <c r="L25" s="15">
        <v>93.255102500000007</v>
      </c>
      <c r="M25" s="15">
        <v>95.953061500000004</v>
      </c>
      <c r="N25" s="15">
        <v>97.302041000000003</v>
      </c>
      <c r="O25" s="15">
        <v>94.379252080000001</v>
      </c>
      <c r="P25" s="15">
        <v>93.255102500000007</v>
      </c>
      <c r="Q25" s="15">
        <v>95.278571749999998</v>
      </c>
      <c r="R25" s="15">
        <v>91.231633250000002</v>
      </c>
      <c r="S25" s="15">
        <v>91.906122999999994</v>
      </c>
      <c r="T25" s="15">
        <v>90.44472854</v>
      </c>
      <c r="U25" s="15">
        <v>97.751700830000004</v>
      </c>
      <c r="V25" s="15">
        <v>95.503401670000002</v>
      </c>
      <c r="W25" s="15">
        <v>93.929592249999999</v>
      </c>
      <c r="X25"/>
    </row>
    <row r="26" spans="1:24" x14ac:dyDescent="0.25">
      <c r="A26">
        <v>113</v>
      </c>
      <c r="B26" s="30" t="s">
        <v>668</v>
      </c>
      <c r="C26" s="30" t="s">
        <v>43</v>
      </c>
      <c r="D26" s="30" t="s">
        <v>28</v>
      </c>
      <c r="E26" s="30" t="s">
        <v>25</v>
      </c>
      <c r="F26" s="30" t="s">
        <v>27</v>
      </c>
      <c r="G26" s="30" t="s">
        <v>400</v>
      </c>
      <c r="H26" s="15">
        <v>95.503401670000002</v>
      </c>
      <c r="I26" s="15">
        <v>95.182216069999996</v>
      </c>
      <c r="J26" s="15">
        <v>100</v>
      </c>
      <c r="K26" s="15">
        <v>91.568878130000002</v>
      </c>
      <c r="L26" s="15">
        <v>93.255102500000007</v>
      </c>
      <c r="M26" s="15">
        <v>97.302041000000003</v>
      </c>
      <c r="N26" s="15">
        <v>98.651020500000001</v>
      </c>
      <c r="O26" s="15">
        <v>97.751700830000004</v>
      </c>
      <c r="P26" s="15">
        <v>94.604082000000005</v>
      </c>
      <c r="Q26" s="15">
        <v>95.278571749999998</v>
      </c>
      <c r="R26" s="15">
        <v>93.592347380000007</v>
      </c>
      <c r="S26" s="15">
        <v>93.929592249999999</v>
      </c>
      <c r="T26" s="15">
        <v>92.693027709999996</v>
      </c>
      <c r="U26" s="15">
        <v>100</v>
      </c>
      <c r="V26" s="15">
        <v>97.002267779999997</v>
      </c>
      <c r="W26" s="15">
        <v>96.627551249999996</v>
      </c>
      <c r="X26"/>
    </row>
    <row r="27" spans="1:24" x14ac:dyDescent="0.25">
      <c r="A27">
        <v>114</v>
      </c>
      <c r="B27" s="30" t="s">
        <v>943</v>
      </c>
      <c r="C27" s="30" t="s">
        <v>43</v>
      </c>
      <c r="D27" s="30" t="s">
        <v>23</v>
      </c>
      <c r="E27" s="30" t="s">
        <v>25</v>
      </c>
      <c r="F27" s="30" t="s">
        <v>27</v>
      </c>
      <c r="G27" s="30" t="s">
        <v>400</v>
      </c>
      <c r="H27" s="15">
        <v>97.751700830000004</v>
      </c>
      <c r="I27" s="15">
        <v>93.255102500000007</v>
      </c>
      <c r="J27" s="15">
        <v>100</v>
      </c>
      <c r="K27" s="15">
        <v>88.196429379999998</v>
      </c>
      <c r="L27" s="15">
        <v>93.255102500000007</v>
      </c>
      <c r="M27" s="15">
        <v>100</v>
      </c>
      <c r="N27" s="15">
        <v>97.302041000000003</v>
      </c>
      <c r="O27" s="15">
        <v>100</v>
      </c>
      <c r="P27" s="15">
        <v>93.255102500000007</v>
      </c>
      <c r="Q27" s="15">
        <v>95.278571749999998</v>
      </c>
      <c r="R27" s="15">
        <v>93.760969810000006</v>
      </c>
      <c r="S27" s="15">
        <v>95.953061500000004</v>
      </c>
      <c r="T27" s="15">
        <v>90.44472854</v>
      </c>
      <c r="U27" s="15">
        <v>100</v>
      </c>
      <c r="V27" s="15">
        <v>95.503401670000002</v>
      </c>
      <c r="W27" s="15">
        <v>99.325510249999994</v>
      </c>
      <c r="X27"/>
    </row>
    <row r="28" spans="1:24" x14ac:dyDescent="0.25">
      <c r="A28">
        <v>117</v>
      </c>
      <c r="B28" s="30" t="s">
        <v>205</v>
      </c>
      <c r="C28" s="30" t="s">
        <v>45</v>
      </c>
      <c r="D28" s="30" t="s">
        <v>24</v>
      </c>
      <c r="E28" s="30" t="s">
        <v>25</v>
      </c>
      <c r="F28" s="30" t="s">
        <v>27</v>
      </c>
      <c r="G28" s="30" t="s">
        <v>402</v>
      </c>
      <c r="H28" s="15">
        <v>97.751700830000004</v>
      </c>
      <c r="I28" s="15">
        <v>99.036443210000002</v>
      </c>
      <c r="J28" s="15">
        <v>97.751700830000004</v>
      </c>
      <c r="K28" s="15">
        <v>101.6862244</v>
      </c>
      <c r="L28" s="15">
        <v>100</v>
      </c>
      <c r="M28" s="15">
        <v>95.953061500000004</v>
      </c>
      <c r="N28" s="15">
        <v>97.302041000000003</v>
      </c>
      <c r="O28" s="15">
        <v>94.379252080000001</v>
      </c>
      <c r="P28" s="15">
        <v>93.255102500000007</v>
      </c>
      <c r="Q28" s="15">
        <v>95.278571749999998</v>
      </c>
      <c r="R28" s="15">
        <v>95.278571749999998</v>
      </c>
      <c r="S28" s="15">
        <v>98.651020500000001</v>
      </c>
      <c r="T28" s="15">
        <v>100.5620748</v>
      </c>
      <c r="U28" s="15">
        <v>97.751700830000004</v>
      </c>
      <c r="V28" s="15">
        <v>95.503401670000002</v>
      </c>
      <c r="W28" s="15">
        <v>93.929592249999999</v>
      </c>
      <c r="X28"/>
    </row>
    <row r="29" spans="1:24" x14ac:dyDescent="0.25">
      <c r="A29">
        <v>118</v>
      </c>
      <c r="B29" s="30" t="s">
        <v>588</v>
      </c>
      <c r="C29" s="30" t="s">
        <v>45</v>
      </c>
      <c r="D29" s="30" t="s">
        <v>28</v>
      </c>
      <c r="E29" s="30" t="s">
        <v>25</v>
      </c>
      <c r="F29" s="30" t="s">
        <v>27</v>
      </c>
      <c r="G29" s="30" t="s">
        <v>402</v>
      </c>
      <c r="H29" s="15">
        <v>100</v>
      </c>
      <c r="I29" s="15">
        <v>100.96355680000001</v>
      </c>
      <c r="J29" s="15">
        <v>100</v>
      </c>
      <c r="K29" s="15">
        <v>103.3724488</v>
      </c>
      <c r="L29" s="15">
        <v>100</v>
      </c>
      <c r="M29" s="15">
        <v>97.302041000000003</v>
      </c>
      <c r="N29" s="15">
        <v>98.651020500000001</v>
      </c>
      <c r="O29" s="15">
        <v>97.751700830000004</v>
      </c>
      <c r="P29" s="15">
        <v>94.604082000000005</v>
      </c>
      <c r="Q29" s="15">
        <v>95.278571749999998</v>
      </c>
      <c r="R29" s="15">
        <v>97.470663439999996</v>
      </c>
      <c r="S29" s="15">
        <v>100.6744898</v>
      </c>
      <c r="T29" s="15">
        <v>102.24829920000001</v>
      </c>
      <c r="U29" s="15">
        <v>100</v>
      </c>
      <c r="V29" s="15">
        <v>97.002267779999997</v>
      </c>
      <c r="W29" s="15">
        <v>96.627551249999996</v>
      </c>
      <c r="X29"/>
    </row>
    <row r="30" spans="1:24" x14ac:dyDescent="0.25">
      <c r="A30">
        <v>119</v>
      </c>
      <c r="B30" s="30" t="s">
        <v>1445</v>
      </c>
      <c r="C30" s="30" t="s">
        <v>45</v>
      </c>
      <c r="D30" s="30" t="s">
        <v>23</v>
      </c>
      <c r="E30" s="30" t="s">
        <v>25</v>
      </c>
      <c r="F30" s="30" t="s">
        <v>27</v>
      </c>
      <c r="G30" s="30" t="s">
        <v>402</v>
      </c>
      <c r="H30" s="15">
        <v>102.24829920000001</v>
      </c>
      <c r="I30" s="15">
        <v>99.036443210000002</v>
      </c>
      <c r="J30" s="15">
        <v>100</v>
      </c>
      <c r="K30" s="15">
        <v>100</v>
      </c>
      <c r="L30" s="15">
        <v>100</v>
      </c>
      <c r="M30" s="15">
        <v>100</v>
      </c>
      <c r="N30" s="15">
        <v>97.302041000000003</v>
      </c>
      <c r="O30" s="15">
        <v>100</v>
      </c>
      <c r="P30" s="15">
        <v>93.255102500000007</v>
      </c>
      <c r="Q30" s="15">
        <v>95.278571749999998</v>
      </c>
      <c r="R30" s="15">
        <v>97.639285880000003</v>
      </c>
      <c r="S30" s="15">
        <v>102.697959</v>
      </c>
      <c r="T30" s="15">
        <v>100</v>
      </c>
      <c r="U30" s="15">
        <v>100</v>
      </c>
      <c r="V30" s="15">
        <v>95.503401670000002</v>
      </c>
      <c r="W30" s="15">
        <v>99.325510249999994</v>
      </c>
      <c r="X30"/>
    </row>
    <row r="31" spans="1:24" x14ac:dyDescent="0.25">
      <c r="A31">
        <v>122</v>
      </c>
      <c r="B31" s="30" t="s">
        <v>205</v>
      </c>
      <c r="C31" s="30" t="s">
        <v>47</v>
      </c>
      <c r="D31" s="30" t="s">
        <v>24</v>
      </c>
      <c r="E31" s="30" t="s">
        <v>25</v>
      </c>
      <c r="F31" s="30" t="s">
        <v>27</v>
      </c>
      <c r="G31" s="30" t="s">
        <v>404</v>
      </c>
      <c r="H31" s="15">
        <v>98.501133890000006</v>
      </c>
      <c r="I31" s="15">
        <v>100</v>
      </c>
      <c r="J31" s="15">
        <v>97.751700830000004</v>
      </c>
      <c r="K31" s="15">
        <v>101.6862244</v>
      </c>
      <c r="L31" s="15">
        <v>100</v>
      </c>
      <c r="M31" s="15">
        <v>97.302041000000003</v>
      </c>
      <c r="N31" s="15">
        <v>100</v>
      </c>
      <c r="O31" s="15">
        <v>95.503401670000002</v>
      </c>
      <c r="P31" s="15">
        <v>94.604082000000005</v>
      </c>
      <c r="Q31" s="15">
        <v>110.11734629999999</v>
      </c>
      <c r="R31" s="15">
        <v>100.1686224</v>
      </c>
      <c r="S31" s="15">
        <v>99.325510249999994</v>
      </c>
      <c r="T31" s="15">
        <v>101.1241496</v>
      </c>
      <c r="U31" s="15">
        <v>97.751700830000004</v>
      </c>
      <c r="V31" s="15">
        <v>97.751700830000004</v>
      </c>
      <c r="W31" s="15">
        <v>95.278571749999998</v>
      </c>
      <c r="X31"/>
    </row>
    <row r="32" spans="1:24" x14ac:dyDescent="0.25">
      <c r="A32">
        <v>123</v>
      </c>
      <c r="B32" s="30" t="s">
        <v>892</v>
      </c>
      <c r="C32" s="30" t="s">
        <v>47</v>
      </c>
      <c r="D32" s="30" t="s">
        <v>28</v>
      </c>
      <c r="E32" s="30" t="s">
        <v>25</v>
      </c>
      <c r="F32" s="30" t="s">
        <v>27</v>
      </c>
      <c r="G32" s="30" t="s">
        <v>404</v>
      </c>
      <c r="H32" s="15">
        <v>100.7494331</v>
      </c>
      <c r="I32" s="15">
        <v>102.8906704</v>
      </c>
      <c r="J32" s="15">
        <v>100</v>
      </c>
      <c r="K32" s="15">
        <v>103.3724488</v>
      </c>
      <c r="L32" s="15">
        <v>100</v>
      </c>
      <c r="M32" s="15">
        <v>98.651020500000001</v>
      </c>
      <c r="N32" s="15">
        <v>101.3489795</v>
      </c>
      <c r="O32" s="15">
        <v>98.875850420000006</v>
      </c>
      <c r="P32" s="15">
        <v>95.953061500000004</v>
      </c>
      <c r="Q32" s="15">
        <v>110.11734629999999</v>
      </c>
      <c r="R32" s="15">
        <v>102.52933659999999</v>
      </c>
      <c r="S32" s="15">
        <v>101.3489795</v>
      </c>
      <c r="T32" s="15">
        <v>103.3724488</v>
      </c>
      <c r="U32" s="15">
        <v>100</v>
      </c>
      <c r="V32" s="15">
        <v>99.250566939999999</v>
      </c>
      <c r="W32" s="15">
        <v>97.976530749999995</v>
      </c>
      <c r="X32"/>
    </row>
    <row r="33" spans="1:24" x14ac:dyDescent="0.25">
      <c r="A33">
        <v>132</v>
      </c>
      <c r="B33" s="30" t="s">
        <v>205</v>
      </c>
      <c r="C33" s="30" t="s">
        <v>50</v>
      </c>
      <c r="D33" s="30" t="s">
        <v>28</v>
      </c>
      <c r="E33" s="30" t="s">
        <v>25</v>
      </c>
      <c r="F33" s="30" t="s">
        <v>49</v>
      </c>
      <c r="G33" s="30" t="s">
        <v>406</v>
      </c>
      <c r="H33" s="15">
        <v>98.501133890000006</v>
      </c>
      <c r="I33" s="15">
        <v>98.072886429999997</v>
      </c>
      <c r="J33" s="15">
        <v>97.751700830000004</v>
      </c>
      <c r="K33" s="15">
        <v>110.11734629999999</v>
      </c>
      <c r="L33" s="15">
        <v>100</v>
      </c>
      <c r="M33" s="15">
        <v>112.1408155</v>
      </c>
      <c r="N33" s="15">
        <v>97.302041000000003</v>
      </c>
      <c r="O33" s="15">
        <v>95.503401670000002</v>
      </c>
      <c r="P33" s="15">
        <v>98.651020500000001</v>
      </c>
      <c r="Q33" s="15">
        <v>100</v>
      </c>
      <c r="R33" s="15">
        <v>100.1686224</v>
      </c>
      <c r="S33" s="15">
        <v>99.325510249999994</v>
      </c>
      <c r="T33" s="15">
        <v>102.810374</v>
      </c>
      <c r="U33" s="15">
        <v>97.751700830000004</v>
      </c>
      <c r="V33" s="15">
        <v>98.501133890000006</v>
      </c>
      <c r="W33" s="15">
        <v>102.697959</v>
      </c>
      <c r="X33"/>
    </row>
    <row r="34" spans="1:24" x14ac:dyDescent="0.25">
      <c r="A34">
        <v>133</v>
      </c>
      <c r="B34" s="30" t="s">
        <v>207</v>
      </c>
      <c r="C34" s="30" t="s">
        <v>50</v>
      </c>
      <c r="D34" s="30" t="s">
        <v>28</v>
      </c>
      <c r="E34" s="30" t="s">
        <v>25</v>
      </c>
      <c r="F34" s="30" t="s">
        <v>49</v>
      </c>
      <c r="G34" s="30" t="s">
        <v>406</v>
      </c>
      <c r="H34" s="15">
        <v>100.7494331</v>
      </c>
      <c r="I34" s="15">
        <v>100.96355680000001</v>
      </c>
      <c r="J34" s="15">
        <v>100</v>
      </c>
      <c r="K34" s="15">
        <v>111.8035706</v>
      </c>
      <c r="L34" s="15">
        <v>100</v>
      </c>
      <c r="M34" s="15">
        <v>113.489795</v>
      </c>
      <c r="N34" s="15">
        <v>98.651020500000001</v>
      </c>
      <c r="O34" s="15">
        <v>98.875850420000006</v>
      </c>
      <c r="P34" s="15">
        <v>100</v>
      </c>
      <c r="Q34" s="15">
        <v>100</v>
      </c>
      <c r="R34" s="15">
        <v>102.52933659999999</v>
      </c>
      <c r="S34" s="15">
        <v>101.3489795</v>
      </c>
      <c r="T34" s="15">
        <v>105.05867309999999</v>
      </c>
      <c r="U34" s="15">
        <v>100</v>
      </c>
      <c r="V34" s="15">
        <v>100</v>
      </c>
      <c r="W34" s="15">
        <v>105.39591799999999</v>
      </c>
      <c r="X34"/>
    </row>
    <row r="35" spans="1:24" x14ac:dyDescent="0.25">
      <c r="A35">
        <v>134</v>
      </c>
      <c r="B35" s="30" t="s">
        <v>215</v>
      </c>
      <c r="C35" s="30" t="s">
        <v>50</v>
      </c>
      <c r="D35" s="30" t="s">
        <v>23</v>
      </c>
      <c r="E35" s="30" t="s">
        <v>25</v>
      </c>
      <c r="F35" s="30" t="s">
        <v>49</v>
      </c>
      <c r="G35" s="30" t="s">
        <v>406</v>
      </c>
      <c r="H35" s="15">
        <v>98.501133890000006</v>
      </c>
      <c r="I35" s="15">
        <v>98.072886429999997</v>
      </c>
      <c r="J35" s="15">
        <v>100</v>
      </c>
      <c r="K35" s="15">
        <v>108.43112189999999</v>
      </c>
      <c r="L35" s="15">
        <v>100</v>
      </c>
      <c r="M35" s="15">
        <v>117.5367335</v>
      </c>
      <c r="N35" s="15">
        <v>102.697959</v>
      </c>
      <c r="O35" s="15">
        <v>98.875850420000006</v>
      </c>
      <c r="P35" s="15">
        <v>102.697959</v>
      </c>
      <c r="Q35" s="15">
        <v>100</v>
      </c>
      <c r="R35" s="15">
        <v>102.52933659999999</v>
      </c>
      <c r="S35" s="15">
        <v>99.325510249999994</v>
      </c>
      <c r="T35" s="15">
        <v>102.24829920000001</v>
      </c>
      <c r="U35" s="15">
        <v>100</v>
      </c>
      <c r="V35" s="15">
        <v>103.74716530000001</v>
      </c>
      <c r="W35" s="15">
        <v>107.4193873</v>
      </c>
      <c r="X35"/>
    </row>
    <row r="36" spans="1:24" x14ac:dyDescent="0.25">
      <c r="A36">
        <v>135</v>
      </c>
      <c r="B36" s="30" t="s">
        <v>645</v>
      </c>
      <c r="C36" s="30" t="s">
        <v>50</v>
      </c>
      <c r="D36" s="30" t="s">
        <v>24</v>
      </c>
      <c r="E36" s="30" t="s">
        <v>25</v>
      </c>
      <c r="F36" s="30" t="s">
        <v>49</v>
      </c>
      <c r="G36" s="30" t="s">
        <v>406</v>
      </c>
      <c r="H36" s="15">
        <v>102.9977322</v>
      </c>
      <c r="I36" s="15">
        <v>99.036443210000002</v>
      </c>
      <c r="J36" s="15">
        <v>100</v>
      </c>
      <c r="K36" s="15">
        <v>108.43112189999999</v>
      </c>
      <c r="L36" s="15">
        <v>100</v>
      </c>
      <c r="M36" s="15">
        <v>116.187754</v>
      </c>
      <c r="N36" s="15">
        <v>97.302041000000003</v>
      </c>
      <c r="O36" s="15">
        <v>101.1241496</v>
      </c>
      <c r="P36" s="15">
        <v>98.651020500000001</v>
      </c>
      <c r="Q36" s="15">
        <v>102.0234693</v>
      </c>
      <c r="R36" s="15">
        <v>103.2038263</v>
      </c>
      <c r="S36" s="15">
        <v>103.3724488</v>
      </c>
      <c r="T36" s="15">
        <v>102.810374</v>
      </c>
      <c r="U36" s="15">
        <v>100</v>
      </c>
      <c r="V36" s="15">
        <v>98.501133890000006</v>
      </c>
      <c r="W36" s="15">
        <v>108.09387700000001</v>
      </c>
      <c r="X36"/>
    </row>
    <row r="37" spans="1:24" x14ac:dyDescent="0.25">
      <c r="A37">
        <v>136</v>
      </c>
      <c r="B37" s="30" t="s">
        <v>751</v>
      </c>
      <c r="C37" s="30" t="s">
        <v>50</v>
      </c>
      <c r="D37" s="30" t="s">
        <v>28</v>
      </c>
      <c r="E37" s="30" t="s">
        <v>25</v>
      </c>
      <c r="F37" s="30" t="s">
        <v>49</v>
      </c>
      <c r="G37" s="30" t="s">
        <v>406</v>
      </c>
      <c r="H37" s="15">
        <v>100</v>
      </c>
      <c r="I37" s="15">
        <v>103.8542271</v>
      </c>
      <c r="J37" s="15">
        <v>97.751700830000004</v>
      </c>
      <c r="K37" s="15">
        <v>115.1760194</v>
      </c>
      <c r="L37" s="15">
        <v>100</v>
      </c>
      <c r="M37" s="15">
        <v>110.791836</v>
      </c>
      <c r="N37" s="15">
        <v>101.3489795</v>
      </c>
      <c r="O37" s="15">
        <v>96.627551249999996</v>
      </c>
      <c r="P37" s="15">
        <v>101.3489795</v>
      </c>
      <c r="Q37" s="15">
        <v>100</v>
      </c>
      <c r="R37" s="15">
        <v>102.8665814</v>
      </c>
      <c r="S37" s="15">
        <v>100.6744898</v>
      </c>
      <c r="T37" s="15">
        <v>107.8690471</v>
      </c>
      <c r="U37" s="15">
        <v>97.751700830000004</v>
      </c>
      <c r="V37" s="15">
        <v>102.24829920000001</v>
      </c>
      <c r="W37" s="15">
        <v>102.697959</v>
      </c>
      <c r="X37"/>
    </row>
    <row r="38" spans="1:24" x14ac:dyDescent="0.25">
      <c r="A38">
        <v>137</v>
      </c>
      <c r="B38" s="30" t="s">
        <v>870</v>
      </c>
      <c r="C38" s="30" t="s">
        <v>50</v>
      </c>
      <c r="D38" s="30" t="s">
        <v>23</v>
      </c>
      <c r="E38" s="30" t="s">
        <v>25</v>
      </c>
      <c r="F38" s="30" t="s">
        <v>49</v>
      </c>
      <c r="G38" s="30" t="s">
        <v>406</v>
      </c>
      <c r="H38" s="15">
        <v>102.24829920000001</v>
      </c>
      <c r="I38" s="15">
        <v>100.96355680000001</v>
      </c>
      <c r="J38" s="15">
        <v>102.24829920000001</v>
      </c>
      <c r="K38" s="15">
        <v>111.8035706</v>
      </c>
      <c r="L38" s="15">
        <v>100</v>
      </c>
      <c r="M38" s="15">
        <v>117.5367335</v>
      </c>
      <c r="N38" s="15">
        <v>100</v>
      </c>
      <c r="O38" s="15">
        <v>101.1241496</v>
      </c>
      <c r="P38" s="15">
        <v>101.3489795</v>
      </c>
      <c r="Q38" s="15">
        <v>100</v>
      </c>
      <c r="R38" s="15">
        <v>104.2155609</v>
      </c>
      <c r="S38" s="15">
        <v>102.697959</v>
      </c>
      <c r="T38" s="15">
        <v>105.05867309999999</v>
      </c>
      <c r="U38" s="15">
        <v>102.24829920000001</v>
      </c>
      <c r="V38" s="15">
        <v>101.4988661</v>
      </c>
      <c r="W38" s="15">
        <v>108.7683668</v>
      </c>
      <c r="X38"/>
    </row>
    <row r="39" spans="1:24" x14ac:dyDescent="0.25">
      <c r="A39">
        <v>138</v>
      </c>
      <c r="B39" s="30" t="s">
        <v>943</v>
      </c>
      <c r="C39" s="30" t="s">
        <v>50</v>
      </c>
      <c r="D39" s="30" t="s">
        <v>24</v>
      </c>
      <c r="E39" s="30" t="s">
        <v>25</v>
      </c>
      <c r="F39" s="30" t="s">
        <v>49</v>
      </c>
      <c r="G39" s="30" t="s">
        <v>406</v>
      </c>
      <c r="H39" s="15">
        <v>103.74716530000001</v>
      </c>
      <c r="I39" s="15">
        <v>100.96355680000001</v>
      </c>
      <c r="J39" s="15">
        <v>102.24829920000001</v>
      </c>
      <c r="K39" s="15">
        <v>111.8035706</v>
      </c>
      <c r="L39" s="15">
        <v>100</v>
      </c>
      <c r="M39" s="15">
        <v>116.187754</v>
      </c>
      <c r="N39" s="15">
        <v>100</v>
      </c>
      <c r="O39" s="15">
        <v>101.1241496</v>
      </c>
      <c r="P39" s="15">
        <v>101.3489795</v>
      </c>
      <c r="Q39" s="15">
        <v>100</v>
      </c>
      <c r="R39" s="15">
        <v>104.3841834</v>
      </c>
      <c r="S39" s="15">
        <v>104.0469385</v>
      </c>
      <c r="T39" s="15">
        <v>105.05867309999999</v>
      </c>
      <c r="U39" s="15">
        <v>102.24829920000001</v>
      </c>
      <c r="V39" s="15">
        <v>101.4988661</v>
      </c>
      <c r="W39" s="15">
        <v>108.09387700000001</v>
      </c>
      <c r="X39"/>
    </row>
    <row r="40" spans="1:24" x14ac:dyDescent="0.25">
      <c r="A40">
        <v>139</v>
      </c>
      <c r="B40" s="30" t="s">
        <v>1219</v>
      </c>
      <c r="C40" s="30" t="s">
        <v>50</v>
      </c>
      <c r="D40" s="30" t="s">
        <v>28</v>
      </c>
      <c r="E40" s="30" t="s">
        <v>25</v>
      </c>
      <c r="F40" s="30" t="s">
        <v>49</v>
      </c>
      <c r="G40" s="30" t="s">
        <v>406</v>
      </c>
      <c r="H40" s="15">
        <v>101.4988661</v>
      </c>
      <c r="I40" s="15">
        <v>103.8542271</v>
      </c>
      <c r="J40" s="15">
        <v>100</v>
      </c>
      <c r="K40" s="15">
        <v>116.8622438</v>
      </c>
      <c r="L40" s="15">
        <v>100</v>
      </c>
      <c r="M40" s="15">
        <v>113.489795</v>
      </c>
      <c r="N40" s="15">
        <v>101.3489795</v>
      </c>
      <c r="O40" s="15">
        <v>100</v>
      </c>
      <c r="P40" s="15">
        <v>102.697959</v>
      </c>
      <c r="Q40" s="15">
        <v>100</v>
      </c>
      <c r="R40" s="15">
        <v>104.5528058</v>
      </c>
      <c r="S40" s="15">
        <v>102.0234693</v>
      </c>
      <c r="T40" s="15">
        <v>108.43112189999999</v>
      </c>
      <c r="U40" s="15">
        <v>100</v>
      </c>
      <c r="V40" s="15">
        <v>102.9977322</v>
      </c>
      <c r="W40" s="15">
        <v>106.0704078</v>
      </c>
      <c r="X40"/>
    </row>
    <row r="41" spans="1:24" x14ac:dyDescent="0.25">
      <c r="A41">
        <v>146</v>
      </c>
      <c r="B41" s="30" t="s">
        <v>205</v>
      </c>
      <c r="C41" s="30" t="s">
        <v>51</v>
      </c>
      <c r="D41" s="30" t="s">
        <v>23</v>
      </c>
      <c r="E41" s="30" t="s">
        <v>25</v>
      </c>
      <c r="F41" s="30" t="s">
        <v>49</v>
      </c>
      <c r="G41" s="30" t="s">
        <v>408</v>
      </c>
      <c r="H41" s="15">
        <v>96.252834719999996</v>
      </c>
      <c r="I41" s="15">
        <v>96.145772859999994</v>
      </c>
      <c r="J41" s="15">
        <v>93.255102500000007</v>
      </c>
      <c r="K41" s="15">
        <v>96.627551249999996</v>
      </c>
      <c r="L41" s="15">
        <v>93.255102500000007</v>
      </c>
      <c r="M41" s="15">
        <v>97.302041000000003</v>
      </c>
      <c r="N41" s="15">
        <v>94.604082000000005</v>
      </c>
      <c r="O41" s="15">
        <v>95.503401670000002</v>
      </c>
      <c r="P41" s="15">
        <v>98.651020500000001</v>
      </c>
      <c r="Q41" s="15">
        <v>96.627551249999996</v>
      </c>
      <c r="R41" s="15">
        <v>93.929592249999999</v>
      </c>
      <c r="S41" s="15">
        <v>94.604082000000005</v>
      </c>
      <c r="T41" s="15">
        <v>94.941326880000005</v>
      </c>
      <c r="U41" s="15">
        <v>93.255102500000007</v>
      </c>
      <c r="V41" s="15">
        <v>97.002267779999997</v>
      </c>
      <c r="W41" s="15">
        <v>95.278571749999998</v>
      </c>
      <c r="X41"/>
    </row>
    <row r="42" spans="1:24" x14ac:dyDescent="0.25">
      <c r="A42">
        <v>147</v>
      </c>
      <c r="B42" s="30" t="s">
        <v>205</v>
      </c>
      <c r="C42" s="30" t="s">
        <v>52</v>
      </c>
      <c r="D42" s="30" t="s">
        <v>23</v>
      </c>
      <c r="E42" s="30" t="s">
        <v>25</v>
      </c>
      <c r="F42" s="30" t="s">
        <v>49</v>
      </c>
      <c r="G42" s="30" t="s">
        <v>409</v>
      </c>
      <c r="H42" s="15">
        <v>97.002267779999997</v>
      </c>
      <c r="I42" s="15">
        <v>97.109329639999999</v>
      </c>
      <c r="J42" s="15">
        <v>95.503401670000002</v>
      </c>
      <c r="K42" s="15">
        <v>98.313775629999995</v>
      </c>
      <c r="L42" s="15">
        <v>93.255102500000007</v>
      </c>
      <c r="M42" s="15">
        <v>104.0469385</v>
      </c>
      <c r="N42" s="15">
        <v>95.953061500000004</v>
      </c>
      <c r="O42" s="15">
        <v>96.627551249999996</v>
      </c>
      <c r="P42" s="15">
        <v>100</v>
      </c>
      <c r="Q42" s="15">
        <v>96.627551249999996</v>
      </c>
      <c r="R42" s="15">
        <v>95.953061500000004</v>
      </c>
      <c r="S42" s="15">
        <v>95.278571749999998</v>
      </c>
      <c r="T42" s="15">
        <v>96.065476459999999</v>
      </c>
      <c r="U42" s="15">
        <v>95.503401670000002</v>
      </c>
      <c r="V42" s="15">
        <v>98.501133890000006</v>
      </c>
      <c r="W42" s="15">
        <v>99.325510249999994</v>
      </c>
      <c r="X42"/>
    </row>
    <row r="43" spans="1:24" x14ac:dyDescent="0.25">
      <c r="A43">
        <v>148</v>
      </c>
      <c r="B43" s="30" t="s">
        <v>954</v>
      </c>
      <c r="C43" s="30" t="s">
        <v>52</v>
      </c>
      <c r="D43" s="30" t="s">
        <v>24</v>
      </c>
      <c r="E43" s="30" t="s">
        <v>25</v>
      </c>
      <c r="F43" s="30" t="s">
        <v>49</v>
      </c>
      <c r="G43" s="30" t="s">
        <v>409</v>
      </c>
      <c r="H43" s="15">
        <v>99.250566939999999</v>
      </c>
      <c r="I43" s="15">
        <v>100</v>
      </c>
      <c r="J43" s="15">
        <v>97.751700830000004</v>
      </c>
      <c r="K43" s="15">
        <v>100</v>
      </c>
      <c r="L43" s="15">
        <v>93.255102500000007</v>
      </c>
      <c r="M43" s="15">
        <v>105.39591799999999</v>
      </c>
      <c r="N43" s="15">
        <v>97.302041000000003</v>
      </c>
      <c r="O43" s="15">
        <v>100</v>
      </c>
      <c r="P43" s="15">
        <v>101.3489795</v>
      </c>
      <c r="Q43" s="15">
        <v>96.627551249999996</v>
      </c>
      <c r="R43" s="15">
        <v>98.313775629999995</v>
      </c>
      <c r="S43" s="15">
        <v>97.302041000000003</v>
      </c>
      <c r="T43" s="15">
        <v>98.313775629999995</v>
      </c>
      <c r="U43" s="15">
        <v>97.751700830000004</v>
      </c>
      <c r="V43" s="15">
        <v>100</v>
      </c>
      <c r="W43" s="15">
        <v>102.0234693</v>
      </c>
      <c r="X43"/>
    </row>
    <row r="44" spans="1:24" x14ac:dyDescent="0.25">
      <c r="A44">
        <v>156</v>
      </c>
      <c r="B44" s="30" t="s">
        <v>205</v>
      </c>
      <c r="C44" s="30" t="s">
        <v>613</v>
      </c>
      <c r="D44" s="30" t="s">
        <v>23</v>
      </c>
      <c r="E44" s="30" t="s">
        <v>25</v>
      </c>
      <c r="F44" s="30" t="s">
        <v>49</v>
      </c>
      <c r="G44" s="30" t="s">
        <v>620</v>
      </c>
      <c r="H44" s="15">
        <v>95.503401670000002</v>
      </c>
      <c r="I44" s="15">
        <v>96.145772859999994</v>
      </c>
      <c r="J44" s="15">
        <v>93.255102500000007</v>
      </c>
      <c r="K44" s="15">
        <v>96.627551249999996</v>
      </c>
      <c r="L44" s="15">
        <v>93.255102500000007</v>
      </c>
      <c r="M44" s="15">
        <v>101.3489795</v>
      </c>
      <c r="N44" s="15">
        <v>94.604082000000005</v>
      </c>
      <c r="O44" s="15">
        <v>95.503401670000002</v>
      </c>
      <c r="P44" s="15">
        <v>98.651020500000001</v>
      </c>
      <c r="Q44" s="15">
        <v>96.627551249999996</v>
      </c>
      <c r="R44" s="15">
        <v>94.266837129999999</v>
      </c>
      <c r="S44" s="15">
        <v>93.929592249999999</v>
      </c>
      <c r="T44" s="15">
        <v>94.941326880000005</v>
      </c>
      <c r="U44" s="15">
        <v>93.255102500000007</v>
      </c>
      <c r="V44" s="15">
        <v>97.002267779999997</v>
      </c>
      <c r="W44" s="15">
        <v>97.302041000000003</v>
      </c>
      <c r="X44"/>
    </row>
    <row r="45" spans="1:24" x14ac:dyDescent="0.25">
      <c r="A45">
        <v>167</v>
      </c>
      <c r="B45" s="30" t="s">
        <v>205</v>
      </c>
      <c r="C45" s="30" t="s">
        <v>32</v>
      </c>
      <c r="D45" s="30" t="s">
        <v>28</v>
      </c>
      <c r="E45" s="30" t="s">
        <v>25</v>
      </c>
      <c r="F45" s="30" t="s">
        <v>20</v>
      </c>
      <c r="G45" s="30" t="s">
        <v>413</v>
      </c>
      <c r="H45" s="15">
        <v>99.250566939999999</v>
      </c>
      <c r="I45" s="15">
        <v>100</v>
      </c>
      <c r="J45" s="15">
        <v>97.751700830000004</v>
      </c>
      <c r="K45" s="15">
        <v>101.6862244</v>
      </c>
      <c r="L45" s="15">
        <v>100</v>
      </c>
      <c r="M45" s="15">
        <v>98.651020500000001</v>
      </c>
      <c r="N45" s="15">
        <v>95.953061500000004</v>
      </c>
      <c r="O45" s="15">
        <v>95.503401670000002</v>
      </c>
      <c r="P45" s="15">
        <v>94.604082000000005</v>
      </c>
      <c r="Q45" s="15">
        <v>100</v>
      </c>
      <c r="R45" s="15">
        <v>97.470663439999996</v>
      </c>
      <c r="S45" s="15">
        <v>100</v>
      </c>
      <c r="T45" s="15">
        <v>101.1241496</v>
      </c>
      <c r="U45" s="15">
        <v>97.751700830000004</v>
      </c>
      <c r="V45" s="15">
        <v>95.503401670000002</v>
      </c>
      <c r="W45" s="15">
        <v>95.953061500000004</v>
      </c>
      <c r="X45"/>
    </row>
    <row r="46" spans="1:24" x14ac:dyDescent="0.25">
      <c r="A46">
        <v>168</v>
      </c>
      <c r="B46" s="30" t="s">
        <v>215</v>
      </c>
      <c r="C46" s="30" t="s">
        <v>32</v>
      </c>
      <c r="D46" s="30" t="s">
        <v>23</v>
      </c>
      <c r="E46" s="30" t="s">
        <v>25</v>
      </c>
      <c r="F46" s="30" t="s">
        <v>20</v>
      </c>
      <c r="G46" s="30" t="s">
        <v>413</v>
      </c>
      <c r="H46" s="15">
        <v>101.4988661</v>
      </c>
      <c r="I46" s="15">
        <v>102.8906704</v>
      </c>
      <c r="J46" s="15">
        <v>100</v>
      </c>
      <c r="K46" s="15">
        <v>103.3724488</v>
      </c>
      <c r="L46" s="15">
        <v>100</v>
      </c>
      <c r="M46" s="15">
        <v>100</v>
      </c>
      <c r="N46" s="15">
        <v>97.302041000000003</v>
      </c>
      <c r="O46" s="15">
        <v>98.875850420000006</v>
      </c>
      <c r="P46" s="15">
        <v>95.953061500000004</v>
      </c>
      <c r="Q46" s="15">
        <v>100</v>
      </c>
      <c r="R46" s="15">
        <v>99.831377599999996</v>
      </c>
      <c r="S46" s="15">
        <v>102.0234693</v>
      </c>
      <c r="T46" s="15">
        <v>103.3724488</v>
      </c>
      <c r="U46" s="15">
        <v>100</v>
      </c>
      <c r="V46" s="15">
        <v>97.002267779999997</v>
      </c>
      <c r="W46" s="15">
        <v>98.651020500000001</v>
      </c>
      <c r="X46"/>
    </row>
    <row r="47" spans="1:24" x14ac:dyDescent="0.25">
      <c r="A47">
        <v>169</v>
      </c>
      <c r="B47" s="30" t="s">
        <v>207</v>
      </c>
      <c r="C47" s="30" t="s">
        <v>32</v>
      </c>
      <c r="D47" s="30" t="s">
        <v>24</v>
      </c>
      <c r="E47" s="30" t="s">
        <v>25</v>
      </c>
      <c r="F47" s="30" t="s">
        <v>20</v>
      </c>
      <c r="G47" s="30" t="s">
        <v>413</v>
      </c>
      <c r="H47" s="15">
        <v>100.7494331</v>
      </c>
      <c r="I47" s="15">
        <v>104.81778389999999</v>
      </c>
      <c r="J47" s="15">
        <v>97.751700830000004</v>
      </c>
      <c r="K47" s="15">
        <v>106.74489749999999</v>
      </c>
      <c r="L47" s="15">
        <v>100</v>
      </c>
      <c r="M47" s="15">
        <v>97.302041000000003</v>
      </c>
      <c r="N47" s="15">
        <v>98.651020500000001</v>
      </c>
      <c r="O47" s="15">
        <v>96.627551249999996</v>
      </c>
      <c r="P47" s="15">
        <v>97.302041000000003</v>
      </c>
      <c r="Q47" s="15">
        <v>100</v>
      </c>
      <c r="R47" s="15">
        <v>99.831377599999996</v>
      </c>
      <c r="S47" s="15">
        <v>101.3489795</v>
      </c>
      <c r="T47" s="15">
        <v>105.6207479</v>
      </c>
      <c r="U47" s="15">
        <v>97.751700830000004</v>
      </c>
      <c r="V47" s="15">
        <v>98.501133890000006</v>
      </c>
      <c r="W47" s="15">
        <v>95.953061500000004</v>
      </c>
      <c r="X47"/>
    </row>
    <row r="48" spans="1:24" x14ac:dyDescent="0.25">
      <c r="A48">
        <v>170</v>
      </c>
      <c r="B48" s="30" t="s">
        <v>626</v>
      </c>
      <c r="C48" s="30" t="s">
        <v>32</v>
      </c>
      <c r="D48" s="30" t="s">
        <v>28</v>
      </c>
      <c r="E48" s="30" t="s">
        <v>25</v>
      </c>
      <c r="F48" s="30" t="s">
        <v>20</v>
      </c>
      <c r="G48" s="30" t="s">
        <v>413</v>
      </c>
      <c r="H48" s="15">
        <v>100.7494331</v>
      </c>
      <c r="I48" s="15">
        <v>100.96355680000001</v>
      </c>
      <c r="J48" s="15">
        <v>97.751700830000004</v>
      </c>
      <c r="K48" s="15">
        <v>101.6862244</v>
      </c>
      <c r="L48" s="15">
        <v>100</v>
      </c>
      <c r="M48" s="15">
        <v>102.697959</v>
      </c>
      <c r="N48" s="15">
        <v>100</v>
      </c>
      <c r="O48" s="15">
        <v>100</v>
      </c>
      <c r="P48" s="15">
        <v>97.302041000000003</v>
      </c>
      <c r="Q48" s="15">
        <v>100</v>
      </c>
      <c r="R48" s="15">
        <v>100</v>
      </c>
      <c r="S48" s="15">
        <v>101.3489795</v>
      </c>
      <c r="T48" s="15">
        <v>101.6862244</v>
      </c>
      <c r="U48" s="15">
        <v>97.751700830000004</v>
      </c>
      <c r="V48" s="15">
        <v>99.250566939999999</v>
      </c>
      <c r="W48" s="15">
        <v>100.6744898</v>
      </c>
      <c r="X48"/>
    </row>
    <row r="49" spans="1:24" x14ac:dyDescent="0.25">
      <c r="A49">
        <v>171</v>
      </c>
      <c r="B49" s="30" t="s">
        <v>704</v>
      </c>
      <c r="C49" s="30" t="s">
        <v>32</v>
      </c>
      <c r="D49" s="30" t="s">
        <v>23</v>
      </c>
      <c r="E49" s="30" t="s">
        <v>25</v>
      </c>
      <c r="F49" s="30" t="s">
        <v>20</v>
      </c>
      <c r="G49" s="30" t="s">
        <v>413</v>
      </c>
      <c r="H49" s="15">
        <v>102.9977322</v>
      </c>
      <c r="I49" s="15">
        <v>100.96355680000001</v>
      </c>
      <c r="J49" s="15">
        <v>95.503401670000002</v>
      </c>
      <c r="K49" s="15">
        <v>100</v>
      </c>
      <c r="L49" s="15">
        <v>100</v>
      </c>
      <c r="M49" s="15">
        <v>102.697959</v>
      </c>
      <c r="N49" s="15">
        <v>97.302041000000003</v>
      </c>
      <c r="O49" s="15">
        <v>100</v>
      </c>
      <c r="P49" s="15">
        <v>97.302041000000003</v>
      </c>
      <c r="Q49" s="15">
        <v>100</v>
      </c>
      <c r="R49" s="15">
        <v>99.831377599999996</v>
      </c>
      <c r="S49" s="15">
        <v>103.3724488</v>
      </c>
      <c r="T49" s="15">
        <v>101.1241496</v>
      </c>
      <c r="U49" s="15">
        <v>95.503401670000002</v>
      </c>
      <c r="V49" s="15">
        <v>97.751700830000004</v>
      </c>
      <c r="W49" s="15">
        <v>100.6744898</v>
      </c>
      <c r="X49"/>
    </row>
    <row r="50" spans="1:24" x14ac:dyDescent="0.25">
      <c r="A50">
        <v>172</v>
      </c>
      <c r="B50" s="30" t="s">
        <v>821</v>
      </c>
      <c r="C50" s="30" t="s">
        <v>32</v>
      </c>
      <c r="D50" s="30" t="s">
        <v>24</v>
      </c>
      <c r="E50" s="30" t="s">
        <v>25</v>
      </c>
      <c r="F50" s="30" t="s">
        <v>20</v>
      </c>
      <c r="G50" s="30" t="s">
        <v>413</v>
      </c>
      <c r="H50" s="15">
        <v>103.74716530000001</v>
      </c>
      <c r="I50" s="15">
        <v>102.8906704</v>
      </c>
      <c r="J50" s="15">
        <v>102.24829920000001</v>
      </c>
      <c r="K50" s="15">
        <v>103.3724488</v>
      </c>
      <c r="L50" s="15">
        <v>100</v>
      </c>
      <c r="M50" s="15">
        <v>102.697959</v>
      </c>
      <c r="N50" s="15">
        <v>98.651020500000001</v>
      </c>
      <c r="O50" s="15">
        <v>101.1241496</v>
      </c>
      <c r="P50" s="15">
        <v>97.302041000000003</v>
      </c>
      <c r="Q50" s="15">
        <v>100</v>
      </c>
      <c r="R50" s="15">
        <v>101.5176019</v>
      </c>
      <c r="S50" s="15">
        <v>104.0469385</v>
      </c>
      <c r="T50" s="15">
        <v>103.3724488</v>
      </c>
      <c r="U50" s="15">
        <v>102.24829920000001</v>
      </c>
      <c r="V50" s="15">
        <v>98.501133890000006</v>
      </c>
      <c r="W50" s="15">
        <v>101.3489795</v>
      </c>
      <c r="X50"/>
    </row>
    <row r="51" spans="1:24" x14ac:dyDescent="0.25">
      <c r="A51">
        <v>173</v>
      </c>
      <c r="B51" s="30" t="s">
        <v>961</v>
      </c>
      <c r="C51" s="30" t="s">
        <v>32</v>
      </c>
      <c r="D51" s="30" t="s">
        <v>28</v>
      </c>
      <c r="E51" s="30" t="s">
        <v>25</v>
      </c>
      <c r="F51" s="30" t="s">
        <v>20</v>
      </c>
      <c r="G51" s="30" t="s">
        <v>413</v>
      </c>
      <c r="H51" s="15">
        <v>102.24829920000001</v>
      </c>
      <c r="I51" s="15">
        <v>102.8906704</v>
      </c>
      <c r="J51" s="15">
        <v>100</v>
      </c>
      <c r="K51" s="15">
        <v>103.3724488</v>
      </c>
      <c r="L51" s="15">
        <v>100</v>
      </c>
      <c r="M51" s="15">
        <v>104.0469385</v>
      </c>
      <c r="N51" s="15">
        <v>100</v>
      </c>
      <c r="O51" s="15">
        <v>102.24829920000001</v>
      </c>
      <c r="P51" s="15">
        <v>98.651020500000001</v>
      </c>
      <c r="Q51" s="15">
        <v>100</v>
      </c>
      <c r="R51" s="15">
        <v>101.6862244</v>
      </c>
      <c r="S51" s="15">
        <v>102.697959</v>
      </c>
      <c r="T51" s="15">
        <v>103.3724488</v>
      </c>
      <c r="U51" s="15">
        <v>100</v>
      </c>
      <c r="V51" s="15">
        <v>100</v>
      </c>
      <c r="W51" s="15">
        <v>102.697959</v>
      </c>
      <c r="X51"/>
    </row>
    <row r="52" spans="1:24" x14ac:dyDescent="0.25">
      <c r="A52">
        <v>174</v>
      </c>
      <c r="B52" s="30" t="s">
        <v>1219</v>
      </c>
      <c r="C52" s="30" t="s">
        <v>32</v>
      </c>
      <c r="D52" s="30" t="s">
        <v>23</v>
      </c>
      <c r="E52" s="30" t="s">
        <v>25</v>
      </c>
      <c r="F52" s="30" t="s">
        <v>20</v>
      </c>
      <c r="G52" s="30" t="s">
        <v>413</v>
      </c>
      <c r="H52" s="15">
        <v>105.24603140000001</v>
      </c>
      <c r="I52" s="15">
        <v>103.8542271</v>
      </c>
      <c r="J52" s="15">
        <v>104.4965983</v>
      </c>
      <c r="K52" s="15">
        <v>105.05867309999999</v>
      </c>
      <c r="L52" s="15">
        <v>100</v>
      </c>
      <c r="M52" s="15">
        <v>104.0469385</v>
      </c>
      <c r="N52" s="15">
        <v>100</v>
      </c>
      <c r="O52" s="15">
        <v>103.3724488</v>
      </c>
      <c r="P52" s="15">
        <v>98.651020500000001</v>
      </c>
      <c r="Q52" s="15">
        <v>100</v>
      </c>
      <c r="R52" s="15">
        <v>103.2038263</v>
      </c>
      <c r="S52" s="15">
        <v>105.39591799999999</v>
      </c>
      <c r="T52" s="15">
        <v>104.4965983</v>
      </c>
      <c r="U52" s="15">
        <v>104.4965983</v>
      </c>
      <c r="V52" s="15">
        <v>100</v>
      </c>
      <c r="W52" s="15">
        <v>103.3724488</v>
      </c>
      <c r="X52"/>
    </row>
    <row r="53" spans="1:24" x14ac:dyDescent="0.25">
      <c r="A53">
        <v>179</v>
      </c>
      <c r="B53" s="30" t="s">
        <v>205</v>
      </c>
      <c r="C53" s="30" t="s">
        <v>34</v>
      </c>
      <c r="D53" s="30" t="s">
        <v>28</v>
      </c>
      <c r="E53" s="30" t="s">
        <v>25</v>
      </c>
      <c r="F53" s="30" t="s">
        <v>20</v>
      </c>
      <c r="G53" s="30" t="s">
        <v>415</v>
      </c>
      <c r="H53" s="15">
        <v>101.4988661</v>
      </c>
      <c r="I53" s="15">
        <v>103.8542271</v>
      </c>
      <c r="J53" s="15">
        <v>93.255102500000007</v>
      </c>
      <c r="K53" s="15">
        <v>96.627551249999996</v>
      </c>
      <c r="L53" s="15">
        <v>93.255102500000007</v>
      </c>
      <c r="M53" s="15">
        <v>94.604082000000005</v>
      </c>
      <c r="N53" s="15">
        <v>89.208163999999996</v>
      </c>
      <c r="O53" s="15">
        <v>95.503401670000002</v>
      </c>
      <c r="P53" s="15">
        <v>101.3489795</v>
      </c>
      <c r="Q53" s="15">
        <v>93.929592249999999</v>
      </c>
      <c r="R53" s="15">
        <v>95.109949310000005</v>
      </c>
      <c r="S53" s="15">
        <v>99.325510249999994</v>
      </c>
      <c r="T53" s="15">
        <v>99.437925210000003</v>
      </c>
      <c r="U53" s="15">
        <v>93.255102500000007</v>
      </c>
      <c r="V53" s="15">
        <v>95.503401670000002</v>
      </c>
      <c r="W53" s="15">
        <v>93.929592249999999</v>
      </c>
      <c r="X53"/>
    </row>
    <row r="54" spans="1:24" x14ac:dyDescent="0.25">
      <c r="A54">
        <v>180</v>
      </c>
      <c r="B54" s="30" t="s">
        <v>674</v>
      </c>
      <c r="C54" s="30" t="s">
        <v>34</v>
      </c>
      <c r="D54" s="30" t="s">
        <v>23</v>
      </c>
      <c r="E54" s="30" t="s">
        <v>25</v>
      </c>
      <c r="F54" s="30" t="s">
        <v>20</v>
      </c>
      <c r="G54" s="30" t="s">
        <v>415</v>
      </c>
      <c r="H54" s="15">
        <v>103.74716530000001</v>
      </c>
      <c r="I54" s="15">
        <v>106.74489749999999</v>
      </c>
      <c r="J54" s="15">
        <v>95.503401670000002</v>
      </c>
      <c r="K54" s="15">
        <v>98.313775629999995</v>
      </c>
      <c r="L54" s="15">
        <v>93.255102500000007</v>
      </c>
      <c r="M54" s="15">
        <v>95.953061500000004</v>
      </c>
      <c r="N54" s="15">
        <v>90.557143499999995</v>
      </c>
      <c r="O54" s="15">
        <v>98.875850420000006</v>
      </c>
      <c r="P54" s="15">
        <v>102.697959</v>
      </c>
      <c r="Q54" s="15">
        <v>93.929592249999999</v>
      </c>
      <c r="R54" s="15">
        <v>97.470663439999996</v>
      </c>
      <c r="S54" s="15">
        <v>101.3489795</v>
      </c>
      <c r="T54" s="15">
        <v>101.6862244</v>
      </c>
      <c r="U54" s="15">
        <v>95.503401670000002</v>
      </c>
      <c r="V54" s="15">
        <v>97.002267779999997</v>
      </c>
      <c r="W54" s="15">
        <v>96.627551249999996</v>
      </c>
      <c r="X54"/>
    </row>
    <row r="55" spans="1:24" x14ac:dyDescent="0.25">
      <c r="A55">
        <v>181</v>
      </c>
      <c r="B55" s="30" t="s">
        <v>954</v>
      </c>
      <c r="C55" s="30" t="s">
        <v>34</v>
      </c>
      <c r="D55" s="30" t="s">
        <v>24</v>
      </c>
      <c r="E55" s="30" t="s">
        <v>25</v>
      </c>
      <c r="F55" s="30" t="s">
        <v>20</v>
      </c>
      <c r="G55" s="30" t="s">
        <v>415</v>
      </c>
      <c r="H55" s="15">
        <v>105.9954644</v>
      </c>
      <c r="I55" s="15">
        <v>103.8542271</v>
      </c>
      <c r="J55" s="15">
        <v>91.006803329999997</v>
      </c>
      <c r="K55" s="15">
        <v>94.941326880000005</v>
      </c>
      <c r="L55" s="15">
        <v>93.255102500000007</v>
      </c>
      <c r="M55" s="15">
        <v>98.651020500000001</v>
      </c>
      <c r="N55" s="15">
        <v>91.906122999999994</v>
      </c>
      <c r="O55" s="15">
        <v>101.1241496</v>
      </c>
      <c r="P55" s="15">
        <v>104.0469385</v>
      </c>
      <c r="Q55" s="15">
        <v>93.929592249999999</v>
      </c>
      <c r="R55" s="15">
        <v>97.807908310000002</v>
      </c>
      <c r="S55" s="15">
        <v>103.3724488</v>
      </c>
      <c r="T55" s="15">
        <v>98.875850420000006</v>
      </c>
      <c r="U55" s="15">
        <v>91.006803329999997</v>
      </c>
      <c r="V55" s="15">
        <v>98.501133890000006</v>
      </c>
      <c r="W55" s="15">
        <v>99.325510249999994</v>
      </c>
      <c r="X55"/>
    </row>
    <row r="56" spans="1:24" x14ac:dyDescent="0.25">
      <c r="A56">
        <v>182</v>
      </c>
      <c r="B56" s="30" t="s">
        <v>205</v>
      </c>
      <c r="C56" s="30" t="s">
        <v>35</v>
      </c>
      <c r="D56" s="30" t="s">
        <v>23</v>
      </c>
      <c r="E56" s="30" t="s">
        <v>25</v>
      </c>
      <c r="F56" s="30" t="s">
        <v>20</v>
      </c>
      <c r="G56" s="30" t="s">
        <v>416</v>
      </c>
      <c r="H56" s="15">
        <v>94.753968610000001</v>
      </c>
      <c r="I56" s="15">
        <v>94.218659290000005</v>
      </c>
      <c r="J56" s="15">
        <v>97.751700830000004</v>
      </c>
      <c r="K56" s="15">
        <v>96.627551249999996</v>
      </c>
      <c r="L56" s="15">
        <v>93.255102500000007</v>
      </c>
      <c r="M56" s="15">
        <v>94.604082000000005</v>
      </c>
      <c r="N56" s="15">
        <v>97.302041000000003</v>
      </c>
      <c r="O56" s="15">
        <v>95.503401670000002</v>
      </c>
      <c r="P56" s="15">
        <v>94.604082000000005</v>
      </c>
      <c r="Q56" s="15">
        <v>96.627551249999996</v>
      </c>
      <c r="R56" s="15">
        <v>93.08648006</v>
      </c>
      <c r="S56" s="15">
        <v>93.255102500000007</v>
      </c>
      <c r="T56" s="15">
        <v>93.817177290000004</v>
      </c>
      <c r="U56" s="15">
        <v>97.751700830000004</v>
      </c>
      <c r="V56" s="15">
        <v>96.252834719999996</v>
      </c>
      <c r="W56" s="15">
        <v>93.929592249999999</v>
      </c>
      <c r="X56"/>
    </row>
    <row r="57" spans="1:24" x14ac:dyDescent="0.25">
      <c r="A57">
        <v>183</v>
      </c>
      <c r="B57" s="30" t="s">
        <v>551</v>
      </c>
      <c r="C57" s="30" t="s">
        <v>35</v>
      </c>
      <c r="D57" s="30" t="s">
        <v>24</v>
      </c>
      <c r="E57" s="30" t="s">
        <v>25</v>
      </c>
      <c r="F57" s="30" t="s">
        <v>20</v>
      </c>
      <c r="G57" s="30" t="s">
        <v>416</v>
      </c>
      <c r="H57" s="15">
        <v>97.002267779999997</v>
      </c>
      <c r="I57" s="15">
        <v>97.109329639999999</v>
      </c>
      <c r="J57" s="15">
        <v>100</v>
      </c>
      <c r="K57" s="15">
        <v>98.313775629999995</v>
      </c>
      <c r="L57" s="15">
        <v>93.255102500000007</v>
      </c>
      <c r="M57" s="15">
        <v>95.953061500000004</v>
      </c>
      <c r="N57" s="15">
        <v>98.651020500000001</v>
      </c>
      <c r="O57" s="15">
        <v>98.875850420000006</v>
      </c>
      <c r="P57" s="15">
        <v>95.953061500000004</v>
      </c>
      <c r="Q57" s="15">
        <v>96.627551249999996</v>
      </c>
      <c r="R57" s="15">
        <v>95.447194190000005</v>
      </c>
      <c r="S57" s="15">
        <v>95.278571749999998</v>
      </c>
      <c r="T57" s="15">
        <v>96.065476459999999</v>
      </c>
      <c r="U57" s="15">
        <v>100</v>
      </c>
      <c r="V57" s="15">
        <v>97.751700830000004</v>
      </c>
      <c r="W57" s="15">
        <v>96.627551249999996</v>
      </c>
      <c r="X57"/>
    </row>
    <row r="58" spans="1:24" x14ac:dyDescent="0.25">
      <c r="A58">
        <v>184</v>
      </c>
      <c r="B58" s="30" t="s">
        <v>645</v>
      </c>
      <c r="C58" s="30" t="s">
        <v>35</v>
      </c>
      <c r="D58" s="30" t="s">
        <v>28</v>
      </c>
      <c r="E58" s="30" t="s">
        <v>25</v>
      </c>
      <c r="F58" s="30" t="s">
        <v>20</v>
      </c>
      <c r="G58" s="30" t="s">
        <v>416</v>
      </c>
      <c r="H58" s="15">
        <v>96.252834719999996</v>
      </c>
      <c r="I58" s="15">
        <v>95.182216069999996</v>
      </c>
      <c r="J58" s="15">
        <v>97.751700830000004</v>
      </c>
      <c r="K58" s="15">
        <v>96.627551249999996</v>
      </c>
      <c r="L58" s="15">
        <v>93.255102500000007</v>
      </c>
      <c r="M58" s="15">
        <v>100</v>
      </c>
      <c r="N58" s="15">
        <v>101.3489795</v>
      </c>
      <c r="O58" s="15">
        <v>100</v>
      </c>
      <c r="P58" s="15">
        <v>97.302041000000003</v>
      </c>
      <c r="Q58" s="15">
        <v>96.627551249999996</v>
      </c>
      <c r="R58" s="15">
        <v>95.784439059999997</v>
      </c>
      <c r="S58" s="15">
        <v>94.604082000000005</v>
      </c>
      <c r="T58" s="15">
        <v>94.379252080000001</v>
      </c>
      <c r="U58" s="15">
        <v>97.751700830000004</v>
      </c>
      <c r="V58" s="15">
        <v>100</v>
      </c>
      <c r="W58" s="15">
        <v>99.325510249999994</v>
      </c>
      <c r="X58"/>
    </row>
    <row r="59" spans="1:24" x14ac:dyDescent="0.25">
      <c r="A59">
        <v>185</v>
      </c>
      <c r="B59" s="30" t="s">
        <v>730</v>
      </c>
      <c r="C59" s="30" t="s">
        <v>35</v>
      </c>
      <c r="D59" s="30" t="s">
        <v>23</v>
      </c>
      <c r="E59" s="30" t="s">
        <v>25</v>
      </c>
      <c r="F59" s="30" t="s">
        <v>20</v>
      </c>
      <c r="G59" s="30" t="s">
        <v>416</v>
      </c>
      <c r="H59" s="15">
        <v>100</v>
      </c>
      <c r="I59" s="15">
        <v>95.182216069999996</v>
      </c>
      <c r="J59" s="15">
        <v>104.4965983</v>
      </c>
      <c r="K59" s="15">
        <v>94.941326880000005</v>
      </c>
      <c r="L59" s="15">
        <v>93.255102500000007</v>
      </c>
      <c r="M59" s="15">
        <v>95.953061500000004</v>
      </c>
      <c r="N59" s="15">
        <v>98.651020500000001</v>
      </c>
      <c r="O59" s="15">
        <v>101.1241496</v>
      </c>
      <c r="P59" s="15">
        <v>93.255102500000007</v>
      </c>
      <c r="Q59" s="15">
        <v>96.627551249999996</v>
      </c>
      <c r="R59" s="15">
        <v>95.784439059999997</v>
      </c>
      <c r="S59" s="15">
        <v>97.976530749999995</v>
      </c>
      <c r="T59" s="15">
        <v>93.817177290000004</v>
      </c>
      <c r="U59" s="15">
        <v>104.4965983</v>
      </c>
      <c r="V59" s="15">
        <v>96.252834719999996</v>
      </c>
      <c r="W59" s="15">
        <v>97.976530749999995</v>
      </c>
      <c r="X59"/>
    </row>
    <row r="60" spans="1:24" x14ac:dyDescent="0.25">
      <c r="A60">
        <v>186</v>
      </c>
      <c r="B60" s="30" t="s">
        <v>910</v>
      </c>
      <c r="C60" s="30" t="s">
        <v>35</v>
      </c>
      <c r="D60" s="30" t="s">
        <v>24</v>
      </c>
      <c r="E60" s="30" t="s">
        <v>25</v>
      </c>
      <c r="F60" s="30" t="s">
        <v>20</v>
      </c>
      <c r="G60" s="30" t="s">
        <v>416</v>
      </c>
      <c r="H60" s="15">
        <v>96.252834719999996</v>
      </c>
      <c r="I60" s="15">
        <v>95.182216069999996</v>
      </c>
      <c r="J60" s="15">
        <v>100</v>
      </c>
      <c r="K60" s="15">
        <v>96.627551249999996</v>
      </c>
      <c r="L60" s="15">
        <v>93.255102500000007</v>
      </c>
      <c r="M60" s="15">
        <v>104.0469385</v>
      </c>
      <c r="N60" s="15">
        <v>105.39591799999999</v>
      </c>
      <c r="O60" s="15">
        <v>102.24829920000001</v>
      </c>
      <c r="P60" s="15">
        <v>100</v>
      </c>
      <c r="Q60" s="15">
        <v>96.627551249999996</v>
      </c>
      <c r="R60" s="15">
        <v>97.639285880000003</v>
      </c>
      <c r="S60" s="15">
        <v>94.604082000000005</v>
      </c>
      <c r="T60" s="15">
        <v>94.379252080000001</v>
      </c>
      <c r="U60" s="15">
        <v>100</v>
      </c>
      <c r="V60" s="15">
        <v>103.74716530000001</v>
      </c>
      <c r="W60" s="15">
        <v>102.697959</v>
      </c>
      <c r="X60"/>
    </row>
    <row r="61" spans="1:24" x14ac:dyDescent="0.25">
      <c r="A61">
        <v>187</v>
      </c>
      <c r="B61" s="30" t="s">
        <v>1386</v>
      </c>
      <c r="C61" s="30" t="s">
        <v>35</v>
      </c>
      <c r="D61" s="30" t="s">
        <v>28</v>
      </c>
      <c r="E61" s="30" t="s">
        <v>25</v>
      </c>
      <c r="F61" s="30" t="s">
        <v>20</v>
      </c>
      <c r="G61" s="30" t="s">
        <v>416</v>
      </c>
      <c r="H61" s="15">
        <v>102.24829920000001</v>
      </c>
      <c r="I61" s="15">
        <v>95.182216069999996</v>
      </c>
      <c r="J61" s="15">
        <v>106.74489749999999</v>
      </c>
      <c r="K61" s="15">
        <v>94.941326880000005</v>
      </c>
      <c r="L61" s="15">
        <v>93.255102500000007</v>
      </c>
      <c r="M61" s="15">
        <v>98.651020500000001</v>
      </c>
      <c r="N61" s="15">
        <v>100</v>
      </c>
      <c r="O61" s="15">
        <v>103.3724488</v>
      </c>
      <c r="P61" s="15">
        <v>94.604082000000005</v>
      </c>
      <c r="Q61" s="15">
        <v>96.627551249999996</v>
      </c>
      <c r="R61" s="15">
        <v>97.470663439999996</v>
      </c>
      <c r="S61" s="15">
        <v>100</v>
      </c>
      <c r="T61" s="15">
        <v>93.817177290000004</v>
      </c>
      <c r="U61" s="15">
        <v>106.74489749999999</v>
      </c>
      <c r="V61" s="15">
        <v>97.751700830000004</v>
      </c>
      <c r="W61" s="15">
        <v>100.6744898</v>
      </c>
      <c r="X61"/>
    </row>
    <row r="62" spans="1:24" x14ac:dyDescent="0.25">
      <c r="A62">
        <v>193</v>
      </c>
      <c r="B62" s="30" t="s">
        <v>205</v>
      </c>
      <c r="C62" s="30" t="s">
        <v>38</v>
      </c>
      <c r="D62" s="30" t="s">
        <v>23</v>
      </c>
      <c r="E62" s="30" t="s">
        <v>25</v>
      </c>
      <c r="F62" s="30" t="s">
        <v>20</v>
      </c>
      <c r="G62" s="30" t="s">
        <v>419</v>
      </c>
      <c r="H62" s="15">
        <v>94.004535559999994</v>
      </c>
      <c r="I62" s="15">
        <v>95.182216069999996</v>
      </c>
      <c r="J62" s="15">
        <v>102.24829920000001</v>
      </c>
      <c r="K62" s="15">
        <v>96.627551249999996</v>
      </c>
      <c r="L62" s="15">
        <v>93.255102500000007</v>
      </c>
      <c r="M62" s="15">
        <v>98.651020500000001</v>
      </c>
      <c r="N62" s="15">
        <v>97.302041000000003</v>
      </c>
      <c r="O62" s="15">
        <v>95.503401670000002</v>
      </c>
      <c r="P62" s="15">
        <v>97.302041000000003</v>
      </c>
      <c r="Q62" s="15">
        <v>96.627551249999996</v>
      </c>
      <c r="R62" s="15">
        <v>94.266837129999999</v>
      </c>
      <c r="S62" s="15">
        <v>92.58061275</v>
      </c>
      <c r="T62" s="15">
        <v>94.379252080000001</v>
      </c>
      <c r="U62" s="15">
        <v>102.24829920000001</v>
      </c>
      <c r="V62" s="15">
        <v>97.751700830000004</v>
      </c>
      <c r="W62" s="15">
        <v>95.953061500000004</v>
      </c>
      <c r="X62"/>
    </row>
    <row r="63" spans="1:24" x14ac:dyDescent="0.25">
      <c r="A63">
        <v>194</v>
      </c>
      <c r="B63" s="30" t="s">
        <v>581</v>
      </c>
      <c r="C63" s="30" t="s">
        <v>38</v>
      </c>
      <c r="D63" s="30" t="s">
        <v>24</v>
      </c>
      <c r="E63" s="30" t="s">
        <v>25</v>
      </c>
      <c r="F63" s="30" t="s">
        <v>20</v>
      </c>
      <c r="G63" s="30" t="s">
        <v>419</v>
      </c>
      <c r="H63" s="15">
        <v>96.252834719999996</v>
      </c>
      <c r="I63" s="15">
        <v>98.072886429999997</v>
      </c>
      <c r="J63" s="15">
        <v>104.4965983</v>
      </c>
      <c r="K63" s="15">
        <v>98.313775629999995</v>
      </c>
      <c r="L63" s="15">
        <v>93.255102500000007</v>
      </c>
      <c r="M63" s="15">
        <v>100</v>
      </c>
      <c r="N63" s="15">
        <v>98.651020500000001</v>
      </c>
      <c r="O63" s="15">
        <v>98.875850420000006</v>
      </c>
      <c r="P63" s="15">
        <v>98.651020500000001</v>
      </c>
      <c r="Q63" s="15">
        <v>96.627551249999996</v>
      </c>
      <c r="R63" s="15">
        <v>96.627551249999996</v>
      </c>
      <c r="S63" s="15">
        <v>94.604082000000005</v>
      </c>
      <c r="T63" s="15">
        <v>96.627551249999996</v>
      </c>
      <c r="U63" s="15">
        <v>104.4965983</v>
      </c>
      <c r="V63" s="15">
        <v>99.250566939999999</v>
      </c>
      <c r="W63" s="15">
        <v>98.651020500000001</v>
      </c>
      <c r="X63"/>
    </row>
    <row r="64" spans="1:24" x14ac:dyDescent="0.25">
      <c r="A64">
        <v>195</v>
      </c>
      <c r="B64" s="30" t="s">
        <v>668</v>
      </c>
      <c r="C64" s="30" t="s">
        <v>38</v>
      </c>
      <c r="D64" s="30" t="s">
        <v>28</v>
      </c>
      <c r="E64" s="30" t="s">
        <v>25</v>
      </c>
      <c r="F64" s="30" t="s">
        <v>20</v>
      </c>
      <c r="G64" s="30" t="s">
        <v>419</v>
      </c>
      <c r="H64" s="15">
        <v>98.501133890000006</v>
      </c>
      <c r="I64" s="15">
        <v>96.145772859999994</v>
      </c>
      <c r="J64" s="15">
        <v>108.9931967</v>
      </c>
      <c r="K64" s="15">
        <v>94.941326880000005</v>
      </c>
      <c r="L64" s="15">
        <v>93.255102500000007</v>
      </c>
      <c r="M64" s="15">
        <v>100</v>
      </c>
      <c r="N64" s="15">
        <v>98.651020500000001</v>
      </c>
      <c r="O64" s="15">
        <v>101.1241496</v>
      </c>
      <c r="P64" s="15">
        <v>95.953061500000004</v>
      </c>
      <c r="Q64" s="15">
        <v>96.627551249999996</v>
      </c>
      <c r="R64" s="15">
        <v>96.796173690000003</v>
      </c>
      <c r="S64" s="15">
        <v>96.627551249999996</v>
      </c>
      <c r="T64" s="15">
        <v>94.379252080000001</v>
      </c>
      <c r="U64" s="15">
        <v>108.9931967</v>
      </c>
      <c r="V64" s="15">
        <v>97.751700830000004</v>
      </c>
      <c r="W64" s="15">
        <v>100</v>
      </c>
      <c r="X64"/>
    </row>
    <row r="65" spans="1:24" x14ac:dyDescent="0.25">
      <c r="A65">
        <v>196</v>
      </c>
      <c r="B65" s="30" t="s">
        <v>901</v>
      </c>
      <c r="C65" s="30" t="s">
        <v>38</v>
      </c>
      <c r="D65" s="30" t="s">
        <v>23</v>
      </c>
      <c r="E65" s="30" t="s">
        <v>25</v>
      </c>
      <c r="F65" s="30" t="s">
        <v>20</v>
      </c>
      <c r="G65" s="30" t="s">
        <v>419</v>
      </c>
      <c r="H65" s="15">
        <v>95.503401670000002</v>
      </c>
      <c r="I65" s="15">
        <v>100.96355680000001</v>
      </c>
      <c r="J65" s="15">
        <v>102.24829920000001</v>
      </c>
      <c r="K65" s="15">
        <v>101.6862244</v>
      </c>
      <c r="L65" s="15">
        <v>93.255102500000007</v>
      </c>
      <c r="M65" s="15">
        <v>97.302041000000003</v>
      </c>
      <c r="N65" s="15">
        <v>101.3489795</v>
      </c>
      <c r="O65" s="15">
        <v>96.627551249999996</v>
      </c>
      <c r="P65" s="15">
        <v>100</v>
      </c>
      <c r="Q65" s="15">
        <v>96.627551249999996</v>
      </c>
      <c r="R65" s="15">
        <v>96.964796129999996</v>
      </c>
      <c r="S65" s="15">
        <v>93.929592249999999</v>
      </c>
      <c r="T65" s="15">
        <v>99.437925210000003</v>
      </c>
      <c r="U65" s="15">
        <v>102.24829920000001</v>
      </c>
      <c r="V65" s="15">
        <v>101.4988661</v>
      </c>
      <c r="W65" s="15">
        <v>95.953061500000004</v>
      </c>
      <c r="X65"/>
    </row>
    <row r="66" spans="1:24" x14ac:dyDescent="0.25">
      <c r="A66">
        <v>197</v>
      </c>
      <c r="B66" s="30" t="s">
        <v>1017</v>
      </c>
      <c r="C66" s="30" t="s">
        <v>38</v>
      </c>
      <c r="D66" s="30" t="s">
        <v>24</v>
      </c>
      <c r="E66" s="30" t="s">
        <v>25</v>
      </c>
      <c r="F66" s="30" t="s">
        <v>20</v>
      </c>
      <c r="G66" s="30" t="s">
        <v>419</v>
      </c>
      <c r="H66" s="15">
        <v>99.250566939999999</v>
      </c>
      <c r="I66" s="15">
        <v>98.072886429999997</v>
      </c>
      <c r="J66" s="15">
        <v>106.74489749999999</v>
      </c>
      <c r="K66" s="15">
        <v>98.313775629999995</v>
      </c>
      <c r="L66" s="15">
        <v>93.255102500000007</v>
      </c>
      <c r="M66" s="15">
        <v>102.697959</v>
      </c>
      <c r="N66" s="15">
        <v>100</v>
      </c>
      <c r="O66" s="15">
        <v>101.1241496</v>
      </c>
      <c r="P66" s="15">
        <v>100</v>
      </c>
      <c r="Q66" s="15">
        <v>96.627551249999996</v>
      </c>
      <c r="R66" s="15">
        <v>98.482398059999994</v>
      </c>
      <c r="S66" s="15">
        <v>97.302041000000003</v>
      </c>
      <c r="T66" s="15">
        <v>96.627551249999996</v>
      </c>
      <c r="U66" s="15">
        <v>106.74489749999999</v>
      </c>
      <c r="V66" s="15">
        <v>100.7494331</v>
      </c>
      <c r="W66" s="15">
        <v>101.3489795</v>
      </c>
      <c r="X66"/>
    </row>
    <row r="67" spans="1:24" x14ac:dyDescent="0.25">
      <c r="A67">
        <v>200</v>
      </c>
      <c r="B67" s="30" t="s">
        <v>205</v>
      </c>
      <c r="C67" s="30" t="s">
        <v>55</v>
      </c>
      <c r="D67" s="30" t="s">
        <v>23</v>
      </c>
      <c r="E67" s="30" t="s">
        <v>25</v>
      </c>
      <c r="F67" s="30" t="s">
        <v>56</v>
      </c>
      <c r="G67" s="30" t="s">
        <v>420</v>
      </c>
      <c r="H67" s="15">
        <v>96.252834719999996</v>
      </c>
      <c r="I67" s="15">
        <v>94.218659290000005</v>
      </c>
      <c r="J67" s="15">
        <v>97.751700830000004</v>
      </c>
      <c r="K67" s="15">
        <v>94.941326880000005</v>
      </c>
      <c r="L67" s="15">
        <v>100</v>
      </c>
      <c r="M67" s="15">
        <v>97.302041000000003</v>
      </c>
      <c r="N67" s="15">
        <v>94.604082000000005</v>
      </c>
      <c r="O67" s="15">
        <v>95.503401670000002</v>
      </c>
      <c r="P67" s="15">
        <v>95.953061500000004</v>
      </c>
      <c r="Q67" s="15">
        <v>103.3724488</v>
      </c>
      <c r="R67" s="15">
        <v>95.784439059999997</v>
      </c>
      <c r="S67" s="15">
        <v>97.302041000000003</v>
      </c>
      <c r="T67" s="15">
        <v>95.503401670000002</v>
      </c>
      <c r="U67" s="15">
        <v>97.751700830000004</v>
      </c>
      <c r="V67" s="15">
        <v>95.503401670000002</v>
      </c>
      <c r="W67" s="15">
        <v>95.278571749999998</v>
      </c>
      <c r="X67"/>
    </row>
    <row r="68" spans="1:24" x14ac:dyDescent="0.25">
      <c r="A68">
        <v>202</v>
      </c>
      <c r="B68" s="30" t="s">
        <v>205</v>
      </c>
      <c r="C68" s="30" t="s">
        <v>58</v>
      </c>
      <c r="D68" s="30" t="s">
        <v>24</v>
      </c>
      <c r="E68" s="30" t="s">
        <v>25</v>
      </c>
      <c r="F68" s="30" t="s">
        <v>56</v>
      </c>
      <c r="G68" s="30" t="s">
        <v>422</v>
      </c>
      <c r="H68" s="15">
        <v>93.255102500000007</v>
      </c>
      <c r="I68" s="15">
        <v>93.255102500000007</v>
      </c>
      <c r="J68" s="15">
        <v>97.751700830000004</v>
      </c>
      <c r="K68" s="15">
        <v>96.627551249999996</v>
      </c>
      <c r="L68" s="15">
        <v>93.255102500000007</v>
      </c>
      <c r="M68" s="15">
        <v>97.302041000000003</v>
      </c>
      <c r="N68" s="15">
        <v>97.302041000000003</v>
      </c>
      <c r="O68" s="15">
        <v>96.627551249999996</v>
      </c>
      <c r="P68" s="15">
        <v>95.953061500000004</v>
      </c>
      <c r="Q68" s="15">
        <v>96.627551249999996</v>
      </c>
      <c r="R68" s="15">
        <v>93.255102500000007</v>
      </c>
      <c r="S68" s="15">
        <v>91.906122999999994</v>
      </c>
      <c r="T68" s="15">
        <v>93.255102500000007</v>
      </c>
      <c r="U68" s="15">
        <v>97.751700830000004</v>
      </c>
      <c r="V68" s="15">
        <v>97.002267779999997</v>
      </c>
      <c r="W68" s="15">
        <v>95.953061500000004</v>
      </c>
      <c r="X68"/>
    </row>
    <row r="69" spans="1:24" x14ac:dyDescent="0.25">
      <c r="A69">
        <v>206</v>
      </c>
      <c r="B69" s="30" t="s">
        <v>205</v>
      </c>
      <c r="C69" s="30" t="s">
        <v>62</v>
      </c>
      <c r="D69" s="30" t="s">
        <v>24</v>
      </c>
      <c r="E69" s="30" t="s">
        <v>25</v>
      </c>
      <c r="F69" s="30" t="s">
        <v>56</v>
      </c>
      <c r="G69" s="30" t="s">
        <v>426</v>
      </c>
      <c r="H69" s="15">
        <v>93.255102500000007</v>
      </c>
      <c r="I69" s="15">
        <v>95.182216069999996</v>
      </c>
      <c r="J69" s="15">
        <v>97.751700830000004</v>
      </c>
      <c r="K69" s="15">
        <v>98.313775629999995</v>
      </c>
      <c r="L69" s="15">
        <v>93.255102500000007</v>
      </c>
      <c r="M69" s="15">
        <v>97.302041000000003</v>
      </c>
      <c r="N69" s="15">
        <v>97.302041000000003</v>
      </c>
      <c r="O69" s="15">
        <v>96.627551249999996</v>
      </c>
      <c r="P69" s="15">
        <v>94.604082000000005</v>
      </c>
      <c r="Q69" s="15">
        <v>96.627551249999996</v>
      </c>
      <c r="R69" s="15">
        <v>93.592347380000007</v>
      </c>
      <c r="S69" s="15">
        <v>91.906122999999994</v>
      </c>
      <c r="T69" s="15">
        <v>94.941326880000005</v>
      </c>
      <c r="U69" s="15">
        <v>97.751700830000004</v>
      </c>
      <c r="V69" s="15">
        <v>96.252834719999996</v>
      </c>
      <c r="W69" s="15">
        <v>95.953061500000004</v>
      </c>
      <c r="X69"/>
    </row>
    <row r="70" spans="1:24" x14ac:dyDescent="0.25">
      <c r="A70">
        <v>207</v>
      </c>
      <c r="B70" s="30" t="s">
        <v>761</v>
      </c>
      <c r="C70" s="30" t="s">
        <v>62</v>
      </c>
      <c r="D70" s="30" t="s">
        <v>28</v>
      </c>
      <c r="E70" s="30" t="s">
        <v>25</v>
      </c>
      <c r="F70" s="30" t="s">
        <v>56</v>
      </c>
      <c r="G70" s="30" t="s">
        <v>426</v>
      </c>
      <c r="H70" s="15">
        <v>95.503401670000002</v>
      </c>
      <c r="I70" s="15">
        <v>98.072886429999997</v>
      </c>
      <c r="J70" s="15">
        <v>100</v>
      </c>
      <c r="K70" s="15">
        <v>100</v>
      </c>
      <c r="L70" s="15">
        <v>93.255102500000007</v>
      </c>
      <c r="M70" s="15">
        <v>98.651020500000001</v>
      </c>
      <c r="N70" s="15">
        <v>98.651020500000001</v>
      </c>
      <c r="O70" s="15">
        <v>100</v>
      </c>
      <c r="P70" s="15">
        <v>95.953061500000004</v>
      </c>
      <c r="Q70" s="15">
        <v>96.627551249999996</v>
      </c>
      <c r="R70" s="15">
        <v>95.953061500000004</v>
      </c>
      <c r="S70" s="15">
        <v>93.929592249999999</v>
      </c>
      <c r="T70" s="15">
        <v>97.189626039999993</v>
      </c>
      <c r="U70" s="15">
        <v>100</v>
      </c>
      <c r="V70" s="15">
        <v>97.751700830000004</v>
      </c>
      <c r="W70" s="15">
        <v>98.651020500000001</v>
      </c>
      <c r="X70"/>
    </row>
    <row r="71" spans="1:24" x14ac:dyDescent="0.25">
      <c r="A71">
        <v>208</v>
      </c>
      <c r="B71" s="30" t="s">
        <v>892</v>
      </c>
      <c r="C71" s="30" t="s">
        <v>62</v>
      </c>
      <c r="D71" s="30" t="s">
        <v>23</v>
      </c>
      <c r="E71" s="30" t="s">
        <v>25</v>
      </c>
      <c r="F71" s="30" t="s">
        <v>56</v>
      </c>
      <c r="G71" s="30" t="s">
        <v>426</v>
      </c>
      <c r="H71" s="15">
        <v>94.753968610000001</v>
      </c>
      <c r="I71" s="15">
        <v>100.96355680000001</v>
      </c>
      <c r="J71" s="15">
        <v>97.751700830000004</v>
      </c>
      <c r="K71" s="15">
        <v>103.3724488</v>
      </c>
      <c r="L71" s="15">
        <v>93.255102500000007</v>
      </c>
      <c r="M71" s="15">
        <v>95.953061500000004</v>
      </c>
      <c r="N71" s="15">
        <v>101.3489795</v>
      </c>
      <c r="O71" s="15">
        <v>97.751700830000004</v>
      </c>
      <c r="P71" s="15">
        <v>97.302041000000003</v>
      </c>
      <c r="Q71" s="15">
        <v>96.627551249999996</v>
      </c>
      <c r="R71" s="15">
        <v>96.290306380000004</v>
      </c>
      <c r="S71" s="15">
        <v>93.255102500000007</v>
      </c>
      <c r="T71" s="15">
        <v>100</v>
      </c>
      <c r="U71" s="15">
        <v>97.751700830000004</v>
      </c>
      <c r="V71" s="15">
        <v>100</v>
      </c>
      <c r="W71" s="15">
        <v>95.953061500000004</v>
      </c>
      <c r="X71"/>
    </row>
    <row r="72" spans="1:24" x14ac:dyDescent="0.25">
      <c r="A72">
        <v>209</v>
      </c>
      <c r="B72" s="30" t="s">
        <v>205</v>
      </c>
      <c r="C72" s="30" t="s">
        <v>63</v>
      </c>
      <c r="D72" s="30" t="s">
        <v>28</v>
      </c>
      <c r="E72" s="30" t="s">
        <v>25</v>
      </c>
      <c r="F72" s="30" t="s">
        <v>64</v>
      </c>
      <c r="G72" s="30" t="s">
        <v>427</v>
      </c>
      <c r="H72" s="15">
        <v>96.252834719999996</v>
      </c>
      <c r="I72" s="15">
        <v>95.182216069999996</v>
      </c>
      <c r="J72" s="15">
        <v>97.751700830000004</v>
      </c>
      <c r="K72" s="15">
        <v>100</v>
      </c>
      <c r="L72" s="15">
        <v>93.255102500000007</v>
      </c>
      <c r="M72" s="15">
        <v>97.302041000000003</v>
      </c>
      <c r="N72" s="15">
        <v>97.302041000000003</v>
      </c>
      <c r="O72" s="15">
        <v>96.627551249999996</v>
      </c>
      <c r="P72" s="15">
        <v>94.604082000000005</v>
      </c>
      <c r="Q72" s="15">
        <v>103.3724488</v>
      </c>
      <c r="R72" s="15">
        <v>96.121683939999997</v>
      </c>
      <c r="S72" s="15">
        <v>94.604082000000005</v>
      </c>
      <c r="T72" s="15">
        <v>95.503401670000002</v>
      </c>
      <c r="U72" s="15">
        <v>97.751700830000004</v>
      </c>
      <c r="V72" s="15">
        <v>96.252834719999996</v>
      </c>
      <c r="W72" s="15">
        <v>95.953061500000004</v>
      </c>
      <c r="X72"/>
    </row>
    <row r="73" spans="1:24" x14ac:dyDescent="0.25">
      <c r="A73">
        <v>211</v>
      </c>
      <c r="B73" s="30" t="s">
        <v>205</v>
      </c>
      <c r="C73" s="30" t="s">
        <v>66</v>
      </c>
      <c r="D73" s="30" t="s">
        <v>24</v>
      </c>
      <c r="E73" s="30" t="s">
        <v>25</v>
      </c>
      <c r="F73" s="30" t="s">
        <v>64</v>
      </c>
      <c r="G73" s="30" t="s">
        <v>429</v>
      </c>
      <c r="H73" s="15">
        <v>96.252834719999996</v>
      </c>
      <c r="I73" s="15">
        <v>96.145772859999994</v>
      </c>
      <c r="J73" s="15">
        <v>97.751700830000004</v>
      </c>
      <c r="K73" s="15">
        <v>100</v>
      </c>
      <c r="L73" s="15">
        <v>93.255102500000007</v>
      </c>
      <c r="M73" s="15">
        <v>98.651020500000001</v>
      </c>
      <c r="N73" s="15">
        <v>98.651020500000001</v>
      </c>
      <c r="O73" s="15">
        <v>96.627551249999996</v>
      </c>
      <c r="P73" s="15">
        <v>95.953061500000004</v>
      </c>
      <c r="Q73" s="15">
        <v>96.627551249999996</v>
      </c>
      <c r="R73" s="15">
        <v>95.109949310000005</v>
      </c>
      <c r="S73" s="15">
        <v>94.604082000000005</v>
      </c>
      <c r="T73" s="15">
        <v>96.065476459999999</v>
      </c>
      <c r="U73" s="15">
        <v>97.751700830000004</v>
      </c>
      <c r="V73" s="15">
        <v>97.751700830000004</v>
      </c>
      <c r="W73" s="15">
        <v>96.627551249999996</v>
      </c>
      <c r="X73"/>
    </row>
    <row r="74" spans="1:24" x14ac:dyDescent="0.25">
      <c r="A74">
        <v>212</v>
      </c>
      <c r="B74" s="30" t="s">
        <v>205</v>
      </c>
      <c r="C74" s="30" t="s">
        <v>67</v>
      </c>
      <c r="D74" s="30" t="s">
        <v>28</v>
      </c>
      <c r="E74" s="30" t="s">
        <v>25</v>
      </c>
      <c r="F74" s="30" t="s">
        <v>64</v>
      </c>
      <c r="G74" s="30" t="s">
        <v>430</v>
      </c>
      <c r="H74" s="15">
        <v>94.004535559999994</v>
      </c>
      <c r="I74" s="15">
        <v>95.182216069999996</v>
      </c>
      <c r="J74" s="15">
        <v>97.751700830000004</v>
      </c>
      <c r="K74" s="15">
        <v>96.627551249999996</v>
      </c>
      <c r="L74" s="15">
        <v>93.255102500000007</v>
      </c>
      <c r="M74" s="15">
        <v>98.651020500000001</v>
      </c>
      <c r="N74" s="15">
        <v>97.302041000000003</v>
      </c>
      <c r="O74" s="15">
        <v>96.627551249999996</v>
      </c>
      <c r="P74" s="15">
        <v>94.604082000000005</v>
      </c>
      <c r="Q74" s="15">
        <v>96.627551249999996</v>
      </c>
      <c r="R74" s="15">
        <v>93.760969810000006</v>
      </c>
      <c r="S74" s="15">
        <v>92.58061275</v>
      </c>
      <c r="T74" s="15">
        <v>94.379252080000001</v>
      </c>
      <c r="U74" s="15">
        <v>97.751700830000004</v>
      </c>
      <c r="V74" s="15">
        <v>96.252834719999996</v>
      </c>
      <c r="W74" s="15">
        <v>96.627551249999996</v>
      </c>
      <c r="X74"/>
    </row>
    <row r="75" spans="1:24" x14ac:dyDescent="0.25">
      <c r="A75">
        <v>220</v>
      </c>
      <c r="B75" s="30" t="s">
        <v>205</v>
      </c>
      <c r="C75" s="30" t="s">
        <v>436</v>
      </c>
      <c r="D75" s="30" t="s">
        <v>28</v>
      </c>
      <c r="E75" s="30" t="s">
        <v>25</v>
      </c>
      <c r="F75" s="30" t="s">
        <v>152</v>
      </c>
      <c r="G75" s="30" t="s">
        <v>437</v>
      </c>
      <c r="H75" s="15">
        <v>94.004535559999994</v>
      </c>
      <c r="I75" s="15">
        <v>95.182216069999996</v>
      </c>
      <c r="J75" s="15">
        <v>97.751700830000004</v>
      </c>
      <c r="K75" s="15">
        <v>93.255102500000007</v>
      </c>
      <c r="L75" s="15">
        <v>93.255102500000007</v>
      </c>
      <c r="M75" s="15">
        <v>98.651020500000001</v>
      </c>
      <c r="N75" s="15">
        <v>95.953061500000004</v>
      </c>
      <c r="O75" s="15">
        <v>96.627551249999996</v>
      </c>
      <c r="P75" s="15">
        <v>95.953061500000004</v>
      </c>
      <c r="Q75" s="15">
        <v>100</v>
      </c>
      <c r="R75" s="15">
        <v>94.266837129999999</v>
      </c>
      <c r="S75" s="15">
        <v>92.58061275</v>
      </c>
      <c r="T75" s="15">
        <v>93.255102500000007</v>
      </c>
      <c r="U75" s="15">
        <v>97.751700830000004</v>
      </c>
      <c r="V75" s="15">
        <v>96.252834719999996</v>
      </c>
      <c r="W75" s="15">
        <v>96.627551249999996</v>
      </c>
      <c r="X75"/>
    </row>
    <row r="76" spans="1:24" x14ac:dyDescent="0.25">
      <c r="A76">
        <v>223</v>
      </c>
      <c r="B76" s="30" t="s">
        <v>205</v>
      </c>
      <c r="C76" s="30" t="s">
        <v>442</v>
      </c>
      <c r="D76" s="30" t="s">
        <v>23</v>
      </c>
      <c r="E76" s="30" t="s">
        <v>25</v>
      </c>
      <c r="F76" s="30" t="s">
        <v>152</v>
      </c>
      <c r="G76" s="30" t="s">
        <v>443</v>
      </c>
      <c r="H76" s="15">
        <v>95.503401670000002</v>
      </c>
      <c r="I76" s="15">
        <v>96.145772859999994</v>
      </c>
      <c r="J76" s="15">
        <v>97.751700830000004</v>
      </c>
      <c r="K76" s="15">
        <v>93.255102500000007</v>
      </c>
      <c r="L76" s="15">
        <v>93.255102500000007</v>
      </c>
      <c r="M76" s="15">
        <v>95.953061500000004</v>
      </c>
      <c r="N76" s="15">
        <v>94.604082000000005</v>
      </c>
      <c r="O76" s="15">
        <v>95.503401670000002</v>
      </c>
      <c r="P76" s="15">
        <v>94.604082000000005</v>
      </c>
      <c r="Q76" s="15">
        <v>96.627551249999996</v>
      </c>
      <c r="R76" s="15">
        <v>93.08648006</v>
      </c>
      <c r="S76" s="15">
        <v>93.929592249999999</v>
      </c>
      <c r="T76" s="15">
        <v>93.817177290000004</v>
      </c>
      <c r="U76" s="15">
        <v>97.751700830000004</v>
      </c>
      <c r="V76" s="15">
        <v>94.753968610000001</v>
      </c>
      <c r="W76" s="15">
        <v>94.604082000000005</v>
      </c>
      <c r="X76"/>
    </row>
    <row r="77" spans="1:24" x14ac:dyDescent="0.25">
      <c r="A77">
        <v>225</v>
      </c>
      <c r="B77" s="30" t="s">
        <v>205</v>
      </c>
      <c r="C77" s="30" t="s">
        <v>446</v>
      </c>
      <c r="D77" s="30" t="s">
        <v>23</v>
      </c>
      <c r="E77" s="30" t="s">
        <v>25</v>
      </c>
      <c r="F77" s="30" t="s">
        <v>152</v>
      </c>
      <c r="G77" s="30" t="s">
        <v>447</v>
      </c>
      <c r="H77" s="15">
        <v>94.753968610000001</v>
      </c>
      <c r="I77" s="15">
        <v>97.109329639999999</v>
      </c>
      <c r="J77" s="15">
        <v>100</v>
      </c>
      <c r="K77" s="15">
        <v>93.255102500000007</v>
      </c>
      <c r="L77" s="15">
        <v>93.255102500000007</v>
      </c>
      <c r="M77" s="15">
        <v>97.302041000000003</v>
      </c>
      <c r="N77" s="15">
        <v>95.953061500000004</v>
      </c>
      <c r="O77" s="15">
        <v>95.503401670000002</v>
      </c>
      <c r="P77" s="15">
        <v>94.604082000000005</v>
      </c>
      <c r="Q77" s="15">
        <v>96.627551249999996</v>
      </c>
      <c r="R77" s="15">
        <v>93.592347380000007</v>
      </c>
      <c r="S77" s="15">
        <v>93.255102500000007</v>
      </c>
      <c r="T77" s="15">
        <v>94.379252080000001</v>
      </c>
      <c r="U77" s="15">
        <v>100</v>
      </c>
      <c r="V77" s="15">
        <v>95.503401670000002</v>
      </c>
      <c r="W77" s="15">
        <v>95.278571749999998</v>
      </c>
      <c r="X77"/>
    </row>
    <row r="78" spans="1:24" x14ac:dyDescent="0.25">
      <c r="A78">
        <v>226</v>
      </c>
      <c r="B78" s="30" t="s">
        <v>551</v>
      </c>
      <c r="C78" s="30" t="s">
        <v>446</v>
      </c>
      <c r="D78" s="30" t="s">
        <v>24</v>
      </c>
      <c r="E78" s="30" t="s">
        <v>25</v>
      </c>
      <c r="F78" s="30" t="s">
        <v>152</v>
      </c>
      <c r="G78" s="30" t="s">
        <v>447</v>
      </c>
      <c r="H78" s="15">
        <v>97.002267779999997</v>
      </c>
      <c r="I78" s="15">
        <v>100</v>
      </c>
      <c r="J78" s="15">
        <v>102.24829920000001</v>
      </c>
      <c r="K78" s="15">
        <v>94.941326880000005</v>
      </c>
      <c r="L78" s="15">
        <v>93.255102500000007</v>
      </c>
      <c r="M78" s="15">
        <v>98.651020500000001</v>
      </c>
      <c r="N78" s="15">
        <v>97.302041000000003</v>
      </c>
      <c r="O78" s="15">
        <v>98.875850420000006</v>
      </c>
      <c r="P78" s="15">
        <v>95.953061500000004</v>
      </c>
      <c r="Q78" s="15">
        <v>96.627551249999996</v>
      </c>
      <c r="R78" s="15">
        <v>95.953061500000004</v>
      </c>
      <c r="S78" s="15">
        <v>95.278571749999998</v>
      </c>
      <c r="T78" s="15">
        <v>96.627551249999996</v>
      </c>
      <c r="U78" s="15">
        <v>102.24829920000001</v>
      </c>
      <c r="V78" s="15">
        <v>97.002267779999997</v>
      </c>
      <c r="W78" s="15">
        <v>97.976530749999995</v>
      </c>
      <c r="X78"/>
    </row>
    <row r="79" spans="1:24" x14ac:dyDescent="0.25">
      <c r="A79">
        <v>227</v>
      </c>
      <c r="B79" s="30" t="s">
        <v>205</v>
      </c>
      <c r="C79" s="30" t="s">
        <v>448</v>
      </c>
      <c r="D79" s="30" t="s">
        <v>24</v>
      </c>
      <c r="E79" s="30" t="s">
        <v>25</v>
      </c>
      <c r="F79" s="30" t="s">
        <v>159</v>
      </c>
      <c r="G79" s="30" t="s">
        <v>449</v>
      </c>
      <c r="H79" s="15">
        <v>97.002267779999997</v>
      </c>
      <c r="I79" s="15">
        <v>100</v>
      </c>
      <c r="J79" s="15">
        <v>97.751700830000004</v>
      </c>
      <c r="K79" s="15">
        <v>101.6862244</v>
      </c>
      <c r="L79" s="15">
        <v>100</v>
      </c>
      <c r="M79" s="15">
        <v>94.604082000000005</v>
      </c>
      <c r="N79" s="15">
        <v>95.953061500000004</v>
      </c>
      <c r="O79" s="15">
        <v>97.751700830000004</v>
      </c>
      <c r="P79" s="15">
        <v>100</v>
      </c>
      <c r="Q79" s="15">
        <v>103.3724488</v>
      </c>
      <c r="R79" s="15">
        <v>98.313775629999995</v>
      </c>
      <c r="S79" s="15">
        <v>97.976530749999995</v>
      </c>
      <c r="T79" s="15">
        <v>101.1241496</v>
      </c>
      <c r="U79" s="15">
        <v>97.751700830000004</v>
      </c>
      <c r="V79" s="15">
        <v>98.501133890000006</v>
      </c>
      <c r="W79" s="15">
        <v>95.278571749999998</v>
      </c>
      <c r="X79"/>
    </row>
    <row r="80" spans="1:24" x14ac:dyDescent="0.25">
      <c r="A80">
        <v>228</v>
      </c>
      <c r="B80" s="30" t="s">
        <v>207</v>
      </c>
      <c r="C80" s="30" t="s">
        <v>448</v>
      </c>
      <c r="D80" s="30" t="s">
        <v>28</v>
      </c>
      <c r="E80" s="30" t="s">
        <v>25</v>
      </c>
      <c r="F80" s="30" t="s">
        <v>159</v>
      </c>
      <c r="G80" s="30" t="s">
        <v>449</v>
      </c>
      <c r="H80" s="15">
        <v>99.250566939999999</v>
      </c>
      <c r="I80" s="15">
        <v>102.8906704</v>
      </c>
      <c r="J80" s="15">
        <v>100</v>
      </c>
      <c r="K80" s="15">
        <v>103.3724488</v>
      </c>
      <c r="L80" s="15">
        <v>100</v>
      </c>
      <c r="M80" s="15">
        <v>95.953061500000004</v>
      </c>
      <c r="N80" s="15">
        <v>97.302041000000003</v>
      </c>
      <c r="O80" s="15">
        <v>101.1241496</v>
      </c>
      <c r="P80" s="15">
        <v>101.3489795</v>
      </c>
      <c r="Q80" s="15">
        <v>103.3724488</v>
      </c>
      <c r="R80" s="15">
        <v>100.6744898</v>
      </c>
      <c r="S80" s="15">
        <v>100</v>
      </c>
      <c r="T80" s="15">
        <v>103.3724488</v>
      </c>
      <c r="U80" s="15">
        <v>100</v>
      </c>
      <c r="V80" s="15">
        <v>100</v>
      </c>
      <c r="W80" s="15">
        <v>97.976530749999995</v>
      </c>
      <c r="X80"/>
    </row>
    <row r="81" spans="1:24" x14ac:dyDescent="0.25">
      <c r="A81">
        <v>229</v>
      </c>
      <c r="B81" s="30" t="s">
        <v>594</v>
      </c>
      <c r="C81" s="30" t="s">
        <v>448</v>
      </c>
      <c r="D81" s="30" t="s">
        <v>23</v>
      </c>
      <c r="E81" s="30" t="s">
        <v>25</v>
      </c>
      <c r="F81" s="30" t="s">
        <v>159</v>
      </c>
      <c r="G81" s="30" t="s">
        <v>449</v>
      </c>
      <c r="H81" s="15">
        <v>101.4988661</v>
      </c>
      <c r="I81" s="15">
        <v>100</v>
      </c>
      <c r="J81" s="15">
        <v>100</v>
      </c>
      <c r="K81" s="15">
        <v>98.313775629999995</v>
      </c>
      <c r="L81" s="15">
        <v>100</v>
      </c>
      <c r="M81" s="15">
        <v>97.302041000000003</v>
      </c>
      <c r="N81" s="15">
        <v>97.302041000000003</v>
      </c>
      <c r="O81" s="15">
        <v>103.3724488</v>
      </c>
      <c r="P81" s="15">
        <v>101.3489795</v>
      </c>
      <c r="Q81" s="15">
        <v>103.3724488</v>
      </c>
      <c r="R81" s="15">
        <v>100.6744898</v>
      </c>
      <c r="S81" s="15">
        <v>102.0234693</v>
      </c>
      <c r="T81" s="15">
        <v>100</v>
      </c>
      <c r="U81" s="15">
        <v>100</v>
      </c>
      <c r="V81" s="15">
        <v>100</v>
      </c>
      <c r="W81" s="15">
        <v>100</v>
      </c>
      <c r="X81"/>
    </row>
    <row r="82" spans="1:24" x14ac:dyDescent="0.25">
      <c r="A82">
        <v>230</v>
      </c>
      <c r="B82" s="30" t="s">
        <v>726</v>
      </c>
      <c r="C82" s="30" t="s">
        <v>448</v>
      </c>
      <c r="D82" s="30" t="s">
        <v>24</v>
      </c>
      <c r="E82" s="30" t="s">
        <v>25</v>
      </c>
      <c r="F82" s="30" t="s">
        <v>159</v>
      </c>
      <c r="G82" s="30" t="s">
        <v>449</v>
      </c>
      <c r="H82" s="15">
        <v>100</v>
      </c>
      <c r="I82" s="15">
        <v>105.7813407</v>
      </c>
      <c r="J82" s="15">
        <v>100</v>
      </c>
      <c r="K82" s="15">
        <v>106.74489749999999</v>
      </c>
      <c r="L82" s="15">
        <v>100</v>
      </c>
      <c r="M82" s="15">
        <v>95.953061500000004</v>
      </c>
      <c r="N82" s="15">
        <v>100</v>
      </c>
      <c r="O82" s="15">
        <v>102.24829920000001</v>
      </c>
      <c r="P82" s="15">
        <v>102.697959</v>
      </c>
      <c r="Q82" s="15">
        <v>103.3724488</v>
      </c>
      <c r="R82" s="15">
        <v>102.3607141</v>
      </c>
      <c r="S82" s="15">
        <v>100.6744898</v>
      </c>
      <c r="T82" s="15">
        <v>106.1828227</v>
      </c>
      <c r="U82" s="15">
        <v>100</v>
      </c>
      <c r="V82" s="15">
        <v>102.24829920000001</v>
      </c>
      <c r="W82" s="15">
        <v>98.651020500000001</v>
      </c>
      <c r="X82"/>
    </row>
    <row r="83" spans="1:24" x14ac:dyDescent="0.25">
      <c r="A83">
        <v>231</v>
      </c>
      <c r="B83" s="30" t="s">
        <v>901</v>
      </c>
      <c r="C83" s="30" t="s">
        <v>448</v>
      </c>
      <c r="D83" s="30" t="s">
        <v>28</v>
      </c>
      <c r="E83" s="30" t="s">
        <v>25</v>
      </c>
      <c r="F83" s="30" t="s">
        <v>159</v>
      </c>
      <c r="G83" s="30" t="s">
        <v>449</v>
      </c>
      <c r="H83" s="15">
        <v>101.4988661</v>
      </c>
      <c r="I83" s="15">
        <v>103.8542271</v>
      </c>
      <c r="J83" s="15">
        <v>100</v>
      </c>
      <c r="K83" s="15">
        <v>103.3724488</v>
      </c>
      <c r="L83" s="15">
        <v>100</v>
      </c>
      <c r="M83" s="15">
        <v>98.651020500000001</v>
      </c>
      <c r="N83" s="15">
        <v>100</v>
      </c>
      <c r="O83" s="15">
        <v>103.3724488</v>
      </c>
      <c r="P83" s="15">
        <v>102.697959</v>
      </c>
      <c r="Q83" s="15">
        <v>103.3724488</v>
      </c>
      <c r="R83" s="15">
        <v>102.52933659999999</v>
      </c>
      <c r="S83" s="15">
        <v>102.0234693</v>
      </c>
      <c r="T83" s="15">
        <v>103.9345235</v>
      </c>
      <c r="U83" s="15">
        <v>100</v>
      </c>
      <c r="V83" s="15">
        <v>102.24829920000001</v>
      </c>
      <c r="W83" s="15">
        <v>100.6744898</v>
      </c>
      <c r="X83"/>
    </row>
    <row r="84" spans="1:24" x14ac:dyDescent="0.25">
      <c r="A84">
        <v>232</v>
      </c>
      <c r="B84" s="30" t="s">
        <v>1557</v>
      </c>
      <c r="C84" s="30" t="s">
        <v>448</v>
      </c>
      <c r="D84" s="30" t="s">
        <v>23</v>
      </c>
      <c r="E84" s="30" t="s">
        <v>25</v>
      </c>
      <c r="F84" s="30" t="s">
        <v>159</v>
      </c>
      <c r="G84" s="30" t="s">
        <v>449</v>
      </c>
      <c r="H84" s="15">
        <v>100.7494331</v>
      </c>
      <c r="I84" s="15">
        <v>107.7084543</v>
      </c>
      <c r="J84" s="15">
        <v>102.24829920000001</v>
      </c>
      <c r="K84" s="15">
        <v>110.11734629999999</v>
      </c>
      <c r="L84" s="15">
        <v>100</v>
      </c>
      <c r="M84" s="15">
        <v>97.302041000000003</v>
      </c>
      <c r="N84" s="15">
        <v>102.697959</v>
      </c>
      <c r="O84" s="15">
        <v>103.3724488</v>
      </c>
      <c r="P84" s="15">
        <v>104.0469385</v>
      </c>
      <c r="Q84" s="15">
        <v>103.3724488</v>
      </c>
      <c r="R84" s="15">
        <v>104.2155609</v>
      </c>
      <c r="S84" s="15">
        <v>101.3489795</v>
      </c>
      <c r="T84" s="15">
        <v>108.43112189999999</v>
      </c>
      <c r="U84" s="15">
        <v>102.24829920000001</v>
      </c>
      <c r="V84" s="15">
        <v>104.4965983</v>
      </c>
      <c r="W84" s="15">
        <v>100</v>
      </c>
      <c r="X84"/>
    </row>
    <row r="85" spans="1:24" x14ac:dyDescent="0.25">
      <c r="A85">
        <v>237</v>
      </c>
      <c r="B85" s="30" t="s">
        <v>205</v>
      </c>
      <c r="C85" s="30" t="s">
        <v>454</v>
      </c>
      <c r="D85" s="30" t="s">
        <v>23</v>
      </c>
      <c r="E85" s="30" t="s">
        <v>25</v>
      </c>
      <c r="F85" s="30" t="s">
        <v>159</v>
      </c>
      <c r="G85" s="30" t="s">
        <v>455</v>
      </c>
      <c r="H85" s="15">
        <v>95.503401670000002</v>
      </c>
      <c r="I85" s="15">
        <v>98.072886429999997</v>
      </c>
      <c r="J85" s="15">
        <v>95.503401670000002</v>
      </c>
      <c r="K85" s="15">
        <v>94.941326880000005</v>
      </c>
      <c r="L85" s="15">
        <v>93.255102500000007</v>
      </c>
      <c r="M85" s="15">
        <v>95.953061500000004</v>
      </c>
      <c r="N85" s="15">
        <v>95.953061500000004</v>
      </c>
      <c r="O85" s="15">
        <v>95.503401670000002</v>
      </c>
      <c r="P85" s="15">
        <v>94.604082000000005</v>
      </c>
      <c r="Q85" s="15">
        <v>103.3724488</v>
      </c>
      <c r="R85" s="15">
        <v>95.278571749999998</v>
      </c>
      <c r="S85" s="15">
        <v>93.929592249999999</v>
      </c>
      <c r="T85" s="15">
        <v>95.503401670000002</v>
      </c>
      <c r="U85" s="15">
        <v>95.503401670000002</v>
      </c>
      <c r="V85" s="15">
        <v>95.503401670000002</v>
      </c>
      <c r="W85" s="15">
        <v>94.604082000000005</v>
      </c>
      <c r="X85"/>
    </row>
    <row r="86" spans="1:24" x14ac:dyDescent="0.25">
      <c r="A86">
        <v>239</v>
      </c>
      <c r="B86" s="30" t="s">
        <v>205</v>
      </c>
      <c r="C86" s="30" t="s">
        <v>458</v>
      </c>
      <c r="D86" s="30" t="s">
        <v>24</v>
      </c>
      <c r="E86" s="30" t="s">
        <v>25</v>
      </c>
      <c r="F86" s="30" t="s">
        <v>159</v>
      </c>
      <c r="G86" s="30" t="s">
        <v>459</v>
      </c>
      <c r="H86" s="15">
        <v>94.004535559999994</v>
      </c>
      <c r="I86" s="15">
        <v>97.109329639999999</v>
      </c>
      <c r="J86" s="15">
        <v>95.503401670000002</v>
      </c>
      <c r="K86" s="15">
        <v>98.313775629999995</v>
      </c>
      <c r="L86" s="15">
        <v>93.255102500000007</v>
      </c>
      <c r="M86" s="15">
        <v>95.953061500000004</v>
      </c>
      <c r="N86" s="15">
        <v>95.953061500000004</v>
      </c>
      <c r="O86" s="15">
        <v>100</v>
      </c>
      <c r="P86" s="15">
        <v>100</v>
      </c>
      <c r="Q86" s="15">
        <v>103.3724488</v>
      </c>
      <c r="R86" s="15">
        <v>96.458928810000003</v>
      </c>
      <c r="S86" s="15">
        <v>92.58061275</v>
      </c>
      <c r="T86" s="15">
        <v>96.065476459999999</v>
      </c>
      <c r="U86" s="15">
        <v>95.503401670000002</v>
      </c>
      <c r="V86" s="15">
        <v>98.501133890000006</v>
      </c>
      <c r="W86" s="15">
        <v>97.302041000000003</v>
      </c>
      <c r="X86"/>
    </row>
    <row r="87" spans="1:24" x14ac:dyDescent="0.25">
      <c r="A87">
        <v>241</v>
      </c>
      <c r="B87" s="30" t="s">
        <v>205</v>
      </c>
      <c r="C87" s="30" t="s">
        <v>462</v>
      </c>
      <c r="D87" s="30" t="s">
        <v>28</v>
      </c>
      <c r="E87" s="30" t="s">
        <v>25</v>
      </c>
      <c r="F87" s="30" t="s">
        <v>156</v>
      </c>
      <c r="G87" s="30" t="s">
        <v>463</v>
      </c>
      <c r="H87" s="15">
        <v>97.751700830000004</v>
      </c>
      <c r="I87" s="15">
        <v>100</v>
      </c>
      <c r="J87" s="15">
        <v>95.503401670000002</v>
      </c>
      <c r="K87" s="15">
        <v>100</v>
      </c>
      <c r="L87" s="15">
        <v>93.255102500000007</v>
      </c>
      <c r="M87" s="15">
        <v>95.953061500000004</v>
      </c>
      <c r="N87" s="15">
        <v>95.953061500000004</v>
      </c>
      <c r="O87" s="15">
        <v>100</v>
      </c>
      <c r="P87" s="15">
        <v>101.3489795</v>
      </c>
      <c r="Q87" s="15">
        <v>103.3724488</v>
      </c>
      <c r="R87" s="15">
        <v>98.145153190000002</v>
      </c>
      <c r="S87" s="15">
        <v>95.953061500000004</v>
      </c>
      <c r="T87" s="15">
        <v>98.313775629999995</v>
      </c>
      <c r="U87" s="15">
        <v>95.503401670000002</v>
      </c>
      <c r="V87" s="15">
        <v>99.250566939999999</v>
      </c>
      <c r="W87" s="15">
        <v>97.302041000000003</v>
      </c>
      <c r="X87"/>
    </row>
    <row r="88" spans="1:24" x14ac:dyDescent="0.25">
      <c r="A88">
        <v>242</v>
      </c>
      <c r="B88" s="30" t="s">
        <v>726</v>
      </c>
      <c r="C88" s="30" t="s">
        <v>462</v>
      </c>
      <c r="D88" s="30" t="s">
        <v>23</v>
      </c>
      <c r="E88" s="30" t="s">
        <v>25</v>
      </c>
      <c r="F88" s="30" t="s">
        <v>156</v>
      </c>
      <c r="G88" s="30" t="s">
        <v>463</v>
      </c>
      <c r="H88" s="15">
        <v>100</v>
      </c>
      <c r="I88" s="15">
        <v>102.8906704</v>
      </c>
      <c r="J88" s="15">
        <v>97.751700830000004</v>
      </c>
      <c r="K88" s="15">
        <v>101.6862244</v>
      </c>
      <c r="L88" s="15">
        <v>93.255102500000007</v>
      </c>
      <c r="M88" s="15">
        <v>97.302041000000003</v>
      </c>
      <c r="N88" s="15">
        <v>97.302041000000003</v>
      </c>
      <c r="O88" s="15">
        <v>103.3724488</v>
      </c>
      <c r="P88" s="15">
        <v>102.697959</v>
      </c>
      <c r="Q88" s="15">
        <v>103.3724488</v>
      </c>
      <c r="R88" s="15">
        <v>100.50586730000001</v>
      </c>
      <c r="S88" s="15">
        <v>97.976530749999995</v>
      </c>
      <c r="T88" s="15">
        <v>100.5620748</v>
      </c>
      <c r="U88" s="15">
        <v>97.751700830000004</v>
      </c>
      <c r="V88" s="15">
        <v>100.7494331</v>
      </c>
      <c r="W88" s="15">
        <v>100</v>
      </c>
      <c r="X88"/>
    </row>
    <row r="89" spans="1:24" x14ac:dyDescent="0.25">
      <c r="A89">
        <v>243</v>
      </c>
      <c r="B89" s="30" t="s">
        <v>205</v>
      </c>
      <c r="C89" s="30" t="s">
        <v>464</v>
      </c>
      <c r="D89" s="30" t="s">
        <v>24</v>
      </c>
      <c r="E89" s="30" t="s">
        <v>25</v>
      </c>
      <c r="F89" s="30" t="s">
        <v>156</v>
      </c>
      <c r="G89" s="30" t="s">
        <v>465</v>
      </c>
      <c r="H89" s="15">
        <v>94.753968610000001</v>
      </c>
      <c r="I89" s="15">
        <v>95.182216069999996</v>
      </c>
      <c r="J89" s="15">
        <v>95.503401670000002</v>
      </c>
      <c r="K89" s="15">
        <v>93.255102500000007</v>
      </c>
      <c r="L89" s="15">
        <v>93.255102500000007</v>
      </c>
      <c r="M89" s="15">
        <v>93.255102500000007</v>
      </c>
      <c r="N89" s="15">
        <v>95.953061500000004</v>
      </c>
      <c r="O89" s="15">
        <v>94.379252080000001</v>
      </c>
      <c r="P89" s="15">
        <v>94.604082000000005</v>
      </c>
      <c r="Q89" s="15">
        <v>96.627551249999996</v>
      </c>
      <c r="R89" s="15">
        <v>92.243367879999994</v>
      </c>
      <c r="S89" s="15">
        <v>93.255102500000007</v>
      </c>
      <c r="T89" s="15">
        <v>93.255102500000007</v>
      </c>
      <c r="U89" s="15">
        <v>95.503401670000002</v>
      </c>
      <c r="V89" s="15">
        <v>95.503401670000002</v>
      </c>
      <c r="W89" s="15">
        <v>92.58061275</v>
      </c>
      <c r="X89"/>
    </row>
    <row r="90" spans="1:24" x14ac:dyDescent="0.25">
      <c r="A90">
        <v>249</v>
      </c>
      <c r="B90" s="30" t="s">
        <v>205</v>
      </c>
      <c r="C90" s="30" t="s">
        <v>474</v>
      </c>
      <c r="D90" s="30" t="s">
        <v>28</v>
      </c>
      <c r="E90" s="30" t="s">
        <v>25</v>
      </c>
      <c r="F90" s="30" t="s">
        <v>156</v>
      </c>
      <c r="G90" s="30" t="s">
        <v>475</v>
      </c>
      <c r="H90" s="15">
        <v>96.252834719999996</v>
      </c>
      <c r="I90" s="15">
        <v>97.109329639999999</v>
      </c>
      <c r="J90" s="15">
        <v>97.751700830000004</v>
      </c>
      <c r="K90" s="15">
        <v>98.313775629999995</v>
      </c>
      <c r="L90" s="15">
        <v>100</v>
      </c>
      <c r="M90" s="15">
        <v>97.302041000000003</v>
      </c>
      <c r="N90" s="15">
        <v>97.302041000000003</v>
      </c>
      <c r="O90" s="15">
        <v>97.751700830000004</v>
      </c>
      <c r="P90" s="15">
        <v>97.302041000000003</v>
      </c>
      <c r="Q90" s="15">
        <v>100</v>
      </c>
      <c r="R90" s="15">
        <v>96.627551249999996</v>
      </c>
      <c r="S90" s="15">
        <v>97.302041000000003</v>
      </c>
      <c r="T90" s="15">
        <v>98.313775629999995</v>
      </c>
      <c r="U90" s="15">
        <v>97.751700830000004</v>
      </c>
      <c r="V90" s="15">
        <v>97.751700830000004</v>
      </c>
      <c r="W90" s="15">
        <v>96.627551249999996</v>
      </c>
      <c r="X90"/>
    </row>
    <row r="91" spans="1:24" x14ac:dyDescent="0.25">
      <c r="A91">
        <v>250</v>
      </c>
      <c r="B91" s="30" t="s">
        <v>952</v>
      </c>
      <c r="C91" s="30" t="s">
        <v>474</v>
      </c>
      <c r="D91" s="30" t="s">
        <v>23</v>
      </c>
      <c r="E91" s="30" t="s">
        <v>25</v>
      </c>
      <c r="F91" s="30" t="s">
        <v>156</v>
      </c>
      <c r="G91" s="30" t="s">
        <v>475</v>
      </c>
      <c r="H91" s="15">
        <v>99.250566939999999</v>
      </c>
      <c r="I91" s="15">
        <v>100</v>
      </c>
      <c r="J91" s="15">
        <v>100</v>
      </c>
      <c r="K91" s="15">
        <v>100</v>
      </c>
      <c r="L91" s="15">
        <v>100</v>
      </c>
      <c r="M91" s="15">
        <v>100</v>
      </c>
      <c r="N91" s="15">
        <v>100</v>
      </c>
      <c r="O91" s="15">
        <v>101.1241496</v>
      </c>
      <c r="P91" s="15">
        <v>100</v>
      </c>
      <c r="Q91" s="15">
        <v>100</v>
      </c>
      <c r="R91" s="15">
        <v>99.662755099999998</v>
      </c>
      <c r="S91" s="15">
        <v>100</v>
      </c>
      <c r="T91" s="15">
        <v>100.5620748</v>
      </c>
      <c r="U91" s="15">
        <v>100</v>
      </c>
      <c r="V91" s="15">
        <v>100.7494331</v>
      </c>
      <c r="W91" s="15">
        <v>100</v>
      </c>
      <c r="X91"/>
    </row>
    <row r="92" spans="1:24" x14ac:dyDescent="0.25">
      <c r="A92">
        <v>251</v>
      </c>
      <c r="B92" s="30" t="s">
        <v>205</v>
      </c>
      <c r="C92" s="30" t="s">
        <v>476</v>
      </c>
      <c r="D92" s="30" t="s">
        <v>23</v>
      </c>
      <c r="E92" s="30" t="s">
        <v>25</v>
      </c>
      <c r="F92" s="30" t="s">
        <v>157</v>
      </c>
      <c r="G92" s="30" t="s">
        <v>477</v>
      </c>
      <c r="H92" s="15">
        <v>102.9977322</v>
      </c>
      <c r="I92" s="15">
        <v>108.67201110000001</v>
      </c>
      <c r="J92" s="15">
        <v>97.751700830000004</v>
      </c>
      <c r="K92" s="15">
        <v>103.3724488</v>
      </c>
      <c r="L92" s="15">
        <v>100</v>
      </c>
      <c r="M92" s="15">
        <v>97.302041000000003</v>
      </c>
      <c r="N92" s="15">
        <v>97.302041000000003</v>
      </c>
      <c r="O92" s="15">
        <v>100</v>
      </c>
      <c r="P92" s="15">
        <v>100</v>
      </c>
      <c r="Q92" s="15">
        <v>103.3724488</v>
      </c>
      <c r="R92" s="15">
        <v>102.19209170000001</v>
      </c>
      <c r="S92" s="15">
        <v>103.3724488</v>
      </c>
      <c r="T92" s="15">
        <v>106.74489749999999</v>
      </c>
      <c r="U92" s="15">
        <v>97.751700830000004</v>
      </c>
      <c r="V92" s="15">
        <v>99.250566939999999</v>
      </c>
      <c r="W92" s="15">
        <v>97.976530749999995</v>
      </c>
      <c r="X92"/>
    </row>
    <row r="93" spans="1:24" x14ac:dyDescent="0.25">
      <c r="A93">
        <v>252</v>
      </c>
      <c r="B93" s="30" t="s">
        <v>210</v>
      </c>
      <c r="C93" s="30" t="s">
        <v>476</v>
      </c>
      <c r="D93" s="30" t="s">
        <v>24</v>
      </c>
      <c r="E93" s="30" t="s">
        <v>25</v>
      </c>
      <c r="F93" s="30" t="s">
        <v>157</v>
      </c>
      <c r="G93" s="30" t="s">
        <v>477</v>
      </c>
      <c r="H93" s="15">
        <v>105.24603140000001</v>
      </c>
      <c r="I93" s="15">
        <v>111.5626814</v>
      </c>
      <c r="J93" s="15">
        <v>100</v>
      </c>
      <c r="K93" s="15">
        <v>105.05867309999999</v>
      </c>
      <c r="L93" s="15">
        <v>100</v>
      </c>
      <c r="M93" s="15">
        <v>98.651020500000001</v>
      </c>
      <c r="N93" s="15">
        <v>98.651020500000001</v>
      </c>
      <c r="O93" s="15">
        <v>103.3724488</v>
      </c>
      <c r="P93" s="15">
        <v>101.3489795</v>
      </c>
      <c r="Q93" s="15">
        <v>103.3724488</v>
      </c>
      <c r="R93" s="15">
        <v>104.5528058</v>
      </c>
      <c r="S93" s="15">
        <v>105.39591799999999</v>
      </c>
      <c r="T93" s="15">
        <v>108.9931967</v>
      </c>
      <c r="U93" s="15">
        <v>100</v>
      </c>
      <c r="V93" s="15">
        <v>100.7494331</v>
      </c>
      <c r="W93" s="15">
        <v>100.6744898</v>
      </c>
      <c r="X93"/>
    </row>
    <row r="94" spans="1:24" x14ac:dyDescent="0.25">
      <c r="A94">
        <v>253</v>
      </c>
      <c r="B94" s="30" t="s">
        <v>588</v>
      </c>
      <c r="C94" s="30" t="s">
        <v>476</v>
      </c>
      <c r="D94" s="30" t="s">
        <v>28</v>
      </c>
      <c r="E94" s="30" t="s">
        <v>25</v>
      </c>
      <c r="F94" s="30" t="s">
        <v>157</v>
      </c>
      <c r="G94" s="30" t="s">
        <v>477</v>
      </c>
      <c r="H94" s="15">
        <v>107.4943306</v>
      </c>
      <c r="I94" s="15">
        <v>113.489795</v>
      </c>
      <c r="J94" s="15">
        <v>100</v>
      </c>
      <c r="K94" s="15">
        <v>106.74489749999999</v>
      </c>
      <c r="L94" s="15">
        <v>100</v>
      </c>
      <c r="M94" s="15">
        <v>95.953061500000004</v>
      </c>
      <c r="N94" s="15">
        <v>95.953061500000004</v>
      </c>
      <c r="O94" s="15">
        <v>102.24829920000001</v>
      </c>
      <c r="P94" s="15">
        <v>100</v>
      </c>
      <c r="Q94" s="15">
        <v>103.3724488</v>
      </c>
      <c r="R94" s="15">
        <v>104.5528058</v>
      </c>
      <c r="S94" s="15">
        <v>107.4193873</v>
      </c>
      <c r="T94" s="15">
        <v>110.679421</v>
      </c>
      <c r="U94" s="15">
        <v>100</v>
      </c>
      <c r="V94" s="15">
        <v>98.501133890000006</v>
      </c>
      <c r="W94" s="15">
        <v>98.651020500000001</v>
      </c>
      <c r="X94"/>
    </row>
    <row r="95" spans="1:24" x14ac:dyDescent="0.25">
      <c r="A95">
        <v>254</v>
      </c>
      <c r="B95" s="30" t="s">
        <v>207</v>
      </c>
      <c r="C95" s="30" t="s">
        <v>476</v>
      </c>
      <c r="D95" s="30" t="s">
        <v>23</v>
      </c>
      <c r="E95" s="30" t="s">
        <v>25</v>
      </c>
      <c r="F95" s="30" t="s">
        <v>157</v>
      </c>
      <c r="G95" s="30" t="s">
        <v>477</v>
      </c>
      <c r="H95" s="15">
        <v>106.74489749999999</v>
      </c>
      <c r="I95" s="15">
        <v>114.45335179999999</v>
      </c>
      <c r="J95" s="15">
        <v>100</v>
      </c>
      <c r="K95" s="15">
        <v>108.43112189999999</v>
      </c>
      <c r="L95" s="15">
        <v>100</v>
      </c>
      <c r="M95" s="15">
        <v>98.651020500000001</v>
      </c>
      <c r="N95" s="15">
        <v>100</v>
      </c>
      <c r="O95" s="15">
        <v>104.4965983</v>
      </c>
      <c r="P95" s="15">
        <v>102.697959</v>
      </c>
      <c r="Q95" s="15">
        <v>103.3724488</v>
      </c>
      <c r="R95" s="15">
        <v>106.2390302</v>
      </c>
      <c r="S95" s="15">
        <v>106.74489749999999</v>
      </c>
      <c r="T95" s="15">
        <v>111.8035706</v>
      </c>
      <c r="U95" s="15">
        <v>100</v>
      </c>
      <c r="V95" s="15">
        <v>102.24829920000001</v>
      </c>
      <c r="W95" s="15">
        <v>101.3489795</v>
      </c>
      <c r="X95"/>
    </row>
    <row r="96" spans="1:24" x14ac:dyDescent="0.25">
      <c r="A96">
        <v>255</v>
      </c>
      <c r="B96" s="30" t="s">
        <v>761</v>
      </c>
      <c r="C96" s="30" t="s">
        <v>476</v>
      </c>
      <c r="D96" s="30" t="s">
        <v>24</v>
      </c>
      <c r="E96" s="30" t="s">
        <v>25</v>
      </c>
      <c r="F96" s="30" t="s">
        <v>157</v>
      </c>
      <c r="G96" s="30" t="s">
        <v>477</v>
      </c>
      <c r="H96" s="15">
        <v>107.4943306</v>
      </c>
      <c r="I96" s="15">
        <v>112.52623819999999</v>
      </c>
      <c r="J96" s="15">
        <v>102.24829920000001</v>
      </c>
      <c r="K96" s="15">
        <v>106.74489749999999</v>
      </c>
      <c r="L96" s="15">
        <v>100</v>
      </c>
      <c r="M96" s="15">
        <v>101.3489795</v>
      </c>
      <c r="N96" s="15">
        <v>98.651020500000001</v>
      </c>
      <c r="O96" s="15">
        <v>105.6207479</v>
      </c>
      <c r="P96" s="15">
        <v>101.3489795</v>
      </c>
      <c r="Q96" s="15">
        <v>103.3724488</v>
      </c>
      <c r="R96" s="15">
        <v>106.2390302</v>
      </c>
      <c r="S96" s="15">
        <v>107.4193873</v>
      </c>
      <c r="T96" s="15">
        <v>110.11734629999999</v>
      </c>
      <c r="U96" s="15">
        <v>102.24829920000001</v>
      </c>
      <c r="V96" s="15">
        <v>100.7494331</v>
      </c>
      <c r="W96" s="15">
        <v>103.3724488</v>
      </c>
      <c r="X96"/>
    </row>
    <row r="97" spans="1:24" x14ac:dyDescent="0.25">
      <c r="A97">
        <v>256</v>
      </c>
      <c r="B97" s="30" t="s">
        <v>901</v>
      </c>
      <c r="C97" s="30" t="s">
        <v>476</v>
      </c>
      <c r="D97" s="30" t="s">
        <v>28</v>
      </c>
      <c r="E97" s="30" t="s">
        <v>25</v>
      </c>
      <c r="F97" s="30" t="s">
        <v>157</v>
      </c>
      <c r="G97" s="30" t="s">
        <v>477</v>
      </c>
      <c r="H97" s="15">
        <v>107.4943306</v>
      </c>
      <c r="I97" s="15">
        <v>116.38046540000001</v>
      </c>
      <c r="J97" s="15">
        <v>102.24829920000001</v>
      </c>
      <c r="K97" s="15">
        <v>111.8035706</v>
      </c>
      <c r="L97" s="15">
        <v>100</v>
      </c>
      <c r="M97" s="15">
        <v>100</v>
      </c>
      <c r="N97" s="15">
        <v>102.697959</v>
      </c>
      <c r="O97" s="15">
        <v>105.6207479</v>
      </c>
      <c r="P97" s="15">
        <v>104.0469385</v>
      </c>
      <c r="Q97" s="15">
        <v>103.3724488</v>
      </c>
      <c r="R97" s="15">
        <v>108.09387700000001</v>
      </c>
      <c r="S97" s="15">
        <v>107.4193873</v>
      </c>
      <c r="T97" s="15">
        <v>114.05186980000001</v>
      </c>
      <c r="U97" s="15">
        <v>102.24829920000001</v>
      </c>
      <c r="V97" s="15">
        <v>104.4965983</v>
      </c>
      <c r="W97" s="15">
        <v>102.697959</v>
      </c>
      <c r="X97"/>
    </row>
    <row r="98" spans="1:24" x14ac:dyDescent="0.25">
      <c r="A98">
        <v>257</v>
      </c>
      <c r="B98" s="30" t="s">
        <v>1030</v>
      </c>
      <c r="C98" s="30" t="s">
        <v>476</v>
      </c>
      <c r="D98" s="30" t="s">
        <v>23</v>
      </c>
      <c r="E98" s="30" t="s">
        <v>25</v>
      </c>
      <c r="F98" s="30" t="s">
        <v>157</v>
      </c>
      <c r="G98" s="30" t="s">
        <v>477</v>
      </c>
      <c r="H98" s="15">
        <v>108.9931967</v>
      </c>
      <c r="I98" s="15">
        <v>113.489795</v>
      </c>
      <c r="J98" s="15">
        <v>104.4965983</v>
      </c>
      <c r="K98" s="15">
        <v>108.43112189999999</v>
      </c>
      <c r="L98" s="15">
        <v>100</v>
      </c>
      <c r="M98" s="15">
        <v>104.0469385</v>
      </c>
      <c r="N98" s="15">
        <v>100</v>
      </c>
      <c r="O98" s="15">
        <v>107.8690471</v>
      </c>
      <c r="P98" s="15">
        <v>102.697959</v>
      </c>
      <c r="Q98" s="15">
        <v>103.3724488</v>
      </c>
      <c r="R98" s="15">
        <v>108.09387700000001</v>
      </c>
      <c r="S98" s="15">
        <v>108.7683668</v>
      </c>
      <c r="T98" s="15">
        <v>111.2414958</v>
      </c>
      <c r="U98" s="15">
        <v>104.4965983</v>
      </c>
      <c r="V98" s="15">
        <v>102.24829920000001</v>
      </c>
      <c r="W98" s="15">
        <v>106.0704078</v>
      </c>
      <c r="X98"/>
    </row>
    <row r="99" spans="1:24" x14ac:dyDescent="0.25">
      <c r="A99">
        <v>258</v>
      </c>
      <c r="B99" s="30" t="s">
        <v>1219</v>
      </c>
      <c r="C99" s="30" t="s">
        <v>476</v>
      </c>
      <c r="D99" s="30" t="s">
        <v>24</v>
      </c>
      <c r="E99" s="30" t="s">
        <v>25</v>
      </c>
      <c r="F99" s="30" t="s">
        <v>157</v>
      </c>
      <c r="G99" s="30" t="s">
        <v>477</v>
      </c>
      <c r="H99" s="15">
        <v>108.24376359999999</v>
      </c>
      <c r="I99" s="15">
        <v>118.3075789</v>
      </c>
      <c r="J99" s="15">
        <v>104.4965983</v>
      </c>
      <c r="K99" s="15">
        <v>115.1760194</v>
      </c>
      <c r="L99" s="15">
        <v>100</v>
      </c>
      <c r="M99" s="15">
        <v>101.3489795</v>
      </c>
      <c r="N99" s="15">
        <v>104.0469385</v>
      </c>
      <c r="O99" s="15">
        <v>106.74489749999999</v>
      </c>
      <c r="P99" s="15">
        <v>105.39591799999999</v>
      </c>
      <c r="Q99" s="15">
        <v>103.3724488</v>
      </c>
      <c r="R99" s="15">
        <v>109.78010140000001</v>
      </c>
      <c r="S99" s="15">
        <v>108.09387700000001</v>
      </c>
      <c r="T99" s="15">
        <v>116.300169</v>
      </c>
      <c r="U99" s="15">
        <v>104.4965983</v>
      </c>
      <c r="V99" s="15">
        <v>105.9954644</v>
      </c>
      <c r="W99" s="15">
        <v>104.0469385</v>
      </c>
      <c r="X99"/>
    </row>
    <row r="100" spans="1:24" x14ac:dyDescent="0.25">
      <c r="A100">
        <v>259</v>
      </c>
      <c r="B100" s="30" t="s">
        <v>1489</v>
      </c>
      <c r="C100" s="30" t="s">
        <v>476</v>
      </c>
      <c r="D100" s="30" t="s">
        <v>28</v>
      </c>
      <c r="E100" s="30" t="s">
        <v>25</v>
      </c>
      <c r="F100" s="30" t="s">
        <v>157</v>
      </c>
      <c r="G100" s="30" t="s">
        <v>477</v>
      </c>
      <c r="H100" s="15">
        <v>111.2414958</v>
      </c>
      <c r="I100" s="15">
        <v>114.45335179999999</v>
      </c>
      <c r="J100" s="15">
        <v>106.74489749999999</v>
      </c>
      <c r="K100" s="15">
        <v>110.11734629999999</v>
      </c>
      <c r="L100" s="15">
        <v>100</v>
      </c>
      <c r="M100" s="15">
        <v>105.39591799999999</v>
      </c>
      <c r="N100" s="15">
        <v>102.697959</v>
      </c>
      <c r="O100" s="15">
        <v>108.9931967</v>
      </c>
      <c r="P100" s="15">
        <v>104.0469385</v>
      </c>
      <c r="Q100" s="15">
        <v>103.3724488</v>
      </c>
      <c r="R100" s="15">
        <v>109.9487238</v>
      </c>
      <c r="S100" s="15">
        <v>110.791836</v>
      </c>
      <c r="T100" s="15">
        <v>112.36564540000001</v>
      </c>
      <c r="U100" s="15">
        <v>106.74489749999999</v>
      </c>
      <c r="V100" s="15">
        <v>104.4965983</v>
      </c>
      <c r="W100" s="15">
        <v>107.4193873</v>
      </c>
      <c r="X100"/>
    </row>
    <row r="101" spans="1:24" x14ac:dyDescent="0.25">
      <c r="A101">
        <v>268</v>
      </c>
      <c r="B101" s="30" t="s">
        <v>205</v>
      </c>
      <c r="C101" s="30" t="s">
        <v>480</v>
      </c>
      <c r="D101" s="30" t="s">
        <v>28</v>
      </c>
      <c r="E101" s="30" t="s">
        <v>25</v>
      </c>
      <c r="F101" s="30" t="s">
        <v>157</v>
      </c>
      <c r="G101" s="30" t="s">
        <v>481</v>
      </c>
      <c r="H101" s="15">
        <v>97.751700830000004</v>
      </c>
      <c r="I101" s="15">
        <v>99.036443210000002</v>
      </c>
      <c r="J101" s="15">
        <v>106.74489749999999</v>
      </c>
      <c r="K101" s="15">
        <v>103.3724488</v>
      </c>
      <c r="L101" s="15">
        <v>100</v>
      </c>
      <c r="M101" s="15">
        <v>100</v>
      </c>
      <c r="N101" s="15">
        <v>100</v>
      </c>
      <c r="O101" s="15">
        <v>101.1241496</v>
      </c>
      <c r="P101" s="15">
        <v>101.3489795</v>
      </c>
      <c r="Q101" s="15">
        <v>100</v>
      </c>
      <c r="R101" s="15">
        <v>100.1686224</v>
      </c>
      <c r="S101" s="15">
        <v>98.651020500000001</v>
      </c>
      <c r="T101" s="15">
        <v>101.1241496</v>
      </c>
      <c r="U101" s="15">
        <v>106.74489749999999</v>
      </c>
      <c r="V101" s="15">
        <v>101.4988661</v>
      </c>
      <c r="W101" s="15">
        <v>100</v>
      </c>
      <c r="X101"/>
    </row>
    <row r="102" spans="1:24" x14ac:dyDescent="0.25">
      <c r="A102">
        <v>269</v>
      </c>
      <c r="B102" s="30" t="s">
        <v>551</v>
      </c>
      <c r="C102" s="30" t="s">
        <v>480</v>
      </c>
      <c r="D102" s="30" t="s">
        <v>23</v>
      </c>
      <c r="E102" s="30" t="s">
        <v>25</v>
      </c>
      <c r="F102" s="30" t="s">
        <v>157</v>
      </c>
      <c r="G102" s="30" t="s">
        <v>481</v>
      </c>
      <c r="H102" s="15">
        <v>100</v>
      </c>
      <c r="I102" s="15">
        <v>101.9271136</v>
      </c>
      <c r="J102" s="15">
        <v>108.9931967</v>
      </c>
      <c r="K102" s="15">
        <v>105.05867309999999</v>
      </c>
      <c r="L102" s="15">
        <v>100</v>
      </c>
      <c r="M102" s="15">
        <v>101.3489795</v>
      </c>
      <c r="N102" s="15">
        <v>101.3489795</v>
      </c>
      <c r="O102" s="15">
        <v>104.4965983</v>
      </c>
      <c r="P102" s="15">
        <v>102.697959</v>
      </c>
      <c r="Q102" s="15">
        <v>103.3724488</v>
      </c>
      <c r="R102" s="15">
        <v>103.3724488</v>
      </c>
      <c r="S102" s="15">
        <v>100.6744898</v>
      </c>
      <c r="T102" s="15">
        <v>103.3724488</v>
      </c>
      <c r="U102" s="15">
        <v>108.9931967</v>
      </c>
      <c r="V102" s="15">
        <v>102.9977322</v>
      </c>
      <c r="W102" s="15">
        <v>102.697959</v>
      </c>
      <c r="X102"/>
    </row>
    <row r="103" spans="1:24" x14ac:dyDescent="0.25">
      <c r="A103">
        <v>270</v>
      </c>
      <c r="B103" s="30" t="s">
        <v>207</v>
      </c>
      <c r="C103" s="30" t="s">
        <v>480</v>
      </c>
      <c r="D103" s="30" t="s">
        <v>24</v>
      </c>
      <c r="E103" s="30" t="s">
        <v>25</v>
      </c>
      <c r="F103" s="30" t="s">
        <v>157</v>
      </c>
      <c r="G103" s="30" t="s">
        <v>481</v>
      </c>
      <c r="H103" s="15">
        <v>101.4988661</v>
      </c>
      <c r="I103" s="15">
        <v>104.81778389999999</v>
      </c>
      <c r="J103" s="15">
        <v>104.4965983</v>
      </c>
      <c r="K103" s="15">
        <v>108.43112189999999</v>
      </c>
      <c r="L103" s="15">
        <v>100</v>
      </c>
      <c r="M103" s="15">
        <v>98.651020500000001</v>
      </c>
      <c r="N103" s="15">
        <v>101.3489795</v>
      </c>
      <c r="O103" s="15">
        <v>102.24829920000001</v>
      </c>
      <c r="P103" s="15">
        <v>102.697959</v>
      </c>
      <c r="Q103" s="15">
        <v>103.3724488</v>
      </c>
      <c r="R103" s="15">
        <v>103.5410712</v>
      </c>
      <c r="S103" s="15">
        <v>102.0234693</v>
      </c>
      <c r="T103" s="15">
        <v>106.1828227</v>
      </c>
      <c r="U103" s="15">
        <v>104.4965983</v>
      </c>
      <c r="V103" s="15">
        <v>102.9977322</v>
      </c>
      <c r="W103" s="15">
        <v>100</v>
      </c>
      <c r="X103"/>
    </row>
    <row r="104" spans="1:24" x14ac:dyDescent="0.25">
      <c r="A104">
        <v>271</v>
      </c>
      <c r="B104" s="30" t="s">
        <v>704</v>
      </c>
      <c r="C104" s="30" t="s">
        <v>480</v>
      </c>
      <c r="D104" s="30" t="s">
        <v>28</v>
      </c>
      <c r="E104" s="30" t="s">
        <v>25</v>
      </c>
      <c r="F104" s="30" t="s">
        <v>157</v>
      </c>
      <c r="G104" s="30" t="s">
        <v>481</v>
      </c>
      <c r="H104" s="15">
        <v>102.24829920000001</v>
      </c>
      <c r="I104" s="15">
        <v>100</v>
      </c>
      <c r="J104" s="15">
        <v>104.4965983</v>
      </c>
      <c r="K104" s="15">
        <v>101.6862244</v>
      </c>
      <c r="L104" s="15">
        <v>100</v>
      </c>
      <c r="M104" s="15">
        <v>104.0469385</v>
      </c>
      <c r="N104" s="15">
        <v>102.697959</v>
      </c>
      <c r="O104" s="15">
        <v>106.74489749999999</v>
      </c>
      <c r="P104" s="15">
        <v>102.697959</v>
      </c>
      <c r="Q104" s="15">
        <v>103.3724488</v>
      </c>
      <c r="R104" s="15">
        <v>103.70969359999999</v>
      </c>
      <c r="S104" s="15">
        <v>102.697959</v>
      </c>
      <c r="T104" s="15">
        <v>101.1241496</v>
      </c>
      <c r="U104" s="15">
        <v>104.4965983</v>
      </c>
      <c r="V104" s="15">
        <v>103.74716530000001</v>
      </c>
      <c r="W104" s="15">
        <v>105.39591799999999</v>
      </c>
      <c r="X104"/>
    </row>
    <row r="105" spans="1:24" x14ac:dyDescent="0.25">
      <c r="A105">
        <v>272</v>
      </c>
      <c r="B105" s="30" t="s">
        <v>789</v>
      </c>
      <c r="C105" s="30" t="s">
        <v>480</v>
      </c>
      <c r="D105" s="30" t="s">
        <v>23</v>
      </c>
      <c r="E105" s="30" t="s">
        <v>25</v>
      </c>
      <c r="F105" s="30" t="s">
        <v>157</v>
      </c>
      <c r="G105" s="30" t="s">
        <v>481</v>
      </c>
      <c r="H105" s="15">
        <v>101.4988661</v>
      </c>
      <c r="I105" s="15">
        <v>101.9271136</v>
      </c>
      <c r="J105" s="15">
        <v>111.2414958</v>
      </c>
      <c r="K105" s="15">
        <v>105.05867309999999</v>
      </c>
      <c r="L105" s="15">
        <v>100</v>
      </c>
      <c r="M105" s="15">
        <v>105.39591799999999</v>
      </c>
      <c r="N105" s="15">
        <v>102.697959</v>
      </c>
      <c r="O105" s="15">
        <v>106.74489749999999</v>
      </c>
      <c r="P105" s="15">
        <v>104.0469385</v>
      </c>
      <c r="Q105" s="15">
        <v>103.3724488</v>
      </c>
      <c r="R105" s="15">
        <v>105.05867309999999</v>
      </c>
      <c r="S105" s="15">
        <v>102.0234693</v>
      </c>
      <c r="T105" s="15">
        <v>103.3724488</v>
      </c>
      <c r="U105" s="15">
        <v>111.2414958</v>
      </c>
      <c r="V105" s="15">
        <v>104.4965983</v>
      </c>
      <c r="W105" s="15">
        <v>106.0704078</v>
      </c>
      <c r="X105"/>
    </row>
    <row r="106" spans="1:24" x14ac:dyDescent="0.25">
      <c r="A106">
        <v>273</v>
      </c>
      <c r="B106" s="30" t="s">
        <v>952</v>
      </c>
      <c r="C106" s="30" t="s">
        <v>480</v>
      </c>
      <c r="D106" s="30" t="s">
        <v>24</v>
      </c>
      <c r="E106" s="30" t="s">
        <v>25</v>
      </c>
      <c r="F106" s="30" t="s">
        <v>157</v>
      </c>
      <c r="G106" s="30" t="s">
        <v>481</v>
      </c>
      <c r="H106" s="15">
        <v>100</v>
      </c>
      <c r="I106" s="15">
        <v>104.81778389999999</v>
      </c>
      <c r="J106" s="15">
        <v>111.2414958</v>
      </c>
      <c r="K106" s="15">
        <v>106.74489749999999</v>
      </c>
      <c r="L106" s="15">
        <v>100</v>
      </c>
      <c r="M106" s="15">
        <v>101.3489795</v>
      </c>
      <c r="N106" s="15">
        <v>105.39591799999999</v>
      </c>
      <c r="O106" s="15">
        <v>105.6207479</v>
      </c>
      <c r="P106" s="15">
        <v>105.39591799999999</v>
      </c>
      <c r="Q106" s="15">
        <v>103.3724488</v>
      </c>
      <c r="R106" s="15">
        <v>105.22729560000001</v>
      </c>
      <c r="S106" s="15">
        <v>100.6744898</v>
      </c>
      <c r="T106" s="15">
        <v>105.6207479</v>
      </c>
      <c r="U106" s="15">
        <v>111.2414958</v>
      </c>
      <c r="V106" s="15">
        <v>106.74489749999999</v>
      </c>
      <c r="W106" s="15">
        <v>103.3724488</v>
      </c>
      <c r="X106"/>
    </row>
    <row r="107" spans="1:24" x14ac:dyDescent="0.25">
      <c r="A107">
        <v>281</v>
      </c>
      <c r="B107" s="30" t="s">
        <v>205</v>
      </c>
      <c r="C107" s="30" t="s">
        <v>483</v>
      </c>
      <c r="D107" s="30" t="s">
        <v>23</v>
      </c>
      <c r="E107" s="30" t="s">
        <v>25</v>
      </c>
      <c r="F107" s="30" t="s">
        <v>157</v>
      </c>
      <c r="G107" s="30" t="s">
        <v>484</v>
      </c>
      <c r="H107" s="15">
        <v>97.751700830000004</v>
      </c>
      <c r="I107" s="15">
        <v>99.036443210000002</v>
      </c>
      <c r="J107" s="15">
        <v>106.74489749999999</v>
      </c>
      <c r="K107" s="15">
        <v>103.3724488</v>
      </c>
      <c r="L107" s="15">
        <v>93.255102500000007</v>
      </c>
      <c r="M107" s="15">
        <v>100</v>
      </c>
      <c r="N107" s="15">
        <v>100</v>
      </c>
      <c r="O107" s="15">
        <v>101.1241496</v>
      </c>
      <c r="P107" s="15">
        <v>101.3489795</v>
      </c>
      <c r="Q107" s="15">
        <v>96.627551249999996</v>
      </c>
      <c r="R107" s="15">
        <v>98.651020500000001</v>
      </c>
      <c r="S107" s="15">
        <v>95.953061500000004</v>
      </c>
      <c r="T107" s="15">
        <v>98.875850420000006</v>
      </c>
      <c r="U107" s="15">
        <v>106.74489749999999</v>
      </c>
      <c r="V107" s="15">
        <v>101.4988661</v>
      </c>
      <c r="W107" s="15">
        <v>100</v>
      </c>
      <c r="X107"/>
    </row>
    <row r="108" spans="1:24" x14ac:dyDescent="0.25">
      <c r="A108">
        <v>282</v>
      </c>
      <c r="B108" s="30" t="s">
        <v>1557</v>
      </c>
      <c r="C108" s="30" t="s">
        <v>483</v>
      </c>
      <c r="D108" s="30" t="s">
        <v>24</v>
      </c>
      <c r="E108" s="30" t="s">
        <v>25</v>
      </c>
      <c r="F108" s="30" t="s">
        <v>157</v>
      </c>
      <c r="G108" s="30" t="s">
        <v>484</v>
      </c>
      <c r="H108" s="15">
        <v>101.4988661</v>
      </c>
      <c r="I108" s="15">
        <v>100</v>
      </c>
      <c r="J108" s="15">
        <v>104.4965983</v>
      </c>
      <c r="K108" s="15">
        <v>101.6862244</v>
      </c>
      <c r="L108" s="15">
        <v>93.255102500000007</v>
      </c>
      <c r="M108" s="15">
        <v>104.0469385</v>
      </c>
      <c r="N108" s="15">
        <v>101.3489795</v>
      </c>
      <c r="O108" s="15">
        <v>106.74489749999999</v>
      </c>
      <c r="P108" s="15">
        <v>102.697959</v>
      </c>
      <c r="Q108" s="15">
        <v>96.627551249999996</v>
      </c>
      <c r="R108" s="15">
        <v>101.0117346</v>
      </c>
      <c r="S108" s="15">
        <v>99.325510249999994</v>
      </c>
      <c r="T108" s="15">
        <v>98.875850420000006</v>
      </c>
      <c r="U108" s="15">
        <v>104.4965983</v>
      </c>
      <c r="V108" s="15">
        <v>102.9977322</v>
      </c>
      <c r="W108" s="15">
        <v>105.39591799999999</v>
      </c>
      <c r="X108"/>
    </row>
    <row r="109" spans="1:24" x14ac:dyDescent="0.25">
      <c r="A109">
        <v>293</v>
      </c>
      <c r="B109" s="30" t="s">
        <v>205</v>
      </c>
      <c r="C109" s="30" t="s">
        <v>715</v>
      </c>
      <c r="D109" s="30" t="s">
        <v>23</v>
      </c>
      <c r="E109" s="30" t="s">
        <v>25</v>
      </c>
      <c r="F109" s="30" t="s">
        <v>716</v>
      </c>
      <c r="G109" s="30" t="s">
        <v>717</v>
      </c>
      <c r="H109" s="15">
        <v>94.753968610000001</v>
      </c>
      <c r="I109" s="15">
        <v>101.9271136</v>
      </c>
      <c r="J109" s="15">
        <v>102.24829920000001</v>
      </c>
      <c r="K109" s="15">
        <v>100</v>
      </c>
      <c r="L109" s="15">
        <v>100</v>
      </c>
      <c r="M109" s="15">
        <v>104.0469385</v>
      </c>
      <c r="N109" s="15">
        <v>101.3489795</v>
      </c>
      <c r="O109" s="15">
        <v>97.751700830000004</v>
      </c>
      <c r="P109" s="15">
        <v>97.302041000000003</v>
      </c>
      <c r="Q109" s="15">
        <v>103.3724488</v>
      </c>
      <c r="R109" s="15">
        <v>99.831377599999996</v>
      </c>
      <c r="S109" s="15">
        <v>95.953061500000004</v>
      </c>
      <c r="T109" s="15">
        <v>101.6862244</v>
      </c>
      <c r="U109" s="15">
        <v>102.24829920000001</v>
      </c>
      <c r="V109" s="15">
        <v>100</v>
      </c>
      <c r="W109" s="15">
        <v>100</v>
      </c>
      <c r="X109"/>
    </row>
    <row r="110" spans="1:24" x14ac:dyDescent="0.25">
      <c r="A110">
        <v>294</v>
      </c>
      <c r="B110" s="30" t="s">
        <v>205</v>
      </c>
      <c r="C110" s="30" t="s">
        <v>718</v>
      </c>
      <c r="D110" s="30" t="s">
        <v>28</v>
      </c>
      <c r="E110" s="30" t="s">
        <v>25</v>
      </c>
      <c r="F110" s="30" t="s">
        <v>716</v>
      </c>
      <c r="G110" s="30" t="s">
        <v>720</v>
      </c>
      <c r="H110" s="15">
        <v>94.753968610000001</v>
      </c>
      <c r="I110" s="15">
        <v>95.182216069999996</v>
      </c>
      <c r="J110" s="15">
        <v>108.9931967</v>
      </c>
      <c r="K110" s="15">
        <v>96.627551249999996</v>
      </c>
      <c r="L110" s="15">
        <v>100</v>
      </c>
      <c r="M110" s="15">
        <v>94.604082000000005</v>
      </c>
      <c r="N110" s="15">
        <v>93.255102500000007</v>
      </c>
      <c r="O110" s="15">
        <v>97.751700830000004</v>
      </c>
      <c r="P110" s="15">
        <v>95.953061500000004</v>
      </c>
      <c r="Q110" s="15">
        <v>103.3724488</v>
      </c>
      <c r="R110" s="15">
        <v>96.458928810000003</v>
      </c>
      <c r="S110" s="15">
        <v>95.953061500000004</v>
      </c>
      <c r="T110" s="15">
        <v>96.627551249999996</v>
      </c>
      <c r="U110" s="15">
        <v>108.9931967</v>
      </c>
      <c r="V110" s="15">
        <v>94.753968610000001</v>
      </c>
      <c r="W110" s="15">
        <v>95.278571749999998</v>
      </c>
      <c r="X110"/>
    </row>
    <row r="111" spans="1:24" x14ac:dyDescent="0.25">
      <c r="A111">
        <v>299</v>
      </c>
      <c r="B111" s="30" t="s">
        <v>205</v>
      </c>
      <c r="C111" s="30" t="s">
        <v>747</v>
      </c>
      <c r="D111" s="30" t="s">
        <v>23</v>
      </c>
      <c r="E111" s="30" t="s">
        <v>25</v>
      </c>
      <c r="F111" s="30" t="s">
        <v>716</v>
      </c>
      <c r="G111" s="30" t="s">
        <v>749</v>
      </c>
      <c r="H111" s="15">
        <v>95.503401670000002</v>
      </c>
      <c r="I111" s="15">
        <v>98.072886429999997</v>
      </c>
      <c r="J111" s="15">
        <v>102.24829920000001</v>
      </c>
      <c r="K111" s="15">
        <v>98.313775629999995</v>
      </c>
      <c r="L111" s="15">
        <v>100</v>
      </c>
      <c r="M111" s="15">
        <v>101.3489795</v>
      </c>
      <c r="N111" s="15">
        <v>98.651020500000001</v>
      </c>
      <c r="O111" s="15">
        <v>100</v>
      </c>
      <c r="P111" s="15">
        <v>95.953061500000004</v>
      </c>
      <c r="Q111" s="15">
        <v>100</v>
      </c>
      <c r="R111" s="15">
        <v>97.807908310000002</v>
      </c>
      <c r="S111" s="15">
        <v>96.627551249999996</v>
      </c>
      <c r="T111" s="15">
        <v>98.875850420000006</v>
      </c>
      <c r="U111" s="15">
        <v>102.24829920000001</v>
      </c>
      <c r="V111" s="15">
        <v>97.751700830000004</v>
      </c>
      <c r="W111" s="15">
        <v>100</v>
      </c>
      <c r="X111"/>
    </row>
    <row r="112" spans="1:24" x14ac:dyDescent="0.25">
      <c r="A112">
        <v>301</v>
      </c>
      <c r="B112" s="30" t="s">
        <v>205</v>
      </c>
      <c r="C112" s="30" t="s">
        <v>781</v>
      </c>
      <c r="D112" s="30" t="s">
        <v>24</v>
      </c>
      <c r="E112" s="30" t="s">
        <v>25</v>
      </c>
      <c r="F112" s="30" t="s">
        <v>775</v>
      </c>
      <c r="G112" s="30" t="s">
        <v>784</v>
      </c>
      <c r="H112" s="15">
        <v>97.751700830000004</v>
      </c>
      <c r="I112" s="15">
        <v>98.072886429999997</v>
      </c>
      <c r="J112" s="15">
        <v>106.74489749999999</v>
      </c>
      <c r="K112" s="15">
        <v>96.627551249999996</v>
      </c>
      <c r="L112" s="15">
        <v>100</v>
      </c>
      <c r="M112" s="15">
        <v>98.651020500000001</v>
      </c>
      <c r="N112" s="15">
        <v>97.302041000000003</v>
      </c>
      <c r="O112" s="15">
        <v>97.751700830000004</v>
      </c>
      <c r="P112" s="15">
        <v>97.302041000000003</v>
      </c>
      <c r="Q112" s="15">
        <v>100</v>
      </c>
      <c r="R112" s="15">
        <v>97.807908310000002</v>
      </c>
      <c r="S112" s="15">
        <v>98.651020500000001</v>
      </c>
      <c r="T112" s="15">
        <v>98.313775629999995</v>
      </c>
      <c r="U112" s="15">
        <v>106.74489749999999</v>
      </c>
      <c r="V112" s="15">
        <v>97.751700830000004</v>
      </c>
      <c r="W112" s="15">
        <v>97.302041000000003</v>
      </c>
      <c r="X112"/>
    </row>
    <row r="113" spans="1:24" x14ac:dyDescent="0.25">
      <c r="A113">
        <v>303</v>
      </c>
      <c r="B113" s="30" t="s">
        <v>205</v>
      </c>
      <c r="C113" s="30" t="s">
        <v>798</v>
      </c>
      <c r="D113" s="30" t="s">
        <v>28</v>
      </c>
      <c r="E113" s="30" t="s">
        <v>25</v>
      </c>
      <c r="F113" s="30" t="s">
        <v>775</v>
      </c>
      <c r="G113" s="30" t="s">
        <v>800</v>
      </c>
      <c r="H113" s="15">
        <v>94.753968610000001</v>
      </c>
      <c r="I113" s="15">
        <v>97.109329639999999</v>
      </c>
      <c r="J113" s="15">
        <v>93.255102500000007</v>
      </c>
      <c r="K113" s="15">
        <v>93.255102500000007</v>
      </c>
      <c r="L113" s="15">
        <v>93.255102500000007</v>
      </c>
      <c r="M113" s="15">
        <v>97.302041000000003</v>
      </c>
      <c r="N113" s="15">
        <v>100</v>
      </c>
      <c r="O113" s="15">
        <v>95.503401670000002</v>
      </c>
      <c r="P113" s="15">
        <v>95.953061500000004</v>
      </c>
      <c r="Q113" s="15">
        <v>96.627551249999996</v>
      </c>
      <c r="R113" s="15">
        <v>93.760969810000006</v>
      </c>
      <c r="S113" s="15">
        <v>93.255102500000007</v>
      </c>
      <c r="T113" s="15">
        <v>94.379252080000001</v>
      </c>
      <c r="U113" s="15">
        <v>93.255102500000007</v>
      </c>
      <c r="V113" s="15">
        <v>98.501133890000006</v>
      </c>
      <c r="W113" s="15">
        <v>95.278571749999998</v>
      </c>
      <c r="X113"/>
    </row>
    <row r="114" spans="1:24" x14ac:dyDescent="0.25">
      <c r="A114">
        <v>305</v>
      </c>
      <c r="B114" s="30" t="s">
        <v>205</v>
      </c>
      <c r="C114" s="30" t="s">
        <v>809</v>
      </c>
      <c r="D114" s="30" t="s">
        <v>28</v>
      </c>
      <c r="E114" s="30" t="s">
        <v>25</v>
      </c>
      <c r="F114" s="30" t="s">
        <v>775</v>
      </c>
      <c r="G114" s="30" t="s">
        <v>811</v>
      </c>
      <c r="H114" s="15">
        <v>93.255102500000007</v>
      </c>
      <c r="I114" s="15">
        <v>93.255102500000007</v>
      </c>
      <c r="J114" s="15">
        <v>104.4965983</v>
      </c>
      <c r="K114" s="15">
        <v>89.882653750000003</v>
      </c>
      <c r="L114" s="15">
        <v>93.255102500000007</v>
      </c>
      <c r="M114" s="15">
        <v>97.302041000000003</v>
      </c>
      <c r="N114" s="15">
        <v>94.604082000000005</v>
      </c>
      <c r="O114" s="15">
        <v>95.503401670000002</v>
      </c>
      <c r="P114" s="15">
        <v>93.255102500000007</v>
      </c>
      <c r="Q114" s="15">
        <v>100</v>
      </c>
      <c r="R114" s="15">
        <v>93.08648006</v>
      </c>
      <c r="S114" s="15">
        <v>91.906122999999994</v>
      </c>
      <c r="T114" s="15">
        <v>91.006803329999997</v>
      </c>
      <c r="U114" s="15">
        <v>104.4965983</v>
      </c>
      <c r="V114" s="15">
        <v>94.004535559999994</v>
      </c>
      <c r="W114" s="15">
        <v>95.278571749999998</v>
      </c>
      <c r="X114"/>
    </row>
    <row r="115" spans="1:24" x14ac:dyDescent="0.25">
      <c r="A115">
        <v>316</v>
      </c>
      <c r="B115" s="30" t="s">
        <v>205</v>
      </c>
      <c r="C115" s="30" t="s">
        <v>492</v>
      </c>
      <c r="D115" s="30" t="s">
        <v>24</v>
      </c>
      <c r="E115" s="30" t="s">
        <v>25</v>
      </c>
      <c r="F115" s="30" t="s">
        <v>190</v>
      </c>
      <c r="G115" s="30" t="s">
        <v>493</v>
      </c>
      <c r="H115" s="15">
        <v>100.7494331</v>
      </c>
      <c r="I115" s="15">
        <v>99.036443210000002</v>
      </c>
      <c r="J115" s="15">
        <v>102.24829920000001</v>
      </c>
      <c r="K115" s="15">
        <v>100</v>
      </c>
      <c r="L115" s="15">
        <v>100</v>
      </c>
      <c r="M115" s="15">
        <v>106.74489749999999</v>
      </c>
      <c r="N115" s="15">
        <v>101.3489795</v>
      </c>
      <c r="O115" s="15">
        <v>102.24829920000001</v>
      </c>
      <c r="P115" s="15">
        <v>98.651020500000001</v>
      </c>
      <c r="Q115" s="15">
        <v>96.627551249999996</v>
      </c>
      <c r="R115" s="15">
        <v>100.1686224</v>
      </c>
      <c r="S115" s="15">
        <v>101.3489795</v>
      </c>
      <c r="T115" s="15">
        <v>100</v>
      </c>
      <c r="U115" s="15">
        <v>102.24829920000001</v>
      </c>
      <c r="V115" s="15">
        <v>100.7494331</v>
      </c>
      <c r="W115" s="15">
        <v>104.0469385</v>
      </c>
      <c r="X115"/>
    </row>
    <row r="116" spans="1:24" x14ac:dyDescent="0.25">
      <c r="A116">
        <v>317</v>
      </c>
      <c r="B116" s="30" t="s">
        <v>629</v>
      </c>
      <c r="C116" s="30" t="s">
        <v>492</v>
      </c>
      <c r="D116" s="30" t="s">
        <v>24</v>
      </c>
      <c r="E116" s="30" t="s">
        <v>25</v>
      </c>
      <c r="F116" s="30" t="s">
        <v>190</v>
      </c>
      <c r="G116" s="30" t="s">
        <v>493</v>
      </c>
      <c r="H116" s="15">
        <v>102.9977322</v>
      </c>
      <c r="I116" s="15">
        <v>101.9271136</v>
      </c>
      <c r="J116" s="15">
        <v>104.4965983</v>
      </c>
      <c r="K116" s="15">
        <v>101.6862244</v>
      </c>
      <c r="L116" s="15">
        <v>100</v>
      </c>
      <c r="M116" s="15">
        <v>108.09387700000001</v>
      </c>
      <c r="N116" s="15">
        <v>102.697959</v>
      </c>
      <c r="O116" s="15">
        <v>105.6207479</v>
      </c>
      <c r="P116" s="15">
        <v>100</v>
      </c>
      <c r="Q116" s="15">
        <v>96.627551249999996</v>
      </c>
      <c r="R116" s="15">
        <v>102.52933659999999</v>
      </c>
      <c r="S116" s="15">
        <v>103.3724488</v>
      </c>
      <c r="T116" s="15">
        <v>102.24829920000001</v>
      </c>
      <c r="U116" s="15">
        <v>104.4965983</v>
      </c>
      <c r="V116" s="15">
        <v>102.24829920000001</v>
      </c>
      <c r="W116" s="15">
        <v>106.74489749999999</v>
      </c>
      <c r="X116"/>
    </row>
    <row r="117" spans="1:24" x14ac:dyDescent="0.25">
      <c r="A117">
        <v>318</v>
      </c>
      <c r="B117" s="30" t="s">
        <v>730</v>
      </c>
      <c r="C117" s="30" t="s">
        <v>492</v>
      </c>
      <c r="D117" s="30" t="s">
        <v>23</v>
      </c>
      <c r="E117" s="30" t="s">
        <v>25</v>
      </c>
      <c r="F117" s="30" t="s">
        <v>190</v>
      </c>
      <c r="G117" s="30" t="s">
        <v>493</v>
      </c>
      <c r="H117" s="15">
        <v>103.74716530000001</v>
      </c>
      <c r="I117" s="15">
        <v>100</v>
      </c>
      <c r="J117" s="15">
        <v>111.2414958</v>
      </c>
      <c r="K117" s="15">
        <v>98.313775629999995</v>
      </c>
      <c r="L117" s="15">
        <v>100</v>
      </c>
      <c r="M117" s="15">
        <v>105.39591799999999</v>
      </c>
      <c r="N117" s="15">
        <v>105.39591799999999</v>
      </c>
      <c r="O117" s="15">
        <v>105.6207479</v>
      </c>
      <c r="P117" s="15">
        <v>102.697959</v>
      </c>
      <c r="Q117" s="15">
        <v>96.627551249999996</v>
      </c>
      <c r="R117" s="15">
        <v>102.8665814</v>
      </c>
      <c r="S117" s="15">
        <v>104.0469385</v>
      </c>
      <c r="T117" s="15">
        <v>100</v>
      </c>
      <c r="U117" s="15">
        <v>111.2414958</v>
      </c>
      <c r="V117" s="15">
        <v>105.24603140000001</v>
      </c>
      <c r="W117" s="15">
        <v>105.39591799999999</v>
      </c>
      <c r="X117"/>
    </row>
    <row r="118" spans="1:24" x14ac:dyDescent="0.25">
      <c r="A118">
        <v>319</v>
      </c>
      <c r="B118" s="30" t="s">
        <v>892</v>
      </c>
      <c r="C118" s="30" t="s">
        <v>492</v>
      </c>
      <c r="D118" s="30" t="s">
        <v>24</v>
      </c>
      <c r="E118" s="30" t="s">
        <v>25</v>
      </c>
      <c r="F118" s="30" t="s">
        <v>190</v>
      </c>
      <c r="G118" s="30" t="s">
        <v>493</v>
      </c>
      <c r="H118" s="15">
        <v>105.24603140000001</v>
      </c>
      <c r="I118" s="15">
        <v>100</v>
      </c>
      <c r="J118" s="15">
        <v>102.24829920000001</v>
      </c>
      <c r="K118" s="15">
        <v>98.313775629999995</v>
      </c>
      <c r="L118" s="15">
        <v>100</v>
      </c>
      <c r="M118" s="15">
        <v>110.791836</v>
      </c>
      <c r="N118" s="15">
        <v>104.0469385</v>
      </c>
      <c r="O118" s="15">
        <v>107.8690471</v>
      </c>
      <c r="P118" s="15">
        <v>100</v>
      </c>
      <c r="Q118" s="15">
        <v>96.627551249999996</v>
      </c>
      <c r="R118" s="15">
        <v>103.0352039</v>
      </c>
      <c r="S118" s="15">
        <v>105.39591799999999</v>
      </c>
      <c r="T118" s="15">
        <v>100</v>
      </c>
      <c r="U118" s="15">
        <v>102.24829920000001</v>
      </c>
      <c r="V118" s="15">
        <v>102.9977322</v>
      </c>
      <c r="W118" s="15">
        <v>109.4428565</v>
      </c>
      <c r="X118"/>
    </row>
    <row r="119" spans="1:24" x14ac:dyDescent="0.25">
      <c r="A119">
        <v>320</v>
      </c>
      <c r="B119" s="30" t="s">
        <v>961</v>
      </c>
      <c r="C119" s="30" t="s">
        <v>492</v>
      </c>
      <c r="D119" s="30" t="s">
        <v>28</v>
      </c>
      <c r="E119" s="30" t="s">
        <v>25</v>
      </c>
      <c r="F119" s="30" t="s">
        <v>190</v>
      </c>
      <c r="G119" s="30" t="s">
        <v>493</v>
      </c>
      <c r="H119" s="15">
        <v>105.9954644</v>
      </c>
      <c r="I119" s="15">
        <v>102.8906704</v>
      </c>
      <c r="J119" s="15">
        <v>104.4965983</v>
      </c>
      <c r="K119" s="15">
        <v>101.6862244</v>
      </c>
      <c r="L119" s="15">
        <v>100</v>
      </c>
      <c r="M119" s="15">
        <v>109.4428565</v>
      </c>
      <c r="N119" s="15">
        <v>105.39591799999999</v>
      </c>
      <c r="O119" s="15">
        <v>107.8690471</v>
      </c>
      <c r="P119" s="15">
        <v>102.697959</v>
      </c>
      <c r="Q119" s="15">
        <v>96.627551249999996</v>
      </c>
      <c r="R119" s="15">
        <v>104.5528058</v>
      </c>
      <c r="S119" s="15">
        <v>106.0704078</v>
      </c>
      <c r="T119" s="15">
        <v>102.810374</v>
      </c>
      <c r="U119" s="15">
        <v>104.4965983</v>
      </c>
      <c r="V119" s="15">
        <v>105.24603140000001</v>
      </c>
      <c r="W119" s="15">
        <v>108.7683668</v>
      </c>
      <c r="X119"/>
    </row>
    <row r="120" spans="1:24" x14ac:dyDescent="0.25">
      <c r="A120">
        <v>321</v>
      </c>
      <c r="B120" s="30" t="s">
        <v>207</v>
      </c>
      <c r="C120" s="30" t="s">
        <v>492</v>
      </c>
      <c r="D120" s="30" t="s">
        <v>23</v>
      </c>
      <c r="E120" s="30" t="s">
        <v>25</v>
      </c>
      <c r="F120" s="30" t="s">
        <v>190</v>
      </c>
      <c r="G120" s="30" t="s">
        <v>493</v>
      </c>
      <c r="H120" s="15">
        <v>103.74716530000001</v>
      </c>
      <c r="I120" s="15">
        <v>105.7813407</v>
      </c>
      <c r="J120" s="15">
        <v>104.4965983</v>
      </c>
      <c r="K120" s="15">
        <v>106.74489749999999</v>
      </c>
      <c r="L120" s="15">
        <v>100</v>
      </c>
      <c r="M120" s="15">
        <v>108.09387700000001</v>
      </c>
      <c r="N120" s="15">
        <v>105.39591799999999</v>
      </c>
      <c r="O120" s="15">
        <v>106.74489749999999</v>
      </c>
      <c r="P120" s="15">
        <v>104.0469385</v>
      </c>
      <c r="Q120" s="15">
        <v>96.627551249999996</v>
      </c>
      <c r="R120" s="15">
        <v>104.8900507</v>
      </c>
      <c r="S120" s="15">
        <v>104.0469385</v>
      </c>
      <c r="T120" s="15">
        <v>106.1828227</v>
      </c>
      <c r="U120" s="15">
        <v>104.4965983</v>
      </c>
      <c r="V120" s="15">
        <v>105.9954644</v>
      </c>
      <c r="W120" s="15">
        <v>107.4193873</v>
      </c>
      <c r="X120"/>
    </row>
    <row r="121" spans="1:24" x14ac:dyDescent="0.25">
      <c r="A121">
        <v>322</v>
      </c>
      <c r="B121" s="30" t="s">
        <v>1489</v>
      </c>
      <c r="C121" s="30" t="s">
        <v>492</v>
      </c>
      <c r="D121" s="30" t="s">
        <v>24</v>
      </c>
      <c r="E121" s="30" t="s">
        <v>25</v>
      </c>
      <c r="F121" s="30" t="s">
        <v>190</v>
      </c>
      <c r="G121" s="30" t="s">
        <v>493</v>
      </c>
      <c r="H121" s="15">
        <v>107.4943306</v>
      </c>
      <c r="I121" s="15">
        <v>103.8542271</v>
      </c>
      <c r="J121" s="15">
        <v>106.74489749999999</v>
      </c>
      <c r="K121" s="15">
        <v>103.3724488</v>
      </c>
      <c r="L121" s="15">
        <v>100</v>
      </c>
      <c r="M121" s="15">
        <v>110.791836</v>
      </c>
      <c r="N121" s="15">
        <v>106.74489749999999</v>
      </c>
      <c r="O121" s="15">
        <v>110.11734629999999</v>
      </c>
      <c r="P121" s="15">
        <v>104.0469385</v>
      </c>
      <c r="Q121" s="15">
        <v>96.627551249999996</v>
      </c>
      <c r="R121" s="15">
        <v>106.2390302</v>
      </c>
      <c r="S121" s="15">
        <v>107.4193873</v>
      </c>
      <c r="T121" s="15">
        <v>103.9345235</v>
      </c>
      <c r="U121" s="15">
        <v>106.74489749999999</v>
      </c>
      <c r="V121" s="15">
        <v>106.74489749999999</v>
      </c>
      <c r="W121" s="15">
        <v>110.791836</v>
      </c>
      <c r="X121"/>
    </row>
    <row r="122" spans="1:24" x14ac:dyDescent="0.25">
      <c r="A122">
        <v>323</v>
      </c>
      <c r="B122" s="30" t="s">
        <v>1673</v>
      </c>
      <c r="C122" s="30" t="s">
        <v>492</v>
      </c>
      <c r="D122" s="30" t="s">
        <v>28</v>
      </c>
      <c r="E122" s="30" t="s">
        <v>25</v>
      </c>
      <c r="F122" s="30" t="s">
        <v>190</v>
      </c>
      <c r="G122" s="30" t="s">
        <v>493</v>
      </c>
      <c r="H122" s="15">
        <v>104.4965983</v>
      </c>
      <c r="I122" s="15">
        <v>107.7084543</v>
      </c>
      <c r="J122" s="15">
        <v>108.9931967</v>
      </c>
      <c r="K122" s="15">
        <v>108.43112189999999</v>
      </c>
      <c r="L122" s="15">
        <v>100</v>
      </c>
      <c r="M122" s="15">
        <v>109.4428565</v>
      </c>
      <c r="N122" s="15">
        <v>106.74489749999999</v>
      </c>
      <c r="O122" s="15">
        <v>107.8690471</v>
      </c>
      <c r="P122" s="15">
        <v>105.39591799999999</v>
      </c>
      <c r="Q122" s="15">
        <v>96.627551249999996</v>
      </c>
      <c r="R122" s="15">
        <v>106.5762751</v>
      </c>
      <c r="S122" s="15">
        <v>104.7214283</v>
      </c>
      <c r="T122" s="15">
        <v>107.8690471</v>
      </c>
      <c r="U122" s="15">
        <v>108.9931967</v>
      </c>
      <c r="V122" s="15">
        <v>107.4943306</v>
      </c>
      <c r="W122" s="15">
        <v>108.7683668</v>
      </c>
      <c r="X122"/>
    </row>
    <row r="123" spans="1:24" x14ac:dyDescent="0.25">
      <c r="A123">
        <v>332</v>
      </c>
      <c r="B123" s="30" t="s">
        <v>205</v>
      </c>
      <c r="C123" s="30" t="s">
        <v>496</v>
      </c>
      <c r="D123" s="30" t="s">
        <v>28</v>
      </c>
      <c r="E123" s="30" t="s">
        <v>25</v>
      </c>
      <c r="F123" s="30" t="s">
        <v>190</v>
      </c>
      <c r="G123" s="30" t="s">
        <v>497</v>
      </c>
      <c r="H123" s="15">
        <v>99.250566939999999</v>
      </c>
      <c r="I123" s="15">
        <v>98.072886429999997</v>
      </c>
      <c r="J123" s="15">
        <v>100</v>
      </c>
      <c r="K123" s="15">
        <v>96.627551249999996</v>
      </c>
      <c r="L123" s="15">
        <v>93.255102500000007</v>
      </c>
      <c r="M123" s="15">
        <v>100</v>
      </c>
      <c r="N123" s="15">
        <v>104.0469385</v>
      </c>
      <c r="O123" s="15">
        <v>100</v>
      </c>
      <c r="P123" s="15">
        <v>101.3489795</v>
      </c>
      <c r="Q123" s="15">
        <v>100</v>
      </c>
      <c r="R123" s="15">
        <v>98.819642939999994</v>
      </c>
      <c r="S123" s="15">
        <v>97.302041000000003</v>
      </c>
      <c r="T123" s="15">
        <v>96.065476459999999</v>
      </c>
      <c r="U123" s="15">
        <v>100</v>
      </c>
      <c r="V123" s="15">
        <v>103.74716530000001</v>
      </c>
      <c r="W123" s="15">
        <v>99.325510249999994</v>
      </c>
      <c r="X123"/>
    </row>
    <row r="124" spans="1:24" x14ac:dyDescent="0.25">
      <c r="A124">
        <v>333</v>
      </c>
      <c r="B124" s="30" t="s">
        <v>584</v>
      </c>
      <c r="C124" s="30" t="s">
        <v>496</v>
      </c>
      <c r="D124" s="30" t="s">
        <v>23</v>
      </c>
      <c r="E124" s="30" t="s">
        <v>25</v>
      </c>
      <c r="F124" s="30" t="s">
        <v>190</v>
      </c>
      <c r="G124" s="30" t="s">
        <v>497</v>
      </c>
      <c r="H124" s="15">
        <v>101.4988661</v>
      </c>
      <c r="I124" s="15">
        <v>100.96355680000001</v>
      </c>
      <c r="J124" s="15">
        <v>102.24829920000001</v>
      </c>
      <c r="K124" s="15">
        <v>98.313775629999995</v>
      </c>
      <c r="L124" s="15">
        <v>93.255102500000007</v>
      </c>
      <c r="M124" s="15">
        <v>101.3489795</v>
      </c>
      <c r="N124" s="15">
        <v>105.39591799999999</v>
      </c>
      <c r="O124" s="15">
        <v>103.3724488</v>
      </c>
      <c r="P124" s="15">
        <v>102.697959</v>
      </c>
      <c r="Q124" s="15">
        <v>100</v>
      </c>
      <c r="R124" s="15">
        <v>101.18035709999999</v>
      </c>
      <c r="S124" s="15">
        <v>99.325510249999994</v>
      </c>
      <c r="T124" s="15">
        <v>98.313775629999995</v>
      </c>
      <c r="U124" s="15">
        <v>102.24829920000001</v>
      </c>
      <c r="V124" s="15">
        <v>105.24603140000001</v>
      </c>
      <c r="W124" s="15">
        <v>102.0234693</v>
      </c>
      <c r="X124"/>
    </row>
    <row r="125" spans="1:24" x14ac:dyDescent="0.25">
      <c r="A125">
        <v>334</v>
      </c>
      <c r="B125" s="30" t="s">
        <v>726</v>
      </c>
      <c r="C125" s="30" t="s">
        <v>496</v>
      </c>
      <c r="D125" s="30" t="s">
        <v>24</v>
      </c>
      <c r="E125" s="30" t="s">
        <v>25</v>
      </c>
      <c r="F125" s="30" t="s">
        <v>190</v>
      </c>
      <c r="G125" s="30" t="s">
        <v>497</v>
      </c>
      <c r="H125" s="15">
        <v>101.4988661</v>
      </c>
      <c r="I125" s="15">
        <v>103.8542271</v>
      </c>
      <c r="J125" s="15">
        <v>97.751700830000004</v>
      </c>
      <c r="K125" s="15">
        <v>101.6862244</v>
      </c>
      <c r="L125" s="15">
        <v>93.255102500000007</v>
      </c>
      <c r="M125" s="15">
        <v>98.651020500000001</v>
      </c>
      <c r="N125" s="15">
        <v>108.09387700000001</v>
      </c>
      <c r="O125" s="15">
        <v>101.1241496</v>
      </c>
      <c r="P125" s="15">
        <v>102.697959</v>
      </c>
      <c r="Q125" s="15">
        <v>100</v>
      </c>
      <c r="R125" s="15">
        <v>101.3489795</v>
      </c>
      <c r="S125" s="15">
        <v>99.325510249999994</v>
      </c>
      <c r="T125" s="15">
        <v>101.1241496</v>
      </c>
      <c r="U125" s="15">
        <v>97.751700830000004</v>
      </c>
      <c r="V125" s="15">
        <v>106.74489749999999</v>
      </c>
      <c r="W125" s="15">
        <v>99.325510249999994</v>
      </c>
      <c r="X125"/>
    </row>
    <row r="126" spans="1:24" x14ac:dyDescent="0.25">
      <c r="A126">
        <v>335</v>
      </c>
      <c r="B126" s="30" t="s">
        <v>814</v>
      </c>
      <c r="C126" s="30" t="s">
        <v>496</v>
      </c>
      <c r="D126" s="30" t="s">
        <v>28</v>
      </c>
      <c r="E126" s="30" t="s">
        <v>25</v>
      </c>
      <c r="F126" s="30" t="s">
        <v>190</v>
      </c>
      <c r="G126" s="30" t="s">
        <v>497</v>
      </c>
      <c r="H126" s="15">
        <v>103.74716530000001</v>
      </c>
      <c r="I126" s="15">
        <v>99.036443210000002</v>
      </c>
      <c r="J126" s="15">
        <v>100</v>
      </c>
      <c r="K126" s="15">
        <v>94.941326880000005</v>
      </c>
      <c r="L126" s="15">
        <v>93.255102500000007</v>
      </c>
      <c r="M126" s="15">
        <v>101.3489795</v>
      </c>
      <c r="N126" s="15">
        <v>108.09387700000001</v>
      </c>
      <c r="O126" s="15">
        <v>103.3724488</v>
      </c>
      <c r="P126" s="15">
        <v>105.39591799999999</v>
      </c>
      <c r="Q126" s="15">
        <v>100</v>
      </c>
      <c r="R126" s="15">
        <v>101.5176019</v>
      </c>
      <c r="S126" s="15">
        <v>101.3489795</v>
      </c>
      <c r="T126" s="15">
        <v>96.065476459999999</v>
      </c>
      <c r="U126" s="15">
        <v>100</v>
      </c>
      <c r="V126" s="15">
        <v>108.24376359999999</v>
      </c>
      <c r="W126" s="15">
        <v>102.0234693</v>
      </c>
      <c r="X126"/>
    </row>
    <row r="127" spans="1:24" x14ac:dyDescent="0.25">
      <c r="A127">
        <v>336</v>
      </c>
      <c r="B127" s="30" t="s">
        <v>927</v>
      </c>
      <c r="C127" s="30" t="s">
        <v>496</v>
      </c>
      <c r="D127" s="30" t="s">
        <v>23</v>
      </c>
      <c r="E127" s="30" t="s">
        <v>25</v>
      </c>
      <c r="F127" s="30" t="s">
        <v>190</v>
      </c>
      <c r="G127" s="30" t="s">
        <v>497</v>
      </c>
      <c r="H127" s="15">
        <v>103.74716530000001</v>
      </c>
      <c r="I127" s="15">
        <v>100.96355680000001</v>
      </c>
      <c r="J127" s="15">
        <v>104.4965983</v>
      </c>
      <c r="K127" s="15">
        <v>98.313775629999995</v>
      </c>
      <c r="L127" s="15">
        <v>93.255102500000007</v>
      </c>
      <c r="M127" s="15">
        <v>104.0469385</v>
      </c>
      <c r="N127" s="15">
        <v>106.74489749999999</v>
      </c>
      <c r="O127" s="15">
        <v>105.6207479</v>
      </c>
      <c r="P127" s="15">
        <v>104.0469385</v>
      </c>
      <c r="Q127" s="15">
        <v>100</v>
      </c>
      <c r="R127" s="15">
        <v>102.8665814</v>
      </c>
      <c r="S127" s="15">
        <v>101.3489795</v>
      </c>
      <c r="T127" s="15">
        <v>98.313775629999995</v>
      </c>
      <c r="U127" s="15">
        <v>104.4965983</v>
      </c>
      <c r="V127" s="15">
        <v>106.74489749999999</v>
      </c>
      <c r="W127" s="15">
        <v>104.7214283</v>
      </c>
      <c r="X127"/>
    </row>
    <row r="128" spans="1:24" x14ac:dyDescent="0.25">
      <c r="A128">
        <v>337</v>
      </c>
      <c r="B128" s="30" t="s">
        <v>207</v>
      </c>
      <c r="C128" s="30" t="s">
        <v>496</v>
      </c>
      <c r="D128" s="30" t="s">
        <v>24</v>
      </c>
      <c r="E128" s="30" t="s">
        <v>25</v>
      </c>
      <c r="F128" s="30" t="s">
        <v>190</v>
      </c>
      <c r="G128" s="30" t="s">
        <v>497</v>
      </c>
      <c r="H128" s="15">
        <v>102.24829920000001</v>
      </c>
      <c r="I128" s="15">
        <v>103.8542271</v>
      </c>
      <c r="J128" s="15">
        <v>102.24829920000001</v>
      </c>
      <c r="K128" s="15">
        <v>103.3724488</v>
      </c>
      <c r="L128" s="15">
        <v>93.255102500000007</v>
      </c>
      <c r="M128" s="15">
        <v>101.3489795</v>
      </c>
      <c r="N128" s="15">
        <v>108.09387700000001</v>
      </c>
      <c r="O128" s="15">
        <v>104.4965983</v>
      </c>
      <c r="P128" s="15">
        <v>105.39591799999999</v>
      </c>
      <c r="Q128" s="15">
        <v>100</v>
      </c>
      <c r="R128" s="15">
        <v>103.2038263</v>
      </c>
      <c r="S128" s="15">
        <v>100</v>
      </c>
      <c r="T128" s="15">
        <v>101.6862244</v>
      </c>
      <c r="U128" s="15">
        <v>102.24829920000001</v>
      </c>
      <c r="V128" s="15">
        <v>108.24376359999999</v>
      </c>
      <c r="W128" s="15">
        <v>102.697959</v>
      </c>
      <c r="X128"/>
    </row>
    <row r="129" spans="1:24" x14ac:dyDescent="0.25">
      <c r="A129">
        <v>338</v>
      </c>
      <c r="B129" s="30" t="s">
        <v>1445</v>
      </c>
      <c r="C129" s="30" t="s">
        <v>496</v>
      </c>
      <c r="D129" s="30" t="s">
        <v>28</v>
      </c>
      <c r="E129" s="30" t="s">
        <v>25</v>
      </c>
      <c r="F129" s="30" t="s">
        <v>190</v>
      </c>
      <c r="G129" s="30" t="s">
        <v>497</v>
      </c>
      <c r="H129" s="15">
        <v>105.24603140000001</v>
      </c>
      <c r="I129" s="15">
        <v>101.9271136</v>
      </c>
      <c r="J129" s="15">
        <v>106.74489749999999</v>
      </c>
      <c r="K129" s="15">
        <v>100</v>
      </c>
      <c r="L129" s="15">
        <v>93.255102500000007</v>
      </c>
      <c r="M129" s="15">
        <v>105.39591799999999</v>
      </c>
      <c r="N129" s="15">
        <v>108.09387700000001</v>
      </c>
      <c r="O129" s="15">
        <v>107.8690471</v>
      </c>
      <c r="P129" s="15">
        <v>105.39591799999999</v>
      </c>
      <c r="Q129" s="15">
        <v>100</v>
      </c>
      <c r="R129" s="15">
        <v>104.5528058</v>
      </c>
      <c r="S129" s="15">
        <v>102.697959</v>
      </c>
      <c r="T129" s="15">
        <v>99.437925210000003</v>
      </c>
      <c r="U129" s="15">
        <v>106.74489749999999</v>
      </c>
      <c r="V129" s="15">
        <v>108.24376359999999</v>
      </c>
      <c r="W129" s="15">
        <v>106.74489749999999</v>
      </c>
      <c r="X129"/>
    </row>
    <row r="130" spans="1:24" x14ac:dyDescent="0.25">
      <c r="A130">
        <v>339</v>
      </c>
      <c r="B130" s="30" t="s">
        <v>1673</v>
      </c>
      <c r="C130" s="30" t="s">
        <v>496</v>
      </c>
      <c r="D130" s="30" t="s">
        <v>23</v>
      </c>
      <c r="E130" s="30" t="s">
        <v>25</v>
      </c>
      <c r="F130" s="30" t="s">
        <v>190</v>
      </c>
      <c r="G130" s="30" t="s">
        <v>497</v>
      </c>
      <c r="H130" s="15">
        <v>102.9977322</v>
      </c>
      <c r="I130" s="15">
        <v>105.7813407</v>
      </c>
      <c r="J130" s="15">
        <v>104.4965983</v>
      </c>
      <c r="K130" s="15">
        <v>106.74489749999999</v>
      </c>
      <c r="L130" s="15">
        <v>93.255102500000007</v>
      </c>
      <c r="M130" s="15">
        <v>102.697959</v>
      </c>
      <c r="N130" s="15">
        <v>109.4428565</v>
      </c>
      <c r="O130" s="15">
        <v>105.6207479</v>
      </c>
      <c r="P130" s="15">
        <v>106.74489749999999</v>
      </c>
      <c r="Q130" s="15">
        <v>100</v>
      </c>
      <c r="R130" s="15">
        <v>104.8900507</v>
      </c>
      <c r="S130" s="15">
        <v>100.6744898</v>
      </c>
      <c r="T130" s="15">
        <v>103.9345235</v>
      </c>
      <c r="U130" s="15">
        <v>104.4965983</v>
      </c>
      <c r="V130" s="15">
        <v>109.74262969999999</v>
      </c>
      <c r="W130" s="15">
        <v>104.0469385</v>
      </c>
      <c r="X130"/>
    </row>
    <row r="131" spans="1:24" x14ac:dyDescent="0.25">
      <c r="A131">
        <v>340</v>
      </c>
      <c r="B131" s="30" t="s">
        <v>205</v>
      </c>
      <c r="C131" s="30" t="s">
        <v>530</v>
      </c>
      <c r="D131" s="30" t="s">
        <v>28</v>
      </c>
      <c r="E131" s="30" t="s">
        <v>25</v>
      </c>
      <c r="F131" s="30" t="s">
        <v>190</v>
      </c>
      <c r="G131" s="30" t="s">
        <v>531</v>
      </c>
      <c r="H131" s="15">
        <v>100.7494331</v>
      </c>
      <c r="I131" s="15">
        <v>100.96355680000001</v>
      </c>
      <c r="J131" s="15">
        <v>95.503401670000002</v>
      </c>
      <c r="K131" s="15">
        <v>93.255102500000007</v>
      </c>
      <c r="L131" s="15">
        <v>100</v>
      </c>
      <c r="M131" s="15">
        <v>98.651020500000001</v>
      </c>
      <c r="N131" s="15">
        <v>95.953061500000004</v>
      </c>
      <c r="O131" s="15">
        <v>100</v>
      </c>
      <c r="P131" s="15">
        <v>93.255102500000007</v>
      </c>
      <c r="Q131" s="15">
        <v>96.627551249999996</v>
      </c>
      <c r="R131" s="15">
        <v>96.627551249999996</v>
      </c>
      <c r="S131" s="15">
        <v>101.3489795</v>
      </c>
      <c r="T131" s="15">
        <v>98.875850420000006</v>
      </c>
      <c r="U131" s="15">
        <v>95.503401670000002</v>
      </c>
      <c r="V131" s="15">
        <v>94.753968610000001</v>
      </c>
      <c r="W131" s="15">
        <v>98.651020500000001</v>
      </c>
      <c r="X131"/>
    </row>
    <row r="132" spans="1:24" x14ac:dyDescent="0.25">
      <c r="A132">
        <v>341</v>
      </c>
      <c r="B132" s="30" t="s">
        <v>594</v>
      </c>
      <c r="C132" s="30" t="s">
        <v>530</v>
      </c>
      <c r="D132" s="30" t="s">
        <v>28</v>
      </c>
      <c r="E132" s="30" t="s">
        <v>25</v>
      </c>
      <c r="F132" s="30" t="s">
        <v>190</v>
      </c>
      <c r="G132" s="30" t="s">
        <v>531</v>
      </c>
      <c r="H132" s="15">
        <v>102.9977322</v>
      </c>
      <c r="I132" s="15">
        <v>103.8542271</v>
      </c>
      <c r="J132" s="15">
        <v>97.751700830000004</v>
      </c>
      <c r="K132" s="15">
        <v>94.941326880000005</v>
      </c>
      <c r="L132" s="15">
        <v>100</v>
      </c>
      <c r="M132" s="15">
        <v>100</v>
      </c>
      <c r="N132" s="15">
        <v>97.302041000000003</v>
      </c>
      <c r="O132" s="15">
        <v>103.3724488</v>
      </c>
      <c r="P132" s="15">
        <v>94.604082000000005</v>
      </c>
      <c r="Q132" s="15">
        <v>96.627551249999996</v>
      </c>
      <c r="R132" s="15">
        <v>98.988265380000001</v>
      </c>
      <c r="S132" s="15">
        <v>103.3724488</v>
      </c>
      <c r="T132" s="15">
        <v>101.1241496</v>
      </c>
      <c r="U132" s="15">
        <v>97.751700830000004</v>
      </c>
      <c r="V132" s="15">
        <v>96.252834719999996</v>
      </c>
      <c r="W132" s="15">
        <v>101.3489795</v>
      </c>
      <c r="X132"/>
    </row>
    <row r="133" spans="1:24" x14ac:dyDescent="0.25">
      <c r="A133">
        <v>342</v>
      </c>
      <c r="B133" s="30" t="s">
        <v>961</v>
      </c>
      <c r="C133" s="30" t="s">
        <v>530</v>
      </c>
      <c r="D133" s="30" t="s">
        <v>23</v>
      </c>
      <c r="E133" s="30" t="s">
        <v>25</v>
      </c>
      <c r="F133" s="30" t="s">
        <v>190</v>
      </c>
      <c r="G133" s="30" t="s">
        <v>531</v>
      </c>
      <c r="H133" s="15">
        <v>102.9977322</v>
      </c>
      <c r="I133" s="15">
        <v>106.74489749999999</v>
      </c>
      <c r="J133" s="15">
        <v>93.255102500000007</v>
      </c>
      <c r="K133" s="15">
        <v>98.313775629999995</v>
      </c>
      <c r="L133" s="15">
        <v>100</v>
      </c>
      <c r="M133" s="15">
        <v>97.302041000000003</v>
      </c>
      <c r="N133" s="15">
        <v>100</v>
      </c>
      <c r="O133" s="15">
        <v>101.1241496</v>
      </c>
      <c r="P133" s="15">
        <v>94.604082000000005</v>
      </c>
      <c r="Q133" s="15">
        <v>96.627551249999996</v>
      </c>
      <c r="R133" s="15">
        <v>99.156887810000001</v>
      </c>
      <c r="S133" s="15">
        <v>103.3724488</v>
      </c>
      <c r="T133" s="15">
        <v>103.9345235</v>
      </c>
      <c r="U133" s="15">
        <v>93.255102500000007</v>
      </c>
      <c r="V133" s="15">
        <v>97.751700830000004</v>
      </c>
      <c r="W133" s="15">
        <v>98.651020500000001</v>
      </c>
      <c r="X133"/>
    </row>
    <row r="134" spans="1:24" x14ac:dyDescent="0.25">
      <c r="A134">
        <v>347</v>
      </c>
      <c r="B134" s="30" t="s">
        <v>205</v>
      </c>
      <c r="C134" s="30" t="s">
        <v>536</v>
      </c>
      <c r="D134" s="30" t="s">
        <v>28</v>
      </c>
      <c r="E134" s="30" t="s">
        <v>25</v>
      </c>
      <c r="F134" s="30" t="s">
        <v>190</v>
      </c>
      <c r="G134" s="30" t="s">
        <v>537</v>
      </c>
      <c r="H134" s="15">
        <v>96.252834719999996</v>
      </c>
      <c r="I134" s="15">
        <v>104.81778389999999</v>
      </c>
      <c r="J134" s="15">
        <v>93.255102500000007</v>
      </c>
      <c r="K134" s="15">
        <v>89.882653750000003</v>
      </c>
      <c r="L134" s="15">
        <v>93.255102500000007</v>
      </c>
      <c r="M134" s="15">
        <v>95.953061500000004</v>
      </c>
      <c r="N134" s="15">
        <v>95.953061500000004</v>
      </c>
      <c r="O134" s="15">
        <v>97.751700830000004</v>
      </c>
      <c r="P134" s="15">
        <v>95.953061500000004</v>
      </c>
      <c r="Q134" s="15">
        <v>96.627551249999996</v>
      </c>
      <c r="R134" s="15">
        <v>94.772704439999998</v>
      </c>
      <c r="S134" s="15">
        <v>94.604082000000005</v>
      </c>
      <c r="T134" s="15">
        <v>97.751700830000004</v>
      </c>
      <c r="U134" s="15">
        <v>93.255102500000007</v>
      </c>
      <c r="V134" s="15">
        <v>96.252834719999996</v>
      </c>
      <c r="W134" s="15">
        <v>95.953061500000004</v>
      </c>
      <c r="X134"/>
    </row>
    <row r="135" spans="1:24" x14ac:dyDescent="0.25">
      <c r="A135">
        <v>348</v>
      </c>
      <c r="B135" s="30" t="s">
        <v>205</v>
      </c>
      <c r="C135" s="30" t="s">
        <v>670</v>
      </c>
      <c r="D135" s="30" t="s">
        <v>28</v>
      </c>
      <c r="E135" s="30" t="s">
        <v>25</v>
      </c>
      <c r="F135" s="30" t="s">
        <v>190</v>
      </c>
      <c r="G135" s="30" t="s">
        <v>672</v>
      </c>
      <c r="H135" s="15">
        <v>97.002267779999997</v>
      </c>
      <c r="I135" s="15">
        <v>96.145772859999994</v>
      </c>
      <c r="J135" s="15">
        <v>95.503401670000002</v>
      </c>
      <c r="K135" s="15">
        <v>94.941326880000005</v>
      </c>
      <c r="L135" s="15">
        <v>100</v>
      </c>
      <c r="M135" s="15">
        <v>98.651020500000001</v>
      </c>
      <c r="N135" s="15">
        <v>98.651020500000001</v>
      </c>
      <c r="O135" s="15">
        <v>96.627551249999996</v>
      </c>
      <c r="P135" s="15">
        <v>97.302041000000003</v>
      </c>
      <c r="Q135" s="15">
        <v>100</v>
      </c>
      <c r="R135" s="15">
        <v>96.290306380000004</v>
      </c>
      <c r="S135" s="15">
        <v>97.976530749999995</v>
      </c>
      <c r="T135" s="15">
        <v>96.627551249999996</v>
      </c>
      <c r="U135" s="15">
        <v>95.503401670000002</v>
      </c>
      <c r="V135" s="15">
        <v>98.501133890000006</v>
      </c>
      <c r="W135" s="15">
        <v>96.627551249999996</v>
      </c>
      <c r="X135"/>
    </row>
    <row r="136" spans="1:24" x14ac:dyDescent="0.25">
      <c r="A136">
        <v>349</v>
      </c>
      <c r="B136" s="30" t="s">
        <v>789</v>
      </c>
      <c r="C136" s="30" t="s">
        <v>670</v>
      </c>
      <c r="D136" s="30" t="s">
        <v>23</v>
      </c>
      <c r="E136" s="30" t="s">
        <v>25</v>
      </c>
      <c r="F136" s="30" t="s">
        <v>190</v>
      </c>
      <c r="G136" s="30" t="s">
        <v>672</v>
      </c>
      <c r="H136" s="15">
        <v>99.250566939999999</v>
      </c>
      <c r="I136" s="15">
        <v>99.036443210000002</v>
      </c>
      <c r="J136" s="15">
        <v>97.751700830000004</v>
      </c>
      <c r="K136" s="15">
        <v>96.627551249999996</v>
      </c>
      <c r="L136" s="15">
        <v>100</v>
      </c>
      <c r="M136" s="15">
        <v>100</v>
      </c>
      <c r="N136" s="15">
        <v>100</v>
      </c>
      <c r="O136" s="15">
        <v>100</v>
      </c>
      <c r="P136" s="15">
        <v>98.651020500000001</v>
      </c>
      <c r="Q136" s="15">
        <v>100</v>
      </c>
      <c r="R136" s="15">
        <v>98.651020500000001</v>
      </c>
      <c r="S136" s="15">
        <v>100</v>
      </c>
      <c r="T136" s="15">
        <v>98.875850420000006</v>
      </c>
      <c r="U136" s="15">
        <v>97.751700830000004</v>
      </c>
      <c r="V136" s="15">
        <v>100</v>
      </c>
      <c r="W136" s="15">
        <v>99.325510249999994</v>
      </c>
      <c r="X136"/>
    </row>
    <row r="137" spans="1:24" x14ac:dyDescent="0.25">
      <c r="A137">
        <v>350</v>
      </c>
      <c r="B137" s="30" t="s">
        <v>205</v>
      </c>
      <c r="C137" s="30" t="s">
        <v>498</v>
      </c>
      <c r="D137" s="30" t="s">
        <v>24</v>
      </c>
      <c r="E137" s="30" t="s">
        <v>25</v>
      </c>
      <c r="F137" s="30" t="s">
        <v>154</v>
      </c>
      <c r="G137" s="30" t="s">
        <v>499</v>
      </c>
      <c r="H137" s="15">
        <v>101.4988661</v>
      </c>
      <c r="I137" s="15">
        <v>105.7813407</v>
      </c>
      <c r="J137" s="15">
        <v>97.751700830000004</v>
      </c>
      <c r="K137" s="15">
        <v>96.627551249999996</v>
      </c>
      <c r="L137" s="15">
        <v>100</v>
      </c>
      <c r="M137" s="15">
        <v>100</v>
      </c>
      <c r="N137" s="15">
        <v>104.0469385</v>
      </c>
      <c r="O137" s="15">
        <v>101.1241496</v>
      </c>
      <c r="P137" s="15">
        <v>101.3489795</v>
      </c>
      <c r="Q137" s="15">
        <v>93.255102500000007</v>
      </c>
      <c r="R137" s="15">
        <v>99.662755099999998</v>
      </c>
      <c r="S137" s="15">
        <v>102.0234693</v>
      </c>
      <c r="T137" s="15">
        <v>102.810374</v>
      </c>
      <c r="U137" s="15">
        <v>97.751700830000004</v>
      </c>
      <c r="V137" s="15">
        <v>103.74716530000001</v>
      </c>
      <c r="W137" s="15">
        <v>100</v>
      </c>
      <c r="X137"/>
    </row>
    <row r="138" spans="1:24" x14ac:dyDescent="0.25">
      <c r="A138">
        <v>351</v>
      </c>
      <c r="B138" s="30" t="s">
        <v>208</v>
      </c>
      <c r="C138" s="30" t="s">
        <v>498</v>
      </c>
      <c r="D138" s="30" t="s">
        <v>28</v>
      </c>
      <c r="E138" s="30" t="s">
        <v>25</v>
      </c>
      <c r="F138" s="30" t="s">
        <v>154</v>
      </c>
      <c r="G138" s="30" t="s">
        <v>499</v>
      </c>
      <c r="H138" s="15">
        <v>103.74716530000001</v>
      </c>
      <c r="I138" s="15">
        <v>108.67201110000001</v>
      </c>
      <c r="J138" s="15">
        <v>100</v>
      </c>
      <c r="K138" s="15">
        <v>98.313775629999995</v>
      </c>
      <c r="L138" s="15">
        <v>100</v>
      </c>
      <c r="M138" s="15">
        <v>101.3489795</v>
      </c>
      <c r="N138" s="15">
        <v>105.39591799999999</v>
      </c>
      <c r="O138" s="15">
        <v>104.4965983</v>
      </c>
      <c r="P138" s="15">
        <v>102.697959</v>
      </c>
      <c r="Q138" s="15">
        <v>93.255102500000007</v>
      </c>
      <c r="R138" s="15">
        <v>102.0234693</v>
      </c>
      <c r="S138" s="15">
        <v>104.0469385</v>
      </c>
      <c r="T138" s="15">
        <v>105.05867309999999</v>
      </c>
      <c r="U138" s="15">
        <v>100</v>
      </c>
      <c r="V138" s="15">
        <v>105.24603140000001</v>
      </c>
      <c r="W138" s="15">
        <v>102.697959</v>
      </c>
      <c r="X138"/>
    </row>
    <row r="139" spans="1:24" x14ac:dyDescent="0.25">
      <c r="A139">
        <v>352</v>
      </c>
      <c r="B139" s="30" t="s">
        <v>584</v>
      </c>
      <c r="C139" s="30" t="s">
        <v>498</v>
      </c>
      <c r="D139" s="30" t="s">
        <v>23</v>
      </c>
      <c r="E139" s="30" t="s">
        <v>25</v>
      </c>
      <c r="F139" s="30" t="s">
        <v>154</v>
      </c>
      <c r="G139" s="30" t="s">
        <v>499</v>
      </c>
      <c r="H139" s="15">
        <v>105.24603140000001</v>
      </c>
      <c r="I139" s="15">
        <v>106.74489749999999</v>
      </c>
      <c r="J139" s="15">
        <v>100</v>
      </c>
      <c r="K139" s="15">
        <v>94.941326880000005</v>
      </c>
      <c r="L139" s="15">
        <v>100</v>
      </c>
      <c r="M139" s="15">
        <v>104.0469385</v>
      </c>
      <c r="N139" s="15">
        <v>105.39591799999999</v>
      </c>
      <c r="O139" s="15">
        <v>106.74489749999999</v>
      </c>
      <c r="P139" s="15">
        <v>101.3489795</v>
      </c>
      <c r="Q139" s="15">
        <v>93.255102500000007</v>
      </c>
      <c r="R139" s="15">
        <v>102.19209170000001</v>
      </c>
      <c r="S139" s="15">
        <v>105.39591799999999</v>
      </c>
      <c r="T139" s="15">
        <v>102.810374</v>
      </c>
      <c r="U139" s="15">
        <v>100</v>
      </c>
      <c r="V139" s="15">
        <v>104.4965983</v>
      </c>
      <c r="W139" s="15">
        <v>105.39591799999999</v>
      </c>
      <c r="X139"/>
    </row>
    <row r="140" spans="1:24" x14ac:dyDescent="0.25">
      <c r="A140">
        <v>353</v>
      </c>
      <c r="B140" s="30" t="s">
        <v>207</v>
      </c>
      <c r="C140" s="30" t="s">
        <v>498</v>
      </c>
      <c r="D140" s="30" t="s">
        <v>24</v>
      </c>
      <c r="E140" s="30" t="s">
        <v>25</v>
      </c>
      <c r="F140" s="30" t="s">
        <v>154</v>
      </c>
      <c r="G140" s="30" t="s">
        <v>499</v>
      </c>
      <c r="H140" s="15">
        <v>105.9954644</v>
      </c>
      <c r="I140" s="15">
        <v>105.7813407</v>
      </c>
      <c r="J140" s="15">
        <v>100</v>
      </c>
      <c r="K140" s="15">
        <v>93.255102500000007</v>
      </c>
      <c r="L140" s="15">
        <v>100</v>
      </c>
      <c r="M140" s="15">
        <v>101.3489795</v>
      </c>
      <c r="N140" s="15">
        <v>109.4428565</v>
      </c>
      <c r="O140" s="15">
        <v>104.4965983</v>
      </c>
      <c r="P140" s="15">
        <v>105.39591799999999</v>
      </c>
      <c r="Q140" s="15">
        <v>93.255102500000007</v>
      </c>
      <c r="R140" s="15">
        <v>102.3607141</v>
      </c>
      <c r="S140" s="15">
        <v>106.0704078</v>
      </c>
      <c r="T140" s="15">
        <v>101.6862244</v>
      </c>
      <c r="U140" s="15">
        <v>100</v>
      </c>
      <c r="V140" s="15">
        <v>108.9931967</v>
      </c>
      <c r="W140" s="15">
        <v>102.697959</v>
      </c>
    </row>
    <row r="141" spans="1:24" x14ac:dyDescent="0.25">
      <c r="A141">
        <v>354</v>
      </c>
      <c r="B141" s="30" t="s">
        <v>676</v>
      </c>
      <c r="C141" s="30" t="s">
        <v>498</v>
      </c>
      <c r="D141" s="30" t="s">
        <v>28</v>
      </c>
      <c r="E141" s="30" t="s">
        <v>25</v>
      </c>
      <c r="F141" s="30" t="s">
        <v>154</v>
      </c>
      <c r="G141" s="30" t="s">
        <v>499</v>
      </c>
      <c r="H141" s="15">
        <v>105.9954644</v>
      </c>
      <c r="I141" s="15">
        <v>109.6355679</v>
      </c>
      <c r="J141" s="15">
        <v>100</v>
      </c>
      <c r="K141" s="15">
        <v>98.313775629999995</v>
      </c>
      <c r="L141" s="15">
        <v>100</v>
      </c>
      <c r="M141" s="15">
        <v>104.0469385</v>
      </c>
      <c r="N141" s="15">
        <v>108.09387700000001</v>
      </c>
      <c r="O141" s="15">
        <v>105.6207479</v>
      </c>
      <c r="P141" s="15">
        <v>104.0469385</v>
      </c>
      <c r="Q141" s="15">
        <v>93.255102500000007</v>
      </c>
      <c r="R141" s="15">
        <v>103.70969359999999</v>
      </c>
      <c r="S141" s="15">
        <v>106.0704078</v>
      </c>
      <c r="T141" s="15">
        <v>105.6207479</v>
      </c>
      <c r="U141" s="15">
        <v>100</v>
      </c>
      <c r="V141" s="15">
        <v>107.4943306</v>
      </c>
      <c r="W141" s="15">
        <v>104.7214283</v>
      </c>
    </row>
    <row r="142" spans="1:24" x14ac:dyDescent="0.25">
      <c r="A142">
        <v>355</v>
      </c>
      <c r="B142" s="30" t="s">
        <v>870</v>
      </c>
      <c r="C142" s="30" t="s">
        <v>498</v>
      </c>
      <c r="D142" s="30" t="s">
        <v>23</v>
      </c>
      <c r="E142" s="30" t="s">
        <v>25</v>
      </c>
      <c r="F142" s="30" t="s">
        <v>154</v>
      </c>
      <c r="G142" s="30" t="s">
        <v>499</v>
      </c>
      <c r="H142" s="15">
        <v>104.4965983</v>
      </c>
      <c r="I142" s="15">
        <v>108.67201110000001</v>
      </c>
      <c r="J142" s="15">
        <v>100</v>
      </c>
      <c r="K142" s="15">
        <v>98.313775629999995</v>
      </c>
      <c r="L142" s="15">
        <v>100</v>
      </c>
      <c r="M142" s="15">
        <v>105.39591799999999</v>
      </c>
      <c r="N142" s="15">
        <v>109.4428565</v>
      </c>
      <c r="O142" s="15">
        <v>106.74489749999999</v>
      </c>
      <c r="P142" s="15">
        <v>105.39591799999999</v>
      </c>
      <c r="Q142" s="15">
        <v>93.255102500000007</v>
      </c>
      <c r="R142" s="15">
        <v>103.87831610000001</v>
      </c>
      <c r="S142" s="15">
        <v>104.7214283</v>
      </c>
      <c r="T142" s="15">
        <v>105.05867309999999</v>
      </c>
      <c r="U142" s="15">
        <v>100</v>
      </c>
      <c r="V142" s="15">
        <v>108.9931967</v>
      </c>
      <c r="W142" s="15">
        <v>106.0704078</v>
      </c>
    </row>
    <row r="143" spans="1:24" x14ac:dyDescent="0.25">
      <c r="A143">
        <v>356</v>
      </c>
      <c r="B143" s="30" t="s">
        <v>1017</v>
      </c>
      <c r="C143" s="30" t="s">
        <v>498</v>
      </c>
      <c r="D143" s="30" t="s">
        <v>24</v>
      </c>
      <c r="E143" s="30" t="s">
        <v>25</v>
      </c>
      <c r="F143" s="30" t="s">
        <v>154</v>
      </c>
      <c r="G143" s="30" t="s">
        <v>499</v>
      </c>
      <c r="H143" s="15">
        <v>108.24376359999999</v>
      </c>
      <c r="I143" s="15">
        <v>110.5991246</v>
      </c>
      <c r="J143" s="15">
        <v>102.24829920000001</v>
      </c>
      <c r="K143" s="15">
        <v>100</v>
      </c>
      <c r="L143" s="15">
        <v>100</v>
      </c>
      <c r="M143" s="15">
        <v>106.74489749999999</v>
      </c>
      <c r="N143" s="15">
        <v>109.4428565</v>
      </c>
      <c r="O143" s="15">
        <v>106.74489749999999</v>
      </c>
      <c r="P143" s="15">
        <v>105.39591799999999</v>
      </c>
      <c r="Q143" s="15">
        <v>93.255102500000007</v>
      </c>
      <c r="R143" s="15">
        <v>105.5645404</v>
      </c>
      <c r="S143" s="15">
        <v>108.09387700000001</v>
      </c>
      <c r="T143" s="15">
        <v>106.74489749999999</v>
      </c>
      <c r="U143" s="15">
        <v>102.24829920000001</v>
      </c>
      <c r="V143" s="15">
        <v>108.9931967</v>
      </c>
      <c r="W143" s="15">
        <v>106.74489749999999</v>
      </c>
    </row>
    <row r="144" spans="1:24" x14ac:dyDescent="0.25">
      <c r="A144">
        <v>357</v>
      </c>
      <c r="B144" s="30" t="s">
        <v>1489</v>
      </c>
      <c r="C144" s="30" t="s">
        <v>498</v>
      </c>
      <c r="D144" s="30" t="s">
        <v>28</v>
      </c>
      <c r="E144" s="30" t="s">
        <v>25</v>
      </c>
      <c r="F144" s="30" t="s">
        <v>154</v>
      </c>
      <c r="G144" s="30" t="s">
        <v>499</v>
      </c>
      <c r="H144" s="15">
        <v>110.4920628</v>
      </c>
      <c r="I144" s="15">
        <v>111.5626814</v>
      </c>
      <c r="J144" s="15">
        <v>104.4965983</v>
      </c>
      <c r="K144" s="15">
        <v>101.6862244</v>
      </c>
      <c r="L144" s="15">
        <v>100</v>
      </c>
      <c r="M144" s="15">
        <v>108.09387700000001</v>
      </c>
      <c r="N144" s="15">
        <v>110.791836</v>
      </c>
      <c r="O144" s="15">
        <v>107.8690471</v>
      </c>
      <c r="P144" s="15">
        <v>106.74489749999999</v>
      </c>
      <c r="Q144" s="15">
        <v>93.255102500000007</v>
      </c>
      <c r="R144" s="15">
        <v>107.2507648</v>
      </c>
      <c r="S144" s="15">
        <v>110.11734629999999</v>
      </c>
      <c r="T144" s="15">
        <v>107.8690471</v>
      </c>
      <c r="U144" s="15">
        <v>104.4965983</v>
      </c>
      <c r="V144" s="15">
        <v>110.4920628</v>
      </c>
      <c r="W144" s="15">
        <v>108.09387700000001</v>
      </c>
    </row>
    <row r="145" spans="1:23" x14ac:dyDescent="0.25">
      <c r="A145">
        <v>358</v>
      </c>
      <c r="B145" s="30" t="s">
        <v>1705</v>
      </c>
      <c r="C145" s="30" t="s">
        <v>498</v>
      </c>
      <c r="D145" s="30" t="s">
        <v>23</v>
      </c>
      <c r="E145" s="30" t="s">
        <v>25</v>
      </c>
      <c r="F145" s="30" t="s">
        <v>154</v>
      </c>
      <c r="G145" s="30" t="s">
        <v>499</v>
      </c>
      <c r="H145" s="15">
        <v>108.9931967</v>
      </c>
      <c r="I145" s="15">
        <v>111.5626814</v>
      </c>
      <c r="J145" s="15">
        <v>104.4965983</v>
      </c>
      <c r="K145" s="15">
        <v>101.6862244</v>
      </c>
      <c r="L145" s="15">
        <v>100</v>
      </c>
      <c r="M145" s="15">
        <v>109.4428565</v>
      </c>
      <c r="N145" s="15">
        <v>112.1408155</v>
      </c>
      <c r="O145" s="15">
        <v>108.9931967</v>
      </c>
      <c r="P145" s="15">
        <v>108.09387700000001</v>
      </c>
      <c r="Q145" s="15">
        <v>93.255102500000007</v>
      </c>
      <c r="R145" s="15">
        <v>107.5880097</v>
      </c>
      <c r="S145" s="15">
        <v>108.7683668</v>
      </c>
      <c r="T145" s="15">
        <v>107.8690471</v>
      </c>
      <c r="U145" s="15">
        <v>104.4965983</v>
      </c>
      <c r="V145" s="15">
        <v>111.9909289</v>
      </c>
      <c r="W145" s="15">
        <v>109.4428565</v>
      </c>
    </row>
    <row r="146" spans="1:23" x14ac:dyDescent="0.25">
      <c r="A146">
        <v>359</v>
      </c>
      <c r="B146" s="30" t="s">
        <v>205</v>
      </c>
      <c r="C146" s="30" t="s">
        <v>500</v>
      </c>
      <c r="D146" s="30" t="s">
        <v>24</v>
      </c>
      <c r="E146" s="30" t="s">
        <v>25</v>
      </c>
      <c r="F146" s="30" t="s">
        <v>154</v>
      </c>
      <c r="G146" s="30" t="s">
        <v>501</v>
      </c>
      <c r="H146" s="15">
        <v>97.751700830000004</v>
      </c>
      <c r="I146" s="15">
        <v>96.145772859999994</v>
      </c>
      <c r="J146" s="15">
        <v>111.2414958</v>
      </c>
      <c r="K146" s="15">
        <v>103.3724488</v>
      </c>
      <c r="L146" s="15">
        <v>100</v>
      </c>
      <c r="M146" s="15">
        <v>97.302041000000003</v>
      </c>
      <c r="N146" s="15">
        <v>104.0469385</v>
      </c>
      <c r="O146" s="15">
        <v>101.1241496</v>
      </c>
      <c r="P146" s="15">
        <v>101.3489795</v>
      </c>
      <c r="Q146" s="15">
        <v>100</v>
      </c>
      <c r="R146" s="15">
        <v>100.1686224</v>
      </c>
      <c r="S146" s="15">
        <v>98.651020500000001</v>
      </c>
      <c r="T146" s="15">
        <v>99.437925210000003</v>
      </c>
      <c r="U146" s="15">
        <v>111.2414958</v>
      </c>
      <c r="V146" s="15">
        <v>103.74716530000001</v>
      </c>
      <c r="W146" s="15">
        <v>98.651020500000001</v>
      </c>
    </row>
    <row r="147" spans="1:23" x14ac:dyDescent="0.25">
      <c r="A147">
        <v>360</v>
      </c>
      <c r="B147" s="30" t="s">
        <v>365</v>
      </c>
      <c r="C147" s="30" t="s">
        <v>500</v>
      </c>
      <c r="D147" s="30" t="s">
        <v>28</v>
      </c>
      <c r="E147" s="30" t="s">
        <v>25</v>
      </c>
      <c r="F147" s="30" t="s">
        <v>154</v>
      </c>
      <c r="G147" s="30" t="s">
        <v>501</v>
      </c>
      <c r="H147" s="15">
        <v>100</v>
      </c>
      <c r="I147" s="15">
        <v>99.036443210000002</v>
      </c>
      <c r="J147" s="15">
        <v>113.489795</v>
      </c>
      <c r="K147" s="15">
        <v>105.05867309999999</v>
      </c>
      <c r="L147" s="15">
        <v>100</v>
      </c>
      <c r="M147" s="15">
        <v>98.651020500000001</v>
      </c>
      <c r="N147" s="15">
        <v>105.39591799999999</v>
      </c>
      <c r="O147" s="15">
        <v>104.4965983</v>
      </c>
      <c r="P147" s="15">
        <v>102.697959</v>
      </c>
      <c r="Q147" s="15">
        <v>100</v>
      </c>
      <c r="R147" s="15">
        <v>102.52933659999999</v>
      </c>
      <c r="S147" s="15">
        <v>100.6744898</v>
      </c>
      <c r="T147" s="15">
        <v>101.6862244</v>
      </c>
      <c r="U147" s="15">
        <v>113.489795</v>
      </c>
      <c r="V147" s="15">
        <v>105.24603140000001</v>
      </c>
      <c r="W147" s="15">
        <v>101.3489795</v>
      </c>
    </row>
    <row r="148" spans="1:23" x14ac:dyDescent="0.25">
      <c r="A148">
        <v>361</v>
      </c>
      <c r="B148" s="30" t="s">
        <v>674</v>
      </c>
      <c r="C148" s="30" t="s">
        <v>500</v>
      </c>
      <c r="D148" s="30" t="s">
        <v>23</v>
      </c>
      <c r="E148" s="30" t="s">
        <v>25</v>
      </c>
      <c r="F148" s="30" t="s">
        <v>154</v>
      </c>
      <c r="G148" s="30" t="s">
        <v>501</v>
      </c>
      <c r="H148" s="15">
        <v>100.7494331</v>
      </c>
      <c r="I148" s="15">
        <v>96.145772859999994</v>
      </c>
      <c r="J148" s="15">
        <v>117.9863933</v>
      </c>
      <c r="K148" s="15">
        <v>101.6862244</v>
      </c>
      <c r="L148" s="15">
        <v>100</v>
      </c>
      <c r="M148" s="15">
        <v>98.651020500000001</v>
      </c>
      <c r="N148" s="15">
        <v>109.4428565</v>
      </c>
      <c r="O148" s="15">
        <v>102.24829920000001</v>
      </c>
      <c r="P148" s="15">
        <v>105.39591799999999</v>
      </c>
      <c r="Q148" s="15">
        <v>100</v>
      </c>
      <c r="R148" s="15">
        <v>102.697959</v>
      </c>
      <c r="S148" s="15">
        <v>101.3489795</v>
      </c>
      <c r="T148" s="15">
        <v>98.875850420000006</v>
      </c>
      <c r="U148" s="15">
        <v>117.9863933</v>
      </c>
      <c r="V148" s="15">
        <v>108.9931967</v>
      </c>
      <c r="W148" s="15">
        <v>100</v>
      </c>
    </row>
    <row r="149" spans="1:23" x14ac:dyDescent="0.25">
      <c r="A149">
        <v>362</v>
      </c>
      <c r="B149" s="30" t="s">
        <v>821</v>
      </c>
      <c r="C149" s="30" t="s">
        <v>500</v>
      </c>
      <c r="D149" s="30" t="s">
        <v>24</v>
      </c>
      <c r="E149" s="30" t="s">
        <v>25</v>
      </c>
      <c r="F149" s="30" t="s">
        <v>154</v>
      </c>
      <c r="G149" s="30" t="s">
        <v>501</v>
      </c>
      <c r="H149" s="15">
        <v>100.7494331</v>
      </c>
      <c r="I149" s="15">
        <v>96.145772859999994</v>
      </c>
      <c r="J149" s="15">
        <v>108.9931967</v>
      </c>
      <c r="K149" s="15">
        <v>101.6862244</v>
      </c>
      <c r="L149" s="15">
        <v>100</v>
      </c>
      <c r="M149" s="15">
        <v>102.697959</v>
      </c>
      <c r="N149" s="15">
        <v>108.09387700000001</v>
      </c>
      <c r="O149" s="15">
        <v>106.74489749999999</v>
      </c>
      <c r="P149" s="15">
        <v>104.0469385</v>
      </c>
      <c r="Q149" s="15">
        <v>100</v>
      </c>
      <c r="R149" s="15">
        <v>102.8665814</v>
      </c>
      <c r="S149" s="15">
        <v>101.3489795</v>
      </c>
      <c r="T149" s="15">
        <v>98.875850420000006</v>
      </c>
      <c r="U149" s="15">
        <v>108.9931967</v>
      </c>
      <c r="V149" s="15">
        <v>107.4943306</v>
      </c>
      <c r="W149" s="15">
        <v>104.7214283</v>
      </c>
    </row>
    <row r="150" spans="1:23" x14ac:dyDescent="0.25">
      <c r="A150">
        <v>363</v>
      </c>
      <c r="B150" s="30" t="s">
        <v>954</v>
      </c>
      <c r="C150" s="30" t="s">
        <v>500</v>
      </c>
      <c r="D150" s="30" t="s">
        <v>28</v>
      </c>
      <c r="E150" s="30" t="s">
        <v>25</v>
      </c>
      <c r="F150" s="30" t="s">
        <v>154</v>
      </c>
      <c r="G150" s="30" t="s">
        <v>501</v>
      </c>
      <c r="H150" s="15">
        <v>100</v>
      </c>
      <c r="I150" s="15">
        <v>99.036443210000002</v>
      </c>
      <c r="J150" s="15">
        <v>113.489795</v>
      </c>
      <c r="K150" s="15">
        <v>105.05867309999999</v>
      </c>
      <c r="L150" s="15">
        <v>100</v>
      </c>
      <c r="M150" s="15">
        <v>102.697959</v>
      </c>
      <c r="N150" s="15">
        <v>109.4428565</v>
      </c>
      <c r="O150" s="15">
        <v>106.74489749999999</v>
      </c>
      <c r="P150" s="15">
        <v>105.39591799999999</v>
      </c>
      <c r="Q150" s="15">
        <v>100</v>
      </c>
      <c r="R150" s="15">
        <v>104.2155609</v>
      </c>
      <c r="S150" s="15">
        <v>100.6744898</v>
      </c>
      <c r="T150" s="15">
        <v>101.6862244</v>
      </c>
      <c r="U150" s="15">
        <v>113.489795</v>
      </c>
      <c r="V150" s="15">
        <v>108.9931967</v>
      </c>
      <c r="W150" s="15">
        <v>104.7214283</v>
      </c>
    </row>
    <row r="151" spans="1:23" x14ac:dyDescent="0.25">
      <c r="A151">
        <v>364</v>
      </c>
      <c r="B151" s="30" t="s">
        <v>205</v>
      </c>
      <c r="C151" s="30" t="s">
        <v>502</v>
      </c>
      <c r="D151" s="30" t="s">
        <v>24</v>
      </c>
      <c r="E151" s="30" t="s">
        <v>25</v>
      </c>
      <c r="F151" s="30" t="s">
        <v>154</v>
      </c>
      <c r="G151" s="30" t="s">
        <v>503</v>
      </c>
      <c r="H151" s="15">
        <v>97.751700830000004</v>
      </c>
      <c r="I151" s="15">
        <v>98.072886429999997</v>
      </c>
      <c r="J151" s="15">
        <v>102.24829920000001</v>
      </c>
      <c r="K151" s="15">
        <v>100</v>
      </c>
      <c r="L151" s="15">
        <v>93.255102500000007</v>
      </c>
      <c r="M151" s="15">
        <v>104.0469385</v>
      </c>
      <c r="N151" s="15">
        <v>104.0469385</v>
      </c>
      <c r="O151" s="15">
        <v>103.3724488</v>
      </c>
      <c r="P151" s="15">
        <v>97.302041000000003</v>
      </c>
      <c r="Q151" s="15">
        <v>103.3724488</v>
      </c>
      <c r="R151" s="15">
        <v>100.3372449</v>
      </c>
      <c r="S151" s="15">
        <v>95.953061500000004</v>
      </c>
      <c r="T151" s="15">
        <v>97.189626039999993</v>
      </c>
      <c r="U151" s="15">
        <v>102.24829920000001</v>
      </c>
      <c r="V151" s="15">
        <v>101.4988661</v>
      </c>
      <c r="W151" s="15">
        <v>103.3724488</v>
      </c>
    </row>
    <row r="152" spans="1:23" x14ac:dyDescent="0.25">
      <c r="A152">
        <v>365</v>
      </c>
      <c r="B152" s="30" t="s">
        <v>1030</v>
      </c>
      <c r="C152" s="30" t="s">
        <v>502</v>
      </c>
      <c r="D152" s="30" t="s">
        <v>28</v>
      </c>
      <c r="E152" s="30" t="s">
        <v>25</v>
      </c>
      <c r="F152" s="30" t="s">
        <v>154</v>
      </c>
      <c r="G152" s="30" t="s">
        <v>503</v>
      </c>
      <c r="H152" s="15">
        <v>100</v>
      </c>
      <c r="I152" s="15">
        <v>100.96355680000001</v>
      </c>
      <c r="J152" s="15">
        <v>104.4965983</v>
      </c>
      <c r="K152" s="15">
        <v>101.6862244</v>
      </c>
      <c r="L152" s="15">
        <v>93.255102500000007</v>
      </c>
      <c r="M152" s="15">
        <v>105.39591799999999</v>
      </c>
      <c r="N152" s="15">
        <v>105.39591799999999</v>
      </c>
      <c r="O152" s="15">
        <v>106.74489749999999</v>
      </c>
      <c r="P152" s="15">
        <v>98.651020500000001</v>
      </c>
      <c r="Q152" s="15">
        <v>103.3724488</v>
      </c>
      <c r="R152" s="15">
        <v>102.697959</v>
      </c>
      <c r="S152" s="15">
        <v>97.976530749999995</v>
      </c>
      <c r="T152" s="15">
        <v>99.437925210000003</v>
      </c>
      <c r="U152" s="15">
        <v>104.4965983</v>
      </c>
      <c r="V152" s="15">
        <v>102.9977322</v>
      </c>
      <c r="W152" s="15">
        <v>106.0704078</v>
      </c>
    </row>
    <row r="153" spans="1:23" x14ac:dyDescent="0.25">
      <c r="A153">
        <v>380</v>
      </c>
      <c r="B153" s="30" t="s">
        <v>205</v>
      </c>
      <c r="C153" s="30" t="s">
        <v>641</v>
      </c>
      <c r="D153" s="30" t="s">
        <v>24</v>
      </c>
      <c r="E153" s="30" t="s">
        <v>25</v>
      </c>
      <c r="F153" s="30" t="s">
        <v>632</v>
      </c>
      <c r="G153" s="30" t="s">
        <v>643</v>
      </c>
      <c r="H153" s="15">
        <v>94.004535559999994</v>
      </c>
      <c r="I153" s="15">
        <v>103.8542271</v>
      </c>
      <c r="J153" s="15">
        <v>100</v>
      </c>
      <c r="K153" s="15">
        <v>103.3724488</v>
      </c>
      <c r="L153" s="15">
        <v>100</v>
      </c>
      <c r="M153" s="15">
        <v>94.604082000000005</v>
      </c>
      <c r="N153" s="15">
        <v>97.302041000000003</v>
      </c>
      <c r="O153" s="15">
        <v>94.379252080000001</v>
      </c>
      <c r="P153" s="15">
        <v>97.302041000000003</v>
      </c>
      <c r="Q153" s="15">
        <v>96.627551249999996</v>
      </c>
      <c r="R153" s="15">
        <v>96.290306380000004</v>
      </c>
      <c r="S153" s="15">
        <v>95.278571749999998</v>
      </c>
      <c r="T153" s="15">
        <v>103.9345235</v>
      </c>
      <c r="U153" s="15">
        <v>100</v>
      </c>
      <c r="V153" s="15">
        <v>97.751700830000004</v>
      </c>
      <c r="W153" s="15">
        <v>93.255102500000007</v>
      </c>
    </row>
    <row r="154" spans="1:23" x14ac:dyDescent="0.25">
      <c r="A154">
        <v>381</v>
      </c>
      <c r="B154" s="30" t="s">
        <v>700</v>
      </c>
      <c r="C154" s="30" t="s">
        <v>641</v>
      </c>
      <c r="D154" s="30" t="s">
        <v>28</v>
      </c>
      <c r="E154" s="30" t="s">
        <v>25</v>
      </c>
      <c r="F154" s="30" t="s">
        <v>632</v>
      </c>
      <c r="G154" s="30" t="s">
        <v>643</v>
      </c>
      <c r="H154" s="15">
        <v>96.252834719999996</v>
      </c>
      <c r="I154" s="15">
        <v>106.74489749999999</v>
      </c>
      <c r="J154" s="15">
        <v>102.24829920000001</v>
      </c>
      <c r="K154" s="15">
        <v>105.05867309999999</v>
      </c>
      <c r="L154" s="15">
        <v>100</v>
      </c>
      <c r="M154" s="15">
        <v>95.953061500000004</v>
      </c>
      <c r="N154" s="15">
        <v>98.651020500000001</v>
      </c>
      <c r="O154" s="15">
        <v>97.751700830000004</v>
      </c>
      <c r="P154" s="15">
        <v>98.651020500000001</v>
      </c>
      <c r="Q154" s="15">
        <v>96.627551249999996</v>
      </c>
      <c r="R154" s="15">
        <v>98.651020500000001</v>
      </c>
      <c r="S154" s="15">
        <v>97.302041000000003</v>
      </c>
      <c r="T154" s="15">
        <v>106.1828227</v>
      </c>
      <c r="U154" s="15">
        <v>102.24829920000001</v>
      </c>
      <c r="V154" s="15">
        <v>99.250566939999999</v>
      </c>
      <c r="W154" s="15">
        <v>95.953061500000004</v>
      </c>
    </row>
    <row r="155" spans="1:23" x14ac:dyDescent="0.25">
      <c r="A155">
        <v>385</v>
      </c>
      <c r="B155" s="30" t="s">
        <v>205</v>
      </c>
      <c r="C155" s="30" t="s">
        <v>656</v>
      </c>
      <c r="D155" s="30" t="s">
        <v>23</v>
      </c>
      <c r="E155" s="30" t="s">
        <v>25</v>
      </c>
      <c r="F155" s="30" t="s">
        <v>632</v>
      </c>
      <c r="G155" s="30" t="s">
        <v>658</v>
      </c>
      <c r="H155" s="15">
        <v>95.503401670000002</v>
      </c>
      <c r="I155" s="15">
        <v>96.145772859999994</v>
      </c>
      <c r="J155" s="15">
        <v>95.503401670000002</v>
      </c>
      <c r="K155" s="15">
        <v>96.627551249999996</v>
      </c>
      <c r="L155" s="15">
        <v>100</v>
      </c>
      <c r="M155" s="15">
        <v>101.3489795</v>
      </c>
      <c r="N155" s="15">
        <v>98.651020500000001</v>
      </c>
      <c r="O155" s="15">
        <v>97.751700830000004</v>
      </c>
      <c r="P155" s="15">
        <v>95.953061500000004</v>
      </c>
      <c r="Q155" s="15">
        <v>100</v>
      </c>
      <c r="R155" s="15">
        <v>96.458928810000003</v>
      </c>
      <c r="S155" s="15">
        <v>96.627551249999996</v>
      </c>
      <c r="T155" s="15">
        <v>97.189626039999993</v>
      </c>
      <c r="U155" s="15">
        <v>95.503401670000002</v>
      </c>
      <c r="V155" s="15">
        <v>97.751700830000004</v>
      </c>
      <c r="W155" s="15">
        <v>98.651020500000001</v>
      </c>
    </row>
    <row r="156" spans="1:23" x14ac:dyDescent="0.25">
      <c r="A156">
        <v>386</v>
      </c>
      <c r="B156" s="30" t="s">
        <v>205</v>
      </c>
      <c r="C156" s="30" t="s">
        <v>662</v>
      </c>
      <c r="D156" s="30" t="s">
        <v>24</v>
      </c>
      <c r="E156" s="30" t="s">
        <v>25</v>
      </c>
      <c r="F156" s="30" t="s">
        <v>632</v>
      </c>
      <c r="G156" s="30" t="s">
        <v>663</v>
      </c>
      <c r="H156" s="15">
        <v>95.503401670000002</v>
      </c>
      <c r="I156" s="15">
        <v>92.291545709999994</v>
      </c>
      <c r="J156" s="15">
        <v>93.255102500000007</v>
      </c>
      <c r="K156" s="15">
        <v>96.627551249999996</v>
      </c>
      <c r="L156" s="15">
        <v>93.255102500000007</v>
      </c>
      <c r="M156" s="15">
        <v>100</v>
      </c>
      <c r="N156" s="15">
        <v>100</v>
      </c>
      <c r="O156" s="15">
        <v>96.627551249999996</v>
      </c>
      <c r="P156" s="15">
        <v>95.953061500000004</v>
      </c>
      <c r="Q156" s="15">
        <v>103.3724488</v>
      </c>
      <c r="R156" s="15">
        <v>95.615816629999998</v>
      </c>
      <c r="S156" s="15">
        <v>93.929592249999999</v>
      </c>
      <c r="T156" s="15">
        <v>92.693027709999996</v>
      </c>
      <c r="U156" s="15">
        <v>93.255102500000007</v>
      </c>
      <c r="V156" s="15">
        <v>98.501133890000006</v>
      </c>
      <c r="W156" s="15">
        <v>97.302041000000003</v>
      </c>
    </row>
    <row r="157" spans="1:23" x14ac:dyDescent="0.25">
      <c r="A157">
        <v>387</v>
      </c>
      <c r="B157" s="30" t="s">
        <v>205</v>
      </c>
      <c r="C157" s="30" t="s">
        <v>637</v>
      </c>
      <c r="D157" s="30" t="s">
        <v>24</v>
      </c>
      <c r="E157" s="30" t="s">
        <v>25</v>
      </c>
      <c r="F157" s="30" t="s">
        <v>632</v>
      </c>
      <c r="G157" s="30" t="s">
        <v>639</v>
      </c>
      <c r="H157" s="15">
        <v>100.7494331</v>
      </c>
      <c r="I157" s="15">
        <v>95.182216069999996</v>
      </c>
      <c r="J157" s="15">
        <v>93.255102500000007</v>
      </c>
      <c r="K157" s="15">
        <v>96.627551249999996</v>
      </c>
      <c r="L157" s="15">
        <v>93.255102500000007</v>
      </c>
      <c r="M157" s="15">
        <v>98.651020500000001</v>
      </c>
      <c r="N157" s="15">
        <v>94.604082000000005</v>
      </c>
      <c r="O157" s="15">
        <v>97.751700830000004</v>
      </c>
      <c r="P157" s="15">
        <v>94.604082000000005</v>
      </c>
      <c r="Q157" s="15">
        <v>100</v>
      </c>
      <c r="R157" s="15">
        <v>95.615816629999998</v>
      </c>
      <c r="S157" s="15">
        <v>98.651020500000001</v>
      </c>
      <c r="T157" s="15">
        <v>94.379252080000001</v>
      </c>
      <c r="U157" s="15">
        <v>93.255102500000007</v>
      </c>
      <c r="V157" s="15">
        <v>94.753968610000001</v>
      </c>
      <c r="W157" s="15">
        <v>97.302041000000003</v>
      </c>
    </row>
    <row r="158" spans="1:23" x14ac:dyDescent="0.25">
      <c r="A158">
        <v>388</v>
      </c>
      <c r="B158" s="30" t="s">
        <v>205</v>
      </c>
      <c r="C158" s="30" t="s">
        <v>512</v>
      </c>
      <c r="D158" s="30" t="s">
        <v>28</v>
      </c>
      <c r="E158" s="30" t="s">
        <v>25</v>
      </c>
      <c r="F158" s="30" t="s">
        <v>155</v>
      </c>
      <c r="G158" s="30" t="s">
        <v>513</v>
      </c>
      <c r="H158" s="15">
        <v>102.9977322</v>
      </c>
      <c r="I158" s="15">
        <v>103.8542271</v>
      </c>
      <c r="J158" s="15">
        <v>100</v>
      </c>
      <c r="K158" s="15">
        <v>100</v>
      </c>
      <c r="L158" s="15">
        <v>100</v>
      </c>
      <c r="M158" s="15">
        <v>100</v>
      </c>
      <c r="N158" s="15">
        <v>100</v>
      </c>
      <c r="O158" s="15">
        <v>106.74489749999999</v>
      </c>
      <c r="P158" s="15">
        <v>101.3489795</v>
      </c>
      <c r="Q158" s="15">
        <v>100</v>
      </c>
      <c r="R158" s="15">
        <v>102.19209170000001</v>
      </c>
      <c r="S158" s="15">
        <v>103.3724488</v>
      </c>
      <c r="T158" s="15">
        <v>102.810374</v>
      </c>
      <c r="U158" s="15">
        <v>100</v>
      </c>
      <c r="V158" s="15">
        <v>101.4988661</v>
      </c>
      <c r="W158" s="15">
        <v>103.3724488</v>
      </c>
    </row>
    <row r="159" spans="1:23" x14ac:dyDescent="0.25">
      <c r="A159">
        <v>389</v>
      </c>
      <c r="B159" s="30" t="s">
        <v>579</v>
      </c>
      <c r="C159" s="30" t="s">
        <v>512</v>
      </c>
      <c r="D159" s="30" t="s">
        <v>23</v>
      </c>
      <c r="E159" s="30" t="s">
        <v>25</v>
      </c>
      <c r="F159" s="30" t="s">
        <v>155</v>
      </c>
      <c r="G159" s="30" t="s">
        <v>513</v>
      </c>
      <c r="H159" s="15">
        <v>105.24603140000001</v>
      </c>
      <c r="I159" s="15">
        <v>106.74489749999999</v>
      </c>
      <c r="J159" s="15">
        <v>102.24829920000001</v>
      </c>
      <c r="K159" s="15">
        <v>101.6862244</v>
      </c>
      <c r="L159" s="15">
        <v>100</v>
      </c>
      <c r="M159" s="15">
        <v>101.3489795</v>
      </c>
      <c r="N159" s="15">
        <v>101.3489795</v>
      </c>
      <c r="O159" s="15">
        <v>110.11734629999999</v>
      </c>
      <c r="P159" s="15">
        <v>102.697959</v>
      </c>
      <c r="Q159" s="15">
        <v>100</v>
      </c>
      <c r="R159" s="15">
        <v>104.5528058</v>
      </c>
      <c r="S159" s="15">
        <v>105.39591799999999</v>
      </c>
      <c r="T159" s="15">
        <v>105.05867309999999</v>
      </c>
      <c r="U159" s="15">
        <v>102.24829920000001</v>
      </c>
      <c r="V159" s="15">
        <v>102.9977322</v>
      </c>
      <c r="W159" s="15">
        <v>106.0704078</v>
      </c>
    </row>
    <row r="160" spans="1:23" x14ac:dyDescent="0.25">
      <c r="A160">
        <v>390</v>
      </c>
      <c r="B160" s="30" t="s">
        <v>626</v>
      </c>
      <c r="C160" s="30" t="s">
        <v>512</v>
      </c>
      <c r="D160" s="30" t="s">
        <v>24</v>
      </c>
      <c r="E160" s="30" t="s">
        <v>25</v>
      </c>
      <c r="F160" s="30" t="s">
        <v>155</v>
      </c>
      <c r="G160" s="30" t="s">
        <v>513</v>
      </c>
      <c r="H160" s="15">
        <v>104.4965983</v>
      </c>
      <c r="I160" s="15">
        <v>108.67201110000001</v>
      </c>
      <c r="J160" s="15">
        <v>100</v>
      </c>
      <c r="K160" s="15">
        <v>103.3724488</v>
      </c>
      <c r="L160" s="15">
        <v>100</v>
      </c>
      <c r="M160" s="15">
        <v>98.651020500000001</v>
      </c>
      <c r="N160" s="15">
        <v>104.0469385</v>
      </c>
      <c r="O160" s="15">
        <v>108.9931967</v>
      </c>
      <c r="P160" s="15">
        <v>104.0469385</v>
      </c>
      <c r="Q160" s="15">
        <v>100</v>
      </c>
      <c r="R160" s="15">
        <v>104.7214283</v>
      </c>
      <c r="S160" s="15">
        <v>104.7214283</v>
      </c>
      <c r="T160" s="15">
        <v>106.74489749999999</v>
      </c>
      <c r="U160" s="15">
        <v>100</v>
      </c>
      <c r="V160" s="15">
        <v>105.24603140000001</v>
      </c>
      <c r="W160" s="15">
        <v>104.0469385</v>
      </c>
    </row>
    <row r="161" spans="1:23" x14ac:dyDescent="0.25">
      <c r="A161">
        <v>391</v>
      </c>
      <c r="B161" s="30" t="s">
        <v>700</v>
      </c>
      <c r="C161" s="30" t="s">
        <v>512</v>
      </c>
      <c r="D161" s="30" t="s">
        <v>28</v>
      </c>
      <c r="E161" s="30" t="s">
        <v>25</v>
      </c>
      <c r="F161" s="30" t="s">
        <v>155</v>
      </c>
      <c r="G161" s="30" t="s">
        <v>513</v>
      </c>
      <c r="H161" s="15">
        <v>105.24603140000001</v>
      </c>
      <c r="I161" s="15">
        <v>103.8542271</v>
      </c>
      <c r="J161" s="15">
        <v>100</v>
      </c>
      <c r="K161" s="15">
        <v>98.313775629999995</v>
      </c>
      <c r="L161" s="15">
        <v>100</v>
      </c>
      <c r="M161" s="15">
        <v>105.39591799999999</v>
      </c>
      <c r="N161" s="15">
        <v>104.0469385</v>
      </c>
      <c r="O161" s="15">
        <v>112.36564540000001</v>
      </c>
      <c r="P161" s="15">
        <v>104.0469385</v>
      </c>
      <c r="Q161" s="15">
        <v>100</v>
      </c>
      <c r="R161" s="15">
        <v>104.8900507</v>
      </c>
      <c r="S161" s="15">
        <v>105.39591799999999</v>
      </c>
      <c r="T161" s="15">
        <v>102.24829920000001</v>
      </c>
      <c r="U161" s="15">
        <v>100</v>
      </c>
      <c r="V161" s="15">
        <v>105.24603140000001</v>
      </c>
      <c r="W161" s="15">
        <v>109.4428565</v>
      </c>
    </row>
    <row r="162" spans="1:23" x14ac:dyDescent="0.25">
      <c r="A162">
        <v>392</v>
      </c>
      <c r="B162" s="30" t="s">
        <v>814</v>
      </c>
      <c r="C162" s="30" t="s">
        <v>512</v>
      </c>
      <c r="D162" s="30" t="s">
        <v>23</v>
      </c>
      <c r="E162" s="30" t="s">
        <v>25</v>
      </c>
      <c r="F162" s="30" t="s">
        <v>155</v>
      </c>
      <c r="G162" s="30" t="s">
        <v>513</v>
      </c>
      <c r="H162" s="15">
        <v>107.4943306</v>
      </c>
      <c r="I162" s="15">
        <v>104.81778389999999</v>
      </c>
      <c r="J162" s="15">
        <v>102.24829920000001</v>
      </c>
      <c r="K162" s="15">
        <v>98.313775629999995</v>
      </c>
      <c r="L162" s="15">
        <v>100</v>
      </c>
      <c r="M162" s="15">
        <v>104.0469385</v>
      </c>
      <c r="N162" s="15">
        <v>101.3489795</v>
      </c>
      <c r="O162" s="15">
        <v>112.36564540000001</v>
      </c>
      <c r="P162" s="15">
        <v>102.697959</v>
      </c>
      <c r="Q162" s="15">
        <v>100</v>
      </c>
      <c r="R162" s="15">
        <v>105.05867309999999</v>
      </c>
      <c r="S162" s="15">
        <v>107.4193873</v>
      </c>
      <c r="T162" s="15">
        <v>102.810374</v>
      </c>
      <c r="U162" s="15">
        <v>102.24829920000001</v>
      </c>
      <c r="V162" s="15">
        <v>102.9977322</v>
      </c>
      <c r="W162" s="15">
        <v>108.7683668</v>
      </c>
    </row>
    <row r="163" spans="1:23" x14ac:dyDescent="0.25">
      <c r="A163">
        <v>393</v>
      </c>
      <c r="B163" s="30" t="s">
        <v>1557</v>
      </c>
      <c r="C163" s="30" t="s">
        <v>512</v>
      </c>
      <c r="D163" s="30" t="s">
        <v>24</v>
      </c>
      <c r="E163" s="30" t="s">
        <v>25</v>
      </c>
      <c r="F163" s="30" t="s">
        <v>155</v>
      </c>
      <c r="G163" s="30" t="s">
        <v>513</v>
      </c>
      <c r="H163" s="15">
        <v>105.9954644</v>
      </c>
      <c r="I163" s="15">
        <v>109.6355679</v>
      </c>
      <c r="J163" s="15">
        <v>102.24829920000001</v>
      </c>
      <c r="K163" s="15">
        <v>106.74489749999999</v>
      </c>
      <c r="L163" s="15">
        <v>100</v>
      </c>
      <c r="M163" s="15">
        <v>101.3489795</v>
      </c>
      <c r="N163" s="15">
        <v>104.0469385</v>
      </c>
      <c r="O163" s="15">
        <v>111.2414958</v>
      </c>
      <c r="P163" s="15">
        <v>104.0469385</v>
      </c>
      <c r="Q163" s="15">
        <v>100</v>
      </c>
      <c r="R163" s="15">
        <v>106.40765260000001</v>
      </c>
      <c r="S163" s="15">
        <v>106.0704078</v>
      </c>
      <c r="T163" s="15">
        <v>108.43112189999999</v>
      </c>
      <c r="U163" s="15">
        <v>102.24829920000001</v>
      </c>
      <c r="V163" s="15">
        <v>105.24603140000001</v>
      </c>
      <c r="W163" s="15">
        <v>106.74489749999999</v>
      </c>
    </row>
    <row r="164" spans="1:23" x14ac:dyDescent="0.25">
      <c r="A164">
        <v>398</v>
      </c>
      <c r="B164" s="30" t="s">
        <v>205</v>
      </c>
      <c r="C164" s="30" t="s">
        <v>514</v>
      </c>
      <c r="D164" s="30" t="s">
        <v>28</v>
      </c>
      <c r="E164" s="30" t="s">
        <v>25</v>
      </c>
      <c r="F164" s="30" t="s">
        <v>158</v>
      </c>
      <c r="G164" s="30" t="s">
        <v>515</v>
      </c>
      <c r="H164" s="15">
        <v>102.24829920000001</v>
      </c>
      <c r="I164" s="15">
        <v>104.81778389999999</v>
      </c>
      <c r="J164" s="15">
        <v>97.751700830000004</v>
      </c>
      <c r="K164" s="15">
        <v>100</v>
      </c>
      <c r="L164" s="15">
        <v>100</v>
      </c>
      <c r="M164" s="15">
        <v>100</v>
      </c>
      <c r="N164" s="15">
        <v>106.74489749999999</v>
      </c>
      <c r="O164" s="15">
        <v>98.875850420000006</v>
      </c>
      <c r="P164" s="15">
        <v>100</v>
      </c>
      <c r="Q164" s="15">
        <v>103.3724488</v>
      </c>
      <c r="R164" s="15">
        <v>102.3607141</v>
      </c>
      <c r="S164" s="15">
        <v>102.697959</v>
      </c>
      <c r="T164" s="15">
        <v>103.3724488</v>
      </c>
      <c r="U164" s="15">
        <v>97.751700830000004</v>
      </c>
      <c r="V164" s="15">
        <v>104.4965983</v>
      </c>
      <c r="W164" s="15">
        <v>98.651020500000001</v>
      </c>
    </row>
    <row r="165" spans="1:23" x14ac:dyDescent="0.25">
      <c r="A165">
        <v>399</v>
      </c>
      <c r="B165" s="30" t="s">
        <v>626</v>
      </c>
      <c r="C165" s="30" t="s">
        <v>514</v>
      </c>
      <c r="D165" s="30" t="s">
        <v>23</v>
      </c>
      <c r="E165" s="30" t="s">
        <v>25</v>
      </c>
      <c r="F165" s="30" t="s">
        <v>158</v>
      </c>
      <c r="G165" s="30" t="s">
        <v>515</v>
      </c>
      <c r="H165" s="15">
        <v>104.4965983</v>
      </c>
      <c r="I165" s="15">
        <v>107.7084543</v>
      </c>
      <c r="J165" s="15">
        <v>100</v>
      </c>
      <c r="K165" s="15">
        <v>101.6862244</v>
      </c>
      <c r="L165" s="15">
        <v>100</v>
      </c>
      <c r="M165" s="15">
        <v>101.3489795</v>
      </c>
      <c r="N165" s="15">
        <v>108.09387700000001</v>
      </c>
      <c r="O165" s="15">
        <v>102.24829920000001</v>
      </c>
      <c r="P165" s="15">
        <v>101.3489795</v>
      </c>
      <c r="Q165" s="15">
        <v>103.3724488</v>
      </c>
      <c r="R165" s="15">
        <v>104.7214283</v>
      </c>
      <c r="S165" s="15">
        <v>104.7214283</v>
      </c>
      <c r="T165" s="15">
        <v>105.6207479</v>
      </c>
      <c r="U165" s="15">
        <v>100</v>
      </c>
      <c r="V165" s="15">
        <v>105.9954644</v>
      </c>
      <c r="W165" s="15">
        <v>101.3489795</v>
      </c>
    </row>
    <row r="166" spans="1:23" x14ac:dyDescent="0.25">
      <c r="A166">
        <v>400</v>
      </c>
      <c r="B166" s="30" t="s">
        <v>814</v>
      </c>
      <c r="C166" s="30" t="s">
        <v>514</v>
      </c>
      <c r="D166" s="30" t="s">
        <v>24</v>
      </c>
      <c r="E166" s="30" t="s">
        <v>25</v>
      </c>
      <c r="F166" s="30" t="s">
        <v>158</v>
      </c>
      <c r="G166" s="30" t="s">
        <v>515</v>
      </c>
      <c r="H166" s="15">
        <v>106.74489749999999</v>
      </c>
      <c r="I166" s="15">
        <v>105.7813407</v>
      </c>
      <c r="J166" s="15">
        <v>100</v>
      </c>
      <c r="K166" s="15">
        <v>98.313775629999995</v>
      </c>
      <c r="L166" s="15">
        <v>100</v>
      </c>
      <c r="M166" s="15">
        <v>104.0469385</v>
      </c>
      <c r="N166" s="15">
        <v>106.74489749999999</v>
      </c>
      <c r="O166" s="15">
        <v>104.4965983</v>
      </c>
      <c r="P166" s="15">
        <v>100</v>
      </c>
      <c r="Q166" s="15">
        <v>103.3724488</v>
      </c>
      <c r="R166" s="15">
        <v>104.8900507</v>
      </c>
      <c r="S166" s="15">
        <v>106.74489749999999</v>
      </c>
      <c r="T166" s="15">
        <v>103.3724488</v>
      </c>
      <c r="U166" s="15">
        <v>100</v>
      </c>
      <c r="V166" s="15">
        <v>104.4965983</v>
      </c>
      <c r="W166" s="15">
        <v>104.0469385</v>
      </c>
    </row>
    <row r="167" spans="1:23" x14ac:dyDescent="0.25">
      <c r="A167">
        <v>401</v>
      </c>
      <c r="B167" s="30" t="s">
        <v>1445</v>
      </c>
      <c r="C167" s="30" t="s">
        <v>514</v>
      </c>
      <c r="D167" s="30" t="s">
        <v>28</v>
      </c>
      <c r="E167" s="30" t="s">
        <v>25</v>
      </c>
      <c r="F167" s="30" t="s">
        <v>158</v>
      </c>
      <c r="G167" s="30" t="s">
        <v>515</v>
      </c>
      <c r="H167" s="15">
        <v>107.4943306</v>
      </c>
      <c r="I167" s="15">
        <v>108.67201110000001</v>
      </c>
      <c r="J167" s="15">
        <v>100</v>
      </c>
      <c r="K167" s="15">
        <v>101.6862244</v>
      </c>
      <c r="L167" s="15">
        <v>100</v>
      </c>
      <c r="M167" s="15">
        <v>104.0469385</v>
      </c>
      <c r="N167" s="15">
        <v>110.791836</v>
      </c>
      <c r="O167" s="15">
        <v>103.3724488</v>
      </c>
      <c r="P167" s="15">
        <v>102.697959</v>
      </c>
      <c r="Q167" s="15">
        <v>103.3724488</v>
      </c>
      <c r="R167" s="15">
        <v>106.5762751</v>
      </c>
      <c r="S167" s="15">
        <v>107.4193873</v>
      </c>
      <c r="T167" s="15">
        <v>106.1828227</v>
      </c>
      <c r="U167" s="15">
        <v>100</v>
      </c>
      <c r="V167" s="15">
        <v>108.24376359999999</v>
      </c>
      <c r="W167" s="15">
        <v>103.3724488</v>
      </c>
    </row>
    <row r="168" spans="1:23" x14ac:dyDescent="0.25">
      <c r="A168">
        <v>405</v>
      </c>
      <c r="B168" s="30" t="s">
        <v>205</v>
      </c>
      <c r="C168" s="30" t="s">
        <v>539</v>
      </c>
      <c r="D168" s="30" t="s">
        <v>24</v>
      </c>
      <c r="E168" s="30" t="s">
        <v>25</v>
      </c>
      <c r="F168" s="30" t="s">
        <v>541</v>
      </c>
      <c r="G168" s="30" t="s">
        <v>546</v>
      </c>
      <c r="H168" s="15">
        <v>97.751700830000004</v>
      </c>
      <c r="I168" s="15">
        <v>98.072886429999997</v>
      </c>
      <c r="J168" s="15">
        <v>106.74489749999999</v>
      </c>
      <c r="K168" s="15">
        <v>103.3724488</v>
      </c>
      <c r="L168" s="15">
        <v>100</v>
      </c>
      <c r="M168" s="15">
        <v>97.302041000000003</v>
      </c>
      <c r="N168" s="15">
        <v>105.39591799999999</v>
      </c>
      <c r="O168" s="15">
        <v>103.3724488</v>
      </c>
      <c r="P168" s="15">
        <v>97.302041000000003</v>
      </c>
      <c r="Q168" s="15">
        <v>100</v>
      </c>
      <c r="R168" s="15">
        <v>100.1686224</v>
      </c>
      <c r="S168" s="15">
        <v>98.651020500000001</v>
      </c>
      <c r="T168" s="15">
        <v>100.5620748</v>
      </c>
      <c r="U168" s="15">
        <v>106.74489749999999</v>
      </c>
      <c r="V168" s="15">
        <v>102.24829920000001</v>
      </c>
      <c r="W168" s="15">
        <v>100</v>
      </c>
    </row>
    <row r="169" spans="1:23" x14ac:dyDescent="0.25">
      <c r="A169">
        <v>406</v>
      </c>
      <c r="B169" s="30" t="s">
        <v>588</v>
      </c>
      <c r="C169" s="30" t="s">
        <v>539</v>
      </c>
      <c r="D169" s="30" t="s">
        <v>28</v>
      </c>
      <c r="E169" s="30" t="s">
        <v>25</v>
      </c>
      <c r="F169" s="30" t="s">
        <v>541</v>
      </c>
      <c r="G169" s="30" t="s">
        <v>546</v>
      </c>
      <c r="H169" s="15">
        <v>100</v>
      </c>
      <c r="I169" s="15">
        <v>100.96355680000001</v>
      </c>
      <c r="J169" s="15">
        <v>108.9931967</v>
      </c>
      <c r="K169" s="15">
        <v>105.05867309999999</v>
      </c>
      <c r="L169" s="15">
        <v>100</v>
      </c>
      <c r="M169" s="15">
        <v>98.651020500000001</v>
      </c>
      <c r="N169" s="15">
        <v>106.74489749999999</v>
      </c>
      <c r="O169" s="15">
        <v>106.74489749999999</v>
      </c>
      <c r="P169" s="15">
        <v>98.651020500000001</v>
      </c>
      <c r="Q169" s="15">
        <v>100</v>
      </c>
      <c r="R169" s="15">
        <v>102.52933659999999</v>
      </c>
      <c r="S169" s="15">
        <v>100.6744898</v>
      </c>
      <c r="T169" s="15">
        <v>102.810374</v>
      </c>
      <c r="U169" s="15">
        <v>108.9931967</v>
      </c>
      <c r="V169" s="15">
        <v>103.74716530000001</v>
      </c>
      <c r="W169" s="15">
        <v>102.697959</v>
      </c>
    </row>
    <row r="170" spans="1:23" x14ac:dyDescent="0.25">
      <c r="A170">
        <v>407</v>
      </c>
      <c r="B170" s="30" t="s">
        <v>730</v>
      </c>
      <c r="C170" s="30" t="s">
        <v>539</v>
      </c>
      <c r="D170" s="30" t="s">
        <v>23</v>
      </c>
      <c r="E170" s="30" t="s">
        <v>25</v>
      </c>
      <c r="F170" s="30" t="s">
        <v>541</v>
      </c>
      <c r="G170" s="30" t="s">
        <v>546</v>
      </c>
      <c r="H170" s="15">
        <v>100</v>
      </c>
      <c r="I170" s="15">
        <v>103.8542271</v>
      </c>
      <c r="J170" s="15">
        <v>104.4965983</v>
      </c>
      <c r="K170" s="15">
        <v>108.43112189999999</v>
      </c>
      <c r="L170" s="15">
        <v>100</v>
      </c>
      <c r="M170" s="15">
        <v>95.953061500000004</v>
      </c>
      <c r="N170" s="15">
        <v>109.4428565</v>
      </c>
      <c r="O170" s="15">
        <v>104.4965983</v>
      </c>
      <c r="P170" s="15">
        <v>98.651020500000001</v>
      </c>
      <c r="Q170" s="15">
        <v>100</v>
      </c>
      <c r="R170" s="15">
        <v>102.697959</v>
      </c>
      <c r="S170" s="15">
        <v>100.6744898</v>
      </c>
      <c r="T170" s="15">
        <v>105.6207479</v>
      </c>
      <c r="U170" s="15">
        <v>104.4965983</v>
      </c>
      <c r="V170" s="15">
        <v>105.24603140000001</v>
      </c>
      <c r="W170" s="15">
        <v>100</v>
      </c>
    </row>
    <row r="171" spans="1:23" x14ac:dyDescent="0.25">
      <c r="A171">
        <v>408</v>
      </c>
      <c r="B171" s="30" t="s">
        <v>901</v>
      </c>
      <c r="C171" s="30" t="s">
        <v>539</v>
      </c>
      <c r="D171" s="30" t="s">
        <v>24</v>
      </c>
      <c r="E171" s="30" t="s">
        <v>25</v>
      </c>
      <c r="F171" s="30" t="s">
        <v>541</v>
      </c>
      <c r="G171" s="30" t="s">
        <v>546</v>
      </c>
      <c r="H171" s="15">
        <v>102.24829920000001</v>
      </c>
      <c r="I171" s="15">
        <v>98.072886429999997</v>
      </c>
      <c r="J171" s="15">
        <v>104.4965983</v>
      </c>
      <c r="K171" s="15">
        <v>101.6862244</v>
      </c>
      <c r="L171" s="15">
        <v>100</v>
      </c>
      <c r="M171" s="15">
        <v>101.3489795</v>
      </c>
      <c r="N171" s="15">
        <v>109.4428565</v>
      </c>
      <c r="O171" s="15">
        <v>107.8690471</v>
      </c>
      <c r="P171" s="15">
        <v>100</v>
      </c>
      <c r="Q171" s="15">
        <v>100</v>
      </c>
      <c r="R171" s="15">
        <v>102.8665814</v>
      </c>
      <c r="S171" s="15">
        <v>102.697959</v>
      </c>
      <c r="T171" s="15">
        <v>100</v>
      </c>
      <c r="U171" s="15">
        <v>104.4965983</v>
      </c>
      <c r="V171" s="15">
        <v>105.9954644</v>
      </c>
      <c r="W171" s="15">
        <v>104.7214283</v>
      </c>
    </row>
    <row r="172" spans="1:23" x14ac:dyDescent="0.25">
      <c r="A172">
        <v>409</v>
      </c>
      <c r="B172" s="30" t="s">
        <v>1705</v>
      </c>
      <c r="C172" s="30" t="s">
        <v>539</v>
      </c>
      <c r="D172" s="30" t="s">
        <v>28</v>
      </c>
      <c r="E172" s="30" t="s">
        <v>25</v>
      </c>
      <c r="F172" s="30" t="s">
        <v>541</v>
      </c>
      <c r="G172" s="30" t="s">
        <v>546</v>
      </c>
      <c r="H172" s="15">
        <v>102.9977322</v>
      </c>
      <c r="I172" s="15">
        <v>100.96355680000001</v>
      </c>
      <c r="J172" s="15">
        <v>111.2414958</v>
      </c>
      <c r="K172" s="15">
        <v>105.05867309999999</v>
      </c>
      <c r="L172" s="15">
        <v>100</v>
      </c>
      <c r="M172" s="15">
        <v>101.3489795</v>
      </c>
      <c r="N172" s="15">
        <v>108.09387700000001</v>
      </c>
      <c r="O172" s="15">
        <v>108.9931967</v>
      </c>
      <c r="P172" s="15">
        <v>101.3489795</v>
      </c>
      <c r="Q172" s="15">
        <v>100</v>
      </c>
      <c r="R172" s="15">
        <v>104.5528058</v>
      </c>
      <c r="S172" s="15">
        <v>103.3724488</v>
      </c>
      <c r="T172" s="15">
        <v>102.810374</v>
      </c>
      <c r="U172" s="15">
        <v>111.2414958</v>
      </c>
      <c r="V172" s="15">
        <v>105.9954644</v>
      </c>
      <c r="W172" s="15">
        <v>105.39591799999999</v>
      </c>
    </row>
    <row r="173" spans="1:23" x14ac:dyDescent="0.25">
      <c r="A173">
        <v>410</v>
      </c>
      <c r="B173" s="30" t="s">
        <v>205</v>
      </c>
      <c r="C173" s="30" t="s">
        <v>544</v>
      </c>
      <c r="D173" s="30" t="s">
        <v>24</v>
      </c>
      <c r="E173" s="30" t="s">
        <v>25</v>
      </c>
      <c r="F173" s="30" t="s">
        <v>541</v>
      </c>
      <c r="G173" s="30" t="s">
        <v>548</v>
      </c>
      <c r="H173" s="15">
        <v>99.250566939999999</v>
      </c>
      <c r="I173" s="15">
        <v>98.072886429999997</v>
      </c>
      <c r="J173" s="15">
        <v>102.24829920000001</v>
      </c>
      <c r="K173" s="15">
        <v>96.627551249999996</v>
      </c>
      <c r="L173" s="15">
        <v>93.255102500000007</v>
      </c>
      <c r="M173" s="15">
        <v>100</v>
      </c>
      <c r="N173" s="15">
        <v>101.3489795</v>
      </c>
      <c r="O173" s="15">
        <v>101.1241496</v>
      </c>
      <c r="P173" s="15">
        <v>98.651020500000001</v>
      </c>
      <c r="Q173" s="15">
        <v>100</v>
      </c>
      <c r="R173" s="15">
        <v>98.482398059999994</v>
      </c>
      <c r="S173" s="15">
        <v>97.302041000000003</v>
      </c>
      <c r="T173" s="15">
        <v>96.065476459999999</v>
      </c>
      <c r="U173" s="15">
        <v>102.24829920000001</v>
      </c>
      <c r="V173" s="15">
        <v>100.7494331</v>
      </c>
      <c r="W173" s="15">
        <v>100</v>
      </c>
    </row>
    <row r="174" spans="1:23" x14ac:dyDescent="0.25">
      <c r="A174">
        <v>411</v>
      </c>
      <c r="B174" s="30" t="s">
        <v>205</v>
      </c>
      <c r="C174" s="30" t="s">
        <v>555</v>
      </c>
      <c r="D174" s="30" t="s">
        <v>24</v>
      </c>
      <c r="E174" s="30" t="s">
        <v>25</v>
      </c>
      <c r="F174" s="30" t="s">
        <v>541</v>
      </c>
      <c r="G174" s="30" t="s">
        <v>567</v>
      </c>
      <c r="H174" s="15">
        <v>97.751700830000004</v>
      </c>
      <c r="I174" s="15">
        <v>97.109329639999999</v>
      </c>
      <c r="J174" s="15">
        <v>97.751700830000004</v>
      </c>
      <c r="K174" s="15">
        <v>100</v>
      </c>
      <c r="L174" s="15">
        <v>93.255102500000007</v>
      </c>
      <c r="M174" s="15">
        <v>98.651020500000001</v>
      </c>
      <c r="N174" s="15">
        <v>95.953061500000004</v>
      </c>
      <c r="O174" s="15">
        <v>100</v>
      </c>
      <c r="P174" s="15">
        <v>95.953061500000004</v>
      </c>
      <c r="Q174" s="15">
        <v>96.627551249999996</v>
      </c>
      <c r="R174" s="15">
        <v>95.784439059999997</v>
      </c>
      <c r="S174" s="15">
        <v>95.953061500000004</v>
      </c>
      <c r="T174" s="15">
        <v>96.627551249999996</v>
      </c>
      <c r="U174" s="15">
        <v>97.751700830000004</v>
      </c>
      <c r="V174" s="15">
        <v>96.252834719999996</v>
      </c>
      <c r="W174" s="15">
        <v>98.651020500000001</v>
      </c>
    </row>
    <row r="175" spans="1:23" x14ac:dyDescent="0.25">
      <c r="A175">
        <v>412</v>
      </c>
      <c r="B175" s="30" t="s">
        <v>668</v>
      </c>
      <c r="C175" s="30" t="s">
        <v>555</v>
      </c>
      <c r="D175" s="30" t="s">
        <v>28</v>
      </c>
      <c r="E175" s="30" t="s">
        <v>25</v>
      </c>
      <c r="F175" s="30" t="s">
        <v>541</v>
      </c>
      <c r="G175" s="30" t="s">
        <v>567</v>
      </c>
      <c r="H175" s="15">
        <v>100</v>
      </c>
      <c r="I175" s="15">
        <v>100</v>
      </c>
      <c r="J175" s="15">
        <v>100</v>
      </c>
      <c r="K175" s="15">
        <v>101.6862244</v>
      </c>
      <c r="L175" s="15">
        <v>93.255102500000007</v>
      </c>
      <c r="M175" s="15">
        <v>100</v>
      </c>
      <c r="N175" s="15">
        <v>97.302041000000003</v>
      </c>
      <c r="O175" s="15">
        <v>103.3724488</v>
      </c>
      <c r="P175" s="15">
        <v>97.302041000000003</v>
      </c>
      <c r="Q175" s="15">
        <v>96.627551249999996</v>
      </c>
      <c r="R175" s="15">
        <v>98.145153190000002</v>
      </c>
      <c r="S175" s="15">
        <v>97.976530749999995</v>
      </c>
      <c r="T175" s="15">
        <v>98.875850420000006</v>
      </c>
      <c r="U175" s="15">
        <v>100</v>
      </c>
      <c r="V175" s="15">
        <v>97.751700830000004</v>
      </c>
      <c r="W175" s="15">
        <v>101.3489795</v>
      </c>
    </row>
    <row r="176" spans="1:23" x14ac:dyDescent="0.25">
      <c r="A176">
        <v>413</v>
      </c>
      <c r="B176" s="30" t="s">
        <v>1386</v>
      </c>
      <c r="C176" s="30" t="s">
        <v>555</v>
      </c>
      <c r="D176" s="30" t="s">
        <v>23</v>
      </c>
      <c r="E176" s="30" t="s">
        <v>25</v>
      </c>
      <c r="F176" s="30" t="s">
        <v>541</v>
      </c>
      <c r="G176" s="30" t="s">
        <v>567</v>
      </c>
      <c r="H176" s="15">
        <v>102.24829920000001</v>
      </c>
      <c r="I176" s="15">
        <v>100</v>
      </c>
      <c r="J176" s="15">
        <v>102.24829920000001</v>
      </c>
      <c r="K176" s="15">
        <v>101.6862244</v>
      </c>
      <c r="L176" s="15">
        <v>93.255102500000007</v>
      </c>
      <c r="M176" s="15">
        <v>102.697959</v>
      </c>
      <c r="N176" s="15">
        <v>98.651020500000001</v>
      </c>
      <c r="O176" s="15">
        <v>105.6207479</v>
      </c>
      <c r="P176" s="15">
        <v>100</v>
      </c>
      <c r="Q176" s="15">
        <v>96.627551249999996</v>
      </c>
      <c r="R176" s="15">
        <v>100</v>
      </c>
      <c r="S176" s="15">
        <v>100</v>
      </c>
      <c r="T176" s="15">
        <v>98.875850420000006</v>
      </c>
      <c r="U176" s="15">
        <v>102.24829920000001</v>
      </c>
      <c r="V176" s="15">
        <v>100</v>
      </c>
      <c r="W176" s="15">
        <v>104.0469385</v>
      </c>
    </row>
    <row r="177" spans="1:23" x14ac:dyDescent="0.25">
      <c r="A177">
        <v>414</v>
      </c>
      <c r="B177" s="30" t="s">
        <v>205</v>
      </c>
      <c r="C177" s="30" t="s">
        <v>557</v>
      </c>
      <c r="D177" s="30" t="s">
        <v>24</v>
      </c>
      <c r="E177" s="30" t="s">
        <v>25</v>
      </c>
      <c r="F177" s="30" t="s">
        <v>541</v>
      </c>
      <c r="G177" s="30" t="s">
        <v>569</v>
      </c>
      <c r="H177" s="15">
        <v>96.252834719999996</v>
      </c>
      <c r="I177" s="15">
        <v>99.036443210000002</v>
      </c>
      <c r="J177" s="15">
        <v>97.751700830000004</v>
      </c>
      <c r="K177" s="15">
        <v>100</v>
      </c>
      <c r="L177" s="15">
        <v>100</v>
      </c>
      <c r="M177" s="15">
        <v>97.302041000000003</v>
      </c>
      <c r="N177" s="15">
        <v>97.302041000000003</v>
      </c>
      <c r="O177" s="15">
        <v>97.751700830000004</v>
      </c>
      <c r="P177" s="15">
        <v>93.255102500000007</v>
      </c>
      <c r="Q177" s="15">
        <v>100</v>
      </c>
      <c r="R177" s="15">
        <v>96.627551249999996</v>
      </c>
      <c r="S177" s="15">
        <v>97.302041000000003</v>
      </c>
      <c r="T177" s="15">
        <v>100</v>
      </c>
      <c r="U177" s="15">
        <v>97.751700830000004</v>
      </c>
      <c r="V177" s="15">
        <v>95.503401670000002</v>
      </c>
      <c r="W177" s="15">
        <v>96.627551249999996</v>
      </c>
    </row>
    <row r="178" spans="1:23" x14ac:dyDescent="0.25">
      <c r="A178">
        <v>422</v>
      </c>
      <c r="B178" s="30" t="s">
        <v>205</v>
      </c>
      <c r="C178" s="30" t="s">
        <v>1048</v>
      </c>
      <c r="D178" s="30" t="s">
        <v>28</v>
      </c>
      <c r="E178" s="30" t="s">
        <v>25</v>
      </c>
      <c r="F178" s="30" t="s">
        <v>1039</v>
      </c>
      <c r="G178" s="30" t="s">
        <v>1049</v>
      </c>
      <c r="H178" s="15">
        <v>96.252834719999996</v>
      </c>
      <c r="I178" s="15">
        <v>98.072886429999997</v>
      </c>
      <c r="J178" s="15">
        <v>93.255102500000007</v>
      </c>
      <c r="K178" s="15">
        <v>96.627551249999996</v>
      </c>
      <c r="L178" s="15">
        <v>96.627551249999996</v>
      </c>
      <c r="M178" s="15">
        <v>104.0469385</v>
      </c>
      <c r="N178" s="15">
        <v>94.604082000000005</v>
      </c>
      <c r="O178" s="15">
        <v>98.875850420000006</v>
      </c>
      <c r="P178" s="15">
        <v>93.255102500000007</v>
      </c>
      <c r="Q178" s="15">
        <v>103.3724488</v>
      </c>
      <c r="R178" s="15">
        <v>96.964796129999996</v>
      </c>
      <c r="S178" s="15">
        <v>95.953061500000004</v>
      </c>
      <c r="T178" s="15">
        <v>97.189626039999993</v>
      </c>
      <c r="U178" s="15">
        <v>93.255102500000007</v>
      </c>
      <c r="V178" s="15">
        <v>94.004535559999994</v>
      </c>
      <c r="W178" s="15">
        <v>100.6744898</v>
      </c>
    </row>
    <row r="179" spans="1:23" x14ac:dyDescent="0.25">
      <c r="A179">
        <v>425</v>
      </c>
      <c r="B179" s="30" t="s">
        <v>205</v>
      </c>
      <c r="C179" s="30" t="s">
        <v>1083</v>
      </c>
      <c r="D179" s="30" t="s">
        <v>28</v>
      </c>
      <c r="E179" s="30" t="s">
        <v>25</v>
      </c>
      <c r="F179" s="30" t="s">
        <v>1039</v>
      </c>
      <c r="G179" s="30" t="s">
        <v>1084</v>
      </c>
      <c r="H179" s="15">
        <v>97.751700830000004</v>
      </c>
      <c r="I179" s="15">
        <v>96.145772859999994</v>
      </c>
      <c r="J179" s="15">
        <v>95.503401670000002</v>
      </c>
      <c r="K179" s="15">
        <v>91.568878130000002</v>
      </c>
      <c r="L179" s="15">
        <v>96.627551249999996</v>
      </c>
      <c r="M179" s="15">
        <v>101.3489795</v>
      </c>
      <c r="N179" s="15">
        <v>100</v>
      </c>
      <c r="O179" s="15">
        <v>100</v>
      </c>
      <c r="P179" s="15">
        <v>100</v>
      </c>
      <c r="Q179" s="15">
        <v>103.3724488</v>
      </c>
      <c r="R179" s="15">
        <v>97.976530749999995</v>
      </c>
      <c r="S179" s="15">
        <v>97.302041000000003</v>
      </c>
      <c r="T179" s="15">
        <v>94.379252080000001</v>
      </c>
      <c r="U179" s="15">
        <v>95.503401670000002</v>
      </c>
      <c r="V179" s="15">
        <v>100.7494331</v>
      </c>
      <c r="W179" s="15">
        <v>100</v>
      </c>
    </row>
    <row r="180" spans="1:23" x14ac:dyDescent="0.25">
      <c r="A180">
        <v>426</v>
      </c>
      <c r="B180" s="30" t="s">
        <v>205</v>
      </c>
      <c r="C180" s="30" t="s">
        <v>1096</v>
      </c>
      <c r="D180" s="30" t="s">
        <v>28</v>
      </c>
      <c r="E180" s="30" t="s">
        <v>25</v>
      </c>
      <c r="F180" s="30" t="s">
        <v>1039</v>
      </c>
      <c r="G180" s="30" t="s">
        <v>1097</v>
      </c>
      <c r="H180" s="15">
        <v>95.503401670000002</v>
      </c>
      <c r="I180" s="15">
        <v>95.182216069999996</v>
      </c>
      <c r="J180" s="15">
        <v>102.24829920000001</v>
      </c>
      <c r="K180" s="15">
        <v>94.941326880000005</v>
      </c>
      <c r="L180" s="15">
        <v>93.255102500000007</v>
      </c>
      <c r="M180" s="15">
        <v>98.651020500000001</v>
      </c>
      <c r="N180" s="15">
        <v>94.604082000000005</v>
      </c>
      <c r="O180" s="15">
        <v>96.627551249999996</v>
      </c>
      <c r="P180" s="15">
        <v>93.255102500000007</v>
      </c>
      <c r="Q180" s="15">
        <v>100</v>
      </c>
      <c r="R180" s="15">
        <v>94.604082000000005</v>
      </c>
      <c r="S180" s="15">
        <v>93.929592249999999</v>
      </c>
      <c r="T180" s="15">
        <v>93.817177290000004</v>
      </c>
      <c r="U180" s="15">
        <v>102.24829920000001</v>
      </c>
      <c r="V180" s="15">
        <v>94.004535559999994</v>
      </c>
      <c r="W180" s="15">
        <v>96.627551249999996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5B59-EC06-4FB5-A507-7A7A73977170}">
  <dimension ref="A1:W116"/>
  <sheetViews>
    <sheetView topLeftCell="A73" workbookViewId="0">
      <selection activeCell="A86" activeCellId="1" sqref="A1:W116"/>
    </sheetView>
  </sheetViews>
  <sheetFormatPr defaultRowHeight="14.25" x14ac:dyDescent="0.25"/>
  <cols>
    <col min="1" max="1" width="7.140625" bestFit="1" customWidth="1"/>
    <col min="2" max="2" width="10.140625" bestFit="1" customWidth="1"/>
    <col min="3" max="3" width="13.140625" bestFit="1" customWidth="1"/>
    <col min="4" max="5" width="11.85546875" bestFit="1" customWidth="1"/>
    <col min="6" max="6" width="8" bestFit="1" customWidth="1"/>
    <col min="7" max="7" width="16.85546875" bestFit="1" customWidth="1"/>
    <col min="8" max="8" width="13" style="15" bestFit="1" customWidth="1"/>
    <col min="9" max="9" width="11.28515625" style="15" bestFit="1" customWidth="1"/>
    <col min="10" max="10" width="16.28515625" style="15" bestFit="1" customWidth="1"/>
    <col min="11" max="12" width="10.7109375" style="15" bestFit="1" customWidth="1"/>
    <col min="13" max="14" width="12.5703125" style="15" bestFit="1" customWidth="1"/>
    <col min="15" max="15" width="10.140625" style="15" bestFit="1" customWidth="1"/>
    <col min="16" max="16" width="12.42578125" style="15" bestFit="1" customWidth="1"/>
    <col min="17" max="17" width="13" style="15" bestFit="1" customWidth="1"/>
    <col min="18" max="18" width="15.42578125" style="15" bestFit="1" customWidth="1"/>
    <col min="19" max="19" width="16" style="15" bestFit="1" customWidth="1"/>
    <col min="20" max="20" width="15.140625" style="15" bestFit="1" customWidth="1"/>
    <col min="21" max="21" width="13.85546875" style="15" bestFit="1" customWidth="1"/>
    <col min="22" max="22" width="17.5703125" style="15" bestFit="1" customWidth="1"/>
    <col min="23" max="23" width="14.85546875" style="15" bestFit="1" customWidth="1"/>
  </cols>
  <sheetData>
    <row r="1" spans="1:23" x14ac:dyDescent="0.25">
      <c r="A1" t="s">
        <v>382</v>
      </c>
      <c r="B1" t="s">
        <v>160</v>
      </c>
      <c r="C1" t="s">
        <v>0</v>
      </c>
      <c r="D1" t="s">
        <v>7</v>
      </c>
      <c r="E1" t="s">
        <v>2</v>
      </c>
      <c r="F1" t="s">
        <v>1</v>
      </c>
      <c r="G1" t="s">
        <v>383</v>
      </c>
      <c r="H1" s="15" t="s">
        <v>684</v>
      </c>
      <c r="I1" s="15" t="s">
        <v>685</v>
      </c>
      <c r="J1" s="15" t="s">
        <v>686</v>
      </c>
      <c r="K1" s="15" t="s">
        <v>687</v>
      </c>
      <c r="L1" s="15" t="s">
        <v>688</v>
      </c>
      <c r="M1" s="15" t="s">
        <v>689</v>
      </c>
      <c r="N1" s="15" t="s">
        <v>690</v>
      </c>
      <c r="O1" s="15" t="s">
        <v>691</v>
      </c>
      <c r="P1" s="15" t="s">
        <v>692</v>
      </c>
      <c r="Q1" s="15" t="s">
        <v>693</v>
      </c>
      <c r="R1" s="15" t="s">
        <v>694</v>
      </c>
      <c r="S1" s="15" t="s">
        <v>695</v>
      </c>
      <c r="T1" s="15" t="s">
        <v>696</v>
      </c>
      <c r="U1" s="15" t="s">
        <v>697</v>
      </c>
      <c r="V1" s="15" t="s">
        <v>698</v>
      </c>
      <c r="W1" s="15" t="s">
        <v>699</v>
      </c>
    </row>
    <row r="2" spans="1:23" x14ac:dyDescent="0.25">
      <c r="A2">
        <v>1</v>
      </c>
      <c r="B2" t="s">
        <v>205</v>
      </c>
      <c r="C2" t="s">
        <v>229</v>
      </c>
      <c r="D2" t="s">
        <v>28</v>
      </c>
      <c r="E2" t="s">
        <v>26</v>
      </c>
      <c r="F2" t="s">
        <v>153</v>
      </c>
      <c r="G2" t="s">
        <v>384</v>
      </c>
      <c r="H2" s="15">
        <v>95.953061500000004</v>
      </c>
      <c r="I2" s="15">
        <v>97.109329639999999</v>
      </c>
      <c r="J2" s="15">
        <v>97.751700830000004</v>
      </c>
      <c r="K2" s="15">
        <v>90.557143499999995</v>
      </c>
      <c r="L2" s="15">
        <v>100</v>
      </c>
      <c r="M2" s="15">
        <v>96.450053949999997</v>
      </c>
      <c r="N2" s="15">
        <v>86.510204999999999</v>
      </c>
      <c r="O2" s="15">
        <v>111.2414958</v>
      </c>
      <c r="P2" s="15">
        <v>126.97959</v>
      </c>
      <c r="Q2" s="15">
        <v>93.255102500000007</v>
      </c>
      <c r="R2" s="15">
        <v>96.85854089</v>
      </c>
      <c r="S2" s="15">
        <v>96.480923039999993</v>
      </c>
      <c r="T2" s="15">
        <v>92.985306600000001</v>
      </c>
      <c r="U2" s="15">
        <v>97.751700830000004</v>
      </c>
      <c r="V2" s="15">
        <v>108.9931967</v>
      </c>
      <c r="W2" s="15">
        <v>102.45269</v>
      </c>
    </row>
    <row r="3" spans="1:23" x14ac:dyDescent="0.25">
      <c r="A3">
        <v>2</v>
      </c>
      <c r="B3" t="s">
        <v>207</v>
      </c>
      <c r="C3" t="s">
        <v>229</v>
      </c>
      <c r="D3" t="s">
        <v>28</v>
      </c>
      <c r="E3" t="s">
        <v>26</v>
      </c>
      <c r="F3" t="s">
        <v>153</v>
      </c>
      <c r="G3" t="s">
        <v>384</v>
      </c>
      <c r="H3" s="15">
        <v>97.976530749999995</v>
      </c>
      <c r="I3" s="15">
        <v>98.072886429999997</v>
      </c>
      <c r="J3" s="15">
        <v>100</v>
      </c>
      <c r="K3" s="15">
        <v>91.906122999999994</v>
      </c>
      <c r="L3" s="15">
        <v>100</v>
      </c>
      <c r="M3" s="15">
        <v>98.580021579999993</v>
      </c>
      <c r="N3" s="15">
        <v>89.882653750000003</v>
      </c>
      <c r="O3" s="15">
        <v>114.6139446</v>
      </c>
      <c r="P3" s="15">
        <v>129.22788919999999</v>
      </c>
      <c r="Q3" s="15">
        <v>93.255102500000007</v>
      </c>
      <c r="R3" s="15">
        <v>99.445624859999995</v>
      </c>
      <c r="S3" s="15">
        <v>98.240461519999997</v>
      </c>
      <c r="T3" s="15">
        <v>94.064490199999995</v>
      </c>
      <c r="U3" s="15">
        <v>100</v>
      </c>
      <c r="V3" s="15">
        <v>111.2414958</v>
      </c>
      <c r="W3" s="15">
        <v>104.90537999999999</v>
      </c>
    </row>
    <row r="4" spans="1:23" x14ac:dyDescent="0.25">
      <c r="A4">
        <v>3</v>
      </c>
      <c r="B4" t="s">
        <v>208</v>
      </c>
      <c r="C4" t="s">
        <v>229</v>
      </c>
      <c r="D4" t="s">
        <v>23</v>
      </c>
      <c r="E4" t="s">
        <v>26</v>
      </c>
      <c r="F4" t="s">
        <v>153</v>
      </c>
      <c r="G4" t="s">
        <v>384</v>
      </c>
      <c r="H4" s="15">
        <v>97.976530749999995</v>
      </c>
      <c r="I4" s="15">
        <v>96.145772859999994</v>
      </c>
      <c r="J4" s="15">
        <v>95.503401670000002</v>
      </c>
      <c r="K4" s="15">
        <v>89.208163999999996</v>
      </c>
      <c r="L4" s="15">
        <v>100</v>
      </c>
      <c r="M4" s="15">
        <v>100</v>
      </c>
      <c r="N4" s="15">
        <v>96.627551249999996</v>
      </c>
      <c r="O4" s="15">
        <v>116.8622438</v>
      </c>
      <c r="P4" s="15">
        <v>129.22788919999999</v>
      </c>
      <c r="Q4" s="15">
        <v>93.255102500000007</v>
      </c>
      <c r="R4" s="15">
        <v>99.445624859999995</v>
      </c>
      <c r="S4" s="15">
        <v>98.240461519999997</v>
      </c>
      <c r="T4" s="15">
        <v>91.906122999999994</v>
      </c>
      <c r="U4" s="15">
        <v>95.503401670000002</v>
      </c>
      <c r="V4" s="15">
        <v>113.489795</v>
      </c>
      <c r="W4" s="15">
        <v>106.54050669999999</v>
      </c>
    </row>
    <row r="5" spans="1:23" x14ac:dyDescent="0.25">
      <c r="A5">
        <v>4</v>
      </c>
      <c r="B5" t="s">
        <v>603</v>
      </c>
      <c r="C5" t="s">
        <v>229</v>
      </c>
      <c r="D5" t="s">
        <v>24</v>
      </c>
      <c r="E5" t="s">
        <v>26</v>
      </c>
      <c r="F5" t="s">
        <v>153</v>
      </c>
      <c r="G5" t="s">
        <v>384</v>
      </c>
      <c r="H5" s="15">
        <v>97.976530749999995</v>
      </c>
      <c r="I5" s="15">
        <v>98.072886429999997</v>
      </c>
      <c r="J5" s="15">
        <v>106.74489749999999</v>
      </c>
      <c r="K5" s="15">
        <v>89.208163999999996</v>
      </c>
      <c r="L5" s="15">
        <v>100</v>
      </c>
      <c r="M5" s="15">
        <v>96.450053949999997</v>
      </c>
      <c r="N5" s="15">
        <v>100</v>
      </c>
      <c r="O5" s="15">
        <v>111.2414958</v>
      </c>
      <c r="P5" s="15">
        <v>135.9727867</v>
      </c>
      <c r="Q5" s="15">
        <v>93.255102500000007</v>
      </c>
      <c r="R5" s="15">
        <v>99.630416600000004</v>
      </c>
      <c r="S5" s="15">
        <v>98.240461519999997</v>
      </c>
      <c r="T5" s="15">
        <v>92.985306600000001</v>
      </c>
      <c r="U5" s="15">
        <v>106.74489749999999</v>
      </c>
      <c r="V5" s="15">
        <v>117.9863933</v>
      </c>
      <c r="W5" s="15">
        <v>102.45269</v>
      </c>
    </row>
    <row r="6" spans="1:23" x14ac:dyDescent="0.25">
      <c r="A6">
        <v>5</v>
      </c>
      <c r="B6" t="s">
        <v>702</v>
      </c>
      <c r="C6" t="s">
        <v>229</v>
      </c>
      <c r="D6" t="s">
        <v>28</v>
      </c>
      <c r="E6" t="s">
        <v>26</v>
      </c>
      <c r="F6" t="s">
        <v>153</v>
      </c>
      <c r="G6" t="s">
        <v>384</v>
      </c>
      <c r="H6" s="15">
        <v>100</v>
      </c>
      <c r="I6" s="15">
        <v>98.072886429999997</v>
      </c>
      <c r="J6" s="15">
        <v>102.24829920000001</v>
      </c>
      <c r="K6" s="15">
        <v>91.906122999999994</v>
      </c>
      <c r="L6" s="15">
        <v>100</v>
      </c>
      <c r="M6" s="15">
        <v>100</v>
      </c>
      <c r="N6" s="15">
        <v>93.255102500000007</v>
      </c>
      <c r="O6" s="15">
        <v>116.8622438</v>
      </c>
      <c r="P6" s="15">
        <v>131.47618829999999</v>
      </c>
      <c r="Q6" s="15">
        <v>93.255102500000007</v>
      </c>
      <c r="R6" s="15">
        <v>101.293542</v>
      </c>
      <c r="S6" s="15">
        <v>100</v>
      </c>
      <c r="T6" s="15">
        <v>94.064490199999995</v>
      </c>
      <c r="U6" s="15">
        <v>102.24829920000001</v>
      </c>
      <c r="V6" s="15">
        <v>113.489795</v>
      </c>
      <c r="W6" s="15">
        <v>106.54050669999999</v>
      </c>
    </row>
    <row r="7" spans="1:23" x14ac:dyDescent="0.25">
      <c r="A7">
        <v>6</v>
      </c>
      <c r="B7" t="s">
        <v>770</v>
      </c>
      <c r="C7" t="s">
        <v>229</v>
      </c>
      <c r="D7" t="s">
        <v>23</v>
      </c>
      <c r="E7" t="s">
        <v>26</v>
      </c>
      <c r="F7" t="s">
        <v>153</v>
      </c>
      <c r="G7" t="s">
        <v>384</v>
      </c>
      <c r="H7" s="15">
        <v>99.325510249999994</v>
      </c>
      <c r="I7" s="15">
        <v>98.072886429999997</v>
      </c>
      <c r="J7" s="15">
        <v>102.24829920000001</v>
      </c>
      <c r="K7" s="15">
        <v>91.906122999999994</v>
      </c>
      <c r="L7" s="15">
        <v>100</v>
      </c>
      <c r="M7" s="15">
        <v>100</v>
      </c>
      <c r="N7" s="15">
        <v>100</v>
      </c>
      <c r="O7" s="15">
        <v>115.73809420000001</v>
      </c>
      <c r="P7" s="15">
        <v>133.72448750000001</v>
      </c>
      <c r="Q7" s="15">
        <v>93.255102500000007</v>
      </c>
      <c r="R7" s="15">
        <v>101.47833369999999</v>
      </c>
      <c r="S7" s="15">
        <v>99.413487169999996</v>
      </c>
      <c r="T7" s="15">
        <v>94.064490199999995</v>
      </c>
      <c r="U7" s="15">
        <v>102.24829920000001</v>
      </c>
      <c r="V7" s="15">
        <v>116.8622438</v>
      </c>
      <c r="W7" s="15">
        <v>106.131725</v>
      </c>
    </row>
    <row r="8" spans="1:23" x14ac:dyDescent="0.25">
      <c r="A8">
        <v>7</v>
      </c>
      <c r="B8" t="s">
        <v>892</v>
      </c>
      <c r="C8" t="s">
        <v>229</v>
      </c>
      <c r="D8" t="s">
        <v>24</v>
      </c>
      <c r="E8" t="s">
        <v>26</v>
      </c>
      <c r="F8" t="s">
        <v>153</v>
      </c>
      <c r="G8" t="s">
        <v>384</v>
      </c>
      <c r="H8" s="15">
        <v>99.325510249999994</v>
      </c>
      <c r="I8" s="15">
        <v>98.072886429999997</v>
      </c>
      <c r="J8" s="15">
        <v>102.24829920000001</v>
      </c>
      <c r="K8" s="15">
        <v>93.255102500000007</v>
      </c>
      <c r="L8" s="15">
        <v>100</v>
      </c>
      <c r="M8" s="15">
        <v>100.7099892</v>
      </c>
      <c r="N8" s="15">
        <v>93.255102500000007</v>
      </c>
      <c r="O8" s="15">
        <v>117.9863933</v>
      </c>
      <c r="P8" s="15">
        <v>133.72448750000001</v>
      </c>
      <c r="Q8" s="15">
        <v>93.255102500000007</v>
      </c>
      <c r="R8" s="15">
        <v>101.8479171</v>
      </c>
      <c r="S8" s="15">
        <v>99.413487169999996</v>
      </c>
      <c r="T8" s="15">
        <v>94.604082000000005</v>
      </c>
      <c r="U8" s="15">
        <v>102.24829920000001</v>
      </c>
      <c r="V8" s="15">
        <v>114.6139446</v>
      </c>
      <c r="W8" s="15">
        <v>107.35807</v>
      </c>
    </row>
    <row r="9" spans="1:23" x14ac:dyDescent="0.25">
      <c r="A9">
        <v>8</v>
      </c>
      <c r="B9" t="s">
        <v>1030</v>
      </c>
      <c r="C9" t="s">
        <v>229</v>
      </c>
      <c r="D9" t="s">
        <v>28</v>
      </c>
      <c r="E9" t="s">
        <v>26</v>
      </c>
      <c r="F9" t="s">
        <v>153</v>
      </c>
      <c r="G9" t="s">
        <v>384</v>
      </c>
      <c r="H9" s="15">
        <v>100.6744898</v>
      </c>
      <c r="I9" s="15">
        <v>99.036443210000002</v>
      </c>
      <c r="J9" s="15">
        <v>104.4965983</v>
      </c>
      <c r="K9" s="15">
        <v>93.255102500000007</v>
      </c>
      <c r="L9" s="15">
        <v>100</v>
      </c>
      <c r="M9" s="15">
        <v>101.41997840000001</v>
      </c>
      <c r="N9" s="15">
        <v>100</v>
      </c>
      <c r="O9" s="15">
        <v>119.1105429</v>
      </c>
      <c r="P9" s="15">
        <v>133.72448750000001</v>
      </c>
      <c r="Q9" s="15">
        <v>93.255102500000007</v>
      </c>
      <c r="R9" s="15">
        <v>103.3262508</v>
      </c>
      <c r="S9" s="15">
        <v>100.58651279999999</v>
      </c>
      <c r="T9" s="15">
        <v>95.143673800000002</v>
      </c>
      <c r="U9" s="15">
        <v>104.4965983</v>
      </c>
      <c r="V9" s="15">
        <v>116.8622438</v>
      </c>
      <c r="W9" s="15">
        <v>108.1756333</v>
      </c>
    </row>
    <row r="10" spans="1:23" x14ac:dyDescent="0.25">
      <c r="A10">
        <v>9</v>
      </c>
      <c r="B10" t="s">
        <v>1445</v>
      </c>
      <c r="C10" t="s">
        <v>229</v>
      </c>
      <c r="D10" t="s">
        <v>23</v>
      </c>
      <c r="E10" t="s">
        <v>26</v>
      </c>
      <c r="F10" t="s">
        <v>153</v>
      </c>
      <c r="G10" t="s">
        <v>384</v>
      </c>
      <c r="H10" s="15">
        <v>102.0234693</v>
      </c>
      <c r="I10" s="15">
        <v>99.036443210000002</v>
      </c>
      <c r="J10" s="15">
        <v>104.4965983</v>
      </c>
      <c r="K10" s="15">
        <v>93.255102500000007</v>
      </c>
      <c r="L10" s="15">
        <v>100</v>
      </c>
      <c r="M10" s="15">
        <v>100.7099892</v>
      </c>
      <c r="N10" s="15">
        <v>96.627551249999996</v>
      </c>
      <c r="O10" s="15">
        <v>119.1105429</v>
      </c>
      <c r="P10" s="15">
        <v>135.9727867</v>
      </c>
      <c r="Q10" s="15">
        <v>93.255102500000007</v>
      </c>
      <c r="R10" s="15">
        <v>103.5110425</v>
      </c>
      <c r="S10" s="15">
        <v>101.75953850000001</v>
      </c>
      <c r="T10" s="15">
        <v>95.143673800000002</v>
      </c>
      <c r="U10" s="15">
        <v>104.4965983</v>
      </c>
      <c r="V10" s="15">
        <v>116.8622438</v>
      </c>
      <c r="W10" s="15">
        <v>107.7668517</v>
      </c>
    </row>
    <row r="11" spans="1:23" x14ac:dyDescent="0.25">
      <c r="A11">
        <v>10</v>
      </c>
      <c r="B11" t="s">
        <v>1557</v>
      </c>
      <c r="C11" t="s">
        <v>229</v>
      </c>
      <c r="D11" t="s">
        <v>24</v>
      </c>
      <c r="E11" t="s">
        <v>26</v>
      </c>
      <c r="F11" t="s">
        <v>153</v>
      </c>
      <c r="G11" t="s">
        <v>384</v>
      </c>
      <c r="H11" s="15">
        <v>101.3489795</v>
      </c>
      <c r="I11" s="15">
        <v>100</v>
      </c>
      <c r="J11" s="15">
        <v>106.74489749999999</v>
      </c>
      <c r="K11" s="15">
        <v>94.604082000000005</v>
      </c>
      <c r="L11" s="15">
        <v>100</v>
      </c>
      <c r="M11" s="15">
        <v>102.8399568</v>
      </c>
      <c r="N11" s="15">
        <v>103.3724488</v>
      </c>
      <c r="O11" s="15">
        <v>121.3588421</v>
      </c>
      <c r="P11" s="15">
        <v>135.9727867</v>
      </c>
      <c r="Q11" s="15">
        <v>93.255102500000007</v>
      </c>
      <c r="R11" s="15">
        <v>105.1741679</v>
      </c>
      <c r="S11" s="15">
        <v>101.1730257</v>
      </c>
      <c r="T11" s="15">
        <v>96.222857399999995</v>
      </c>
      <c r="U11" s="15">
        <v>106.74489749999999</v>
      </c>
      <c r="V11" s="15">
        <v>119.1105429</v>
      </c>
      <c r="W11" s="15">
        <v>109.81076</v>
      </c>
    </row>
    <row r="12" spans="1:23" x14ac:dyDescent="0.25">
      <c r="A12">
        <v>22</v>
      </c>
      <c r="B12" t="s">
        <v>205</v>
      </c>
      <c r="C12" t="s">
        <v>209</v>
      </c>
      <c r="D12" t="s">
        <v>28</v>
      </c>
      <c r="E12" t="s">
        <v>26</v>
      </c>
      <c r="F12" t="s">
        <v>153</v>
      </c>
      <c r="G12" t="s">
        <v>386</v>
      </c>
      <c r="H12" s="15">
        <v>96.627551249999996</v>
      </c>
      <c r="I12" s="15">
        <v>97.109329639999999</v>
      </c>
      <c r="J12" s="15">
        <v>97.751700830000004</v>
      </c>
      <c r="K12" s="15">
        <v>106.74489749999999</v>
      </c>
      <c r="L12" s="15">
        <v>100</v>
      </c>
      <c r="M12" s="15">
        <v>99.290010789999997</v>
      </c>
      <c r="N12" s="15">
        <v>93.255102500000007</v>
      </c>
      <c r="O12" s="15">
        <v>96.627551249999996</v>
      </c>
      <c r="P12" s="15">
        <v>95.503401670000002</v>
      </c>
      <c r="Q12" s="15">
        <v>106.74489749999999</v>
      </c>
      <c r="R12" s="15">
        <v>97.228124320000006</v>
      </c>
      <c r="S12" s="15">
        <v>97.067435869999997</v>
      </c>
      <c r="T12" s="15">
        <v>99.460408200000003</v>
      </c>
      <c r="U12" s="15">
        <v>97.751700830000004</v>
      </c>
      <c r="V12" s="15">
        <v>95.503401670000002</v>
      </c>
      <c r="W12" s="15">
        <v>98.773655000000005</v>
      </c>
    </row>
    <row r="13" spans="1:23" x14ac:dyDescent="0.25">
      <c r="A13">
        <v>23</v>
      </c>
      <c r="B13" t="s">
        <v>210</v>
      </c>
      <c r="C13" t="s">
        <v>209</v>
      </c>
      <c r="D13" t="s">
        <v>23</v>
      </c>
      <c r="E13" t="s">
        <v>26</v>
      </c>
      <c r="F13" t="s">
        <v>153</v>
      </c>
      <c r="G13" t="s">
        <v>386</v>
      </c>
      <c r="H13" s="15">
        <v>98.651020500000001</v>
      </c>
      <c r="I13" s="15">
        <v>98.072886429999997</v>
      </c>
      <c r="J13" s="15">
        <v>100</v>
      </c>
      <c r="K13" s="15">
        <v>108.09387700000001</v>
      </c>
      <c r="L13" s="15">
        <v>100</v>
      </c>
      <c r="M13" s="15">
        <v>101.41997840000001</v>
      </c>
      <c r="N13" s="15">
        <v>96.627551249999996</v>
      </c>
      <c r="O13" s="15">
        <v>100</v>
      </c>
      <c r="P13" s="15">
        <v>97.751700830000004</v>
      </c>
      <c r="Q13" s="15">
        <v>106.74489749999999</v>
      </c>
      <c r="R13" s="15">
        <v>99.815208299999995</v>
      </c>
      <c r="S13" s="15">
        <v>98.82697435</v>
      </c>
      <c r="T13" s="15">
        <v>100.5395918</v>
      </c>
      <c r="U13" s="15">
        <v>100</v>
      </c>
      <c r="V13" s="15">
        <v>97.751700830000004</v>
      </c>
      <c r="W13" s="15">
        <v>101.22634499999999</v>
      </c>
    </row>
    <row r="14" spans="1:23" x14ac:dyDescent="0.25">
      <c r="A14">
        <v>24</v>
      </c>
      <c r="B14" t="s">
        <v>551</v>
      </c>
      <c r="C14" t="s">
        <v>209</v>
      </c>
      <c r="D14" t="s">
        <v>24</v>
      </c>
      <c r="E14" t="s">
        <v>26</v>
      </c>
      <c r="F14" t="s">
        <v>153</v>
      </c>
      <c r="G14" t="s">
        <v>386</v>
      </c>
      <c r="H14" s="15">
        <v>100.6744898</v>
      </c>
      <c r="I14" s="15">
        <v>100</v>
      </c>
      <c r="J14" s="15">
        <v>100</v>
      </c>
      <c r="K14" s="15">
        <v>109.4428565</v>
      </c>
      <c r="L14" s="15">
        <v>100</v>
      </c>
      <c r="M14" s="15">
        <v>100</v>
      </c>
      <c r="N14" s="15">
        <v>89.882653750000003</v>
      </c>
      <c r="O14" s="15">
        <v>98.875850420000006</v>
      </c>
      <c r="P14" s="15">
        <v>95.503401670000002</v>
      </c>
      <c r="Q14" s="15">
        <v>106.74489749999999</v>
      </c>
      <c r="R14" s="15">
        <v>99.815208299999995</v>
      </c>
      <c r="S14" s="15">
        <v>100.58651279999999</v>
      </c>
      <c r="T14" s="15">
        <v>102.1583672</v>
      </c>
      <c r="U14" s="15">
        <v>100</v>
      </c>
      <c r="V14" s="15">
        <v>94.379252080000001</v>
      </c>
      <c r="W14" s="15">
        <v>100</v>
      </c>
    </row>
    <row r="15" spans="1:23" x14ac:dyDescent="0.25">
      <c r="A15">
        <v>25</v>
      </c>
      <c r="B15" t="s">
        <v>603</v>
      </c>
      <c r="C15" t="s">
        <v>209</v>
      </c>
      <c r="D15" t="s">
        <v>24</v>
      </c>
      <c r="E15" t="s">
        <v>26</v>
      </c>
      <c r="F15" t="s">
        <v>153</v>
      </c>
      <c r="G15" t="s">
        <v>386</v>
      </c>
      <c r="H15" s="15">
        <v>100</v>
      </c>
      <c r="I15" s="15">
        <v>96.145772859999994</v>
      </c>
      <c r="J15" s="15">
        <v>100</v>
      </c>
      <c r="K15" s="15">
        <v>105.39591799999999</v>
      </c>
      <c r="L15" s="15">
        <v>100</v>
      </c>
      <c r="M15" s="15">
        <v>103.5499461</v>
      </c>
      <c r="N15" s="15">
        <v>86.510204999999999</v>
      </c>
      <c r="O15" s="15">
        <v>103.3724488</v>
      </c>
      <c r="P15" s="15">
        <v>97.751700830000004</v>
      </c>
      <c r="Q15" s="15">
        <v>106.74489749999999</v>
      </c>
      <c r="R15" s="15">
        <v>100</v>
      </c>
      <c r="S15" s="15">
        <v>100</v>
      </c>
      <c r="T15" s="15">
        <v>98.381224599999996</v>
      </c>
      <c r="U15" s="15">
        <v>100</v>
      </c>
      <c r="V15" s="15">
        <v>94.379252080000001</v>
      </c>
      <c r="W15" s="15">
        <v>103.679035</v>
      </c>
    </row>
    <row r="16" spans="1:23" x14ac:dyDescent="0.25">
      <c r="A16">
        <v>26</v>
      </c>
      <c r="B16" t="s">
        <v>700</v>
      </c>
      <c r="C16" t="s">
        <v>209</v>
      </c>
      <c r="D16" t="s">
        <v>23</v>
      </c>
      <c r="E16" t="s">
        <v>26</v>
      </c>
      <c r="F16" t="s">
        <v>153</v>
      </c>
      <c r="G16" t="s">
        <v>386</v>
      </c>
      <c r="H16" s="15">
        <v>100</v>
      </c>
      <c r="I16" s="15">
        <v>98.072886429999997</v>
      </c>
      <c r="J16" s="15">
        <v>102.24829920000001</v>
      </c>
      <c r="K16" s="15">
        <v>108.09387700000001</v>
      </c>
      <c r="L16" s="15">
        <v>100</v>
      </c>
      <c r="M16" s="15">
        <v>103.5499461</v>
      </c>
      <c r="N16" s="15">
        <v>100</v>
      </c>
      <c r="O16" s="15">
        <v>102.24829920000001</v>
      </c>
      <c r="P16" s="15">
        <v>100</v>
      </c>
      <c r="Q16" s="15">
        <v>106.74489749999999</v>
      </c>
      <c r="R16" s="15">
        <v>101.6631254</v>
      </c>
      <c r="S16" s="15">
        <v>100</v>
      </c>
      <c r="T16" s="15">
        <v>100.5395918</v>
      </c>
      <c r="U16" s="15">
        <v>102.24829920000001</v>
      </c>
      <c r="V16" s="15">
        <v>100</v>
      </c>
      <c r="W16" s="15">
        <v>103.27025329999999</v>
      </c>
    </row>
    <row r="17" spans="1:23" x14ac:dyDescent="0.25">
      <c r="A17">
        <v>27</v>
      </c>
      <c r="B17" t="s">
        <v>770</v>
      </c>
      <c r="C17" t="s">
        <v>209</v>
      </c>
      <c r="D17" t="s">
        <v>24</v>
      </c>
      <c r="E17" t="s">
        <v>26</v>
      </c>
      <c r="F17" t="s">
        <v>153</v>
      </c>
      <c r="G17" t="s">
        <v>386</v>
      </c>
      <c r="H17" s="15">
        <v>100.6744898</v>
      </c>
      <c r="I17" s="15">
        <v>98.072886429999997</v>
      </c>
      <c r="J17" s="15">
        <v>106.74489749999999</v>
      </c>
      <c r="K17" s="15">
        <v>108.09387700000001</v>
      </c>
      <c r="L17" s="15">
        <v>100</v>
      </c>
      <c r="M17" s="15">
        <v>102.1299676</v>
      </c>
      <c r="N17" s="15">
        <v>100</v>
      </c>
      <c r="O17" s="15">
        <v>102.24829920000001</v>
      </c>
      <c r="P17" s="15">
        <v>100</v>
      </c>
      <c r="Q17" s="15">
        <v>106.74489749999999</v>
      </c>
      <c r="R17" s="15">
        <v>101.8479171</v>
      </c>
      <c r="S17" s="15">
        <v>100.58651279999999</v>
      </c>
      <c r="T17" s="15">
        <v>100.5395918</v>
      </c>
      <c r="U17" s="15">
        <v>106.74489749999999</v>
      </c>
      <c r="V17" s="15">
        <v>100</v>
      </c>
      <c r="W17" s="15">
        <v>102.45269</v>
      </c>
    </row>
    <row r="18" spans="1:23" x14ac:dyDescent="0.25">
      <c r="A18">
        <v>28</v>
      </c>
      <c r="B18" t="s">
        <v>870</v>
      </c>
      <c r="C18" t="s">
        <v>209</v>
      </c>
      <c r="D18" t="s">
        <v>28</v>
      </c>
      <c r="E18" t="s">
        <v>26</v>
      </c>
      <c r="F18" t="s">
        <v>153</v>
      </c>
      <c r="G18" t="s">
        <v>386</v>
      </c>
      <c r="H18" s="15">
        <v>100.6744898</v>
      </c>
      <c r="I18" s="15">
        <v>99.036443210000002</v>
      </c>
      <c r="J18" s="15">
        <v>104.4965983</v>
      </c>
      <c r="K18" s="15">
        <v>109.4428565</v>
      </c>
      <c r="L18" s="15">
        <v>100</v>
      </c>
      <c r="M18" s="15">
        <v>104.9699245</v>
      </c>
      <c r="N18" s="15">
        <v>103.3724488</v>
      </c>
      <c r="O18" s="15">
        <v>104.4965983</v>
      </c>
      <c r="P18" s="15">
        <v>102.24829920000001</v>
      </c>
      <c r="Q18" s="15">
        <v>106.74489749999999</v>
      </c>
      <c r="R18" s="15">
        <v>103.5110425</v>
      </c>
      <c r="S18" s="15">
        <v>100.58651279999999</v>
      </c>
      <c r="T18" s="15">
        <v>101.6187754</v>
      </c>
      <c r="U18" s="15">
        <v>104.4965983</v>
      </c>
      <c r="V18" s="15">
        <v>102.24829920000001</v>
      </c>
      <c r="W18" s="15">
        <v>104.90537999999999</v>
      </c>
    </row>
    <row r="19" spans="1:23" x14ac:dyDescent="0.25">
      <c r="A19">
        <v>29</v>
      </c>
      <c r="B19" t="s">
        <v>943</v>
      </c>
      <c r="C19" t="s">
        <v>209</v>
      </c>
      <c r="D19" t="s">
        <v>23</v>
      </c>
      <c r="E19" t="s">
        <v>26</v>
      </c>
      <c r="F19" t="s">
        <v>153</v>
      </c>
      <c r="G19" t="s">
        <v>386</v>
      </c>
      <c r="H19" s="15">
        <v>102.0234693</v>
      </c>
      <c r="I19" s="15">
        <v>99.036443210000002</v>
      </c>
      <c r="J19" s="15">
        <v>104.4965983</v>
      </c>
      <c r="K19" s="15">
        <v>109.4428565</v>
      </c>
      <c r="L19" s="15">
        <v>100</v>
      </c>
      <c r="M19" s="15">
        <v>104.2599353</v>
      </c>
      <c r="N19" s="15">
        <v>106.74489749999999</v>
      </c>
      <c r="O19" s="15">
        <v>103.3724488</v>
      </c>
      <c r="P19" s="15">
        <v>104.4965983</v>
      </c>
      <c r="Q19" s="15">
        <v>106.74489749999999</v>
      </c>
      <c r="R19" s="15">
        <v>103.88062600000001</v>
      </c>
      <c r="S19" s="15">
        <v>101.75953850000001</v>
      </c>
      <c r="T19" s="15">
        <v>101.6187754</v>
      </c>
      <c r="U19" s="15">
        <v>104.4965983</v>
      </c>
      <c r="V19" s="15">
        <v>104.4965983</v>
      </c>
      <c r="W19" s="15">
        <v>104.0878167</v>
      </c>
    </row>
    <row r="20" spans="1:23" x14ac:dyDescent="0.25">
      <c r="A20">
        <v>30</v>
      </c>
      <c r="B20" t="s">
        <v>1017</v>
      </c>
      <c r="C20" t="s">
        <v>209</v>
      </c>
      <c r="D20" t="s">
        <v>24</v>
      </c>
      <c r="E20" t="s">
        <v>26</v>
      </c>
      <c r="F20" t="s">
        <v>153</v>
      </c>
      <c r="G20" t="s">
        <v>386</v>
      </c>
      <c r="H20" s="15">
        <v>101.3489795</v>
      </c>
      <c r="I20" s="15">
        <v>100</v>
      </c>
      <c r="J20" s="15">
        <v>106.74489749999999</v>
      </c>
      <c r="K20" s="15">
        <v>110.791836</v>
      </c>
      <c r="L20" s="15">
        <v>100</v>
      </c>
      <c r="M20" s="15">
        <v>106.3899029</v>
      </c>
      <c r="N20" s="15">
        <v>106.74489749999999</v>
      </c>
      <c r="O20" s="15">
        <v>106.74489749999999</v>
      </c>
      <c r="P20" s="15">
        <v>104.4965983</v>
      </c>
      <c r="Q20" s="15">
        <v>106.74489749999999</v>
      </c>
      <c r="R20" s="15">
        <v>105.3589597</v>
      </c>
      <c r="S20" s="15">
        <v>101.1730257</v>
      </c>
      <c r="T20" s="15">
        <v>102.697959</v>
      </c>
      <c r="U20" s="15">
        <v>106.74489749999999</v>
      </c>
      <c r="V20" s="15">
        <v>104.4965983</v>
      </c>
      <c r="W20" s="15">
        <v>106.54050669999999</v>
      </c>
    </row>
    <row r="21" spans="1:23" x14ac:dyDescent="0.25">
      <c r="A21">
        <v>31</v>
      </c>
      <c r="B21" t="s">
        <v>1386</v>
      </c>
      <c r="C21" t="s">
        <v>209</v>
      </c>
      <c r="D21" t="s">
        <v>28</v>
      </c>
      <c r="E21" t="s">
        <v>26</v>
      </c>
      <c r="F21" t="s">
        <v>153</v>
      </c>
      <c r="G21" t="s">
        <v>386</v>
      </c>
      <c r="H21" s="15">
        <v>102.697959</v>
      </c>
      <c r="I21" s="15">
        <v>100</v>
      </c>
      <c r="J21" s="15">
        <v>106.74489749999999</v>
      </c>
      <c r="K21" s="15">
        <v>110.791836</v>
      </c>
      <c r="L21" s="15">
        <v>100</v>
      </c>
      <c r="M21" s="15">
        <v>105.6799137</v>
      </c>
      <c r="N21" s="15">
        <v>106.74489749999999</v>
      </c>
      <c r="O21" s="15">
        <v>105.6207479</v>
      </c>
      <c r="P21" s="15">
        <v>104.4965983</v>
      </c>
      <c r="Q21" s="15">
        <v>106.74489749999999</v>
      </c>
      <c r="R21" s="15">
        <v>105.3589597</v>
      </c>
      <c r="S21" s="15">
        <v>102.3460513</v>
      </c>
      <c r="T21" s="15">
        <v>102.697959</v>
      </c>
      <c r="U21" s="15">
        <v>106.74489749999999</v>
      </c>
      <c r="V21" s="15">
        <v>104.4965983</v>
      </c>
      <c r="W21" s="15">
        <v>105.7229433</v>
      </c>
    </row>
    <row r="22" spans="1:23" x14ac:dyDescent="0.25">
      <c r="A22">
        <v>32</v>
      </c>
      <c r="B22" t="s">
        <v>1673</v>
      </c>
      <c r="C22" t="s">
        <v>209</v>
      </c>
      <c r="D22" t="s">
        <v>23</v>
      </c>
      <c r="E22" t="s">
        <v>26</v>
      </c>
      <c r="F22" t="s">
        <v>153</v>
      </c>
      <c r="G22" t="s">
        <v>386</v>
      </c>
      <c r="H22" s="15">
        <v>104.0469385</v>
      </c>
      <c r="I22" s="15">
        <v>101.9271136</v>
      </c>
      <c r="J22" s="15">
        <v>108.9931967</v>
      </c>
      <c r="K22" s="15">
        <v>112.1408155</v>
      </c>
      <c r="L22" s="15">
        <v>100</v>
      </c>
      <c r="M22" s="15">
        <v>106.3899029</v>
      </c>
      <c r="N22" s="15">
        <v>110.11734629999999</v>
      </c>
      <c r="O22" s="15">
        <v>106.74489749999999</v>
      </c>
      <c r="P22" s="15">
        <v>106.74489749999999</v>
      </c>
      <c r="Q22" s="15">
        <v>106.74489749999999</v>
      </c>
      <c r="R22" s="15">
        <v>107.2068768</v>
      </c>
      <c r="S22" s="15">
        <v>103.519077</v>
      </c>
      <c r="T22" s="15">
        <v>104.3167344</v>
      </c>
      <c r="U22" s="15">
        <v>108.9931967</v>
      </c>
      <c r="V22" s="15">
        <v>106.74489749999999</v>
      </c>
      <c r="W22" s="15">
        <v>106.54050669999999</v>
      </c>
    </row>
    <row r="23" spans="1:23" x14ac:dyDescent="0.25">
      <c r="A23">
        <v>33</v>
      </c>
      <c r="B23" t="s">
        <v>205</v>
      </c>
      <c r="C23" t="s">
        <v>211</v>
      </c>
      <c r="D23" t="s">
        <v>24</v>
      </c>
      <c r="E23" t="s">
        <v>26</v>
      </c>
      <c r="F23" t="s">
        <v>153</v>
      </c>
      <c r="G23" t="s">
        <v>387</v>
      </c>
      <c r="H23" s="15">
        <v>95.278571749999998</v>
      </c>
      <c r="I23" s="15">
        <v>107.7084543</v>
      </c>
      <c r="J23" s="15">
        <v>111.2414958</v>
      </c>
      <c r="K23" s="15">
        <v>98.651020500000001</v>
      </c>
      <c r="L23" s="15">
        <v>100</v>
      </c>
      <c r="M23" s="15">
        <v>92.900107890000001</v>
      </c>
      <c r="N23" s="15">
        <v>106.74489749999999</v>
      </c>
      <c r="O23" s="15">
        <v>94.379252080000001</v>
      </c>
      <c r="P23" s="15">
        <v>104.4965983</v>
      </c>
      <c r="Q23" s="15">
        <v>100</v>
      </c>
      <c r="R23" s="15">
        <v>97.412916030000005</v>
      </c>
      <c r="S23" s="15">
        <v>95.894410219999997</v>
      </c>
      <c r="T23" s="15">
        <v>102.1583672</v>
      </c>
      <c r="U23" s="15">
        <v>111.2414958</v>
      </c>
      <c r="V23" s="15">
        <v>104.4965983</v>
      </c>
      <c r="W23" s="15">
        <v>94.277056669999993</v>
      </c>
    </row>
    <row r="24" spans="1:23" x14ac:dyDescent="0.25">
      <c r="A24">
        <v>34</v>
      </c>
      <c r="B24" t="s">
        <v>210</v>
      </c>
      <c r="C24" t="s">
        <v>211</v>
      </c>
      <c r="D24" t="s">
        <v>28</v>
      </c>
      <c r="E24" t="s">
        <v>26</v>
      </c>
      <c r="F24" t="s">
        <v>153</v>
      </c>
      <c r="G24" t="s">
        <v>387</v>
      </c>
      <c r="H24" s="15">
        <v>95.953061500000004</v>
      </c>
      <c r="I24" s="15">
        <v>110.5991246</v>
      </c>
      <c r="J24" s="15">
        <v>113.489795</v>
      </c>
      <c r="K24" s="15">
        <v>102.697959</v>
      </c>
      <c r="L24" s="15">
        <v>100</v>
      </c>
      <c r="M24" s="15">
        <v>95.030075530000005</v>
      </c>
      <c r="N24" s="15">
        <v>110.11734629999999</v>
      </c>
      <c r="O24" s="15">
        <v>95.503401670000002</v>
      </c>
      <c r="P24" s="15">
        <v>106.74489749999999</v>
      </c>
      <c r="Q24" s="15">
        <v>100</v>
      </c>
      <c r="R24" s="15">
        <v>100</v>
      </c>
      <c r="S24" s="15">
        <v>96.480923039999993</v>
      </c>
      <c r="T24" s="15">
        <v>105.39591799999999</v>
      </c>
      <c r="U24" s="15">
        <v>113.489795</v>
      </c>
      <c r="V24" s="15">
        <v>106.74489749999999</v>
      </c>
      <c r="W24" s="15">
        <v>95.912183330000005</v>
      </c>
    </row>
    <row r="25" spans="1:23" x14ac:dyDescent="0.25">
      <c r="A25">
        <v>35</v>
      </c>
      <c r="B25" t="s">
        <v>594</v>
      </c>
      <c r="C25" t="s">
        <v>211</v>
      </c>
      <c r="D25" t="s">
        <v>23</v>
      </c>
      <c r="E25" t="s">
        <v>26</v>
      </c>
      <c r="F25" t="s">
        <v>153</v>
      </c>
      <c r="G25" t="s">
        <v>387</v>
      </c>
      <c r="H25" s="15">
        <v>94.604082000000005</v>
      </c>
      <c r="I25" s="15">
        <v>112.52623819999999</v>
      </c>
      <c r="J25" s="15">
        <v>106.74489749999999</v>
      </c>
      <c r="K25" s="15">
        <v>105.39591799999999</v>
      </c>
      <c r="L25" s="15">
        <v>100</v>
      </c>
      <c r="M25" s="15">
        <v>93.610097109999998</v>
      </c>
      <c r="N25" s="15">
        <v>120.23469249999999</v>
      </c>
      <c r="O25" s="15">
        <v>95.503401670000002</v>
      </c>
      <c r="P25" s="15">
        <v>106.74489749999999</v>
      </c>
      <c r="Q25" s="15">
        <v>100</v>
      </c>
      <c r="R25" s="15">
        <v>100</v>
      </c>
      <c r="S25" s="15">
        <v>95.307897389999994</v>
      </c>
      <c r="T25" s="15">
        <v>107.5542852</v>
      </c>
      <c r="U25" s="15">
        <v>106.74489749999999</v>
      </c>
      <c r="V25" s="15">
        <v>110.11734629999999</v>
      </c>
      <c r="W25" s="15">
        <v>95.094620000000006</v>
      </c>
    </row>
    <row r="26" spans="1:23" x14ac:dyDescent="0.25">
      <c r="A26">
        <v>36</v>
      </c>
      <c r="B26" t="s">
        <v>726</v>
      </c>
      <c r="C26" t="s">
        <v>211</v>
      </c>
      <c r="D26" t="s">
        <v>24</v>
      </c>
      <c r="E26" t="s">
        <v>26</v>
      </c>
      <c r="F26" t="s">
        <v>153</v>
      </c>
      <c r="G26" t="s">
        <v>387</v>
      </c>
      <c r="H26" s="15">
        <v>96.627551249999996</v>
      </c>
      <c r="I26" s="15">
        <v>113.489795</v>
      </c>
      <c r="J26" s="15">
        <v>113.489795</v>
      </c>
      <c r="K26" s="15">
        <v>105.39591799999999</v>
      </c>
      <c r="L26" s="15">
        <v>100</v>
      </c>
      <c r="M26" s="15">
        <v>95.030075530000005</v>
      </c>
      <c r="N26" s="15">
        <v>116.8622438</v>
      </c>
      <c r="O26" s="15">
        <v>96.627551249999996</v>
      </c>
      <c r="P26" s="15">
        <v>108.9931967</v>
      </c>
      <c r="Q26" s="15">
        <v>100</v>
      </c>
      <c r="R26" s="15">
        <v>101.8479171</v>
      </c>
      <c r="S26" s="15">
        <v>97.067435869999997</v>
      </c>
      <c r="T26" s="15">
        <v>108.09387700000001</v>
      </c>
      <c r="U26" s="15">
        <v>113.489795</v>
      </c>
      <c r="V26" s="15">
        <v>110.11734629999999</v>
      </c>
      <c r="W26" s="15">
        <v>96.320965000000001</v>
      </c>
    </row>
    <row r="27" spans="1:23" x14ac:dyDescent="0.25">
      <c r="A27">
        <v>37</v>
      </c>
      <c r="B27" t="s">
        <v>770</v>
      </c>
      <c r="C27" t="s">
        <v>211</v>
      </c>
      <c r="D27" t="s">
        <v>28</v>
      </c>
      <c r="E27" t="s">
        <v>26</v>
      </c>
      <c r="F27" t="s">
        <v>153</v>
      </c>
      <c r="G27" t="s">
        <v>387</v>
      </c>
      <c r="H27" s="15">
        <v>97.976530749999995</v>
      </c>
      <c r="I27" s="15">
        <v>110.5991246</v>
      </c>
      <c r="J27" s="15">
        <v>115.73809420000001</v>
      </c>
      <c r="K27" s="15">
        <v>102.697959</v>
      </c>
      <c r="L27" s="15">
        <v>100</v>
      </c>
      <c r="M27" s="15">
        <v>95.740064739999994</v>
      </c>
      <c r="N27" s="15">
        <v>116.8622438</v>
      </c>
      <c r="O27" s="15">
        <v>97.751700830000004</v>
      </c>
      <c r="P27" s="15">
        <v>111.2414958</v>
      </c>
      <c r="Q27" s="15">
        <v>100</v>
      </c>
      <c r="R27" s="15">
        <v>102.03270879999999</v>
      </c>
      <c r="S27" s="15">
        <v>98.240461519999997</v>
      </c>
      <c r="T27" s="15">
        <v>105.39591799999999</v>
      </c>
      <c r="U27" s="15">
        <v>115.73809420000001</v>
      </c>
      <c r="V27" s="15">
        <v>111.2414958</v>
      </c>
      <c r="W27" s="15">
        <v>97.13852833</v>
      </c>
    </row>
    <row r="28" spans="1:23" x14ac:dyDescent="0.25">
      <c r="A28">
        <v>38</v>
      </c>
      <c r="B28" t="s">
        <v>1017</v>
      </c>
      <c r="C28" t="s">
        <v>211</v>
      </c>
      <c r="D28" t="s">
        <v>23</v>
      </c>
      <c r="E28" t="s">
        <v>26</v>
      </c>
      <c r="F28" t="s">
        <v>153</v>
      </c>
      <c r="G28" t="s">
        <v>387</v>
      </c>
      <c r="H28" s="15">
        <v>97.302041000000003</v>
      </c>
      <c r="I28" s="15">
        <v>115.4169086</v>
      </c>
      <c r="J28" s="15">
        <v>115.73809420000001</v>
      </c>
      <c r="K28" s="15">
        <v>108.09387700000001</v>
      </c>
      <c r="L28" s="15">
        <v>100</v>
      </c>
      <c r="M28" s="15">
        <v>95.740064739999994</v>
      </c>
      <c r="N28" s="15">
        <v>120.23469249999999</v>
      </c>
      <c r="O28" s="15">
        <v>97.751700830000004</v>
      </c>
      <c r="P28" s="15">
        <v>111.2414958</v>
      </c>
      <c r="Q28" s="15">
        <v>100</v>
      </c>
      <c r="R28" s="15">
        <v>103.69583419999999</v>
      </c>
      <c r="S28" s="15">
        <v>97.653948700000001</v>
      </c>
      <c r="T28" s="15">
        <v>110.25224420000001</v>
      </c>
      <c r="U28" s="15">
        <v>115.73809420000001</v>
      </c>
      <c r="V28" s="15">
        <v>112.36564540000001</v>
      </c>
      <c r="W28" s="15">
        <v>97.13852833</v>
      </c>
    </row>
    <row r="29" spans="1:23" x14ac:dyDescent="0.25">
      <c r="A29">
        <v>39</v>
      </c>
      <c r="B29" t="s">
        <v>1673</v>
      </c>
      <c r="C29" t="s">
        <v>211</v>
      </c>
      <c r="D29" t="s">
        <v>24</v>
      </c>
      <c r="E29" t="s">
        <v>26</v>
      </c>
      <c r="F29" t="s">
        <v>153</v>
      </c>
      <c r="G29" t="s">
        <v>387</v>
      </c>
      <c r="H29" s="15">
        <v>97.976530749999995</v>
      </c>
      <c r="I29" s="15">
        <v>117.3440221</v>
      </c>
      <c r="J29" s="15">
        <v>117.9863933</v>
      </c>
      <c r="K29" s="15">
        <v>110.791836</v>
      </c>
      <c r="L29" s="15">
        <v>100</v>
      </c>
      <c r="M29" s="15">
        <v>96.450053949999997</v>
      </c>
      <c r="N29" s="15">
        <v>123.60714129999999</v>
      </c>
      <c r="O29" s="15">
        <v>98.875850420000006</v>
      </c>
      <c r="P29" s="15">
        <v>113.489795</v>
      </c>
      <c r="Q29" s="15">
        <v>100</v>
      </c>
      <c r="R29" s="15">
        <v>105.5437514</v>
      </c>
      <c r="S29" s="15">
        <v>98.240461519999997</v>
      </c>
      <c r="T29" s="15">
        <v>112.41061139999999</v>
      </c>
      <c r="U29" s="15">
        <v>117.9863933</v>
      </c>
      <c r="V29" s="15">
        <v>114.6139446</v>
      </c>
      <c r="W29" s="15">
        <v>97.956091670000006</v>
      </c>
    </row>
    <row r="30" spans="1:23" x14ac:dyDescent="0.25">
      <c r="A30">
        <v>78</v>
      </c>
      <c r="B30" t="s">
        <v>205</v>
      </c>
      <c r="C30" t="s">
        <v>221</v>
      </c>
      <c r="D30" t="s">
        <v>24</v>
      </c>
      <c r="E30" t="s">
        <v>26</v>
      </c>
      <c r="F30" t="s">
        <v>153</v>
      </c>
      <c r="G30" t="s">
        <v>395</v>
      </c>
      <c r="H30" s="15">
        <v>94.604082000000005</v>
      </c>
      <c r="I30" s="15">
        <v>100.96355680000001</v>
      </c>
      <c r="J30" s="15">
        <v>97.751700830000004</v>
      </c>
      <c r="K30" s="15">
        <v>102.697959</v>
      </c>
      <c r="L30" s="15">
        <v>120</v>
      </c>
      <c r="M30" s="15">
        <v>93.610097109999998</v>
      </c>
      <c r="N30" s="15">
        <v>89.882653750000003</v>
      </c>
      <c r="O30" s="15">
        <v>94.379252080000001</v>
      </c>
      <c r="P30" s="15">
        <v>93.255102500000007</v>
      </c>
      <c r="Q30" s="15">
        <v>100</v>
      </c>
      <c r="R30" s="15">
        <v>94.456248630000005</v>
      </c>
      <c r="S30" s="15">
        <v>97.653948700000001</v>
      </c>
      <c r="T30" s="15">
        <v>102.1583672</v>
      </c>
      <c r="U30" s="15">
        <v>97.751700830000004</v>
      </c>
      <c r="V30" s="15">
        <v>93.255102500000007</v>
      </c>
      <c r="W30" s="15">
        <v>94.685838329999996</v>
      </c>
    </row>
    <row r="31" spans="1:23" x14ac:dyDescent="0.25">
      <c r="A31">
        <v>80</v>
      </c>
      <c r="B31" t="s">
        <v>1557</v>
      </c>
      <c r="C31" t="s">
        <v>1583</v>
      </c>
      <c r="D31" t="s">
        <v>23</v>
      </c>
      <c r="E31" t="s">
        <v>26</v>
      </c>
      <c r="F31" t="s">
        <v>153</v>
      </c>
      <c r="G31" t="s">
        <v>1584</v>
      </c>
      <c r="H31" s="15">
        <v>96.627551249999996</v>
      </c>
      <c r="I31" s="15">
        <v>96.145772859999994</v>
      </c>
      <c r="J31" s="15">
        <v>95.503401670000002</v>
      </c>
      <c r="K31" s="15">
        <v>89.208163999999996</v>
      </c>
      <c r="L31" s="15">
        <v>100</v>
      </c>
      <c r="M31" s="15">
        <v>97.160043160000001</v>
      </c>
      <c r="N31" s="15">
        <v>83.137756249999995</v>
      </c>
      <c r="O31" s="15">
        <v>112.36564540000001</v>
      </c>
      <c r="P31" s="15">
        <v>124.7312908</v>
      </c>
      <c r="Q31" s="15">
        <v>93.255102500000007</v>
      </c>
      <c r="R31" s="15">
        <v>96.488957470000003</v>
      </c>
      <c r="S31" s="15">
        <v>97.067435869999997</v>
      </c>
      <c r="T31" s="15">
        <v>91.906122999999994</v>
      </c>
      <c r="U31" s="15">
        <v>95.503401670000002</v>
      </c>
      <c r="V31" s="15">
        <v>106.74489749999999</v>
      </c>
      <c r="W31" s="15">
        <v>103.27025329999999</v>
      </c>
    </row>
    <row r="32" spans="1:23" x14ac:dyDescent="0.25">
      <c r="A32">
        <v>91</v>
      </c>
      <c r="B32" t="s">
        <v>205</v>
      </c>
      <c r="C32" t="s">
        <v>40</v>
      </c>
      <c r="D32" t="s">
        <v>23</v>
      </c>
      <c r="E32" t="s">
        <v>26</v>
      </c>
      <c r="F32" t="s">
        <v>27</v>
      </c>
      <c r="G32" t="s">
        <v>397</v>
      </c>
      <c r="H32" s="15">
        <v>103.3724488</v>
      </c>
      <c r="I32" s="15">
        <v>105.7813407</v>
      </c>
      <c r="J32" s="15">
        <v>102.24829920000001</v>
      </c>
      <c r="K32" s="15">
        <v>97.302041000000003</v>
      </c>
      <c r="L32" s="15">
        <v>120</v>
      </c>
      <c r="M32" s="15">
        <v>100.7099892</v>
      </c>
      <c r="N32" s="15">
        <v>103.3724488</v>
      </c>
      <c r="O32" s="15">
        <v>96.627551249999996</v>
      </c>
      <c r="P32" s="15">
        <v>95.503401670000002</v>
      </c>
      <c r="Q32" s="15">
        <v>106.74489749999999</v>
      </c>
      <c r="R32" s="15">
        <v>101.47833369999999</v>
      </c>
      <c r="S32" s="15">
        <v>105.27861540000001</v>
      </c>
      <c r="T32" s="15">
        <v>102.697959</v>
      </c>
      <c r="U32" s="15">
        <v>102.24829920000001</v>
      </c>
      <c r="V32" s="15">
        <v>98.875850420000006</v>
      </c>
      <c r="W32" s="15">
        <v>99.591218299999994</v>
      </c>
    </row>
    <row r="33" spans="1:23" x14ac:dyDescent="0.25">
      <c r="A33">
        <v>92</v>
      </c>
      <c r="B33" t="s">
        <v>207</v>
      </c>
      <c r="C33" t="s">
        <v>40</v>
      </c>
      <c r="D33" t="s">
        <v>23</v>
      </c>
      <c r="E33" t="s">
        <v>26</v>
      </c>
      <c r="F33" t="s">
        <v>27</v>
      </c>
      <c r="G33" t="s">
        <v>397</v>
      </c>
      <c r="H33" s="15">
        <v>105.39591799999999</v>
      </c>
      <c r="I33" s="15">
        <v>106.74489749999999</v>
      </c>
      <c r="J33" s="15">
        <v>104.4965983</v>
      </c>
      <c r="K33" s="15">
        <v>98.651020500000001</v>
      </c>
      <c r="L33" s="15">
        <v>120</v>
      </c>
      <c r="M33" s="15">
        <v>102.8399568</v>
      </c>
      <c r="N33" s="15">
        <v>106.74489749999999</v>
      </c>
      <c r="O33" s="15">
        <v>100</v>
      </c>
      <c r="P33" s="15">
        <v>97.751700830000004</v>
      </c>
      <c r="Q33" s="15">
        <v>106.74489749999999</v>
      </c>
      <c r="R33" s="15">
        <v>104.0654177</v>
      </c>
      <c r="S33" s="15">
        <v>107.0381539</v>
      </c>
      <c r="T33" s="15">
        <v>103.7771426</v>
      </c>
      <c r="U33" s="15">
        <v>104.4965983</v>
      </c>
      <c r="V33" s="15">
        <v>101.1241496</v>
      </c>
      <c r="W33" s="15">
        <v>102.0439083</v>
      </c>
    </row>
    <row r="34" spans="1:23" x14ac:dyDescent="0.25">
      <c r="A34">
        <v>93</v>
      </c>
      <c r="B34" t="s">
        <v>208</v>
      </c>
      <c r="C34" t="s">
        <v>40</v>
      </c>
      <c r="D34" t="s">
        <v>24</v>
      </c>
      <c r="E34" t="s">
        <v>26</v>
      </c>
      <c r="F34" t="s">
        <v>27</v>
      </c>
      <c r="G34" t="s">
        <v>397</v>
      </c>
      <c r="H34" s="15">
        <v>106.74489749999999</v>
      </c>
      <c r="I34" s="15">
        <v>109.6355679</v>
      </c>
      <c r="J34" s="15">
        <v>104.4965983</v>
      </c>
      <c r="K34" s="15">
        <v>102.697959</v>
      </c>
      <c r="L34" s="15">
        <v>120</v>
      </c>
      <c r="M34" s="15">
        <v>100.7099892</v>
      </c>
      <c r="N34" s="15">
        <v>106.74489749999999</v>
      </c>
      <c r="O34" s="15">
        <v>96.627551249999996</v>
      </c>
      <c r="P34" s="15">
        <v>93.255102500000007</v>
      </c>
      <c r="Q34" s="15">
        <v>106.74489749999999</v>
      </c>
      <c r="R34" s="15">
        <v>104.0654177</v>
      </c>
      <c r="S34" s="15">
        <v>108.21117959999999</v>
      </c>
      <c r="T34" s="15">
        <v>107.0146934</v>
      </c>
      <c r="U34" s="15">
        <v>104.4965983</v>
      </c>
      <c r="V34" s="15">
        <v>98.875850420000006</v>
      </c>
      <c r="W34" s="15">
        <v>99.591218299999994</v>
      </c>
    </row>
    <row r="35" spans="1:23" x14ac:dyDescent="0.25">
      <c r="A35">
        <v>94</v>
      </c>
      <c r="B35" t="s">
        <v>603</v>
      </c>
      <c r="C35" t="s">
        <v>40</v>
      </c>
      <c r="D35" t="s">
        <v>28</v>
      </c>
      <c r="E35" t="s">
        <v>26</v>
      </c>
      <c r="F35" t="s">
        <v>27</v>
      </c>
      <c r="G35" t="s">
        <v>397</v>
      </c>
      <c r="H35" s="15">
        <v>107.4193873</v>
      </c>
      <c r="I35" s="15">
        <v>103.8542271</v>
      </c>
      <c r="J35" s="15">
        <v>104.4965983</v>
      </c>
      <c r="K35" s="15">
        <v>98.651020500000001</v>
      </c>
      <c r="L35" s="15">
        <v>120</v>
      </c>
      <c r="M35" s="15">
        <v>100.7099892</v>
      </c>
      <c r="N35" s="15">
        <v>116.8622438</v>
      </c>
      <c r="O35" s="15">
        <v>97.751700830000004</v>
      </c>
      <c r="P35" s="15">
        <v>102.24829920000001</v>
      </c>
      <c r="Q35" s="15">
        <v>106.74489749999999</v>
      </c>
      <c r="R35" s="15">
        <v>104.0654177</v>
      </c>
      <c r="S35" s="15">
        <v>108.7976924</v>
      </c>
      <c r="T35" s="15">
        <v>102.1583672</v>
      </c>
      <c r="U35" s="15">
        <v>104.4965983</v>
      </c>
      <c r="V35" s="15">
        <v>106.74489749999999</v>
      </c>
      <c r="W35" s="15">
        <v>100</v>
      </c>
    </row>
    <row r="36" spans="1:23" x14ac:dyDescent="0.25">
      <c r="A36">
        <v>95</v>
      </c>
      <c r="B36" t="s">
        <v>676</v>
      </c>
      <c r="C36" t="s">
        <v>40</v>
      </c>
      <c r="D36" t="s">
        <v>23</v>
      </c>
      <c r="E36" t="s">
        <v>26</v>
      </c>
      <c r="F36" t="s">
        <v>27</v>
      </c>
      <c r="G36" t="s">
        <v>397</v>
      </c>
      <c r="H36" s="15">
        <v>106.74489749999999</v>
      </c>
      <c r="I36" s="15">
        <v>106.74489749999999</v>
      </c>
      <c r="J36" s="15">
        <v>106.74489749999999</v>
      </c>
      <c r="K36" s="15">
        <v>98.651020500000001</v>
      </c>
      <c r="L36" s="15">
        <v>120</v>
      </c>
      <c r="M36" s="15">
        <v>104.9699245</v>
      </c>
      <c r="N36" s="15">
        <v>110.11734629999999</v>
      </c>
      <c r="O36" s="15">
        <v>102.24829920000001</v>
      </c>
      <c r="P36" s="15">
        <v>100</v>
      </c>
      <c r="Q36" s="15">
        <v>106.74489749999999</v>
      </c>
      <c r="R36" s="15">
        <v>105.9133348</v>
      </c>
      <c r="S36" s="15">
        <v>108.21117959999999</v>
      </c>
      <c r="T36" s="15">
        <v>103.7771426</v>
      </c>
      <c r="U36" s="15">
        <v>106.74489749999999</v>
      </c>
      <c r="V36" s="15">
        <v>103.3724488</v>
      </c>
      <c r="W36" s="15">
        <v>104.0878167</v>
      </c>
    </row>
    <row r="37" spans="1:23" x14ac:dyDescent="0.25">
      <c r="A37">
        <v>96</v>
      </c>
      <c r="B37" t="s">
        <v>761</v>
      </c>
      <c r="C37" t="s">
        <v>40</v>
      </c>
      <c r="D37" t="s">
        <v>24</v>
      </c>
      <c r="E37" t="s">
        <v>26</v>
      </c>
      <c r="F37" t="s">
        <v>27</v>
      </c>
      <c r="G37" t="s">
        <v>397</v>
      </c>
      <c r="H37" s="15">
        <v>107.4193873</v>
      </c>
      <c r="I37" s="15">
        <v>106.74489749999999</v>
      </c>
      <c r="J37" s="15">
        <v>106.74489749999999</v>
      </c>
      <c r="K37" s="15">
        <v>98.651020500000001</v>
      </c>
      <c r="L37" s="15">
        <v>120</v>
      </c>
      <c r="M37" s="15">
        <v>103.5499461</v>
      </c>
      <c r="N37" s="15">
        <v>113.489795</v>
      </c>
      <c r="O37" s="15">
        <v>102.24829920000001</v>
      </c>
      <c r="P37" s="15">
        <v>102.24829920000001</v>
      </c>
      <c r="Q37" s="15">
        <v>106.74489749999999</v>
      </c>
      <c r="R37" s="15">
        <v>106.09812650000001</v>
      </c>
      <c r="S37" s="15">
        <v>108.7976924</v>
      </c>
      <c r="T37" s="15">
        <v>103.7771426</v>
      </c>
      <c r="U37" s="15">
        <v>106.74489749999999</v>
      </c>
      <c r="V37" s="15">
        <v>105.6207479</v>
      </c>
      <c r="W37" s="15">
        <v>103.27025329999999</v>
      </c>
    </row>
    <row r="38" spans="1:23" x14ac:dyDescent="0.25">
      <c r="A38">
        <v>97</v>
      </c>
      <c r="B38" t="s">
        <v>910</v>
      </c>
      <c r="C38" t="s">
        <v>40</v>
      </c>
      <c r="D38" t="s">
        <v>28</v>
      </c>
      <c r="E38" t="s">
        <v>26</v>
      </c>
      <c r="F38" t="s">
        <v>27</v>
      </c>
      <c r="G38" t="s">
        <v>397</v>
      </c>
      <c r="H38" s="15">
        <v>107.4193873</v>
      </c>
      <c r="I38" s="15">
        <v>107.7084543</v>
      </c>
      <c r="J38" s="15">
        <v>108.9931967</v>
      </c>
      <c r="K38" s="15">
        <v>100</v>
      </c>
      <c r="L38" s="15">
        <v>120</v>
      </c>
      <c r="M38" s="15">
        <v>105.6799137</v>
      </c>
      <c r="N38" s="15">
        <v>113.489795</v>
      </c>
      <c r="O38" s="15">
        <v>103.3724488</v>
      </c>
      <c r="P38" s="15">
        <v>102.24829920000001</v>
      </c>
      <c r="Q38" s="15">
        <v>106.74489749999999</v>
      </c>
      <c r="R38" s="15">
        <v>107.39166849999999</v>
      </c>
      <c r="S38" s="15">
        <v>108.7976924</v>
      </c>
      <c r="T38" s="15">
        <v>104.8563262</v>
      </c>
      <c r="U38" s="15">
        <v>108.9931967</v>
      </c>
      <c r="V38" s="15">
        <v>105.6207479</v>
      </c>
      <c r="W38" s="15">
        <v>104.90537999999999</v>
      </c>
    </row>
    <row r="39" spans="1:23" x14ac:dyDescent="0.25">
      <c r="A39">
        <v>98</v>
      </c>
      <c r="B39" t="s">
        <v>1030</v>
      </c>
      <c r="C39" t="s">
        <v>40</v>
      </c>
      <c r="D39" t="s">
        <v>23</v>
      </c>
      <c r="E39" t="s">
        <v>26</v>
      </c>
      <c r="F39" t="s">
        <v>27</v>
      </c>
      <c r="G39" t="s">
        <v>397</v>
      </c>
      <c r="H39" s="15">
        <v>108.7683668</v>
      </c>
      <c r="I39" s="15">
        <v>107.7084543</v>
      </c>
      <c r="J39" s="15">
        <v>108.9931967</v>
      </c>
      <c r="K39" s="15">
        <v>100</v>
      </c>
      <c r="L39" s="15">
        <v>120</v>
      </c>
      <c r="M39" s="15">
        <v>104.2599353</v>
      </c>
      <c r="N39" s="15">
        <v>116.8622438</v>
      </c>
      <c r="O39" s="15">
        <v>104.4965983</v>
      </c>
      <c r="P39" s="15">
        <v>104.4965983</v>
      </c>
      <c r="Q39" s="15">
        <v>106.74489749999999</v>
      </c>
      <c r="R39" s="15">
        <v>107.9460436</v>
      </c>
      <c r="S39" s="15">
        <v>109.97071800000001</v>
      </c>
      <c r="T39" s="15">
        <v>104.8563262</v>
      </c>
      <c r="U39" s="15">
        <v>108.9931967</v>
      </c>
      <c r="V39" s="15">
        <v>107.8690471</v>
      </c>
      <c r="W39" s="15">
        <v>104.4965983</v>
      </c>
    </row>
    <row r="40" spans="1:23" x14ac:dyDescent="0.25">
      <c r="A40">
        <v>99</v>
      </c>
      <c r="B40" t="s">
        <v>1445</v>
      </c>
      <c r="C40" t="s">
        <v>40</v>
      </c>
      <c r="D40" t="s">
        <v>24</v>
      </c>
      <c r="E40" t="s">
        <v>26</v>
      </c>
      <c r="F40" t="s">
        <v>27</v>
      </c>
      <c r="G40" t="s">
        <v>397</v>
      </c>
      <c r="H40" s="15">
        <v>107.4193873</v>
      </c>
      <c r="I40" s="15">
        <v>107.7084543</v>
      </c>
      <c r="J40" s="15">
        <v>108.9931967</v>
      </c>
      <c r="K40" s="15">
        <v>100</v>
      </c>
      <c r="L40" s="15">
        <v>120</v>
      </c>
      <c r="M40" s="15">
        <v>107.09989210000001</v>
      </c>
      <c r="N40" s="15">
        <v>113.489795</v>
      </c>
      <c r="O40" s="15">
        <v>105.6207479</v>
      </c>
      <c r="P40" s="15">
        <v>102.24829920000001</v>
      </c>
      <c r="Q40" s="15">
        <v>106.74489749999999</v>
      </c>
      <c r="R40" s="15">
        <v>108.1308353</v>
      </c>
      <c r="S40" s="15">
        <v>108.7976924</v>
      </c>
      <c r="T40" s="15">
        <v>104.8563262</v>
      </c>
      <c r="U40" s="15">
        <v>108.9931967</v>
      </c>
      <c r="V40" s="15">
        <v>105.6207479</v>
      </c>
      <c r="W40" s="15">
        <v>106.54050669999999</v>
      </c>
    </row>
    <row r="41" spans="1:23" x14ac:dyDescent="0.25">
      <c r="A41">
        <v>100</v>
      </c>
      <c r="B41" t="s">
        <v>1673</v>
      </c>
      <c r="C41" t="s">
        <v>40</v>
      </c>
      <c r="D41" t="s">
        <v>28</v>
      </c>
      <c r="E41" t="s">
        <v>26</v>
      </c>
      <c r="F41" t="s">
        <v>27</v>
      </c>
      <c r="G41" t="s">
        <v>397</v>
      </c>
      <c r="H41" s="15">
        <v>110.11734629999999</v>
      </c>
      <c r="I41" s="15">
        <v>108.67201110000001</v>
      </c>
      <c r="J41" s="15">
        <v>111.2414958</v>
      </c>
      <c r="K41" s="15">
        <v>101.3489795</v>
      </c>
      <c r="L41" s="15">
        <v>120</v>
      </c>
      <c r="M41" s="15">
        <v>104.9699245</v>
      </c>
      <c r="N41" s="15">
        <v>120.23469249999999</v>
      </c>
      <c r="O41" s="15">
        <v>106.74489749999999</v>
      </c>
      <c r="P41" s="15">
        <v>106.74489749999999</v>
      </c>
      <c r="Q41" s="15">
        <v>106.74489749999999</v>
      </c>
      <c r="R41" s="15">
        <v>109.79396079999999</v>
      </c>
      <c r="S41" s="15">
        <v>111.1437437</v>
      </c>
      <c r="T41" s="15">
        <v>105.93550980000001</v>
      </c>
      <c r="U41" s="15">
        <v>111.2414958</v>
      </c>
      <c r="V41" s="15">
        <v>110.11734629999999</v>
      </c>
      <c r="W41" s="15">
        <v>105.7229433</v>
      </c>
    </row>
    <row r="42" spans="1:23" x14ac:dyDescent="0.25">
      <c r="A42">
        <v>101</v>
      </c>
      <c r="B42" t="s">
        <v>205</v>
      </c>
      <c r="C42" t="s">
        <v>41</v>
      </c>
      <c r="D42" t="s">
        <v>23</v>
      </c>
      <c r="E42" t="s">
        <v>26</v>
      </c>
      <c r="F42" t="s">
        <v>27</v>
      </c>
      <c r="G42" t="s">
        <v>398</v>
      </c>
      <c r="H42" s="15">
        <v>97.302041000000003</v>
      </c>
      <c r="I42" s="15">
        <v>99.036443210000002</v>
      </c>
      <c r="J42" s="15">
        <v>100</v>
      </c>
      <c r="K42" s="15">
        <v>95.953061500000004</v>
      </c>
      <c r="L42" s="15">
        <v>100</v>
      </c>
      <c r="M42" s="15">
        <v>96.450053949999997</v>
      </c>
      <c r="N42" s="15">
        <v>96.627551249999996</v>
      </c>
      <c r="O42" s="15">
        <v>95.503401670000002</v>
      </c>
      <c r="P42" s="15">
        <v>95.503401670000002</v>
      </c>
      <c r="Q42" s="15">
        <v>94.604082000000005</v>
      </c>
      <c r="R42" s="15">
        <v>94.086665210000007</v>
      </c>
      <c r="S42" s="15">
        <v>97.653948700000001</v>
      </c>
      <c r="T42" s="15">
        <v>96.222857399999995</v>
      </c>
      <c r="U42" s="15">
        <v>100</v>
      </c>
      <c r="V42" s="15">
        <v>96.627551249999996</v>
      </c>
      <c r="W42" s="15">
        <v>96.729746669999997</v>
      </c>
    </row>
    <row r="43" spans="1:23" x14ac:dyDescent="0.25">
      <c r="A43">
        <v>102</v>
      </c>
      <c r="B43" t="s">
        <v>365</v>
      </c>
      <c r="C43" t="s">
        <v>41</v>
      </c>
      <c r="D43" t="s">
        <v>24</v>
      </c>
      <c r="E43" t="s">
        <v>26</v>
      </c>
      <c r="F43" t="s">
        <v>27</v>
      </c>
      <c r="G43" t="s">
        <v>398</v>
      </c>
      <c r="H43" s="15">
        <v>99.325510249999994</v>
      </c>
      <c r="I43" s="15">
        <v>100</v>
      </c>
      <c r="J43" s="15">
        <v>102.24829920000001</v>
      </c>
      <c r="K43" s="15">
        <v>97.302041000000003</v>
      </c>
      <c r="L43" s="15">
        <v>100</v>
      </c>
      <c r="M43" s="15">
        <v>98.580021579999993</v>
      </c>
      <c r="N43" s="15">
        <v>100</v>
      </c>
      <c r="O43" s="15">
        <v>98.875850420000006</v>
      </c>
      <c r="P43" s="15">
        <v>97.751700830000004</v>
      </c>
      <c r="Q43" s="15">
        <v>94.604082000000005</v>
      </c>
      <c r="R43" s="15">
        <v>96.673749180000002</v>
      </c>
      <c r="S43" s="15">
        <v>99.413487169999996</v>
      </c>
      <c r="T43" s="15">
        <v>97.302041000000003</v>
      </c>
      <c r="U43" s="15">
        <v>102.24829920000001</v>
      </c>
      <c r="V43" s="15">
        <v>98.875850420000006</v>
      </c>
      <c r="W43" s="15">
        <v>99.182436670000001</v>
      </c>
    </row>
    <row r="44" spans="1:23" x14ac:dyDescent="0.25">
      <c r="A44">
        <v>103</v>
      </c>
      <c r="B44" t="s">
        <v>645</v>
      </c>
      <c r="C44" t="s">
        <v>41</v>
      </c>
      <c r="D44" t="s">
        <v>28</v>
      </c>
      <c r="E44" t="s">
        <v>26</v>
      </c>
      <c r="F44" t="s">
        <v>27</v>
      </c>
      <c r="G44" t="s">
        <v>398</v>
      </c>
      <c r="H44" s="15">
        <v>101.3489795</v>
      </c>
      <c r="I44" s="15">
        <v>98.072886429999997</v>
      </c>
      <c r="J44" s="15">
        <v>102.24829920000001</v>
      </c>
      <c r="K44" s="15">
        <v>94.604082000000005</v>
      </c>
      <c r="L44" s="15">
        <v>100</v>
      </c>
      <c r="M44" s="15">
        <v>100</v>
      </c>
      <c r="N44" s="15">
        <v>96.627551249999996</v>
      </c>
      <c r="O44" s="15">
        <v>101.1241496</v>
      </c>
      <c r="P44" s="15">
        <v>95.503401670000002</v>
      </c>
      <c r="Q44" s="15">
        <v>94.604082000000005</v>
      </c>
      <c r="R44" s="15">
        <v>96.85854089</v>
      </c>
      <c r="S44" s="15">
        <v>101.1730257</v>
      </c>
      <c r="T44" s="15">
        <v>95.143673800000002</v>
      </c>
      <c r="U44" s="15">
        <v>102.24829920000001</v>
      </c>
      <c r="V44" s="15">
        <v>96.627551249999996</v>
      </c>
      <c r="W44" s="15">
        <v>100.8175633</v>
      </c>
    </row>
    <row r="45" spans="1:23" x14ac:dyDescent="0.25">
      <c r="A45">
        <v>104</v>
      </c>
      <c r="B45" t="s">
        <v>761</v>
      </c>
      <c r="C45" t="s">
        <v>41</v>
      </c>
      <c r="D45" t="s">
        <v>23</v>
      </c>
      <c r="E45" t="s">
        <v>26</v>
      </c>
      <c r="F45" t="s">
        <v>27</v>
      </c>
      <c r="G45" t="s">
        <v>398</v>
      </c>
      <c r="H45" s="15">
        <v>100</v>
      </c>
      <c r="I45" s="15">
        <v>97.109329639999999</v>
      </c>
      <c r="J45" s="15">
        <v>97.751700830000004</v>
      </c>
      <c r="K45" s="15">
        <v>94.604082000000005</v>
      </c>
      <c r="L45" s="15">
        <v>100</v>
      </c>
      <c r="M45" s="15">
        <v>100.7099892</v>
      </c>
      <c r="N45" s="15">
        <v>106.74489749999999</v>
      </c>
      <c r="O45" s="15">
        <v>102.24829920000001</v>
      </c>
      <c r="P45" s="15">
        <v>100</v>
      </c>
      <c r="Q45" s="15">
        <v>94.604082000000005</v>
      </c>
      <c r="R45" s="15">
        <v>97.228124320000006</v>
      </c>
      <c r="S45" s="15">
        <v>100</v>
      </c>
      <c r="T45" s="15">
        <v>94.604082000000005</v>
      </c>
      <c r="U45" s="15">
        <v>97.751700830000004</v>
      </c>
      <c r="V45" s="15">
        <v>102.24829920000001</v>
      </c>
      <c r="W45" s="15">
        <v>101.6351267</v>
      </c>
    </row>
    <row r="46" spans="1:23" x14ac:dyDescent="0.25">
      <c r="A46">
        <v>105</v>
      </c>
      <c r="B46" t="s">
        <v>952</v>
      </c>
      <c r="C46" t="s">
        <v>41</v>
      </c>
      <c r="D46" t="s">
        <v>24</v>
      </c>
      <c r="E46" t="s">
        <v>26</v>
      </c>
      <c r="F46" t="s">
        <v>27</v>
      </c>
      <c r="G46" t="s">
        <v>398</v>
      </c>
      <c r="H46" s="15">
        <v>101.3489795</v>
      </c>
      <c r="I46" s="15">
        <v>100</v>
      </c>
      <c r="J46" s="15">
        <v>104.4965983</v>
      </c>
      <c r="K46" s="15">
        <v>97.302041000000003</v>
      </c>
      <c r="L46" s="15">
        <v>100</v>
      </c>
      <c r="M46" s="15">
        <v>100</v>
      </c>
      <c r="N46" s="15">
        <v>103.3724488</v>
      </c>
      <c r="O46" s="15">
        <v>101.1241496</v>
      </c>
      <c r="P46" s="15">
        <v>102.24829920000001</v>
      </c>
      <c r="Q46" s="15">
        <v>94.604082000000005</v>
      </c>
      <c r="R46" s="15">
        <v>98.706458010000006</v>
      </c>
      <c r="S46" s="15">
        <v>101.1730257</v>
      </c>
      <c r="T46" s="15">
        <v>97.302041000000003</v>
      </c>
      <c r="U46" s="15">
        <v>104.4965983</v>
      </c>
      <c r="V46" s="15">
        <v>102.24829920000001</v>
      </c>
      <c r="W46" s="15">
        <v>100.8175633</v>
      </c>
    </row>
    <row r="47" spans="1:23" x14ac:dyDescent="0.25">
      <c r="A47">
        <v>115</v>
      </c>
      <c r="B47" t="s">
        <v>205</v>
      </c>
      <c r="C47" t="s">
        <v>44</v>
      </c>
      <c r="D47" t="s">
        <v>24</v>
      </c>
      <c r="E47" t="s">
        <v>26</v>
      </c>
      <c r="F47" t="s">
        <v>27</v>
      </c>
      <c r="G47" t="s">
        <v>401</v>
      </c>
      <c r="H47" s="15">
        <v>95.953061500000004</v>
      </c>
      <c r="I47" s="15">
        <v>99.036443210000002</v>
      </c>
      <c r="J47" s="15">
        <v>100</v>
      </c>
      <c r="K47" s="15">
        <v>95.953061500000004</v>
      </c>
      <c r="L47" s="15">
        <v>100</v>
      </c>
      <c r="M47" s="15">
        <v>95.030075530000005</v>
      </c>
      <c r="N47" s="15">
        <v>96.627551249999996</v>
      </c>
      <c r="O47" s="15">
        <v>96.627551249999996</v>
      </c>
      <c r="P47" s="15">
        <v>95.503401670000002</v>
      </c>
      <c r="Q47" s="15">
        <v>106.74489749999999</v>
      </c>
      <c r="R47" s="15">
        <v>95.195415479999994</v>
      </c>
      <c r="S47" s="15">
        <v>96.480923039999993</v>
      </c>
      <c r="T47" s="15">
        <v>96.222857399999995</v>
      </c>
      <c r="U47" s="15">
        <v>100</v>
      </c>
      <c r="V47" s="15">
        <v>96.627551249999996</v>
      </c>
      <c r="W47" s="15">
        <v>96.320965000000001</v>
      </c>
    </row>
    <row r="48" spans="1:23" x14ac:dyDescent="0.25">
      <c r="A48">
        <v>116</v>
      </c>
      <c r="B48" t="s">
        <v>588</v>
      </c>
      <c r="C48" t="s">
        <v>44</v>
      </c>
      <c r="D48" t="s">
        <v>28</v>
      </c>
      <c r="E48" t="s">
        <v>26</v>
      </c>
      <c r="F48" t="s">
        <v>27</v>
      </c>
      <c r="G48" t="s">
        <v>401</v>
      </c>
      <c r="H48" s="15">
        <v>97.976530749999995</v>
      </c>
      <c r="I48" s="15">
        <v>100</v>
      </c>
      <c r="J48" s="15">
        <v>102.24829920000001</v>
      </c>
      <c r="K48" s="15">
        <v>97.302041000000003</v>
      </c>
      <c r="L48" s="15">
        <v>100</v>
      </c>
      <c r="M48" s="15">
        <v>97.160043160000001</v>
      </c>
      <c r="N48" s="15">
        <v>100</v>
      </c>
      <c r="O48" s="15">
        <v>100</v>
      </c>
      <c r="P48" s="15">
        <v>97.751700830000004</v>
      </c>
      <c r="Q48" s="15">
        <v>106.74489749999999</v>
      </c>
      <c r="R48" s="15">
        <v>97.782499450000003</v>
      </c>
      <c r="S48" s="15">
        <v>98.240461519999997</v>
      </c>
      <c r="T48" s="15">
        <v>97.302041000000003</v>
      </c>
      <c r="U48" s="15">
        <v>102.24829920000001</v>
      </c>
      <c r="V48" s="15">
        <v>98.875850420000006</v>
      </c>
      <c r="W48" s="15">
        <v>98.773655000000005</v>
      </c>
    </row>
    <row r="49" spans="1:23" x14ac:dyDescent="0.25">
      <c r="A49">
        <v>126</v>
      </c>
      <c r="B49" t="s">
        <v>205</v>
      </c>
      <c r="C49" t="s">
        <v>48</v>
      </c>
      <c r="D49" t="s">
        <v>23</v>
      </c>
      <c r="E49" t="s">
        <v>26</v>
      </c>
      <c r="F49" t="s">
        <v>49</v>
      </c>
      <c r="G49" t="s">
        <v>405</v>
      </c>
      <c r="H49" s="15">
        <v>102.697959</v>
      </c>
      <c r="I49" s="15">
        <v>98.072886429999997</v>
      </c>
      <c r="J49" s="15">
        <v>97.751700830000004</v>
      </c>
      <c r="K49" s="15">
        <v>101.3489795</v>
      </c>
      <c r="L49" s="15">
        <v>100</v>
      </c>
      <c r="M49" s="15">
        <v>101.41997840000001</v>
      </c>
      <c r="N49" s="15">
        <v>96.627551249999996</v>
      </c>
      <c r="O49" s="15">
        <v>96.627551249999996</v>
      </c>
      <c r="P49" s="15">
        <v>95.503401670000002</v>
      </c>
      <c r="Q49" s="15">
        <v>100</v>
      </c>
      <c r="R49" s="15">
        <v>98.152082879999995</v>
      </c>
      <c r="S49" s="15">
        <v>102.3460513</v>
      </c>
      <c r="T49" s="15">
        <v>97.841632799999999</v>
      </c>
      <c r="U49" s="15">
        <v>97.751700830000004</v>
      </c>
      <c r="V49" s="15">
        <v>96.627551249999996</v>
      </c>
      <c r="W49" s="15">
        <v>100</v>
      </c>
    </row>
    <row r="50" spans="1:23" x14ac:dyDescent="0.25">
      <c r="A50">
        <v>127</v>
      </c>
      <c r="B50" t="s">
        <v>207</v>
      </c>
      <c r="C50" t="s">
        <v>48</v>
      </c>
      <c r="D50" t="s">
        <v>23</v>
      </c>
      <c r="E50" t="s">
        <v>26</v>
      </c>
      <c r="F50" t="s">
        <v>49</v>
      </c>
      <c r="G50" t="s">
        <v>405</v>
      </c>
      <c r="H50" s="15">
        <v>104.7214283</v>
      </c>
      <c r="I50" s="15">
        <v>99.036443210000002</v>
      </c>
      <c r="J50" s="15">
        <v>100</v>
      </c>
      <c r="K50" s="15">
        <v>102.697959</v>
      </c>
      <c r="L50" s="15">
        <v>100</v>
      </c>
      <c r="M50" s="15">
        <v>103.5499461</v>
      </c>
      <c r="N50" s="15">
        <v>100</v>
      </c>
      <c r="O50" s="15">
        <v>100</v>
      </c>
      <c r="P50" s="15">
        <v>97.751700830000004</v>
      </c>
      <c r="Q50" s="15">
        <v>100</v>
      </c>
      <c r="R50" s="15">
        <v>100.73916680000001</v>
      </c>
      <c r="S50" s="15">
        <v>104.1055898</v>
      </c>
      <c r="T50" s="15">
        <v>98.920816400000007</v>
      </c>
      <c r="U50" s="15">
        <v>100</v>
      </c>
      <c r="V50" s="15">
        <v>98.875850420000006</v>
      </c>
      <c r="W50" s="15">
        <v>102.45269</v>
      </c>
    </row>
    <row r="51" spans="1:23" x14ac:dyDescent="0.25">
      <c r="A51">
        <v>128</v>
      </c>
      <c r="B51" t="s">
        <v>215</v>
      </c>
      <c r="C51" t="s">
        <v>48</v>
      </c>
      <c r="D51" t="s">
        <v>24</v>
      </c>
      <c r="E51" t="s">
        <v>26</v>
      </c>
      <c r="F51" t="s">
        <v>49</v>
      </c>
      <c r="G51" t="s">
        <v>405</v>
      </c>
      <c r="H51" s="15">
        <v>106.0704078</v>
      </c>
      <c r="I51" s="15">
        <v>99.036443210000002</v>
      </c>
      <c r="J51" s="15">
        <v>100</v>
      </c>
      <c r="K51" s="15">
        <v>102.697959</v>
      </c>
      <c r="L51" s="15">
        <v>100</v>
      </c>
      <c r="M51" s="15">
        <v>102.1299676</v>
      </c>
      <c r="N51" s="15">
        <v>100</v>
      </c>
      <c r="O51" s="15">
        <v>100</v>
      </c>
      <c r="P51" s="15">
        <v>97.751700830000004</v>
      </c>
      <c r="Q51" s="15">
        <v>100</v>
      </c>
      <c r="R51" s="15">
        <v>100.73916680000001</v>
      </c>
      <c r="S51" s="15">
        <v>105.27861540000001</v>
      </c>
      <c r="T51" s="15">
        <v>98.920816400000007</v>
      </c>
      <c r="U51" s="15">
        <v>100</v>
      </c>
      <c r="V51" s="15">
        <v>98.875850420000006</v>
      </c>
      <c r="W51" s="15">
        <v>101.6351267</v>
      </c>
    </row>
    <row r="52" spans="1:23" x14ac:dyDescent="0.25">
      <c r="A52">
        <v>129</v>
      </c>
      <c r="B52" t="s">
        <v>676</v>
      </c>
      <c r="C52" t="s">
        <v>48</v>
      </c>
      <c r="D52" t="s">
        <v>28</v>
      </c>
      <c r="E52" t="s">
        <v>26</v>
      </c>
      <c r="F52" t="s">
        <v>49</v>
      </c>
      <c r="G52" t="s">
        <v>405</v>
      </c>
      <c r="H52" s="15">
        <v>106.0704078</v>
      </c>
      <c r="I52" s="15">
        <v>99.036443210000002</v>
      </c>
      <c r="J52" s="15">
        <v>102.24829920000001</v>
      </c>
      <c r="K52" s="15">
        <v>102.697959</v>
      </c>
      <c r="L52" s="15">
        <v>100</v>
      </c>
      <c r="M52" s="15">
        <v>105.6799137</v>
      </c>
      <c r="N52" s="15">
        <v>103.3724488</v>
      </c>
      <c r="O52" s="15">
        <v>102.24829920000001</v>
      </c>
      <c r="P52" s="15">
        <v>100</v>
      </c>
      <c r="Q52" s="15">
        <v>100</v>
      </c>
      <c r="R52" s="15">
        <v>102.587084</v>
      </c>
      <c r="S52" s="15">
        <v>105.27861540000001</v>
      </c>
      <c r="T52" s="15">
        <v>98.920816400000007</v>
      </c>
      <c r="U52" s="15">
        <v>102.24829920000001</v>
      </c>
      <c r="V52" s="15">
        <v>101.1241496</v>
      </c>
      <c r="W52" s="15">
        <v>104.4965983</v>
      </c>
    </row>
    <row r="53" spans="1:23" x14ac:dyDescent="0.25">
      <c r="A53">
        <v>130</v>
      </c>
      <c r="B53" t="s">
        <v>751</v>
      </c>
      <c r="C53" t="s">
        <v>48</v>
      </c>
      <c r="D53" t="s">
        <v>24</v>
      </c>
      <c r="E53" t="s">
        <v>26</v>
      </c>
      <c r="F53" t="s">
        <v>49</v>
      </c>
      <c r="G53" t="s">
        <v>405</v>
      </c>
      <c r="H53" s="15">
        <v>106.74489749999999</v>
      </c>
      <c r="I53" s="15">
        <v>99.036443210000002</v>
      </c>
      <c r="J53" s="15">
        <v>102.24829920000001</v>
      </c>
      <c r="K53" s="15">
        <v>102.697959</v>
      </c>
      <c r="L53" s="15">
        <v>100</v>
      </c>
      <c r="M53" s="15">
        <v>104.2599353</v>
      </c>
      <c r="N53" s="15">
        <v>110.11734629999999</v>
      </c>
      <c r="O53" s="15">
        <v>101.1241496</v>
      </c>
      <c r="P53" s="15">
        <v>102.24829920000001</v>
      </c>
      <c r="Q53" s="15">
        <v>100</v>
      </c>
      <c r="R53" s="15">
        <v>102.7718757</v>
      </c>
      <c r="S53" s="15">
        <v>105.86512829999999</v>
      </c>
      <c r="T53" s="15">
        <v>98.920816400000007</v>
      </c>
      <c r="U53" s="15">
        <v>102.24829920000001</v>
      </c>
      <c r="V53" s="15">
        <v>104.4965983</v>
      </c>
      <c r="W53" s="15">
        <v>103.27025329999999</v>
      </c>
    </row>
    <row r="54" spans="1:23" x14ac:dyDescent="0.25">
      <c r="A54">
        <v>131</v>
      </c>
      <c r="B54" t="s">
        <v>1219</v>
      </c>
      <c r="C54" t="s">
        <v>48</v>
      </c>
      <c r="D54" t="s">
        <v>23</v>
      </c>
      <c r="E54" t="s">
        <v>26</v>
      </c>
      <c r="F54" t="s">
        <v>49</v>
      </c>
      <c r="G54" t="s">
        <v>405</v>
      </c>
      <c r="H54" s="15">
        <v>106.74489749999999</v>
      </c>
      <c r="I54" s="15">
        <v>100</v>
      </c>
      <c r="J54" s="15">
        <v>104.4965983</v>
      </c>
      <c r="K54" s="15">
        <v>104.0469385</v>
      </c>
      <c r="L54" s="15">
        <v>100</v>
      </c>
      <c r="M54" s="15">
        <v>107.09989210000001</v>
      </c>
      <c r="N54" s="15">
        <v>106.74489749999999</v>
      </c>
      <c r="O54" s="15">
        <v>104.4965983</v>
      </c>
      <c r="P54" s="15">
        <v>102.24829920000001</v>
      </c>
      <c r="Q54" s="15">
        <v>100</v>
      </c>
      <c r="R54" s="15">
        <v>104.43500109999999</v>
      </c>
      <c r="S54" s="15">
        <v>105.86512829999999</v>
      </c>
      <c r="T54" s="15">
        <v>100</v>
      </c>
      <c r="U54" s="15">
        <v>104.4965983</v>
      </c>
      <c r="V54" s="15">
        <v>103.3724488</v>
      </c>
      <c r="W54" s="15">
        <v>106.131725</v>
      </c>
    </row>
    <row r="55" spans="1:23" x14ac:dyDescent="0.25">
      <c r="A55">
        <v>151</v>
      </c>
      <c r="B55" t="s">
        <v>205</v>
      </c>
      <c r="C55" t="s">
        <v>54</v>
      </c>
      <c r="D55" t="s">
        <v>23</v>
      </c>
      <c r="E55" t="s">
        <v>26</v>
      </c>
      <c r="F55" t="s">
        <v>49</v>
      </c>
      <c r="G55" t="s">
        <v>411</v>
      </c>
      <c r="H55" s="15">
        <v>102.697959</v>
      </c>
      <c r="I55" s="15">
        <v>98.072886429999997</v>
      </c>
      <c r="J55" s="15">
        <v>97.751700830000004</v>
      </c>
      <c r="K55" s="15">
        <v>101.3489795</v>
      </c>
      <c r="L55" s="15">
        <v>100</v>
      </c>
      <c r="M55" s="15">
        <v>97.870032370000004</v>
      </c>
      <c r="N55" s="15">
        <v>96.627551249999996</v>
      </c>
      <c r="O55" s="15">
        <v>96.627551249999996</v>
      </c>
      <c r="P55" s="15">
        <v>95.503401670000002</v>
      </c>
      <c r="Q55" s="15">
        <v>100</v>
      </c>
      <c r="R55" s="15">
        <v>97.228124320000006</v>
      </c>
      <c r="S55" s="15">
        <v>102.3460513</v>
      </c>
      <c r="T55" s="15">
        <v>97.841632799999999</v>
      </c>
      <c r="U55" s="15">
        <v>97.751700830000004</v>
      </c>
      <c r="V55" s="15">
        <v>96.627551249999996</v>
      </c>
      <c r="W55" s="15">
        <v>97.956091670000006</v>
      </c>
    </row>
    <row r="56" spans="1:23" x14ac:dyDescent="0.25">
      <c r="A56">
        <v>154</v>
      </c>
      <c r="B56" t="s">
        <v>205</v>
      </c>
      <c r="C56" t="s">
        <v>611</v>
      </c>
      <c r="D56" t="s">
        <v>23</v>
      </c>
      <c r="E56" t="s">
        <v>26</v>
      </c>
      <c r="F56" t="s">
        <v>49</v>
      </c>
      <c r="G56" t="s">
        <v>618</v>
      </c>
      <c r="H56" s="15">
        <v>100</v>
      </c>
      <c r="I56" s="15">
        <v>103.8542271</v>
      </c>
      <c r="J56" s="15">
        <v>97.751700830000004</v>
      </c>
      <c r="K56" s="15">
        <v>100</v>
      </c>
      <c r="L56" s="15">
        <v>100</v>
      </c>
      <c r="M56" s="15">
        <v>96.450053949999997</v>
      </c>
      <c r="N56" s="15">
        <v>96.627551249999996</v>
      </c>
      <c r="O56" s="15">
        <v>95.503401670000002</v>
      </c>
      <c r="P56" s="15">
        <v>95.503401670000002</v>
      </c>
      <c r="Q56" s="15">
        <v>100</v>
      </c>
      <c r="R56" s="15">
        <v>96.85854089</v>
      </c>
      <c r="S56" s="15">
        <v>100</v>
      </c>
      <c r="T56" s="15">
        <v>100.5395918</v>
      </c>
      <c r="U56" s="15">
        <v>97.751700830000004</v>
      </c>
      <c r="V56" s="15">
        <v>96.627551249999996</v>
      </c>
      <c r="W56" s="15">
        <v>96.729746669999997</v>
      </c>
    </row>
    <row r="57" spans="1:23" x14ac:dyDescent="0.25">
      <c r="A57">
        <v>155</v>
      </c>
      <c r="B57" t="s">
        <v>751</v>
      </c>
      <c r="C57" t="s">
        <v>611</v>
      </c>
      <c r="D57" t="s">
        <v>24</v>
      </c>
      <c r="E57" t="s">
        <v>26</v>
      </c>
      <c r="F57" t="s">
        <v>49</v>
      </c>
      <c r="G57" t="s">
        <v>618</v>
      </c>
      <c r="H57" s="15">
        <v>102.0234693</v>
      </c>
      <c r="I57" s="15">
        <v>104.81778389999999</v>
      </c>
      <c r="J57" s="15">
        <v>100</v>
      </c>
      <c r="K57" s="15">
        <v>101.3489795</v>
      </c>
      <c r="L57" s="15">
        <v>100</v>
      </c>
      <c r="M57" s="15">
        <v>98.580021579999993</v>
      </c>
      <c r="N57" s="15">
        <v>100</v>
      </c>
      <c r="O57" s="15">
        <v>98.875850420000006</v>
      </c>
      <c r="P57" s="15">
        <v>97.751700830000004</v>
      </c>
      <c r="Q57" s="15">
        <v>100</v>
      </c>
      <c r="R57" s="15">
        <v>99.445624859999995</v>
      </c>
      <c r="S57" s="15">
        <v>101.75953850000001</v>
      </c>
      <c r="T57" s="15">
        <v>101.6187754</v>
      </c>
      <c r="U57" s="15">
        <v>100</v>
      </c>
      <c r="V57" s="15">
        <v>98.875850420000006</v>
      </c>
      <c r="W57" s="15">
        <v>99.182436670000001</v>
      </c>
    </row>
    <row r="58" spans="1:23" x14ac:dyDescent="0.25">
      <c r="A58">
        <v>175</v>
      </c>
      <c r="B58" t="s">
        <v>205</v>
      </c>
      <c r="C58" t="s">
        <v>33</v>
      </c>
      <c r="D58" t="s">
        <v>24</v>
      </c>
      <c r="E58" t="s">
        <v>26</v>
      </c>
      <c r="F58" t="s">
        <v>20</v>
      </c>
      <c r="G58" t="s">
        <v>414</v>
      </c>
      <c r="H58" s="15">
        <v>97.976530749999995</v>
      </c>
      <c r="I58" s="15">
        <v>98.072886429999997</v>
      </c>
      <c r="J58" s="15">
        <v>97.751700830000004</v>
      </c>
      <c r="K58" s="15">
        <v>93.255102500000007</v>
      </c>
      <c r="L58" s="15">
        <v>100</v>
      </c>
      <c r="M58" s="15">
        <v>94.320086320000001</v>
      </c>
      <c r="N58" s="15">
        <v>96.627551249999996</v>
      </c>
      <c r="O58" s="15">
        <v>95.503401670000002</v>
      </c>
      <c r="P58" s="15">
        <v>95.503401670000002</v>
      </c>
      <c r="Q58" s="15">
        <v>100</v>
      </c>
      <c r="R58" s="15">
        <v>93.717081780000001</v>
      </c>
      <c r="S58" s="15">
        <v>98.240461519999997</v>
      </c>
      <c r="T58" s="15">
        <v>94.604082000000005</v>
      </c>
      <c r="U58" s="15">
        <v>97.751700830000004</v>
      </c>
      <c r="V58" s="15">
        <v>96.627551249999996</v>
      </c>
      <c r="W58" s="15">
        <v>95.503401670000002</v>
      </c>
    </row>
    <row r="59" spans="1:23" x14ac:dyDescent="0.25">
      <c r="A59">
        <v>176</v>
      </c>
      <c r="B59" t="s">
        <v>594</v>
      </c>
      <c r="C59" t="s">
        <v>33</v>
      </c>
      <c r="D59" t="s">
        <v>28</v>
      </c>
      <c r="E59" t="s">
        <v>26</v>
      </c>
      <c r="F59" t="s">
        <v>20</v>
      </c>
      <c r="G59" t="s">
        <v>414</v>
      </c>
      <c r="H59" s="15">
        <v>100</v>
      </c>
      <c r="I59" s="15">
        <v>99.036443210000002</v>
      </c>
      <c r="J59" s="15">
        <v>100</v>
      </c>
      <c r="K59" s="15">
        <v>94.604082000000005</v>
      </c>
      <c r="L59" s="15">
        <v>100</v>
      </c>
      <c r="M59" s="15">
        <v>96.450053949999997</v>
      </c>
      <c r="N59" s="15">
        <v>100</v>
      </c>
      <c r="O59" s="15">
        <v>98.875850420000006</v>
      </c>
      <c r="P59" s="15">
        <v>97.751700830000004</v>
      </c>
      <c r="Q59" s="15">
        <v>100</v>
      </c>
      <c r="R59" s="15">
        <v>96.304165749999996</v>
      </c>
      <c r="S59" s="15">
        <v>100</v>
      </c>
      <c r="T59" s="15">
        <v>95.683265599999999</v>
      </c>
      <c r="U59" s="15">
        <v>100</v>
      </c>
      <c r="V59" s="15">
        <v>98.875850420000006</v>
      </c>
      <c r="W59" s="15">
        <v>97.956091670000006</v>
      </c>
    </row>
    <row r="60" spans="1:23" x14ac:dyDescent="0.25">
      <c r="A60">
        <v>177</v>
      </c>
      <c r="B60" t="s">
        <v>730</v>
      </c>
      <c r="C60" t="s">
        <v>33</v>
      </c>
      <c r="D60" t="s">
        <v>28</v>
      </c>
      <c r="E60" t="s">
        <v>26</v>
      </c>
      <c r="F60" t="s">
        <v>20</v>
      </c>
      <c r="G60" t="s">
        <v>414</v>
      </c>
      <c r="H60" s="15">
        <v>99.325510249999994</v>
      </c>
      <c r="I60" s="15">
        <v>101.9271136</v>
      </c>
      <c r="J60" s="15">
        <v>97.751700830000004</v>
      </c>
      <c r="K60" s="15">
        <v>97.302041000000003</v>
      </c>
      <c r="L60" s="15">
        <v>100</v>
      </c>
      <c r="M60" s="15">
        <v>95.030075530000005</v>
      </c>
      <c r="N60" s="15">
        <v>106.74489749999999</v>
      </c>
      <c r="O60" s="15">
        <v>96.627551249999996</v>
      </c>
      <c r="P60" s="15">
        <v>100</v>
      </c>
      <c r="Q60" s="15">
        <v>100</v>
      </c>
      <c r="R60" s="15">
        <v>96.673749180000002</v>
      </c>
      <c r="S60" s="15">
        <v>99.413487169999996</v>
      </c>
      <c r="T60" s="15">
        <v>98.381224599999996</v>
      </c>
      <c r="U60" s="15">
        <v>97.751700830000004</v>
      </c>
      <c r="V60" s="15">
        <v>102.24829920000001</v>
      </c>
      <c r="W60" s="15">
        <v>96.320965000000001</v>
      </c>
    </row>
    <row r="61" spans="1:23" x14ac:dyDescent="0.25">
      <c r="A61">
        <v>178</v>
      </c>
      <c r="B61" t="s">
        <v>910</v>
      </c>
      <c r="C61" t="s">
        <v>33</v>
      </c>
      <c r="D61" t="s">
        <v>24</v>
      </c>
      <c r="E61" t="s">
        <v>26</v>
      </c>
      <c r="F61" t="s">
        <v>20</v>
      </c>
      <c r="G61" t="s">
        <v>414</v>
      </c>
      <c r="H61" s="15">
        <v>101.3489795</v>
      </c>
      <c r="I61" s="15">
        <v>97.109329639999999</v>
      </c>
      <c r="J61" s="15">
        <v>100</v>
      </c>
      <c r="K61" s="15">
        <v>91.906122999999994</v>
      </c>
      <c r="L61" s="15">
        <v>100</v>
      </c>
      <c r="M61" s="15">
        <v>98.580021579999993</v>
      </c>
      <c r="N61" s="15">
        <v>96.627551249999996</v>
      </c>
      <c r="O61" s="15">
        <v>102.24829920000001</v>
      </c>
      <c r="P61" s="15">
        <v>97.751700830000004</v>
      </c>
      <c r="Q61" s="15">
        <v>100</v>
      </c>
      <c r="R61" s="15">
        <v>96.85854089</v>
      </c>
      <c r="S61" s="15">
        <v>101.1730257</v>
      </c>
      <c r="T61" s="15">
        <v>93.524898399999998</v>
      </c>
      <c r="U61" s="15">
        <v>100</v>
      </c>
      <c r="V61" s="15">
        <v>97.751700830000004</v>
      </c>
      <c r="W61" s="15">
        <v>100.40878170000001</v>
      </c>
    </row>
    <row r="62" spans="1:23" x14ac:dyDescent="0.25">
      <c r="A62">
        <v>189</v>
      </c>
      <c r="B62" t="s">
        <v>205</v>
      </c>
      <c r="C62" t="s">
        <v>37</v>
      </c>
      <c r="D62" t="s">
        <v>23</v>
      </c>
      <c r="E62" t="s">
        <v>26</v>
      </c>
      <c r="F62" t="s">
        <v>20</v>
      </c>
      <c r="G62" t="s">
        <v>418</v>
      </c>
      <c r="H62" s="15">
        <v>96.627551249999996</v>
      </c>
      <c r="I62" s="15">
        <v>98.072886429999997</v>
      </c>
      <c r="J62" s="15">
        <v>97.751700830000004</v>
      </c>
      <c r="K62" s="15">
        <v>94.604082000000005</v>
      </c>
      <c r="L62" s="15">
        <v>100</v>
      </c>
      <c r="M62" s="15">
        <v>94.320086320000001</v>
      </c>
      <c r="N62" s="15">
        <v>96.627551249999996</v>
      </c>
      <c r="O62" s="15">
        <v>95.503401670000002</v>
      </c>
      <c r="P62" s="15">
        <v>95.503401670000002</v>
      </c>
      <c r="Q62" s="15">
        <v>100</v>
      </c>
      <c r="R62" s="15">
        <v>93.532290070000002</v>
      </c>
      <c r="S62" s="15">
        <v>97.067435869999997</v>
      </c>
      <c r="T62" s="15">
        <v>95.143673800000002</v>
      </c>
      <c r="U62" s="15">
        <v>97.751700830000004</v>
      </c>
      <c r="V62" s="15">
        <v>96.627551249999996</v>
      </c>
      <c r="W62" s="15">
        <v>95.503401670000002</v>
      </c>
    </row>
    <row r="63" spans="1:23" x14ac:dyDescent="0.25">
      <c r="A63">
        <v>190</v>
      </c>
      <c r="B63" t="s">
        <v>581</v>
      </c>
      <c r="C63" t="s">
        <v>37</v>
      </c>
      <c r="D63" t="s">
        <v>24</v>
      </c>
      <c r="E63" t="s">
        <v>26</v>
      </c>
      <c r="F63" t="s">
        <v>20</v>
      </c>
      <c r="G63" t="s">
        <v>418</v>
      </c>
      <c r="H63" s="15">
        <v>98.651020500000001</v>
      </c>
      <c r="I63" s="15">
        <v>99.036443210000002</v>
      </c>
      <c r="J63" s="15">
        <v>100</v>
      </c>
      <c r="K63" s="15">
        <v>95.953061500000004</v>
      </c>
      <c r="L63" s="15">
        <v>100</v>
      </c>
      <c r="M63" s="15">
        <v>96.450053949999997</v>
      </c>
      <c r="N63" s="15">
        <v>100</v>
      </c>
      <c r="O63" s="15">
        <v>98.875850420000006</v>
      </c>
      <c r="P63" s="15">
        <v>97.751700830000004</v>
      </c>
      <c r="Q63" s="15">
        <v>100</v>
      </c>
      <c r="R63" s="15">
        <v>96.119374039999997</v>
      </c>
      <c r="S63" s="15">
        <v>98.82697435</v>
      </c>
      <c r="T63" s="15">
        <v>96.222857399999995</v>
      </c>
      <c r="U63" s="15">
        <v>100</v>
      </c>
      <c r="V63" s="15">
        <v>98.875850420000006</v>
      </c>
      <c r="W63" s="15">
        <v>97.956091670000006</v>
      </c>
    </row>
    <row r="64" spans="1:23" x14ac:dyDescent="0.25">
      <c r="A64">
        <v>191</v>
      </c>
      <c r="B64" t="s">
        <v>704</v>
      </c>
      <c r="C64" t="s">
        <v>37</v>
      </c>
      <c r="D64" t="s">
        <v>28</v>
      </c>
      <c r="E64" t="s">
        <v>26</v>
      </c>
      <c r="F64" t="s">
        <v>20</v>
      </c>
      <c r="G64" t="s">
        <v>418</v>
      </c>
      <c r="H64" s="15">
        <v>97.976530749999995</v>
      </c>
      <c r="I64" s="15">
        <v>101.9271136</v>
      </c>
      <c r="J64" s="15">
        <v>95.503401670000002</v>
      </c>
      <c r="K64" s="15">
        <v>97.302041000000003</v>
      </c>
      <c r="L64" s="15">
        <v>100</v>
      </c>
      <c r="M64" s="15">
        <v>97.870032370000004</v>
      </c>
      <c r="N64" s="15">
        <v>96.627551249999996</v>
      </c>
      <c r="O64" s="15">
        <v>100</v>
      </c>
      <c r="P64" s="15">
        <v>95.503401670000002</v>
      </c>
      <c r="Q64" s="15">
        <v>100</v>
      </c>
      <c r="R64" s="15">
        <v>96.488957470000003</v>
      </c>
      <c r="S64" s="15">
        <v>98.240461519999997</v>
      </c>
      <c r="T64" s="15">
        <v>98.381224599999996</v>
      </c>
      <c r="U64" s="15">
        <v>95.503401670000002</v>
      </c>
      <c r="V64" s="15">
        <v>96.627551249999996</v>
      </c>
      <c r="W64" s="15">
        <v>99.182436670000001</v>
      </c>
    </row>
    <row r="65" spans="1:23" x14ac:dyDescent="0.25">
      <c r="A65">
        <v>192</v>
      </c>
      <c r="B65" t="s">
        <v>1017</v>
      </c>
      <c r="C65" t="s">
        <v>37</v>
      </c>
      <c r="D65" t="s">
        <v>23</v>
      </c>
      <c r="E65" t="s">
        <v>26</v>
      </c>
      <c r="F65" t="s">
        <v>20</v>
      </c>
      <c r="G65" t="s">
        <v>418</v>
      </c>
      <c r="H65" s="15">
        <v>100</v>
      </c>
      <c r="I65" s="15">
        <v>99.036443210000002</v>
      </c>
      <c r="J65" s="15">
        <v>104.4965983</v>
      </c>
      <c r="K65" s="15">
        <v>95.953061500000004</v>
      </c>
      <c r="L65" s="15">
        <v>100</v>
      </c>
      <c r="M65" s="15">
        <v>98.580021579999993</v>
      </c>
      <c r="N65" s="15">
        <v>103.3724488</v>
      </c>
      <c r="O65" s="15">
        <v>101.1241496</v>
      </c>
      <c r="P65" s="15">
        <v>97.751700830000004</v>
      </c>
      <c r="Q65" s="15">
        <v>100</v>
      </c>
      <c r="R65" s="15">
        <v>97.967291160000002</v>
      </c>
      <c r="S65" s="15">
        <v>100</v>
      </c>
      <c r="T65" s="15">
        <v>96.222857399999995</v>
      </c>
      <c r="U65" s="15">
        <v>104.4965983</v>
      </c>
      <c r="V65" s="15">
        <v>100</v>
      </c>
      <c r="W65" s="15">
        <v>100</v>
      </c>
    </row>
    <row r="66" spans="1:23" x14ac:dyDescent="0.25">
      <c r="A66">
        <v>201</v>
      </c>
      <c r="B66" t="s">
        <v>205</v>
      </c>
      <c r="C66" t="s">
        <v>57</v>
      </c>
      <c r="D66" t="s">
        <v>24</v>
      </c>
      <c r="E66" t="s">
        <v>26</v>
      </c>
      <c r="F66" t="s">
        <v>56</v>
      </c>
      <c r="G66" t="s">
        <v>421</v>
      </c>
      <c r="H66" s="15">
        <v>96.627551249999996</v>
      </c>
      <c r="I66" s="15">
        <v>100</v>
      </c>
      <c r="J66" s="15">
        <v>100</v>
      </c>
      <c r="K66" s="15">
        <v>95.953061500000004</v>
      </c>
      <c r="L66" s="15">
        <v>100</v>
      </c>
      <c r="M66" s="15">
        <v>94.320086320000001</v>
      </c>
      <c r="N66" s="15">
        <v>100</v>
      </c>
      <c r="O66" s="15">
        <v>95.503401670000002</v>
      </c>
      <c r="P66" s="15">
        <v>95.503401670000002</v>
      </c>
      <c r="Q66" s="15">
        <v>100</v>
      </c>
      <c r="R66" s="15">
        <v>94.456248630000005</v>
      </c>
      <c r="S66" s="15">
        <v>97.067435869999997</v>
      </c>
      <c r="T66" s="15">
        <v>96.762449200000006</v>
      </c>
      <c r="U66" s="15">
        <v>100</v>
      </c>
      <c r="V66" s="15">
        <v>97.751700830000004</v>
      </c>
      <c r="W66" s="15">
        <v>95.503401670000002</v>
      </c>
    </row>
    <row r="67" spans="1:23" x14ac:dyDescent="0.25">
      <c r="A67">
        <v>205</v>
      </c>
      <c r="B67" t="s">
        <v>205</v>
      </c>
      <c r="C67" t="s">
        <v>61</v>
      </c>
      <c r="D67" t="s">
        <v>24</v>
      </c>
      <c r="E67" t="s">
        <v>26</v>
      </c>
      <c r="F67" t="s">
        <v>56</v>
      </c>
      <c r="G67" t="s">
        <v>425</v>
      </c>
      <c r="H67" s="15">
        <v>95.953061500000004</v>
      </c>
      <c r="I67" s="15">
        <v>99.036443210000002</v>
      </c>
      <c r="J67" s="15">
        <v>97.751700830000004</v>
      </c>
      <c r="K67" s="15">
        <v>97.302041000000003</v>
      </c>
      <c r="L67" s="15">
        <v>100</v>
      </c>
      <c r="M67" s="15">
        <v>94.320086320000001</v>
      </c>
      <c r="N67" s="15">
        <v>96.627551249999996</v>
      </c>
      <c r="O67" s="15">
        <v>95.503401670000002</v>
      </c>
      <c r="P67" s="15">
        <v>95.503401670000002</v>
      </c>
      <c r="Q67" s="15">
        <v>100</v>
      </c>
      <c r="R67" s="15">
        <v>93.90187349</v>
      </c>
      <c r="S67" s="15">
        <v>96.480923039999993</v>
      </c>
      <c r="T67" s="15">
        <v>96.762449200000006</v>
      </c>
      <c r="U67" s="15">
        <v>97.751700830000004</v>
      </c>
      <c r="V67" s="15">
        <v>96.627551249999996</v>
      </c>
      <c r="W67" s="15">
        <v>95.503401670000002</v>
      </c>
    </row>
    <row r="68" spans="1:23" x14ac:dyDescent="0.25">
      <c r="A68">
        <v>210</v>
      </c>
      <c r="B68" t="s">
        <v>205</v>
      </c>
      <c r="C68" t="s">
        <v>65</v>
      </c>
      <c r="D68" t="s">
        <v>28</v>
      </c>
      <c r="E68" t="s">
        <v>26</v>
      </c>
      <c r="F68" t="s">
        <v>64</v>
      </c>
      <c r="G68" t="s">
        <v>428</v>
      </c>
      <c r="H68" s="15">
        <v>96.627551249999996</v>
      </c>
      <c r="I68" s="15">
        <v>99.036443210000002</v>
      </c>
      <c r="J68" s="15">
        <v>97.751700830000004</v>
      </c>
      <c r="K68" s="15">
        <v>95.953061500000004</v>
      </c>
      <c r="L68" s="15">
        <v>100</v>
      </c>
      <c r="M68" s="15">
        <v>94.320086320000001</v>
      </c>
      <c r="N68" s="15">
        <v>96.627551249999996</v>
      </c>
      <c r="O68" s="15">
        <v>95.503401670000002</v>
      </c>
      <c r="P68" s="15">
        <v>95.503401670000002</v>
      </c>
      <c r="Q68" s="15">
        <v>100</v>
      </c>
      <c r="R68" s="15">
        <v>93.90187349</v>
      </c>
      <c r="S68" s="15">
        <v>97.067435869999997</v>
      </c>
      <c r="T68" s="15">
        <v>96.222857399999995</v>
      </c>
      <c r="U68" s="15">
        <v>97.751700830000004</v>
      </c>
      <c r="V68" s="15">
        <v>96.627551249999996</v>
      </c>
      <c r="W68" s="15">
        <v>95.503401670000002</v>
      </c>
    </row>
    <row r="69" spans="1:23" x14ac:dyDescent="0.25">
      <c r="A69">
        <v>213</v>
      </c>
      <c r="B69" t="s">
        <v>205</v>
      </c>
      <c r="C69" t="s">
        <v>68</v>
      </c>
      <c r="D69" t="s">
        <v>28</v>
      </c>
      <c r="E69" t="s">
        <v>26</v>
      </c>
      <c r="F69" t="s">
        <v>64</v>
      </c>
      <c r="G69" t="s">
        <v>431</v>
      </c>
      <c r="H69" s="15">
        <v>97.976530749999995</v>
      </c>
      <c r="I69" s="15">
        <v>102.8906704</v>
      </c>
      <c r="J69" s="15">
        <v>97.751700830000004</v>
      </c>
      <c r="K69" s="15">
        <v>98.651020500000001</v>
      </c>
      <c r="L69" s="15">
        <v>100</v>
      </c>
      <c r="M69" s="15">
        <v>94.320086320000001</v>
      </c>
      <c r="N69" s="15">
        <v>96.627551249999996</v>
      </c>
      <c r="O69" s="15">
        <v>95.503401670000002</v>
      </c>
      <c r="P69" s="15">
        <v>95.503401670000002</v>
      </c>
      <c r="Q69" s="15">
        <v>100</v>
      </c>
      <c r="R69" s="15">
        <v>95.380207189999993</v>
      </c>
      <c r="S69" s="15">
        <v>98.240461519999997</v>
      </c>
      <c r="T69" s="15">
        <v>99.460408200000003</v>
      </c>
      <c r="U69" s="15">
        <v>97.751700830000004</v>
      </c>
      <c r="V69" s="15">
        <v>96.627551249999996</v>
      </c>
      <c r="W69" s="15">
        <v>95.503401670000002</v>
      </c>
    </row>
    <row r="70" spans="1:23" x14ac:dyDescent="0.25">
      <c r="A70">
        <v>214</v>
      </c>
      <c r="B70" t="s">
        <v>952</v>
      </c>
      <c r="C70" t="s">
        <v>68</v>
      </c>
      <c r="D70" t="s">
        <v>23</v>
      </c>
      <c r="E70" t="s">
        <v>26</v>
      </c>
      <c r="F70" t="s">
        <v>64</v>
      </c>
      <c r="G70" t="s">
        <v>431</v>
      </c>
      <c r="H70" s="15">
        <v>100</v>
      </c>
      <c r="I70" s="15">
        <v>103.8542271</v>
      </c>
      <c r="J70" s="15">
        <v>100</v>
      </c>
      <c r="K70" s="15">
        <v>100</v>
      </c>
      <c r="L70" s="15">
        <v>100</v>
      </c>
      <c r="M70" s="15">
        <v>96.450053949999997</v>
      </c>
      <c r="N70" s="15">
        <v>100</v>
      </c>
      <c r="O70" s="15">
        <v>98.875850420000006</v>
      </c>
      <c r="P70" s="15">
        <v>97.751700830000004</v>
      </c>
      <c r="Q70" s="15">
        <v>100</v>
      </c>
      <c r="R70" s="15">
        <v>97.967291160000002</v>
      </c>
      <c r="S70" s="15">
        <v>100</v>
      </c>
      <c r="T70" s="15">
        <v>100.5395918</v>
      </c>
      <c r="U70" s="15">
        <v>100</v>
      </c>
      <c r="V70" s="15">
        <v>98.875850420000006</v>
      </c>
      <c r="W70" s="15">
        <v>97.956091670000006</v>
      </c>
    </row>
    <row r="71" spans="1:23" x14ac:dyDescent="0.25">
      <c r="A71">
        <v>222</v>
      </c>
      <c r="B71" t="s">
        <v>205</v>
      </c>
      <c r="C71" t="s">
        <v>440</v>
      </c>
      <c r="D71" t="s">
        <v>23</v>
      </c>
      <c r="E71" t="s">
        <v>26</v>
      </c>
      <c r="F71" t="s">
        <v>152</v>
      </c>
      <c r="G71" t="s">
        <v>441</v>
      </c>
      <c r="H71" s="15">
        <v>96.627551249999996</v>
      </c>
      <c r="I71" s="15">
        <v>100.96355680000001</v>
      </c>
      <c r="J71" s="15">
        <v>97.751700830000004</v>
      </c>
      <c r="K71" s="15">
        <v>98.651020500000001</v>
      </c>
      <c r="L71" s="15">
        <v>100</v>
      </c>
      <c r="M71" s="15">
        <v>94.320086320000001</v>
      </c>
      <c r="N71" s="15">
        <v>96.627551249999996</v>
      </c>
      <c r="O71" s="15">
        <v>96.627551249999996</v>
      </c>
      <c r="P71" s="15">
        <v>97.751700830000004</v>
      </c>
      <c r="Q71" s="15">
        <v>100</v>
      </c>
      <c r="R71" s="15">
        <v>95.010623769999995</v>
      </c>
      <c r="S71" s="15">
        <v>97.067435869999997</v>
      </c>
      <c r="T71" s="15">
        <v>98.381224599999996</v>
      </c>
      <c r="U71" s="15">
        <v>97.751700830000004</v>
      </c>
      <c r="V71" s="15">
        <v>97.751700830000004</v>
      </c>
      <c r="W71" s="15">
        <v>95.912183330000005</v>
      </c>
    </row>
    <row r="72" spans="1:23" x14ac:dyDescent="0.25">
      <c r="A72">
        <v>224</v>
      </c>
      <c r="B72" t="s">
        <v>205</v>
      </c>
      <c r="C72" t="s">
        <v>444</v>
      </c>
      <c r="D72" t="s">
        <v>23</v>
      </c>
      <c r="E72" t="s">
        <v>26</v>
      </c>
      <c r="F72" t="s">
        <v>152</v>
      </c>
      <c r="G72" t="s">
        <v>445</v>
      </c>
      <c r="H72" s="15">
        <v>95.953061500000004</v>
      </c>
      <c r="I72" s="15">
        <v>100</v>
      </c>
      <c r="J72" s="15">
        <v>97.751700830000004</v>
      </c>
      <c r="K72" s="15">
        <v>98.651020500000001</v>
      </c>
      <c r="L72" s="15">
        <v>100</v>
      </c>
      <c r="M72" s="15">
        <v>94.320086320000001</v>
      </c>
      <c r="N72" s="15">
        <v>96.627551249999996</v>
      </c>
      <c r="O72" s="15">
        <v>97.751700830000004</v>
      </c>
      <c r="P72" s="15">
        <v>97.751700830000004</v>
      </c>
      <c r="Q72" s="15">
        <v>100</v>
      </c>
      <c r="R72" s="15">
        <v>94.825832050000002</v>
      </c>
      <c r="S72" s="15">
        <v>96.480923039999993</v>
      </c>
      <c r="T72" s="15">
        <v>97.841632799999999</v>
      </c>
      <c r="U72" s="15">
        <v>97.751700830000004</v>
      </c>
      <c r="V72" s="15">
        <v>97.751700830000004</v>
      </c>
      <c r="W72" s="15">
        <v>96.320965000000001</v>
      </c>
    </row>
    <row r="73" spans="1:23" x14ac:dyDescent="0.25">
      <c r="A73">
        <v>233</v>
      </c>
      <c r="B73" t="s">
        <v>205</v>
      </c>
      <c r="C73" t="s">
        <v>450</v>
      </c>
      <c r="D73" t="s">
        <v>24</v>
      </c>
      <c r="E73" t="s">
        <v>26</v>
      </c>
      <c r="F73" t="s">
        <v>159</v>
      </c>
      <c r="G73" t="s">
        <v>451</v>
      </c>
      <c r="H73" s="15">
        <v>97.302041000000003</v>
      </c>
      <c r="I73" s="15">
        <v>100</v>
      </c>
      <c r="J73" s="15">
        <v>97.751700830000004</v>
      </c>
      <c r="K73" s="15">
        <v>98.651020500000001</v>
      </c>
      <c r="L73" s="15">
        <v>100</v>
      </c>
      <c r="M73" s="15">
        <v>95.030075530000005</v>
      </c>
      <c r="N73" s="15">
        <v>96.627551249999996</v>
      </c>
      <c r="O73" s="15">
        <v>97.751700830000004</v>
      </c>
      <c r="P73" s="15">
        <v>100</v>
      </c>
      <c r="Q73" s="15">
        <v>113.489795</v>
      </c>
      <c r="R73" s="15">
        <v>97.412916030000005</v>
      </c>
      <c r="S73" s="15">
        <v>97.653948700000001</v>
      </c>
      <c r="T73" s="15">
        <v>97.841632799999999</v>
      </c>
      <c r="U73" s="15">
        <v>97.751700830000004</v>
      </c>
      <c r="V73" s="15">
        <v>98.875850420000006</v>
      </c>
      <c r="W73" s="15">
        <v>96.729746669999997</v>
      </c>
    </row>
    <row r="74" spans="1:23" x14ac:dyDescent="0.25">
      <c r="A74">
        <v>234</v>
      </c>
      <c r="B74" t="s">
        <v>943</v>
      </c>
      <c r="C74" t="s">
        <v>450</v>
      </c>
      <c r="D74" t="s">
        <v>28</v>
      </c>
      <c r="E74" t="s">
        <v>26</v>
      </c>
      <c r="F74" t="s">
        <v>159</v>
      </c>
      <c r="G74" t="s">
        <v>451</v>
      </c>
      <c r="H74" s="15">
        <v>99.325510249999994</v>
      </c>
      <c r="I74" s="15">
        <v>100.96355680000001</v>
      </c>
      <c r="J74" s="15">
        <v>100</v>
      </c>
      <c r="K74" s="15">
        <v>100</v>
      </c>
      <c r="L74" s="15">
        <v>100</v>
      </c>
      <c r="M74" s="15">
        <v>97.160043160000001</v>
      </c>
      <c r="N74" s="15">
        <v>100</v>
      </c>
      <c r="O74" s="15">
        <v>101.1241496</v>
      </c>
      <c r="P74" s="15">
        <v>102.24829920000001</v>
      </c>
      <c r="Q74" s="15">
        <v>113.489795</v>
      </c>
      <c r="R74" s="15">
        <v>100</v>
      </c>
      <c r="S74" s="15">
        <v>99.413487169999996</v>
      </c>
      <c r="T74" s="15">
        <v>98.920816400000007</v>
      </c>
      <c r="U74" s="15">
        <v>100</v>
      </c>
      <c r="V74" s="15">
        <v>101.1241496</v>
      </c>
      <c r="W74" s="15">
        <v>99.182436670000001</v>
      </c>
    </row>
    <row r="75" spans="1:23" x14ac:dyDescent="0.25">
      <c r="A75">
        <v>238</v>
      </c>
      <c r="B75" t="s">
        <v>205</v>
      </c>
      <c r="C75" t="s">
        <v>456</v>
      </c>
      <c r="D75" t="s">
        <v>24</v>
      </c>
      <c r="E75" t="s">
        <v>26</v>
      </c>
      <c r="F75" t="s">
        <v>159</v>
      </c>
      <c r="G75" t="s">
        <v>457</v>
      </c>
      <c r="H75" s="15">
        <v>96.627551249999996</v>
      </c>
      <c r="I75" s="15">
        <v>100</v>
      </c>
      <c r="J75" s="15">
        <v>100</v>
      </c>
      <c r="K75" s="15">
        <v>94.604082000000005</v>
      </c>
      <c r="L75" s="15">
        <v>100</v>
      </c>
      <c r="M75" s="15">
        <v>95.030075530000005</v>
      </c>
      <c r="N75" s="15">
        <v>96.627551249999996</v>
      </c>
      <c r="O75" s="15">
        <v>96.627551249999996</v>
      </c>
      <c r="P75" s="15">
        <v>100</v>
      </c>
      <c r="Q75" s="15">
        <v>113.489795</v>
      </c>
      <c r="R75" s="15">
        <v>96.673749180000002</v>
      </c>
      <c r="S75" s="15">
        <v>97.067435869999997</v>
      </c>
      <c r="T75" s="15">
        <v>96.222857399999995</v>
      </c>
      <c r="U75" s="15">
        <v>100</v>
      </c>
      <c r="V75" s="15">
        <v>98.875850420000006</v>
      </c>
      <c r="W75" s="15">
        <v>96.320965000000001</v>
      </c>
    </row>
    <row r="76" spans="1:23" x14ac:dyDescent="0.25">
      <c r="A76">
        <v>245</v>
      </c>
      <c r="B76" t="s">
        <v>205</v>
      </c>
      <c r="C76" t="s">
        <v>468</v>
      </c>
      <c r="D76" t="s">
        <v>28</v>
      </c>
      <c r="E76" t="s">
        <v>26</v>
      </c>
      <c r="F76" t="s">
        <v>156</v>
      </c>
      <c r="G76" t="s">
        <v>469</v>
      </c>
      <c r="H76" s="15">
        <v>95.278571749999998</v>
      </c>
      <c r="I76" s="15">
        <v>99.036443210000002</v>
      </c>
      <c r="J76" s="15">
        <v>100</v>
      </c>
      <c r="K76" s="15">
        <v>94.604082000000005</v>
      </c>
      <c r="L76" s="15">
        <v>100</v>
      </c>
      <c r="M76" s="15">
        <v>95.030075530000005</v>
      </c>
      <c r="N76" s="15">
        <v>96.627551249999996</v>
      </c>
      <c r="O76" s="15">
        <v>96.627551249999996</v>
      </c>
      <c r="P76" s="15">
        <v>100</v>
      </c>
      <c r="Q76" s="15">
        <v>100</v>
      </c>
      <c r="R76" s="15">
        <v>94.271456920000006</v>
      </c>
      <c r="S76" s="15">
        <v>95.894410219999997</v>
      </c>
      <c r="T76" s="15">
        <v>95.683265599999999</v>
      </c>
      <c r="U76" s="15">
        <v>100</v>
      </c>
      <c r="V76" s="15">
        <v>98.875850420000006</v>
      </c>
      <c r="W76" s="15">
        <v>96.320965000000001</v>
      </c>
    </row>
    <row r="77" spans="1:23" x14ac:dyDescent="0.25">
      <c r="A77">
        <v>247</v>
      </c>
      <c r="B77" t="s">
        <v>205</v>
      </c>
      <c r="C77" t="s">
        <v>472</v>
      </c>
      <c r="D77" t="s">
        <v>28</v>
      </c>
      <c r="E77" t="s">
        <v>26</v>
      </c>
      <c r="F77" t="s">
        <v>156</v>
      </c>
      <c r="G77" t="s">
        <v>473</v>
      </c>
      <c r="H77" s="15">
        <v>95.278571749999998</v>
      </c>
      <c r="I77" s="15">
        <v>100</v>
      </c>
      <c r="J77" s="15">
        <v>100</v>
      </c>
      <c r="K77" s="15">
        <v>95.953061500000004</v>
      </c>
      <c r="L77" s="15">
        <v>100</v>
      </c>
      <c r="M77" s="15">
        <v>95.030075530000005</v>
      </c>
      <c r="N77" s="15">
        <v>103.3724488</v>
      </c>
      <c r="O77" s="15">
        <v>96.627551249999996</v>
      </c>
      <c r="P77" s="15">
        <v>100</v>
      </c>
      <c r="Q77" s="15">
        <v>100</v>
      </c>
      <c r="R77" s="15">
        <v>95.010623769999995</v>
      </c>
      <c r="S77" s="15">
        <v>95.894410219999997</v>
      </c>
      <c r="T77" s="15">
        <v>96.762449200000006</v>
      </c>
      <c r="U77" s="15">
        <v>100</v>
      </c>
      <c r="V77" s="15">
        <v>101.1241496</v>
      </c>
      <c r="W77" s="15">
        <v>96.320965000000001</v>
      </c>
    </row>
    <row r="78" spans="1:23" x14ac:dyDescent="0.25">
      <c r="A78">
        <v>248</v>
      </c>
      <c r="B78" t="s">
        <v>901</v>
      </c>
      <c r="C78" t="s">
        <v>472</v>
      </c>
      <c r="D78" t="s">
        <v>23</v>
      </c>
      <c r="E78" t="s">
        <v>26</v>
      </c>
      <c r="F78" t="s">
        <v>156</v>
      </c>
      <c r="G78" t="s">
        <v>473</v>
      </c>
      <c r="H78" s="15">
        <v>97.302041000000003</v>
      </c>
      <c r="I78" s="15">
        <v>100.96355680000001</v>
      </c>
      <c r="J78" s="15">
        <v>102.24829920000001</v>
      </c>
      <c r="K78" s="15">
        <v>97.302041000000003</v>
      </c>
      <c r="L78" s="15">
        <v>100</v>
      </c>
      <c r="M78" s="15">
        <v>97.160043160000001</v>
      </c>
      <c r="N78" s="15">
        <v>106.74489749999999</v>
      </c>
      <c r="O78" s="15">
        <v>100</v>
      </c>
      <c r="P78" s="15">
        <v>102.24829920000001</v>
      </c>
      <c r="Q78" s="15">
        <v>100</v>
      </c>
      <c r="R78" s="15">
        <v>97.597707740000004</v>
      </c>
      <c r="S78" s="15">
        <v>97.653948700000001</v>
      </c>
      <c r="T78" s="15">
        <v>97.841632799999999</v>
      </c>
      <c r="U78" s="15">
        <v>102.24829920000001</v>
      </c>
      <c r="V78" s="15">
        <v>103.3724488</v>
      </c>
      <c r="W78" s="15">
        <v>98.773655000000005</v>
      </c>
    </row>
    <row r="79" spans="1:23" x14ac:dyDescent="0.25">
      <c r="A79">
        <v>260</v>
      </c>
      <c r="B79" t="s">
        <v>205</v>
      </c>
      <c r="C79" t="s">
        <v>478</v>
      </c>
      <c r="D79" t="s">
        <v>23</v>
      </c>
      <c r="E79" t="s">
        <v>26</v>
      </c>
      <c r="F79" t="s">
        <v>157</v>
      </c>
      <c r="G79" t="s">
        <v>479</v>
      </c>
      <c r="H79" s="15">
        <v>101.3489795</v>
      </c>
      <c r="I79" s="15">
        <v>104.81778389999999</v>
      </c>
      <c r="J79" s="15">
        <v>100</v>
      </c>
      <c r="K79" s="15">
        <v>100</v>
      </c>
      <c r="L79" s="15">
        <v>100</v>
      </c>
      <c r="M79" s="15">
        <v>97.870032370000004</v>
      </c>
      <c r="N79" s="15">
        <v>96.627551249999996</v>
      </c>
      <c r="O79" s="15">
        <v>97.751700830000004</v>
      </c>
      <c r="P79" s="15">
        <v>100</v>
      </c>
      <c r="Q79" s="15">
        <v>95.953061500000004</v>
      </c>
      <c r="R79" s="15">
        <v>98.152082879999995</v>
      </c>
      <c r="S79" s="15">
        <v>101.1730257</v>
      </c>
      <c r="T79" s="15">
        <v>101.07918359999999</v>
      </c>
      <c r="U79" s="15">
        <v>100</v>
      </c>
      <c r="V79" s="15">
        <v>98.875850420000006</v>
      </c>
      <c r="W79" s="15">
        <v>98.364873329999995</v>
      </c>
    </row>
    <row r="80" spans="1:23" x14ac:dyDescent="0.25">
      <c r="A80">
        <v>261</v>
      </c>
      <c r="B80" t="s">
        <v>210</v>
      </c>
      <c r="C80" t="s">
        <v>478</v>
      </c>
      <c r="D80" t="s">
        <v>24</v>
      </c>
      <c r="E80" t="s">
        <v>26</v>
      </c>
      <c r="F80" t="s">
        <v>157</v>
      </c>
      <c r="G80" t="s">
        <v>479</v>
      </c>
      <c r="H80" s="15">
        <v>103.3724488</v>
      </c>
      <c r="I80" s="15">
        <v>105.7813407</v>
      </c>
      <c r="J80" s="15">
        <v>102.24829920000001</v>
      </c>
      <c r="K80" s="15">
        <v>101.3489795</v>
      </c>
      <c r="L80" s="15">
        <v>100</v>
      </c>
      <c r="M80" s="15">
        <v>100</v>
      </c>
      <c r="N80" s="15">
        <v>100</v>
      </c>
      <c r="O80" s="15">
        <v>101.1241496</v>
      </c>
      <c r="P80" s="15">
        <v>102.24829920000001</v>
      </c>
      <c r="Q80" s="15">
        <v>95.953061500000004</v>
      </c>
      <c r="R80" s="15">
        <v>100.73916680000001</v>
      </c>
      <c r="S80" s="15">
        <v>102.93256409999999</v>
      </c>
      <c r="T80" s="15">
        <v>102.1583672</v>
      </c>
      <c r="U80" s="15">
        <v>102.24829920000001</v>
      </c>
      <c r="V80" s="15">
        <v>101.1241496</v>
      </c>
      <c r="W80" s="15">
        <v>100.8175633</v>
      </c>
    </row>
    <row r="81" spans="1:23" x14ac:dyDescent="0.25">
      <c r="A81">
        <v>262</v>
      </c>
      <c r="B81" t="s">
        <v>579</v>
      </c>
      <c r="C81" t="s">
        <v>478</v>
      </c>
      <c r="D81" t="s">
        <v>28</v>
      </c>
      <c r="E81" t="s">
        <v>26</v>
      </c>
      <c r="F81" t="s">
        <v>157</v>
      </c>
      <c r="G81" t="s">
        <v>479</v>
      </c>
      <c r="H81" s="15">
        <v>104.0469385</v>
      </c>
      <c r="I81" s="15">
        <v>103.8542271</v>
      </c>
      <c r="J81" s="15">
        <v>102.24829920000001</v>
      </c>
      <c r="K81" s="15">
        <v>98.651020500000001</v>
      </c>
      <c r="L81" s="15">
        <v>100</v>
      </c>
      <c r="M81" s="15">
        <v>101.41997840000001</v>
      </c>
      <c r="N81" s="15">
        <v>96.627551249999996</v>
      </c>
      <c r="O81" s="15">
        <v>103.3724488</v>
      </c>
      <c r="P81" s="15">
        <v>102.24829920000001</v>
      </c>
      <c r="Q81" s="15">
        <v>95.953061500000004</v>
      </c>
      <c r="R81" s="15">
        <v>100.73916680000001</v>
      </c>
      <c r="S81" s="15">
        <v>103.519077</v>
      </c>
      <c r="T81" s="15">
        <v>100</v>
      </c>
      <c r="U81" s="15">
        <v>102.24829920000001</v>
      </c>
      <c r="V81" s="15">
        <v>100</v>
      </c>
      <c r="W81" s="15">
        <v>102.45269</v>
      </c>
    </row>
    <row r="82" spans="1:23" x14ac:dyDescent="0.25">
      <c r="A82">
        <v>263</v>
      </c>
      <c r="B82" t="s">
        <v>207</v>
      </c>
      <c r="C82" t="s">
        <v>478</v>
      </c>
      <c r="D82" t="s">
        <v>23</v>
      </c>
      <c r="E82" t="s">
        <v>26</v>
      </c>
      <c r="F82" t="s">
        <v>157</v>
      </c>
      <c r="G82" t="s">
        <v>479</v>
      </c>
      <c r="H82" s="15">
        <v>105.39591799999999</v>
      </c>
      <c r="I82" s="15">
        <v>103.8542271</v>
      </c>
      <c r="J82" s="15">
        <v>106.74489749999999</v>
      </c>
      <c r="K82" s="15">
        <v>101.3489795</v>
      </c>
      <c r="L82" s="15">
        <v>100</v>
      </c>
      <c r="M82" s="15">
        <v>100</v>
      </c>
      <c r="N82" s="15">
        <v>93.255102500000007</v>
      </c>
      <c r="O82" s="15">
        <v>103.3724488</v>
      </c>
      <c r="P82" s="15">
        <v>97.751700830000004</v>
      </c>
      <c r="Q82" s="15">
        <v>95.953061500000004</v>
      </c>
      <c r="R82" s="15">
        <v>100.92395860000001</v>
      </c>
      <c r="S82" s="15">
        <v>104.6921026</v>
      </c>
      <c r="T82" s="15">
        <v>101.07918359999999</v>
      </c>
      <c r="U82" s="15">
        <v>106.74489749999999</v>
      </c>
      <c r="V82" s="15">
        <v>96.627551249999996</v>
      </c>
      <c r="W82" s="15">
        <v>101.6351267</v>
      </c>
    </row>
    <row r="83" spans="1:23" x14ac:dyDescent="0.25">
      <c r="A83">
        <v>264</v>
      </c>
      <c r="B83" t="s">
        <v>731</v>
      </c>
      <c r="C83" t="s">
        <v>478</v>
      </c>
      <c r="D83" t="s">
        <v>24</v>
      </c>
      <c r="E83" t="s">
        <v>26</v>
      </c>
      <c r="F83" t="s">
        <v>157</v>
      </c>
      <c r="G83" t="s">
        <v>479</v>
      </c>
      <c r="H83" s="15">
        <v>104.7214283</v>
      </c>
      <c r="I83" s="15">
        <v>105.7813407</v>
      </c>
      <c r="J83" s="15">
        <v>104.4965983</v>
      </c>
      <c r="K83" s="15">
        <v>101.3489795</v>
      </c>
      <c r="L83" s="15">
        <v>100</v>
      </c>
      <c r="M83" s="15">
        <v>102.1299676</v>
      </c>
      <c r="N83" s="15">
        <v>103.3724488</v>
      </c>
      <c r="O83" s="15">
        <v>103.3724488</v>
      </c>
      <c r="P83" s="15">
        <v>104.4965983</v>
      </c>
      <c r="Q83" s="15">
        <v>95.953061500000004</v>
      </c>
      <c r="R83" s="15">
        <v>102.587084</v>
      </c>
      <c r="S83" s="15">
        <v>104.1055898</v>
      </c>
      <c r="T83" s="15">
        <v>102.1583672</v>
      </c>
      <c r="U83" s="15">
        <v>104.4965983</v>
      </c>
      <c r="V83" s="15">
        <v>103.3724488</v>
      </c>
      <c r="W83" s="15">
        <v>102.8614717</v>
      </c>
    </row>
    <row r="84" spans="1:23" x14ac:dyDescent="0.25">
      <c r="A84">
        <v>265</v>
      </c>
      <c r="B84" t="s">
        <v>892</v>
      </c>
      <c r="C84" t="s">
        <v>478</v>
      </c>
      <c r="D84" t="s">
        <v>28</v>
      </c>
      <c r="E84" t="s">
        <v>26</v>
      </c>
      <c r="F84" t="s">
        <v>157</v>
      </c>
      <c r="G84" t="s">
        <v>479</v>
      </c>
      <c r="H84" s="15">
        <v>104.7214283</v>
      </c>
      <c r="I84" s="15">
        <v>105.7813407</v>
      </c>
      <c r="J84" s="15">
        <v>102.24829920000001</v>
      </c>
      <c r="K84" s="15">
        <v>102.697959</v>
      </c>
      <c r="L84" s="15">
        <v>100</v>
      </c>
      <c r="M84" s="15">
        <v>102.1299676</v>
      </c>
      <c r="N84" s="15">
        <v>103.3724488</v>
      </c>
      <c r="O84" s="15">
        <v>104.4965983</v>
      </c>
      <c r="P84" s="15">
        <v>104.4965983</v>
      </c>
      <c r="Q84" s="15">
        <v>95.953061500000004</v>
      </c>
      <c r="R84" s="15">
        <v>102.7718757</v>
      </c>
      <c r="S84" s="15">
        <v>104.1055898</v>
      </c>
      <c r="T84" s="15">
        <v>102.697959</v>
      </c>
      <c r="U84" s="15">
        <v>102.24829920000001</v>
      </c>
      <c r="V84" s="15">
        <v>103.3724488</v>
      </c>
      <c r="W84" s="15">
        <v>103.27025329999999</v>
      </c>
    </row>
    <row r="85" spans="1:23" x14ac:dyDescent="0.25">
      <c r="A85">
        <v>266</v>
      </c>
      <c r="B85" t="s">
        <v>1219</v>
      </c>
      <c r="C85" t="s">
        <v>478</v>
      </c>
      <c r="D85" t="s">
        <v>23</v>
      </c>
      <c r="E85" t="s">
        <v>26</v>
      </c>
      <c r="F85" t="s">
        <v>157</v>
      </c>
      <c r="G85" t="s">
        <v>479</v>
      </c>
      <c r="H85" s="15">
        <v>106.0704078</v>
      </c>
      <c r="I85" s="15">
        <v>106.74489749999999</v>
      </c>
      <c r="J85" s="15">
        <v>106.74489749999999</v>
      </c>
      <c r="K85" s="15">
        <v>102.697959</v>
      </c>
      <c r="L85" s="15">
        <v>100</v>
      </c>
      <c r="M85" s="15">
        <v>102.8399568</v>
      </c>
      <c r="N85" s="15">
        <v>106.74489749999999</v>
      </c>
      <c r="O85" s="15">
        <v>105.6207479</v>
      </c>
      <c r="P85" s="15">
        <v>106.74489749999999</v>
      </c>
      <c r="Q85" s="15">
        <v>95.953061500000004</v>
      </c>
      <c r="R85" s="15">
        <v>104.43500109999999</v>
      </c>
      <c r="S85" s="15">
        <v>105.27861540000001</v>
      </c>
      <c r="T85" s="15">
        <v>103.23755079999999</v>
      </c>
      <c r="U85" s="15">
        <v>106.74489749999999</v>
      </c>
      <c r="V85" s="15">
        <v>105.6207479</v>
      </c>
      <c r="W85" s="15">
        <v>104.0878167</v>
      </c>
    </row>
    <row r="86" spans="1:23" x14ac:dyDescent="0.25">
      <c r="A86">
        <v>267</v>
      </c>
      <c r="B86" t="s">
        <v>1673</v>
      </c>
      <c r="C86" t="s">
        <v>478</v>
      </c>
      <c r="D86" t="s">
        <v>24</v>
      </c>
      <c r="E86" t="s">
        <v>26</v>
      </c>
      <c r="F86" t="s">
        <v>157</v>
      </c>
      <c r="G86" t="s">
        <v>479</v>
      </c>
      <c r="H86" s="15">
        <v>105.39591799999999</v>
      </c>
      <c r="I86" s="15">
        <v>106.74489749999999</v>
      </c>
      <c r="J86" s="15">
        <v>104.4965983</v>
      </c>
      <c r="K86" s="15">
        <v>104.0469385</v>
      </c>
      <c r="L86" s="15">
        <v>100</v>
      </c>
      <c r="M86" s="15">
        <v>103.5499461</v>
      </c>
      <c r="N86" s="15">
        <v>106.74489749999999</v>
      </c>
      <c r="O86" s="15">
        <v>106.74489749999999</v>
      </c>
      <c r="P86" s="15">
        <v>106.74489749999999</v>
      </c>
      <c r="Q86" s="15">
        <v>95.953061500000004</v>
      </c>
      <c r="R86" s="15">
        <v>104.6197928</v>
      </c>
      <c r="S86" s="15">
        <v>104.6921026</v>
      </c>
      <c r="T86" s="15">
        <v>103.7771426</v>
      </c>
      <c r="U86" s="15">
        <v>104.4965983</v>
      </c>
      <c r="V86" s="15">
        <v>105.6207479</v>
      </c>
      <c r="W86" s="15">
        <v>104.90537999999999</v>
      </c>
    </row>
    <row r="87" spans="1:23" x14ac:dyDescent="0.25">
      <c r="A87">
        <v>283</v>
      </c>
      <c r="B87" t="s">
        <v>205</v>
      </c>
      <c r="C87" t="s">
        <v>485</v>
      </c>
      <c r="D87" t="s">
        <v>23</v>
      </c>
      <c r="E87" t="s">
        <v>26</v>
      </c>
      <c r="F87" t="s">
        <v>157</v>
      </c>
      <c r="G87" t="s">
        <v>486</v>
      </c>
      <c r="H87" s="15">
        <v>101.3489795</v>
      </c>
      <c r="I87" s="15">
        <v>104.81778389999999</v>
      </c>
      <c r="J87" s="15">
        <v>100</v>
      </c>
      <c r="K87" s="15">
        <v>100</v>
      </c>
      <c r="L87" s="15">
        <v>120</v>
      </c>
      <c r="M87" s="15">
        <v>95.030075530000005</v>
      </c>
      <c r="N87" s="15">
        <v>96.627551249999996</v>
      </c>
      <c r="O87" s="15">
        <v>97.751700830000004</v>
      </c>
      <c r="P87" s="15">
        <v>100</v>
      </c>
      <c r="Q87" s="15">
        <v>100</v>
      </c>
      <c r="R87" s="15">
        <v>98.706458010000006</v>
      </c>
      <c r="S87" s="15">
        <v>103.519077</v>
      </c>
      <c r="T87" s="15">
        <v>103.23755079999999</v>
      </c>
      <c r="U87" s="15">
        <v>100</v>
      </c>
      <c r="V87" s="15">
        <v>98.875850420000006</v>
      </c>
      <c r="W87" s="15">
        <v>96.729746669999997</v>
      </c>
    </row>
    <row r="88" spans="1:23" x14ac:dyDescent="0.25">
      <c r="A88">
        <v>284</v>
      </c>
      <c r="B88" t="s">
        <v>645</v>
      </c>
      <c r="C88" t="s">
        <v>485</v>
      </c>
      <c r="D88" t="s">
        <v>24</v>
      </c>
      <c r="E88" t="s">
        <v>26</v>
      </c>
      <c r="F88" t="s">
        <v>157</v>
      </c>
      <c r="G88" t="s">
        <v>486</v>
      </c>
      <c r="H88" s="15">
        <v>103.3724488</v>
      </c>
      <c r="I88" s="15">
        <v>105.7813407</v>
      </c>
      <c r="J88" s="15">
        <v>102.24829920000001</v>
      </c>
      <c r="K88" s="15">
        <v>101.3489795</v>
      </c>
      <c r="L88" s="15">
        <v>120</v>
      </c>
      <c r="M88" s="15">
        <v>97.160043160000001</v>
      </c>
      <c r="N88" s="15">
        <v>100</v>
      </c>
      <c r="O88" s="15">
        <v>101.1241496</v>
      </c>
      <c r="P88" s="15">
        <v>102.24829920000001</v>
      </c>
      <c r="Q88" s="15">
        <v>100</v>
      </c>
      <c r="R88" s="15">
        <v>101.293542</v>
      </c>
      <c r="S88" s="15">
        <v>105.27861540000001</v>
      </c>
      <c r="T88" s="15">
        <v>104.3167344</v>
      </c>
      <c r="U88" s="15">
        <v>102.24829920000001</v>
      </c>
      <c r="V88" s="15">
        <v>101.1241496</v>
      </c>
      <c r="W88" s="15">
        <v>99.182436670000001</v>
      </c>
    </row>
    <row r="89" spans="1:23" x14ac:dyDescent="0.25">
      <c r="A89">
        <v>285</v>
      </c>
      <c r="B89" t="s">
        <v>1386</v>
      </c>
      <c r="C89" t="s">
        <v>485</v>
      </c>
      <c r="D89" t="s">
        <v>28</v>
      </c>
      <c r="E89" t="s">
        <v>26</v>
      </c>
      <c r="F89" t="s">
        <v>157</v>
      </c>
      <c r="G89" t="s">
        <v>486</v>
      </c>
      <c r="H89" s="15">
        <v>104.0469385</v>
      </c>
      <c r="I89" s="15">
        <v>103.8542271</v>
      </c>
      <c r="J89" s="15">
        <v>102.24829920000001</v>
      </c>
      <c r="K89" s="15">
        <v>98.651020500000001</v>
      </c>
      <c r="L89" s="15">
        <v>120</v>
      </c>
      <c r="M89" s="15">
        <v>99.290010789999997</v>
      </c>
      <c r="N89" s="15">
        <v>96.627551249999996</v>
      </c>
      <c r="O89" s="15">
        <v>103.3724488</v>
      </c>
      <c r="P89" s="15">
        <v>102.24829920000001</v>
      </c>
      <c r="Q89" s="15">
        <v>100</v>
      </c>
      <c r="R89" s="15">
        <v>101.47833369999999</v>
      </c>
      <c r="S89" s="15">
        <v>105.86512829999999</v>
      </c>
      <c r="T89" s="15">
        <v>102.1583672</v>
      </c>
      <c r="U89" s="15">
        <v>102.24829920000001</v>
      </c>
      <c r="V89" s="15">
        <v>100</v>
      </c>
      <c r="W89" s="15">
        <v>101.22634499999999</v>
      </c>
    </row>
    <row r="90" spans="1:23" x14ac:dyDescent="0.25">
      <c r="A90">
        <v>295</v>
      </c>
      <c r="B90" t="s">
        <v>205</v>
      </c>
      <c r="C90" t="s">
        <v>722</v>
      </c>
      <c r="D90" t="s">
        <v>23</v>
      </c>
      <c r="E90" t="s">
        <v>26</v>
      </c>
      <c r="F90" t="s">
        <v>716</v>
      </c>
      <c r="G90" t="s">
        <v>724</v>
      </c>
      <c r="H90" s="15">
        <v>97.976530749999995</v>
      </c>
      <c r="I90" s="15">
        <v>102.8906704</v>
      </c>
      <c r="J90" s="15">
        <v>97.751700830000004</v>
      </c>
      <c r="K90" s="15">
        <v>98.651020500000001</v>
      </c>
      <c r="L90" s="15">
        <v>100</v>
      </c>
      <c r="M90" s="15">
        <v>94.320086320000001</v>
      </c>
      <c r="N90" s="15">
        <v>96.627551249999996</v>
      </c>
      <c r="O90" s="15">
        <v>95.503401670000002</v>
      </c>
      <c r="P90" s="15">
        <v>95.503401670000002</v>
      </c>
      <c r="Q90" s="15">
        <v>100</v>
      </c>
      <c r="R90" s="15">
        <v>95.380207189999993</v>
      </c>
      <c r="S90" s="15">
        <v>98.240461519999997</v>
      </c>
      <c r="T90" s="15">
        <v>99.460408200000003</v>
      </c>
      <c r="U90" s="15">
        <v>97.751700830000004</v>
      </c>
      <c r="V90" s="15">
        <v>96.627551249999996</v>
      </c>
      <c r="W90" s="15">
        <v>95.503401670000002</v>
      </c>
    </row>
    <row r="91" spans="1:23" x14ac:dyDescent="0.25">
      <c r="A91">
        <v>298</v>
      </c>
      <c r="B91" t="s">
        <v>205</v>
      </c>
      <c r="C91" t="s">
        <v>745</v>
      </c>
      <c r="D91" t="s">
        <v>23</v>
      </c>
      <c r="E91" t="s">
        <v>26</v>
      </c>
      <c r="F91" t="s">
        <v>716</v>
      </c>
      <c r="G91" t="s">
        <v>746</v>
      </c>
      <c r="H91" s="15">
        <v>97.302041000000003</v>
      </c>
      <c r="I91" s="15">
        <v>99.036443210000002</v>
      </c>
      <c r="J91" s="15">
        <v>97.751700830000004</v>
      </c>
      <c r="K91" s="15">
        <v>94.604082000000005</v>
      </c>
      <c r="L91" s="15">
        <v>100</v>
      </c>
      <c r="M91" s="15">
        <v>94.320086320000001</v>
      </c>
      <c r="N91" s="15">
        <v>96.627551249999996</v>
      </c>
      <c r="O91" s="15">
        <v>95.503401670000002</v>
      </c>
      <c r="P91" s="15">
        <v>95.503401670000002</v>
      </c>
      <c r="Q91" s="15">
        <v>100</v>
      </c>
      <c r="R91" s="15">
        <v>93.90187349</v>
      </c>
      <c r="S91" s="15">
        <v>97.653948700000001</v>
      </c>
      <c r="T91" s="15">
        <v>95.683265599999999</v>
      </c>
      <c r="U91" s="15">
        <v>97.751700830000004</v>
      </c>
      <c r="V91" s="15">
        <v>96.627551249999996</v>
      </c>
      <c r="W91" s="15">
        <v>95.503401670000002</v>
      </c>
    </row>
    <row r="92" spans="1:23" x14ac:dyDescent="0.25">
      <c r="A92">
        <v>300</v>
      </c>
      <c r="B92" t="s">
        <v>205</v>
      </c>
      <c r="C92" t="s">
        <v>772</v>
      </c>
      <c r="D92" t="s">
        <v>28</v>
      </c>
      <c r="E92" t="s">
        <v>26</v>
      </c>
      <c r="F92" t="s">
        <v>775</v>
      </c>
      <c r="G92" t="s">
        <v>777</v>
      </c>
      <c r="H92" s="15">
        <v>102.697959</v>
      </c>
      <c r="I92" s="15">
        <v>104.81778389999999</v>
      </c>
      <c r="J92" s="15">
        <v>104.4965983</v>
      </c>
      <c r="K92" s="15">
        <v>98.651020500000001</v>
      </c>
      <c r="L92" s="15">
        <v>120</v>
      </c>
      <c r="M92" s="15">
        <v>96.450053949999997</v>
      </c>
      <c r="N92" s="15">
        <v>103.3724488</v>
      </c>
      <c r="O92" s="15">
        <v>101.1241496</v>
      </c>
      <c r="P92" s="15">
        <v>95.503401670000002</v>
      </c>
      <c r="Q92" s="15">
        <v>113.489795</v>
      </c>
      <c r="R92" s="15">
        <v>102.03270879999999</v>
      </c>
      <c r="S92" s="15">
        <v>104.6921026</v>
      </c>
      <c r="T92" s="15">
        <v>102.697959</v>
      </c>
      <c r="U92" s="15">
        <v>104.4965983</v>
      </c>
      <c r="V92" s="15">
        <v>98.875850420000006</v>
      </c>
      <c r="W92" s="15">
        <v>98.773655000000005</v>
      </c>
    </row>
    <row r="93" spans="1:23" x14ac:dyDescent="0.25">
      <c r="A93">
        <v>306</v>
      </c>
      <c r="B93" t="s">
        <v>205</v>
      </c>
      <c r="C93" t="s">
        <v>817</v>
      </c>
      <c r="D93" t="s">
        <v>28</v>
      </c>
      <c r="E93" t="s">
        <v>26</v>
      </c>
      <c r="F93" t="s">
        <v>775</v>
      </c>
      <c r="G93" t="s">
        <v>819</v>
      </c>
      <c r="H93" s="15">
        <v>95.953061500000004</v>
      </c>
      <c r="I93" s="15">
        <v>99.036443210000002</v>
      </c>
      <c r="J93" s="15">
        <v>100</v>
      </c>
      <c r="K93" s="15">
        <v>94.604082000000005</v>
      </c>
      <c r="L93" s="15">
        <v>100</v>
      </c>
      <c r="M93" s="15">
        <v>93.610097109999998</v>
      </c>
      <c r="N93" s="15">
        <v>96.627551249999996</v>
      </c>
      <c r="O93" s="15">
        <v>94.379252080000001</v>
      </c>
      <c r="P93" s="15">
        <v>93.255102500000007</v>
      </c>
      <c r="Q93" s="15">
        <v>100</v>
      </c>
      <c r="R93" s="15">
        <v>93.162706639999996</v>
      </c>
      <c r="S93" s="15">
        <v>96.480923039999993</v>
      </c>
      <c r="T93" s="15">
        <v>95.683265599999999</v>
      </c>
      <c r="U93" s="15">
        <v>100</v>
      </c>
      <c r="V93" s="15">
        <v>95.503401670000002</v>
      </c>
      <c r="W93" s="15">
        <v>94.685838329999996</v>
      </c>
    </row>
    <row r="94" spans="1:23" x14ac:dyDescent="0.25">
      <c r="A94">
        <v>324</v>
      </c>
      <c r="B94" t="s">
        <v>205</v>
      </c>
      <c r="C94" t="s">
        <v>494</v>
      </c>
      <c r="D94" t="s">
        <v>28</v>
      </c>
      <c r="E94" t="s">
        <v>26</v>
      </c>
      <c r="F94" t="s">
        <v>190</v>
      </c>
      <c r="G94" t="s">
        <v>495</v>
      </c>
      <c r="H94" s="15">
        <v>103.3724488</v>
      </c>
      <c r="I94" s="15">
        <v>102.8906704</v>
      </c>
      <c r="J94" s="15">
        <v>97.751700830000004</v>
      </c>
      <c r="K94" s="15">
        <v>100</v>
      </c>
      <c r="L94" s="15">
        <v>120</v>
      </c>
      <c r="M94" s="15">
        <v>100</v>
      </c>
      <c r="N94" s="15">
        <v>93.255102500000007</v>
      </c>
      <c r="O94" s="15">
        <v>97.751700830000004</v>
      </c>
      <c r="P94" s="15">
        <v>100</v>
      </c>
      <c r="Q94" s="15">
        <v>106.74489749999999</v>
      </c>
      <c r="R94" s="15">
        <v>100.73916680000001</v>
      </c>
      <c r="S94" s="15">
        <v>105.27861540000001</v>
      </c>
      <c r="T94" s="15">
        <v>102.1583672</v>
      </c>
      <c r="U94" s="15">
        <v>97.751700830000004</v>
      </c>
      <c r="V94" s="15">
        <v>97.751700830000004</v>
      </c>
      <c r="W94" s="15">
        <v>99.591218299999994</v>
      </c>
    </row>
    <row r="95" spans="1:23" x14ac:dyDescent="0.25">
      <c r="A95">
        <v>325</v>
      </c>
      <c r="B95" t="s">
        <v>626</v>
      </c>
      <c r="C95" t="s">
        <v>494</v>
      </c>
      <c r="D95" t="s">
        <v>23</v>
      </c>
      <c r="E95" t="s">
        <v>26</v>
      </c>
      <c r="F95" t="s">
        <v>190</v>
      </c>
      <c r="G95" t="s">
        <v>495</v>
      </c>
      <c r="H95" s="15">
        <v>105.39591799999999</v>
      </c>
      <c r="I95" s="15">
        <v>103.8542271</v>
      </c>
      <c r="J95" s="15">
        <v>100</v>
      </c>
      <c r="K95" s="15">
        <v>101.3489795</v>
      </c>
      <c r="L95" s="15">
        <v>120</v>
      </c>
      <c r="M95" s="15">
        <v>102.1299676</v>
      </c>
      <c r="N95" s="15">
        <v>96.627551249999996</v>
      </c>
      <c r="O95" s="15">
        <v>101.1241496</v>
      </c>
      <c r="P95" s="15">
        <v>102.24829920000001</v>
      </c>
      <c r="Q95" s="15">
        <v>106.74489749999999</v>
      </c>
      <c r="R95" s="15">
        <v>103.3262508</v>
      </c>
      <c r="S95" s="15">
        <v>107.0381539</v>
      </c>
      <c r="T95" s="15">
        <v>103.23755079999999</v>
      </c>
      <c r="U95" s="15">
        <v>100</v>
      </c>
      <c r="V95" s="15">
        <v>100</v>
      </c>
      <c r="W95" s="15">
        <v>102.0439083</v>
      </c>
    </row>
    <row r="96" spans="1:23" x14ac:dyDescent="0.25">
      <c r="A96">
        <v>326</v>
      </c>
      <c r="B96" t="s">
        <v>700</v>
      </c>
      <c r="C96" t="s">
        <v>494</v>
      </c>
      <c r="D96" t="s">
        <v>24</v>
      </c>
      <c r="E96" t="s">
        <v>26</v>
      </c>
      <c r="F96" t="s">
        <v>190</v>
      </c>
      <c r="G96" t="s">
        <v>495</v>
      </c>
      <c r="H96" s="15">
        <v>106.74489749999999</v>
      </c>
      <c r="I96" s="15">
        <v>101.9271136</v>
      </c>
      <c r="J96" s="15">
        <v>95.503401670000002</v>
      </c>
      <c r="K96" s="15">
        <v>98.651020500000001</v>
      </c>
      <c r="L96" s="15">
        <v>120</v>
      </c>
      <c r="M96" s="15">
        <v>104.2599353</v>
      </c>
      <c r="N96" s="15">
        <v>96.627551249999996</v>
      </c>
      <c r="O96" s="15">
        <v>103.3724488</v>
      </c>
      <c r="P96" s="15">
        <v>102.24829920000001</v>
      </c>
      <c r="Q96" s="15">
        <v>106.74489749999999</v>
      </c>
      <c r="R96" s="15">
        <v>103.5110425</v>
      </c>
      <c r="S96" s="15">
        <v>108.21117959999999</v>
      </c>
      <c r="T96" s="15">
        <v>101.07918359999999</v>
      </c>
      <c r="U96" s="15">
        <v>95.503401670000002</v>
      </c>
      <c r="V96" s="15">
        <v>100</v>
      </c>
      <c r="W96" s="15">
        <v>104.0878167</v>
      </c>
    </row>
    <row r="97" spans="1:23" x14ac:dyDescent="0.25">
      <c r="A97">
        <v>327</v>
      </c>
      <c r="B97" t="s">
        <v>821</v>
      </c>
      <c r="C97" t="s">
        <v>494</v>
      </c>
      <c r="D97" t="s">
        <v>28</v>
      </c>
      <c r="E97" t="s">
        <v>26</v>
      </c>
      <c r="F97" t="s">
        <v>190</v>
      </c>
      <c r="G97" t="s">
        <v>495</v>
      </c>
      <c r="H97" s="15">
        <v>107.4193873</v>
      </c>
      <c r="I97" s="15">
        <v>106.74489749999999</v>
      </c>
      <c r="J97" s="15">
        <v>100</v>
      </c>
      <c r="K97" s="15">
        <v>104.0469385</v>
      </c>
      <c r="L97" s="15">
        <v>120</v>
      </c>
      <c r="M97" s="15">
        <v>100.7099892</v>
      </c>
      <c r="N97" s="15">
        <v>89.882653750000003</v>
      </c>
      <c r="O97" s="15">
        <v>101.1241496</v>
      </c>
      <c r="P97" s="15">
        <v>97.751700830000004</v>
      </c>
      <c r="Q97" s="15">
        <v>106.74489749999999</v>
      </c>
      <c r="R97" s="15">
        <v>103.69583419999999</v>
      </c>
      <c r="S97" s="15">
        <v>108.7976924</v>
      </c>
      <c r="T97" s="15">
        <v>105.93550980000001</v>
      </c>
      <c r="U97" s="15">
        <v>100</v>
      </c>
      <c r="V97" s="15">
        <v>95.503401670000002</v>
      </c>
      <c r="W97" s="15">
        <v>101.22634499999999</v>
      </c>
    </row>
    <row r="98" spans="1:23" x14ac:dyDescent="0.25">
      <c r="A98">
        <v>328</v>
      </c>
      <c r="B98" t="s">
        <v>954</v>
      </c>
      <c r="C98" t="s">
        <v>494</v>
      </c>
      <c r="D98" t="s">
        <v>23</v>
      </c>
      <c r="E98" t="s">
        <v>26</v>
      </c>
      <c r="F98" t="s">
        <v>190</v>
      </c>
      <c r="G98" t="s">
        <v>495</v>
      </c>
      <c r="H98" s="15">
        <v>106.74489749999999</v>
      </c>
      <c r="I98" s="15">
        <v>103.8542271</v>
      </c>
      <c r="J98" s="15">
        <v>102.24829920000001</v>
      </c>
      <c r="K98" s="15">
        <v>101.3489795</v>
      </c>
      <c r="L98" s="15">
        <v>120</v>
      </c>
      <c r="M98" s="15">
        <v>104.2599353</v>
      </c>
      <c r="N98" s="15">
        <v>100</v>
      </c>
      <c r="O98" s="15">
        <v>103.3724488</v>
      </c>
      <c r="P98" s="15">
        <v>104.4965983</v>
      </c>
      <c r="Q98" s="15">
        <v>106.74489749999999</v>
      </c>
      <c r="R98" s="15">
        <v>105.1741679</v>
      </c>
      <c r="S98" s="15">
        <v>108.21117959999999</v>
      </c>
      <c r="T98" s="15">
        <v>103.23755079999999</v>
      </c>
      <c r="U98" s="15">
        <v>102.24829920000001</v>
      </c>
      <c r="V98" s="15">
        <v>102.24829920000001</v>
      </c>
      <c r="W98" s="15">
        <v>104.0878167</v>
      </c>
    </row>
    <row r="99" spans="1:23" x14ac:dyDescent="0.25">
      <c r="A99">
        <v>329</v>
      </c>
      <c r="B99" t="s">
        <v>207</v>
      </c>
      <c r="C99" t="s">
        <v>494</v>
      </c>
      <c r="D99" t="s">
        <v>24</v>
      </c>
      <c r="E99" t="s">
        <v>26</v>
      </c>
      <c r="F99" t="s">
        <v>190</v>
      </c>
      <c r="G99" t="s">
        <v>495</v>
      </c>
      <c r="H99" s="15">
        <v>106.0704078</v>
      </c>
      <c r="I99" s="15">
        <v>106.74489749999999</v>
      </c>
      <c r="J99" s="15">
        <v>100</v>
      </c>
      <c r="K99" s="15">
        <v>105.39591799999999</v>
      </c>
      <c r="L99" s="15">
        <v>120</v>
      </c>
      <c r="M99" s="15">
        <v>102.1299676</v>
      </c>
      <c r="N99" s="15">
        <v>103.3724488</v>
      </c>
      <c r="O99" s="15">
        <v>102.24829920000001</v>
      </c>
      <c r="P99" s="15">
        <v>106.74489749999999</v>
      </c>
      <c r="Q99" s="15">
        <v>106.74489749999999</v>
      </c>
      <c r="R99" s="15">
        <v>105.5437514</v>
      </c>
      <c r="S99" s="15">
        <v>107.62466670000001</v>
      </c>
      <c r="T99" s="15">
        <v>106.4751016</v>
      </c>
      <c r="U99" s="15">
        <v>100</v>
      </c>
      <c r="V99" s="15">
        <v>104.4965983</v>
      </c>
      <c r="W99" s="15">
        <v>102.45269</v>
      </c>
    </row>
    <row r="100" spans="1:23" x14ac:dyDescent="0.25">
      <c r="A100">
        <v>330</v>
      </c>
      <c r="B100" t="s">
        <v>1386</v>
      </c>
      <c r="C100" t="s">
        <v>494</v>
      </c>
      <c r="D100" t="s">
        <v>28</v>
      </c>
      <c r="E100" t="s">
        <v>26</v>
      </c>
      <c r="F100" t="s">
        <v>190</v>
      </c>
      <c r="G100" t="s">
        <v>495</v>
      </c>
      <c r="H100" s="15">
        <v>107.4193873</v>
      </c>
      <c r="I100" s="15">
        <v>104.81778389999999</v>
      </c>
      <c r="J100" s="15">
        <v>104.4965983</v>
      </c>
      <c r="K100" s="15">
        <v>102.697959</v>
      </c>
      <c r="L100" s="15">
        <v>120</v>
      </c>
      <c r="M100" s="15">
        <v>105.6799137</v>
      </c>
      <c r="N100" s="15">
        <v>103.3724488</v>
      </c>
      <c r="O100" s="15">
        <v>105.6207479</v>
      </c>
      <c r="P100" s="15">
        <v>106.74489749999999</v>
      </c>
      <c r="Q100" s="15">
        <v>106.74489749999999</v>
      </c>
      <c r="R100" s="15">
        <v>107.0220851</v>
      </c>
      <c r="S100" s="15">
        <v>108.7976924</v>
      </c>
      <c r="T100" s="15">
        <v>104.3167344</v>
      </c>
      <c r="U100" s="15">
        <v>104.4965983</v>
      </c>
      <c r="V100" s="15">
        <v>104.4965983</v>
      </c>
      <c r="W100" s="15">
        <v>105.7229433</v>
      </c>
    </row>
    <row r="101" spans="1:23" x14ac:dyDescent="0.25">
      <c r="A101">
        <v>331</v>
      </c>
      <c r="B101" t="s">
        <v>1489</v>
      </c>
      <c r="C101" t="s">
        <v>494</v>
      </c>
      <c r="D101" t="s">
        <v>23</v>
      </c>
      <c r="E101" t="s">
        <v>26</v>
      </c>
      <c r="F101" t="s">
        <v>190</v>
      </c>
      <c r="G101" t="s">
        <v>495</v>
      </c>
      <c r="H101" s="15">
        <v>108.7683668</v>
      </c>
      <c r="I101" s="15">
        <v>104.81778389999999</v>
      </c>
      <c r="J101" s="15">
        <v>104.4965983</v>
      </c>
      <c r="K101" s="15">
        <v>102.697959</v>
      </c>
      <c r="L101" s="15">
        <v>120</v>
      </c>
      <c r="M101" s="15">
        <v>104.9699245</v>
      </c>
      <c r="N101" s="15">
        <v>103.3724488</v>
      </c>
      <c r="O101" s="15">
        <v>105.6207479</v>
      </c>
      <c r="P101" s="15">
        <v>106.74489749999999</v>
      </c>
      <c r="Q101" s="15">
        <v>106.74489749999999</v>
      </c>
      <c r="R101" s="15">
        <v>107.2068768</v>
      </c>
      <c r="S101" s="15">
        <v>109.97071800000001</v>
      </c>
      <c r="T101" s="15">
        <v>104.3167344</v>
      </c>
      <c r="U101" s="15">
        <v>104.4965983</v>
      </c>
      <c r="V101" s="15">
        <v>104.4965983</v>
      </c>
      <c r="W101" s="15">
        <v>105.3141617</v>
      </c>
    </row>
    <row r="102" spans="1:23" x14ac:dyDescent="0.25">
      <c r="A102">
        <v>345</v>
      </c>
      <c r="B102" t="s">
        <v>205</v>
      </c>
      <c r="C102" t="s">
        <v>534</v>
      </c>
      <c r="D102" t="s">
        <v>28</v>
      </c>
      <c r="E102" t="s">
        <v>26</v>
      </c>
      <c r="F102" t="s">
        <v>190</v>
      </c>
      <c r="G102" t="s">
        <v>535</v>
      </c>
      <c r="H102" s="15">
        <v>97.976530749999995</v>
      </c>
      <c r="I102" s="15">
        <v>99.036443210000002</v>
      </c>
      <c r="J102" s="15">
        <v>102.24829920000001</v>
      </c>
      <c r="K102" s="15">
        <v>98.651020500000001</v>
      </c>
      <c r="L102" s="15">
        <v>100</v>
      </c>
      <c r="M102" s="15">
        <v>100.7099892</v>
      </c>
      <c r="N102" s="15">
        <v>96.627551249999996</v>
      </c>
      <c r="O102" s="15">
        <v>95.503401670000002</v>
      </c>
      <c r="P102" s="15">
        <v>100</v>
      </c>
      <c r="Q102" s="15">
        <v>100</v>
      </c>
      <c r="R102" s="15">
        <v>97.043332599999999</v>
      </c>
      <c r="S102" s="15">
        <v>98.240461519999997</v>
      </c>
      <c r="T102" s="15">
        <v>97.302041000000003</v>
      </c>
      <c r="U102" s="15">
        <v>102.24829920000001</v>
      </c>
      <c r="V102" s="15">
        <v>98.875850420000006</v>
      </c>
      <c r="W102" s="15">
        <v>99.182436670000001</v>
      </c>
    </row>
    <row r="103" spans="1:23" x14ac:dyDescent="0.25">
      <c r="A103">
        <v>346</v>
      </c>
      <c r="B103" t="s">
        <v>1445</v>
      </c>
      <c r="C103" t="s">
        <v>534</v>
      </c>
      <c r="D103" t="s">
        <v>23</v>
      </c>
      <c r="E103" t="s">
        <v>26</v>
      </c>
      <c r="F103" t="s">
        <v>190</v>
      </c>
      <c r="G103" t="s">
        <v>535</v>
      </c>
      <c r="H103" s="15">
        <v>100</v>
      </c>
      <c r="I103" s="15">
        <v>100</v>
      </c>
      <c r="J103" s="15">
        <v>104.4965983</v>
      </c>
      <c r="K103" s="15">
        <v>100</v>
      </c>
      <c r="L103" s="15">
        <v>100</v>
      </c>
      <c r="M103" s="15">
        <v>102.8399568</v>
      </c>
      <c r="N103" s="15">
        <v>100</v>
      </c>
      <c r="O103" s="15">
        <v>98.875850420000006</v>
      </c>
      <c r="P103" s="15">
        <v>102.24829920000001</v>
      </c>
      <c r="Q103" s="15">
        <v>100</v>
      </c>
      <c r="R103" s="15">
        <v>99.630416600000004</v>
      </c>
      <c r="S103" s="15">
        <v>100</v>
      </c>
      <c r="T103" s="15">
        <v>98.381224599999996</v>
      </c>
      <c r="U103" s="15">
        <v>104.4965983</v>
      </c>
      <c r="V103" s="15">
        <v>101.1241496</v>
      </c>
      <c r="W103" s="15">
        <v>101.6351267</v>
      </c>
    </row>
    <row r="104" spans="1:23" x14ac:dyDescent="0.25">
      <c r="A104">
        <v>368</v>
      </c>
      <c r="B104" t="s">
        <v>205</v>
      </c>
      <c r="C104" t="s">
        <v>506</v>
      </c>
      <c r="D104" t="s">
        <v>24</v>
      </c>
      <c r="E104" t="s">
        <v>26</v>
      </c>
      <c r="F104" t="s">
        <v>154</v>
      </c>
      <c r="G104" t="s">
        <v>507</v>
      </c>
      <c r="H104" s="15">
        <v>97.302041000000003</v>
      </c>
      <c r="I104" s="15">
        <v>101.9271136</v>
      </c>
      <c r="J104" s="15">
        <v>97.751700830000004</v>
      </c>
      <c r="K104" s="15">
        <v>93.255102500000007</v>
      </c>
      <c r="L104" s="15">
        <v>100</v>
      </c>
      <c r="M104" s="15">
        <v>95.030075530000005</v>
      </c>
      <c r="N104" s="15">
        <v>89.882653750000003</v>
      </c>
      <c r="O104" s="15">
        <v>94.379252080000001</v>
      </c>
      <c r="P104" s="15">
        <v>95.503401670000002</v>
      </c>
      <c r="Q104" s="15">
        <v>106.74489749999999</v>
      </c>
      <c r="R104" s="15">
        <v>94.825832050000002</v>
      </c>
      <c r="S104" s="15">
        <v>97.653948700000001</v>
      </c>
      <c r="T104" s="15">
        <v>96.762449200000006</v>
      </c>
      <c r="U104" s="15">
        <v>97.751700830000004</v>
      </c>
      <c r="V104" s="15">
        <v>94.379252080000001</v>
      </c>
      <c r="W104" s="15">
        <v>95.503401670000002</v>
      </c>
    </row>
    <row r="105" spans="1:23" x14ac:dyDescent="0.25">
      <c r="A105">
        <v>369</v>
      </c>
      <c r="B105" t="s">
        <v>205</v>
      </c>
      <c r="C105" t="s">
        <v>508</v>
      </c>
      <c r="D105" t="s">
        <v>24</v>
      </c>
      <c r="E105" t="s">
        <v>26</v>
      </c>
      <c r="F105" t="s">
        <v>154</v>
      </c>
      <c r="G105" t="s">
        <v>509</v>
      </c>
      <c r="H105" s="15">
        <v>100</v>
      </c>
      <c r="I105" s="15">
        <v>105.7813407</v>
      </c>
      <c r="J105" s="15">
        <v>97.751700830000004</v>
      </c>
      <c r="K105" s="15">
        <v>101.3489795</v>
      </c>
      <c r="L105" s="15">
        <v>100</v>
      </c>
      <c r="M105" s="15">
        <v>97.870032370000004</v>
      </c>
      <c r="N105" s="15">
        <v>96.627551249999996</v>
      </c>
      <c r="O105" s="15">
        <v>96.627551249999996</v>
      </c>
      <c r="P105" s="15">
        <v>95.503401670000002</v>
      </c>
      <c r="Q105" s="15">
        <v>106.74489749999999</v>
      </c>
      <c r="R105" s="15">
        <v>98.891249729999998</v>
      </c>
      <c r="S105" s="15">
        <v>100</v>
      </c>
      <c r="T105" s="15">
        <v>102.1583672</v>
      </c>
      <c r="U105" s="15">
        <v>97.751700830000004</v>
      </c>
      <c r="V105" s="15">
        <v>96.627551249999996</v>
      </c>
      <c r="W105" s="15">
        <v>97.956091670000006</v>
      </c>
    </row>
    <row r="106" spans="1:23" x14ac:dyDescent="0.25">
      <c r="A106">
        <v>370</v>
      </c>
      <c r="B106" t="s">
        <v>1030</v>
      </c>
      <c r="C106" t="s">
        <v>508</v>
      </c>
      <c r="D106" t="s">
        <v>28</v>
      </c>
      <c r="E106" t="s">
        <v>26</v>
      </c>
      <c r="F106" t="s">
        <v>154</v>
      </c>
      <c r="G106" t="s">
        <v>509</v>
      </c>
      <c r="H106" s="15">
        <v>102.0234693</v>
      </c>
      <c r="I106" s="15">
        <v>106.74489749999999</v>
      </c>
      <c r="J106" s="15">
        <v>100</v>
      </c>
      <c r="K106" s="15">
        <v>102.697959</v>
      </c>
      <c r="L106" s="15">
        <v>100</v>
      </c>
      <c r="M106" s="15">
        <v>100</v>
      </c>
      <c r="N106" s="15">
        <v>100</v>
      </c>
      <c r="O106" s="15">
        <v>100</v>
      </c>
      <c r="P106" s="15">
        <v>97.751700830000004</v>
      </c>
      <c r="Q106" s="15">
        <v>106.74489749999999</v>
      </c>
      <c r="R106" s="15">
        <v>101.47833369999999</v>
      </c>
      <c r="S106" s="15">
        <v>101.75953850000001</v>
      </c>
      <c r="T106" s="15">
        <v>103.23755079999999</v>
      </c>
      <c r="U106" s="15">
        <v>100</v>
      </c>
      <c r="V106" s="15">
        <v>98.875850420000006</v>
      </c>
      <c r="W106" s="15">
        <v>100.40878170000001</v>
      </c>
    </row>
    <row r="107" spans="1:23" x14ac:dyDescent="0.25">
      <c r="A107">
        <v>382</v>
      </c>
      <c r="B107" t="s">
        <v>205</v>
      </c>
      <c r="C107" t="s">
        <v>647</v>
      </c>
      <c r="D107" t="s">
        <v>24</v>
      </c>
      <c r="E107" t="s">
        <v>26</v>
      </c>
      <c r="F107" t="s">
        <v>632</v>
      </c>
      <c r="G107" t="s">
        <v>649</v>
      </c>
      <c r="H107" s="15">
        <v>95.278571749999998</v>
      </c>
      <c r="I107" s="15">
        <v>98.072886429999997</v>
      </c>
      <c r="J107" s="15">
        <v>97.751700830000004</v>
      </c>
      <c r="K107" s="15">
        <v>95.953061500000004</v>
      </c>
      <c r="L107" s="15">
        <v>100</v>
      </c>
      <c r="M107" s="15">
        <v>96.450053949999997</v>
      </c>
      <c r="N107" s="15">
        <v>89.882653750000003</v>
      </c>
      <c r="O107" s="15">
        <v>96.627551249999996</v>
      </c>
      <c r="P107" s="15">
        <v>100</v>
      </c>
      <c r="Q107" s="15">
        <v>100</v>
      </c>
      <c r="R107" s="15">
        <v>94.086665210000007</v>
      </c>
      <c r="S107" s="15">
        <v>95.894410219999997</v>
      </c>
      <c r="T107" s="15">
        <v>95.683265599999999</v>
      </c>
      <c r="U107" s="15">
        <v>97.751700830000004</v>
      </c>
      <c r="V107" s="15">
        <v>96.627551249999996</v>
      </c>
      <c r="W107" s="15">
        <v>97.13852833</v>
      </c>
    </row>
    <row r="108" spans="1:23" x14ac:dyDescent="0.25">
      <c r="A108">
        <v>394</v>
      </c>
      <c r="B108" t="s">
        <v>205</v>
      </c>
      <c r="C108" t="s">
        <v>518</v>
      </c>
      <c r="D108" t="s">
        <v>28</v>
      </c>
      <c r="E108" t="s">
        <v>26</v>
      </c>
      <c r="F108" t="s">
        <v>155</v>
      </c>
      <c r="G108" t="s">
        <v>519</v>
      </c>
      <c r="H108" s="15">
        <v>102.697959</v>
      </c>
      <c r="I108" s="15">
        <v>106.74489749999999</v>
      </c>
      <c r="J108" s="15">
        <v>97.751700830000004</v>
      </c>
      <c r="K108" s="15">
        <v>100</v>
      </c>
      <c r="L108" s="15">
        <v>120</v>
      </c>
      <c r="M108" s="15">
        <v>102.1299676</v>
      </c>
      <c r="N108" s="15">
        <v>96.627551249999996</v>
      </c>
      <c r="O108" s="15">
        <v>95.503401670000002</v>
      </c>
      <c r="P108" s="15">
        <v>100</v>
      </c>
      <c r="Q108" s="15">
        <v>113.489795</v>
      </c>
      <c r="R108" s="15">
        <v>102.587084</v>
      </c>
      <c r="S108" s="15">
        <v>104.6921026</v>
      </c>
      <c r="T108" s="15">
        <v>104.3167344</v>
      </c>
      <c r="U108" s="15">
        <v>97.751700830000004</v>
      </c>
      <c r="V108" s="15">
        <v>98.875850420000006</v>
      </c>
      <c r="W108" s="15">
        <v>100</v>
      </c>
    </row>
    <row r="109" spans="1:23" x14ac:dyDescent="0.25">
      <c r="A109">
        <v>395</v>
      </c>
      <c r="B109" t="s">
        <v>584</v>
      </c>
      <c r="C109" t="s">
        <v>518</v>
      </c>
      <c r="D109" t="s">
        <v>23</v>
      </c>
      <c r="E109" t="s">
        <v>26</v>
      </c>
      <c r="F109" t="s">
        <v>155</v>
      </c>
      <c r="G109" t="s">
        <v>519</v>
      </c>
      <c r="H109" s="15">
        <v>104.7214283</v>
      </c>
      <c r="I109" s="15">
        <v>107.7084543</v>
      </c>
      <c r="J109" s="15">
        <v>100</v>
      </c>
      <c r="K109" s="15">
        <v>101.3489795</v>
      </c>
      <c r="L109" s="15">
        <v>120</v>
      </c>
      <c r="M109" s="15">
        <v>104.2599353</v>
      </c>
      <c r="N109" s="15">
        <v>100</v>
      </c>
      <c r="O109" s="15">
        <v>98.875850420000006</v>
      </c>
      <c r="P109" s="15">
        <v>102.24829920000001</v>
      </c>
      <c r="Q109" s="15">
        <v>113.489795</v>
      </c>
      <c r="R109" s="15">
        <v>105.1741679</v>
      </c>
      <c r="S109" s="15">
        <v>106.4516411</v>
      </c>
      <c r="T109" s="15">
        <v>105.39591799999999</v>
      </c>
      <c r="U109" s="15">
        <v>100</v>
      </c>
      <c r="V109" s="15">
        <v>101.1241496</v>
      </c>
      <c r="W109" s="15">
        <v>102.45269</v>
      </c>
    </row>
    <row r="110" spans="1:23" x14ac:dyDescent="0.25">
      <c r="A110">
        <v>396</v>
      </c>
      <c r="B110" t="s">
        <v>927</v>
      </c>
      <c r="C110" t="s">
        <v>518</v>
      </c>
      <c r="D110" t="s">
        <v>24</v>
      </c>
      <c r="E110" t="s">
        <v>26</v>
      </c>
      <c r="F110" t="s">
        <v>155</v>
      </c>
      <c r="G110" t="s">
        <v>519</v>
      </c>
      <c r="H110" s="15">
        <v>105.39591799999999</v>
      </c>
      <c r="I110" s="15">
        <v>105.7813407</v>
      </c>
      <c r="J110" s="15">
        <v>100</v>
      </c>
      <c r="K110" s="15">
        <v>98.651020500000001</v>
      </c>
      <c r="L110" s="15">
        <v>120</v>
      </c>
      <c r="M110" s="15">
        <v>106.3899029</v>
      </c>
      <c r="N110" s="15">
        <v>96.627551249999996</v>
      </c>
      <c r="O110" s="15">
        <v>102.24829920000001</v>
      </c>
      <c r="P110" s="15">
        <v>102.24829920000001</v>
      </c>
      <c r="Q110" s="15">
        <v>113.489795</v>
      </c>
      <c r="R110" s="15">
        <v>105.5437514</v>
      </c>
      <c r="S110" s="15">
        <v>107.0381539</v>
      </c>
      <c r="T110" s="15">
        <v>103.23755079999999</v>
      </c>
      <c r="U110" s="15">
        <v>100</v>
      </c>
      <c r="V110" s="15">
        <v>100</v>
      </c>
      <c r="W110" s="15">
        <v>104.90537999999999</v>
      </c>
    </row>
    <row r="111" spans="1:23" x14ac:dyDescent="0.25">
      <c r="A111">
        <v>397</v>
      </c>
      <c r="B111" t="s">
        <v>1386</v>
      </c>
      <c r="C111" t="s">
        <v>518</v>
      </c>
      <c r="D111" t="s">
        <v>28</v>
      </c>
      <c r="E111" t="s">
        <v>26</v>
      </c>
      <c r="F111" t="s">
        <v>155</v>
      </c>
      <c r="G111" t="s">
        <v>519</v>
      </c>
      <c r="H111" s="15">
        <v>105.39591799999999</v>
      </c>
      <c r="I111" s="15">
        <v>107.7084543</v>
      </c>
      <c r="J111" s="15">
        <v>100</v>
      </c>
      <c r="K111" s="15">
        <v>101.3489795</v>
      </c>
      <c r="L111" s="15">
        <v>120</v>
      </c>
      <c r="M111" s="15">
        <v>106.3899029</v>
      </c>
      <c r="N111" s="15">
        <v>106.74489749999999</v>
      </c>
      <c r="O111" s="15">
        <v>101.1241496</v>
      </c>
      <c r="P111" s="15">
        <v>104.4965983</v>
      </c>
      <c r="Q111" s="15">
        <v>113.489795</v>
      </c>
      <c r="R111" s="15">
        <v>106.83729339999999</v>
      </c>
      <c r="S111" s="15">
        <v>107.0381539</v>
      </c>
      <c r="T111" s="15">
        <v>105.39591799999999</v>
      </c>
      <c r="U111" s="15">
        <v>100</v>
      </c>
      <c r="V111" s="15">
        <v>104.4965983</v>
      </c>
      <c r="W111" s="15">
        <v>104.4965983</v>
      </c>
    </row>
    <row r="112" spans="1:23" x14ac:dyDescent="0.25">
      <c r="A112">
        <v>415</v>
      </c>
      <c r="B112" t="s">
        <v>205</v>
      </c>
      <c r="C112" t="s">
        <v>559</v>
      </c>
      <c r="D112" t="s">
        <v>24</v>
      </c>
      <c r="E112" t="s">
        <v>26</v>
      </c>
      <c r="F112" t="s">
        <v>541</v>
      </c>
      <c r="G112" t="s">
        <v>571</v>
      </c>
      <c r="H112" s="15">
        <v>96.627551249999996</v>
      </c>
      <c r="I112" s="15">
        <v>97.109329639999999</v>
      </c>
      <c r="J112" s="15">
        <v>97.751700830000004</v>
      </c>
      <c r="K112" s="15">
        <v>106.74489749999999</v>
      </c>
      <c r="L112" s="15">
        <v>100</v>
      </c>
      <c r="M112" s="15">
        <v>95.030075530000005</v>
      </c>
      <c r="N112" s="15">
        <v>96.627551249999996</v>
      </c>
      <c r="O112" s="15">
        <v>96.627551249999996</v>
      </c>
      <c r="P112" s="15">
        <v>97.751700830000004</v>
      </c>
      <c r="Q112" s="15">
        <v>100</v>
      </c>
      <c r="R112" s="15">
        <v>95.564998900000006</v>
      </c>
      <c r="S112" s="15">
        <v>97.067435869999997</v>
      </c>
      <c r="T112" s="15">
        <v>99.460408200000003</v>
      </c>
      <c r="U112" s="15">
        <v>97.751700830000004</v>
      </c>
      <c r="V112" s="15">
        <v>97.751700830000004</v>
      </c>
      <c r="W112" s="15">
        <v>96.320965000000001</v>
      </c>
    </row>
    <row r="113" spans="1:23" x14ac:dyDescent="0.25">
      <c r="A113">
        <v>416</v>
      </c>
      <c r="B113" t="s">
        <v>730</v>
      </c>
      <c r="C113" t="s">
        <v>559</v>
      </c>
      <c r="D113" t="s">
        <v>28</v>
      </c>
      <c r="E113" t="s">
        <v>26</v>
      </c>
      <c r="F113" t="s">
        <v>541</v>
      </c>
      <c r="G113" t="s">
        <v>571</v>
      </c>
      <c r="H113" s="15">
        <v>98.651020500000001</v>
      </c>
      <c r="I113" s="15">
        <v>98.072886429999997</v>
      </c>
      <c r="J113" s="15">
        <v>100</v>
      </c>
      <c r="K113" s="15">
        <v>108.09387700000001</v>
      </c>
      <c r="L113" s="15">
        <v>100</v>
      </c>
      <c r="M113" s="15">
        <v>97.160043160000001</v>
      </c>
      <c r="N113" s="15">
        <v>100</v>
      </c>
      <c r="O113" s="15">
        <v>100</v>
      </c>
      <c r="P113" s="15">
        <v>100</v>
      </c>
      <c r="Q113" s="15">
        <v>100</v>
      </c>
      <c r="R113" s="15">
        <v>98.152082879999995</v>
      </c>
      <c r="S113" s="15">
        <v>98.82697435</v>
      </c>
      <c r="T113" s="15">
        <v>100.5395918</v>
      </c>
      <c r="U113" s="15">
        <v>100</v>
      </c>
      <c r="V113" s="15">
        <v>100</v>
      </c>
      <c r="W113" s="15">
        <v>98.773655000000005</v>
      </c>
    </row>
    <row r="114" spans="1:23" x14ac:dyDescent="0.25">
      <c r="A114">
        <v>418</v>
      </c>
      <c r="B114" t="s">
        <v>205</v>
      </c>
      <c r="C114" t="s">
        <v>563</v>
      </c>
      <c r="D114" t="s">
        <v>24</v>
      </c>
      <c r="E114" t="s">
        <v>26</v>
      </c>
      <c r="F114" t="s">
        <v>541</v>
      </c>
      <c r="G114" t="s">
        <v>575</v>
      </c>
      <c r="H114" s="15">
        <v>97.302041000000003</v>
      </c>
      <c r="I114" s="15">
        <v>98.072886429999997</v>
      </c>
      <c r="J114" s="15">
        <v>97.751700830000004</v>
      </c>
      <c r="K114" s="15">
        <v>93.255102500000007</v>
      </c>
      <c r="L114" s="15">
        <v>100</v>
      </c>
      <c r="M114" s="15">
        <v>95.030075530000005</v>
      </c>
      <c r="N114" s="15">
        <v>96.627551249999996</v>
      </c>
      <c r="O114" s="15">
        <v>96.627551249999996</v>
      </c>
      <c r="P114" s="15">
        <v>95.503401670000002</v>
      </c>
      <c r="Q114" s="15">
        <v>100</v>
      </c>
      <c r="R114" s="15">
        <v>93.90187349</v>
      </c>
      <c r="S114" s="15">
        <v>97.653948700000001</v>
      </c>
      <c r="T114" s="15">
        <v>94.604082000000005</v>
      </c>
      <c r="U114" s="15">
        <v>97.751700830000004</v>
      </c>
      <c r="V114" s="15">
        <v>96.627551249999996</v>
      </c>
      <c r="W114" s="15">
        <v>96.320965000000001</v>
      </c>
    </row>
    <row r="115" spans="1:23" x14ac:dyDescent="0.25">
      <c r="A115">
        <v>421</v>
      </c>
      <c r="B115" t="s">
        <v>205</v>
      </c>
      <c r="C115" t="s">
        <v>1044</v>
      </c>
      <c r="D115" t="s">
        <v>28</v>
      </c>
      <c r="E115" t="s">
        <v>26</v>
      </c>
      <c r="F115" t="s">
        <v>1039</v>
      </c>
      <c r="G115" t="s">
        <v>1045</v>
      </c>
      <c r="H115" s="15">
        <v>95.953061500000004</v>
      </c>
      <c r="I115" s="15">
        <v>100.96355680000001</v>
      </c>
      <c r="J115" s="15">
        <v>97.751700830000004</v>
      </c>
      <c r="K115" s="15">
        <v>101.3489795</v>
      </c>
      <c r="L115" s="15">
        <v>100</v>
      </c>
      <c r="M115" s="15">
        <v>95.030075530000005</v>
      </c>
      <c r="N115" s="15">
        <v>100</v>
      </c>
      <c r="O115" s="15">
        <v>96.627551249999996</v>
      </c>
      <c r="P115" s="15">
        <v>97.751700830000004</v>
      </c>
      <c r="Q115" s="15">
        <v>106.74489749999999</v>
      </c>
      <c r="R115" s="15">
        <v>96.488957470000003</v>
      </c>
      <c r="S115" s="15">
        <v>96.480923039999993</v>
      </c>
      <c r="T115" s="15">
        <v>99.460408200000003</v>
      </c>
      <c r="U115" s="15">
        <v>97.751700830000004</v>
      </c>
      <c r="V115" s="15">
        <v>98.875850420000006</v>
      </c>
      <c r="W115" s="15">
        <v>96.320965000000001</v>
      </c>
    </row>
    <row r="116" spans="1:23" x14ac:dyDescent="0.25">
      <c r="A116">
        <v>423</v>
      </c>
      <c r="B116" t="s">
        <v>205</v>
      </c>
      <c r="C116" t="s">
        <v>1061</v>
      </c>
      <c r="D116" t="s">
        <v>28</v>
      </c>
      <c r="E116" t="s">
        <v>26</v>
      </c>
      <c r="F116" t="s">
        <v>1039</v>
      </c>
      <c r="G116" t="s">
        <v>1062</v>
      </c>
      <c r="H116" s="15">
        <v>97.976530749999995</v>
      </c>
      <c r="I116" s="15">
        <v>100</v>
      </c>
      <c r="J116" s="15">
        <v>97.751700830000004</v>
      </c>
      <c r="K116" s="15">
        <v>94.604082000000005</v>
      </c>
      <c r="L116" s="15">
        <v>100</v>
      </c>
      <c r="M116" s="15">
        <v>93.610097109999998</v>
      </c>
      <c r="N116" s="15">
        <v>93.255102500000007</v>
      </c>
      <c r="O116" s="15">
        <v>95.503401670000002</v>
      </c>
      <c r="P116" s="15">
        <v>93.255102500000007</v>
      </c>
      <c r="Q116" s="15">
        <v>106.74489749999999</v>
      </c>
      <c r="R116" s="15">
        <v>94.641040340000004</v>
      </c>
      <c r="S116" s="15">
        <v>98.240461519999997</v>
      </c>
      <c r="T116" s="15">
        <v>96.222857399999995</v>
      </c>
      <c r="U116" s="15">
        <v>97.751700830000004</v>
      </c>
      <c r="V116" s="15">
        <v>94.379252080000001</v>
      </c>
      <c r="W116" s="15">
        <v>95.094620000000006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AE51-8972-41A4-ACE6-72B64869AE49}">
  <dimension ref="A1:W94"/>
  <sheetViews>
    <sheetView topLeftCell="A40" zoomScaleNormal="100" workbookViewId="0">
      <selection activeCell="A82" sqref="A82:XFD82"/>
    </sheetView>
  </sheetViews>
  <sheetFormatPr defaultRowHeight="14.25" x14ac:dyDescent="0.25"/>
  <cols>
    <col min="1" max="1" width="7.140625" bestFit="1" customWidth="1"/>
    <col min="2" max="2" width="9.85546875" bestFit="1" customWidth="1"/>
    <col min="3" max="3" width="11.140625" bestFit="1" customWidth="1"/>
    <col min="4" max="5" width="11.85546875" bestFit="1" customWidth="1"/>
    <col min="6" max="6" width="8" bestFit="1" customWidth="1"/>
    <col min="7" max="7" width="14" bestFit="1" customWidth="1"/>
    <col min="8" max="8" width="13" style="15" bestFit="1" customWidth="1"/>
    <col min="9" max="9" width="11.28515625" style="15" bestFit="1" customWidth="1"/>
    <col min="10" max="10" width="16.28515625" style="15" bestFit="1" customWidth="1"/>
    <col min="11" max="12" width="10.7109375" style="15" bestFit="1" customWidth="1"/>
    <col min="13" max="14" width="12.5703125" style="15" bestFit="1" customWidth="1"/>
    <col min="15" max="15" width="10.140625" style="15" bestFit="1" customWidth="1"/>
    <col min="16" max="16" width="12.42578125" style="15" bestFit="1" customWidth="1"/>
    <col min="17" max="17" width="13" style="15" bestFit="1" customWidth="1"/>
    <col min="18" max="18" width="15.42578125" style="15" bestFit="1" customWidth="1"/>
    <col min="19" max="19" width="16" style="15" bestFit="1" customWidth="1"/>
    <col min="20" max="20" width="15.140625" style="15" bestFit="1" customWidth="1"/>
    <col min="21" max="21" width="13.85546875" style="15" bestFit="1" customWidth="1"/>
    <col min="22" max="22" width="17.5703125" style="15" bestFit="1" customWidth="1"/>
    <col min="23" max="23" width="14.85546875" style="15" bestFit="1" customWidth="1"/>
    <col min="24" max="24" width="14.7109375" bestFit="1" customWidth="1"/>
    <col min="25" max="25" width="14.7109375" customWidth="1"/>
    <col min="26" max="26" width="15.42578125" bestFit="1" customWidth="1"/>
  </cols>
  <sheetData>
    <row r="1" spans="1:23" x14ac:dyDescent="0.25">
      <c r="A1" t="s">
        <v>382</v>
      </c>
      <c r="B1" t="s">
        <v>160</v>
      </c>
      <c r="C1" t="s">
        <v>0</v>
      </c>
      <c r="D1" t="s">
        <v>7</v>
      </c>
      <c r="E1" t="s">
        <v>2</v>
      </c>
      <c r="F1" t="s">
        <v>1</v>
      </c>
      <c r="G1" t="s">
        <v>383</v>
      </c>
      <c r="H1" s="15" t="s">
        <v>684</v>
      </c>
      <c r="I1" s="15" t="s">
        <v>685</v>
      </c>
      <c r="J1" s="15" t="s">
        <v>686</v>
      </c>
      <c r="K1" s="15" t="s">
        <v>687</v>
      </c>
      <c r="L1" s="15" t="s">
        <v>688</v>
      </c>
      <c r="M1" s="15" t="s">
        <v>689</v>
      </c>
      <c r="N1" s="15" t="s">
        <v>690</v>
      </c>
      <c r="O1" s="15" t="s">
        <v>691</v>
      </c>
      <c r="P1" s="15" t="s">
        <v>692</v>
      </c>
      <c r="Q1" s="15" t="s">
        <v>693</v>
      </c>
      <c r="R1" s="15" t="s">
        <v>694</v>
      </c>
      <c r="S1" s="15" t="s">
        <v>695</v>
      </c>
      <c r="T1" s="15" t="s">
        <v>696</v>
      </c>
      <c r="U1" s="15" t="s">
        <v>697</v>
      </c>
      <c r="V1" s="15" t="s">
        <v>698</v>
      </c>
      <c r="W1" s="15" t="s">
        <v>699</v>
      </c>
    </row>
    <row r="2" spans="1:23" x14ac:dyDescent="0.25">
      <c r="A2">
        <v>11</v>
      </c>
      <c r="B2" t="s">
        <v>205</v>
      </c>
      <c r="C2" t="s">
        <v>206</v>
      </c>
      <c r="D2" t="s">
        <v>28</v>
      </c>
      <c r="E2" t="s">
        <v>31</v>
      </c>
      <c r="F2" t="s">
        <v>153</v>
      </c>
      <c r="G2" t="s">
        <v>385</v>
      </c>
      <c r="H2" s="15">
        <v>103.3724488</v>
      </c>
      <c r="I2" s="15">
        <v>100</v>
      </c>
      <c r="J2" s="15">
        <v>99.036443210000002</v>
      </c>
      <c r="K2" s="15">
        <v>95.182216069999996</v>
      </c>
      <c r="L2" s="15">
        <v>100</v>
      </c>
      <c r="M2" s="15">
        <v>97.751700830000004</v>
      </c>
      <c r="N2" s="15">
        <v>101.6862244</v>
      </c>
      <c r="O2" s="15">
        <v>95.503401670000002</v>
      </c>
      <c r="P2" s="15">
        <v>93.255102500000007</v>
      </c>
      <c r="Q2" s="15">
        <v>93.255102500000007</v>
      </c>
      <c r="R2" s="15">
        <v>96.852381170000001</v>
      </c>
      <c r="S2" s="15">
        <v>103.8542271</v>
      </c>
      <c r="T2" s="15">
        <v>96.852381170000001</v>
      </c>
      <c r="U2" s="15">
        <v>99.036443210000002</v>
      </c>
      <c r="V2" s="15">
        <v>97.751700830000004</v>
      </c>
      <c r="W2" s="15">
        <v>94.604082000000005</v>
      </c>
    </row>
    <row r="3" spans="1:23" x14ac:dyDescent="0.25">
      <c r="A3">
        <v>12</v>
      </c>
      <c r="B3" t="s">
        <v>207</v>
      </c>
      <c r="C3" t="s">
        <v>206</v>
      </c>
      <c r="D3" t="s">
        <v>28</v>
      </c>
      <c r="E3" t="s">
        <v>31</v>
      </c>
      <c r="F3" t="s">
        <v>153</v>
      </c>
      <c r="G3" t="s">
        <v>385</v>
      </c>
      <c r="H3" s="15">
        <v>104.4965983</v>
      </c>
      <c r="I3" s="15">
        <v>102.52933659999999</v>
      </c>
      <c r="J3" s="15">
        <v>101.9271136</v>
      </c>
      <c r="K3" s="15">
        <v>98.072886429999997</v>
      </c>
      <c r="L3" s="15">
        <v>100</v>
      </c>
      <c r="M3" s="15">
        <v>100</v>
      </c>
      <c r="N3" s="15">
        <v>103.3724488</v>
      </c>
      <c r="O3" s="15">
        <v>97.751700830000004</v>
      </c>
      <c r="P3" s="15">
        <v>95.503401670000002</v>
      </c>
      <c r="Q3" s="15">
        <v>93.255102500000007</v>
      </c>
      <c r="R3" s="15">
        <v>100</v>
      </c>
      <c r="S3" s="15">
        <v>104.81778389999999</v>
      </c>
      <c r="T3" s="15">
        <v>99.550340199999994</v>
      </c>
      <c r="U3" s="15">
        <v>101.9271136</v>
      </c>
      <c r="V3" s="15">
        <v>100</v>
      </c>
      <c r="W3" s="15">
        <v>97.302041000000003</v>
      </c>
    </row>
    <row r="4" spans="1:23" x14ac:dyDescent="0.25">
      <c r="A4">
        <v>13</v>
      </c>
      <c r="B4" t="s">
        <v>208</v>
      </c>
      <c r="C4" t="s">
        <v>206</v>
      </c>
      <c r="D4" t="s">
        <v>23</v>
      </c>
      <c r="E4" t="s">
        <v>31</v>
      </c>
      <c r="F4" t="s">
        <v>153</v>
      </c>
      <c r="G4" t="s">
        <v>385</v>
      </c>
      <c r="H4" s="15">
        <v>102.24829920000001</v>
      </c>
      <c r="I4" s="15">
        <v>104.2155609</v>
      </c>
      <c r="J4" s="15">
        <v>101.9271136</v>
      </c>
      <c r="K4" s="15">
        <v>100</v>
      </c>
      <c r="L4" s="15">
        <v>100</v>
      </c>
      <c r="M4" s="15">
        <v>95.503401670000002</v>
      </c>
      <c r="N4" s="15">
        <v>106.74489749999999</v>
      </c>
      <c r="O4" s="15">
        <v>93.255102500000007</v>
      </c>
      <c r="P4" s="15">
        <v>95.503401670000002</v>
      </c>
      <c r="Q4" s="15">
        <v>93.255102500000007</v>
      </c>
      <c r="R4" s="15">
        <v>100</v>
      </c>
      <c r="S4" s="15">
        <v>102.8906704</v>
      </c>
      <c r="T4" s="15">
        <v>101.3489795</v>
      </c>
      <c r="U4" s="15">
        <v>101.9271136</v>
      </c>
      <c r="V4" s="15">
        <v>102.24829920000001</v>
      </c>
      <c r="W4" s="15">
        <v>91.906122999999994</v>
      </c>
    </row>
    <row r="5" spans="1:23" x14ac:dyDescent="0.25">
      <c r="A5">
        <v>14</v>
      </c>
      <c r="B5" t="s">
        <v>584</v>
      </c>
      <c r="C5" t="s">
        <v>206</v>
      </c>
      <c r="D5" t="s">
        <v>24</v>
      </c>
      <c r="E5" t="s">
        <v>31</v>
      </c>
      <c r="F5" t="s">
        <v>153</v>
      </c>
      <c r="G5" t="s">
        <v>385</v>
      </c>
      <c r="H5" s="15">
        <v>105.6207479</v>
      </c>
      <c r="I5" s="15">
        <v>104.2155609</v>
      </c>
      <c r="J5" s="15">
        <v>104.81778389999999</v>
      </c>
      <c r="K5" s="15">
        <v>100</v>
      </c>
      <c r="L5" s="15">
        <v>100</v>
      </c>
      <c r="M5" s="15">
        <v>102.24829920000001</v>
      </c>
      <c r="N5" s="15">
        <v>103.3724488</v>
      </c>
      <c r="O5" s="15">
        <v>100</v>
      </c>
      <c r="P5" s="15">
        <v>95.503401670000002</v>
      </c>
      <c r="Q5" s="15">
        <v>93.255102500000007</v>
      </c>
      <c r="R5" s="15">
        <v>102.24829920000001</v>
      </c>
      <c r="S5" s="15">
        <v>105.7813407</v>
      </c>
      <c r="T5" s="15">
        <v>101.3489795</v>
      </c>
      <c r="U5" s="15">
        <v>104.81778389999999</v>
      </c>
      <c r="V5" s="15">
        <v>100</v>
      </c>
      <c r="W5" s="15">
        <v>100</v>
      </c>
    </row>
    <row r="6" spans="1:23" x14ac:dyDescent="0.25">
      <c r="A6">
        <v>15</v>
      </c>
      <c r="B6" t="s">
        <v>603</v>
      </c>
      <c r="C6" t="s">
        <v>206</v>
      </c>
      <c r="D6" t="s">
        <v>28</v>
      </c>
      <c r="E6" t="s">
        <v>31</v>
      </c>
      <c r="F6" t="s">
        <v>153</v>
      </c>
      <c r="G6" t="s">
        <v>385</v>
      </c>
      <c r="H6" s="15">
        <v>107.8690471</v>
      </c>
      <c r="I6" s="15">
        <v>103.3724488</v>
      </c>
      <c r="J6" s="15">
        <v>103.8542271</v>
      </c>
      <c r="K6" s="15">
        <v>99.036443210000002</v>
      </c>
      <c r="L6" s="15">
        <v>100</v>
      </c>
      <c r="M6" s="15">
        <v>104.4965983</v>
      </c>
      <c r="N6" s="15">
        <v>103.3724488</v>
      </c>
      <c r="O6" s="15">
        <v>100</v>
      </c>
      <c r="P6" s="15">
        <v>95.503401670000002</v>
      </c>
      <c r="Q6" s="15">
        <v>93.255102500000007</v>
      </c>
      <c r="R6" s="15">
        <v>102.24829920000001</v>
      </c>
      <c r="S6" s="15">
        <v>107.7084543</v>
      </c>
      <c r="T6" s="15">
        <v>100.44965980000001</v>
      </c>
      <c r="U6" s="15">
        <v>103.8542271</v>
      </c>
      <c r="V6" s="15">
        <v>100</v>
      </c>
      <c r="W6" s="15">
        <v>101.3489795</v>
      </c>
    </row>
    <row r="7" spans="1:23" x14ac:dyDescent="0.25">
      <c r="A7">
        <v>16</v>
      </c>
      <c r="B7" t="s">
        <v>702</v>
      </c>
      <c r="C7" t="s">
        <v>206</v>
      </c>
      <c r="D7" t="s">
        <v>23</v>
      </c>
      <c r="E7" t="s">
        <v>31</v>
      </c>
      <c r="F7" t="s">
        <v>153</v>
      </c>
      <c r="G7" t="s">
        <v>385</v>
      </c>
      <c r="H7" s="15">
        <v>105.6207479</v>
      </c>
      <c r="I7" s="15">
        <v>105.05867309999999</v>
      </c>
      <c r="J7" s="15">
        <v>102.8906704</v>
      </c>
      <c r="K7" s="15">
        <v>98.072886429999997</v>
      </c>
      <c r="L7" s="15">
        <v>100</v>
      </c>
      <c r="M7" s="15">
        <v>100</v>
      </c>
      <c r="N7" s="15">
        <v>108.43112189999999</v>
      </c>
      <c r="O7" s="15">
        <v>100</v>
      </c>
      <c r="P7" s="15">
        <v>100</v>
      </c>
      <c r="Q7" s="15">
        <v>93.255102500000007</v>
      </c>
      <c r="R7" s="15">
        <v>102.47312909999999</v>
      </c>
      <c r="S7" s="15">
        <v>105.7813407</v>
      </c>
      <c r="T7" s="15">
        <v>100.89931970000001</v>
      </c>
      <c r="U7" s="15">
        <v>102.8906704</v>
      </c>
      <c r="V7" s="15">
        <v>105.6207479</v>
      </c>
      <c r="W7" s="15">
        <v>98.651020500000001</v>
      </c>
    </row>
    <row r="8" spans="1:23" x14ac:dyDescent="0.25">
      <c r="A8">
        <v>17</v>
      </c>
      <c r="B8" t="s">
        <v>770</v>
      </c>
      <c r="C8" t="s">
        <v>206</v>
      </c>
      <c r="D8" t="s">
        <v>24</v>
      </c>
      <c r="E8" t="s">
        <v>31</v>
      </c>
      <c r="F8" t="s">
        <v>153</v>
      </c>
      <c r="G8" t="s">
        <v>385</v>
      </c>
      <c r="H8" s="15">
        <v>106.74489749999999</v>
      </c>
      <c r="I8" s="15">
        <v>105.9017853</v>
      </c>
      <c r="J8" s="15">
        <v>106.74489749999999</v>
      </c>
      <c r="K8" s="15">
        <v>100.96355680000001</v>
      </c>
      <c r="L8" s="15">
        <v>100</v>
      </c>
      <c r="M8" s="15">
        <v>104.4965983</v>
      </c>
      <c r="N8" s="15">
        <v>105.05867309999999</v>
      </c>
      <c r="O8" s="15">
        <v>102.24829920000001</v>
      </c>
      <c r="P8" s="15">
        <v>97.751700830000004</v>
      </c>
      <c r="Q8" s="15">
        <v>93.255102500000007</v>
      </c>
      <c r="R8" s="15">
        <v>104.4965983</v>
      </c>
      <c r="S8" s="15">
        <v>106.74489749999999</v>
      </c>
      <c r="T8" s="15">
        <v>102.697959</v>
      </c>
      <c r="U8" s="15">
        <v>106.74489749999999</v>
      </c>
      <c r="V8" s="15">
        <v>102.24829920000001</v>
      </c>
      <c r="W8" s="15">
        <v>102.697959</v>
      </c>
    </row>
    <row r="9" spans="1:23" x14ac:dyDescent="0.25">
      <c r="A9">
        <v>18</v>
      </c>
      <c r="B9" t="s">
        <v>870</v>
      </c>
      <c r="C9" t="s">
        <v>206</v>
      </c>
      <c r="D9" t="s">
        <v>28</v>
      </c>
      <c r="E9" t="s">
        <v>31</v>
      </c>
      <c r="F9" t="s">
        <v>153</v>
      </c>
      <c r="G9" t="s">
        <v>385</v>
      </c>
      <c r="H9" s="15">
        <v>106.74489749999999</v>
      </c>
      <c r="I9" s="15">
        <v>105.9017853</v>
      </c>
      <c r="J9" s="15">
        <v>105.7813407</v>
      </c>
      <c r="K9" s="15">
        <v>101.9271136</v>
      </c>
      <c r="L9" s="15">
        <v>100</v>
      </c>
      <c r="M9" s="15">
        <v>104.4965983</v>
      </c>
      <c r="N9" s="15">
        <v>106.74489749999999</v>
      </c>
      <c r="O9" s="15">
        <v>102.24829920000001</v>
      </c>
      <c r="P9" s="15">
        <v>100</v>
      </c>
      <c r="Q9" s="15">
        <v>93.255102500000007</v>
      </c>
      <c r="R9" s="15">
        <v>104.9462582</v>
      </c>
      <c r="S9" s="15">
        <v>106.74489749999999</v>
      </c>
      <c r="T9" s="15">
        <v>103.1476188</v>
      </c>
      <c r="U9" s="15">
        <v>105.7813407</v>
      </c>
      <c r="V9" s="15">
        <v>104.4965983</v>
      </c>
      <c r="W9" s="15">
        <v>102.697959</v>
      </c>
    </row>
    <row r="10" spans="1:23" x14ac:dyDescent="0.25">
      <c r="A10">
        <v>19</v>
      </c>
      <c r="B10" t="s">
        <v>910</v>
      </c>
      <c r="C10" t="s">
        <v>206</v>
      </c>
      <c r="D10" t="s">
        <v>23</v>
      </c>
      <c r="E10" t="s">
        <v>31</v>
      </c>
      <c r="F10" t="s">
        <v>153</v>
      </c>
      <c r="G10" t="s">
        <v>385</v>
      </c>
      <c r="H10" s="15">
        <v>108.9931967</v>
      </c>
      <c r="I10" s="15">
        <v>105.05867309999999</v>
      </c>
      <c r="J10" s="15">
        <v>105.7813407</v>
      </c>
      <c r="K10" s="15">
        <v>100.96355680000001</v>
      </c>
      <c r="L10" s="15">
        <v>100</v>
      </c>
      <c r="M10" s="15">
        <v>106.74489749999999</v>
      </c>
      <c r="N10" s="15">
        <v>105.05867309999999</v>
      </c>
      <c r="O10" s="15">
        <v>104.4965983</v>
      </c>
      <c r="P10" s="15">
        <v>97.751700830000004</v>
      </c>
      <c r="Q10" s="15">
        <v>93.255102500000007</v>
      </c>
      <c r="R10" s="15">
        <v>104.9462582</v>
      </c>
      <c r="S10" s="15">
        <v>108.67201110000001</v>
      </c>
      <c r="T10" s="15">
        <v>102.24829920000001</v>
      </c>
      <c r="U10" s="15">
        <v>105.7813407</v>
      </c>
      <c r="V10" s="15">
        <v>102.24829920000001</v>
      </c>
      <c r="W10" s="15">
        <v>105.39591799999999</v>
      </c>
    </row>
    <row r="11" spans="1:23" x14ac:dyDescent="0.25">
      <c r="A11">
        <v>20</v>
      </c>
      <c r="B11" t="s">
        <v>1088</v>
      </c>
      <c r="C11" t="s">
        <v>206</v>
      </c>
      <c r="D11" t="s">
        <v>24</v>
      </c>
      <c r="E11" t="s">
        <v>31</v>
      </c>
      <c r="F11" t="s">
        <v>153</v>
      </c>
      <c r="G11" t="s">
        <v>385</v>
      </c>
      <c r="H11" s="15">
        <v>107.8690471</v>
      </c>
      <c r="I11" s="15">
        <v>106.74489749999999</v>
      </c>
      <c r="J11" s="15">
        <v>108.67201110000001</v>
      </c>
      <c r="K11" s="15">
        <v>102.8906704</v>
      </c>
      <c r="L11" s="15">
        <v>100</v>
      </c>
      <c r="M11" s="15">
        <v>106.74489749999999</v>
      </c>
      <c r="N11" s="15">
        <v>106.74489749999999</v>
      </c>
      <c r="O11" s="15">
        <v>104.4965983</v>
      </c>
      <c r="P11" s="15">
        <v>100</v>
      </c>
      <c r="Q11" s="15">
        <v>93.255102500000007</v>
      </c>
      <c r="R11" s="15">
        <v>106.74489749999999</v>
      </c>
      <c r="S11" s="15">
        <v>107.7084543</v>
      </c>
      <c r="T11" s="15">
        <v>104.0469385</v>
      </c>
      <c r="U11" s="15">
        <v>108.67201110000001</v>
      </c>
      <c r="V11" s="15">
        <v>104.4965983</v>
      </c>
      <c r="W11" s="15">
        <v>105.39591799999999</v>
      </c>
    </row>
    <row r="12" spans="1:23" x14ac:dyDescent="0.25">
      <c r="A12">
        <v>21</v>
      </c>
      <c r="B12" t="s">
        <v>1557</v>
      </c>
      <c r="C12" s="1" t="s">
        <v>206</v>
      </c>
      <c r="D12" t="s">
        <v>28</v>
      </c>
      <c r="E12" t="s">
        <v>31</v>
      </c>
      <c r="F12" t="s">
        <v>153</v>
      </c>
      <c r="G12" t="s">
        <v>385</v>
      </c>
      <c r="H12" s="15">
        <v>107.8690471</v>
      </c>
      <c r="I12" s="15">
        <v>107.5880097</v>
      </c>
      <c r="J12" s="15">
        <v>106.74489749999999</v>
      </c>
      <c r="K12" s="15">
        <v>103.8542271</v>
      </c>
      <c r="L12" s="15">
        <v>100</v>
      </c>
      <c r="M12" s="15">
        <v>106.74489749999999</v>
      </c>
      <c r="N12" s="15">
        <v>108.43112189999999</v>
      </c>
      <c r="O12" s="15">
        <v>104.4965983</v>
      </c>
      <c r="P12" s="15">
        <v>102.24829920000001</v>
      </c>
      <c r="Q12" s="15">
        <v>93.255102500000007</v>
      </c>
      <c r="R12" s="15">
        <v>107.1945573</v>
      </c>
      <c r="S12" s="15">
        <v>107.7084543</v>
      </c>
      <c r="T12" s="15">
        <v>104.9462582</v>
      </c>
      <c r="U12" s="15">
        <v>106.74489749999999</v>
      </c>
      <c r="V12" s="15">
        <v>106.74489749999999</v>
      </c>
      <c r="W12" s="15">
        <v>105.39591799999999</v>
      </c>
    </row>
    <row r="13" spans="1:23" x14ac:dyDescent="0.25">
      <c r="A13">
        <v>60</v>
      </c>
      <c r="B13" t="s">
        <v>205</v>
      </c>
      <c r="C13" t="s">
        <v>216</v>
      </c>
      <c r="D13" t="s">
        <v>24</v>
      </c>
      <c r="E13" t="s">
        <v>31</v>
      </c>
      <c r="F13" t="s">
        <v>153</v>
      </c>
      <c r="G13" t="s">
        <v>391</v>
      </c>
      <c r="H13" s="15">
        <v>94.379252080000001</v>
      </c>
      <c r="I13" s="15">
        <v>93.255102500000007</v>
      </c>
      <c r="J13" s="15">
        <v>94.218659290000005</v>
      </c>
      <c r="K13" s="15">
        <v>95.182216069999996</v>
      </c>
      <c r="L13" s="15">
        <v>100</v>
      </c>
      <c r="M13" s="15">
        <v>100</v>
      </c>
      <c r="N13" s="15">
        <v>94.941326880000005</v>
      </c>
      <c r="O13" s="15">
        <v>95.503401670000002</v>
      </c>
      <c r="P13" s="15">
        <v>93.255102500000007</v>
      </c>
      <c r="Q13" s="15">
        <v>113.489795</v>
      </c>
      <c r="R13" s="15">
        <v>94.828911919999996</v>
      </c>
      <c r="S13" s="15">
        <v>96.145772859999994</v>
      </c>
      <c r="T13" s="15">
        <v>93.255102500000007</v>
      </c>
      <c r="U13" s="15">
        <v>94.218659290000005</v>
      </c>
      <c r="V13" s="15">
        <v>93.255102500000007</v>
      </c>
      <c r="W13" s="15">
        <v>95.953061500000004</v>
      </c>
    </row>
    <row r="14" spans="1:23" x14ac:dyDescent="0.25">
      <c r="A14">
        <v>61</v>
      </c>
      <c r="B14" t="s">
        <v>215</v>
      </c>
      <c r="C14" t="s">
        <v>216</v>
      </c>
      <c r="D14" t="s">
        <v>28</v>
      </c>
      <c r="E14" t="s">
        <v>31</v>
      </c>
      <c r="F14" t="s">
        <v>153</v>
      </c>
      <c r="G14" t="s">
        <v>391</v>
      </c>
      <c r="H14" s="15">
        <v>95.503401670000002</v>
      </c>
      <c r="I14" s="15">
        <v>95.784439059999997</v>
      </c>
      <c r="J14" s="15">
        <v>97.109329639999999</v>
      </c>
      <c r="K14" s="15">
        <v>98.072886429999997</v>
      </c>
      <c r="L14" s="15">
        <v>100</v>
      </c>
      <c r="M14" s="15">
        <v>102.24829920000001</v>
      </c>
      <c r="N14" s="15">
        <v>96.627551249999996</v>
      </c>
      <c r="O14" s="15">
        <v>97.751700830000004</v>
      </c>
      <c r="P14" s="15">
        <v>95.503401670000002</v>
      </c>
      <c r="Q14" s="15">
        <v>113.489795</v>
      </c>
      <c r="R14" s="15">
        <v>97.976530749999995</v>
      </c>
      <c r="S14" s="15">
        <v>97.109329639999999</v>
      </c>
      <c r="T14" s="15">
        <v>95.953061500000004</v>
      </c>
      <c r="U14" s="15">
        <v>97.109329639999999</v>
      </c>
      <c r="V14" s="15">
        <v>95.503401670000002</v>
      </c>
      <c r="W14" s="15">
        <v>98.651020500000001</v>
      </c>
    </row>
    <row r="15" spans="1:23" x14ac:dyDescent="0.25">
      <c r="A15">
        <v>62</v>
      </c>
      <c r="B15" t="s">
        <v>579</v>
      </c>
      <c r="C15" t="s">
        <v>216</v>
      </c>
      <c r="D15" t="s">
        <v>28</v>
      </c>
      <c r="E15" t="s">
        <v>31</v>
      </c>
      <c r="F15" t="s">
        <v>153</v>
      </c>
      <c r="G15" t="s">
        <v>391</v>
      </c>
      <c r="H15" s="15">
        <v>94.379252080000001</v>
      </c>
      <c r="I15" s="15">
        <v>97.470663439999996</v>
      </c>
      <c r="J15" s="15">
        <v>96.145772859999994</v>
      </c>
      <c r="K15" s="15">
        <v>100</v>
      </c>
      <c r="L15" s="15">
        <v>100</v>
      </c>
      <c r="M15" s="15">
        <v>97.751700830000004</v>
      </c>
      <c r="N15" s="15">
        <v>98.313775629999995</v>
      </c>
      <c r="O15" s="15">
        <v>93.255102500000007</v>
      </c>
      <c r="P15" s="15">
        <v>97.751700830000004</v>
      </c>
      <c r="Q15" s="15">
        <v>113.489795</v>
      </c>
      <c r="R15" s="15">
        <v>97.976530749999995</v>
      </c>
      <c r="S15" s="15">
        <v>96.145772859999994</v>
      </c>
      <c r="T15" s="15">
        <v>97.751700830000004</v>
      </c>
      <c r="U15" s="15">
        <v>96.145772859999994</v>
      </c>
      <c r="V15" s="15">
        <v>97.751700830000004</v>
      </c>
      <c r="W15" s="15">
        <v>93.255102500000007</v>
      </c>
    </row>
    <row r="16" spans="1:23" x14ac:dyDescent="0.25">
      <c r="A16">
        <v>63</v>
      </c>
      <c r="B16" t="s">
        <v>674</v>
      </c>
      <c r="C16" t="s">
        <v>216</v>
      </c>
      <c r="D16" t="s">
        <v>24</v>
      </c>
      <c r="E16" t="s">
        <v>31</v>
      </c>
      <c r="F16" t="s">
        <v>153</v>
      </c>
      <c r="G16" t="s">
        <v>391</v>
      </c>
      <c r="H16" s="15">
        <v>95.503401670000002</v>
      </c>
      <c r="I16" s="15">
        <v>99.156887810000001</v>
      </c>
      <c r="J16" s="15">
        <v>99.036443210000002</v>
      </c>
      <c r="K16" s="15">
        <v>100.96355680000001</v>
      </c>
      <c r="L16" s="15">
        <v>100</v>
      </c>
      <c r="M16" s="15">
        <v>97.751700830000004</v>
      </c>
      <c r="N16" s="15">
        <v>101.6862244</v>
      </c>
      <c r="O16" s="15">
        <v>93.255102500000007</v>
      </c>
      <c r="P16" s="15">
        <v>100</v>
      </c>
      <c r="Q16" s="15">
        <v>113.489795</v>
      </c>
      <c r="R16" s="15">
        <v>100.2248299</v>
      </c>
      <c r="S16" s="15">
        <v>97.109329639999999</v>
      </c>
      <c r="T16" s="15">
        <v>99.100680330000003</v>
      </c>
      <c r="U16" s="15">
        <v>99.036443210000002</v>
      </c>
      <c r="V16" s="15">
        <v>101.1241496</v>
      </c>
      <c r="W16" s="15">
        <v>93.255102500000007</v>
      </c>
    </row>
    <row r="17" spans="1:23" x14ac:dyDescent="0.25">
      <c r="A17">
        <v>64</v>
      </c>
      <c r="B17" t="s">
        <v>789</v>
      </c>
      <c r="C17" t="s">
        <v>216</v>
      </c>
      <c r="D17" t="s">
        <v>28</v>
      </c>
      <c r="E17" t="s">
        <v>31</v>
      </c>
      <c r="F17" t="s">
        <v>153</v>
      </c>
      <c r="G17" t="s">
        <v>391</v>
      </c>
      <c r="H17" s="15">
        <v>97.751700830000004</v>
      </c>
      <c r="I17" s="15">
        <v>97.470663439999996</v>
      </c>
      <c r="J17" s="15">
        <v>97.109329639999999</v>
      </c>
      <c r="K17" s="15">
        <v>100</v>
      </c>
      <c r="L17" s="15">
        <v>100</v>
      </c>
      <c r="M17" s="15">
        <v>102.24829920000001</v>
      </c>
      <c r="N17" s="15">
        <v>100</v>
      </c>
      <c r="O17" s="15">
        <v>97.751700830000004</v>
      </c>
      <c r="P17" s="15">
        <v>100</v>
      </c>
      <c r="Q17" s="15">
        <v>113.489795</v>
      </c>
      <c r="R17" s="15">
        <v>100.2248299</v>
      </c>
      <c r="S17" s="15">
        <v>99.036443210000002</v>
      </c>
      <c r="T17" s="15">
        <v>97.751700830000004</v>
      </c>
      <c r="U17" s="15">
        <v>97.109329639999999</v>
      </c>
      <c r="V17" s="15">
        <v>100</v>
      </c>
      <c r="W17" s="15">
        <v>98.651020500000001</v>
      </c>
    </row>
    <row r="18" spans="1:23" x14ac:dyDescent="0.25">
      <c r="A18">
        <v>65</v>
      </c>
      <c r="B18" t="s">
        <v>961</v>
      </c>
      <c r="C18" t="s">
        <v>216</v>
      </c>
      <c r="D18" t="s">
        <v>23</v>
      </c>
      <c r="E18" t="s">
        <v>31</v>
      </c>
      <c r="F18" t="s">
        <v>153</v>
      </c>
      <c r="G18" t="s">
        <v>391</v>
      </c>
      <c r="H18" s="15">
        <v>93.255102500000007</v>
      </c>
      <c r="I18" s="15">
        <v>95.784439059999997</v>
      </c>
      <c r="J18" s="15">
        <v>100</v>
      </c>
      <c r="K18" s="15">
        <v>99.036443210000002</v>
      </c>
      <c r="L18" s="15">
        <v>100</v>
      </c>
      <c r="M18" s="15">
        <v>97.751700830000004</v>
      </c>
      <c r="N18" s="15">
        <v>100</v>
      </c>
      <c r="O18" s="15">
        <v>93.255102500000007</v>
      </c>
      <c r="P18" s="15">
        <v>100</v>
      </c>
      <c r="Q18" s="15">
        <v>113.489795</v>
      </c>
      <c r="R18" s="15">
        <v>98.426190579999997</v>
      </c>
      <c r="S18" s="15">
        <v>95.182216069999996</v>
      </c>
      <c r="T18" s="15">
        <v>96.402721330000006</v>
      </c>
      <c r="U18" s="15">
        <v>100</v>
      </c>
      <c r="V18" s="15">
        <v>100</v>
      </c>
      <c r="W18" s="15">
        <v>93.255102500000007</v>
      </c>
    </row>
    <row r="19" spans="1:23" x14ac:dyDescent="0.25">
      <c r="A19">
        <v>79</v>
      </c>
      <c r="B19" t="s">
        <v>1557</v>
      </c>
      <c r="C19" t="s">
        <v>1574</v>
      </c>
      <c r="D19" t="s">
        <v>23</v>
      </c>
      <c r="E19" t="s">
        <v>31</v>
      </c>
      <c r="F19" t="s">
        <v>153</v>
      </c>
      <c r="G19" t="s">
        <v>1573</v>
      </c>
      <c r="H19" s="15">
        <v>102.24829920000001</v>
      </c>
      <c r="I19" s="15">
        <v>100.84311219999999</v>
      </c>
      <c r="J19" s="15">
        <v>100</v>
      </c>
      <c r="K19" s="15">
        <v>96.145772859999994</v>
      </c>
      <c r="L19" s="15">
        <v>100</v>
      </c>
      <c r="M19" s="15">
        <v>95.503401670000002</v>
      </c>
      <c r="N19" s="15">
        <v>100</v>
      </c>
      <c r="O19" s="15">
        <v>93.255102500000007</v>
      </c>
      <c r="P19" s="15">
        <v>91.006803329999997</v>
      </c>
      <c r="Q19" s="15">
        <v>93.255102500000007</v>
      </c>
      <c r="R19" s="15">
        <v>96.402721330000006</v>
      </c>
      <c r="S19" s="15">
        <v>102.8906704</v>
      </c>
      <c r="T19" s="15">
        <v>97.751700830000004</v>
      </c>
      <c r="U19" s="15">
        <v>100</v>
      </c>
      <c r="V19" s="15">
        <v>95.503401670000002</v>
      </c>
      <c r="W19" s="15">
        <v>91.906122999999994</v>
      </c>
    </row>
    <row r="20" spans="1:23" x14ac:dyDescent="0.25">
      <c r="A20">
        <v>81</v>
      </c>
      <c r="B20" t="s">
        <v>205</v>
      </c>
      <c r="C20" t="s">
        <v>39</v>
      </c>
      <c r="D20" t="s">
        <v>24</v>
      </c>
      <c r="E20" t="s">
        <v>31</v>
      </c>
      <c r="F20" t="s">
        <v>27</v>
      </c>
      <c r="G20" t="s">
        <v>396</v>
      </c>
      <c r="H20" s="15">
        <v>92.130952919999999</v>
      </c>
      <c r="I20" s="15">
        <v>93.255102500000007</v>
      </c>
      <c r="J20" s="15">
        <v>97.109329639999999</v>
      </c>
      <c r="K20" s="15">
        <v>100.96355680000001</v>
      </c>
      <c r="L20" s="15">
        <v>100</v>
      </c>
      <c r="M20" s="15">
        <v>93.255102500000007</v>
      </c>
      <c r="N20" s="15">
        <v>96.627551249999996</v>
      </c>
      <c r="O20" s="15">
        <v>91.006803329999997</v>
      </c>
      <c r="P20" s="15">
        <v>93.255102500000007</v>
      </c>
      <c r="Q20" s="15">
        <v>106.74489749999999</v>
      </c>
      <c r="R20" s="15">
        <v>94.379252080000001</v>
      </c>
      <c r="S20" s="15">
        <v>94.218659290000005</v>
      </c>
      <c r="T20" s="15">
        <v>95.953061500000004</v>
      </c>
      <c r="U20" s="15">
        <v>97.109329639999999</v>
      </c>
      <c r="V20" s="15">
        <v>94.379252080000001</v>
      </c>
      <c r="W20" s="15">
        <v>89.208163999999996</v>
      </c>
    </row>
    <row r="21" spans="1:23" x14ac:dyDescent="0.25">
      <c r="A21">
        <v>82</v>
      </c>
      <c r="B21" t="s">
        <v>207</v>
      </c>
      <c r="C21" t="s">
        <v>39</v>
      </c>
      <c r="D21" t="s">
        <v>24</v>
      </c>
      <c r="E21" t="s">
        <v>31</v>
      </c>
      <c r="F21" t="s">
        <v>27</v>
      </c>
      <c r="G21" t="s">
        <v>396</v>
      </c>
      <c r="H21" s="15">
        <v>93.255102500000007</v>
      </c>
      <c r="I21" s="15">
        <v>95.784439059999997</v>
      </c>
      <c r="J21" s="15">
        <v>100</v>
      </c>
      <c r="K21" s="15">
        <v>103.8542271</v>
      </c>
      <c r="L21" s="15">
        <v>100</v>
      </c>
      <c r="M21" s="15">
        <v>95.503401670000002</v>
      </c>
      <c r="N21" s="15">
        <v>98.313775629999995</v>
      </c>
      <c r="O21" s="15">
        <v>93.255102500000007</v>
      </c>
      <c r="P21" s="15">
        <v>95.503401670000002</v>
      </c>
      <c r="Q21" s="15">
        <v>106.74489749999999</v>
      </c>
      <c r="R21" s="15">
        <v>97.526870919999993</v>
      </c>
      <c r="S21" s="15">
        <v>95.182216069999996</v>
      </c>
      <c r="T21" s="15">
        <v>98.651020500000001</v>
      </c>
      <c r="U21" s="15">
        <v>100</v>
      </c>
      <c r="V21" s="15">
        <v>96.627551249999996</v>
      </c>
      <c r="W21" s="15">
        <v>91.906122999999994</v>
      </c>
    </row>
    <row r="22" spans="1:23" x14ac:dyDescent="0.25">
      <c r="A22">
        <v>83</v>
      </c>
      <c r="B22" t="s">
        <v>208</v>
      </c>
      <c r="C22" t="s">
        <v>39</v>
      </c>
      <c r="D22" t="s">
        <v>28</v>
      </c>
      <c r="E22" t="s">
        <v>31</v>
      </c>
      <c r="F22" t="s">
        <v>27</v>
      </c>
      <c r="G22" t="s">
        <v>396</v>
      </c>
      <c r="H22" s="15">
        <v>91.006803329999997</v>
      </c>
      <c r="I22" s="15">
        <v>95.784439059999997</v>
      </c>
      <c r="J22" s="15">
        <v>101.9271136</v>
      </c>
      <c r="K22" s="15">
        <v>103.8542271</v>
      </c>
      <c r="L22" s="15">
        <v>100</v>
      </c>
      <c r="M22" s="15">
        <v>91.006803329999997</v>
      </c>
      <c r="N22" s="15">
        <v>101.6862244</v>
      </c>
      <c r="O22" s="15">
        <v>88.758504169999995</v>
      </c>
      <c r="P22" s="15">
        <v>100</v>
      </c>
      <c r="Q22" s="15">
        <v>106.74489749999999</v>
      </c>
      <c r="R22" s="15">
        <v>97.526870919999993</v>
      </c>
      <c r="S22" s="15">
        <v>93.255102500000007</v>
      </c>
      <c r="T22" s="15">
        <v>98.651020500000001</v>
      </c>
      <c r="U22" s="15">
        <v>101.9271136</v>
      </c>
      <c r="V22" s="15">
        <v>101.1241496</v>
      </c>
      <c r="W22" s="15">
        <v>86.510204999999999</v>
      </c>
    </row>
    <row r="23" spans="1:23" x14ac:dyDescent="0.25">
      <c r="A23">
        <v>84</v>
      </c>
      <c r="B23" t="s">
        <v>603</v>
      </c>
      <c r="C23" t="s">
        <v>39</v>
      </c>
      <c r="D23" t="s">
        <v>23</v>
      </c>
      <c r="E23" t="s">
        <v>31</v>
      </c>
      <c r="F23" t="s">
        <v>27</v>
      </c>
      <c r="G23" t="s">
        <v>396</v>
      </c>
      <c r="H23" s="15">
        <v>94.379252080000001</v>
      </c>
      <c r="I23" s="15">
        <v>97.470663439999996</v>
      </c>
      <c r="J23" s="15">
        <v>102.8906704</v>
      </c>
      <c r="K23" s="15">
        <v>105.7813407</v>
      </c>
      <c r="L23" s="15">
        <v>100</v>
      </c>
      <c r="M23" s="15">
        <v>97.751700830000004</v>
      </c>
      <c r="N23" s="15">
        <v>98.313775629999995</v>
      </c>
      <c r="O23" s="15">
        <v>95.503401670000002</v>
      </c>
      <c r="P23" s="15">
        <v>95.503401670000002</v>
      </c>
      <c r="Q23" s="15">
        <v>106.74489749999999</v>
      </c>
      <c r="R23" s="15">
        <v>99.775170099999997</v>
      </c>
      <c r="S23" s="15">
        <v>96.145772859999994</v>
      </c>
      <c r="T23" s="15">
        <v>100.44965980000001</v>
      </c>
      <c r="U23" s="15">
        <v>102.8906704</v>
      </c>
      <c r="V23" s="15">
        <v>96.627551249999996</v>
      </c>
      <c r="W23" s="15">
        <v>94.604082000000005</v>
      </c>
    </row>
    <row r="24" spans="1:23" x14ac:dyDescent="0.25">
      <c r="A24">
        <v>85</v>
      </c>
      <c r="B24" t="s">
        <v>726</v>
      </c>
      <c r="C24" t="s">
        <v>39</v>
      </c>
      <c r="D24" t="s">
        <v>24</v>
      </c>
      <c r="E24" t="s">
        <v>31</v>
      </c>
      <c r="F24" t="s">
        <v>27</v>
      </c>
      <c r="G24" t="s">
        <v>396</v>
      </c>
      <c r="H24" s="15">
        <v>94.379252080000001</v>
      </c>
      <c r="I24" s="15">
        <v>98.313775629999995</v>
      </c>
      <c r="J24" s="15">
        <v>100.96355680000001</v>
      </c>
      <c r="K24" s="15">
        <v>105.7813407</v>
      </c>
      <c r="L24" s="15">
        <v>100</v>
      </c>
      <c r="M24" s="15">
        <v>95.503401670000002</v>
      </c>
      <c r="N24" s="15">
        <v>101.6862244</v>
      </c>
      <c r="O24" s="15">
        <v>93.255102500000007</v>
      </c>
      <c r="P24" s="15">
        <v>100</v>
      </c>
      <c r="Q24" s="15">
        <v>106.74489749999999</v>
      </c>
      <c r="R24" s="15">
        <v>100</v>
      </c>
      <c r="S24" s="15">
        <v>96.145772859999994</v>
      </c>
      <c r="T24" s="15">
        <v>100.89931970000001</v>
      </c>
      <c r="U24" s="15">
        <v>100.96355680000001</v>
      </c>
      <c r="V24" s="15">
        <v>101.1241496</v>
      </c>
      <c r="W24" s="15">
        <v>91.906122999999994</v>
      </c>
    </row>
    <row r="25" spans="1:23" x14ac:dyDescent="0.25">
      <c r="A25">
        <v>86</v>
      </c>
      <c r="B25" t="s">
        <v>789</v>
      </c>
      <c r="C25" t="s">
        <v>39</v>
      </c>
      <c r="D25" t="s">
        <v>28</v>
      </c>
      <c r="E25" t="s">
        <v>31</v>
      </c>
      <c r="F25" t="s">
        <v>27</v>
      </c>
      <c r="G25" t="s">
        <v>396</v>
      </c>
      <c r="H25" s="15">
        <v>95.503401670000002</v>
      </c>
      <c r="I25" s="15">
        <v>99.156887810000001</v>
      </c>
      <c r="J25" s="15">
        <v>104.81778389999999</v>
      </c>
      <c r="K25" s="15">
        <v>106.74489749999999</v>
      </c>
      <c r="L25" s="15">
        <v>100</v>
      </c>
      <c r="M25" s="15">
        <v>100</v>
      </c>
      <c r="N25" s="15">
        <v>100</v>
      </c>
      <c r="O25" s="15">
        <v>97.751700830000004</v>
      </c>
      <c r="P25" s="15">
        <v>97.751700830000004</v>
      </c>
      <c r="Q25" s="15">
        <v>106.74489749999999</v>
      </c>
      <c r="R25" s="15">
        <v>102.0234693</v>
      </c>
      <c r="S25" s="15">
        <v>97.109329639999999</v>
      </c>
      <c r="T25" s="15">
        <v>101.7986393</v>
      </c>
      <c r="U25" s="15">
        <v>104.81778389999999</v>
      </c>
      <c r="V25" s="15">
        <v>98.875850420000006</v>
      </c>
      <c r="W25" s="15">
        <v>97.302041000000003</v>
      </c>
    </row>
    <row r="26" spans="1:23" x14ac:dyDescent="0.25">
      <c r="A26">
        <v>87</v>
      </c>
      <c r="B26" t="s">
        <v>910</v>
      </c>
      <c r="C26" t="s">
        <v>39</v>
      </c>
      <c r="D26" t="s">
        <v>23</v>
      </c>
      <c r="E26" t="s">
        <v>31</v>
      </c>
      <c r="F26" t="s">
        <v>27</v>
      </c>
      <c r="G26" t="s">
        <v>396</v>
      </c>
      <c r="H26" s="15">
        <v>95.503401670000002</v>
      </c>
      <c r="I26" s="15">
        <v>98.313775629999995</v>
      </c>
      <c r="J26" s="15">
        <v>103.8542271</v>
      </c>
      <c r="K26" s="15">
        <v>106.74489749999999</v>
      </c>
      <c r="L26" s="15">
        <v>100</v>
      </c>
      <c r="M26" s="15">
        <v>102.24829920000001</v>
      </c>
      <c r="N26" s="15">
        <v>101.6862244</v>
      </c>
      <c r="O26" s="15">
        <v>100</v>
      </c>
      <c r="P26" s="15">
        <v>97.751700830000004</v>
      </c>
      <c r="Q26" s="15">
        <v>106.74489749999999</v>
      </c>
      <c r="R26" s="15">
        <v>102.24829920000001</v>
      </c>
      <c r="S26" s="15">
        <v>97.109329639999999</v>
      </c>
      <c r="T26" s="15">
        <v>101.3489795</v>
      </c>
      <c r="U26" s="15">
        <v>103.8542271</v>
      </c>
      <c r="V26" s="15">
        <v>100</v>
      </c>
      <c r="W26" s="15">
        <v>100</v>
      </c>
    </row>
    <row r="27" spans="1:23" x14ac:dyDescent="0.25">
      <c r="A27">
        <v>88</v>
      </c>
      <c r="B27" t="s">
        <v>1030</v>
      </c>
      <c r="C27" t="s">
        <v>39</v>
      </c>
      <c r="D27" t="s">
        <v>24</v>
      </c>
      <c r="E27" t="s">
        <v>31</v>
      </c>
      <c r="F27" t="s">
        <v>27</v>
      </c>
      <c r="G27" t="s">
        <v>396</v>
      </c>
      <c r="H27" s="15">
        <v>95.503401670000002</v>
      </c>
      <c r="I27" s="15">
        <v>100</v>
      </c>
      <c r="J27" s="15">
        <v>101.9271136</v>
      </c>
      <c r="K27" s="15">
        <v>107.7084543</v>
      </c>
      <c r="L27" s="15">
        <v>100</v>
      </c>
      <c r="M27" s="15">
        <v>97.751700830000004</v>
      </c>
      <c r="N27" s="15">
        <v>105.05867309999999</v>
      </c>
      <c r="O27" s="15">
        <v>95.503401670000002</v>
      </c>
      <c r="P27" s="15">
        <v>102.24829920000001</v>
      </c>
      <c r="Q27" s="15">
        <v>106.74489749999999</v>
      </c>
      <c r="R27" s="15">
        <v>102.47312909999999</v>
      </c>
      <c r="S27" s="15">
        <v>97.109329639999999</v>
      </c>
      <c r="T27" s="15">
        <v>102.697959</v>
      </c>
      <c r="U27" s="15">
        <v>101.9271136</v>
      </c>
      <c r="V27" s="15">
        <v>104.4965983</v>
      </c>
      <c r="W27" s="15">
        <v>94.604082000000005</v>
      </c>
    </row>
    <row r="28" spans="1:23" x14ac:dyDescent="0.25">
      <c r="A28">
        <v>89</v>
      </c>
      <c r="B28" t="s">
        <v>1386</v>
      </c>
      <c r="C28" t="s">
        <v>39</v>
      </c>
      <c r="D28" t="s">
        <v>28</v>
      </c>
      <c r="E28" t="s">
        <v>31</v>
      </c>
      <c r="F28" t="s">
        <v>27</v>
      </c>
      <c r="G28" t="s">
        <v>396</v>
      </c>
      <c r="H28" s="15">
        <v>96.627551249999996</v>
      </c>
      <c r="I28" s="15">
        <v>100</v>
      </c>
      <c r="J28" s="15">
        <v>106.74489749999999</v>
      </c>
      <c r="K28" s="15">
        <v>107.7084543</v>
      </c>
      <c r="L28" s="15">
        <v>100</v>
      </c>
      <c r="M28" s="15">
        <v>102.24829920000001</v>
      </c>
      <c r="N28" s="15">
        <v>103.3724488</v>
      </c>
      <c r="O28" s="15">
        <v>100</v>
      </c>
      <c r="P28" s="15">
        <v>100</v>
      </c>
      <c r="Q28" s="15">
        <v>106.74489749999999</v>
      </c>
      <c r="R28" s="15">
        <v>104.2717684</v>
      </c>
      <c r="S28" s="15">
        <v>98.072886429999997</v>
      </c>
      <c r="T28" s="15">
        <v>102.697959</v>
      </c>
      <c r="U28" s="15">
        <v>106.74489749999999</v>
      </c>
      <c r="V28" s="15">
        <v>102.24829920000001</v>
      </c>
      <c r="W28" s="15">
        <v>100</v>
      </c>
    </row>
    <row r="29" spans="1:23" x14ac:dyDescent="0.25">
      <c r="A29">
        <v>90</v>
      </c>
      <c r="B29" t="s">
        <v>1673</v>
      </c>
      <c r="C29" t="s">
        <v>39</v>
      </c>
      <c r="D29" t="s">
        <v>23</v>
      </c>
      <c r="E29" t="s">
        <v>31</v>
      </c>
      <c r="F29" t="s">
        <v>27</v>
      </c>
      <c r="G29" t="s">
        <v>396</v>
      </c>
      <c r="H29" s="15">
        <v>96.627551249999996</v>
      </c>
      <c r="I29" s="15">
        <v>101.6862244</v>
      </c>
      <c r="J29" s="15">
        <v>102.8906704</v>
      </c>
      <c r="K29" s="15">
        <v>109.6355679</v>
      </c>
      <c r="L29" s="15">
        <v>100</v>
      </c>
      <c r="M29" s="15">
        <v>100</v>
      </c>
      <c r="N29" s="15">
        <v>106.74489749999999</v>
      </c>
      <c r="O29" s="15">
        <v>97.751700830000004</v>
      </c>
      <c r="P29" s="15">
        <v>104.4965983</v>
      </c>
      <c r="Q29" s="15">
        <v>106.74489749999999</v>
      </c>
      <c r="R29" s="15">
        <v>104.7214283</v>
      </c>
      <c r="S29" s="15">
        <v>98.072886429999997</v>
      </c>
      <c r="T29" s="15">
        <v>104.4965983</v>
      </c>
      <c r="U29" s="15">
        <v>102.8906704</v>
      </c>
      <c r="V29" s="15">
        <v>106.74489749999999</v>
      </c>
      <c r="W29" s="15">
        <v>97.302041000000003</v>
      </c>
    </row>
    <row r="30" spans="1:23" x14ac:dyDescent="0.25">
      <c r="A30">
        <v>125</v>
      </c>
      <c r="B30" t="s">
        <v>205</v>
      </c>
      <c r="C30" t="s">
        <v>680</v>
      </c>
      <c r="D30" t="s">
        <v>24</v>
      </c>
      <c r="E30" t="s">
        <v>31</v>
      </c>
      <c r="F30" t="s">
        <v>27</v>
      </c>
      <c r="G30" t="s">
        <v>682</v>
      </c>
      <c r="H30" s="15">
        <v>92.130952919999999</v>
      </c>
      <c r="I30" s="15">
        <v>97.470663439999996</v>
      </c>
      <c r="J30" s="15">
        <v>90.364432140000005</v>
      </c>
      <c r="K30" s="15">
        <v>93.255102500000007</v>
      </c>
      <c r="L30" s="15">
        <v>80</v>
      </c>
      <c r="M30" s="15">
        <v>93.255102500000007</v>
      </c>
      <c r="N30" s="15">
        <v>94.941326880000005</v>
      </c>
      <c r="O30" s="15">
        <v>93.255102500000007</v>
      </c>
      <c r="P30" s="15">
        <v>97.751700830000004</v>
      </c>
      <c r="Q30" s="15">
        <v>93.255102500000007</v>
      </c>
      <c r="R30" s="15">
        <v>89.432993920000001</v>
      </c>
      <c r="S30" s="15">
        <v>90.364432140000005</v>
      </c>
      <c r="T30" s="15">
        <v>92.805442670000005</v>
      </c>
      <c r="U30" s="15">
        <v>90.364432140000005</v>
      </c>
      <c r="V30" s="15">
        <v>95.503401670000002</v>
      </c>
      <c r="W30" s="15">
        <v>90.557143499999995</v>
      </c>
    </row>
    <row r="31" spans="1:23" x14ac:dyDescent="0.25">
      <c r="A31">
        <v>140</v>
      </c>
      <c r="B31" t="s">
        <v>205</v>
      </c>
      <c r="C31" t="s">
        <v>361</v>
      </c>
      <c r="D31" t="s">
        <v>23</v>
      </c>
      <c r="E31" t="s">
        <v>31</v>
      </c>
      <c r="F31" t="s">
        <v>49</v>
      </c>
      <c r="G31" t="s">
        <v>407</v>
      </c>
      <c r="H31" s="15">
        <v>98.875850420000006</v>
      </c>
      <c r="I31" s="15">
        <v>95.784439059999997</v>
      </c>
      <c r="J31" s="15">
        <v>93.255102500000007</v>
      </c>
      <c r="K31" s="15">
        <v>93.255102500000007</v>
      </c>
      <c r="L31" s="15">
        <v>80</v>
      </c>
      <c r="M31" s="15">
        <v>124.7312908</v>
      </c>
      <c r="N31" s="15">
        <v>94.941326880000005</v>
      </c>
      <c r="O31" s="15">
        <v>97.751700830000004</v>
      </c>
      <c r="P31" s="15">
        <v>95.503401670000002</v>
      </c>
      <c r="Q31" s="15">
        <v>90.557143499999995</v>
      </c>
      <c r="R31" s="15">
        <v>93.929592249999999</v>
      </c>
      <c r="S31" s="15">
        <v>96.145772859999994</v>
      </c>
      <c r="T31" s="15">
        <v>91.906122999999994</v>
      </c>
      <c r="U31" s="15">
        <v>93.255102500000007</v>
      </c>
      <c r="V31" s="15">
        <v>94.379252080000001</v>
      </c>
      <c r="W31" s="15">
        <v>112.1408155</v>
      </c>
    </row>
    <row r="32" spans="1:23" x14ac:dyDescent="0.25">
      <c r="A32">
        <v>141</v>
      </c>
      <c r="B32" t="s">
        <v>207</v>
      </c>
      <c r="C32" t="s">
        <v>361</v>
      </c>
      <c r="D32" t="s">
        <v>23</v>
      </c>
      <c r="E32" t="s">
        <v>31</v>
      </c>
      <c r="F32" t="s">
        <v>49</v>
      </c>
      <c r="G32" t="s">
        <v>407</v>
      </c>
      <c r="H32" s="15">
        <v>100</v>
      </c>
      <c r="I32" s="15">
        <v>98.313775629999995</v>
      </c>
      <c r="J32" s="15">
        <v>96.145772859999994</v>
      </c>
      <c r="K32" s="15">
        <v>96.145772859999994</v>
      </c>
      <c r="L32" s="15">
        <v>80</v>
      </c>
      <c r="M32" s="15">
        <v>126.97959</v>
      </c>
      <c r="N32" s="15">
        <v>96.627551249999996</v>
      </c>
      <c r="O32" s="15">
        <v>100</v>
      </c>
      <c r="P32" s="15">
        <v>97.751700830000004</v>
      </c>
      <c r="Q32" s="15">
        <v>90.557143499999995</v>
      </c>
      <c r="R32" s="15">
        <v>97.077211079999998</v>
      </c>
      <c r="S32" s="15">
        <v>97.109329639999999</v>
      </c>
      <c r="T32" s="15">
        <v>94.604082000000005</v>
      </c>
      <c r="U32" s="15">
        <v>96.145772859999994</v>
      </c>
      <c r="V32" s="15">
        <v>96.627551249999996</v>
      </c>
      <c r="W32" s="15">
        <v>114.8387745</v>
      </c>
    </row>
    <row r="33" spans="1:23" x14ac:dyDescent="0.25">
      <c r="A33">
        <v>142</v>
      </c>
      <c r="B33" t="s">
        <v>551</v>
      </c>
      <c r="C33" t="s">
        <v>361</v>
      </c>
      <c r="D33" t="s">
        <v>24</v>
      </c>
      <c r="E33" t="s">
        <v>31</v>
      </c>
      <c r="F33" t="s">
        <v>49</v>
      </c>
      <c r="G33" t="s">
        <v>407</v>
      </c>
      <c r="H33" s="15">
        <v>102.24829920000001</v>
      </c>
      <c r="I33" s="15">
        <v>100</v>
      </c>
      <c r="J33" s="15">
        <v>96.145772859999994</v>
      </c>
      <c r="K33" s="15">
        <v>98.072886429999997</v>
      </c>
      <c r="L33" s="15">
        <v>80</v>
      </c>
      <c r="M33" s="15">
        <v>122.4829917</v>
      </c>
      <c r="N33" s="15">
        <v>93.255102500000007</v>
      </c>
      <c r="O33" s="15">
        <v>97.751700830000004</v>
      </c>
      <c r="P33" s="15">
        <v>95.503401670000002</v>
      </c>
      <c r="Q33" s="15">
        <v>90.557143499999995</v>
      </c>
      <c r="R33" s="15">
        <v>97.077211079999998</v>
      </c>
      <c r="S33" s="15">
        <v>99.036443210000002</v>
      </c>
      <c r="T33" s="15">
        <v>96.402721330000006</v>
      </c>
      <c r="U33" s="15">
        <v>96.145772859999994</v>
      </c>
      <c r="V33" s="15">
        <v>93.255102500000007</v>
      </c>
      <c r="W33" s="15">
        <v>110.791836</v>
      </c>
    </row>
    <row r="34" spans="1:23" x14ac:dyDescent="0.25">
      <c r="A34">
        <v>143</v>
      </c>
      <c r="B34" t="s">
        <v>726</v>
      </c>
      <c r="C34" t="s">
        <v>361</v>
      </c>
      <c r="D34" t="s">
        <v>28</v>
      </c>
      <c r="E34" t="s">
        <v>31</v>
      </c>
      <c r="F34" t="s">
        <v>49</v>
      </c>
      <c r="G34" t="s">
        <v>407</v>
      </c>
      <c r="H34" s="15">
        <v>101.1241496</v>
      </c>
      <c r="I34" s="15">
        <v>98.313775629999995</v>
      </c>
      <c r="J34" s="15">
        <v>98.072886429999997</v>
      </c>
      <c r="K34" s="15">
        <v>96.145772859999994</v>
      </c>
      <c r="L34" s="15">
        <v>80</v>
      </c>
      <c r="M34" s="15">
        <v>133.72448750000001</v>
      </c>
      <c r="N34" s="15">
        <v>98.313775629999995</v>
      </c>
      <c r="O34" s="15">
        <v>104.4965983</v>
      </c>
      <c r="P34" s="15">
        <v>97.751700830000004</v>
      </c>
      <c r="Q34" s="15">
        <v>90.557143499999995</v>
      </c>
      <c r="R34" s="15">
        <v>99.100680330000003</v>
      </c>
      <c r="S34" s="15">
        <v>98.072886429999997</v>
      </c>
      <c r="T34" s="15">
        <v>94.604082000000005</v>
      </c>
      <c r="U34" s="15">
        <v>98.072886429999997</v>
      </c>
      <c r="V34" s="15">
        <v>97.751700830000004</v>
      </c>
      <c r="W34" s="15">
        <v>121.58367200000001</v>
      </c>
    </row>
    <row r="35" spans="1:23" x14ac:dyDescent="0.25">
      <c r="A35">
        <v>144</v>
      </c>
      <c r="B35" t="s">
        <v>1017</v>
      </c>
      <c r="C35" t="s">
        <v>361</v>
      </c>
      <c r="D35" t="s">
        <v>23</v>
      </c>
      <c r="E35" t="s">
        <v>31</v>
      </c>
      <c r="F35" t="s">
        <v>49</v>
      </c>
      <c r="G35" t="s">
        <v>407</v>
      </c>
      <c r="H35" s="15">
        <v>101.1241496</v>
      </c>
      <c r="I35" s="15">
        <v>100</v>
      </c>
      <c r="J35" s="15">
        <v>100</v>
      </c>
      <c r="K35" s="15">
        <v>97.109329639999999</v>
      </c>
      <c r="L35" s="15">
        <v>80</v>
      </c>
      <c r="M35" s="15">
        <v>126.97959</v>
      </c>
      <c r="N35" s="15">
        <v>100</v>
      </c>
      <c r="O35" s="15">
        <v>100</v>
      </c>
      <c r="P35" s="15">
        <v>100</v>
      </c>
      <c r="Q35" s="15">
        <v>90.557143499999995</v>
      </c>
      <c r="R35" s="15">
        <v>99.550340199999994</v>
      </c>
      <c r="S35" s="15">
        <v>98.072886429999997</v>
      </c>
      <c r="T35" s="15">
        <v>95.953061500000004</v>
      </c>
      <c r="U35" s="15">
        <v>100</v>
      </c>
      <c r="V35" s="15">
        <v>100</v>
      </c>
      <c r="W35" s="15">
        <v>114.8387745</v>
      </c>
    </row>
    <row r="36" spans="1:23" x14ac:dyDescent="0.25">
      <c r="A36">
        <v>145</v>
      </c>
      <c r="B36" t="s">
        <v>1557</v>
      </c>
      <c r="C36" t="s">
        <v>361</v>
      </c>
      <c r="D36" t="s">
        <v>24</v>
      </c>
      <c r="E36" t="s">
        <v>31</v>
      </c>
      <c r="F36" t="s">
        <v>49</v>
      </c>
      <c r="G36" t="s">
        <v>407</v>
      </c>
      <c r="H36" s="15">
        <v>102.24829920000001</v>
      </c>
      <c r="I36" s="15">
        <v>99.156887810000001</v>
      </c>
      <c r="J36" s="15">
        <v>99.036443210000002</v>
      </c>
      <c r="K36" s="15">
        <v>97.109329639999999</v>
      </c>
      <c r="L36" s="15">
        <v>80</v>
      </c>
      <c r="M36" s="15">
        <v>138.2210858</v>
      </c>
      <c r="N36" s="15">
        <v>100</v>
      </c>
      <c r="O36" s="15">
        <v>108.9931967</v>
      </c>
      <c r="P36" s="15">
        <v>100</v>
      </c>
      <c r="Q36" s="15">
        <v>90.557143499999995</v>
      </c>
      <c r="R36" s="15">
        <v>101.3489795</v>
      </c>
      <c r="S36" s="15">
        <v>99.036443210000002</v>
      </c>
      <c r="T36" s="15">
        <v>95.503401670000002</v>
      </c>
      <c r="U36" s="15">
        <v>99.036443210000002</v>
      </c>
      <c r="V36" s="15">
        <v>100</v>
      </c>
      <c r="W36" s="15">
        <v>126.97959</v>
      </c>
    </row>
    <row r="37" spans="1:23" x14ac:dyDescent="0.25">
      <c r="A37">
        <v>152</v>
      </c>
      <c r="B37" t="s">
        <v>205</v>
      </c>
      <c r="C37" t="s">
        <v>609</v>
      </c>
      <c r="D37" t="s">
        <v>23</v>
      </c>
      <c r="E37" t="s">
        <v>31</v>
      </c>
      <c r="F37" t="s">
        <v>49</v>
      </c>
      <c r="G37" t="s">
        <v>615</v>
      </c>
      <c r="H37" s="15">
        <v>94.379252080000001</v>
      </c>
      <c r="I37" s="15">
        <v>94.098214690000006</v>
      </c>
      <c r="J37" s="15">
        <v>91.327988930000004</v>
      </c>
      <c r="K37" s="15">
        <v>92.291545709999994</v>
      </c>
      <c r="L37" s="15">
        <v>80</v>
      </c>
      <c r="M37" s="15">
        <v>104.4965983</v>
      </c>
      <c r="N37" s="15">
        <v>96.627551249999996</v>
      </c>
      <c r="O37" s="15">
        <v>97.751700830000004</v>
      </c>
      <c r="P37" s="15">
        <v>100</v>
      </c>
      <c r="Q37" s="15">
        <v>100</v>
      </c>
      <c r="R37" s="15">
        <v>92.130952919999999</v>
      </c>
      <c r="S37" s="15">
        <v>92.291545709999994</v>
      </c>
      <c r="T37" s="15">
        <v>90.557143499999995</v>
      </c>
      <c r="U37" s="15">
        <v>91.327988930000004</v>
      </c>
      <c r="V37" s="15">
        <v>97.751700830000004</v>
      </c>
      <c r="W37" s="15">
        <v>100</v>
      </c>
    </row>
    <row r="38" spans="1:23" x14ac:dyDescent="0.25">
      <c r="A38">
        <v>153</v>
      </c>
      <c r="B38" t="s">
        <v>1386</v>
      </c>
      <c r="C38" t="s">
        <v>609</v>
      </c>
      <c r="D38" t="s">
        <v>24</v>
      </c>
      <c r="E38" t="s">
        <v>31</v>
      </c>
      <c r="F38" t="s">
        <v>49</v>
      </c>
      <c r="G38" t="s">
        <v>615</v>
      </c>
      <c r="H38" s="15">
        <v>95.503401670000002</v>
      </c>
      <c r="I38" s="15">
        <v>96.627551249999996</v>
      </c>
      <c r="J38" s="15">
        <v>94.218659290000005</v>
      </c>
      <c r="K38" s="15">
        <v>95.182216069999996</v>
      </c>
      <c r="L38" s="15">
        <v>80</v>
      </c>
      <c r="M38" s="15">
        <v>106.74489749999999</v>
      </c>
      <c r="N38" s="15">
        <v>98.313775629999995</v>
      </c>
      <c r="O38" s="15">
        <v>100</v>
      </c>
      <c r="P38" s="15">
        <v>102.24829920000001</v>
      </c>
      <c r="Q38" s="15">
        <v>100</v>
      </c>
      <c r="R38" s="15">
        <v>95.278571749999998</v>
      </c>
      <c r="S38" s="15">
        <v>93.255102500000007</v>
      </c>
      <c r="T38" s="15">
        <v>93.255102500000007</v>
      </c>
      <c r="U38" s="15">
        <v>94.218659290000005</v>
      </c>
      <c r="V38" s="15">
        <v>100</v>
      </c>
      <c r="W38" s="15">
        <v>102.697959</v>
      </c>
    </row>
    <row r="39" spans="1:23" x14ac:dyDescent="0.25">
      <c r="A39">
        <v>157</v>
      </c>
      <c r="B39" t="s">
        <v>205</v>
      </c>
      <c r="C39" t="s">
        <v>30</v>
      </c>
      <c r="D39" t="s">
        <v>23</v>
      </c>
      <c r="E39" t="s">
        <v>31</v>
      </c>
      <c r="F39" t="s">
        <v>20</v>
      </c>
      <c r="G39" t="s">
        <v>412</v>
      </c>
      <c r="H39" s="15">
        <v>107.8690471</v>
      </c>
      <c r="I39" s="15">
        <v>103.3724488</v>
      </c>
      <c r="J39" s="15">
        <v>99.036443210000002</v>
      </c>
      <c r="K39" s="15">
        <v>99.036443210000002</v>
      </c>
      <c r="L39" s="15">
        <v>100</v>
      </c>
      <c r="M39" s="15">
        <v>95.503401670000002</v>
      </c>
      <c r="N39" s="15">
        <v>93.255102500000007</v>
      </c>
      <c r="O39" s="15">
        <v>95.503401670000002</v>
      </c>
      <c r="P39" s="15">
        <v>93.255102500000007</v>
      </c>
      <c r="Q39" s="15">
        <v>100</v>
      </c>
      <c r="R39" s="15">
        <v>99.325510249999994</v>
      </c>
      <c r="S39" s="15">
        <v>107.7084543</v>
      </c>
      <c r="T39" s="15">
        <v>100.44965980000001</v>
      </c>
      <c r="U39" s="15">
        <v>99.036443210000002</v>
      </c>
      <c r="V39" s="15">
        <v>92.130952919999999</v>
      </c>
      <c r="W39" s="15">
        <v>93.255102500000007</v>
      </c>
    </row>
    <row r="40" spans="1:23" x14ac:dyDescent="0.25">
      <c r="A40">
        <v>158</v>
      </c>
      <c r="B40" t="s">
        <v>215</v>
      </c>
      <c r="C40" t="s">
        <v>30</v>
      </c>
      <c r="D40" t="s">
        <v>24</v>
      </c>
      <c r="E40" t="s">
        <v>31</v>
      </c>
      <c r="F40" t="s">
        <v>20</v>
      </c>
      <c r="G40" t="s">
        <v>412</v>
      </c>
      <c r="H40" s="15">
        <v>108.9931967</v>
      </c>
      <c r="I40" s="15">
        <v>105.9017853</v>
      </c>
      <c r="J40" s="15">
        <v>101.9271136</v>
      </c>
      <c r="K40" s="15">
        <v>101.9271136</v>
      </c>
      <c r="L40" s="15">
        <v>100</v>
      </c>
      <c r="M40" s="15">
        <v>97.751700830000004</v>
      </c>
      <c r="N40" s="15">
        <v>94.941326880000005</v>
      </c>
      <c r="O40" s="15">
        <v>97.751700830000004</v>
      </c>
      <c r="P40" s="15">
        <v>95.503401670000002</v>
      </c>
      <c r="Q40" s="15">
        <v>100</v>
      </c>
      <c r="R40" s="15">
        <v>102.47312909999999</v>
      </c>
      <c r="S40" s="15">
        <v>108.67201110000001</v>
      </c>
      <c r="T40" s="15">
        <v>103.1476188</v>
      </c>
      <c r="U40" s="15">
        <v>101.9271136</v>
      </c>
      <c r="V40" s="15">
        <v>94.379252080000001</v>
      </c>
      <c r="W40" s="15">
        <v>95.953061500000004</v>
      </c>
    </row>
    <row r="41" spans="1:23" x14ac:dyDescent="0.25">
      <c r="A41">
        <v>159</v>
      </c>
      <c r="B41" t="s">
        <v>584</v>
      </c>
      <c r="C41" t="s">
        <v>30</v>
      </c>
      <c r="D41" t="s">
        <v>28</v>
      </c>
      <c r="E41" t="s">
        <v>31</v>
      </c>
      <c r="F41" t="s">
        <v>20</v>
      </c>
      <c r="G41" t="s">
        <v>412</v>
      </c>
      <c r="H41" s="15">
        <v>111.2414958</v>
      </c>
      <c r="I41" s="15">
        <v>103.3724488</v>
      </c>
      <c r="J41" s="15">
        <v>104.81778389999999</v>
      </c>
      <c r="K41" s="15">
        <v>99.036443210000002</v>
      </c>
      <c r="L41" s="15">
        <v>100</v>
      </c>
      <c r="M41" s="15">
        <v>104.4965983</v>
      </c>
      <c r="N41" s="15">
        <v>91.568878130000002</v>
      </c>
      <c r="O41" s="15">
        <v>104.4965983</v>
      </c>
      <c r="P41" s="15">
        <v>91.006803329999997</v>
      </c>
      <c r="Q41" s="15">
        <v>100</v>
      </c>
      <c r="R41" s="15">
        <v>102.697959</v>
      </c>
      <c r="S41" s="15">
        <v>110.5991246</v>
      </c>
      <c r="T41" s="15">
        <v>100.44965980000001</v>
      </c>
      <c r="U41" s="15">
        <v>104.81778389999999</v>
      </c>
      <c r="V41" s="15">
        <v>89.882653750000003</v>
      </c>
      <c r="W41" s="15">
        <v>104.0469385</v>
      </c>
    </row>
    <row r="42" spans="1:23" x14ac:dyDescent="0.25">
      <c r="A42">
        <v>160</v>
      </c>
      <c r="B42" t="s">
        <v>207</v>
      </c>
      <c r="C42" t="s">
        <v>30</v>
      </c>
      <c r="D42" t="s">
        <v>23</v>
      </c>
      <c r="E42" t="s">
        <v>31</v>
      </c>
      <c r="F42" t="s">
        <v>20</v>
      </c>
      <c r="G42" t="s">
        <v>412</v>
      </c>
      <c r="H42" s="15">
        <v>112.36564540000001</v>
      </c>
      <c r="I42" s="15">
        <v>103.3724488</v>
      </c>
      <c r="J42" s="15">
        <v>100.96355680000001</v>
      </c>
      <c r="K42" s="15">
        <v>99.036443210000002</v>
      </c>
      <c r="L42" s="15">
        <v>100</v>
      </c>
      <c r="M42" s="15">
        <v>102.24829920000001</v>
      </c>
      <c r="N42" s="15">
        <v>94.941326880000005</v>
      </c>
      <c r="O42" s="15">
        <v>102.24829920000001</v>
      </c>
      <c r="P42" s="15">
        <v>95.503401670000002</v>
      </c>
      <c r="Q42" s="15">
        <v>100</v>
      </c>
      <c r="R42" s="15">
        <v>102.47312909999999</v>
      </c>
      <c r="S42" s="15">
        <v>111.5626814</v>
      </c>
      <c r="T42" s="15">
        <v>100.44965980000001</v>
      </c>
      <c r="U42" s="15">
        <v>100.96355680000001</v>
      </c>
      <c r="V42" s="15">
        <v>94.379252080000001</v>
      </c>
      <c r="W42" s="15">
        <v>101.3489795</v>
      </c>
    </row>
    <row r="43" spans="1:23" x14ac:dyDescent="0.25">
      <c r="A43">
        <v>161</v>
      </c>
      <c r="B43" t="s">
        <v>645</v>
      </c>
      <c r="C43" t="s">
        <v>30</v>
      </c>
      <c r="D43" t="s">
        <v>24</v>
      </c>
      <c r="E43" t="s">
        <v>31</v>
      </c>
      <c r="F43" t="s">
        <v>20</v>
      </c>
      <c r="G43" t="s">
        <v>412</v>
      </c>
      <c r="H43" s="15">
        <v>110.11734629999999</v>
      </c>
      <c r="I43" s="15">
        <v>108.43112189999999</v>
      </c>
      <c r="J43" s="15">
        <v>103.8542271</v>
      </c>
      <c r="K43" s="15">
        <v>103.8542271</v>
      </c>
      <c r="L43" s="15">
        <v>100</v>
      </c>
      <c r="M43" s="15">
        <v>97.751700830000004</v>
      </c>
      <c r="N43" s="15">
        <v>96.627551249999996</v>
      </c>
      <c r="O43" s="15">
        <v>97.751700830000004</v>
      </c>
      <c r="P43" s="15">
        <v>97.751700830000004</v>
      </c>
      <c r="Q43" s="15">
        <v>100</v>
      </c>
      <c r="R43" s="15">
        <v>104.7214283</v>
      </c>
      <c r="S43" s="15">
        <v>109.6355679</v>
      </c>
      <c r="T43" s="15">
        <v>105.39591799999999</v>
      </c>
      <c r="U43" s="15">
        <v>103.8542271</v>
      </c>
      <c r="V43" s="15">
        <v>96.627551249999996</v>
      </c>
      <c r="W43" s="15">
        <v>95.953061500000004</v>
      </c>
    </row>
    <row r="44" spans="1:23" x14ac:dyDescent="0.25">
      <c r="A44">
        <v>162</v>
      </c>
      <c r="B44" t="s">
        <v>704</v>
      </c>
      <c r="C44" t="s">
        <v>30</v>
      </c>
      <c r="D44" t="s">
        <v>28</v>
      </c>
      <c r="E44" t="s">
        <v>31</v>
      </c>
      <c r="F44" t="s">
        <v>20</v>
      </c>
      <c r="G44" t="s">
        <v>412</v>
      </c>
      <c r="H44" s="15">
        <v>110.11734629999999</v>
      </c>
      <c r="I44" s="15">
        <v>105.9017853</v>
      </c>
      <c r="J44" s="15">
        <v>104.81778389999999</v>
      </c>
      <c r="K44" s="15">
        <v>101.9271136</v>
      </c>
      <c r="L44" s="15">
        <v>100</v>
      </c>
      <c r="M44" s="15">
        <v>102.24829920000001</v>
      </c>
      <c r="N44" s="15">
        <v>98.313775629999995</v>
      </c>
      <c r="O44" s="15">
        <v>102.24829920000001</v>
      </c>
      <c r="P44" s="15">
        <v>97.751700830000004</v>
      </c>
      <c r="Q44" s="15">
        <v>100</v>
      </c>
      <c r="R44" s="15">
        <v>104.9462582</v>
      </c>
      <c r="S44" s="15">
        <v>109.6355679</v>
      </c>
      <c r="T44" s="15">
        <v>103.1476188</v>
      </c>
      <c r="U44" s="15">
        <v>104.81778389999999</v>
      </c>
      <c r="V44" s="15">
        <v>97.751700830000004</v>
      </c>
      <c r="W44" s="15">
        <v>101.3489795</v>
      </c>
    </row>
    <row r="45" spans="1:23" x14ac:dyDescent="0.25">
      <c r="A45">
        <v>163</v>
      </c>
      <c r="B45" t="s">
        <v>870</v>
      </c>
      <c r="C45" t="s">
        <v>30</v>
      </c>
      <c r="D45" t="s">
        <v>23</v>
      </c>
      <c r="E45" t="s">
        <v>31</v>
      </c>
      <c r="F45" t="s">
        <v>20</v>
      </c>
      <c r="G45" t="s">
        <v>412</v>
      </c>
      <c r="H45" s="15">
        <v>112.36564540000001</v>
      </c>
      <c r="I45" s="15">
        <v>105.9017853</v>
      </c>
      <c r="J45" s="15">
        <v>102.8906704</v>
      </c>
      <c r="K45" s="15">
        <v>102.8906704</v>
      </c>
      <c r="L45" s="15">
        <v>100</v>
      </c>
      <c r="M45" s="15">
        <v>97.751700830000004</v>
      </c>
      <c r="N45" s="15">
        <v>100</v>
      </c>
      <c r="O45" s="15">
        <v>102.24829920000001</v>
      </c>
      <c r="P45" s="15">
        <v>100</v>
      </c>
      <c r="Q45" s="15">
        <v>100</v>
      </c>
      <c r="R45" s="15">
        <v>105.17108810000001</v>
      </c>
      <c r="S45" s="15">
        <v>111.5626814</v>
      </c>
      <c r="T45" s="15">
        <v>103.5972787</v>
      </c>
      <c r="U45" s="15">
        <v>102.8906704</v>
      </c>
      <c r="V45" s="15">
        <v>100</v>
      </c>
      <c r="W45" s="15">
        <v>98.651020500000001</v>
      </c>
    </row>
    <row r="46" spans="1:23" x14ac:dyDescent="0.25">
      <c r="A46">
        <v>164</v>
      </c>
      <c r="B46" t="s">
        <v>961</v>
      </c>
      <c r="C46" t="s">
        <v>30</v>
      </c>
      <c r="D46" t="s">
        <v>24</v>
      </c>
      <c r="E46" t="s">
        <v>31</v>
      </c>
      <c r="F46" t="s">
        <v>20</v>
      </c>
      <c r="G46" t="s">
        <v>412</v>
      </c>
      <c r="H46" s="15">
        <v>111.2414958</v>
      </c>
      <c r="I46" s="15">
        <v>110.11734629999999</v>
      </c>
      <c r="J46" s="15">
        <v>105.7813407</v>
      </c>
      <c r="K46" s="15">
        <v>104.81778389999999</v>
      </c>
      <c r="L46" s="15">
        <v>100</v>
      </c>
      <c r="M46" s="15">
        <v>100</v>
      </c>
      <c r="N46" s="15">
        <v>98.313775629999995</v>
      </c>
      <c r="O46" s="15">
        <v>100</v>
      </c>
      <c r="P46" s="15">
        <v>100</v>
      </c>
      <c r="Q46" s="15">
        <v>100</v>
      </c>
      <c r="R46" s="15">
        <v>106.9697274</v>
      </c>
      <c r="S46" s="15">
        <v>110.5991246</v>
      </c>
      <c r="T46" s="15">
        <v>106.74489749999999</v>
      </c>
      <c r="U46" s="15">
        <v>105.7813407</v>
      </c>
      <c r="V46" s="15">
        <v>98.875850420000006</v>
      </c>
      <c r="W46" s="15">
        <v>98.651020500000001</v>
      </c>
    </row>
    <row r="47" spans="1:23" x14ac:dyDescent="0.25">
      <c r="A47">
        <v>165</v>
      </c>
      <c r="B47" t="s">
        <v>1445</v>
      </c>
      <c r="C47" t="s">
        <v>30</v>
      </c>
      <c r="D47" t="s">
        <v>28</v>
      </c>
      <c r="E47" t="s">
        <v>31</v>
      </c>
      <c r="F47" t="s">
        <v>20</v>
      </c>
      <c r="G47" t="s">
        <v>412</v>
      </c>
      <c r="H47" s="15">
        <v>111.2414958</v>
      </c>
      <c r="I47" s="15">
        <v>110.96045839999999</v>
      </c>
      <c r="J47" s="15">
        <v>104.81778389999999</v>
      </c>
      <c r="K47" s="15">
        <v>104.81778389999999</v>
      </c>
      <c r="L47" s="15">
        <v>100</v>
      </c>
      <c r="M47" s="15">
        <v>100</v>
      </c>
      <c r="N47" s="15">
        <v>100</v>
      </c>
      <c r="O47" s="15">
        <v>100</v>
      </c>
      <c r="P47" s="15">
        <v>102.24829920000001</v>
      </c>
      <c r="Q47" s="15">
        <v>100</v>
      </c>
      <c r="R47" s="15">
        <v>107.4193873</v>
      </c>
      <c r="S47" s="15">
        <v>110.5991246</v>
      </c>
      <c r="T47" s="15">
        <v>107.1945573</v>
      </c>
      <c r="U47" s="15">
        <v>104.81778389999999</v>
      </c>
      <c r="V47" s="15">
        <v>101.1241496</v>
      </c>
      <c r="W47" s="15">
        <v>98.651020500000001</v>
      </c>
    </row>
    <row r="48" spans="1:23" x14ac:dyDescent="0.25">
      <c r="A48">
        <v>166</v>
      </c>
      <c r="B48" t="s">
        <v>1557</v>
      </c>
      <c r="C48" t="s">
        <v>30</v>
      </c>
      <c r="D48" t="s">
        <v>23</v>
      </c>
      <c r="E48" t="s">
        <v>31</v>
      </c>
      <c r="F48" t="s">
        <v>20</v>
      </c>
      <c r="G48" t="s">
        <v>412</v>
      </c>
      <c r="H48" s="15">
        <v>112.36564540000001</v>
      </c>
      <c r="I48" s="15">
        <v>110.96045839999999</v>
      </c>
      <c r="J48" s="15">
        <v>107.7084543</v>
      </c>
      <c r="K48" s="15">
        <v>106.74489749999999</v>
      </c>
      <c r="L48" s="15">
        <v>100</v>
      </c>
      <c r="M48" s="15">
        <v>102.24829920000001</v>
      </c>
      <c r="N48" s="15">
        <v>100</v>
      </c>
      <c r="O48" s="15">
        <v>102.24829920000001</v>
      </c>
      <c r="P48" s="15">
        <v>102.24829920000001</v>
      </c>
      <c r="Q48" s="15">
        <v>100</v>
      </c>
      <c r="R48" s="15">
        <v>109.2180266</v>
      </c>
      <c r="S48" s="15">
        <v>111.5626814</v>
      </c>
      <c r="T48" s="15">
        <v>108.09387700000001</v>
      </c>
      <c r="U48" s="15">
        <v>107.7084543</v>
      </c>
      <c r="V48" s="15">
        <v>101.1241496</v>
      </c>
      <c r="W48" s="15">
        <v>101.3489795</v>
      </c>
    </row>
    <row r="49" spans="1:23" x14ac:dyDescent="0.25">
      <c r="A49">
        <v>198</v>
      </c>
      <c r="B49" t="s">
        <v>205</v>
      </c>
      <c r="C49" t="s">
        <v>622</v>
      </c>
      <c r="D49" t="s">
        <v>23</v>
      </c>
      <c r="E49" t="s">
        <v>31</v>
      </c>
      <c r="F49" t="s">
        <v>20</v>
      </c>
      <c r="G49" t="s">
        <v>624</v>
      </c>
      <c r="H49" s="15">
        <v>97.751700830000004</v>
      </c>
      <c r="I49" s="15">
        <v>97.470663439999996</v>
      </c>
      <c r="J49" s="15">
        <v>93.255102500000007</v>
      </c>
      <c r="K49" s="15">
        <v>95.182216069999996</v>
      </c>
      <c r="L49" s="15">
        <v>100</v>
      </c>
      <c r="M49" s="15">
        <v>97.751700830000004</v>
      </c>
      <c r="N49" s="15">
        <v>96.627551249999996</v>
      </c>
      <c r="O49" s="15">
        <v>95.503401670000002</v>
      </c>
      <c r="P49" s="15">
        <v>97.751700830000004</v>
      </c>
      <c r="Q49" s="15">
        <v>100</v>
      </c>
      <c r="R49" s="15">
        <v>94.604082000000005</v>
      </c>
      <c r="S49" s="15">
        <v>99.036443210000002</v>
      </c>
      <c r="T49" s="15">
        <v>95.503401670000002</v>
      </c>
      <c r="U49" s="15">
        <v>93.255102500000007</v>
      </c>
      <c r="V49" s="15">
        <v>96.627551249999996</v>
      </c>
      <c r="W49" s="15">
        <v>94.604082000000005</v>
      </c>
    </row>
    <row r="50" spans="1:23" x14ac:dyDescent="0.25">
      <c r="A50">
        <v>199</v>
      </c>
      <c r="B50" t="s">
        <v>676</v>
      </c>
      <c r="C50" t="s">
        <v>622</v>
      </c>
      <c r="D50" t="s">
        <v>24</v>
      </c>
      <c r="E50" t="s">
        <v>31</v>
      </c>
      <c r="F50" t="s">
        <v>20</v>
      </c>
      <c r="G50" t="s">
        <v>624</v>
      </c>
      <c r="H50" s="15">
        <v>98.875850420000006</v>
      </c>
      <c r="I50" s="15">
        <v>100</v>
      </c>
      <c r="J50" s="15">
        <v>96.145772859999994</v>
      </c>
      <c r="K50" s="15">
        <v>98.072886429999997</v>
      </c>
      <c r="L50" s="15">
        <v>100</v>
      </c>
      <c r="M50" s="15">
        <v>100</v>
      </c>
      <c r="N50" s="15">
        <v>98.313775629999995</v>
      </c>
      <c r="O50" s="15">
        <v>97.751700830000004</v>
      </c>
      <c r="P50" s="15">
        <v>100</v>
      </c>
      <c r="Q50" s="15">
        <v>100</v>
      </c>
      <c r="R50" s="15">
        <v>97.751700830000004</v>
      </c>
      <c r="S50" s="15">
        <v>100</v>
      </c>
      <c r="T50" s="15">
        <v>98.20136067</v>
      </c>
      <c r="U50" s="15">
        <v>96.145772859999994</v>
      </c>
      <c r="V50" s="15">
        <v>98.875850420000006</v>
      </c>
      <c r="W50" s="15">
        <v>97.302041000000003</v>
      </c>
    </row>
    <row r="51" spans="1:23" x14ac:dyDescent="0.25">
      <c r="A51">
        <v>204</v>
      </c>
      <c r="B51" t="s">
        <v>205</v>
      </c>
      <c r="C51" t="s">
        <v>60</v>
      </c>
      <c r="D51" t="s">
        <v>24</v>
      </c>
      <c r="E51" t="s">
        <v>31</v>
      </c>
      <c r="F51" t="s">
        <v>56</v>
      </c>
      <c r="G51" t="s">
        <v>424</v>
      </c>
      <c r="H51" s="15">
        <v>100</v>
      </c>
      <c r="I51" s="15">
        <v>94.098214690000006</v>
      </c>
      <c r="J51" s="15">
        <v>91.327988930000004</v>
      </c>
      <c r="K51" s="15">
        <v>92.291545709999994</v>
      </c>
      <c r="L51" s="15">
        <v>80</v>
      </c>
      <c r="M51" s="15">
        <v>95.503401670000002</v>
      </c>
      <c r="N51" s="15">
        <v>91.568878130000002</v>
      </c>
      <c r="O51" s="15">
        <v>95.503401670000002</v>
      </c>
      <c r="P51" s="15">
        <v>93.255102500000007</v>
      </c>
      <c r="Q51" s="15">
        <v>93.255102500000007</v>
      </c>
      <c r="R51" s="15">
        <v>89.657823829999998</v>
      </c>
      <c r="S51" s="15">
        <v>97.109329639999999</v>
      </c>
      <c r="T51" s="15">
        <v>90.557143499999995</v>
      </c>
      <c r="U51" s="15">
        <v>91.327988930000004</v>
      </c>
      <c r="V51" s="15">
        <v>91.006803329999997</v>
      </c>
      <c r="W51" s="15">
        <v>93.255102500000007</v>
      </c>
    </row>
    <row r="52" spans="1:23" x14ac:dyDescent="0.25">
      <c r="A52">
        <v>216</v>
      </c>
      <c r="B52" t="s">
        <v>205</v>
      </c>
      <c r="C52" t="s">
        <v>70</v>
      </c>
      <c r="D52" t="s">
        <v>28</v>
      </c>
      <c r="E52" t="s">
        <v>31</v>
      </c>
      <c r="F52" t="s">
        <v>64</v>
      </c>
      <c r="G52" t="s">
        <v>433</v>
      </c>
      <c r="H52" s="15">
        <v>96.627551249999996</v>
      </c>
      <c r="I52" s="15">
        <v>93.255102500000007</v>
      </c>
      <c r="J52" s="15">
        <v>90.364432140000005</v>
      </c>
      <c r="K52" s="15">
        <v>92.291545709999994</v>
      </c>
      <c r="L52" s="15">
        <v>80</v>
      </c>
      <c r="M52" s="15">
        <v>102.24829920000001</v>
      </c>
      <c r="N52" s="15">
        <v>91.568878130000002</v>
      </c>
      <c r="O52" s="15">
        <v>97.751700830000004</v>
      </c>
      <c r="P52" s="15">
        <v>95.503401670000002</v>
      </c>
      <c r="Q52" s="15">
        <v>93.255102500000007</v>
      </c>
      <c r="R52" s="15">
        <v>89.657823829999998</v>
      </c>
      <c r="S52" s="15">
        <v>94.218659290000005</v>
      </c>
      <c r="T52" s="15">
        <v>90.107483669999993</v>
      </c>
      <c r="U52" s="15">
        <v>90.364432140000005</v>
      </c>
      <c r="V52" s="15">
        <v>92.130952919999999</v>
      </c>
      <c r="W52" s="15">
        <v>98.651020500000001</v>
      </c>
    </row>
    <row r="53" spans="1:23" x14ac:dyDescent="0.25">
      <c r="A53">
        <v>217</v>
      </c>
      <c r="B53" t="s">
        <v>205</v>
      </c>
      <c r="C53" t="s">
        <v>664</v>
      </c>
      <c r="D53" t="s">
        <v>28</v>
      </c>
      <c r="E53" t="s">
        <v>31</v>
      </c>
      <c r="F53" t="s">
        <v>64</v>
      </c>
      <c r="G53" t="s">
        <v>666</v>
      </c>
      <c r="H53" s="15">
        <v>96.627551249999996</v>
      </c>
      <c r="I53" s="15">
        <v>97.470663439999996</v>
      </c>
      <c r="J53" s="15">
        <v>94.218659290000005</v>
      </c>
      <c r="K53" s="15">
        <v>95.182216069999996</v>
      </c>
      <c r="L53" s="15">
        <v>80</v>
      </c>
      <c r="M53" s="15">
        <v>106.74489749999999</v>
      </c>
      <c r="N53" s="15">
        <v>98.313775629999995</v>
      </c>
      <c r="O53" s="15">
        <v>97.751700830000004</v>
      </c>
      <c r="P53" s="15">
        <v>102.24829920000001</v>
      </c>
      <c r="Q53" s="15">
        <v>100</v>
      </c>
      <c r="R53" s="15">
        <v>95.503401670000002</v>
      </c>
      <c r="S53" s="15">
        <v>94.218659290000005</v>
      </c>
      <c r="T53" s="15">
        <v>93.704762329999994</v>
      </c>
      <c r="U53" s="15">
        <v>94.218659290000005</v>
      </c>
      <c r="V53" s="15">
        <v>100</v>
      </c>
      <c r="W53" s="15">
        <v>101.3489795</v>
      </c>
    </row>
    <row r="54" spans="1:23" x14ac:dyDescent="0.25">
      <c r="A54">
        <v>218</v>
      </c>
      <c r="B54" t="s">
        <v>205</v>
      </c>
      <c r="C54" t="s">
        <v>434</v>
      </c>
      <c r="D54" t="s">
        <v>23</v>
      </c>
      <c r="E54" t="s">
        <v>31</v>
      </c>
      <c r="F54" t="s">
        <v>152</v>
      </c>
      <c r="G54" t="s">
        <v>435</v>
      </c>
      <c r="H54" s="15">
        <v>101.1241496</v>
      </c>
      <c r="I54" s="15">
        <v>96.627551249999996</v>
      </c>
      <c r="J54" s="15">
        <v>92.291545709999994</v>
      </c>
      <c r="K54" s="15">
        <v>94.218659290000005</v>
      </c>
      <c r="L54" s="15">
        <v>100</v>
      </c>
      <c r="M54" s="15">
        <v>100</v>
      </c>
      <c r="N54" s="15">
        <v>94.941326880000005</v>
      </c>
      <c r="O54" s="15">
        <v>106.74489749999999</v>
      </c>
      <c r="P54" s="15">
        <v>104.4965983</v>
      </c>
      <c r="Q54" s="15">
        <v>106.74489749999999</v>
      </c>
      <c r="R54" s="15">
        <v>97.526870919999993</v>
      </c>
      <c r="S54" s="15">
        <v>101.9271136</v>
      </c>
      <c r="T54" s="15">
        <v>94.604082000000005</v>
      </c>
      <c r="U54" s="15">
        <v>92.291545709999994</v>
      </c>
      <c r="V54" s="15">
        <v>98.875850420000006</v>
      </c>
      <c r="W54" s="15">
        <v>102.697959</v>
      </c>
    </row>
    <row r="55" spans="1:23" x14ac:dyDescent="0.25">
      <c r="A55">
        <v>219</v>
      </c>
      <c r="B55" t="s">
        <v>594</v>
      </c>
      <c r="C55" t="s">
        <v>434</v>
      </c>
      <c r="D55" t="s">
        <v>24</v>
      </c>
      <c r="E55" t="s">
        <v>31</v>
      </c>
      <c r="F55" t="s">
        <v>152</v>
      </c>
      <c r="G55" t="s">
        <v>435</v>
      </c>
      <c r="H55" s="15">
        <v>102.24829920000001</v>
      </c>
      <c r="I55" s="15">
        <v>99.156887810000001</v>
      </c>
      <c r="J55" s="15">
        <v>95.182216069999996</v>
      </c>
      <c r="K55" s="15">
        <v>97.109329639999999</v>
      </c>
      <c r="L55" s="15">
        <v>100</v>
      </c>
      <c r="M55" s="15">
        <v>102.24829920000001</v>
      </c>
      <c r="N55" s="15">
        <v>96.627551249999996</v>
      </c>
      <c r="O55" s="15">
        <v>108.9931967</v>
      </c>
      <c r="P55" s="15">
        <v>106.74489749999999</v>
      </c>
      <c r="Q55" s="15">
        <v>106.74489749999999</v>
      </c>
      <c r="R55" s="15">
        <v>100.6744898</v>
      </c>
      <c r="S55" s="15">
        <v>102.8906704</v>
      </c>
      <c r="T55" s="15">
        <v>97.302041000000003</v>
      </c>
      <c r="U55" s="15">
        <v>95.182216069999996</v>
      </c>
      <c r="V55" s="15">
        <v>101.1241496</v>
      </c>
      <c r="W55" s="15">
        <v>105.39591799999999</v>
      </c>
    </row>
    <row r="56" spans="1:23" x14ac:dyDescent="0.25">
      <c r="A56">
        <v>235</v>
      </c>
      <c r="B56" t="s">
        <v>205</v>
      </c>
      <c r="C56" t="s">
        <v>452</v>
      </c>
      <c r="D56" t="s">
        <v>23</v>
      </c>
      <c r="E56" t="s">
        <v>31</v>
      </c>
      <c r="F56" t="s">
        <v>159</v>
      </c>
      <c r="G56" t="s">
        <v>453</v>
      </c>
      <c r="H56" s="15">
        <v>94.379252080000001</v>
      </c>
      <c r="I56" s="15">
        <v>92.411990309999993</v>
      </c>
      <c r="J56" s="15">
        <v>90.364432140000005</v>
      </c>
      <c r="K56" s="15">
        <v>92.291545709999994</v>
      </c>
      <c r="L56" s="15">
        <v>80</v>
      </c>
      <c r="M56" s="15">
        <v>102.24829920000001</v>
      </c>
      <c r="N56" s="15">
        <v>91.568878130000002</v>
      </c>
      <c r="O56" s="15">
        <v>97.751700830000004</v>
      </c>
      <c r="P56" s="15">
        <v>97.751700830000004</v>
      </c>
      <c r="Q56" s="15">
        <v>106.74489749999999</v>
      </c>
      <c r="R56" s="15">
        <v>91.456463170000006</v>
      </c>
      <c r="S56" s="15">
        <v>92.291545709999994</v>
      </c>
      <c r="T56" s="15">
        <v>89.657823829999998</v>
      </c>
      <c r="U56" s="15">
        <v>90.364432140000005</v>
      </c>
      <c r="V56" s="15">
        <v>93.255102500000007</v>
      </c>
      <c r="W56" s="15">
        <v>98.651020500000001</v>
      </c>
    </row>
    <row r="57" spans="1:23" x14ac:dyDescent="0.25">
      <c r="A57">
        <v>236</v>
      </c>
      <c r="B57" t="s">
        <v>207</v>
      </c>
      <c r="C57" t="s">
        <v>452</v>
      </c>
      <c r="D57" t="s">
        <v>24</v>
      </c>
      <c r="E57" t="s">
        <v>31</v>
      </c>
      <c r="F57" t="s">
        <v>159</v>
      </c>
      <c r="G57" t="s">
        <v>453</v>
      </c>
      <c r="H57" s="15">
        <v>95.503401670000002</v>
      </c>
      <c r="I57" s="15">
        <v>94.941326880000005</v>
      </c>
      <c r="J57" s="15">
        <v>93.255102500000007</v>
      </c>
      <c r="K57" s="15">
        <v>95.182216069999996</v>
      </c>
      <c r="L57" s="15">
        <v>80</v>
      </c>
      <c r="M57" s="15">
        <v>104.4965983</v>
      </c>
      <c r="N57" s="15">
        <v>93.255102500000007</v>
      </c>
      <c r="O57" s="15">
        <v>100</v>
      </c>
      <c r="P57" s="15">
        <v>100</v>
      </c>
      <c r="Q57" s="15">
        <v>106.74489749999999</v>
      </c>
      <c r="R57" s="15">
        <v>94.604082000000005</v>
      </c>
      <c r="S57" s="15">
        <v>93.255102500000007</v>
      </c>
      <c r="T57" s="15">
        <v>92.355782829999995</v>
      </c>
      <c r="U57" s="15">
        <v>93.255102500000007</v>
      </c>
      <c r="V57" s="15">
        <v>95.503401670000002</v>
      </c>
      <c r="W57" s="15">
        <v>101.3489795</v>
      </c>
    </row>
    <row r="58" spans="1:23" x14ac:dyDescent="0.25">
      <c r="A58">
        <v>244</v>
      </c>
      <c r="B58" t="s">
        <v>205</v>
      </c>
      <c r="C58" t="s">
        <v>466</v>
      </c>
      <c r="D58" t="s">
        <v>28</v>
      </c>
      <c r="E58" t="s">
        <v>31</v>
      </c>
      <c r="F58" t="s">
        <v>156</v>
      </c>
      <c r="G58" t="s">
        <v>467</v>
      </c>
      <c r="H58" s="15">
        <v>98.875850420000006</v>
      </c>
      <c r="I58" s="15">
        <v>98.313775629999995</v>
      </c>
      <c r="J58" s="15">
        <v>92.291545709999994</v>
      </c>
      <c r="K58" s="15">
        <v>93.255102500000007</v>
      </c>
      <c r="L58" s="15">
        <v>80</v>
      </c>
      <c r="M58" s="15">
        <v>106.74489749999999</v>
      </c>
      <c r="N58" s="15">
        <v>100</v>
      </c>
      <c r="O58" s="15">
        <v>102.24829920000001</v>
      </c>
      <c r="P58" s="15">
        <v>100</v>
      </c>
      <c r="Q58" s="15">
        <v>106.74489749999999</v>
      </c>
      <c r="R58" s="15">
        <v>96.852381170000001</v>
      </c>
      <c r="S58" s="15">
        <v>96.145772859999994</v>
      </c>
      <c r="T58" s="15">
        <v>93.255102500000007</v>
      </c>
      <c r="U58" s="15">
        <v>92.291545709999994</v>
      </c>
      <c r="V58" s="15">
        <v>100</v>
      </c>
      <c r="W58" s="15">
        <v>104.0469385</v>
      </c>
    </row>
    <row r="59" spans="1:23" x14ac:dyDescent="0.25">
      <c r="A59">
        <v>274</v>
      </c>
      <c r="B59" t="s">
        <v>205</v>
      </c>
      <c r="C59" t="s">
        <v>366</v>
      </c>
      <c r="D59" t="s">
        <v>23</v>
      </c>
      <c r="E59" t="s">
        <v>31</v>
      </c>
      <c r="F59" t="s">
        <v>157</v>
      </c>
      <c r="G59" t="s">
        <v>482</v>
      </c>
      <c r="H59" s="15">
        <v>98.875850420000006</v>
      </c>
      <c r="I59" s="15">
        <v>97.470663439999996</v>
      </c>
      <c r="J59" s="15">
        <v>97.109329639999999</v>
      </c>
      <c r="K59" s="15">
        <v>95.182216069999996</v>
      </c>
      <c r="L59" s="15">
        <v>100</v>
      </c>
      <c r="M59" s="15">
        <v>102.24829920000001</v>
      </c>
      <c r="N59" s="15">
        <v>96.627551249999996</v>
      </c>
      <c r="O59" s="15">
        <v>97.751700830000004</v>
      </c>
      <c r="P59" s="15">
        <v>100</v>
      </c>
      <c r="Q59" s="15">
        <v>100</v>
      </c>
      <c r="R59" s="15">
        <v>96.627551249999996</v>
      </c>
      <c r="S59" s="15">
        <v>100</v>
      </c>
      <c r="T59" s="15">
        <v>95.503401670000002</v>
      </c>
      <c r="U59" s="15">
        <v>97.109329639999999</v>
      </c>
      <c r="V59" s="15">
        <v>97.751700830000004</v>
      </c>
      <c r="W59" s="15">
        <v>98.651020500000001</v>
      </c>
    </row>
    <row r="60" spans="1:23" x14ac:dyDescent="0.25">
      <c r="A60">
        <v>275</v>
      </c>
      <c r="B60" t="s">
        <v>365</v>
      </c>
      <c r="C60" t="s">
        <v>366</v>
      </c>
      <c r="D60" t="s">
        <v>24</v>
      </c>
      <c r="E60" t="s">
        <v>31</v>
      </c>
      <c r="F60" t="s">
        <v>157</v>
      </c>
      <c r="G60" t="s">
        <v>482</v>
      </c>
      <c r="H60" s="15">
        <v>100</v>
      </c>
      <c r="I60" s="15">
        <v>100</v>
      </c>
      <c r="J60" s="15">
        <v>100</v>
      </c>
      <c r="K60" s="15">
        <v>98.072886429999997</v>
      </c>
      <c r="L60" s="15">
        <v>100</v>
      </c>
      <c r="M60" s="15">
        <v>104.4965983</v>
      </c>
      <c r="N60" s="15">
        <v>98.313775629999995</v>
      </c>
      <c r="O60" s="15">
        <v>100</v>
      </c>
      <c r="P60" s="15">
        <v>102.24829920000001</v>
      </c>
      <c r="Q60" s="15">
        <v>100</v>
      </c>
      <c r="R60" s="15">
        <v>99.775170099999997</v>
      </c>
      <c r="S60" s="15">
        <v>100.96355680000001</v>
      </c>
      <c r="T60" s="15">
        <v>98.20136067</v>
      </c>
      <c r="U60" s="15">
        <v>100</v>
      </c>
      <c r="V60" s="15">
        <v>100</v>
      </c>
      <c r="W60" s="15">
        <v>101.3489795</v>
      </c>
    </row>
    <row r="61" spans="1:23" x14ac:dyDescent="0.25">
      <c r="A61">
        <v>276</v>
      </c>
      <c r="B61" t="s">
        <v>207</v>
      </c>
      <c r="C61" t="s">
        <v>366</v>
      </c>
      <c r="D61" t="s">
        <v>28</v>
      </c>
      <c r="E61" t="s">
        <v>31</v>
      </c>
      <c r="F61" t="s">
        <v>157</v>
      </c>
      <c r="G61" t="s">
        <v>482</v>
      </c>
      <c r="H61" s="15">
        <v>97.751700830000004</v>
      </c>
      <c r="I61" s="15">
        <v>102.52933659999999</v>
      </c>
      <c r="J61" s="15">
        <v>101.9271136</v>
      </c>
      <c r="K61" s="15">
        <v>100</v>
      </c>
      <c r="L61" s="15">
        <v>100</v>
      </c>
      <c r="M61" s="15">
        <v>100</v>
      </c>
      <c r="N61" s="15">
        <v>98.313775629999995</v>
      </c>
      <c r="O61" s="15">
        <v>95.503401670000002</v>
      </c>
      <c r="P61" s="15">
        <v>102.24829920000001</v>
      </c>
      <c r="Q61" s="15">
        <v>100</v>
      </c>
      <c r="R61" s="15">
        <v>100</v>
      </c>
      <c r="S61" s="15">
        <v>99.036443210000002</v>
      </c>
      <c r="T61" s="15">
        <v>100.44965980000001</v>
      </c>
      <c r="U61" s="15">
        <v>101.9271136</v>
      </c>
      <c r="V61" s="15">
        <v>100</v>
      </c>
      <c r="W61" s="15">
        <v>95.953061500000004</v>
      </c>
    </row>
    <row r="62" spans="1:23" x14ac:dyDescent="0.25">
      <c r="A62">
        <v>277</v>
      </c>
      <c r="B62" t="s">
        <v>704</v>
      </c>
      <c r="C62" t="s">
        <v>366</v>
      </c>
      <c r="D62" t="s">
        <v>23</v>
      </c>
      <c r="E62" t="s">
        <v>31</v>
      </c>
      <c r="F62" t="s">
        <v>157</v>
      </c>
      <c r="G62" t="s">
        <v>482</v>
      </c>
      <c r="H62" s="15">
        <v>95.503401670000002</v>
      </c>
      <c r="I62" s="15">
        <v>98.313775629999995</v>
      </c>
      <c r="J62" s="15">
        <v>102.8906704</v>
      </c>
      <c r="K62" s="15">
        <v>96.145772859999994</v>
      </c>
      <c r="L62" s="15">
        <v>100</v>
      </c>
      <c r="M62" s="15">
        <v>108.9931967</v>
      </c>
      <c r="N62" s="15">
        <v>101.6862244</v>
      </c>
      <c r="O62" s="15">
        <v>100</v>
      </c>
      <c r="P62" s="15">
        <v>104.4965983</v>
      </c>
      <c r="Q62" s="15">
        <v>100</v>
      </c>
      <c r="R62" s="15">
        <v>99.775170099999997</v>
      </c>
      <c r="S62" s="15">
        <v>97.109329639999999</v>
      </c>
      <c r="T62" s="15">
        <v>96.402721330000006</v>
      </c>
      <c r="U62" s="15">
        <v>102.8906704</v>
      </c>
      <c r="V62" s="15">
        <v>103.3724488</v>
      </c>
      <c r="W62" s="15">
        <v>104.0469385</v>
      </c>
    </row>
    <row r="63" spans="1:23" x14ac:dyDescent="0.25">
      <c r="A63">
        <v>278</v>
      </c>
      <c r="B63" t="s">
        <v>821</v>
      </c>
      <c r="C63" t="s">
        <v>366</v>
      </c>
      <c r="D63" t="s">
        <v>24</v>
      </c>
      <c r="E63" t="s">
        <v>31</v>
      </c>
      <c r="F63" t="s">
        <v>157</v>
      </c>
      <c r="G63" t="s">
        <v>482</v>
      </c>
      <c r="H63" s="15">
        <v>101.1241496</v>
      </c>
      <c r="I63" s="15">
        <v>101.6862244</v>
      </c>
      <c r="J63" s="15">
        <v>102.8906704</v>
      </c>
      <c r="K63" s="15">
        <v>100</v>
      </c>
      <c r="L63" s="15">
        <v>100</v>
      </c>
      <c r="M63" s="15">
        <v>104.4965983</v>
      </c>
      <c r="N63" s="15">
        <v>100</v>
      </c>
      <c r="O63" s="15">
        <v>100</v>
      </c>
      <c r="P63" s="15">
        <v>104.4965983</v>
      </c>
      <c r="Q63" s="15">
        <v>100</v>
      </c>
      <c r="R63" s="15">
        <v>102.0234693</v>
      </c>
      <c r="S63" s="15">
        <v>101.9271136</v>
      </c>
      <c r="T63" s="15">
        <v>100</v>
      </c>
      <c r="U63" s="15">
        <v>102.8906704</v>
      </c>
      <c r="V63" s="15">
        <v>102.24829920000001</v>
      </c>
      <c r="W63" s="15">
        <v>101.3489795</v>
      </c>
    </row>
    <row r="64" spans="1:23" x14ac:dyDescent="0.25">
      <c r="A64">
        <v>279</v>
      </c>
      <c r="B64" t="s">
        <v>1088</v>
      </c>
      <c r="C64" t="s">
        <v>366</v>
      </c>
      <c r="D64" t="s">
        <v>28</v>
      </c>
      <c r="E64" t="s">
        <v>31</v>
      </c>
      <c r="F64" t="s">
        <v>157</v>
      </c>
      <c r="G64" t="s">
        <v>482</v>
      </c>
      <c r="H64" s="15">
        <v>101.1241496</v>
      </c>
      <c r="I64" s="15">
        <v>102.52933659999999</v>
      </c>
      <c r="J64" s="15">
        <v>100</v>
      </c>
      <c r="K64" s="15">
        <v>100.96355680000001</v>
      </c>
      <c r="L64" s="15">
        <v>100</v>
      </c>
      <c r="M64" s="15">
        <v>104.4965983</v>
      </c>
      <c r="N64" s="15">
        <v>101.6862244</v>
      </c>
      <c r="O64" s="15">
        <v>102.24829920000001</v>
      </c>
      <c r="P64" s="15">
        <v>106.74489749999999</v>
      </c>
      <c r="Q64" s="15">
        <v>100</v>
      </c>
      <c r="R64" s="15">
        <v>102.47312909999999</v>
      </c>
      <c r="S64" s="15">
        <v>101.9271136</v>
      </c>
      <c r="T64" s="15">
        <v>100.89931970000001</v>
      </c>
      <c r="U64" s="15">
        <v>100</v>
      </c>
      <c r="V64" s="15">
        <v>104.4965983</v>
      </c>
      <c r="W64" s="15">
        <v>102.697959</v>
      </c>
    </row>
    <row r="65" spans="1:23" x14ac:dyDescent="0.25">
      <c r="A65">
        <v>280</v>
      </c>
      <c r="B65" t="s">
        <v>1489</v>
      </c>
      <c r="C65" t="s">
        <v>366</v>
      </c>
      <c r="D65" t="s">
        <v>23</v>
      </c>
      <c r="E65" t="s">
        <v>31</v>
      </c>
      <c r="F65" t="s">
        <v>157</v>
      </c>
      <c r="G65" t="s">
        <v>482</v>
      </c>
      <c r="H65" s="15">
        <v>102.24829920000001</v>
      </c>
      <c r="I65" s="15">
        <v>103.3724488</v>
      </c>
      <c r="J65" s="15">
        <v>104.81778389999999</v>
      </c>
      <c r="K65" s="15">
        <v>100.96355680000001</v>
      </c>
      <c r="L65" s="15">
        <v>100</v>
      </c>
      <c r="M65" s="15">
        <v>106.74489749999999</v>
      </c>
      <c r="N65" s="15">
        <v>101.6862244</v>
      </c>
      <c r="O65" s="15">
        <v>102.24829920000001</v>
      </c>
      <c r="P65" s="15">
        <v>106.74489749999999</v>
      </c>
      <c r="Q65" s="15">
        <v>100</v>
      </c>
      <c r="R65" s="15">
        <v>104.2717684</v>
      </c>
      <c r="S65" s="15">
        <v>102.8906704</v>
      </c>
      <c r="T65" s="15">
        <v>101.3489795</v>
      </c>
      <c r="U65" s="15">
        <v>104.81778389999999</v>
      </c>
      <c r="V65" s="15">
        <v>104.4965983</v>
      </c>
      <c r="W65" s="15">
        <v>104.0469385</v>
      </c>
    </row>
    <row r="66" spans="1:23" x14ac:dyDescent="0.25">
      <c r="A66">
        <v>286</v>
      </c>
      <c r="B66" t="s">
        <v>205</v>
      </c>
      <c r="C66" t="s">
        <v>520</v>
      </c>
      <c r="D66" t="s">
        <v>23</v>
      </c>
      <c r="E66" t="s">
        <v>31</v>
      </c>
      <c r="F66" t="s">
        <v>157</v>
      </c>
      <c r="G66" t="s">
        <v>487</v>
      </c>
      <c r="H66" s="15">
        <v>96.627551249999996</v>
      </c>
      <c r="I66" s="15">
        <v>97.470663439999996</v>
      </c>
      <c r="J66" s="15">
        <v>91.327988930000004</v>
      </c>
      <c r="K66" s="15">
        <v>93.255102500000007</v>
      </c>
      <c r="L66" s="15">
        <v>100</v>
      </c>
      <c r="M66" s="15">
        <v>102.24829920000001</v>
      </c>
      <c r="N66" s="15">
        <v>96.627551249999996</v>
      </c>
      <c r="O66" s="15">
        <v>100</v>
      </c>
      <c r="P66" s="15">
        <v>100</v>
      </c>
      <c r="Q66" s="15">
        <v>100</v>
      </c>
      <c r="R66" s="15">
        <v>94.604082000000005</v>
      </c>
      <c r="S66" s="15">
        <v>98.072886429999997</v>
      </c>
      <c r="T66" s="15">
        <v>94.604082000000005</v>
      </c>
      <c r="U66" s="15">
        <v>91.327988930000004</v>
      </c>
      <c r="V66" s="15">
        <v>97.751700830000004</v>
      </c>
      <c r="W66" s="15">
        <v>100</v>
      </c>
    </row>
    <row r="67" spans="1:23" x14ac:dyDescent="0.25">
      <c r="A67">
        <v>287</v>
      </c>
      <c r="B67" t="s">
        <v>594</v>
      </c>
      <c r="C67" t="s">
        <v>520</v>
      </c>
      <c r="D67" t="s">
        <v>24</v>
      </c>
      <c r="E67" t="s">
        <v>31</v>
      </c>
      <c r="F67" t="s">
        <v>157</v>
      </c>
      <c r="G67" t="s">
        <v>487</v>
      </c>
      <c r="H67" s="15">
        <v>97.751700830000004</v>
      </c>
      <c r="I67" s="15">
        <v>100</v>
      </c>
      <c r="J67" s="15">
        <v>94.218659290000005</v>
      </c>
      <c r="K67" s="15">
        <v>96.145772859999994</v>
      </c>
      <c r="L67" s="15">
        <v>100</v>
      </c>
      <c r="M67" s="15">
        <v>104.4965983</v>
      </c>
      <c r="N67" s="15">
        <v>98.313775629999995</v>
      </c>
      <c r="O67" s="15">
        <v>102.24829920000001</v>
      </c>
      <c r="P67" s="15">
        <v>102.24829920000001</v>
      </c>
      <c r="Q67" s="15">
        <v>100</v>
      </c>
      <c r="R67" s="15">
        <v>97.751700830000004</v>
      </c>
      <c r="S67" s="15">
        <v>99.036443210000002</v>
      </c>
      <c r="T67" s="15">
        <v>97.302041000000003</v>
      </c>
      <c r="U67" s="15">
        <v>94.218659290000005</v>
      </c>
      <c r="V67" s="15">
        <v>100</v>
      </c>
      <c r="W67" s="15">
        <v>102.697959</v>
      </c>
    </row>
    <row r="68" spans="1:23" x14ac:dyDescent="0.25">
      <c r="A68">
        <v>288</v>
      </c>
      <c r="B68" t="s">
        <v>704</v>
      </c>
      <c r="C68" t="s">
        <v>520</v>
      </c>
      <c r="D68" t="s">
        <v>28</v>
      </c>
      <c r="E68" t="s">
        <v>31</v>
      </c>
      <c r="F68" t="s">
        <v>157</v>
      </c>
      <c r="G68" t="s">
        <v>487</v>
      </c>
      <c r="H68" s="15">
        <v>95.503401670000002</v>
      </c>
      <c r="I68" s="15">
        <v>102.52933659999999</v>
      </c>
      <c r="J68" s="15">
        <v>94.218659290000005</v>
      </c>
      <c r="K68" s="15">
        <v>98.072886429999997</v>
      </c>
      <c r="L68" s="15">
        <v>100</v>
      </c>
      <c r="M68" s="15">
        <v>100</v>
      </c>
      <c r="N68" s="15">
        <v>101.6862244</v>
      </c>
      <c r="O68" s="15">
        <v>97.751700830000004</v>
      </c>
      <c r="P68" s="15">
        <v>102.24829920000001</v>
      </c>
      <c r="Q68" s="15">
        <v>100</v>
      </c>
      <c r="R68" s="15">
        <v>97.976530749999995</v>
      </c>
      <c r="S68" s="15">
        <v>97.109329639999999</v>
      </c>
      <c r="T68" s="15">
        <v>99.550340199999994</v>
      </c>
      <c r="U68" s="15">
        <v>94.218659290000005</v>
      </c>
      <c r="V68" s="15">
        <v>102.24829920000001</v>
      </c>
      <c r="W68" s="15">
        <v>97.302041000000003</v>
      </c>
    </row>
    <row r="69" spans="1:23" x14ac:dyDescent="0.25">
      <c r="A69">
        <v>289</v>
      </c>
      <c r="B69" t="s">
        <v>943</v>
      </c>
      <c r="C69" t="s">
        <v>520</v>
      </c>
      <c r="D69" t="s">
        <v>23</v>
      </c>
      <c r="E69" t="s">
        <v>31</v>
      </c>
      <c r="F69" t="s">
        <v>157</v>
      </c>
      <c r="G69" t="s">
        <v>487</v>
      </c>
      <c r="H69" s="15">
        <v>98.875850420000006</v>
      </c>
      <c r="I69" s="15">
        <v>98.313775629999995</v>
      </c>
      <c r="J69" s="15">
        <v>97.109329639999999</v>
      </c>
      <c r="K69" s="15">
        <v>94.218659290000005</v>
      </c>
      <c r="L69" s="15">
        <v>100</v>
      </c>
      <c r="M69" s="15">
        <v>100</v>
      </c>
      <c r="N69" s="15">
        <v>101.6862244</v>
      </c>
      <c r="O69" s="15">
        <v>102.24829920000001</v>
      </c>
      <c r="P69" s="15">
        <v>106.74489749999999</v>
      </c>
      <c r="Q69" s="15">
        <v>100</v>
      </c>
      <c r="R69" s="15">
        <v>98.20136067</v>
      </c>
      <c r="S69" s="15">
        <v>100</v>
      </c>
      <c r="T69" s="15">
        <v>95.503401670000002</v>
      </c>
      <c r="U69" s="15">
        <v>97.109329639999999</v>
      </c>
      <c r="V69" s="15">
        <v>104.4965983</v>
      </c>
      <c r="W69" s="15">
        <v>100</v>
      </c>
    </row>
    <row r="70" spans="1:23" x14ac:dyDescent="0.25">
      <c r="A70">
        <v>290</v>
      </c>
      <c r="B70" t="s">
        <v>1088</v>
      </c>
      <c r="C70" t="s">
        <v>520</v>
      </c>
      <c r="D70" t="s">
        <v>24</v>
      </c>
      <c r="E70" t="s">
        <v>31</v>
      </c>
      <c r="F70" t="s">
        <v>157</v>
      </c>
      <c r="G70" t="s">
        <v>487</v>
      </c>
      <c r="H70" s="15">
        <v>98.875850420000006</v>
      </c>
      <c r="I70" s="15">
        <v>102.52933659999999</v>
      </c>
      <c r="J70" s="15">
        <v>96.145772859999994</v>
      </c>
      <c r="K70" s="15">
        <v>98.072886429999997</v>
      </c>
      <c r="L70" s="15">
        <v>100</v>
      </c>
      <c r="M70" s="15">
        <v>104.4965983</v>
      </c>
      <c r="N70" s="15">
        <v>100</v>
      </c>
      <c r="O70" s="15">
        <v>102.24829920000001</v>
      </c>
      <c r="P70" s="15">
        <v>104.4965983</v>
      </c>
      <c r="Q70" s="15">
        <v>100</v>
      </c>
      <c r="R70" s="15">
        <v>100</v>
      </c>
      <c r="S70" s="15">
        <v>100</v>
      </c>
      <c r="T70" s="15">
        <v>99.550340199999994</v>
      </c>
      <c r="U70" s="15">
        <v>96.145772859999994</v>
      </c>
      <c r="V70" s="15">
        <v>102.24829920000001</v>
      </c>
      <c r="W70" s="15">
        <v>102.697959</v>
      </c>
    </row>
    <row r="71" spans="1:23" x14ac:dyDescent="0.25">
      <c r="A71">
        <v>291</v>
      </c>
      <c r="B71" t="s">
        <v>1489</v>
      </c>
      <c r="C71" t="s">
        <v>520</v>
      </c>
      <c r="D71" t="s">
        <v>28</v>
      </c>
      <c r="E71" t="s">
        <v>31</v>
      </c>
      <c r="F71" t="s">
        <v>157</v>
      </c>
      <c r="G71" t="s">
        <v>487</v>
      </c>
      <c r="H71" s="15">
        <v>100</v>
      </c>
      <c r="I71" s="15">
        <v>104.2155609</v>
      </c>
      <c r="J71" s="15">
        <v>97.109329639999999</v>
      </c>
      <c r="K71" s="15">
        <v>100</v>
      </c>
      <c r="L71" s="15">
        <v>100</v>
      </c>
      <c r="M71" s="15">
        <v>106.74489749999999</v>
      </c>
      <c r="N71" s="15">
        <v>101.6862244</v>
      </c>
      <c r="O71" s="15">
        <v>104.4965983</v>
      </c>
      <c r="P71" s="15">
        <v>106.74489749999999</v>
      </c>
      <c r="Q71" s="15">
        <v>100</v>
      </c>
      <c r="R71" s="15">
        <v>102.24829920000001</v>
      </c>
      <c r="S71" s="15">
        <v>100.96355680000001</v>
      </c>
      <c r="T71" s="15">
        <v>101.3489795</v>
      </c>
      <c r="U71" s="15">
        <v>97.109329639999999</v>
      </c>
      <c r="V71" s="15">
        <v>104.4965983</v>
      </c>
      <c r="W71" s="15">
        <v>105.39591799999999</v>
      </c>
    </row>
    <row r="72" spans="1:23" x14ac:dyDescent="0.25">
      <c r="A72">
        <v>297</v>
      </c>
      <c r="B72" t="s">
        <v>205</v>
      </c>
      <c r="C72" t="s">
        <v>737</v>
      </c>
      <c r="D72" t="s">
        <v>23</v>
      </c>
      <c r="E72" t="s">
        <v>31</v>
      </c>
      <c r="F72" t="s">
        <v>716</v>
      </c>
      <c r="G72" t="s">
        <v>739</v>
      </c>
      <c r="H72" s="15">
        <v>91.006803329999997</v>
      </c>
      <c r="I72" s="15">
        <v>94.941326880000005</v>
      </c>
      <c r="J72" s="15">
        <v>89.400875360000001</v>
      </c>
      <c r="K72" s="15">
        <v>91.327988930000004</v>
      </c>
      <c r="L72" s="15">
        <v>80</v>
      </c>
      <c r="M72" s="15">
        <v>95.503401670000002</v>
      </c>
      <c r="N72" s="15">
        <v>89.882653750000003</v>
      </c>
      <c r="O72" s="15">
        <v>95.503401670000002</v>
      </c>
      <c r="P72" s="15">
        <v>95.503401670000002</v>
      </c>
      <c r="Q72" s="15">
        <v>106.74489749999999</v>
      </c>
      <c r="R72" s="15">
        <v>89.657823829999998</v>
      </c>
      <c r="S72" s="15">
        <v>89.400875360000001</v>
      </c>
      <c r="T72" s="15">
        <v>90.557143499999995</v>
      </c>
      <c r="U72" s="15">
        <v>89.400875360000001</v>
      </c>
      <c r="V72" s="15">
        <v>91.006803329999997</v>
      </c>
      <c r="W72" s="15">
        <v>93.255102500000007</v>
      </c>
    </row>
    <row r="73" spans="1:23" x14ac:dyDescent="0.25">
      <c r="A73">
        <v>304</v>
      </c>
      <c r="B73" t="s">
        <v>205</v>
      </c>
      <c r="C73" t="s">
        <v>802</v>
      </c>
      <c r="D73" t="s">
        <v>28</v>
      </c>
      <c r="E73" t="s">
        <v>31</v>
      </c>
      <c r="F73" t="s">
        <v>775</v>
      </c>
      <c r="G73" t="s">
        <v>804</v>
      </c>
      <c r="H73" s="15">
        <v>94.379252080000001</v>
      </c>
      <c r="I73" s="15">
        <v>95.784439059999997</v>
      </c>
      <c r="J73" s="15">
        <v>90.364432140000005</v>
      </c>
      <c r="K73" s="15">
        <v>90.364432140000005</v>
      </c>
      <c r="L73" s="15">
        <v>80</v>
      </c>
      <c r="M73" s="15">
        <v>97.751700830000004</v>
      </c>
      <c r="N73" s="15">
        <v>96.627551249999996</v>
      </c>
      <c r="O73" s="15">
        <v>95.503401670000002</v>
      </c>
      <c r="P73" s="15">
        <v>97.751700830000004</v>
      </c>
      <c r="Q73" s="15">
        <v>106.74489749999999</v>
      </c>
      <c r="R73" s="15">
        <v>91.906122999999994</v>
      </c>
      <c r="S73" s="15">
        <v>92.291545709999994</v>
      </c>
      <c r="T73" s="15">
        <v>90.557143499999995</v>
      </c>
      <c r="U73" s="15">
        <v>90.364432140000005</v>
      </c>
      <c r="V73" s="15">
        <v>96.627551249999996</v>
      </c>
      <c r="W73" s="15">
        <v>94.604082000000005</v>
      </c>
    </row>
    <row r="74" spans="1:23" x14ac:dyDescent="0.25">
      <c r="A74">
        <v>307</v>
      </c>
      <c r="B74" t="s">
        <v>205</v>
      </c>
      <c r="C74" t="s">
        <v>490</v>
      </c>
      <c r="D74" t="s">
        <v>28</v>
      </c>
      <c r="E74" t="s">
        <v>31</v>
      </c>
      <c r="F74" t="s">
        <v>190</v>
      </c>
      <c r="G74" t="s">
        <v>491</v>
      </c>
      <c r="H74" s="15">
        <v>100</v>
      </c>
      <c r="I74" s="15">
        <v>105.05867309999999</v>
      </c>
      <c r="J74" s="15">
        <v>100</v>
      </c>
      <c r="K74" s="15">
        <v>99.036443210000002</v>
      </c>
      <c r="L74" s="15">
        <v>100</v>
      </c>
      <c r="M74" s="15">
        <v>95.503401670000002</v>
      </c>
      <c r="N74" s="15">
        <v>100</v>
      </c>
      <c r="O74" s="15">
        <v>93.255102500000007</v>
      </c>
      <c r="P74" s="15">
        <v>100</v>
      </c>
      <c r="Q74" s="15">
        <v>100</v>
      </c>
      <c r="R74" s="15">
        <v>99.775170099999997</v>
      </c>
      <c r="S74" s="15">
        <v>100.96355680000001</v>
      </c>
      <c r="T74" s="15">
        <v>101.3489795</v>
      </c>
      <c r="U74" s="15">
        <v>100</v>
      </c>
      <c r="V74" s="15">
        <v>100</v>
      </c>
      <c r="W74" s="15">
        <v>91.906122999999994</v>
      </c>
    </row>
    <row r="75" spans="1:23" x14ac:dyDescent="0.25">
      <c r="A75">
        <v>308</v>
      </c>
      <c r="B75" t="s">
        <v>579</v>
      </c>
      <c r="C75" t="s">
        <v>490</v>
      </c>
      <c r="D75" t="s">
        <v>23</v>
      </c>
      <c r="E75" t="s">
        <v>31</v>
      </c>
      <c r="F75" t="s">
        <v>190</v>
      </c>
      <c r="G75" t="s">
        <v>491</v>
      </c>
      <c r="H75" s="15">
        <v>101.1241496</v>
      </c>
      <c r="I75" s="15">
        <v>107.5880097</v>
      </c>
      <c r="J75" s="15">
        <v>102.8906704</v>
      </c>
      <c r="K75" s="15">
        <v>101.9271136</v>
      </c>
      <c r="L75" s="15">
        <v>100</v>
      </c>
      <c r="M75" s="15">
        <v>97.751700830000004</v>
      </c>
      <c r="N75" s="15">
        <v>101.6862244</v>
      </c>
      <c r="O75" s="15">
        <v>95.503401670000002</v>
      </c>
      <c r="P75" s="15">
        <v>102.24829920000001</v>
      </c>
      <c r="Q75" s="15">
        <v>100</v>
      </c>
      <c r="R75" s="15">
        <v>102.9227889</v>
      </c>
      <c r="S75" s="15">
        <v>101.9271136</v>
      </c>
      <c r="T75" s="15">
        <v>104.0469385</v>
      </c>
      <c r="U75" s="15">
        <v>102.8906704</v>
      </c>
      <c r="V75" s="15">
        <v>102.24829920000001</v>
      </c>
      <c r="W75" s="15">
        <v>94.604082000000005</v>
      </c>
    </row>
    <row r="76" spans="1:23" x14ac:dyDescent="0.25">
      <c r="A76">
        <v>309</v>
      </c>
      <c r="B76" t="s">
        <v>629</v>
      </c>
      <c r="C76" t="s">
        <v>490</v>
      </c>
      <c r="D76" t="s">
        <v>24</v>
      </c>
      <c r="E76" t="s">
        <v>31</v>
      </c>
      <c r="F76" t="s">
        <v>190</v>
      </c>
      <c r="G76" t="s">
        <v>491</v>
      </c>
      <c r="H76" s="15">
        <v>98.875850420000006</v>
      </c>
      <c r="I76" s="15">
        <v>109.2742341</v>
      </c>
      <c r="J76" s="15">
        <v>101.9271136</v>
      </c>
      <c r="K76" s="15">
        <v>102.8906704</v>
      </c>
      <c r="L76" s="15">
        <v>100</v>
      </c>
      <c r="M76" s="15">
        <v>93.255102500000007</v>
      </c>
      <c r="N76" s="15">
        <v>105.05867309999999</v>
      </c>
      <c r="O76" s="15">
        <v>93.255102500000007</v>
      </c>
      <c r="P76" s="15">
        <v>104.4965983</v>
      </c>
      <c r="Q76" s="15">
        <v>100</v>
      </c>
      <c r="R76" s="15">
        <v>102.9227889</v>
      </c>
      <c r="S76" s="15">
        <v>100</v>
      </c>
      <c r="T76" s="15">
        <v>105.39591799999999</v>
      </c>
      <c r="U76" s="15">
        <v>101.9271136</v>
      </c>
      <c r="V76" s="15">
        <v>105.6207479</v>
      </c>
      <c r="W76" s="15">
        <v>90.557143499999995</v>
      </c>
    </row>
    <row r="77" spans="1:23" x14ac:dyDescent="0.25">
      <c r="A77">
        <v>310</v>
      </c>
      <c r="B77" t="s">
        <v>730</v>
      </c>
      <c r="C77" t="s">
        <v>490</v>
      </c>
      <c r="D77" t="s">
        <v>28</v>
      </c>
      <c r="E77" t="s">
        <v>31</v>
      </c>
      <c r="F77" t="s">
        <v>190</v>
      </c>
      <c r="G77" t="s">
        <v>491</v>
      </c>
      <c r="H77" s="15">
        <v>103.3724488</v>
      </c>
      <c r="I77" s="15">
        <v>105.9017853</v>
      </c>
      <c r="J77" s="15">
        <v>100.96355680000001</v>
      </c>
      <c r="K77" s="15">
        <v>100</v>
      </c>
      <c r="L77" s="15">
        <v>100</v>
      </c>
      <c r="M77" s="15">
        <v>104.4965983</v>
      </c>
      <c r="N77" s="15">
        <v>103.3724488</v>
      </c>
      <c r="O77" s="15">
        <v>100</v>
      </c>
      <c r="P77" s="15">
        <v>102.24829920000001</v>
      </c>
      <c r="Q77" s="15">
        <v>100</v>
      </c>
      <c r="R77" s="15">
        <v>103.3724488</v>
      </c>
      <c r="S77" s="15">
        <v>103.8542271</v>
      </c>
      <c r="T77" s="15">
        <v>102.24829920000001</v>
      </c>
      <c r="U77" s="15">
        <v>100.96355680000001</v>
      </c>
      <c r="V77" s="15">
        <v>103.3724488</v>
      </c>
      <c r="W77" s="15">
        <v>101.3489795</v>
      </c>
    </row>
    <row r="78" spans="1:23" x14ac:dyDescent="0.25">
      <c r="A78">
        <v>311</v>
      </c>
      <c r="B78" t="s">
        <v>814</v>
      </c>
      <c r="C78" t="s">
        <v>490</v>
      </c>
      <c r="D78" t="s">
        <v>23</v>
      </c>
      <c r="E78" t="s">
        <v>31</v>
      </c>
      <c r="F78" t="s">
        <v>190</v>
      </c>
      <c r="G78" t="s">
        <v>491</v>
      </c>
      <c r="H78" s="15">
        <v>102.24829920000001</v>
      </c>
      <c r="I78" s="15">
        <v>109.2742341</v>
      </c>
      <c r="J78" s="15">
        <v>105.7813407</v>
      </c>
      <c r="K78" s="15">
        <v>103.8542271</v>
      </c>
      <c r="L78" s="15">
        <v>100</v>
      </c>
      <c r="M78" s="15">
        <v>97.751700830000004</v>
      </c>
      <c r="N78" s="15">
        <v>103.3724488</v>
      </c>
      <c r="O78" s="15">
        <v>95.503401670000002</v>
      </c>
      <c r="P78" s="15">
        <v>104.4965983</v>
      </c>
      <c r="Q78" s="15">
        <v>100</v>
      </c>
      <c r="R78" s="15">
        <v>105.17108810000001</v>
      </c>
      <c r="S78" s="15">
        <v>102.8906704</v>
      </c>
      <c r="T78" s="15">
        <v>105.8455778</v>
      </c>
      <c r="U78" s="15">
        <v>105.7813407</v>
      </c>
      <c r="V78" s="15">
        <v>104.4965983</v>
      </c>
      <c r="W78" s="15">
        <v>94.604082000000005</v>
      </c>
    </row>
    <row r="79" spans="1:23" x14ac:dyDescent="0.25">
      <c r="A79">
        <v>312</v>
      </c>
      <c r="B79" t="s">
        <v>952</v>
      </c>
      <c r="C79" t="s">
        <v>490</v>
      </c>
      <c r="D79" t="s">
        <v>24</v>
      </c>
      <c r="E79" t="s">
        <v>31</v>
      </c>
      <c r="F79" t="s">
        <v>190</v>
      </c>
      <c r="G79" t="s">
        <v>491</v>
      </c>
      <c r="H79" s="15">
        <v>102.24829920000001</v>
      </c>
      <c r="I79" s="15">
        <v>110.11734629999999</v>
      </c>
      <c r="J79" s="15">
        <v>102.8906704</v>
      </c>
      <c r="K79" s="15">
        <v>104.81778389999999</v>
      </c>
      <c r="L79" s="15">
        <v>100</v>
      </c>
      <c r="M79" s="15">
        <v>97.751700830000004</v>
      </c>
      <c r="N79" s="15">
        <v>105.05867309999999</v>
      </c>
      <c r="O79" s="15">
        <v>97.751700830000004</v>
      </c>
      <c r="P79" s="15">
        <v>104.4965983</v>
      </c>
      <c r="Q79" s="15">
        <v>100</v>
      </c>
      <c r="R79" s="15">
        <v>105.39591799999999</v>
      </c>
      <c r="S79" s="15">
        <v>102.8906704</v>
      </c>
      <c r="T79" s="15">
        <v>106.74489749999999</v>
      </c>
      <c r="U79" s="15">
        <v>102.8906704</v>
      </c>
      <c r="V79" s="15">
        <v>105.6207479</v>
      </c>
      <c r="W79" s="15">
        <v>95.953061500000004</v>
      </c>
    </row>
    <row r="80" spans="1:23" x14ac:dyDescent="0.25">
      <c r="A80">
        <v>313</v>
      </c>
      <c r="B80" t="s">
        <v>207</v>
      </c>
      <c r="C80" t="s">
        <v>490</v>
      </c>
      <c r="D80" t="s">
        <v>28</v>
      </c>
      <c r="E80" t="s">
        <v>31</v>
      </c>
      <c r="F80" t="s">
        <v>190</v>
      </c>
      <c r="G80" t="s">
        <v>491</v>
      </c>
      <c r="H80" s="15">
        <v>103.3724488</v>
      </c>
      <c r="I80" s="15">
        <v>110.96045839999999</v>
      </c>
      <c r="J80" s="15">
        <v>107.7084543</v>
      </c>
      <c r="K80" s="15">
        <v>104.81778389999999</v>
      </c>
      <c r="L80" s="15">
        <v>100</v>
      </c>
      <c r="M80" s="15">
        <v>100</v>
      </c>
      <c r="N80" s="15">
        <v>105.05867309999999</v>
      </c>
      <c r="O80" s="15">
        <v>97.751700830000004</v>
      </c>
      <c r="P80" s="15">
        <v>106.74489749999999</v>
      </c>
      <c r="Q80" s="15">
        <v>100</v>
      </c>
      <c r="R80" s="15">
        <v>107.4193873</v>
      </c>
      <c r="S80" s="15">
        <v>103.8542271</v>
      </c>
      <c r="T80" s="15">
        <v>107.1945573</v>
      </c>
      <c r="U80" s="15">
        <v>107.7084543</v>
      </c>
      <c r="V80" s="15">
        <v>106.74489749999999</v>
      </c>
      <c r="W80" s="15">
        <v>97.302041000000003</v>
      </c>
    </row>
    <row r="81" spans="1:23" x14ac:dyDescent="0.25">
      <c r="A81">
        <v>314</v>
      </c>
      <c r="B81" t="s">
        <v>1489</v>
      </c>
      <c r="C81" t="s">
        <v>490</v>
      </c>
      <c r="D81" t="s">
        <v>23</v>
      </c>
      <c r="E81" t="s">
        <v>31</v>
      </c>
      <c r="F81" t="s">
        <v>190</v>
      </c>
      <c r="G81" t="s">
        <v>491</v>
      </c>
      <c r="H81" s="15">
        <v>104.4965983</v>
      </c>
      <c r="I81" s="15">
        <v>111.8035706</v>
      </c>
      <c r="J81" s="15">
        <v>109.6355679</v>
      </c>
      <c r="K81" s="15">
        <v>106.74489749999999</v>
      </c>
      <c r="L81" s="15">
        <v>100</v>
      </c>
      <c r="M81" s="15">
        <v>102.24829920000001</v>
      </c>
      <c r="N81" s="15">
        <v>106.74489749999999</v>
      </c>
      <c r="O81" s="15">
        <v>100</v>
      </c>
      <c r="P81" s="15">
        <v>108.9931967</v>
      </c>
      <c r="Q81" s="15">
        <v>100</v>
      </c>
      <c r="R81" s="15">
        <v>109.66768639999999</v>
      </c>
      <c r="S81" s="15">
        <v>104.81778389999999</v>
      </c>
      <c r="T81" s="15">
        <v>108.5435368</v>
      </c>
      <c r="U81" s="15">
        <v>109.6355679</v>
      </c>
      <c r="V81" s="15">
        <v>108.9931967</v>
      </c>
      <c r="W81" s="15">
        <v>100</v>
      </c>
    </row>
    <row r="82" spans="1:23" x14ac:dyDescent="0.25">
      <c r="A82">
        <v>315</v>
      </c>
      <c r="B82" t="s">
        <v>1673</v>
      </c>
      <c r="C82" t="s">
        <v>490</v>
      </c>
      <c r="D82" t="s">
        <v>24</v>
      </c>
      <c r="E82" t="s">
        <v>31</v>
      </c>
      <c r="F82" t="s">
        <v>190</v>
      </c>
      <c r="G82" t="s">
        <v>491</v>
      </c>
      <c r="H82" s="15">
        <v>105.6207479</v>
      </c>
      <c r="I82" s="15">
        <v>111.8035706</v>
      </c>
      <c r="J82" s="15">
        <v>108.67201110000001</v>
      </c>
      <c r="K82" s="15">
        <v>105.7813407</v>
      </c>
      <c r="L82" s="15">
        <v>100</v>
      </c>
      <c r="M82" s="15">
        <v>104.4965983</v>
      </c>
      <c r="N82" s="15">
        <v>106.74489749999999</v>
      </c>
      <c r="O82" s="15">
        <v>102.24829920000001</v>
      </c>
      <c r="P82" s="15">
        <v>108.9931967</v>
      </c>
      <c r="Q82" s="15">
        <v>100</v>
      </c>
      <c r="R82" s="15">
        <v>109.8925163</v>
      </c>
      <c r="S82" s="15">
        <v>105.7813407</v>
      </c>
      <c r="T82" s="15">
        <v>108.09387700000001</v>
      </c>
      <c r="U82" s="15">
        <v>108.67201110000001</v>
      </c>
      <c r="V82" s="15">
        <v>108.9931967</v>
      </c>
      <c r="W82" s="15">
        <v>102.697959</v>
      </c>
    </row>
    <row r="83" spans="1:23" x14ac:dyDescent="0.25">
      <c r="A83">
        <v>371</v>
      </c>
      <c r="B83" t="s">
        <v>205</v>
      </c>
      <c r="C83" t="s">
        <v>510</v>
      </c>
      <c r="D83" t="s">
        <v>23</v>
      </c>
      <c r="E83" t="s">
        <v>31</v>
      </c>
      <c r="F83" t="s">
        <v>154</v>
      </c>
      <c r="G83" t="s">
        <v>511</v>
      </c>
      <c r="H83" s="15">
        <v>98.875850420000006</v>
      </c>
      <c r="I83" s="15">
        <v>98.313775629999995</v>
      </c>
      <c r="J83" s="15">
        <v>96.145772859999994</v>
      </c>
      <c r="K83" s="15">
        <v>98.072886429999997</v>
      </c>
      <c r="L83" s="15">
        <v>100</v>
      </c>
      <c r="M83" s="15">
        <v>95.503401670000002</v>
      </c>
      <c r="N83" s="15">
        <v>103.3724488</v>
      </c>
      <c r="O83" s="15">
        <v>102.24829920000001</v>
      </c>
      <c r="P83" s="15">
        <v>102.24829920000001</v>
      </c>
      <c r="Q83" s="15">
        <v>106.74489749999999</v>
      </c>
      <c r="R83" s="15">
        <v>99.325510249999994</v>
      </c>
      <c r="S83" s="15">
        <v>100</v>
      </c>
      <c r="T83" s="15">
        <v>97.302041000000003</v>
      </c>
      <c r="U83" s="15">
        <v>96.145772859999994</v>
      </c>
      <c r="V83" s="15">
        <v>103.3724488</v>
      </c>
      <c r="W83" s="15">
        <v>97.302041000000003</v>
      </c>
    </row>
    <row r="84" spans="1:23" x14ac:dyDescent="0.25">
      <c r="A84">
        <v>372</v>
      </c>
      <c r="B84" t="s">
        <v>208</v>
      </c>
      <c r="C84" t="s">
        <v>510</v>
      </c>
      <c r="D84" t="s">
        <v>24</v>
      </c>
      <c r="E84" t="s">
        <v>31</v>
      </c>
      <c r="F84" t="s">
        <v>154</v>
      </c>
      <c r="G84" t="s">
        <v>511</v>
      </c>
      <c r="H84" s="15">
        <v>100</v>
      </c>
      <c r="I84" s="15">
        <v>100.84311219999999</v>
      </c>
      <c r="J84" s="15">
        <v>99.036443210000002</v>
      </c>
      <c r="K84" s="15">
        <v>100.96355680000001</v>
      </c>
      <c r="L84" s="15">
        <v>100</v>
      </c>
      <c r="M84" s="15">
        <v>97.751700830000004</v>
      </c>
      <c r="N84" s="15">
        <v>105.05867309999999</v>
      </c>
      <c r="O84" s="15">
        <v>104.4965983</v>
      </c>
      <c r="P84" s="15">
        <v>104.4965983</v>
      </c>
      <c r="Q84" s="15">
        <v>106.74489749999999</v>
      </c>
      <c r="R84" s="15">
        <v>102.47312909999999</v>
      </c>
      <c r="S84" s="15">
        <v>100.96355680000001</v>
      </c>
      <c r="T84" s="15">
        <v>100</v>
      </c>
      <c r="U84" s="15">
        <v>99.036443210000002</v>
      </c>
      <c r="V84" s="15">
        <v>105.6207479</v>
      </c>
      <c r="W84" s="15">
        <v>100</v>
      </c>
    </row>
    <row r="85" spans="1:23" x14ac:dyDescent="0.25">
      <c r="A85">
        <v>373</v>
      </c>
      <c r="B85" t="s">
        <v>207</v>
      </c>
      <c r="C85" t="s">
        <v>510</v>
      </c>
      <c r="D85" t="s">
        <v>28</v>
      </c>
      <c r="E85" t="s">
        <v>31</v>
      </c>
      <c r="F85" t="s">
        <v>154</v>
      </c>
      <c r="G85" t="s">
        <v>511</v>
      </c>
      <c r="H85" s="15">
        <v>97.751700830000004</v>
      </c>
      <c r="I85" s="15">
        <v>102.52933659999999</v>
      </c>
      <c r="J85" s="15">
        <v>101.9271136</v>
      </c>
      <c r="K85" s="15">
        <v>102.8906704</v>
      </c>
      <c r="L85" s="15">
        <v>100</v>
      </c>
      <c r="M85" s="15">
        <v>91.006803329999997</v>
      </c>
      <c r="N85" s="15">
        <v>105.05867309999999</v>
      </c>
      <c r="O85" s="15">
        <v>100</v>
      </c>
      <c r="P85" s="15">
        <v>104.4965983</v>
      </c>
      <c r="Q85" s="15">
        <v>106.74489749999999</v>
      </c>
      <c r="R85" s="15">
        <v>102.47312909999999</v>
      </c>
      <c r="S85" s="15">
        <v>99.036443210000002</v>
      </c>
      <c r="T85" s="15">
        <v>101.7986393</v>
      </c>
      <c r="U85" s="15">
        <v>101.9271136</v>
      </c>
      <c r="V85" s="15">
        <v>105.6207479</v>
      </c>
      <c r="W85" s="15">
        <v>93.255102500000007</v>
      </c>
    </row>
    <row r="86" spans="1:23" x14ac:dyDescent="0.25">
      <c r="A86">
        <v>374</v>
      </c>
      <c r="B86" t="s">
        <v>668</v>
      </c>
      <c r="C86" t="s">
        <v>510</v>
      </c>
      <c r="D86" t="s">
        <v>23</v>
      </c>
      <c r="E86" t="s">
        <v>31</v>
      </c>
      <c r="F86" t="s">
        <v>154</v>
      </c>
      <c r="G86" t="s">
        <v>511</v>
      </c>
      <c r="H86" s="15">
        <v>97.751700830000004</v>
      </c>
      <c r="I86" s="15">
        <v>98.313775629999995</v>
      </c>
      <c r="J86" s="15">
        <v>100.96355680000001</v>
      </c>
      <c r="K86" s="15">
        <v>100</v>
      </c>
      <c r="L86" s="15">
        <v>100</v>
      </c>
      <c r="M86" s="15">
        <v>104.4965983</v>
      </c>
      <c r="N86" s="15">
        <v>105.05867309999999</v>
      </c>
      <c r="O86" s="15">
        <v>108.9931967</v>
      </c>
      <c r="P86" s="15">
        <v>104.4965983</v>
      </c>
      <c r="Q86" s="15">
        <v>106.74489749999999</v>
      </c>
      <c r="R86" s="15">
        <v>102.697959</v>
      </c>
      <c r="S86" s="15">
        <v>99.036443210000002</v>
      </c>
      <c r="T86" s="15">
        <v>98.20136067</v>
      </c>
      <c r="U86" s="15">
        <v>100.96355680000001</v>
      </c>
      <c r="V86" s="15">
        <v>105.6207479</v>
      </c>
      <c r="W86" s="15">
        <v>106.74489749999999</v>
      </c>
    </row>
    <row r="87" spans="1:23" x14ac:dyDescent="0.25">
      <c r="A87">
        <v>375</v>
      </c>
      <c r="B87" t="s">
        <v>731</v>
      </c>
      <c r="C87" t="s">
        <v>510</v>
      </c>
      <c r="D87" t="s">
        <v>24</v>
      </c>
      <c r="E87" t="s">
        <v>31</v>
      </c>
      <c r="F87" t="s">
        <v>154</v>
      </c>
      <c r="G87" t="s">
        <v>511</v>
      </c>
      <c r="H87" s="15">
        <v>101.1241496</v>
      </c>
      <c r="I87" s="15">
        <v>102.52933659999999</v>
      </c>
      <c r="J87" s="15">
        <v>101.9271136</v>
      </c>
      <c r="K87" s="15">
        <v>102.8906704</v>
      </c>
      <c r="L87" s="15">
        <v>100</v>
      </c>
      <c r="M87" s="15">
        <v>97.751700830000004</v>
      </c>
      <c r="N87" s="15">
        <v>106.74489749999999</v>
      </c>
      <c r="O87" s="15">
        <v>104.4965983</v>
      </c>
      <c r="P87" s="15">
        <v>106.74489749999999</v>
      </c>
      <c r="Q87" s="15">
        <v>106.74489749999999</v>
      </c>
      <c r="R87" s="15">
        <v>104.7214283</v>
      </c>
      <c r="S87" s="15">
        <v>101.9271136</v>
      </c>
      <c r="T87" s="15">
        <v>101.7986393</v>
      </c>
      <c r="U87" s="15">
        <v>101.9271136</v>
      </c>
      <c r="V87" s="15">
        <v>107.8690471</v>
      </c>
      <c r="W87" s="15">
        <v>100</v>
      </c>
    </row>
    <row r="88" spans="1:23" x14ac:dyDescent="0.25">
      <c r="A88">
        <v>376</v>
      </c>
      <c r="B88" t="s">
        <v>901</v>
      </c>
      <c r="C88" t="s">
        <v>510</v>
      </c>
      <c r="D88" t="s">
        <v>28</v>
      </c>
      <c r="E88" t="s">
        <v>31</v>
      </c>
      <c r="F88" t="s">
        <v>154</v>
      </c>
      <c r="G88" t="s">
        <v>511</v>
      </c>
      <c r="H88" s="15">
        <v>101.1241496</v>
      </c>
      <c r="I88" s="15">
        <v>103.3724488</v>
      </c>
      <c r="J88" s="15">
        <v>99.036443210000002</v>
      </c>
      <c r="K88" s="15">
        <v>103.8542271</v>
      </c>
      <c r="L88" s="15">
        <v>100</v>
      </c>
      <c r="M88" s="15">
        <v>97.751700830000004</v>
      </c>
      <c r="N88" s="15">
        <v>108.43112189999999</v>
      </c>
      <c r="O88" s="15">
        <v>106.74489749999999</v>
      </c>
      <c r="P88" s="15">
        <v>106.74489749999999</v>
      </c>
      <c r="Q88" s="15">
        <v>106.74489749999999</v>
      </c>
      <c r="R88" s="15">
        <v>104.9462582</v>
      </c>
      <c r="S88" s="15">
        <v>101.9271136</v>
      </c>
      <c r="T88" s="15">
        <v>102.697959</v>
      </c>
      <c r="U88" s="15">
        <v>99.036443210000002</v>
      </c>
      <c r="V88" s="15">
        <v>108.9931967</v>
      </c>
      <c r="W88" s="15">
        <v>101.3489795</v>
      </c>
    </row>
    <row r="89" spans="1:23" x14ac:dyDescent="0.25">
      <c r="A89">
        <v>377</v>
      </c>
      <c r="B89" t="s">
        <v>1017</v>
      </c>
      <c r="C89" t="s">
        <v>510</v>
      </c>
      <c r="D89" t="s">
        <v>23</v>
      </c>
      <c r="E89" t="s">
        <v>31</v>
      </c>
      <c r="F89" t="s">
        <v>154</v>
      </c>
      <c r="G89" t="s">
        <v>511</v>
      </c>
      <c r="H89" s="15">
        <v>102.24829920000001</v>
      </c>
      <c r="I89" s="15">
        <v>104.2155609</v>
      </c>
      <c r="J89" s="15">
        <v>103.8542271</v>
      </c>
      <c r="K89" s="15">
        <v>103.8542271</v>
      </c>
      <c r="L89" s="15">
        <v>100</v>
      </c>
      <c r="M89" s="15">
        <v>100</v>
      </c>
      <c r="N89" s="15">
        <v>108.43112189999999</v>
      </c>
      <c r="O89" s="15">
        <v>106.74489749999999</v>
      </c>
      <c r="P89" s="15">
        <v>108.9931967</v>
      </c>
      <c r="Q89" s="15">
        <v>106.74489749999999</v>
      </c>
      <c r="R89" s="15">
        <v>106.9697274</v>
      </c>
      <c r="S89" s="15">
        <v>102.8906704</v>
      </c>
      <c r="T89" s="15">
        <v>103.1476188</v>
      </c>
      <c r="U89" s="15">
        <v>103.8542271</v>
      </c>
      <c r="V89" s="15">
        <v>110.11734629999999</v>
      </c>
      <c r="W89" s="15">
        <v>102.697959</v>
      </c>
    </row>
    <row r="90" spans="1:23" x14ac:dyDescent="0.25">
      <c r="A90">
        <v>378</v>
      </c>
      <c r="B90" t="s">
        <v>1219</v>
      </c>
      <c r="C90" t="s">
        <v>510</v>
      </c>
      <c r="D90" t="s">
        <v>24</v>
      </c>
      <c r="E90" t="s">
        <v>31</v>
      </c>
      <c r="F90" t="s">
        <v>154</v>
      </c>
      <c r="G90" t="s">
        <v>511</v>
      </c>
      <c r="H90" s="15">
        <v>102.24829920000001</v>
      </c>
      <c r="I90" s="15">
        <v>104.2155609</v>
      </c>
      <c r="J90" s="15">
        <v>102.8906704</v>
      </c>
      <c r="K90" s="15">
        <v>104.81778389999999</v>
      </c>
      <c r="L90" s="15">
        <v>100</v>
      </c>
      <c r="M90" s="15">
        <v>100</v>
      </c>
      <c r="N90" s="15">
        <v>110.11734629999999</v>
      </c>
      <c r="O90" s="15">
        <v>106.74489749999999</v>
      </c>
      <c r="P90" s="15">
        <v>108.9931967</v>
      </c>
      <c r="Q90" s="15">
        <v>106.74489749999999</v>
      </c>
      <c r="R90" s="15">
        <v>107.1945573</v>
      </c>
      <c r="S90" s="15">
        <v>102.8906704</v>
      </c>
      <c r="T90" s="15">
        <v>103.5972787</v>
      </c>
      <c r="U90" s="15">
        <v>102.8906704</v>
      </c>
      <c r="V90" s="15">
        <v>111.2414958</v>
      </c>
      <c r="W90" s="15">
        <v>102.697959</v>
      </c>
    </row>
    <row r="91" spans="1:23" x14ac:dyDescent="0.25">
      <c r="A91">
        <v>379</v>
      </c>
      <c r="B91" t="s">
        <v>1489</v>
      </c>
      <c r="C91" t="s">
        <v>510</v>
      </c>
      <c r="D91" t="s">
        <v>28</v>
      </c>
      <c r="E91" t="s">
        <v>31</v>
      </c>
      <c r="F91" t="s">
        <v>154</v>
      </c>
      <c r="G91" t="s">
        <v>511</v>
      </c>
      <c r="H91" s="15">
        <v>103.3724488</v>
      </c>
      <c r="I91" s="15">
        <v>105.05867309999999</v>
      </c>
      <c r="J91" s="15">
        <v>105.7813407</v>
      </c>
      <c r="K91" s="15">
        <v>104.81778389999999</v>
      </c>
      <c r="L91" s="15">
        <v>100</v>
      </c>
      <c r="M91" s="15">
        <v>102.24829920000001</v>
      </c>
      <c r="N91" s="15">
        <v>111.8035706</v>
      </c>
      <c r="O91" s="15">
        <v>108.9931967</v>
      </c>
      <c r="P91" s="15">
        <v>111.2414958</v>
      </c>
      <c r="Q91" s="15">
        <v>106.74489749999999</v>
      </c>
      <c r="R91" s="15">
        <v>109.2180266</v>
      </c>
      <c r="S91" s="15">
        <v>103.8542271</v>
      </c>
      <c r="T91" s="15">
        <v>104.0469385</v>
      </c>
      <c r="U91" s="15">
        <v>105.7813407</v>
      </c>
      <c r="V91" s="15">
        <v>113.489795</v>
      </c>
      <c r="W91" s="15">
        <v>105.39591799999999</v>
      </c>
    </row>
    <row r="92" spans="1:23" x14ac:dyDescent="0.25">
      <c r="A92">
        <v>383</v>
      </c>
      <c r="B92" t="s">
        <v>205</v>
      </c>
      <c r="C92" t="s">
        <v>630</v>
      </c>
      <c r="D92" t="s">
        <v>24</v>
      </c>
      <c r="E92" t="s">
        <v>31</v>
      </c>
      <c r="F92" t="s">
        <v>632</v>
      </c>
      <c r="G92" t="s">
        <v>634</v>
      </c>
      <c r="H92" s="15">
        <v>97.751700830000004</v>
      </c>
      <c r="I92" s="15">
        <v>97.470663439999996</v>
      </c>
      <c r="J92" s="15">
        <v>95.182216069999996</v>
      </c>
      <c r="K92" s="15">
        <v>98.072886429999997</v>
      </c>
      <c r="L92" s="15">
        <v>100</v>
      </c>
      <c r="M92" s="15">
        <v>95.503401670000002</v>
      </c>
      <c r="N92" s="15">
        <v>100</v>
      </c>
      <c r="O92" s="15">
        <v>102.24829920000001</v>
      </c>
      <c r="P92" s="15">
        <v>97.751700830000004</v>
      </c>
      <c r="Q92" s="15">
        <v>106.74489749999999</v>
      </c>
      <c r="R92" s="15">
        <v>97.751700830000004</v>
      </c>
      <c r="S92" s="15">
        <v>99.036443210000002</v>
      </c>
      <c r="T92" s="15">
        <v>96.852381170000001</v>
      </c>
      <c r="U92" s="15">
        <v>95.182216069999996</v>
      </c>
      <c r="V92" s="15">
        <v>98.875850420000006</v>
      </c>
      <c r="W92" s="15">
        <v>97.302041000000003</v>
      </c>
    </row>
    <row r="93" spans="1:23" x14ac:dyDescent="0.25">
      <c r="A93">
        <v>417</v>
      </c>
      <c r="B93" t="s">
        <v>205</v>
      </c>
      <c r="C93" t="s">
        <v>561</v>
      </c>
      <c r="D93" t="s">
        <v>24</v>
      </c>
      <c r="E93" t="s">
        <v>31</v>
      </c>
      <c r="F93" t="s">
        <v>541</v>
      </c>
      <c r="G93" t="s">
        <v>573</v>
      </c>
      <c r="H93" s="15">
        <v>94.379252080000001</v>
      </c>
      <c r="I93" s="15">
        <v>94.098214690000006</v>
      </c>
      <c r="J93" s="15">
        <v>90.364432140000005</v>
      </c>
      <c r="K93" s="15">
        <v>92.291545709999994</v>
      </c>
      <c r="L93" s="15">
        <v>80</v>
      </c>
      <c r="M93" s="15">
        <v>97.751700830000004</v>
      </c>
      <c r="N93" s="15">
        <v>91.568878130000002</v>
      </c>
      <c r="O93" s="15">
        <v>97.751700830000004</v>
      </c>
      <c r="P93" s="15">
        <v>97.751700830000004</v>
      </c>
      <c r="Q93" s="15">
        <v>106.74489749999999</v>
      </c>
      <c r="R93" s="15">
        <v>91.456463170000006</v>
      </c>
      <c r="S93" s="15">
        <v>92.291545709999994</v>
      </c>
      <c r="T93" s="15">
        <v>90.557143499999995</v>
      </c>
      <c r="U93" s="15">
        <v>90.364432140000005</v>
      </c>
      <c r="V93" s="15">
        <v>93.255102500000007</v>
      </c>
      <c r="W93" s="15">
        <v>95.953061500000004</v>
      </c>
    </row>
    <row r="94" spans="1:23" x14ac:dyDescent="0.25">
      <c r="A94">
        <v>420</v>
      </c>
      <c r="B94" t="s">
        <v>205</v>
      </c>
      <c r="C94" t="s">
        <v>1038</v>
      </c>
      <c r="D94" t="s">
        <v>28</v>
      </c>
      <c r="E94" t="s">
        <v>31</v>
      </c>
      <c r="F94" t="s">
        <v>1039</v>
      </c>
      <c r="G94" t="s">
        <v>1040</v>
      </c>
      <c r="H94" s="15">
        <v>96.627551249999996</v>
      </c>
      <c r="I94" s="15">
        <v>98.313775629999995</v>
      </c>
      <c r="J94" s="15">
        <v>93.255102500000007</v>
      </c>
      <c r="K94" s="15">
        <v>93.255102500000007</v>
      </c>
      <c r="L94" s="15">
        <v>100</v>
      </c>
      <c r="M94" s="15">
        <v>106.74489749999999</v>
      </c>
      <c r="N94" s="15">
        <v>100</v>
      </c>
      <c r="O94" s="15">
        <v>102.24829920000001</v>
      </c>
      <c r="P94" s="15">
        <v>97.751700830000004</v>
      </c>
      <c r="Q94" s="15">
        <v>106.74489749999999</v>
      </c>
      <c r="R94" s="15">
        <v>97.302041000000003</v>
      </c>
      <c r="S94" s="15">
        <v>98.072886429999997</v>
      </c>
      <c r="T94" s="15">
        <v>95.053741830000007</v>
      </c>
      <c r="U94" s="15">
        <v>93.255102500000007</v>
      </c>
      <c r="V94" s="15">
        <v>98.875850420000006</v>
      </c>
      <c r="W94" s="15">
        <v>104.0469385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14A4-0155-4229-8892-1EFD0976F304}">
  <dimension ref="A1:X38"/>
  <sheetViews>
    <sheetView workbookViewId="0">
      <selection activeCell="A9" sqref="A9:XFD9"/>
    </sheetView>
  </sheetViews>
  <sheetFormatPr defaultRowHeight="14.25" x14ac:dyDescent="0.25"/>
  <cols>
    <col min="1" max="1" width="7.140625" bestFit="1" customWidth="1"/>
    <col min="2" max="2" width="10.140625" bestFit="1" customWidth="1"/>
    <col min="3" max="3" width="9.140625" bestFit="1" customWidth="1"/>
    <col min="4" max="5" width="11.85546875" bestFit="1" customWidth="1"/>
    <col min="6" max="6" width="8" bestFit="1" customWidth="1"/>
    <col min="7" max="7" width="14.5703125" bestFit="1" customWidth="1"/>
    <col min="8" max="8" width="13" style="15" bestFit="1" customWidth="1"/>
    <col min="9" max="9" width="11.28515625" style="15" bestFit="1" customWidth="1"/>
    <col min="10" max="10" width="16.28515625" style="15" bestFit="1" customWidth="1"/>
    <col min="11" max="12" width="10.7109375" style="15" bestFit="1" customWidth="1"/>
    <col min="13" max="14" width="12.5703125" style="15" bestFit="1" customWidth="1"/>
    <col min="15" max="15" width="10.140625" style="15" bestFit="1" customWidth="1"/>
    <col min="16" max="16" width="12.42578125" style="15" bestFit="1" customWidth="1"/>
    <col min="17" max="17" width="13" style="15" bestFit="1" customWidth="1"/>
    <col min="18" max="18" width="15.42578125" style="15" bestFit="1" customWidth="1"/>
    <col min="19" max="19" width="16" style="15" bestFit="1" customWidth="1"/>
    <col min="20" max="20" width="15.140625" style="15" bestFit="1" customWidth="1"/>
    <col min="21" max="21" width="13.85546875" style="15" bestFit="1" customWidth="1"/>
    <col min="22" max="22" width="17.5703125" style="15" bestFit="1" customWidth="1"/>
    <col min="23" max="23" width="14.85546875" style="15" bestFit="1" customWidth="1"/>
    <col min="24" max="24" width="14.7109375" style="9" bestFit="1" customWidth="1"/>
    <col min="25" max="25" width="14.7109375" customWidth="1"/>
  </cols>
  <sheetData>
    <row r="1" spans="1:24" x14ac:dyDescent="0.25">
      <c r="A1" t="s">
        <v>382</v>
      </c>
      <c r="B1" t="s">
        <v>160</v>
      </c>
      <c r="C1" t="s">
        <v>0</v>
      </c>
      <c r="D1" t="s">
        <v>7</v>
      </c>
      <c r="E1" t="s">
        <v>2</v>
      </c>
      <c r="F1" t="s">
        <v>1</v>
      </c>
      <c r="G1" t="s">
        <v>383</v>
      </c>
      <c r="H1" s="15" t="s">
        <v>684</v>
      </c>
      <c r="I1" s="15" t="s">
        <v>685</v>
      </c>
      <c r="J1" s="15" t="s">
        <v>686</v>
      </c>
      <c r="K1" s="15" t="s">
        <v>687</v>
      </c>
      <c r="L1" s="15" t="s">
        <v>688</v>
      </c>
      <c r="M1" s="15" t="s">
        <v>689</v>
      </c>
      <c r="N1" s="15" t="s">
        <v>690</v>
      </c>
      <c r="O1" s="15" t="s">
        <v>691</v>
      </c>
      <c r="P1" s="15" t="s">
        <v>692</v>
      </c>
      <c r="Q1" s="15" t="s">
        <v>693</v>
      </c>
      <c r="R1" s="15" t="s">
        <v>694</v>
      </c>
      <c r="S1" s="15" t="s">
        <v>695</v>
      </c>
      <c r="T1" s="15" t="s">
        <v>696</v>
      </c>
      <c r="U1" s="15" t="s">
        <v>697</v>
      </c>
      <c r="V1" s="15" t="s">
        <v>698</v>
      </c>
      <c r="W1" s="15" t="s">
        <v>699</v>
      </c>
      <c r="X1"/>
    </row>
    <row r="2" spans="1:24" x14ac:dyDescent="0.25">
      <c r="A2">
        <v>40</v>
      </c>
      <c r="B2" t="s">
        <v>205</v>
      </c>
      <c r="C2" t="s">
        <v>212</v>
      </c>
      <c r="D2" t="s">
        <v>28</v>
      </c>
      <c r="E2" t="s">
        <v>21</v>
      </c>
      <c r="F2" t="s">
        <v>153</v>
      </c>
      <c r="G2" t="s">
        <v>388</v>
      </c>
      <c r="H2" s="15">
        <v>102.697959</v>
      </c>
      <c r="I2" s="15">
        <v>96.627551249999996</v>
      </c>
      <c r="J2" s="15">
        <v>100.96355680000001</v>
      </c>
      <c r="K2" s="15">
        <v>101.6862244</v>
      </c>
      <c r="L2" s="15">
        <v>100</v>
      </c>
      <c r="M2" s="15">
        <v>93.255102500000007</v>
      </c>
      <c r="N2" s="15">
        <v>101.5565148</v>
      </c>
      <c r="O2" s="15">
        <v>79.765307500000006</v>
      </c>
      <c r="P2" s="15">
        <v>100</v>
      </c>
      <c r="Q2" s="15">
        <v>94.098214690000006</v>
      </c>
      <c r="R2" s="15">
        <v>99.767417300000005</v>
      </c>
      <c r="S2" s="15">
        <v>104.0469385</v>
      </c>
      <c r="T2" s="15">
        <v>100</v>
      </c>
      <c r="U2" s="15">
        <v>100.96355680000001</v>
      </c>
      <c r="V2" s="15">
        <v>100.7099892</v>
      </c>
      <c r="W2" s="15">
        <v>89.882653750000003</v>
      </c>
      <c r="X2"/>
    </row>
    <row r="3" spans="1:24" x14ac:dyDescent="0.25">
      <c r="A3">
        <v>41</v>
      </c>
      <c r="B3" t="s">
        <v>207</v>
      </c>
      <c r="C3" t="s">
        <v>212</v>
      </c>
      <c r="D3" t="s">
        <v>23</v>
      </c>
      <c r="E3" t="s">
        <v>21</v>
      </c>
      <c r="F3" t="s">
        <v>153</v>
      </c>
      <c r="G3" t="s">
        <v>388</v>
      </c>
      <c r="H3" s="15">
        <v>104.0469385</v>
      </c>
      <c r="I3" s="15">
        <v>100</v>
      </c>
      <c r="J3" s="15">
        <v>103.8542271</v>
      </c>
      <c r="K3" s="15">
        <v>103.3724488</v>
      </c>
      <c r="L3" s="15">
        <v>100</v>
      </c>
      <c r="M3" s="15">
        <v>100</v>
      </c>
      <c r="N3" s="15">
        <v>103.1130296</v>
      </c>
      <c r="O3" s="15">
        <v>86.510204999999999</v>
      </c>
      <c r="P3" s="15">
        <v>103.3724488</v>
      </c>
      <c r="Q3" s="15">
        <v>94.098214690000006</v>
      </c>
      <c r="R3" s="15">
        <v>103.0235747</v>
      </c>
      <c r="S3" s="15">
        <v>105.39591799999999</v>
      </c>
      <c r="T3" s="15">
        <v>102.697959</v>
      </c>
      <c r="U3" s="15">
        <v>103.8542271</v>
      </c>
      <c r="V3" s="15">
        <v>102.8399568</v>
      </c>
      <c r="W3" s="15">
        <v>96.627551249999996</v>
      </c>
      <c r="X3"/>
    </row>
    <row r="4" spans="1:24" x14ac:dyDescent="0.25">
      <c r="A4">
        <v>42</v>
      </c>
      <c r="B4" t="s">
        <v>584</v>
      </c>
      <c r="C4" t="s">
        <v>212</v>
      </c>
      <c r="D4" t="s">
        <v>23</v>
      </c>
      <c r="E4" t="s">
        <v>21</v>
      </c>
      <c r="F4" t="s">
        <v>153</v>
      </c>
      <c r="G4" t="s">
        <v>388</v>
      </c>
      <c r="H4" s="15">
        <v>105.39591799999999</v>
      </c>
      <c r="I4" s="15">
        <v>100</v>
      </c>
      <c r="J4" s="15">
        <v>105.7813407</v>
      </c>
      <c r="K4" s="15">
        <v>105.05867309999999</v>
      </c>
      <c r="L4" s="15">
        <v>100</v>
      </c>
      <c r="M4" s="15">
        <v>100</v>
      </c>
      <c r="N4" s="15">
        <v>104.66954440000001</v>
      </c>
      <c r="O4" s="15">
        <v>93.255102500000007</v>
      </c>
      <c r="P4" s="15">
        <v>105.6207479</v>
      </c>
      <c r="Q4" s="15">
        <v>94.098214690000006</v>
      </c>
      <c r="R4" s="15">
        <v>105.3494015</v>
      </c>
      <c r="S4" s="15">
        <v>106.74489749999999</v>
      </c>
      <c r="T4" s="15">
        <v>104.0469385</v>
      </c>
      <c r="U4" s="15">
        <v>105.7813407</v>
      </c>
      <c r="V4" s="15">
        <v>104.61492990000001</v>
      </c>
      <c r="W4" s="15">
        <v>100</v>
      </c>
      <c r="X4"/>
    </row>
    <row r="5" spans="1:24" x14ac:dyDescent="0.25">
      <c r="A5">
        <v>43</v>
      </c>
      <c r="B5" t="s">
        <v>668</v>
      </c>
      <c r="C5" t="s">
        <v>212</v>
      </c>
      <c r="D5" t="s">
        <v>24</v>
      </c>
      <c r="E5" t="s">
        <v>21</v>
      </c>
      <c r="F5" t="s">
        <v>153</v>
      </c>
      <c r="G5" t="s">
        <v>388</v>
      </c>
      <c r="H5" s="15">
        <v>102.697959</v>
      </c>
      <c r="I5" s="15">
        <v>100</v>
      </c>
      <c r="J5" s="15">
        <v>107.7084543</v>
      </c>
      <c r="K5" s="15">
        <v>101.6862244</v>
      </c>
      <c r="L5" s="15">
        <v>100</v>
      </c>
      <c r="M5" s="15">
        <v>100</v>
      </c>
      <c r="N5" s="15">
        <v>105.18838270000001</v>
      </c>
      <c r="O5" s="15">
        <v>79.765307500000006</v>
      </c>
      <c r="P5" s="15">
        <v>107.8690471</v>
      </c>
      <c r="Q5" s="15">
        <v>94.098214690000006</v>
      </c>
      <c r="R5" s="15">
        <v>105.1168188</v>
      </c>
      <c r="S5" s="15">
        <v>104.0469385</v>
      </c>
      <c r="T5" s="15">
        <v>101.3489795</v>
      </c>
      <c r="U5" s="15">
        <v>107.7084543</v>
      </c>
      <c r="V5" s="15">
        <v>105.6799137</v>
      </c>
      <c r="W5" s="15">
        <v>93.255102500000007</v>
      </c>
      <c r="X5"/>
    </row>
    <row r="6" spans="1:24" x14ac:dyDescent="0.25">
      <c r="A6">
        <v>44</v>
      </c>
      <c r="B6" t="s">
        <v>761</v>
      </c>
      <c r="C6" t="s">
        <v>212</v>
      </c>
      <c r="D6" t="s">
        <v>28</v>
      </c>
      <c r="E6" t="s">
        <v>21</v>
      </c>
      <c r="F6" t="s">
        <v>153</v>
      </c>
      <c r="G6" t="s">
        <v>388</v>
      </c>
      <c r="H6" s="15">
        <v>106.74489749999999</v>
      </c>
      <c r="I6" s="15">
        <v>103.3724488</v>
      </c>
      <c r="J6" s="15">
        <v>106.74489749999999</v>
      </c>
      <c r="K6" s="15">
        <v>106.74489749999999</v>
      </c>
      <c r="L6" s="15">
        <v>100</v>
      </c>
      <c r="M6" s="15">
        <v>106.74489749999999</v>
      </c>
      <c r="N6" s="15">
        <v>105.707221</v>
      </c>
      <c r="O6" s="15">
        <v>100</v>
      </c>
      <c r="P6" s="15">
        <v>107.8690471</v>
      </c>
      <c r="Q6" s="15">
        <v>94.098214690000006</v>
      </c>
      <c r="R6" s="15">
        <v>107.67522820000001</v>
      </c>
      <c r="S6" s="15">
        <v>108.09387700000001</v>
      </c>
      <c r="T6" s="15">
        <v>106.74489749999999</v>
      </c>
      <c r="U6" s="15">
        <v>106.74489749999999</v>
      </c>
      <c r="V6" s="15">
        <v>106.0349083</v>
      </c>
      <c r="W6" s="15">
        <v>106.74489749999999</v>
      </c>
      <c r="X6"/>
    </row>
    <row r="7" spans="1:24" x14ac:dyDescent="0.25">
      <c r="A7">
        <v>45</v>
      </c>
      <c r="B7" t="s">
        <v>870</v>
      </c>
      <c r="C7" t="s">
        <v>212</v>
      </c>
      <c r="D7" t="s">
        <v>23</v>
      </c>
      <c r="E7" t="s">
        <v>21</v>
      </c>
      <c r="F7" t="s">
        <v>153</v>
      </c>
      <c r="G7" t="s">
        <v>388</v>
      </c>
      <c r="H7" s="15">
        <v>105.39591799999999</v>
      </c>
      <c r="I7" s="15">
        <v>103.3724488</v>
      </c>
      <c r="J7" s="15">
        <v>107.7084543</v>
      </c>
      <c r="K7" s="15">
        <v>106.74489749999999</v>
      </c>
      <c r="L7" s="15">
        <v>100</v>
      </c>
      <c r="M7" s="15">
        <v>106.74489749999999</v>
      </c>
      <c r="N7" s="15">
        <v>106.22605919999999</v>
      </c>
      <c r="O7" s="15">
        <v>100</v>
      </c>
      <c r="P7" s="15">
        <v>107.8690471</v>
      </c>
      <c r="Q7" s="15">
        <v>94.098214690000006</v>
      </c>
      <c r="R7" s="15">
        <v>107.9078109</v>
      </c>
      <c r="S7" s="15">
        <v>106.74489749999999</v>
      </c>
      <c r="T7" s="15">
        <v>106.74489749999999</v>
      </c>
      <c r="U7" s="15">
        <v>107.7084543</v>
      </c>
      <c r="V7" s="15">
        <v>106.3899029</v>
      </c>
      <c r="W7" s="15">
        <v>106.74489749999999</v>
      </c>
      <c r="X7"/>
    </row>
    <row r="8" spans="1:24" x14ac:dyDescent="0.25">
      <c r="A8">
        <v>46</v>
      </c>
      <c r="B8" t="s">
        <v>1030</v>
      </c>
      <c r="C8" t="s">
        <v>212</v>
      </c>
      <c r="D8" t="s">
        <v>24</v>
      </c>
      <c r="E8" t="s">
        <v>21</v>
      </c>
      <c r="F8" t="s">
        <v>153</v>
      </c>
      <c r="G8" t="s">
        <v>388</v>
      </c>
      <c r="H8" s="15">
        <v>108.09387700000001</v>
      </c>
      <c r="I8" s="15">
        <v>106.74489749999999</v>
      </c>
      <c r="J8" s="15">
        <v>107.7084543</v>
      </c>
      <c r="K8" s="15">
        <v>108.43112189999999</v>
      </c>
      <c r="L8" s="15">
        <v>100</v>
      </c>
      <c r="M8" s="15">
        <v>113.489795</v>
      </c>
      <c r="N8" s="15">
        <v>106.74489749999999</v>
      </c>
      <c r="O8" s="15">
        <v>106.74489749999999</v>
      </c>
      <c r="P8" s="15">
        <v>110.11734629999999</v>
      </c>
      <c r="Q8" s="15">
        <v>94.098214690000006</v>
      </c>
      <c r="R8" s="15">
        <v>110.0010549</v>
      </c>
      <c r="S8" s="15">
        <v>109.4428565</v>
      </c>
      <c r="T8" s="15">
        <v>109.4428565</v>
      </c>
      <c r="U8" s="15">
        <v>107.7084543</v>
      </c>
      <c r="V8" s="15">
        <v>107.4548867</v>
      </c>
      <c r="W8" s="15">
        <v>113.489795</v>
      </c>
      <c r="X8"/>
    </row>
    <row r="9" spans="1:24" x14ac:dyDescent="0.25">
      <c r="A9">
        <v>47</v>
      </c>
      <c r="B9" t="s">
        <v>1673</v>
      </c>
      <c r="C9" t="s">
        <v>212</v>
      </c>
      <c r="D9" t="s">
        <v>28</v>
      </c>
      <c r="E9" t="s">
        <v>21</v>
      </c>
      <c r="F9" t="s">
        <v>153</v>
      </c>
      <c r="G9" t="s">
        <v>388</v>
      </c>
      <c r="H9" s="15">
        <v>109.4428565</v>
      </c>
      <c r="I9" s="15">
        <v>110.11734629999999</v>
      </c>
      <c r="J9" s="15">
        <v>108.67201110000001</v>
      </c>
      <c r="K9" s="15">
        <v>110.11734629999999</v>
      </c>
      <c r="L9" s="15">
        <v>100</v>
      </c>
      <c r="M9" s="15">
        <v>120.23469249999999</v>
      </c>
      <c r="N9" s="15">
        <v>107.782574</v>
      </c>
      <c r="O9" s="15">
        <v>113.489795</v>
      </c>
      <c r="P9" s="15">
        <v>112.36564540000001</v>
      </c>
      <c r="Q9" s="15">
        <v>94.098214690000006</v>
      </c>
      <c r="R9" s="15">
        <v>112.32688159999999</v>
      </c>
      <c r="S9" s="15">
        <v>110.791836</v>
      </c>
      <c r="T9" s="15">
        <v>112.1408155</v>
      </c>
      <c r="U9" s="15">
        <v>108.67201110000001</v>
      </c>
      <c r="V9" s="15">
        <v>108.87486509999999</v>
      </c>
      <c r="W9" s="15">
        <v>120.23469249999999</v>
      </c>
      <c r="X9"/>
    </row>
    <row r="10" spans="1:24" x14ac:dyDescent="0.25">
      <c r="A10">
        <v>106</v>
      </c>
      <c r="B10" t="s">
        <v>205</v>
      </c>
      <c r="C10" t="s">
        <v>42</v>
      </c>
      <c r="D10" t="s">
        <v>24</v>
      </c>
      <c r="E10" t="s">
        <v>21</v>
      </c>
      <c r="F10" t="s">
        <v>27</v>
      </c>
      <c r="G10" t="s">
        <v>399</v>
      </c>
      <c r="H10" s="15">
        <v>104.0469385</v>
      </c>
      <c r="I10" s="15">
        <v>100</v>
      </c>
      <c r="J10" s="15">
        <v>97.109329639999999</v>
      </c>
      <c r="K10" s="15">
        <v>103.3724488</v>
      </c>
      <c r="L10" s="15">
        <v>100</v>
      </c>
      <c r="M10" s="15">
        <v>93.255102500000007</v>
      </c>
      <c r="N10" s="15">
        <v>101.5565148</v>
      </c>
      <c r="O10" s="15">
        <v>79.765307500000006</v>
      </c>
      <c r="P10" s="15">
        <v>98.875850420000006</v>
      </c>
      <c r="Q10" s="15">
        <v>100</v>
      </c>
      <c r="R10" s="15">
        <v>100.9303307</v>
      </c>
      <c r="S10" s="15">
        <v>105.39591799999999</v>
      </c>
      <c r="T10" s="15">
        <v>102.697959</v>
      </c>
      <c r="U10" s="15">
        <v>97.109329639999999</v>
      </c>
      <c r="V10" s="15">
        <v>100.3549946</v>
      </c>
      <c r="W10" s="15">
        <v>89.882653750000003</v>
      </c>
      <c r="X10"/>
    </row>
    <row r="11" spans="1:24" x14ac:dyDescent="0.25">
      <c r="A11">
        <v>107</v>
      </c>
      <c r="B11" t="s">
        <v>603</v>
      </c>
      <c r="C11" t="s">
        <v>42</v>
      </c>
      <c r="D11" t="s">
        <v>28</v>
      </c>
      <c r="E11" t="s">
        <v>21</v>
      </c>
      <c r="F11" t="s">
        <v>27</v>
      </c>
      <c r="G11" t="s">
        <v>399</v>
      </c>
      <c r="H11" s="15">
        <v>105.39591799999999</v>
      </c>
      <c r="I11" s="15">
        <v>103.3724488</v>
      </c>
      <c r="J11" s="15">
        <v>100</v>
      </c>
      <c r="K11" s="15">
        <v>105.05867309999999</v>
      </c>
      <c r="L11" s="15">
        <v>100</v>
      </c>
      <c r="M11" s="15">
        <v>100</v>
      </c>
      <c r="N11" s="15">
        <v>103.1130296</v>
      </c>
      <c r="O11" s="15">
        <v>86.510204999999999</v>
      </c>
      <c r="P11" s="15">
        <v>102.24829920000001</v>
      </c>
      <c r="Q11" s="15">
        <v>100</v>
      </c>
      <c r="R11" s="15">
        <v>104.18648810000001</v>
      </c>
      <c r="S11" s="15">
        <v>106.74489749999999</v>
      </c>
      <c r="T11" s="15">
        <v>105.39591799999999</v>
      </c>
      <c r="U11" s="15">
        <v>100</v>
      </c>
      <c r="V11" s="15">
        <v>102.4849622</v>
      </c>
      <c r="W11" s="15">
        <v>96.627551249999996</v>
      </c>
      <c r="X11"/>
    </row>
    <row r="12" spans="1:24" x14ac:dyDescent="0.25">
      <c r="A12">
        <v>108</v>
      </c>
      <c r="B12" t="s">
        <v>700</v>
      </c>
      <c r="C12" t="s">
        <v>42</v>
      </c>
      <c r="D12" t="s">
        <v>23</v>
      </c>
      <c r="E12" t="s">
        <v>21</v>
      </c>
      <c r="F12" t="s">
        <v>27</v>
      </c>
      <c r="G12" t="s">
        <v>399</v>
      </c>
      <c r="H12" s="15">
        <v>102.697959</v>
      </c>
      <c r="I12" s="15">
        <v>96.627551249999996</v>
      </c>
      <c r="J12" s="15">
        <v>100.96355680000001</v>
      </c>
      <c r="K12" s="15">
        <v>103.3724488</v>
      </c>
      <c r="L12" s="15">
        <v>100</v>
      </c>
      <c r="M12" s="15">
        <v>100</v>
      </c>
      <c r="N12" s="15">
        <v>104.66954440000001</v>
      </c>
      <c r="O12" s="15">
        <v>86.510204999999999</v>
      </c>
      <c r="P12" s="15">
        <v>104.4965983</v>
      </c>
      <c r="Q12" s="15">
        <v>100</v>
      </c>
      <c r="R12" s="15">
        <v>104.4190708</v>
      </c>
      <c r="S12" s="15">
        <v>104.0469385</v>
      </c>
      <c r="T12" s="15">
        <v>101.3489795</v>
      </c>
      <c r="U12" s="15">
        <v>100.96355680000001</v>
      </c>
      <c r="V12" s="15">
        <v>104.2599353</v>
      </c>
      <c r="W12" s="15">
        <v>96.627551249999996</v>
      </c>
      <c r="X12"/>
    </row>
    <row r="13" spans="1:24" x14ac:dyDescent="0.25">
      <c r="A13">
        <v>109</v>
      </c>
      <c r="B13" t="s">
        <v>870</v>
      </c>
      <c r="C13" t="s">
        <v>42</v>
      </c>
      <c r="D13" t="s">
        <v>24</v>
      </c>
      <c r="E13" t="s">
        <v>21</v>
      </c>
      <c r="F13" t="s">
        <v>27</v>
      </c>
      <c r="G13" t="s">
        <v>399</v>
      </c>
      <c r="H13" s="15">
        <v>106.74489749999999</v>
      </c>
      <c r="I13" s="15">
        <v>106.74489749999999</v>
      </c>
      <c r="J13" s="15">
        <v>100.96355680000001</v>
      </c>
      <c r="K13" s="15">
        <v>106.74489749999999</v>
      </c>
      <c r="L13" s="15">
        <v>100</v>
      </c>
      <c r="M13" s="15">
        <v>106.74489749999999</v>
      </c>
      <c r="N13" s="15">
        <v>104.1507062</v>
      </c>
      <c r="O13" s="15">
        <v>93.255102500000007</v>
      </c>
      <c r="P13" s="15">
        <v>104.4965983</v>
      </c>
      <c r="Q13" s="15">
        <v>100</v>
      </c>
      <c r="R13" s="15">
        <v>106.5123148</v>
      </c>
      <c r="S13" s="15">
        <v>108.09387700000001</v>
      </c>
      <c r="T13" s="15">
        <v>108.09387700000001</v>
      </c>
      <c r="U13" s="15">
        <v>100.96355680000001</v>
      </c>
      <c r="V13" s="15">
        <v>103.9049407</v>
      </c>
      <c r="W13" s="15">
        <v>103.3724488</v>
      </c>
      <c r="X13"/>
    </row>
    <row r="14" spans="1:24" x14ac:dyDescent="0.25">
      <c r="A14">
        <v>110</v>
      </c>
      <c r="B14" t="s">
        <v>954</v>
      </c>
      <c r="C14" t="s">
        <v>42</v>
      </c>
      <c r="D14" t="s">
        <v>28</v>
      </c>
      <c r="E14" t="s">
        <v>21</v>
      </c>
      <c r="F14" t="s">
        <v>27</v>
      </c>
      <c r="G14" t="s">
        <v>399</v>
      </c>
      <c r="H14" s="15">
        <v>105.39591799999999</v>
      </c>
      <c r="I14" s="15">
        <v>106.74489749999999</v>
      </c>
      <c r="J14" s="15">
        <v>101.9271136</v>
      </c>
      <c r="K14" s="15">
        <v>106.74489749999999</v>
      </c>
      <c r="L14" s="15">
        <v>100</v>
      </c>
      <c r="M14" s="15">
        <v>106.74489749999999</v>
      </c>
      <c r="N14" s="15">
        <v>104.66954440000001</v>
      </c>
      <c r="O14" s="15">
        <v>93.255102500000007</v>
      </c>
      <c r="P14" s="15">
        <v>104.4965983</v>
      </c>
      <c r="Q14" s="15">
        <v>100</v>
      </c>
      <c r="R14" s="15">
        <v>106.74489749999999</v>
      </c>
      <c r="S14" s="15">
        <v>106.74489749999999</v>
      </c>
      <c r="T14" s="15">
        <v>108.09387700000001</v>
      </c>
      <c r="U14" s="15">
        <v>101.9271136</v>
      </c>
      <c r="V14" s="15">
        <v>104.2599353</v>
      </c>
      <c r="W14" s="15">
        <v>103.3724488</v>
      </c>
      <c r="X14"/>
    </row>
    <row r="15" spans="1:24" x14ac:dyDescent="0.25">
      <c r="A15">
        <v>111</v>
      </c>
      <c r="B15" t="s">
        <v>1219</v>
      </c>
      <c r="C15" t="s">
        <v>42</v>
      </c>
      <c r="D15" t="s">
        <v>23</v>
      </c>
      <c r="E15" t="s">
        <v>21</v>
      </c>
      <c r="F15" t="s">
        <v>27</v>
      </c>
      <c r="G15" t="s">
        <v>399</v>
      </c>
      <c r="H15" s="15">
        <v>108.09387700000001</v>
      </c>
      <c r="I15" s="15">
        <v>110.11734629999999</v>
      </c>
      <c r="J15" s="15">
        <v>101.9271136</v>
      </c>
      <c r="K15" s="15">
        <v>108.43112189999999</v>
      </c>
      <c r="L15" s="15">
        <v>100</v>
      </c>
      <c r="M15" s="15">
        <v>113.489795</v>
      </c>
      <c r="N15" s="15">
        <v>105.18838270000001</v>
      </c>
      <c r="O15" s="15">
        <v>100</v>
      </c>
      <c r="P15" s="15">
        <v>106.74489749999999</v>
      </c>
      <c r="Q15" s="15">
        <v>100</v>
      </c>
      <c r="R15" s="15">
        <v>108.8381416</v>
      </c>
      <c r="S15" s="15">
        <v>109.4428565</v>
      </c>
      <c r="T15" s="15">
        <v>110.791836</v>
      </c>
      <c r="U15" s="15">
        <v>101.9271136</v>
      </c>
      <c r="V15" s="15">
        <v>105.3249191</v>
      </c>
      <c r="W15" s="15">
        <v>110.11734629999999</v>
      </c>
      <c r="X15"/>
    </row>
    <row r="16" spans="1:24" x14ac:dyDescent="0.25">
      <c r="A16">
        <v>120</v>
      </c>
      <c r="B16" t="s">
        <v>205</v>
      </c>
      <c r="C16" t="s">
        <v>46</v>
      </c>
      <c r="D16" t="s">
        <v>24</v>
      </c>
      <c r="E16" t="s">
        <v>21</v>
      </c>
      <c r="F16" t="s">
        <v>27</v>
      </c>
      <c r="G16" t="s">
        <v>403</v>
      </c>
      <c r="H16" s="15">
        <v>100</v>
      </c>
      <c r="I16" s="15">
        <v>96.627551249999996</v>
      </c>
      <c r="J16" s="15">
        <v>94.218659290000005</v>
      </c>
      <c r="K16" s="15">
        <v>96.627551249999996</v>
      </c>
      <c r="L16" s="15">
        <v>80</v>
      </c>
      <c r="M16" s="15">
        <v>93.255102500000007</v>
      </c>
      <c r="N16" s="15">
        <v>97.924646920000001</v>
      </c>
      <c r="O16" s="15">
        <v>100</v>
      </c>
      <c r="P16" s="15">
        <v>96.627551249999996</v>
      </c>
      <c r="Q16" s="15">
        <v>97.470663439999996</v>
      </c>
      <c r="R16" s="15">
        <v>95.348346550000002</v>
      </c>
      <c r="S16" s="15">
        <v>95.953061500000004</v>
      </c>
      <c r="T16" s="15">
        <v>90.557143499999995</v>
      </c>
      <c r="U16" s="15">
        <v>94.218659290000005</v>
      </c>
      <c r="V16" s="15">
        <v>97.160043160000001</v>
      </c>
      <c r="W16" s="15">
        <v>100</v>
      </c>
      <c r="X16"/>
    </row>
    <row r="17" spans="1:24" x14ac:dyDescent="0.25">
      <c r="A17">
        <v>121</v>
      </c>
      <c r="B17" t="s">
        <v>1017</v>
      </c>
      <c r="C17" t="s">
        <v>46</v>
      </c>
      <c r="D17" t="s">
        <v>28</v>
      </c>
      <c r="E17" t="s">
        <v>21</v>
      </c>
      <c r="F17" t="s">
        <v>27</v>
      </c>
      <c r="G17" t="s">
        <v>403</v>
      </c>
      <c r="H17" s="15">
        <v>101.3489795</v>
      </c>
      <c r="I17" s="15">
        <v>100</v>
      </c>
      <c r="J17" s="15">
        <v>97.109329639999999</v>
      </c>
      <c r="K17" s="15">
        <v>98.313775629999995</v>
      </c>
      <c r="L17" s="15">
        <v>80</v>
      </c>
      <c r="M17" s="15">
        <v>100</v>
      </c>
      <c r="N17" s="15">
        <v>99.481161729999997</v>
      </c>
      <c r="O17" s="15">
        <v>106.74489749999999</v>
      </c>
      <c r="P17" s="15">
        <v>100</v>
      </c>
      <c r="Q17" s="15">
        <v>97.470663439999996</v>
      </c>
      <c r="R17" s="15">
        <v>98.604503969999996</v>
      </c>
      <c r="S17" s="15">
        <v>97.302041000000003</v>
      </c>
      <c r="T17" s="15">
        <v>93.255102500000007</v>
      </c>
      <c r="U17" s="15">
        <v>97.109329639999999</v>
      </c>
      <c r="V17" s="15">
        <v>99.290010789999997</v>
      </c>
      <c r="W17" s="15">
        <v>106.74489749999999</v>
      </c>
      <c r="X17"/>
    </row>
    <row r="18" spans="1:24" x14ac:dyDescent="0.25">
      <c r="A18">
        <v>149</v>
      </c>
      <c r="B18" t="s">
        <v>205</v>
      </c>
      <c r="C18" t="s">
        <v>53</v>
      </c>
      <c r="D18" t="s">
        <v>23</v>
      </c>
      <c r="E18" t="s">
        <v>21</v>
      </c>
      <c r="F18" t="s">
        <v>49</v>
      </c>
      <c r="G18" t="s">
        <v>410</v>
      </c>
      <c r="H18" s="15">
        <v>97.302041000000003</v>
      </c>
      <c r="I18" s="15">
        <v>96.627551249999996</v>
      </c>
      <c r="J18" s="15">
        <v>93.255102500000007</v>
      </c>
      <c r="K18" s="15">
        <v>98.313775629999995</v>
      </c>
      <c r="L18" s="15">
        <v>100</v>
      </c>
      <c r="M18" s="15">
        <v>93.255102500000007</v>
      </c>
      <c r="N18" s="15">
        <v>98.443485190000004</v>
      </c>
      <c r="O18" s="15">
        <v>100</v>
      </c>
      <c r="P18" s="15">
        <v>96.627551249999996</v>
      </c>
      <c r="Q18" s="15">
        <v>100</v>
      </c>
      <c r="R18" s="15">
        <v>96.74384259</v>
      </c>
      <c r="S18" s="15">
        <v>98.651020500000001</v>
      </c>
      <c r="T18" s="15">
        <v>97.302041000000003</v>
      </c>
      <c r="U18" s="15">
        <v>93.255102500000007</v>
      </c>
      <c r="V18" s="15">
        <v>97.515037759999998</v>
      </c>
      <c r="W18" s="15">
        <v>100</v>
      </c>
      <c r="X18"/>
    </row>
    <row r="19" spans="1:24" x14ac:dyDescent="0.25">
      <c r="A19">
        <v>150</v>
      </c>
      <c r="B19" t="s">
        <v>927</v>
      </c>
      <c r="C19" t="s">
        <v>53</v>
      </c>
      <c r="D19" t="s">
        <v>24</v>
      </c>
      <c r="E19" t="s">
        <v>21</v>
      </c>
      <c r="F19" t="s">
        <v>49</v>
      </c>
      <c r="G19" t="s">
        <v>410</v>
      </c>
      <c r="H19" s="15">
        <v>98.651020500000001</v>
      </c>
      <c r="I19" s="15">
        <v>100</v>
      </c>
      <c r="J19" s="15">
        <v>96.145772859999994</v>
      </c>
      <c r="K19" s="15">
        <v>100</v>
      </c>
      <c r="L19" s="15">
        <v>100</v>
      </c>
      <c r="M19" s="15">
        <v>100</v>
      </c>
      <c r="N19" s="15">
        <v>100</v>
      </c>
      <c r="O19" s="15">
        <v>106.74489749999999</v>
      </c>
      <c r="P19" s="15">
        <v>100</v>
      </c>
      <c r="Q19" s="15">
        <v>100</v>
      </c>
      <c r="R19" s="15">
        <v>100</v>
      </c>
      <c r="S19" s="15">
        <v>100</v>
      </c>
      <c r="T19" s="15">
        <v>100</v>
      </c>
      <c r="U19" s="15">
        <v>96.145772859999994</v>
      </c>
      <c r="V19" s="15">
        <v>99.645005400000002</v>
      </c>
      <c r="W19" s="15">
        <v>106.74489749999999</v>
      </c>
      <c r="X19"/>
    </row>
    <row r="20" spans="1:24" x14ac:dyDescent="0.25">
      <c r="A20">
        <v>188</v>
      </c>
      <c r="B20" t="s">
        <v>205</v>
      </c>
      <c r="C20" t="s">
        <v>36</v>
      </c>
      <c r="D20" t="s">
        <v>23</v>
      </c>
      <c r="E20" t="s">
        <v>21</v>
      </c>
      <c r="F20" t="s">
        <v>20</v>
      </c>
      <c r="G20" t="s">
        <v>417</v>
      </c>
      <c r="H20" s="15">
        <v>97.302041000000003</v>
      </c>
      <c r="I20" s="15">
        <v>96.627551249999996</v>
      </c>
      <c r="J20" s="15">
        <v>100</v>
      </c>
      <c r="K20" s="15">
        <v>98.313775629999995</v>
      </c>
      <c r="L20" s="15">
        <v>100</v>
      </c>
      <c r="M20" s="15">
        <v>93.255102500000007</v>
      </c>
      <c r="N20" s="15">
        <v>98.443485190000004</v>
      </c>
      <c r="O20" s="15">
        <v>100</v>
      </c>
      <c r="P20" s="15">
        <v>98.875850420000006</v>
      </c>
      <c r="Q20" s="15">
        <v>104.2155609</v>
      </c>
      <c r="R20" s="15">
        <v>100</v>
      </c>
      <c r="S20" s="15">
        <v>98.651020500000001</v>
      </c>
      <c r="T20" s="15">
        <v>97.302041000000003</v>
      </c>
      <c r="U20" s="15">
        <v>100</v>
      </c>
      <c r="V20" s="15">
        <v>98.225026970000002</v>
      </c>
      <c r="W20" s="15">
        <v>100</v>
      </c>
      <c r="X20"/>
    </row>
    <row r="21" spans="1:24" x14ac:dyDescent="0.25">
      <c r="A21">
        <v>203</v>
      </c>
      <c r="B21" t="s">
        <v>205</v>
      </c>
      <c r="C21" t="s">
        <v>59</v>
      </c>
      <c r="D21" t="s">
        <v>24</v>
      </c>
      <c r="E21" t="s">
        <v>21</v>
      </c>
      <c r="F21" t="s">
        <v>56</v>
      </c>
      <c r="G21" t="s">
        <v>423</v>
      </c>
      <c r="H21" s="15">
        <v>97.302041000000003</v>
      </c>
      <c r="I21" s="15">
        <v>96.627551249999996</v>
      </c>
      <c r="J21" s="15">
        <v>94.218659290000005</v>
      </c>
      <c r="K21" s="15">
        <v>100</v>
      </c>
      <c r="L21" s="15">
        <v>100</v>
      </c>
      <c r="M21" s="15">
        <v>93.255102500000007</v>
      </c>
      <c r="N21" s="15">
        <v>98.443485190000004</v>
      </c>
      <c r="O21" s="15">
        <v>93.255102500000007</v>
      </c>
      <c r="P21" s="15">
        <v>97.751700830000004</v>
      </c>
      <c r="Q21" s="15">
        <v>104.2155609</v>
      </c>
      <c r="R21" s="15">
        <v>98.371921290000003</v>
      </c>
      <c r="S21" s="15">
        <v>98.651020500000001</v>
      </c>
      <c r="T21" s="15">
        <v>98.651020500000001</v>
      </c>
      <c r="U21" s="15">
        <v>94.218659290000005</v>
      </c>
      <c r="V21" s="15">
        <v>97.870032370000004</v>
      </c>
      <c r="W21" s="15">
        <v>96.627551249999996</v>
      </c>
      <c r="X21"/>
    </row>
    <row r="22" spans="1:24" x14ac:dyDescent="0.25">
      <c r="A22">
        <v>215</v>
      </c>
      <c r="B22" t="s">
        <v>205</v>
      </c>
      <c r="C22" t="s">
        <v>69</v>
      </c>
      <c r="D22" t="s">
        <v>28</v>
      </c>
      <c r="E22" t="s">
        <v>21</v>
      </c>
      <c r="F22" t="s">
        <v>64</v>
      </c>
      <c r="G22" t="s">
        <v>432</v>
      </c>
      <c r="H22" s="15">
        <v>97.302041000000003</v>
      </c>
      <c r="I22" s="15">
        <v>96.627551249999996</v>
      </c>
      <c r="J22" s="15">
        <v>94.218659290000005</v>
      </c>
      <c r="K22" s="15">
        <v>100</v>
      </c>
      <c r="L22" s="15">
        <v>100</v>
      </c>
      <c r="M22" s="15">
        <v>93.255102500000007</v>
      </c>
      <c r="N22" s="15">
        <v>97.405808649999997</v>
      </c>
      <c r="O22" s="15">
        <v>93.255102500000007</v>
      </c>
      <c r="P22" s="15">
        <v>96.627551249999996</v>
      </c>
      <c r="Q22" s="15">
        <v>104.2155609</v>
      </c>
      <c r="R22" s="15">
        <v>97.674173280000005</v>
      </c>
      <c r="S22" s="15">
        <v>98.651020500000001</v>
      </c>
      <c r="T22" s="15">
        <v>98.651020500000001</v>
      </c>
      <c r="U22" s="15">
        <v>94.218659290000005</v>
      </c>
      <c r="V22" s="15">
        <v>96.805048549999995</v>
      </c>
      <c r="W22" s="15">
        <v>96.627551249999996</v>
      </c>
      <c r="X22"/>
    </row>
    <row r="23" spans="1:24" x14ac:dyDescent="0.25">
      <c r="A23">
        <v>221</v>
      </c>
      <c r="B23" t="s">
        <v>205</v>
      </c>
      <c r="C23" t="s">
        <v>438</v>
      </c>
      <c r="D23" t="s">
        <v>23</v>
      </c>
      <c r="E23" t="s">
        <v>21</v>
      </c>
      <c r="F23" t="s">
        <v>152</v>
      </c>
      <c r="G23" t="s">
        <v>439</v>
      </c>
      <c r="H23" s="15">
        <v>95.953061500000004</v>
      </c>
      <c r="I23" s="15">
        <v>96.627551249999996</v>
      </c>
      <c r="J23" s="15">
        <v>95.182216069999996</v>
      </c>
      <c r="K23" s="15">
        <v>98.313775629999995</v>
      </c>
      <c r="L23" s="15">
        <v>100</v>
      </c>
      <c r="M23" s="15">
        <v>93.255102500000007</v>
      </c>
      <c r="N23" s="15">
        <v>97.405808649999997</v>
      </c>
      <c r="O23" s="15">
        <v>93.255102500000007</v>
      </c>
      <c r="P23" s="15">
        <v>96.627551249999996</v>
      </c>
      <c r="Q23" s="15">
        <v>104.2155609</v>
      </c>
      <c r="R23" s="15">
        <v>97.441590599999998</v>
      </c>
      <c r="S23" s="15">
        <v>97.302041000000003</v>
      </c>
      <c r="T23" s="15">
        <v>97.302041000000003</v>
      </c>
      <c r="U23" s="15">
        <v>95.182216069999996</v>
      </c>
      <c r="V23" s="15">
        <v>96.805048549999995</v>
      </c>
      <c r="W23" s="15">
        <v>96.627551249999996</v>
      </c>
      <c r="X23"/>
    </row>
    <row r="24" spans="1:24" x14ac:dyDescent="0.25">
      <c r="A24">
        <v>240</v>
      </c>
      <c r="B24" t="s">
        <v>205</v>
      </c>
      <c r="C24" t="s">
        <v>460</v>
      </c>
      <c r="D24" t="s">
        <v>24</v>
      </c>
      <c r="E24" t="s">
        <v>21</v>
      </c>
      <c r="F24" t="s">
        <v>159</v>
      </c>
      <c r="G24" t="s">
        <v>461</v>
      </c>
      <c r="H24" s="15">
        <v>95.953061500000004</v>
      </c>
      <c r="I24" s="15">
        <v>96.627551249999996</v>
      </c>
      <c r="J24" s="15">
        <v>95.182216069999996</v>
      </c>
      <c r="K24" s="15">
        <v>96.627551249999996</v>
      </c>
      <c r="L24" s="15">
        <v>100</v>
      </c>
      <c r="M24" s="15">
        <v>93.255102500000007</v>
      </c>
      <c r="N24" s="15">
        <v>96.368132119999999</v>
      </c>
      <c r="O24" s="15">
        <v>100</v>
      </c>
      <c r="P24" s="15">
        <v>96.627551249999996</v>
      </c>
      <c r="Q24" s="15">
        <v>104.2155609</v>
      </c>
      <c r="R24" s="15">
        <v>96.976425259999999</v>
      </c>
      <c r="S24" s="15">
        <v>97.302041000000003</v>
      </c>
      <c r="T24" s="15">
        <v>95.953061500000004</v>
      </c>
      <c r="U24" s="15">
        <v>95.182216069999996</v>
      </c>
      <c r="V24" s="15">
        <v>96.095059340000006</v>
      </c>
      <c r="W24" s="15">
        <v>100</v>
      </c>
      <c r="X24"/>
    </row>
    <row r="25" spans="1:24" x14ac:dyDescent="0.25">
      <c r="A25">
        <v>246</v>
      </c>
      <c r="B25" t="s">
        <v>205</v>
      </c>
      <c r="C25" t="s">
        <v>470</v>
      </c>
      <c r="D25" t="s">
        <v>28</v>
      </c>
      <c r="E25" t="s">
        <v>21</v>
      </c>
      <c r="F25" t="s">
        <v>156</v>
      </c>
      <c r="G25" t="s">
        <v>471</v>
      </c>
      <c r="H25" s="15">
        <v>95.953061500000004</v>
      </c>
      <c r="I25" s="15">
        <v>96.627551249999996</v>
      </c>
      <c r="J25" s="15">
        <v>95.182216069999996</v>
      </c>
      <c r="K25" s="15">
        <v>96.627551249999996</v>
      </c>
      <c r="L25" s="15">
        <v>100</v>
      </c>
      <c r="M25" s="15">
        <v>93.255102500000007</v>
      </c>
      <c r="N25" s="15">
        <v>96.886970379999994</v>
      </c>
      <c r="O25" s="15">
        <v>100</v>
      </c>
      <c r="P25" s="15">
        <v>96.627551249999996</v>
      </c>
      <c r="Q25" s="15">
        <v>104.2155609</v>
      </c>
      <c r="R25" s="15">
        <v>97.209007929999999</v>
      </c>
      <c r="S25" s="15">
        <v>97.302041000000003</v>
      </c>
      <c r="T25" s="15">
        <v>95.953061500000004</v>
      </c>
      <c r="U25" s="15">
        <v>95.182216069999996</v>
      </c>
      <c r="V25" s="15">
        <v>96.450053949999997</v>
      </c>
      <c r="W25" s="15">
        <v>100</v>
      </c>
      <c r="X25"/>
    </row>
    <row r="26" spans="1:24" x14ac:dyDescent="0.25">
      <c r="A26">
        <v>292</v>
      </c>
      <c r="B26" t="s">
        <v>205</v>
      </c>
      <c r="C26" t="s">
        <v>488</v>
      </c>
      <c r="D26" t="s">
        <v>23</v>
      </c>
      <c r="E26" t="s">
        <v>21</v>
      </c>
      <c r="F26" t="s">
        <v>157</v>
      </c>
      <c r="G26" t="s">
        <v>489</v>
      </c>
      <c r="H26" s="15">
        <v>95.953061500000004</v>
      </c>
      <c r="I26" s="15">
        <v>96.627551249999996</v>
      </c>
      <c r="J26" s="15">
        <v>95.182216069999996</v>
      </c>
      <c r="K26" s="15">
        <v>96.627551249999996</v>
      </c>
      <c r="L26" s="15">
        <v>100</v>
      </c>
      <c r="M26" s="15">
        <v>93.255102500000007</v>
      </c>
      <c r="N26" s="15">
        <v>96.886970379999994</v>
      </c>
      <c r="O26" s="15">
        <v>100</v>
      </c>
      <c r="P26" s="15">
        <v>96.627551249999996</v>
      </c>
      <c r="Q26" s="15">
        <v>104.2155609</v>
      </c>
      <c r="R26" s="15">
        <v>97.209007929999999</v>
      </c>
      <c r="S26" s="15">
        <v>97.302041000000003</v>
      </c>
      <c r="T26" s="15">
        <v>95.953061500000004</v>
      </c>
      <c r="U26" s="15">
        <v>95.182216069999996</v>
      </c>
      <c r="V26" s="15">
        <v>96.450053949999997</v>
      </c>
      <c r="W26" s="15">
        <v>100</v>
      </c>
      <c r="X26"/>
    </row>
    <row r="27" spans="1:24" x14ac:dyDescent="0.25">
      <c r="A27">
        <v>296</v>
      </c>
      <c r="B27" t="s">
        <v>205</v>
      </c>
      <c r="C27" t="s">
        <v>733</v>
      </c>
      <c r="D27" t="s">
        <v>23</v>
      </c>
      <c r="E27" t="s">
        <v>21</v>
      </c>
      <c r="F27" t="s">
        <v>716</v>
      </c>
      <c r="G27" t="s">
        <v>735</v>
      </c>
      <c r="H27" s="15">
        <v>94.604082000000005</v>
      </c>
      <c r="I27" s="15">
        <v>103.3724488</v>
      </c>
      <c r="J27" s="15">
        <v>96.145772859999994</v>
      </c>
      <c r="K27" s="15">
        <v>94.941326880000005</v>
      </c>
      <c r="L27" s="15">
        <v>100</v>
      </c>
      <c r="M27" s="15">
        <v>100</v>
      </c>
      <c r="N27" s="15">
        <v>96.886970379999994</v>
      </c>
      <c r="O27" s="15">
        <v>93.255102500000007</v>
      </c>
      <c r="P27" s="15">
        <v>96.627551249999996</v>
      </c>
      <c r="Q27" s="15">
        <v>104.2155609</v>
      </c>
      <c r="R27" s="15">
        <v>97.441590599999998</v>
      </c>
      <c r="S27" s="15">
        <v>95.953061500000004</v>
      </c>
      <c r="T27" s="15">
        <v>97.302041000000003</v>
      </c>
      <c r="U27" s="15">
        <v>96.145772859999994</v>
      </c>
      <c r="V27" s="15">
        <v>96.450053949999997</v>
      </c>
      <c r="W27" s="15">
        <v>100</v>
      </c>
      <c r="X27"/>
    </row>
    <row r="28" spans="1:24" x14ac:dyDescent="0.25">
      <c r="A28">
        <v>302</v>
      </c>
      <c r="B28" t="s">
        <v>205</v>
      </c>
      <c r="C28" t="s">
        <v>794</v>
      </c>
      <c r="D28" t="s">
        <v>28</v>
      </c>
      <c r="E28" t="s">
        <v>21</v>
      </c>
      <c r="F28" t="s">
        <v>775</v>
      </c>
      <c r="G28" t="s">
        <v>796</v>
      </c>
      <c r="H28" s="15">
        <v>94.604082000000005</v>
      </c>
      <c r="I28" s="15">
        <v>96.627551249999996</v>
      </c>
      <c r="J28" s="15">
        <v>98.072886429999997</v>
      </c>
      <c r="K28" s="15">
        <v>94.941326880000005</v>
      </c>
      <c r="L28" s="15">
        <v>100</v>
      </c>
      <c r="M28" s="15">
        <v>93.255102500000007</v>
      </c>
      <c r="N28" s="15">
        <v>96.886970379999994</v>
      </c>
      <c r="O28" s="15">
        <v>93.255102500000007</v>
      </c>
      <c r="P28" s="15">
        <v>97.751700830000004</v>
      </c>
      <c r="Q28" s="15">
        <v>104.2155609</v>
      </c>
      <c r="R28" s="15">
        <v>97.441590599999998</v>
      </c>
      <c r="S28" s="15">
        <v>95.953061500000004</v>
      </c>
      <c r="T28" s="15">
        <v>94.604082000000005</v>
      </c>
      <c r="U28" s="15">
        <v>98.072886429999997</v>
      </c>
      <c r="V28" s="15">
        <v>96.805048549999995</v>
      </c>
      <c r="W28" s="15">
        <v>96.627551249999996</v>
      </c>
      <c r="X28"/>
    </row>
    <row r="29" spans="1:24" x14ac:dyDescent="0.25">
      <c r="A29">
        <v>343</v>
      </c>
      <c r="B29" t="s">
        <v>205</v>
      </c>
      <c r="C29" t="s">
        <v>532</v>
      </c>
      <c r="D29" t="s">
        <v>28</v>
      </c>
      <c r="E29" t="s">
        <v>21</v>
      </c>
      <c r="F29" t="s">
        <v>190</v>
      </c>
      <c r="G29" t="s">
        <v>533</v>
      </c>
      <c r="H29" s="15">
        <v>101.3489795</v>
      </c>
      <c r="I29" s="15">
        <v>96.627551249999996</v>
      </c>
      <c r="J29" s="15">
        <v>97.109329639999999</v>
      </c>
      <c r="K29" s="15">
        <v>100</v>
      </c>
      <c r="L29" s="15">
        <v>100</v>
      </c>
      <c r="M29" s="15">
        <v>93.255102500000007</v>
      </c>
      <c r="N29" s="15">
        <v>98.443485190000004</v>
      </c>
      <c r="O29" s="15">
        <v>93.255102500000007</v>
      </c>
      <c r="P29" s="15">
        <v>98.875850420000006</v>
      </c>
      <c r="Q29" s="15">
        <v>104.2155609</v>
      </c>
      <c r="R29" s="15">
        <v>100</v>
      </c>
      <c r="S29" s="15">
        <v>102.697959</v>
      </c>
      <c r="T29" s="15">
        <v>98.651020500000001</v>
      </c>
      <c r="U29" s="15">
        <v>97.109329639999999</v>
      </c>
      <c r="V29" s="15">
        <v>98.225026970000002</v>
      </c>
      <c r="W29" s="15">
        <v>96.627551249999996</v>
      </c>
      <c r="X29"/>
    </row>
    <row r="30" spans="1:24" x14ac:dyDescent="0.25">
      <c r="A30">
        <v>344</v>
      </c>
      <c r="B30" t="s">
        <v>789</v>
      </c>
      <c r="C30" t="s">
        <v>532</v>
      </c>
      <c r="D30" t="s">
        <v>23</v>
      </c>
      <c r="E30" t="s">
        <v>21</v>
      </c>
      <c r="F30" t="s">
        <v>190</v>
      </c>
      <c r="G30" t="s">
        <v>533</v>
      </c>
      <c r="H30" s="15">
        <v>102.697959</v>
      </c>
      <c r="I30" s="15">
        <v>100</v>
      </c>
      <c r="J30" s="15">
        <v>100</v>
      </c>
      <c r="K30" s="15">
        <v>101.6862244</v>
      </c>
      <c r="L30" s="15">
        <v>100</v>
      </c>
      <c r="M30" s="15">
        <v>100</v>
      </c>
      <c r="N30" s="15">
        <v>100</v>
      </c>
      <c r="O30" s="15">
        <v>100</v>
      </c>
      <c r="P30" s="15">
        <v>102.24829920000001</v>
      </c>
      <c r="Q30" s="15">
        <v>104.2155609</v>
      </c>
      <c r="R30" s="15">
        <v>103.25615740000001</v>
      </c>
      <c r="S30" s="15">
        <v>104.0469385</v>
      </c>
      <c r="T30" s="15">
        <v>101.3489795</v>
      </c>
      <c r="U30" s="15">
        <v>100</v>
      </c>
      <c r="V30" s="15">
        <v>100.3549946</v>
      </c>
      <c r="W30" s="15">
        <v>103.3724488</v>
      </c>
      <c r="X30"/>
    </row>
    <row r="31" spans="1:24" x14ac:dyDescent="0.25">
      <c r="A31">
        <v>366</v>
      </c>
      <c r="B31" t="s">
        <v>205</v>
      </c>
      <c r="C31" t="s">
        <v>504</v>
      </c>
      <c r="D31" t="s">
        <v>24</v>
      </c>
      <c r="E31" t="s">
        <v>21</v>
      </c>
      <c r="F31" t="s">
        <v>154</v>
      </c>
      <c r="G31" t="s">
        <v>505</v>
      </c>
      <c r="H31" s="15">
        <v>97.302041000000003</v>
      </c>
      <c r="I31" s="15">
        <v>96.627551249999996</v>
      </c>
      <c r="J31" s="15">
        <v>94.218659290000005</v>
      </c>
      <c r="K31" s="15">
        <v>96.627551249999996</v>
      </c>
      <c r="L31" s="15">
        <v>100</v>
      </c>
      <c r="M31" s="15">
        <v>93.255102500000007</v>
      </c>
      <c r="N31" s="15">
        <v>97.924646920000001</v>
      </c>
      <c r="O31" s="15">
        <v>100</v>
      </c>
      <c r="P31" s="15">
        <v>98.875850420000006</v>
      </c>
      <c r="Q31" s="15">
        <v>104.2155609</v>
      </c>
      <c r="R31" s="15">
        <v>98.139338620000004</v>
      </c>
      <c r="S31" s="15">
        <v>98.651020500000001</v>
      </c>
      <c r="T31" s="15">
        <v>95.953061500000004</v>
      </c>
      <c r="U31" s="15">
        <v>94.218659290000005</v>
      </c>
      <c r="V31" s="15">
        <v>97.870032370000004</v>
      </c>
      <c r="W31" s="15">
        <v>100</v>
      </c>
      <c r="X31"/>
    </row>
    <row r="32" spans="1:24" x14ac:dyDescent="0.25">
      <c r="A32">
        <v>367</v>
      </c>
      <c r="B32" t="s">
        <v>821</v>
      </c>
      <c r="C32" t="s">
        <v>504</v>
      </c>
      <c r="D32" t="s">
        <v>28</v>
      </c>
      <c r="E32" t="s">
        <v>21</v>
      </c>
      <c r="F32" t="s">
        <v>154</v>
      </c>
      <c r="G32" t="s">
        <v>505</v>
      </c>
      <c r="H32" s="15">
        <v>98.651020500000001</v>
      </c>
      <c r="I32" s="15">
        <v>100</v>
      </c>
      <c r="J32" s="15">
        <v>97.109329639999999</v>
      </c>
      <c r="K32" s="15">
        <v>98.313775629999995</v>
      </c>
      <c r="L32" s="15">
        <v>100</v>
      </c>
      <c r="M32" s="15">
        <v>100</v>
      </c>
      <c r="N32" s="15">
        <v>99.481161729999997</v>
      </c>
      <c r="O32" s="15">
        <v>106.74489749999999</v>
      </c>
      <c r="P32" s="15">
        <v>102.24829920000001</v>
      </c>
      <c r="Q32" s="15">
        <v>104.2155609</v>
      </c>
      <c r="R32" s="15">
        <v>101.39549599999999</v>
      </c>
      <c r="S32" s="15">
        <v>100</v>
      </c>
      <c r="T32" s="15">
        <v>98.651020500000001</v>
      </c>
      <c r="U32" s="15">
        <v>97.109329639999999</v>
      </c>
      <c r="V32" s="15">
        <v>100</v>
      </c>
      <c r="W32" s="15">
        <v>106.74489749999999</v>
      </c>
    </row>
    <row r="33" spans="1:23" x14ac:dyDescent="0.25">
      <c r="A33">
        <v>384</v>
      </c>
      <c r="B33" t="s">
        <v>205</v>
      </c>
      <c r="C33" t="s">
        <v>651</v>
      </c>
      <c r="D33" t="s">
        <v>24</v>
      </c>
      <c r="E33" t="s">
        <v>21</v>
      </c>
      <c r="F33" t="s">
        <v>632</v>
      </c>
      <c r="G33" t="s">
        <v>653</v>
      </c>
      <c r="H33" s="15">
        <v>97.302041000000003</v>
      </c>
      <c r="I33" s="15">
        <v>96.627551249999996</v>
      </c>
      <c r="J33" s="15">
        <v>93.255102500000007</v>
      </c>
      <c r="K33" s="15">
        <v>98.313775629999995</v>
      </c>
      <c r="L33" s="15">
        <v>100</v>
      </c>
      <c r="M33" s="15">
        <v>93.255102500000007</v>
      </c>
      <c r="N33" s="15">
        <v>97.924646920000001</v>
      </c>
      <c r="O33" s="15">
        <v>100</v>
      </c>
      <c r="P33" s="15">
        <v>97.751700830000004</v>
      </c>
      <c r="Q33" s="15">
        <v>104.2155609</v>
      </c>
      <c r="R33" s="15">
        <v>97.906755950000004</v>
      </c>
      <c r="S33" s="15">
        <v>98.651020500000001</v>
      </c>
      <c r="T33" s="15">
        <v>97.302041000000003</v>
      </c>
      <c r="U33" s="15">
        <v>93.255102500000007</v>
      </c>
      <c r="V33" s="15">
        <v>97.515037759999998</v>
      </c>
      <c r="W33" s="15">
        <v>100</v>
      </c>
    </row>
    <row r="34" spans="1:23" x14ac:dyDescent="0.25">
      <c r="A34">
        <v>402</v>
      </c>
      <c r="B34" t="s">
        <v>205</v>
      </c>
      <c r="C34" t="s">
        <v>516</v>
      </c>
      <c r="D34" t="s">
        <v>28</v>
      </c>
      <c r="E34" t="s">
        <v>21</v>
      </c>
      <c r="F34" t="s">
        <v>158</v>
      </c>
      <c r="G34" t="s">
        <v>517</v>
      </c>
      <c r="H34" s="15">
        <v>100</v>
      </c>
      <c r="I34" s="15">
        <v>100</v>
      </c>
      <c r="J34" s="15">
        <v>100</v>
      </c>
      <c r="K34" s="15">
        <v>103.3724488</v>
      </c>
      <c r="L34" s="15">
        <v>100</v>
      </c>
      <c r="M34" s="15">
        <v>93.255102500000007</v>
      </c>
      <c r="N34" s="15">
        <v>102.0753531</v>
      </c>
      <c r="O34" s="15">
        <v>79.765307500000006</v>
      </c>
      <c r="P34" s="15">
        <v>97.751700830000004</v>
      </c>
      <c r="Q34" s="15">
        <v>100</v>
      </c>
      <c r="R34" s="15">
        <v>100.9303307</v>
      </c>
      <c r="S34" s="15">
        <v>101.3489795</v>
      </c>
      <c r="T34" s="15">
        <v>102.697959</v>
      </c>
      <c r="U34" s="15">
        <v>100</v>
      </c>
      <c r="V34" s="15">
        <v>100.3549946</v>
      </c>
      <c r="W34" s="15">
        <v>89.882653750000003</v>
      </c>
    </row>
    <row r="35" spans="1:23" x14ac:dyDescent="0.25">
      <c r="A35">
        <v>403</v>
      </c>
      <c r="B35" t="s">
        <v>676</v>
      </c>
      <c r="C35" t="s">
        <v>516</v>
      </c>
      <c r="D35" t="s">
        <v>23</v>
      </c>
      <c r="E35" t="s">
        <v>21</v>
      </c>
      <c r="F35" t="s">
        <v>158</v>
      </c>
      <c r="G35" t="s">
        <v>517</v>
      </c>
      <c r="H35" s="15">
        <v>101.3489795</v>
      </c>
      <c r="I35" s="15">
        <v>103.3724488</v>
      </c>
      <c r="J35" s="15">
        <v>102.8906704</v>
      </c>
      <c r="K35" s="15">
        <v>105.05867309999999</v>
      </c>
      <c r="L35" s="15">
        <v>100</v>
      </c>
      <c r="M35" s="15">
        <v>100</v>
      </c>
      <c r="N35" s="15">
        <v>103.6318679</v>
      </c>
      <c r="O35" s="15">
        <v>86.510204999999999</v>
      </c>
      <c r="P35" s="15">
        <v>101.1241496</v>
      </c>
      <c r="Q35" s="15">
        <v>100</v>
      </c>
      <c r="R35" s="15">
        <v>104.18648810000001</v>
      </c>
      <c r="S35" s="15">
        <v>102.697959</v>
      </c>
      <c r="T35" s="15">
        <v>105.39591799999999</v>
      </c>
      <c r="U35" s="15">
        <v>102.8906704</v>
      </c>
      <c r="V35" s="15">
        <v>102.4849622</v>
      </c>
      <c r="W35" s="15">
        <v>96.627551249999996</v>
      </c>
    </row>
    <row r="36" spans="1:23" x14ac:dyDescent="0.25">
      <c r="A36">
        <v>404</v>
      </c>
      <c r="B36" t="s">
        <v>1030</v>
      </c>
      <c r="C36" t="s">
        <v>516</v>
      </c>
      <c r="D36" t="s">
        <v>24</v>
      </c>
      <c r="E36" t="s">
        <v>21</v>
      </c>
      <c r="F36" t="s">
        <v>158</v>
      </c>
      <c r="G36" t="s">
        <v>517</v>
      </c>
      <c r="H36" s="15">
        <v>98.651020500000001</v>
      </c>
      <c r="I36" s="15">
        <v>96.627551249999996</v>
      </c>
      <c r="J36" s="15">
        <v>103.8542271</v>
      </c>
      <c r="K36" s="15">
        <v>103.3724488</v>
      </c>
      <c r="L36" s="15">
        <v>100</v>
      </c>
      <c r="M36" s="15">
        <v>100</v>
      </c>
      <c r="N36" s="15">
        <v>105.18838270000001</v>
      </c>
      <c r="O36" s="15">
        <v>86.510204999999999</v>
      </c>
      <c r="P36" s="15">
        <v>103.3724488</v>
      </c>
      <c r="Q36" s="15">
        <v>100</v>
      </c>
      <c r="R36" s="15">
        <v>104.4190708</v>
      </c>
      <c r="S36" s="15">
        <v>100</v>
      </c>
      <c r="T36" s="15">
        <v>101.3489795</v>
      </c>
      <c r="U36" s="15">
        <v>103.8542271</v>
      </c>
      <c r="V36" s="15">
        <v>104.2599353</v>
      </c>
      <c r="W36" s="15">
        <v>96.627551249999996</v>
      </c>
    </row>
    <row r="37" spans="1:23" x14ac:dyDescent="0.25">
      <c r="A37">
        <v>419</v>
      </c>
      <c r="B37" t="s">
        <v>205</v>
      </c>
      <c r="C37" t="s">
        <v>565</v>
      </c>
      <c r="D37" t="s">
        <v>24</v>
      </c>
      <c r="E37" t="s">
        <v>21</v>
      </c>
      <c r="F37" t="s">
        <v>541</v>
      </c>
      <c r="G37" t="s">
        <v>577</v>
      </c>
      <c r="H37" s="15">
        <v>95.953061500000004</v>
      </c>
      <c r="I37" s="15">
        <v>96.627551249999996</v>
      </c>
      <c r="J37" s="15">
        <v>95.182216069999996</v>
      </c>
      <c r="K37" s="15">
        <v>96.627551249999996</v>
      </c>
      <c r="L37" s="15">
        <v>100</v>
      </c>
      <c r="M37" s="15">
        <v>93.255102500000007</v>
      </c>
      <c r="N37" s="15">
        <v>96.886970379999994</v>
      </c>
      <c r="O37" s="15">
        <v>100</v>
      </c>
      <c r="P37" s="15">
        <v>96.627551249999996</v>
      </c>
      <c r="Q37" s="15">
        <v>104.2155609</v>
      </c>
      <c r="R37" s="15">
        <v>97.209007929999999</v>
      </c>
      <c r="S37" s="15">
        <v>97.302041000000003</v>
      </c>
      <c r="T37" s="15">
        <v>95.953061500000004</v>
      </c>
      <c r="U37" s="15">
        <v>95.182216069999996</v>
      </c>
      <c r="V37" s="15">
        <v>96.450053949999997</v>
      </c>
      <c r="W37" s="15">
        <v>100</v>
      </c>
    </row>
    <row r="38" spans="1:23" x14ac:dyDescent="0.25">
      <c r="A38">
        <v>424</v>
      </c>
      <c r="B38" t="s">
        <v>205</v>
      </c>
      <c r="C38" t="s">
        <v>1067</v>
      </c>
      <c r="D38" t="s">
        <v>28</v>
      </c>
      <c r="E38" t="s">
        <v>21</v>
      </c>
      <c r="F38" t="s">
        <v>1039</v>
      </c>
      <c r="G38" t="s">
        <v>1068</v>
      </c>
      <c r="H38" s="15">
        <v>97.302041000000003</v>
      </c>
      <c r="I38" s="15">
        <v>96.627551249999996</v>
      </c>
      <c r="J38" s="15">
        <v>100</v>
      </c>
      <c r="K38" s="15">
        <v>100</v>
      </c>
      <c r="L38" s="15">
        <v>100</v>
      </c>
      <c r="M38" s="15">
        <v>93.255102500000007</v>
      </c>
      <c r="N38" s="15">
        <v>97.924646920000001</v>
      </c>
      <c r="O38" s="15">
        <v>100</v>
      </c>
      <c r="P38" s="15">
        <v>98.875850420000006</v>
      </c>
      <c r="Q38" s="15">
        <v>104.2155609</v>
      </c>
      <c r="R38" s="15">
        <v>100</v>
      </c>
      <c r="S38" s="15">
        <v>98.651020500000001</v>
      </c>
      <c r="T38" s="15">
        <v>98.651020500000001</v>
      </c>
      <c r="U38" s="15">
        <v>100</v>
      </c>
      <c r="V38" s="15">
        <v>97.870032370000004</v>
      </c>
      <c r="W38" s="15">
        <v>100</v>
      </c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A7C9-5226-4854-9ECE-6B45D6672A37}">
  <dimension ref="A1:Z3"/>
  <sheetViews>
    <sheetView workbookViewId="0">
      <selection activeCell="A3" sqref="A3:XFD3"/>
    </sheetView>
  </sheetViews>
  <sheetFormatPr defaultRowHeight="14.25" x14ac:dyDescent="0.25"/>
  <cols>
    <col min="1" max="1" width="7" bestFit="1" customWidth="1"/>
    <col min="2" max="2" width="9.85546875" bestFit="1" customWidth="1"/>
    <col min="3" max="3" width="9.140625" bestFit="1" customWidth="1"/>
    <col min="4" max="5" width="11.5703125" bestFit="1" customWidth="1"/>
    <col min="6" max="6" width="7.7109375" bestFit="1" customWidth="1"/>
    <col min="7" max="7" width="11" bestFit="1" customWidth="1"/>
    <col min="8" max="8" width="6" bestFit="1" customWidth="1"/>
    <col min="9" max="9" width="7.7109375" bestFit="1" customWidth="1"/>
    <col min="10" max="10" width="5.7109375" bestFit="1" customWidth="1"/>
    <col min="11" max="11" width="7.7109375" bestFit="1" customWidth="1"/>
    <col min="12" max="12" width="9.7109375" bestFit="1" customWidth="1"/>
    <col min="13" max="13" width="10" bestFit="1" customWidth="1"/>
    <col min="14" max="14" width="8.28515625" bestFit="1" customWidth="1"/>
    <col min="15" max="15" width="12.7109375" bestFit="1" customWidth="1"/>
    <col min="16" max="17" width="7.7109375" bestFit="1" customWidth="1"/>
    <col min="18" max="19" width="9.7109375" bestFit="1" customWidth="1"/>
    <col min="20" max="20" width="7.140625" bestFit="1" customWidth="1"/>
    <col min="21" max="21" width="9.5703125" bestFit="1" customWidth="1"/>
    <col min="22" max="22" width="10" bestFit="1" customWidth="1"/>
    <col min="23" max="24" width="9.7109375" bestFit="1" customWidth="1"/>
    <col min="25" max="25" width="24.85546875" bestFit="1" customWidth="1"/>
    <col min="26" max="26" width="12.7109375" bestFit="1" customWidth="1"/>
  </cols>
  <sheetData>
    <row r="1" spans="1:26" x14ac:dyDescent="0.25">
      <c r="A1" s="20" t="s">
        <v>161</v>
      </c>
      <c r="B1" s="21" t="s">
        <v>107</v>
      </c>
      <c r="C1" s="21" t="s">
        <v>0</v>
      </c>
      <c r="D1" s="21" t="s">
        <v>7</v>
      </c>
      <c r="E1" s="21" t="s">
        <v>2</v>
      </c>
      <c r="F1" s="21" t="s">
        <v>1</v>
      </c>
      <c r="G1" s="21" t="s">
        <v>3</v>
      </c>
      <c r="H1" s="21" t="s">
        <v>4</v>
      </c>
      <c r="I1" s="21" t="s">
        <v>5</v>
      </c>
      <c r="J1" s="21" t="s">
        <v>6</v>
      </c>
      <c r="K1" s="21" t="s">
        <v>1122</v>
      </c>
      <c r="L1" s="21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1" t="s">
        <v>13</v>
      </c>
      <c r="R1" s="21" t="s">
        <v>15</v>
      </c>
      <c r="S1" s="21" t="s">
        <v>16</v>
      </c>
      <c r="T1" s="21" t="s">
        <v>17</v>
      </c>
      <c r="U1" s="21" t="s">
        <v>18</v>
      </c>
      <c r="V1" s="21" t="s">
        <v>19</v>
      </c>
      <c r="W1" s="22" t="s">
        <v>29</v>
      </c>
      <c r="X1" s="23" t="s">
        <v>14</v>
      </c>
      <c r="Y1" s="21" t="s">
        <v>226</v>
      </c>
      <c r="Z1" s="21" t="s">
        <v>266</v>
      </c>
    </row>
    <row r="2" spans="1:26" x14ac:dyDescent="0.25">
      <c r="A2" s="24">
        <f>ROW()-1</f>
        <v>1</v>
      </c>
      <c r="B2" s="25" t="s">
        <v>108</v>
      </c>
      <c r="C2" s="25" t="s">
        <v>137</v>
      </c>
      <c r="D2" s="25" t="s">
        <v>77</v>
      </c>
      <c r="E2" s="25" t="s">
        <v>82</v>
      </c>
      <c r="F2" s="25" t="s">
        <v>136</v>
      </c>
      <c r="G2" s="25" t="s">
        <v>1121</v>
      </c>
      <c r="H2" s="25">
        <v>99</v>
      </c>
      <c r="I2" s="26" t="s">
        <v>22</v>
      </c>
      <c r="J2" s="25">
        <v>5</v>
      </c>
      <c r="K2" s="25">
        <v>6</v>
      </c>
      <c r="L2" s="25">
        <v>84</v>
      </c>
      <c r="M2" s="25">
        <v>125</v>
      </c>
      <c r="N2" s="25">
        <v>122</v>
      </c>
      <c r="O2" s="25">
        <v>122</v>
      </c>
      <c r="P2" s="25">
        <v>124</v>
      </c>
      <c r="Q2" s="25">
        <v>97</v>
      </c>
      <c r="R2" s="25">
        <v>133</v>
      </c>
      <c r="S2" s="25">
        <v>122</v>
      </c>
      <c r="T2" s="25">
        <v>139</v>
      </c>
      <c r="U2" s="25">
        <v>139</v>
      </c>
      <c r="V2" s="25">
        <v>26</v>
      </c>
      <c r="W2" s="27">
        <f>SUM(M2:P2)</f>
        <v>493</v>
      </c>
      <c r="X2" s="28">
        <f>SUM(R2:U2)</f>
        <v>533</v>
      </c>
      <c r="Y2" s="29" t="str">
        <f>StatSIC[[#This Row],[服装]]&amp;StatSIC[[#This Row],[名前]]&amp;StatSIC[[#This Row],[レアリティ]]</f>
        <v>ユニフォーム日向翔陽SIC</v>
      </c>
      <c r="Z2" s="29" t="s">
        <v>267</v>
      </c>
    </row>
    <row r="3" spans="1:26" x14ac:dyDescent="0.25">
      <c r="A3" s="24">
        <f>ROW()-1</f>
        <v>2</v>
      </c>
      <c r="B3" s="25" t="s">
        <v>703</v>
      </c>
      <c r="C3" s="25" t="s">
        <v>138</v>
      </c>
      <c r="D3" s="25" t="s">
        <v>73</v>
      </c>
      <c r="E3" s="25" t="s">
        <v>74</v>
      </c>
      <c r="F3" s="25" t="s">
        <v>136</v>
      </c>
      <c r="G3" s="25" t="s">
        <v>1121</v>
      </c>
      <c r="H3" s="25">
        <v>99</v>
      </c>
      <c r="I3" s="26" t="s">
        <v>22</v>
      </c>
      <c r="J3" s="25">
        <v>5</v>
      </c>
      <c r="K3" s="25">
        <v>6</v>
      </c>
      <c r="L3" s="25">
        <v>89</v>
      </c>
      <c r="M3" s="25">
        <v>135</v>
      </c>
      <c r="N3" s="25">
        <v>139</v>
      </c>
      <c r="O3" s="25">
        <v>143</v>
      </c>
      <c r="P3" s="25">
        <v>136</v>
      </c>
      <c r="Q3" s="25">
        <v>101</v>
      </c>
      <c r="R3" s="25">
        <v>126</v>
      </c>
      <c r="S3" s="25">
        <v>134</v>
      </c>
      <c r="T3" s="25">
        <v>127</v>
      </c>
      <c r="U3" s="25">
        <v>128</v>
      </c>
      <c r="V3" s="25">
        <v>31</v>
      </c>
      <c r="W3" s="27">
        <f>SUM(M3:P3)</f>
        <v>553</v>
      </c>
      <c r="X3" s="28">
        <f>SUM(R3:U3)</f>
        <v>515</v>
      </c>
      <c r="Y3" s="29" t="str">
        <f>StatSIC[[#This Row],[服装]]&amp;StatSIC[[#This Row],[名前]]&amp;StatSIC[[#This Row],[レアリティ]]</f>
        <v>王冠影山飛雄SIC</v>
      </c>
      <c r="Z3" s="29" t="s">
        <v>268</v>
      </c>
    </row>
  </sheetData>
  <phoneticPr fontId="1"/>
  <pageMargins left="0.7" right="0.7" top="0.75" bottom="0.75" header="0.3" footer="0.3"/>
  <pageSetup paperSize="9" orientation="portrait" r:id="rId1"/>
  <ignoredErrors>
    <ignoredError sqref="X3" formulaRange="1"/>
  </ignoredErrors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3FF4-2BC4-4604-B95B-55735BBEAC35}">
  <dimension ref="A1:AG3"/>
  <sheetViews>
    <sheetView workbookViewId="0">
      <selection activeCell="A4" sqref="A4"/>
    </sheetView>
  </sheetViews>
  <sheetFormatPr defaultRowHeight="14.25" x14ac:dyDescent="0.25"/>
  <cols>
    <col min="6" max="7" width="10.7109375" customWidth="1"/>
    <col min="9" max="9" width="10.140625" customWidth="1"/>
    <col min="12" max="12" width="13.28515625" bestFit="1" customWidth="1"/>
    <col min="17" max="17" width="10.85546875" customWidth="1"/>
    <col min="19" max="20" width="12.28515625" customWidth="1"/>
    <col min="21" max="22" width="7.7109375" bestFit="1" customWidth="1"/>
    <col min="23" max="23" width="14.140625" customWidth="1"/>
    <col min="24" max="24" width="11.7109375" bestFit="1" customWidth="1"/>
    <col min="25" max="26" width="13.28515625" bestFit="1" customWidth="1"/>
    <col min="27" max="27" width="12.42578125" bestFit="1" customWidth="1"/>
    <col min="30" max="30" width="19.28515625" bestFit="1" customWidth="1"/>
    <col min="31" max="31" width="13.28515625" bestFit="1" customWidth="1"/>
  </cols>
  <sheetData>
    <row r="1" spans="1:33" x14ac:dyDescent="0.25">
      <c r="A1" t="s">
        <v>236</v>
      </c>
      <c r="B1" t="s">
        <v>942</v>
      </c>
      <c r="C1" s="1" t="s">
        <v>883</v>
      </c>
      <c r="D1" t="s">
        <v>160</v>
      </c>
      <c r="E1" t="s">
        <v>0</v>
      </c>
      <c r="F1" t="s">
        <v>7</v>
      </c>
      <c r="G1" t="s">
        <v>2</v>
      </c>
      <c r="H1" t="s">
        <v>1</v>
      </c>
      <c r="I1" t="s">
        <v>3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1123</v>
      </c>
      <c r="S1" t="s">
        <v>1125</v>
      </c>
      <c r="T1" s="1" t="s">
        <v>839</v>
      </c>
      <c r="U1" t="s">
        <v>1130</v>
      </c>
      <c r="V1" t="s">
        <v>1131</v>
      </c>
      <c r="W1" t="s">
        <v>1132</v>
      </c>
      <c r="X1" t="s">
        <v>1133</v>
      </c>
      <c r="Y1" s="1" t="s">
        <v>1143</v>
      </c>
      <c r="Z1" s="1" t="s">
        <v>1144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235</v>
      </c>
      <c r="AG1" t="s">
        <v>1139</v>
      </c>
    </row>
    <row r="2" spans="1:33" x14ac:dyDescent="0.25">
      <c r="A2">
        <f>VLOOKUP(AdditionalSIC[[#This Row],[No用]],SetNoSIC[[No.用]:[vlookup用]],2,FALSE)</f>
        <v>1</v>
      </c>
      <c r="B2">
        <f>IF(ROW()=2,1,IF(A1&lt;&gt;AdditionalSIC[[#This Row],[No]],1,IF(AdditionalSIC[[#This Row],[枝番用]]=0,B1,B1+1)))</f>
        <v>1</v>
      </c>
      <c r="C2">
        <f>IF(ROW()=2,1,IF(Special[[#This Row],[枝番用]]=1,1,C1+1))</f>
        <v>1</v>
      </c>
      <c r="D2" t="s">
        <v>205</v>
      </c>
      <c r="E2" t="s">
        <v>229</v>
      </c>
      <c r="F2" t="s">
        <v>28</v>
      </c>
      <c r="G2" t="s">
        <v>26</v>
      </c>
      <c r="H2" t="s">
        <v>153</v>
      </c>
      <c r="I2" t="s">
        <v>1120</v>
      </c>
      <c r="J2">
        <v>0</v>
      </c>
      <c r="K2" s="1" t="s">
        <v>1145</v>
      </c>
      <c r="L2" s="1" t="s">
        <v>1146</v>
      </c>
      <c r="M2" s="1" t="s">
        <v>224</v>
      </c>
      <c r="N2">
        <v>49</v>
      </c>
      <c r="O2">
        <v>0</v>
      </c>
      <c r="P2">
        <v>0</v>
      </c>
      <c r="Q2">
        <v>0</v>
      </c>
      <c r="R2">
        <v>49</v>
      </c>
      <c r="S2">
        <v>0</v>
      </c>
      <c r="U2">
        <v>70</v>
      </c>
      <c r="V2">
        <v>0</v>
      </c>
      <c r="W2">
        <v>0</v>
      </c>
      <c r="X2">
        <v>0</v>
      </c>
      <c r="Y2">
        <v>100</v>
      </c>
      <c r="Z2">
        <v>0</v>
      </c>
      <c r="AA2" s="1" t="s">
        <v>1149</v>
      </c>
      <c r="AB2">
        <v>0</v>
      </c>
      <c r="AD2" s="1" t="s">
        <v>1147</v>
      </c>
      <c r="AE2" s="1" t="s">
        <v>1148</v>
      </c>
      <c r="AF2" t="str">
        <f>AdditionalSIC[[#This Row],[服装]]&amp;AdditionalSIC[[#This Row],[名前]]&amp;AdditionalSIC[[#This Row],[レアリティ]]</f>
        <v>ユニフォーム日向翔陽SIC</v>
      </c>
      <c r="AG2">
        <f>IF((A1&amp;L1&amp;M1)&lt;&gt;(AdditionalSIC[[#This Row],[No]]&amp;L2&amp;M2),1,IF(AdditionalSIC[[#This Row],[追加属性]]="",1,0))</f>
        <v>1</v>
      </c>
    </row>
    <row r="3" spans="1:33" x14ac:dyDescent="0.25">
      <c r="A3">
        <f>VLOOKUP(AdditionalSIC[[#This Row],[No用]],SetNoSIC[[No.用]:[vlookup用]],2,FALSE)</f>
        <v>2</v>
      </c>
      <c r="B3">
        <f>IF(ROW()=2,1,IF(A2&lt;&gt;AdditionalSIC[[#This Row],[No]],1,IF(AdditionalSIC[[#This Row],[枝番用]]=0,B2,B2+1)))</f>
        <v>1</v>
      </c>
      <c r="C3">
        <f>IF(ROW()=2,1,IF(Special[[#This Row],[枝番用]]=1,1,C2+1))</f>
        <v>1</v>
      </c>
      <c r="D3" s="25" t="s">
        <v>703</v>
      </c>
      <c r="E3" s="25" t="s">
        <v>138</v>
      </c>
      <c r="F3" s="25" t="s">
        <v>73</v>
      </c>
      <c r="G3" s="25" t="s">
        <v>74</v>
      </c>
      <c r="H3" s="25" t="s">
        <v>136</v>
      </c>
      <c r="I3" s="25" t="s">
        <v>1121</v>
      </c>
      <c r="J3">
        <v>0</v>
      </c>
      <c r="K3" s="1" t="s">
        <v>1145</v>
      </c>
      <c r="L3" s="1" t="s">
        <v>1146</v>
      </c>
      <c r="M3" s="1" t="s">
        <v>224</v>
      </c>
      <c r="N3">
        <v>51</v>
      </c>
      <c r="O3">
        <v>0</v>
      </c>
      <c r="P3">
        <v>0</v>
      </c>
      <c r="Q3">
        <v>0</v>
      </c>
      <c r="R3">
        <v>51</v>
      </c>
      <c r="S3">
        <v>0</v>
      </c>
      <c r="U3">
        <v>35</v>
      </c>
      <c r="V3">
        <v>0</v>
      </c>
      <c r="W3">
        <v>0</v>
      </c>
      <c r="X3">
        <v>0</v>
      </c>
      <c r="Y3">
        <v>50</v>
      </c>
      <c r="Z3">
        <v>0</v>
      </c>
      <c r="AA3" s="1" t="s">
        <v>1149</v>
      </c>
      <c r="AB3">
        <v>0</v>
      </c>
      <c r="AD3" s="1" t="s">
        <v>1155</v>
      </c>
      <c r="AE3" s="1" t="s">
        <v>1156</v>
      </c>
      <c r="AF3" t="str">
        <f>AdditionalSIC[[#This Row],[服装]]&amp;AdditionalSIC[[#This Row],[名前]]&amp;AdditionalSIC[[#This Row],[レアリティ]]</f>
        <v>王冠影山飛雄SIC</v>
      </c>
      <c r="AG3">
        <f>IF((A2&amp;L2&amp;M2)&lt;&gt;(AdditionalSIC[[#This Row],[No]]&amp;L3&amp;M3),1,IF(AdditionalSIC[[#This Row],[追加属性]]="",1,0))</f>
        <v>1</v>
      </c>
    </row>
  </sheetData>
  <phoneticPr fontId="1"/>
  <pageMargins left="0.7" right="0.7" top="0.75" bottom="0.75" header="0.3" footer="0.3"/>
  <pageSetup paperSize="9" orientation="portrait" r:id="rId1"/>
  <ignoredErrors>
    <ignoredError sqref="AF3 A2:A3" calculatedColumn="1"/>
  </ignoredError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6547-CDEE-485D-95B6-E1B8D354F91F}">
  <dimension ref="A1:W4"/>
  <sheetViews>
    <sheetView workbookViewId="0">
      <selection sqref="A1:A1048576"/>
    </sheetView>
  </sheetViews>
  <sheetFormatPr defaultRowHeight="14.25" x14ac:dyDescent="0.25"/>
  <cols>
    <col min="1" max="1" width="4.7109375" customWidth="1"/>
    <col min="2" max="2" width="5" customWidth="1"/>
    <col min="3" max="3" width="9.85546875" bestFit="1" customWidth="1"/>
    <col min="4" max="4" width="9.140625" bestFit="1" customWidth="1"/>
    <col min="5" max="6" width="10.7109375" customWidth="1"/>
    <col min="7" max="7" width="6.85546875" customWidth="1"/>
    <col min="8" max="8" width="10.140625" customWidth="1"/>
    <col min="9" max="9" width="4.85546875" customWidth="1"/>
    <col min="10" max="10" width="8.85546875" customWidth="1"/>
    <col min="11" max="11" width="11.28515625" bestFit="1" customWidth="1"/>
    <col min="12" max="12" width="4.85546875" customWidth="1"/>
    <col min="13" max="13" width="8.28515625" bestFit="1" customWidth="1"/>
    <col min="14" max="15" width="7.7109375" bestFit="1" customWidth="1"/>
    <col min="16" max="16" width="11.7109375" bestFit="1" customWidth="1"/>
    <col min="17" max="17" width="9.140625" bestFit="1" customWidth="1"/>
    <col min="18" max="18" width="13.28515625" bestFit="1" customWidth="1"/>
    <col min="19" max="19" width="14.7109375" customWidth="1"/>
    <col min="20" max="20" width="16.140625" customWidth="1"/>
    <col min="21" max="21" width="14.140625" customWidth="1"/>
    <col min="22" max="22" width="9.7109375" customWidth="1"/>
    <col min="23" max="23" width="24.85546875" bestFit="1" customWidth="1"/>
  </cols>
  <sheetData>
    <row r="1" spans="1:23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s="1" t="s">
        <v>1124</v>
      </c>
      <c r="R1" s="1" t="s">
        <v>1126</v>
      </c>
      <c r="S1" t="s">
        <v>261</v>
      </c>
      <c r="T1" t="s">
        <v>203</v>
      </c>
      <c r="U1" t="s">
        <v>202</v>
      </c>
      <c r="V1" s="1" t="s">
        <v>1052</v>
      </c>
      <c r="W1" t="s">
        <v>226</v>
      </c>
    </row>
    <row r="2" spans="1:23" x14ac:dyDescent="0.25">
      <c r="A2">
        <f>VLOOKUP(ServeSIC[[#This Row],[No用]],SetNoSIC[[No.用]:[vlookup用]],2,FALSE)</f>
        <v>1</v>
      </c>
      <c r="B2">
        <f>IF(ROW()=2,1,IF(A1&lt;&gt;ServeSIC[[#This Row],[No]],1,B1+1))</f>
        <v>1</v>
      </c>
      <c r="C2" t="s">
        <v>205</v>
      </c>
      <c r="D2" t="s">
        <v>229</v>
      </c>
      <c r="E2" t="s">
        <v>28</v>
      </c>
      <c r="F2" t="s">
        <v>26</v>
      </c>
      <c r="G2" t="s">
        <v>153</v>
      </c>
      <c r="H2" s="1" t="s">
        <v>1121</v>
      </c>
      <c r="I2">
        <v>1</v>
      </c>
      <c r="J2" t="s">
        <v>204</v>
      </c>
      <c r="K2" t="s">
        <v>222</v>
      </c>
      <c r="L2" t="s">
        <v>162</v>
      </c>
      <c r="M2">
        <v>21</v>
      </c>
      <c r="N2">
        <v>0</v>
      </c>
      <c r="O2">
        <v>0</v>
      </c>
      <c r="P2">
        <v>0</v>
      </c>
      <c r="Q2">
        <v>0</v>
      </c>
      <c r="R2">
        <v>0</v>
      </c>
      <c r="W2" t="str">
        <f>ServeSIC[[#This Row],[服装]]&amp;ServeSIC[[#This Row],[名前]]&amp;ServeSIC[[#This Row],[レアリティ]]</f>
        <v>ユニフォーム日向翔陽SIC</v>
      </c>
    </row>
    <row r="3" spans="1:23" x14ac:dyDescent="0.25">
      <c r="A3">
        <f>VLOOKUP(ServeSIC[[#This Row],[No用]],SetNoSIC[[No.用]:[vlookup用]],2,FALSE)</f>
        <v>2</v>
      </c>
      <c r="B3">
        <f>IF(ROW()=2,1,IF(A2&lt;&gt;ServeSIC[[#This Row],[No]],1,B2+1))</f>
        <v>1</v>
      </c>
      <c r="C3" t="s">
        <v>702</v>
      </c>
      <c r="D3" t="s">
        <v>206</v>
      </c>
      <c r="E3" t="s">
        <v>23</v>
      </c>
      <c r="F3" t="s">
        <v>31</v>
      </c>
      <c r="G3" t="s">
        <v>153</v>
      </c>
      <c r="H3" t="s">
        <v>1120</v>
      </c>
      <c r="I3">
        <v>1</v>
      </c>
      <c r="J3" t="s">
        <v>204</v>
      </c>
      <c r="K3" s="1" t="s">
        <v>184</v>
      </c>
      <c r="L3" s="1" t="s">
        <v>173</v>
      </c>
      <c r="M3">
        <v>31</v>
      </c>
      <c r="N3">
        <v>0</v>
      </c>
      <c r="O3">
        <v>0</v>
      </c>
      <c r="P3">
        <v>0</v>
      </c>
      <c r="Q3">
        <v>0</v>
      </c>
      <c r="R3">
        <v>0</v>
      </c>
      <c r="W3" t="str">
        <f>ServeSIC[[#This Row],[服装]]&amp;ServeSIC[[#This Row],[名前]]&amp;ServeSIC[[#This Row],[レアリティ]]</f>
        <v>王冠影山飛雄SIC</v>
      </c>
    </row>
    <row r="4" spans="1:23" x14ac:dyDescent="0.25">
      <c r="A4">
        <f>VLOOKUP(ServeSIC[[#This Row],[No用]],SetNoSIC[[No.用]:[vlookup用]],2,FALSE)</f>
        <v>2</v>
      </c>
      <c r="B4">
        <f>IF(ROW()=2,1,IF(A3&lt;&gt;ServeSIC[[#This Row],[No]],1,B3+1))</f>
        <v>2</v>
      </c>
      <c r="C4" t="s">
        <v>702</v>
      </c>
      <c r="D4" t="s">
        <v>206</v>
      </c>
      <c r="E4" t="s">
        <v>23</v>
      </c>
      <c r="F4" t="s">
        <v>31</v>
      </c>
      <c r="G4" t="s">
        <v>153</v>
      </c>
      <c r="H4" t="s">
        <v>1120</v>
      </c>
      <c r="I4">
        <v>1</v>
      </c>
      <c r="J4" t="s">
        <v>204</v>
      </c>
      <c r="K4" s="1" t="s">
        <v>184</v>
      </c>
      <c r="L4" s="1" t="s">
        <v>224</v>
      </c>
      <c r="M4">
        <v>54</v>
      </c>
      <c r="N4">
        <v>5</v>
      </c>
      <c r="O4">
        <v>61</v>
      </c>
      <c r="P4">
        <v>7</v>
      </c>
      <c r="Q4">
        <v>66</v>
      </c>
      <c r="R4">
        <v>9</v>
      </c>
      <c r="V4" s="1" t="s">
        <v>1157</v>
      </c>
      <c r="W4" t="str">
        <f>ServeSIC[[#This Row],[服装]]&amp;ServeSIC[[#This Row],[名前]]&amp;ServeSIC[[#This Row],[レアリティ]]</f>
        <v>王冠影山飛雄SIC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00DE-E034-49F2-AB16-C0B132C04AEF}">
  <dimension ref="A1:W11"/>
  <sheetViews>
    <sheetView workbookViewId="0">
      <selection activeCell="I12" sqref="I12"/>
    </sheetView>
  </sheetViews>
  <sheetFormatPr defaultRowHeight="14.25" x14ac:dyDescent="0.25"/>
  <cols>
    <col min="1" max="1" width="4.28515625" bestFit="1" customWidth="1"/>
    <col min="2" max="2" width="5" bestFit="1" customWidth="1"/>
    <col min="3" max="3" width="9.85546875" bestFit="1" customWidth="1"/>
    <col min="4" max="4" width="9.140625" bestFit="1" customWidth="1"/>
    <col min="5" max="6" width="9.28515625" bestFit="1" customWidth="1"/>
    <col min="7" max="7" width="5.5703125" bestFit="1" customWidth="1"/>
    <col min="8" max="8" width="8.7109375" bestFit="1" customWidth="1"/>
    <col min="9" max="9" width="3.5703125" bestFit="1" customWidth="1"/>
    <col min="10" max="10" width="7.5703125" bestFit="1" customWidth="1"/>
    <col min="11" max="11" width="11.28515625" bestFit="1" customWidth="1"/>
    <col min="12" max="12" width="3.5703125" bestFit="1" customWidth="1"/>
    <col min="13" max="13" width="6.140625" bestFit="1" customWidth="1"/>
    <col min="14" max="15" width="5.5703125" bestFit="1" customWidth="1"/>
    <col min="16" max="16" width="9.5703125" bestFit="1" customWidth="1"/>
    <col min="17" max="17" width="13.7109375" bestFit="1" customWidth="1"/>
    <col min="18" max="18" width="15.28515625" bestFit="1" customWidth="1"/>
    <col min="19" max="19" width="13" bestFit="1" customWidth="1"/>
    <col min="20" max="20" width="8.28515625" bestFit="1" customWidth="1"/>
    <col min="23" max="23" width="21.140625" bestFit="1" customWidth="1"/>
  </cols>
  <sheetData>
    <row r="1" spans="1:23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s="1" t="s">
        <v>1124</v>
      </c>
      <c r="R1" s="1" t="s">
        <v>1126</v>
      </c>
      <c r="S1" t="s">
        <v>261</v>
      </c>
      <c r="T1" t="s">
        <v>203</v>
      </c>
      <c r="U1" t="s">
        <v>202</v>
      </c>
      <c r="V1" s="1" t="s">
        <v>1052</v>
      </c>
      <c r="W1" t="s">
        <v>226</v>
      </c>
    </row>
    <row r="2" spans="1:23" x14ac:dyDescent="0.25">
      <c r="A2">
        <f>VLOOKUP(ReceiveSIC[[#This Row],[No用]],SetNoSIC[[No.用]:[vlookup用]],2,FALSE)</f>
        <v>1</v>
      </c>
      <c r="B2">
        <f>IF(ROW()=2,1,IF(A1&lt;&gt;ReceiveSIC[[#This Row],[No]],1,B1+1))</f>
        <v>1</v>
      </c>
      <c r="C2" t="s">
        <v>205</v>
      </c>
      <c r="D2" t="s">
        <v>229</v>
      </c>
      <c r="E2" t="s">
        <v>28</v>
      </c>
      <c r="F2" t="s">
        <v>26</v>
      </c>
      <c r="G2" t="s">
        <v>153</v>
      </c>
      <c r="H2" s="1" t="s">
        <v>1121</v>
      </c>
      <c r="I2">
        <v>1</v>
      </c>
      <c r="J2" t="s">
        <v>228</v>
      </c>
      <c r="K2" t="s">
        <v>119</v>
      </c>
      <c r="L2" t="s">
        <v>162</v>
      </c>
      <c r="M2">
        <v>24</v>
      </c>
      <c r="N2">
        <v>0</v>
      </c>
      <c r="O2">
        <v>0</v>
      </c>
      <c r="P2">
        <v>0</v>
      </c>
      <c r="W2" t="str">
        <f>ReceiveSIC[[#This Row],[服装]]&amp;ReceiveSIC[[#This Row],[名前]]&amp;ReceiveSIC[[#This Row],[レアリティ]]</f>
        <v>ユニフォーム日向翔陽SIC</v>
      </c>
    </row>
    <row r="3" spans="1:23" x14ac:dyDescent="0.25">
      <c r="A3">
        <f>VLOOKUP(ReceiveSIC[[#This Row],[No用]],SetNoSIC[[No.用]:[vlookup用]],2,FALSE)</f>
        <v>1</v>
      </c>
      <c r="B3">
        <f>IF(ROW()=2,1,IF(A2&lt;&gt;ReceiveSIC[[#This Row],[No]],1,B2+1))</f>
        <v>2</v>
      </c>
      <c r="C3" t="s">
        <v>205</v>
      </c>
      <c r="D3" t="s">
        <v>229</v>
      </c>
      <c r="E3" t="s">
        <v>28</v>
      </c>
      <c r="F3" t="s">
        <v>26</v>
      </c>
      <c r="G3" t="s">
        <v>153</v>
      </c>
      <c r="H3" s="1" t="s">
        <v>1121</v>
      </c>
      <c r="I3">
        <v>1</v>
      </c>
      <c r="J3" t="s">
        <v>228</v>
      </c>
      <c r="K3" t="s">
        <v>163</v>
      </c>
      <c r="L3" t="s">
        <v>162</v>
      </c>
      <c r="M3">
        <v>28</v>
      </c>
      <c r="N3">
        <v>0</v>
      </c>
      <c r="O3">
        <v>0</v>
      </c>
      <c r="P3">
        <v>0</v>
      </c>
      <c r="T3" s="1" t="s">
        <v>923</v>
      </c>
      <c r="U3" s="1" t="s">
        <v>894</v>
      </c>
      <c r="W3" t="str">
        <f>ReceiveSIC[[#This Row],[服装]]&amp;ReceiveSIC[[#This Row],[名前]]&amp;ReceiveSIC[[#This Row],[レアリティ]]</f>
        <v>ユニフォーム日向翔陽SIC</v>
      </c>
    </row>
    <row r="4" spans="1:23" x14ac:dyDescent="0.25">
      <c r="A4">
        <f>VLOOKUP(ReceiveSIC[[#This Row],[No用]],SetNoSIC[[No.用]:[vlookup用]],2,FALSE)</f>
        <v>1</v>
      </c>
      <c r="B4">
        <f>IF(ROW()=2,1,IF(A3&lt;&gt;ReceiveSIC[[#This Row],[No]],1,B3+1))</f>
        <v>3</v>
      </c>
      <c r="C4" t="s">
        <v>205</v>
      </c>
      <c r="D4" t="s">
        <v>229</v>
      </c>
      <c r="E4" t="s">
        <v>28</v>
      </c>
      <c r="F4" t="s">
        <v>26</v>
      </c>
      <c r="G4" t="s">
        <v>153</v>
      </c>
      <c r="H4" s="1" t="s">
        <v>1121</v>
      </c>
      <c r="I4">
        <v>1</v>
      </c>
      <c r="J4" t="s">
        <v>228</v>
      </c>
      <c r="K4" t="s">
        <v>120</v>
      </c>
      <c r="L4" t="s">
        <v>162</v>
      </c>
      <c r="M4">
        <v>25</v>
      </c>
      <c r="N4">
        <v>0</v>
      </c>
      <c r="O4">
        <v>0</v>
      </c>
      <c r="P4">
        <v>0</v>
      </c>
      <c r="W4" t="str">
        <f>ReceiveSIC[[#This Row],[服装]]&amp;ReceiveSIC[[#This Row],[名前]]&amp;ReceiveSIC[[#This Row],[レアリティ]]</f>
        <v>ユニフォーム日向翔陽SIC</v>
      </c>
    </row>
    <row r="5" spans="1:23" x14ac:dyDescent="0.25">
      <c r="A5">
        <f>VLOOKUP(ReceiveSIC[[#This Row],[No用]],SetNoSIC[[No.用]:[vlookup用]],2,FALSE)</f>
        <v>1</v>
      </c>
      <c r="B5">
        <f>IF(ROW()=2,1,IF(A4&lt;&gt;ReceiveSIC[[#This Row],[No]],1,B4+1))</f>
        <v>4</v>
      </c>
      <c r="C5" t="s">
        <v>205</v>
      </c>
      <c r="D5" t="s">
        <v>229</v>
      </c>
      <c r="E5" t="s">
        <v>28</v>
      </c>
      <c r="F5" t="s">
        <v>26</v>
      </c>
      <c r="G5" t="s">
        <v>153</v>
      </c>
      <c r="H5" s="1" t="s">
        <v>1121</v>
      </c>
      <c r="I5">
        <v>1</v>
      </c>
      <c r="J5" t="s">
        <v>228</v>
      </c>
      <c r="K5" t="s">
        <v>164</v>
      </c>
      <c r="L5" t="s">
        <v>162</v>
      </c>
      <c r="M5">
        <v>25</v>
      </c>
      <c r="N5">
        <v>0</v>
      </c>
      <c r="O5">
        <v>0</v>
      </c>
      <c r="P5">
        <v>0</v>
      </c>
      <c r="W5" t="str">
        <f>ReceiveSIC[[#This Row],[服装]]&amp;ReceiveSIC[[#This Row],[名前]]&amp;ReceiveSIC[[#This Row],[レアリティ]]</f>
        <v>ユニフォーム日向翔陽SIC</v>
      </c>
    </row>
    <row r="6" spans="1:23" x14ac:dyDescent="0.25">
      <c r="A6">
        <f>VLOOKUP(ReceiveSIC[[#This Row],[No用]],SetNoSIC[[No.用]:[vlookup用]],2,FALSE)</f>
        <v>1</v>
      </c>
      <c r="B6">
        <f>IF(ROW()=2,1,IF(A5&lt;&gt;ReceiveSIC[[#This Row],[No]],1,B5+1))</f>
        <v>5</v>
      </c>
      <c r="C6" t="s">
        <v>205</v>
      </c>
      <c r="D6" t="s">
        <v>229</v>
      </c>
      <c r="E6" t="s">
        <v>28</v>
      </c>
      <c r="F6" t="s">
        <v>26</v>
      </c>
      <c r="G6" t="s">
        <v>153</v>
      </c>
      <c r="H6" s="1" t="s">
        <v>1121</v>
      </c>
      <c r="I6">
        <v>0</v>
      </c>
      <c r="J6" t="s">
        <v>228</v>
      </c>
      <c r="K6" t="s">
        <v>165</v>
      </c>
      <c r="L6" t="s">
        <v>162</v>
      </c>
      <c r="M6">
        <v>29</v>
      </c>
      <c r="N6">
        <v>0</v>
      </c>
      <c r="O6">
        <v>0</v>
      </c>
      <c r="P6">
        <v>0</v>
      </c>
      <c r="W6" t="str">
        <f>ReceiveSIC[[#This Row],[服装]]&amp;ReceiveSIC[[#This Row],[名前]]&amp;ReceiveSIC[[#This Row],[レアリティ]]</f>
        <v>ユニフォーム日向翔陽SIC</v>
      </c>
    </row>
    <row r="7" spans="1:23" x14ac:dyDescent="0.25">
      <c r="A7">
        <f>VLOOKUP(ReceiveSIC[[#This Row],[No用]],SetNoSIC[[No.用]:[vlookup用]],2,FALSE)</f>
        <v>2</v>
      </c>
      <c r="B7">
        <f>IF(ROW()=2,1,IF(A6&lt;&gt;ReceiveSIC[[#This Row],[No]],1,B6+1))</f>
        <v>1</v>
      </c>
      <c r="C7" t="s">
        <v>702</v>
      </c>
      <c r="D7" t="s">
        <v>206</v>
      </c>
      <c r="E7" t="s">
        <v>23</v>
      </c>
      <c r="F7" t="s">
        <v>31</v>
      </c>
      <c r="G7" t="s">
        <v>153</v>
      </c>
      <c r="H7" t="s">
        <v>1120</v>
      </c>
      <c r="I7">
        <v>1</v>
      </c>
      <c r="J7" t="s">
        <v>228</v>
      </c>
      <c r="K7" s="1" t="s">
        <v>119</v>
      </c>
      <c r="L7" s="1" t="s">
        <v>178</v>
      </c>
      <c r="M7">
        <v>28</v>
      </c>
      <c r="N7">
        <v>0</v>
      </c>
      <c r="O7">
        <v>0</v>
      </c>
      <c r="P7">
        <v>0</v>
      </c>
      <c r="W7" t="str">
        <f>ReceiveSIC[[#This Row],[服装]]&amp;ReceiveSIC[[#This Row],[名前]]&amp;ReceiveSIC[[#This Row],[レアリティ]]</f>
        <v>王冠影山飛雄SIC</v>
      </c>
    </row>
    <row r="8" spans="1:23" x14ac:dyDescent="0.25">
      <c r="A8">
        <f>VLOOKUP(ReceiveSIC[[#This Row],[No用]],SetNoSIC[[No.用]:[vlookup用]],2,FALSE)</f>
        <v>2</v>
      </c>
      <c r="B8">
        <f>IF(ROW()=2,1,IF(A7&lt;&gt;ReceiveSIC[[#This Row],[No]],1,B7+1))</f>
        <v>2</v>
      </c>
      <c r="C8" t="s">
        <v>702</v>
      </c>
      <c r="D8" t="s">
        <v>206</v>
      </c>
      <c r="E8" t="s">
        <v>23</v>
      </c>
      <c r="F8" t="s">
        <v>31</v>
      </c>
      <c r="G8" t="s">
        <v>153</v>
      </c>
      <c r="H8" t="s">
        <v>1120</v>
      </c>
      <c r="I8">
        <v>1</v>
      </c>
      <c r="J8" t="s">
        <v>228</v>
      </c>
      <c r="K8" s="1" t="s">
        <v>163</v>
      </c>
      <c r="L8" s="1" t="s">
        <v>162</v>
      </c>
      <c r="M8">
        <v>26</v>
      </c>
      <c r="N8">
        <v>0</v>
      </c>
      <c r="O8">
        <v>0</v>
      </c>
      <c r="P8">
        <v>0</v>
      </c>
      <c r="T8" s="1" t="s">
        <v>923</v>
      </c>
      <c r="U8" s="1" t="s">
        <v>894</v>
      </c>
      <c r="W8" t="str">
        <f>ReceiveSIC[[#This Row],[服装]]&amp;ReceiveSIC[[#This Row],[名前]]&amp;ReceiveSIC[[#This Row],[レアリティ]]</f>
        <v>王冠影山飛雄SIC</v>
      </c>
    </row>
    <row r="9" spans="1:23" x14ac:dyDescent="0.25">
      <c r="A9">
        <f>VLOOKUP(ReceiveSIC[[#This Row],[No用]],SetNoSIC[[No.用]:[vlookup用]],2,FALSE)</f>
        <v>2</v>
      </c>
      <c r="B9">
        <f>IF(ROW()=2,1,IF(A8&lt;&gt;ReceiveSIC[[#This Row],[No]],1,B8+1))</f>
        <v>3</v>
      </c>
      <c r="C9" t="s">
        <v>702</v>
      </c>
      <c r="D9" t="s">
        <v>206</v>
      </c>
      <c r="E9" t="s">
        <v>23</v>
      </c>
      <c r="F9" t="s">
        <v>31</v>
      </c>
      <c r="G9" t="s">
        <v>153</v>
      </c>
      <c r="H9" t="s">
        <v>1120</v>
      </c>
      <c r="I9">
        <v>1</v>
      </c>
      <c r="J9" t="s">
        <v>228</v>
      </c>
      <c r="K9" s="1" t="s">
        <v>120</v>
      </c>
      <c r="L9" s="1" t="s">
        <v>178</v>
      </c>
      <c r="M9">
        <v>28</v>
      </c>
      <c r="N9">
        <v>0</v>
      </c>
      <c r="O9">
        <v>0</v>
      </c>
      <c r="P9">
        <v>0</v>
      </c>
      <c r="W9" t="str">
        <f>ReceiveSIC[[#This Row],[服装]]&amp;ReceiveSIC[[#This Row],[名前]]&amp;ReceiveSIC[[#This Row],[レアリティ]]</f>
        <v>王冠影山飛雄SIC</v>
      </c>
    </row>
    <row r="10" spans="1:23" x14ac:dyDescent="0.25">
      <c r="A10">
        <f>VLOOKUP(ReceiveSIC[[#This Row],[No用]],SetNoSIC[[No.用]:[vlookup用]],2,FALSE)</f>
        <v>2</v>
      </c>
      <c r="B10">
        <f>IF(ROW()=2,1,IF(A9&lt;&gt;ReceiveSIC[[#This Row],[No]],1,B9+1))</f>
        <v>4</v>
      </c>
      <c r="C10" t="s">
        <v>702</v>
      </c>
      <c r="D10" t="s">
        <v>206</v>
      </c>
      <c r="E10" t="s">
        <v>23</v>
      </c>
      <c r="F10" t="s">
        <v>31</v>
      </c>
      <c r="G10" t="s">
        <v>153</v>
      </c>
      <c r="H10" t="s">
        <v>1120</v>
      </c>
      <c r="I10">
        <v>1</v>
      </c>
      <c r="J10" t="s">
        <v>228</v>
      </c>
      <c r="K10" s="1" t="s">
        <v>164</v>
      </c>
      <c r="L10" s="1" t="s">
        <v>162</v>
      </c>
      <c r="M10">
        <v>29</v>
      </c>
      <c r="N10">
        <v>0</v>
      </c>
      <c r="O10">
        <v>0</v>
      </c>
      <c r="P10">
        <v>0</v>
      </c>
      <c r="W10" t="str">
        <f>ReceiveSIC[[#This Row],[服装]]&amp;ReceiveSIC[[#This Row],[名前]]&amp;ReceiveSIC[[#This Row],[レアリティ]]</f>
        <v>王冠影山飛雄SIC</v>
      </c>
    </row>
    <row r="11" spans="1:23" x14ac:dyDescent="0.25">
      <c r="A11">
        <f>VLOOKUP(ReceiveSIC[[#This Row],[No用]],SetNoSIC[[No.用]:[vlookup用]],2,FALSE)</f>
        <v>2</v>
      </c>
      <c r="B11">
        <f>IF(ROW()=2,1,IF(A10&lt;&gt;ReceiveSIC[[#This Row],[No]],1,B10+1))</f>
        <v>5</v>
      </c>
      <c r="C11" t="s">
        <v>702</v>
      </c>
      <c r="D11" t="s">
        <v>206</v>
      </c>
      <c r="E11" t="s">
        <v>23</v>
      </c>
      <c r="F11" t="s">
        <v>31</v>
      </c>
      <c r="G11" t="s">
        <v>153</v>
      </c>
      <c r="H11" t="s">
        <v>1120</v>
      </c>
      <c r="I11">
        <v>0</v>
      </c>
      <c r="J11" t="s">
        <v>228</v>
      </c>
      <c r="K11" s="1" t="s">
        <v>165</v>
      </c>
      <c r="L11" s="1" t="s">
        <v>162</v>
      </c>
      <c r="M11">
        <v>28</v>
      </c>
      <c r="N11">
        <v>0</v>
      </c>
      <c r="O11">
        <v>0</v>
      </c>
      <c r="P11">
        <v>0</v>
      </c>
      <c r="W11" t="str">
        <f>ReceiveSIC[[#This Row],[服装]]&amp;ReceiveSIC[[#This Row],[名前]]&amp;ReceiveSIC[[#This Row],[レアリティ]]</f>
        <v>王冠影山飛雄SIC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52AC-60D2-4259-930B-89DEB669444B}">
  <dimension ref="A1:W11"/>
  <sheetViews>
    <sheetView workbookViewId="0">
      <selection activeCell="K15" sqref="K15"/>
    </sheetView>
  </sheetViews>
  <sheetFormatPr defaultRowHeight="14.25" x14ac:dyDescent="0.25"/>
  <cols>
    <col min="1" max="2" width="4.28515625" customWidth="1"/>
    <col min="3" max="3" width="9.85546875" bestFit="1" customWidth="1"/>
    <col min="4" max="4" width="9.140625" bestFit="1" customWidth="1"/>
    <col min="5" max="6" width="11.5703125" bestFit="1" customWidth="1"/>
    <col min="7" max="7" width="7.7109375" bestFit="1" customWidth="1"/>
    <col min="8" max="8" width="8.28515625" customWidth="1"/>
    <col min="9" max="9" width="3.42578125" customWidth="1"/>
    <col min="10" max="10" width="9.7109375" bestFit="1" customWidth="1"/>
    <col min="11" max="11" width="12.7109375" bestFit="1" customWidth="1"/>
    <col min="12" max="12" width="5.7109375" bestFit="1" customWidth="1"/>
    <col min="13" max="13" width="8.28515625" bestFit="1" customWidth="1"/>
    <col min="14" max="15" width="7.7109375" bestFit="1" customWidth="1"/>
    <col min="16" max="16" width="11.7109375" bestFit="1" customWidth="1"/>
    <col min="17" max="17" width="9.140625" bestFit="1" customWidth="1"/>
    <col min="18" max="18" width="13.28515625" bestFit="1" customWidth="1"/>
    <col min="19" max="19" width="30.5703125" bestFit="1" customWidth="1"/>
    <col min="20" max="20" width="17.42578125" bestFit="1" customWidth="1"/>
    <col min="21" max="21" width="15.28515625" bestFit="1" customWidth="1"/>
    <col min="22" max="22" width="13.42578125" bestFit="1" customWidth="1"/>
    <col min="23" max="23" width="21.140625" bestFit="1" customWidth="1"/>
  </cols>
  <sheetData>
    <row r="1" spans="1:23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s="1" t="s">
        <v>1124</v>
      </c>
      <c r="R1" s="1" t="s">
        <v>1126</v>
      </c>
      <c r="S1" t="s">
        <v>261</v>
      </c>
      <c r="T1" t="s">
        <v>203</v>
      </c>
      <c r="U1" t="s">
        <v>202</v>
      </c>
      <c r="V1" s="1" t="s">
        <v>1052</v>
      </c>
      <c r="W1" t="s">
        <v>226</v>
      </c>
    </row>
    <row r="2" spans="1:23" x14ac:dyDescent="0.25">
      <c r="A2">
        <f>VLOOKUP(TossSIC[[#This Row],[No用]],SetNoSIC[[No.用]:[vlookup用]],2,FALSE)</f>
        <v>1</v>
      </c>
      <c r="B2">
        <f>IF(ROW()=2,1,IF(A1&lt;&gt;TossSIC[[#This Row],[No]],1,B1+1))</f>
        <v>1</v>
      </c>
      <c r="C2" t="s">
        <v>205</v>
      </c>
      <c r="D2" t="s">
        <v>137</v>
      </c>
      <c r="E2" t="s">
        <v>28</v>
      </c>
      <c r="F2" t="s">
        <v>26</v>
      </c>
      <c r="G2" t="s">
        <v>136</v>
      </c>
      <c r="H2" s="1" t="s">
        <v>1121</v>
      </c>
      <c r="I2">
        <v>1</v>
      </c>
      <c r="J2" t="s">
        <v>231</v>
      </c>
      <c r="K2" t="s">
        <v>166</v>
      </c>
      <c r="L2" t="s">
        <v>162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W2" t="str">
        <f>TossSIC[[#This Row],[服装]]&amp;TossSIC[[#This Row],[名前]]&amp;TossSIC[[#This Row],[レアリティ]]</f>
        <v>ユニフォーム日向翔陽SIC</v>
      </c>
    </row>
    <row r="3" spans="1:23" x14ac:dyDescent="0.25">
      <c r="A3">
        <f>VLOOKUP(TossSIC[[#This Row],[No用]],SetNoSIC[[No.用]:[vlookup用]],2,FALSE)</f>
        <v>1</v>
      </c>
      <c r="B3">
        <f>IF(ROW()=2,1,IF(A2&lt;&gt;TossSIC[[#This Row],[No]],1,B2+1))</f>
        <v>2</v>
      </c>
      <c r="C3" t="s">
        <v>205</v>
      </c>
      <c r="D3" t="s">
        <v>137</v>
      </c>
      <c r="E3" t="s">
        <v>28</v>
      </c>
      <c r="F3" t="s">
        <v>26</v>
      </c>
      <c r="G3" t="s">
        <v>136</v>
      </c>
      <c r="H3" s="1" t="s">
        <v>1121</v>
      </c>
      <c r="I3">
        <v>1</v>
      </c>
      <c r="J3" t="s">
        <v>231</v>
      </c>
      <c r="K3" t="s">
        <v>167</v>
      </c>
      <c r="L3" t="s">
        <v>162</v>
      </c>
      <c r="M3">
        <v>24</v>
      </c>
      <c r="N3">
        <v>0</v>
      </c>
      <c r="O3">
        <v>0</v>
      </c>
      <c r="P3">
        <v>0</v>
      </c>
      <c r="Q3">
        <v>0</v>
      </c>
      <c r="R3">
        <v>0</v>
      </c>
      <c r="W3" t="str">
        <f>TossSIC[[#This Row],[服装]]&amp;TossSIC[[#This Row],[名前]]&amp;TossSIC[[#This Row],[レアリティ]]</f>
        <v>ユニフォーム日向翔陽SIC</v>
      </c>
    </row>
    <row r="4" spans="1:23" x14ac:dyDescent="0.25">
      <c r="A4">
        <f>VLOOKUP(TossSIC[[#This Row],[No用]],SetNoSIC[[No.用]:[vlookup用]],2,FALSE)</f>
        <v>2</v>
      </c>
      <c r="B4">
        <f>IF(ROW()=2,1,IF(A3&lt;&gt;TossSIC[[#This Row],[No]],1,B3+1))</f>
        <v>1</v>
      </c>
      <c r="C4" t="s">
        <v>702</v>
      </c>
      <c r="D4" t="s">
        <v>206</v>
      </c>
      <c r="E4" t="s">
        <v>23</v>
      </c>
      <c r="F4" t="s">
        <v>31</v>
      </c>
      <c r="G4" t="s">
        <v>153</v>
      </c>
      <c r="H4" t="s">
        <v>1120</v>
      </c>
      <c r="I4">
        <v>1</v>
      </c>
      <c r="J4" t="s">
        <v>231</v>
      </c>
      <c r="K4" s="1" t="s">
        <v>166</v>
      </c>
      <c r="L4" s="1" t="s">
        <v>162</v>
      </c>
      <c r="M4">
        <v>31</v>
      </c>
      <c r="N4">
        <v>0</v>
      </c>
      <c r="O4">
        <v>0</v>
      </c>
      <c r="P4">
        <v>0</v>
      </c>
      <c r="Q4">
        <v>0</v>
      </c>
      <c r="R4">
        <v>0</v>
      </c>
      <c r="W4" t="str">
        <f>TossSIC[[#This Row],[服装]]&amp;TossSIC[[#This Row],[名前]]&amp;TossSIC[[#This Row],[レアリティ]]</f>
        <v>王冠影山飛雄SIC</v>
      </c>
    </row>
    <row r="5" spans="1:23" x14ac:dyDescent="0.25">
      <c r="A5">
        <f>VLOOKUP(TossSIC[[#This Row],[No用]],SetNoSIC[[No.用]:[vlookup用]],2,FALSE)</f>
        <v>2</v>
      </c>
      <c r="B5">
        <f>IF(ROW()=2,1,IF(A4&lt;&gt;TossSIC[[#This Row],[No]],1,B4+1))</f>
        <v>2</v>
      </c>
      <c r="C5" t="s">
        <v>702</v>
      </c>
      <c r="D5" t="s">
        <v>206</v>
      </c>
      <c r="E5" t="s">
        <v>23</v>
      </c>
      <c r="F5" t="s">
        <v>31</v>
      </c>
      <c r="G5" t="s">
        <v>153</v>
      </c>
      <c r="H5" t="s">
        <v>1120</v>
      </c>
      <c r="I5">
        <v>1</v>
      </c>
      <c r="J5" t="s">
        <v>231</v>
      </c>
      <c r="K5" s="1" t="s">
        <v>169</v>
      </c>
      <c r="L5" s="1" t="s">
        <v>173</v>
      </c>
      <c r="M5">
        <v>33</v>
      </c>
      <c r="N5">
        <v>0</v>
      </c>
      <c r="O5">
        <v>0</v>
      </c>
      <c r="P5">
        <v>0</v>
      </c>
      <c r="Q5">
        <v>0</v>
      </c>
      <c r="R5">
        <v>0</v>
      </c>
      <c r="W5" t="str">
        <f>TossSIC[[#This Row],[服装]]&amp;TossSIC[[#This Row],[名前]]&amp;TossSIC[[#This Row],[レアリティ]]</f>
        <v>王冠影山飛雄SIC</v>
      </c>
    </row>
    <row r="6" spans="1:23" x14ac:dyDescent="0.25">
      <c r="A6">
        <f>VLOOKUP(TossSIC[[#This Row],[No用]],SetNoSIC[[No.用]:[vlookup用]],2,FALSE)</f>
        <v>2</v>
      </c>
      <c r="B6">
        <f>IF(ROW()=2,1,IF(A5&lt;&gt;TossSIC[[#This Row],[No]],1,B5+1))</f>
        <v>3</v>
      </c>
      <c r="C6" t="s">
        <v>702</v>
      </c>
      <c r="D6" t="s">
        <v>206</v>
      </c>
      <c r="E6" t="s">
        <v>23</v>
      </c>
      <c r="F6" t="s">
        <v>31</v>
      </c>
      <c r="G6" t="s">
        <v>153</v>
      </c>
      <c r="H6" t="s">
        <v>1120</v>
      </c>
      <c r="I6">
        <v>1</v>
      </c>
      <c r="J6" t="s">
        <v>231</v>
      </c>
      <c r="K6" s="1" t="s">
        <v>181</v>
      </c>
      <c r="L6" s="1" t="s">
        <v>173</v>
      </c>
      <c r="M6">
        <v>35</v>
      </c>
      <c r="N6">
        <v>5</v>
      </c>
      <c r="O6">
        <v>0</v>
      </c>
      <c r="P6">
        <v>0</v>
      </c>
      <c r="Q6">
        <v>0</v>
      </c>
      <c r="R6">
        <v>0</v>
      </c>
      <c r="W6" t="str">
        <f>TossSIC[[#This Row],[服装]]&amp;TossSIC[[#This Row],[名前]]&amp;TossSIC[[#This Row],[レアリティ]]</f>
        <v>王冠影山飛雄SIC</v>
      </c>
    </row>
    <row r="7" spans="1:23" x14ac:dyDescent="0.25">
      <c r="A7">
        <f>VLOOKUP(TossSIC[[#This Row],[No用]],SetNoSIC[[No.用]:[vlookup用]],2,FALSE)</f>
        <v>2</v>
      </c>
      <c r="B7">
        <f>IF(ROW()=2,1,IF(A6&lt;&gt;TossSIC[[#This Row],[No]],1,B6+1))</f>
        <v>4</v>
      </c>
      <c r="C7" t="s">
        <v>702</v>
      </c>
      <c r="D7" t="s">
        <v>206</v>
      </c>
      <c r="E7" t="s">
        <v>23</v>
      </c>
      <c r="F7" t="s">
        <v>31</v>
      </c>
      <c r="G7" t="s">
        <v>153</v>
      </c>
      <c r="H7" t="s">
        <v>1120</v>
      </c>
      <c r="I7">
        <v>1</v>
      </c>
      <c r="J7" t="s">
        <v>231</v>
      </c>
      <c r="K7" s="1" t="s">
        <v>233</v>
      </c>
      <c r="L7" s="1" t="s">
        <v>178</v>
      </c>
      <c r="M7">
        <v>31</v>
      </c>
      <c r="N7">
        <v>0</v>
      </c>
      <c r="O7">
        <v>0</v>
      </c>
      <c r="P7">
        <v>0</v>
      </c>
      <c r="Q7">
        <v>0</v>
      </c>
      <c r="R7">
        <v>0</v>
      </c>
      <c r="W7" t="str">
        <f>TossSIC[[#This Row],[服装]]&amp;TossSIC[[#This Row],[名前]]&amp;TossSIC[[#This Row],[レアリティ]]</f>
        <v>王冠影山飛雄SIC</v>
      </c>
    </row>
    <row r="8" spans="1:23" x14ac:dyDescent="0.25">
      <c r="A8">
        <f>VLOOKUP(TossSIC[[#This Row],[No用]],SetNoSIC[[No.用]:[vlookup用]],2,FALSE)</f>
        <v>2</v>
      </c>
      <c r="B8">
        <f>IF(ROW()=2,1,IF(A7&lt;&gt;TossSIC[[#This Row],[No]],1,B7+1))</f>
        <v>5</v>
      </c>
      <c r="C8" t="s">
        <v>702</v>
      </c>
      <c r="D8" t="s">
        <v>206</v>
      </c>
      <c r="E8" t="s">
        <v>23</v>
      </c>
      <c r="F8" t="s">
        <v>31</v>
      </c>
      <c r="G8" t="s">
        <v>153</v>
      </c>
      <c r="H8" t="s">
        <v>1120</v>
      </c>
      <c r="I8">
        <v>1</v>
      </c>
      <c r="J8" t="s">
        <v>231</v>
      </c>
      <c r="K8" s="1" t="s">
        <v>172</v>
      </c>
      <c r="L8" s="1" t="s">
        <v>162</v>
      </c>
      <c r="M8">
        <v>31</v>
      </c>
      <c r="N8">
        <v>0</v>
      </c>
      <c r="O8">
        <v>0</v>
      </c>
      <c r="P8">
        <v>0</v>
      </c>
      <c r="Q8">
        <v>0</v>
      </c>
      <c r="R8">
        <v>0</v>
      </c>
      <c r="W8" t="str">
        <f>TossSIC[[#This Row],[服装]]&amp;TossSIC[[#This Row],[名前]]&amp;TossSIC[[#This Row],[レアリティ]]</f>
        <v>王冠影山飛雄SIC</v>
      </c>
    </row>
    <row r="9" spans="1:23" x14ac:dyDescent="0.25">
      <c r="A9">
        <f>VLOOKUP(TossSIC[[#This Row],[No用]],SetNoSIC[[No.用]:[vlookup用]],2,FALSE)</f>
        <v>2</v>
      </c>
      <c r="B9">
        <f>IF(ROW()=2,1,IF(A8&lt;&gt;TossSIC[[#This Row],[No]],1,B8+1))</f>
        <v>6</v>
      </c>
      <c r="C9" t="s">
        <v>702</v>
      </c>
      <c r="D9" t="s">
        <v>206</v>
      </c>
      <c r="E9" t="s">
        <v>23</v>
      </c>
      <c r="F9" t="s">
        <v>31</v>
      </c>
      <c r="G9" t="s">
        <v>153</v>
      </c>
      <c r="H9" t="s">
        <v>1120</v>
      </c>
      <c r="I9">
        <v>1</v>
      </c>
      <c r="J9" t="s">
        <v>231</v>
      </c>
      <c r="K9" s="1" t="s">
        <v>232</v>
      </c>
      <c r="L9" s="1" t="s">
        <v>178</v>
      </c>
      <c r="M9">
        <v>33</v>
      </c>
      <c r="N9">
        <v>0</v>
      </c>
      <c r="O9">
        <v>0</v>
      </c>
      <c r="P9">
        <v>0</v>
      </c>
      <c r="Q9">
        <v>0</v>
      </c>
      <c r="R9">
        <v>0</v>
      </c>
      <c r="W9" t="str">
        <f>TossSIC[[#This Row],[服装]]&amp;TossSIC[[#This Row],[名前]]&amp;TossSIC[[#This Row],[レアリティ]]</f>
        <v>王冠影山飛雄SIC</v>
      </c>
    </row>
    <row r="10" spans="1:23" x14ac:dyDescent="0.25">
      <c r="A10">
        <f>VLOOKUP(TossSIC[[#This Row],[No用]],SetNoSIC[[No.用]:[vlookup用]],2,FALSE)</f>
        <v>2</v>
      </c>
      <c r="B10">
        <f>IF(ROW()=2,1,IF(A9&lt;&gt;TossSIC[[#This Row],[No]],1,B9+1))</f>
        <v>7</v>
      </c>
      <c r="C10" t="s">
        <v>702</v>
      </c>
      <c r="D10" t="s">
        <v>206</v>
      </c>
      <c r="E10" t="s">
        <v>23</v>
      </c>
      <c r="F10" t="s">
        <v>31</v>
      </c>
      <c r="G10" t="s">
        <v>153</v>
      </c>
      <c r="H10" t="s">
        <v>1120</v>
      </c>
      <c r="I10">
        <v>1</v>
      </c>
      <c r="J10" t="s">
        <v>231</v>
      </c>
      <c r="K10" s="1" t="s">
        <v>169</v>
      </c>
      <c r="L10" s="1" t="s">
        <v>224</v>
      </c>
      <c r="M10">
        <v>54</v>
      </c>
      <c r="N10">
        <v>5</v>
      </c>
      <c r="O10">
        <v>61</v>
      </c>
      <c r="P10">
        <v>7</v>
      </c>
      <c r="Q10">
        <v>66</v>
      </c>
      <c r="R10">
        <v>9</v>
      </c>
      <c r="S10" s="1" t="s">
        <v>1158</v>
      </c>
      <c r="V10" s="1" t="s">
        <v>1140</v>
      </c>
      <c r="W10" t="str">
        <f>TossSIC[[#This Row],[服装]]&amp;TossSIC[[#This Row],[名前]]&amp;TossSIC[[#This Row],[レアリティ]]</f>
        <v>王冠影山飛雄SIC</v>
      </c>
    </row>
    <row r="11" spans="1:23" x14ac:dyDescent="0.25">
      <c r="A11">
        <f>VLOOKUP(TossSIC[[#This Row],[No用]],SetNoSIC[[No.用]:[vlookup用]],2,FALSE)</f>
        <v>2</v>
      </c>
      <c r="B11">
        <f>IF(ROW()=2,1,IF(A10&lt;&gt;TossSIC[[#This Row],[No]],1,B10+1))</f>
        <v>8</v>
      </c>
      <c r="C11" t="s">
        <v>702</v>
      </c>
      <c r="D11" t="s">
        <v>206</v>
      </c>
      <c r="E11" t="s">
        <v>23</v>
      </c>
      <c r="F11" t="s">
        <v>31</v>
      </c>
      <c r="G11" t="s">
        <v>153</v>
      </c>
      <c r="H11" t="s">
        <v>1120</v>
      </c>
      <c r="I11">
        <v>1</v>
      </c>
      <c r="J11" t="s">
        <v>231</v>
      </c>
      <c r="K11" s="1" t="s">
        <v>183</v>
      </c>
      <c r="L11" s="1" t="s">
        <v>224</v>
      </c>
      <c r="M11">
        <v>54</v>
      </c>
      <c r="N11">
        <v>5</v>
      </c>
      <c r="O11">
        <v>61</v>
      </c>
      <c r="P11">
        <v>7</v>
      </c>
      <c r="Q11">
        <v>66</v>
      </c>
      <c r="R11">
        <v>9</v>
      </c>
      <c r="S11" s="1" t="s">
        <v>1159</v>
      </c>
      <c r="V11" s="1" t="s">
        <v>1142</v>
      </c>
      <c r="W11" t="str">
        <f>TossSIC[[#This Row],[服装]]&amp;TossSIC[[#This Row],[名前]]&amp;TossSIC[[#This Row],[レアリティ]]</f>
        <v>王冠影山飛雄SIC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8C30-68FA-4F05-B7BF-D783D5620404}">
  <dimension ref="A1:W12"/>
  <sheetViews>
    <sheetView workbookViewId="0">
      <selection activeCell="T18" sqref="T18"/>
    </sheetView>
  </sheetViews>
  <sheetFormatPr defaultRowHeight="14.25" x14ac:dyDescent="0.25"/>
  <cols>
    <col min="1" max="2" width="4.7109375" customWidth="1"/>
    <col min="9" max="9" width="5.7109375" bestFit="1" customWidth="1"/>
    <col min="11" max="11" width="11.28515625" bestFit="1" customWidth="1"/>
    <col min="12" max="12" width="5.7109375" bestFit="1" customWidth="1"/>
    <col min="19" max="19" width="19.140625" customWidth="1"/>
    <col min="20" max="20" width="28.140625" bestFit="1" customWidth="1"/>
    <col min="21" max="21" width="13.42578125" customWidth="1"/>
    <col min="22" max="22" width="32.28515625" bestFit="1" customWidth="1"/>
    <col min="23" max="23" width="21.140625" bestFit="1" customWidth="1"/>
  </cols>
  <sheetData>
    <row r="1" spans="1:23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s="1" t="s">
        <v>1124</v>
      </c>
      <c r="R1" s="1" t="s">
        <v>1126</v>
      </c>
      <c r="S1" t="s">
        <v>261</v>
      </c>
      <c r="T1" t="s">
        <v>203</v>
      </c>
      <c r="U1" t="s">
        <v>202</v>
      </c>
      <c r="V1" s="1" t="s">
        <v>1052</v>
      </c>
      <c r="W1" t="s">
        <v>226</v>
      </c>
    </row>
    <row r="2" spans="1:23" x14ac:dyDescent="0.25">
      <c r="A2">
        <f>VLOOKUP(AttackSIC[[#This Row],[No用]],SetNoSIC[[No.用]:[vlookup用]],2,FALSE)</f>
        <v>1</v>
      </c>
      <c r="B2">
        <f>IF(ROW()=2,1,IF(A1&lt;&gt;AttackSIC[[#This Row],[No]],1,B1+1))</f>
        <v>1</v>
      </c>
      <c r="C2" t="s">
        <v>108</v>
      </c>
      <c r="D2" t="s">
        <v>137</v>
      </c>
      <c r="E2" t="s">
        <v>77</v>
      </c>
      <c r="F2" t="s">
        <v>82</v>
      </c>
      <c r="G2" t="s">
        <v>136</v>
      </c>
      <c r="H2" s="1" t="s">
        <v>1121</v>
      </c>
      <c r="I2">
        <v>1</v>
      </c>
      <c r="J2" t="s">
        <v>234</v>
      </c>
      <c r="K2" t="s">
        <v>168</v>
      </c>
      <c r="L2" t="s">
        <v>173</v>
      </c>
      <c r="M2">
        <v>27</v>
      </c>
      <c r="N2">
        <v>6</v>
      </c>
      <c r="O2">
        <v>0</v>
      </c>
      <c r="P2">
        <v>0</v>
      </c>
      <c r="Q2">
        <v>0</v>
      </c>
      <c r="R2">
        <v>0</v>
      </c>
      <c r="W2" t="str">
        <f>AttackSIC[[#This Row],[服装]]&amp;AttackSIC[[#This Row],[名前]]&amp;AttackSIC[[#This Row],[レアリティ]]</f>
        <v>ユニフォーム日向翔陽SIC</v>
      </c>
    </row>
    <row r="3" spans="1:23" x14ac:dyDescent="0.25">
      <c r="A3">
        <f>VLOOKUP(AttackSIC[[#This Row],[No用]],SetNoSIC[[No.用]:[vlookup用]],2,FALSE)</f>
        <v>1</v>
      </c>
      <c r="B3">
        <f>IF(ROW()=2,1,IF(A2&lt;&gt;AttackSIC[[#This Row],[No]],1,B2+1))</f>
        <v>2</v>
      </c>
      <c r="C3" t="s">
        <v>108</v>
      </c>
      <c r="D3" t="s">
        <v>137</v>
      </c>
      <c r="E3" t="s">
        <v>77</v>
      </c>
      <c r="F3" t="s">
        <v>82</v>
      </c>
      <c r="G3" t="s">
        <v>136</v>
      </c>
      <c r="H3" s="1" t="s">
        <v>1121</v>
      </c>
      <c r="I3">
        <v>1</v>
      </c>
      <c r="J3" t="s">
        <v>234</v>
      </c>
      <c r="K3" t="s">
        <v>169</v>
      </c>
      <c r="L3" t="s">
        <v>162</v>
      </c>
      <c r="M3">
        <v>29</v>
      </c>
      <c r="N3">
        <v>0</v>
      </c>
      <c r="O3">
        <v>0</v>
      </c>
      <c r="P3">
        <v>0</v>
      </c>
      <c r="Q3">
        <v>0</v>
      </c>
      <c r="R3">
        <v>0</v>
      </c>
      <c r="W3" t="str">
        <f>AttackSIC[[#This Row],[服装]]&amp;AttackSIC[[#This Row],[名前]]&amp;AttackSIC[[#This Row],[レアリティ]]</f>
        <v>ユニフォーム日向翔陽SIC</v>
      </c>
    </row>
    <row r="4" spans="1:23" x14ac:dyDescent="0.25">
      <c r="A4">
        <f>VLOOKUP(AttackSIC[[#This Row],[No用]],SetNoSIC[[No.用]:[vlookup用]],2,FALSE)</f>
        <v>1</v>
      </c>
      <c r="B4">
        <f>IF(ROW()=2,1,IF(A3&lt;&gt;AttackSIC[[#This Row],[No]],1,B3+1))</f>
        <v>3</v>
      </c>
      <c r="C4" t="s">
        <v>108</v>
      </c>
      <c r="D4" t="s">
        <v>137</v>
      </c>
      <c r="E4" t="s">
        <v>77</v>
      </c>
      <c r="F4" t="s">
        <v>82</v>
      </c>
      <c r="G4" t="s">
        <v>136</v>
      </c>
      <c r="H4" s="1" t="s">
        <v>1121</v>
      </c>
      <c r="I4">
        <v>1</v>
      </c>
      <c r="J4" t="s">
        <v>234</v>
      </c>
      <c r="K4" t="s">
        <v>170</v>
      </c>
      <c r="L4" t="s">
        <v>162</v>
      </c>
      <c r="M4">
        <v>28</v>
      </c>
      <c r="N4">
        <v>0</v>
      </c>
      <c r="O4">
        <v>0</v>
      </c>
      <c r="P4">
        <v>0</v>
      </c>
      <c r="Q4">
        <v>0</v>
      </c>
      <c r="R4">
        <v>0</v>
      </c>
      <c r="W4" t="str">
        <f>AttackSIC[[#This Row],[服装]]&amp;AttackSIC[[#This Row],[名前]]&amp;AttackSIC[[#This Row],[レアリティ]]</f>
        <v>ユニフォーム日向翔陽SIC</v>
      </c>
    </row>
    <row r="5" spans="1:23" x14ac:dyDescent="0.25">
      <c r="A5">
        <f>VLOOKUP(AttackSIC[[#This Row],[No用]],SetNoSIC[[No.用]:[vlookup用]],2,FALSE)</f>
        <v>1</v>
      </c>
      <c r="B5">
        <f>IF(ROW()=2,1,IF(A4&lt;&gt;AttackSIC[[#This Row],[No]],1,B4+1))</f>
        <v>4</v>
      </c>
      <c r="C5" t="s">
        <v>108</v>
      </c>
      <c r="D5" t="s">
        <v>137</v>
      </c>
      <c r="E5" t="s">
        <v>77</v>
      </c>
      <c r="F5" t="s">
        <v>82</v>
      </c>
      <c r="G5" t="s">
        <v>136</v>
      </c>
      <c r="H5" s="1" t="s">
        <v>1121</v>
      </c>
      <c r="I5">
        <v>1</v>
      </c>
      <c r="J5" t="s">
        <v>234</v>
      </c>
      <c r="K5" t="s">
        <v>171</v>
      </c>
      <c r="L5" t="s">
        <v>173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W5" t="str">
        <f>AttackSIC[[#This Row],[服装]]&amp;AttackSIC[[#This Row],[名前]]&amp;AttackSIC[[#This Row],[レアリティ]]</f>
        <v>ユニフォーム日向翔陽SIC</v>
      </c>
    </row>
    <row r="6" spans="1:23" x14ac:dyDescent="0.25">
      <c r="A6">
        <f>VLOOKUP(AttackSIC[[#This Row],[No用]],SetNoSIC[[No.用]:[vlookup用]],2,FALSE)</f>
        <v>1</v>
      </c>
      <c r="B6">
        <f>IF(ROW()=2,1,IF(A5&lt;&gt;AttackSIC[[#This Row],[No]],1,B5+1))</f>
        <v>5</v>
      </c>
      <c r="C6" t="s">
        <v>108</v>
      </c>
      <c r="D6" t="s">
        <v>137</v>
      </c>
      <c r="E6" t="s">
        <v>77</v>
      </c>
      <c r="F6" t="s">
        <v>82</v>
      </c>
      <c r="G6" t="s">
        <v>136</v>
      </c>
      <c r="H6" s="1" t="s">
        <v>1121</v>
      </c>
      <c r="I6">
        <v>1</v>
      </c>
      <c r="J6" t="s">
        <v>234</v>
      </c>
      <c r="K6" t="s">
        <v>172</v>
      </c>
      <c r="L6" t="s">
        <v>162</v>
      </c>
      <c r="M6">
        <v>29</v>
      </c>
      <c r="N6">
        <v>0</v>
      </c>
      <c r="O6">
        <v>0</v>
      </c>
      <c r="P6">
        <v>0</v>
      </c>
      <c r="Q6">
        <v>0</v>
      </c>
      <c r="R6">
        <v>0</v>
      </c>
      <c r="W6" t="str">
        <f>AttackSIC[[#This Row],[服装]]&amp;AttackSIC[[#This Row],[名前]]&amp;AttackSIC[[#This Row],[レアリティ]]</f>
        <v>ユニフォーム日向翔陽SIC</v>
      </c>
    </row>
    <row r="7" spans="1:23" x14ac:dyDescent="0.25">
      <c r="A7">
        <f>VLOOKUP(AttackSIC[[#This Row],[No用]],SetNoSIC[[No.用]:[vlookup用]],2,FALSE)</f>
        <v>1</v>
      </c>
      <c r="B7">
        <f>IF(ROW()=2,1,IF(A6&lt;&gt;AttackSIC[[#This Row],[No]],1,B6+1))</f>
        <v>6</v>
      </c>
      <c r="C7" t="s">
        <v>108</v>
      </c>
      <c r="D7" t="s">
        <v>137</v>
      </c>
      <c r="E7" t="s">
        <v>77</v>
      </c>
      <c r="F7" t="s">
        <v>82</v>
      </c>
      <c r="G7" t="s">
        <v>136</v>
      </c>
      <c r="H7" s="1" t="s">
        <v>1121</v>
      </c>
      <c r="I7">
        <v>1</v>
      </c>
      <c r="J7" t="s">
        <v>234</v>
      </c>
      <c r="K7" s="1" t="s">
        <v>264</v>
      </c>
      <c r="L7" t="s">
        <v>224</v>
      </c>
      <c r="M7">
        <v>39</v>
      </c>
      <c r="N7">
        <v>5</v>
      </c>
      <c r="O7">
        <v>49</v>
      </c>
      <c r="P7">
        <v>7</v>
      </c>
      <c r="Q7">
        <v>54</v>
      </c>
      <c r="R7">
        <v>9</v>
      </c>
      <c r="S7" s="1"/>
      <c r="V7" s="1" t="s">
        <v>1141</v>
      </c>
      <c r="W7" t="str">
        <f>AttackSIC[[#This Row],[服装]]&amp;AttackSIC[[#This Row],[名前]]&amp;AttackSIC[[#This Row],[レアリティ]]</f>
        <v>ユニフォーム日向翔陽SIC</v>
      </c>
    </row>
    <row r="8" spans="1:23" x14ac:dyDescent="0.25">
      <c r="A8">
        <f>VLOOKUP(AttackSIC[[#This Row],[No用]],SetNoSIC[[No.用]:[vlookup用]],2,FALSE)</f>
        <v>1</v>
      </c>
      <c r="B8">
        <f>IF(ROW()=2,1,IF(A7&lt;&gt;AttackSIC[[#This Row],[No]],1,B7+1))</f>
        <v>7</v>
      </c>
      <c r="C8" t="s">
        <v>108</v>
      </c>
      <c r="D8" t="s">
        <v>137</v>
      </c>
      <c r="E8" t="s">
        <v>77</v>
      </c>
      <c r="F8" t="s">
        <v>82</v>
      </c>
      <c r="G8" t="s">
        <v>136</v>
      </c>
      <c r="H8" s="1" t="s">
        <v>1121</v>
      </c>
      <c r="I8">
        <v>1</v>
      </c>
      <c r="J8" t="s">
        <v>234</v>
      </c>
      <c r="K8" s="1" t="s">
        <v>257</v>
      </c>
      <c r="L8" s="1" t="s">
        <v>224</v>
      </c>
      <c r="M8">
        <v>39</v>
      </c>
      <c r="N8">
        <v>5</v>
      </c>
      <c r="O8">
        <v>49</v>
      </c>
      <c r="P8">
        <v>7</v>
      </c>
      <c r="Q8">
        <v>54</v>
      </c>
      <c r="R8">
        <v>9</v>
      </c>
      <c r="T8" s="1" t="s">
        <v>1161</v>
      </c>
      <c r="V8" s="1" t="s">
        <v>1142</v>
      </c>
      <c r="W8" t="str">
        <f>AttackSIC[[#This Row],[服装]]&amp;AttackSIC[[#This Row],[名前]]&amp;AttackSIC[[#This Row],[レアリティ]]</f>
        <v>ユニフォーム日向翔陽SIC</v>
      </c>
    </row>
    <row r="9" spans="1:23" x14ac:dyDescent="0.25">
      <c r="A9">
        <f>VLOOKUP(AttackSIC[[#This Row],[No用]],SetNoSIC[[No.用]:[vlookup用]],2,FALSE)</f>
        <v>2</v>
      </c>
      <c r="B9">
        <f>IF(ROW()=2,1,IF(A8&lt;&gt;AttackSIC[[#This Row],[No]],1,B8+1))</f>
        <v>1</v>
      </c>
      <c r="C9" t="s">
        <v>702</v>
      </c>
      <c r="D9" t="s">
        <v>206</v>
      </c>
      <c r="E9" t="s">
        <v>23</v>
      </c>
      <c r="F9" t="s">
        <v>31</v>
      </c>
      <c r="G9" t="s">
        <v>153</v>
      </c>
      <c r="H9" t="s">
        <v>1120</v>
      </c>
      <c r="I9">
        <v>1</v>
      </c>
      <c r="J9" t="s">
        <v>234</v>
      </c>
      <c r="K9" s="1" t="s">
        <v>168</v>
      </c>
      <c r="L9" s="1" t="s">
        <v>162</v>
      </c>
      <c r="M9">
        <v>31</v>
      </c>
      <c r="N9">
        <v>0</v>
      </c>
      <c r="O9">
        <v>0</v>
      </c>
      <c r="P9">
        <v>0</v>
      </c>
      <c r="Q9">
        <v>0</v>
      </c>
      <c r="R9">
        <v>0</v>
      </c>
      <c r="W9" t="str">
        <f>AttackSIC[[#This Row],[服装]]&amp;AttackSIC[[#This Row],[名前]]&amp;AttackSIC[[#This Row],[レアリティ]]</f>
        <v>王冠影山飛雄SIC</v>
      </c>
    </row>
    <row r="10" spans="1:23" x14ac:dyDescent="0.25">
      <c r="A10">
        <f>VLOOKUP(AttackSIC[[#This Row],[No用]],SetNoSIC[[No.用]:[vlookup用]],2,FALSE)</f>
        <v>2</v>
      </c>
      <c r="B10">
        <f>IF(ROW()=2,1,IF(A9&lt;&gt;AttackSIC[[#This Row],[No]],1,B9+1))</f>
        <v>2</v>
      </c>
      <c r="C10" t="s">
        <v>702</v>
      </c>
      <c r="D10" t="s">
        <v>206</v>
      </c>
      <c r="E10" t="s">
        <v>23</v>
      </c>
      <c r="F10" t="s">
        <v>31</v>
      </c>
      <c r="G10" t="s">
        <v>153</v>
      </c>
      <c r="H10" t="s">
        <v>1120</v>
      </c>
      <c r="I10">
        <v>1</v>
      </c>
      <c r="J10" t="s">
        <v>234</v>
      </c>
      <c r="K10" s="1" t="s">
        <v>169</v>
      </c>
      <c r="L10" s="1" t="s">
        <v>162</v>
      </c>
      <c r="M10">
        <v>27</v>
      </c>
      <c r="N10">
        <v>0</v>
      </c>
      <c r="O10">
        <v>0</v>
      </c>
      <c r="P10">
        <v>0</v>
      </c>
      <c r="Q10">
        <v>0</v>
      </c>
      <c r="R10">
        <v>0</v>
      </c>
      <c r="W10" t="str">
        <f>AttackSIC[[#This Row],[服装]]&amp;AttackSIC[[#This Row],[名前]]&amp;AttackSIC[[#This Row],[レアリティ]]</f>
        <v>王冠影山飛雄SIC</v>
      </c>
    </row>
    <row r="11" spans="1:23" x14ac:dyDescent="0.25">
      <c r="A11">
        <f>VLOOKUP(AttackSIC[[#This Row],[No用]],SetNoSIC[[No.用]:[vlookup用]],2,FALSE)</f>
        <v>2</v>
      </c>
      <c r="B11">
        <f>IF(ROW()=2,1,IF(A10&lt;&gt;AttackSIC[[#This Row],[No]],1,B10+1))</f>
        <v>3</v>
      </c>
      <c r="C11" t="s">
        <v>702</v>
      </c>
      <c r="D11" t="s">
        <v>206</v>
      </c>
      <c r="E11" t="s">
        <v>23</v>
      </c>
      <c r="F11" t="s">
        <v>31</v>
      </c>
      <c r="G11" t="s">
        <v>153</v>
      </c>
      <c r="H11" t="s">
        <v>1120</v>
      </c>
      <c r="I11">
        <v>1</v>
      </c>
      <c r="J11" t="s">
        <v>234</v>
      </c>
      <c r="K11" s="1" t="s">
        <v>171</v>
      </c>
      <c r="L11" s="1" t="s">
        <v>162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W11" t="str">
        <f>AttackSIC[[#This Row],[服装]]&amp;AttackSIC[[#This Row],[名前]]&amp;AttackSIC[[#This Row],[レアリティ]]</f>
        <v>王冠影山飛雄SIC</v>
      </c>
    </row>
    <row r="12" spans="1:23" x14ac:dyDescent="0.25">
      <c r="A12">
        <f>VLOOKUP(AttackSIC[[#This Row],[No用]],SetNoSIC[[No.用]:[vlookup用]],2,FALSE)</f>
        <v>2</v>
      </c>
      <c r="B12">
        <f>IF(ROW()=2,1,IF(A11&lt;&gt;AttackSIC[[#This Row],[No]],1,B11+1))</f>
        <v>4</v>
      </c>
      <c r="C12" t="s">
        <v>702</v>
      </c>
      <c r="D12" t="s">
        <v>206</v>
      </c>
      <c r="E12" t="s">
        <v>23</v>
      </c>
      <c r="F12" t="s">
        <v>31</v>
      </c>
      <c r="G12" t="s">
        <v>153</v>
      </c>
      <c r="H12" t="s">
        <v>1120</v>
      </c>
      <c r="I12">
        <v>1</v>
      </c>
      <c r="J12" t="s">
        <v>234</v>
      </c>
      <c r="K12" s="1" t="s">
        <v>172</v>
      </c>
      <c r="L12" s="1" t="s">
        <v>162</v>
      </c>
      <c r="M12">
        <v>28</v>
      </c>
      <c r="N12">
        <v>0</v>
      </c>
      <c r="O12">
        <v>0</v>
      </c>
      <c r="P12">
        <v>0</v>
      </c>
      <c r="Q12">
        <v>0</v>
      </c>
      <c r="R12">
        <v>0</v>
      </c>
      <c r="W12" t="str">
        <f>AttackSIC[[#This Row],[服装]]&amp;AttackSIC[[#This Row],[名前]]&amp;AttackSIC[[#This Row],[レアリティ]]</f>
        <v>王冠影山飛雄SIC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9304-A8F7-4BD0-B64A-5C6AFD01E6EE}">
  <dimension ref="A1:W9"/>
  <sheetViews>
    <sheetView workbookViewId="0">
      <selection activeCell="A7" sqref="A7:XFD9"/>
    </sheetView>
  </sheetViews>
  <sheetFormatPr defaultRowHeight="14.25" x14ac:dyDescent="0.25"/>
  <cols>
    <col min="1" max="1" width="6.42578125" bestFit="1" customWidth="1"/>
    <col min="2" max="2" width="7.28515625" bestFit="1" customWidth="1"/>
    <col min="3" max="3" width="9.85546875" bestFit="1" customWidth="1"/>
    <col min="4" max="4" width="9.140625" bestFit="1" customWidth="1"/>
    <col min="5" max="6" width="11.5703125" bestFit="1" customWidth="1"/>
    <col min="7" max="7" width="7.7109375" bestFit="1" customWidth="1"/>
    <col min="8" max="8" width="11" bestFit="1" customWidth="1"/>
    <col min="9" max="9" width="5.7109375" bestFit="1" customWidth="1"/>
    <col min="10" max="10" width="9.7109375" bestFit="1" customWidth="1"/>
    <col min="11" max="11" width="13.85546875" bestFit="1" customWidth="1"/>
    <col min="12" max="12" width="5.7109375" bestFit="1" customWidth="1"/>
    <col min="13" max="13" width="8.28515625" bestFit="1" customWidth="1"/>
    <col min="14" max="15" width="7.7109375" bestFit="1" customWidth="1"/>
    <col min="16" max="16" width="11.7109375" bestFit="1" customWidth="1"/>
    <col min="17" max="17" width="9.140625" bestFit="1" customWidth="1"/>
    <col min="18" max="18" width="13.28515625" bestFit="1" customWidth="1"/>
    <col min="19" max="19" width="15.85546875" bestFit="1" customWidth="1"/>
    <col min="20" max="20" width="17.42578125" bestFit="1" customWidth="1"/>
    <col min="21" max="21" width="15.28515625" bestFit="1" customWidth="1"/>
    <col min="22" max="22" width="10.5703125" bestFit="1" customWidth="1"/>
    <col min="23" max="23" width="21.140625" bestFit="1" customWidth="1"/>
  </cols>
  <sheetData>
    <row r="1" spans="1:23" x14ac:dyDescent="0.25">
      <c r="A1" t="s">
        <v>227</v>
      </c>
      <c r="B1" s="1" t="s">
        <v>554</v>
      </c>
      <c r="C1" t="s">
        <v>107</v>
      </c>
      <c r="D1" t="s">
        <v>0</v>
      </c>
      <c r="E1" t="s">
        <v>7</v>
      </c>
      <c r="F1" t="s">
        <v>2</v>
      </c>
      <c r="G1" t="s">
        <v>1</v>
      </c>
      <c r="H1" t="s">
        <v>3</v>
      </c>
      <c r="I1" t="s">
        <v>121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223</v>
      </c>
      <c r="Q1" s="1" t="s">
        <v>1124</v>
      </c>
      <c r="R1" s="1" t="s">
        <v>1126</v>
      </c>
      <c r="S1" t="s">
        <v>261</v>
      </c>
      <c r="T1" t="s">
        <v>203</v>
      </c>
      <c r="U1" t="s">
        <v>202</v>
      </c>
      <c r="V1" s="1" t="s">
        <v>1052</v>
      </c>
      <c r="W1" t="s">
        <v>226</v>
      </c>
    </row>
    <row r="2" spans="1:23" x14ac:dyDescent="0.25">
      <c r="A2">
        <f>VLOOKUP(BlockSIC[[#This Row],[No用]],SetNoSIC[[No.用]:[vlookup用]],2,FALSE)</f>
        <v>1</v>
      </c>
      <c r="B2">
        <f>IF(ROW()=2,1,IF(A1&lt;&gt;Serve[[#This Row],[No]],1,B1+1))</f>
        <v>1</v>
      </c>
      <c r="C2" t="s">
        <v>108</v>
      </c>
      <c r="D2" t="s">
        <v>137</v>
      </c>
      <c r="E2" t="s">
        <v>77</v>
      </c>
      <c r="F2" t="s">
        <v>82</v>
      </c>
      <c r="G2" t="s">
        <v>136</v>
      </c>
      <c r="H2" s="1" t="s">
        <v>1121</v>
      </c>
      <c r="I2">
        <v>1</v>
      </c>
      <c r="J2" t="s">
        <v>246</v>
      </c>
      <c r="K2" t="s">
        <v>174</v>
      </c>
      <c r="L2" t="s">
        <v>162</v>
      </c>
      <c r="M2">
        <v>28</v>
      </c>
      <c r="N2">
        <v>0</v>
      </c>
      <c r="O2">
        <v>0</v>
      </c>
      <c r="P2">
        <v>0</v>
      </c>
      <c r="Q2">
        <v>0</v>
      </c>
      <c r="R2">
        <v>0</v>
      </c>
      <c r="W2" t="str">
        <f>BlockSIC[[#This Row],[服装]]&amp;BlockSIC[[#This Row],[名前]]&amp;BlockSIC[[#This Row],[レアリティ]]</f>
        <v>ユニフォーム日向翔陽SIC</v>
      </c>
    </row>
    <row r="3" spans="1:23" x14ac:dyDescent="0.25">
      <c r="A3">
        <f>VLOOKUP(BlockSIC[[#This Row],[No用]],SetNoSIC[[No.用]:[vlookup用]],2,FALSE)</f>
        <v>1</v>
      </c>
      <c r="B3">
        <f>IF(ROW()=2,1,IF(A2&lt;&gt;Serve[[#This Row],[No]],1,B2+1))</f>
        <v>1</v>
      </c>
      <c r="C3" t="s">
        <v>108</v>
      </c>
      <c r="D3" t="s">
        <v>137</v>
      </c>
      <c r="E3" t="s">
        <v>77</v>
      </c>
      <c r="F3" t="s">
        <v>82</v>
      </c>
      <c r="G3" t="s">
        <v>136</v>
      </c>
      <c r="H3" s="1" t="s">
        <v>1121</v>
      </c>
      <c r="I3">
        <v>1</v>
      </c>
      <c r="J3" t="s">
        <v>246</v>
      </c>
      <c r="K3" t="s">
        <v>175</v>
      </c>
      <c r="L3" t="s">
        <v>162</v>
      </c>
      <c r="M3">
        <v>28</v>
      </c>
      <c r="N3">
        <v>0</v>
      </c>
      <c r="O3">
        <v>0</v>
      </c>
      <c r="P3">
        <v>0</v>
      </c>
      <c r="Q3">
        <v>0</v>
      </c>
      <c r="R3">
        <v>0</v>
      </c>
      <c r="W3" t="str">
        <f>BlockSIC[[#This Row],[服装]]&amp;BlockSIC[[#This Row],[名前]]&amp;BlockSIC[[#This Row],[レアリティ]]</f>
        <v>ユニフォーム日向翔陽SIC</v>
      </c>
    </row>
    <row r="4" spans="1:23" x14ac:dyDescent="0.25">
      <c r="A4">
        <f>VLOOKUP(BlockSIC[[#This Row],[No用]],SetNoSIC[[No.用]:[vlookup用]],2,FALSE)</f>
        <v>1</v>
      </c>
      <c r="B4">
        <f>IF(ROW()=2,1,IF(A3&lt;&gt;Serve[[#This Row],[No]],1,B3+1))</f>
        <v>1</v>
      </c>
      <c r="C4" t="s">
        <v>108</v>
      </c>
      <c r="D4" t="s">
        <v>137</v>
      </c>
      <c r="E4" t="s">
        <v>77</v>
      </c>
      <c r="F4" t="s">
        <v>82</v>
      </c>
      <c r="G4" t="s">
        <v>136</v>
      </c>
      <c r="H4" s="1" t="s">
        <v>1121</v>
      </c>
      <c r="I4">
        <v>1</v>
      </c>
      <c r="J4" t="s">
        <v>246</v>
      </c>
      <c r="K4" t="s">
        <v>176</v>
      </c>
      <c r="L4" t="s">
        <v>173</v>
      </c>
      <c r="M4">
        <v>29</v>
      </c>
      <c r="N4">
        <v>0</v>
      </c>
      <c r="O4">
        <v>0</v>
      </c>
      <c r="P4">
        <v>0</v>
      </c>
      <c r="Q4">
        <v>0</v>
      </c>
      <c r="R4">
        <v>0</v>
      </c>
      <c r="W4" t="str">
        <f>BlockSIC[[#This Row],[服装]]&amp;BlockSIC[[#This Row],[名前]]&amp;BlockSIC[[#This Row],[レアリティ]]</f>
        <v>ユニフォーム日向翔陽SIC</v>
      </c>
    </row>
    <row r="5" spans="1:23" x14ac:dyDescent="0.25">
      <c r="A5">
        <f>VLOOKUP(BlockSIC[[#This Row],[No用]],SetNoSIC[[No.用]:[vlookup用]],2,FALSE)</f>
        <v>1</v>
      </c>
      <c r="B5">
        <f>IF(ROW()=2,1,IF(A4&lt;&gt;Serve[[#This Row],[No]],1,B4+1))</f>
        <v>1</v>
      </c>
      <c r="C5" t="s">
        <v>108</v>
      </c>
      <c r="D5" t="s">
        <v>137</v>
      </c>
      <c r="E5" t="s">
        <v>77</v>
      </c>
      <c r="F5" t="s">
        <v>82</v>
      </c>
      <c r="G5" t="s">
        <v>136</v>
      </c>
      <c r="H5" s="1" t="s">
        <v>1121</v>
      </c>
      <c r="I5">
        <v>1</v>
      </c>
      <c r="J5" t="s">
        <v>246</v>
      </c>
      <c r="K5" t="s">
        <v>177</v>
      </c>
      <c r="L5" t="s">
        <v>162</v>
      </c>
      <c r="M5">
        <v>29</v>
      </c>
      <c r="N5">
        <v>0</v>
      </c>
      <c r="O5">
        <v>0</v>
      </c>
      <c r="P5">
        <v>0</v>
      </c>
      <c r="Q5">
        <v>0</v>
      </c>
      <c r="R5">
        <v>0</v>
      </c>
      <c r="W5" t="str">
        <f>BlockSIC[[#This Row],[服装]]&amp;BlockSIC[[#This Row],[名前]]&amp;BlockSIC[[#This Row],[レアリティ]]</f>
        <v>ユニフォーム日向翔陽SIC</v>
      </c>
    </row>
    <row r="6" spans="1:23" x14ac:dyDescent="0.25">
      <c r="A6">
        <f>VLOOKUP(BlockSIC[[#This Row],[No用]],SetNoSIC[[No.用]:[vlookup用]],2,FALSE)</f>
        <v>1</v>
      </c>
      <c r="B6">
        <f>IF(ROW()=2,1,IF(A5&lt;&gt;Serve[[#This Row],[No]],1,B5+1))</f>
        <v>1</v>
      </c>
      <c r="C6" t="s">
        <v>108</v>
      </c>
      <c r="D6" t="s">
        <v>137</v>
      </c>
      <c r="E6" t="s">
        <v>77</v>
      </c>
      <c r="F6" t="s">
        <v>82</v>
      </c>
      <c r="G6" t="s">
        <v>136</v>
      </c>
      <c r="H6" s="1" t="s">
        <v>1121</v>
      </c>
      <c r="I6">
        <v>1</v>
      </c>
      <c r="J6" t="s">
        <v>246</v>
      </c>
      <c r="K6" s="1" t="s">
        <v>247</v>
      </c>
      <c r="L6" t="s">
        <v>162</v>
      </c>
      <c r="M6">
        <v>27</v>
      </c>
      <c r="N6">
        <v>0</v>
      </c>
      <c r="O6">
        <v>0</v>
      </c>
      <c r="P6">
        <v>0</v>
      </c>
      <c r="Q6">
        <v>0</v>
      </c>
      <c r="R6">
        <v>0</v>
      </c>
      <c r="W6" t="str">
        <f>BlockSIC[[#This Row],[服装]]&amp;BlockSIC[[#This Row],[名前]]&amp;BlockSIC[[#This Row],[レアリティ]]</f>
        <v>ユニフォーム日向翔陽SIC</v>
      </c>
    </row>
    <row r="7" spans="1:23" x14ac:dyDescent="0.25">
      <c r="A7">
        <f>VLOOKUP(BlockSIC[[#This Row],[No用]],SetNoSIC[[No.用]:[vlookup用]],2,FALSE)</f>
        <v>2</v>
      </c>
      <c r="B7">
        <f>IF(ROW()=2,1,IF(A6&lt;&gt;Serve[[#This Row],[No]],1,B6+1))</f>
        <v>1</v>
      </c>
      <c r="C7" t="s">
        <v>702</v>
      </c>
      <c r="D7" t="s">
        <v>206</v>
      </c>
      <c r="E7" t="s">
        <v>23</v>
      </c>
      <c r="F7" t="s">
        <v>31</v>
      </c>
      <c r="G7" t="s">
        <v>153</v>
      </c>
      <c r="H7" t="s">
        <v>1120</v>
      </c>
      <c r="I7">
        <v>1</v>
      </c>
      <c r="J7" t="s">
        <v>246</v>
      </c>
      <c r="K7" s="1" t="s">
        <v>174</v>
      </c>
      <c r="L7" t="s">
        <v>162</v>
      </c>
      <c r="M7">
        <v>26</v>
      </c>
      <c r="N7">
        <v>0</v>
      </c>
      <c r="O7">
        <v>0</v>
      </c>
      <c r="P7">
        <v>0</v>
      </c>
      <c r="Q7">
        <v>0</v>
      </c>
      <c r="R7">
        <v>0</v>
      </c>
      <c r="W7" t="str">
        <f>BlockSIC[[#This Row],[服装]]&amp;BlockSIC[[#This Row],[名前]]&amp;BlockSIC[[#This Row],[レアリティ]]</f>
        <v>王冠影山飛雄SIC</v>
      </c>
    </row>
    <row r="8" spans="1:23" x14ac:dyDescent="0.25">
      <c r="A8">
        <f>VLOOKUP(BlockSIC[[#This Row],[No用]],SetNoSIC[[No.用]:[vlookup用]],2,FALSE)</f>
        <v>2</v>
      </c>
      <c r="B8">
        <f>IF(ROW()=2,1,IF(A7&lt;&gt;Serve[[#This Row],[No]],1,B7+1))</f>
        <v>1</v>
      </c>
      <c r="C8" t="s">
        <v>702</v>
      </c>
      <c r="D8" t="s">
        <v>206</v>
      </c>
      <c r="E8" t="s">
        <v>23</v>
      </c>
      <c r="F8" t="s">
        <v>31</v>
      </c>
      <c r="G8" t="s">
        <v>153</v>
      </c>
      <c r="H8" t="s">
        <v>1120</v>
      </c>
      <c r="I8">
        <v>1</v>
      </c>
      <c r="J8" t="s">
        <v>246</v>
      </c>
      <c r="K8" s="1" t="s">
        <v>175</v>
      </c>
      <c r="L8" t="s">
        <v>162</v>
      </c>
      <c r="M8">
        <v>26</v>
      </c>
      <c r="N8">
        <v>0</v>
      </c>
      <c r="O8">
        <v>0</v>
      </c>
      <c r="P8">
        <v>0</v>
      </c>
      <c r="Q8">
        <v>0</v>
      </c>
      <c r="R8">
        <v>0</v>
      </c>
      <c r="W8" t="str">
        <f>BlockSIC[[#This Row],[服装]]&amp;BlockSIC[[#This Row],[名前]]&amp;BlockSIC[[#This Row],[レアリティ]]</f>
        <v>王冠影山飛雄SIC</v>
      </c>
    </row>
    <row r="9" spans="1:23" x14ac:dyDescent="0.25">
      <c r="A9">
        <f>VLOOKUP(BlockSIC[[#This Row],[No用]],SetNoSIC[[No.用]:[vlookup用]],2,FALSE)</f>
        <v>2</v>
      </c>
      <c r="B9">
        <f>IF(ROW()=2,1,IF(A8&lt;&gt;Serve[[#This Row],[No]],1,B8+1))</f>
        <v>1</v>
      </c>
      <c r="C9" t="s">
        <v>702</v>
      </c>
      <c r="D9" t="s">
        <v>206</v>
      </c>
      <c r="E9" t="s">
        <v>23</v>
      </c>
      <c r="F9" t="s">
        <v>31</v>
      </c>
      <c r="G9" t="s">
        <v>153</v>
      </c>
      <c r="H9" t="s">
        <v>1120</v>
      </c>
      <c r="I9">
        <v>1</v>
      </c>
      <c r="J9" t="s">
        <v>246</v>
      </c>
      <c r="K9" s="1" t="s">
        <v>247</v>
      </c>
      <c r="L9" t="s">
        <v>162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W9" t="str">
        <f>BlockSIC[[#This Row],[服装]]&amp;BlockSIC[[#This Row],[名前]]&amp;BlockSIC[[#This Row],[レアリティ]]</f>
        <v>王冠影山飛雄SIC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B533-43FA-453B-B9ED-FFB399C375F6}">
  <dimension ref="A1:AG4"/>
  <sheetViews>
    <sheetView workbookViewId="0">
      <selection activeCell="J5" sqref="J5"/>
    </sheetView>
  </sheetViews>
  <sheetFormatPr defaultRowHeight="14.25" x14ac:dyDescent="0.25"/>
  <cols>
    <col min="1" max="1" width="6.28515625" customWidth="1"/>
    <col min="2" max="2" width="5.5703125" customWidth="1"/>
    <col min="3" max="3" width="5.140625" customWidth="1"/>
    <col min="6" max="7" width="10.7109375" customWidth="1"/>
    <col min="9" max="9" width="10.140625" customWidth="1"/>
    <col min="10" max="10" width="5.140625" customWidth="1"/>
    <col min="13" max="13" width="4.42578125" customWidth="1"/>
    <col min="17" max="17" width="10.85546875" customWidth="1"/>
    <col min="19" max="21" width="10.85546875" customWidth="1"/>
    <col min="24" max="27" width="10.85546875" customWidth="1"/>
    <col min="29" max="29" width="11.7109375" bestFit="1" customWidth="1"/>
    <col min="30" max="30" width="12.85546875" bestFit="1" customWidth="1"/>
    <col min="31" max="31" width="30.28515625" bestFit="1" customWidth="1"/>
    <col min="32" max="32" width="21.140625" bestFit="1" customWidth="1"/>
    <col min="33" max="33" width="9.7109375" bestFit="1" customWidth="1"/>
  </cols>
  <sheetData>
    <row r="1" spans="1:33" x14ac:dyDescent="0.25">
      <c r="A1" t="s">
        <v>236</v>
      </c>
      <c r="B1" t="s">
        <v>942</v>
      </c>
      <c r="C1" t="s">
        <v>1128</v>
      </c>
      <c r="D1" t="s">
        <v>160</v>
      </c>
      <c r="E1" t="s">
        <v>0</v>
      </c>
      <c r="F1" t="s">
        <v>7</v>
      </c>
      <c r="G1" t="s">
        <v>2</v>
      </c>
      <c r="H1" t="s">
        <v>1</v>
      </c>
      <c r="I1" t="s">
        <v>3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s="1" t="s">
        <v>1124</v>
      </c>
      <c r="S1" s="1" t="s">
        <v>1126</v>
      </c>
      <c r="T1" t="s">
        <v>1129</v>
      </c>
      <c r="U1" t="s">
        <v>1130</v>
      </c>
      <c r="V1" t="s">
        <v>1131</v>
      </c>
      <c r="W1" t="s">
        <v>1132</v>
      </c>
      <c r="X1" t="s">
        <v>1133</v>
      </c>
      <c r="Y1" s="1" t="s">
        <v>1143</v>
      </c>
      <c r="Z1" s="1" t="s">
        <v>1144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235</v>
      </c>
      <c r="AG1" t="s">
        <v>1139</v>
      </c>
    </row>
    <row r="2" spans="1:33" x14ac:dyDescent="0.25">
      <c r="A2">
        <f>VLOOKUP(SpecialSIC[[#This Row],[No用]],SetNoSIC[[No.用]:[vlookup用]],2,FALSE)</f>
        <v>1</v>
      </c>
      <c r="B2">
        <f>IF(ROW()=2,1,IF(A1&lt;&gt;SpecialSIC[[#This Row],[No]],1,IF(SpecialSIC[[#This Row],[枝番用]]=0,B1,B1+1)))</f>
        <v>1</v>
      </c>
      <c r="C2">
        <f>IF(ROW()=2,1,IF(SpecialSIC[[#This Row],[枝番用]]=1,1,C1+1))</f>
        <v>1</v>
      </c>
      <c r="D2" t="s">
        <v>205</v>
      </c>
      <c r="E2" t="s">
        <v>229</v>
      </c>
      <c r="F2" t="s">
        <v>28</v>
      </c>
      <c r="G2" t="s">
        <v>26</v>
      </c>
      <c r="H2" t="s">
        <v>153</v>
      </c>
      <c r="I2" s="1" t="s">
        <v>1121</v>
      </c>
      <c r="J2">
        <v>0</v>
      </c>
      <c r="K2" t="s">
        <v>380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AF2" t="str">
        <f>SpecialSIC[[#This Row],[服装]]&amp;SpecialSIC[[#This Row],[名前]]&amp;SpecialSIC[[#This Row],[レアリティ]]</f>
        <v>ユニフォーム日向翔陽SIC</v>
      </c>
      <c r="AG2">
        <f>IF((A1&amp;L1&amp;M1)&lt;&gt;(SpecialSIC[[#This Row],[No]]&amp;L2&amp;M2),1,IF(SpecialSIC[[#This Row],[追加属性]]="",1,0))</f>
        <v>1</v>
      </c>
    </row>
    <row r="3" spans="1:33" x14ac:dyDescent="0.25">
      <c r="A3">
        <f>VLOOKUP(SpecialSIC[[#This Row],[No用]],SetNoSIC[[No.用]:[vlookup用]],2,FALSE)</f>
        <v>2</v>
      </c>
      <c r="B3">
        <f>IF(ROW()=2,1,IF(A2&lt;&gt;SpecialSIC[[#This Row],[No]],1,IF(SpecialSIC[[#This Row],[枝番用]]=0,B2,B2+1)))</f>
        <v>1</v>
      </c>
      <c r="C3">
        <f>IF(ROW()=2,1,IF(SpecialSIC[[#This Row],[枝番用]]=1,1,C2+1))</f>
        <v>1</v>
      </c>
      <c r="D3" t="s">
        <v>702</v>
      </c>
      <c r="E3" t="s">
        <v>206</v>
      </c>
      <c r="F3" t="s">
        <v>23</v>
      </c>
      <c r="G3" t="s">
        <v>31</v>
      </c>
      <c r="H3" t="s">
        <v>153</v>
      </c>
      <c r="I3" t="s">
        <v>1120</v>
      </c>
      <c r="J3">
        <v>0</v>
      </c>
      <c r="K3" s="1" t="s">
        <v>248</v>
      </c>
      <c r="L3" s="1" t="s">
        <v>191</v>
      </c>
      <c r="M3" s="1" t="s">
        <v>162</v>
      </c>
      <c r="N3">
        <v>29</v>
      </c>
      <c r="O3">
        <v>0</v>
      </c>
      <c r="P3">
        <v>0</v>
      </c>
      <c r="Q3">
        <v>0</v>
      </c>
      <c r="R3">
        <v>0</v>
      </c>
      <c r="S3">
        <v>0</v>
      </c>
      <c r="AF3" t="str">
        <f>SpecialSIC[[#This Row],[服装]]&amp;SpecialSIC[[#This Row],[名前]]&amp;SpecialSIC[[#This Row],[レアリティ]]</f>
        <v>王冠影山飛雄SIC</v>
      </c>
      <c r="AG3">
        <f>IF((A2&amp;L2&amp;M2)&lt;&gt;(SpecialSIC[[#This Row],[No]]&amp;L3&amp;M3),1,IF(SpecialSIC[[#This Row],[追加属性]]="",1,0))</f>
        <v>1</v>
      </c>
    </row>
    <row r="4" spans="1:33" x14ac:dyDescent="0.25">
      <c r="A4">
        <f>VLOOKUP(SpecialSIC[[#This Row],[No用]],SetNoSIC[[No.用]:[vlookup用]],2,FALSE)</f>
        <v>2</v>
      </c>
      <c r="B4">
        <f>IF(ROW()=2,1,IF(A3&lt;&gt;SpecialSIC[[#This Row],[No]],1,IF(SpecialSIC[[#This Row],[枝番用]]=0,B3,B3+1)))</f>
        <v>2</v>
      </c>
      <c r="C4">
        <f>IF(ROW()=2,1,IF(SpecialSIC[[#This Row],[枝番用]]=1,1,C3+1))</f>
        <v>1</v>
      </c>
      <c r="D4" t="s">
        <v>702</v>
      </c>
      <c r="E4" t="s">
        <v>206</v>
      </c>
      <c r="F4" t="s">
        <v>23</v>
      </c>
      <c r="G4" t="s">
        <v>31</v>
      </c>
      <c r="H4" t="s">
        <v>153</v>
      </c>
      <c r="I4" t="s">
        <v>1120</v>
      </c>
      <c r="J4">
        <v>1</v>
      </c>
      <c r="K4" s="1" t="s">
        <v>248</v>
      </c>
      <c r="L4" s="1" t="s">
        <v>180</v>
      </c>
      <c r="M4" s="1" t="s">
        <v>224</v>
      </c>
      <c r="N4">
        <v>51</v>
      </c>
      <c r="O4">
        <v>0</v>
      </c>
      <c r="P4">
        <v>56</v>
      </c>
      <c r="Q4">
        <v>0</v>
      </c>
      <c r="R4">
        <v>61</v>
      </c>
      <c r="S4">
        <v>0</v>
      </c>
      <c r="U4">
        <v>3.35</v>
      </c>
      <c r="V4">
        <v>20.010000000000002</v>
      </c>
      <c r="W4">
        <v>5</v>
      </c>
      <c r="X4">
        <v>30.48</v>
      </c>
      <c r="Y4">
        <v>6.65</v>
      </c>
      <c r="Z4">
        <v>40.950000000000003</v>
      </c>
      <c r="AA4" s="1" t="s">
        <v>907</v>
      </c>
      <c r="AB4">
        <v>2</v>
      </c>
      <c r="AC4" s="1" t="s">
        <v>678</v>
      </c>
      <c r="AD4" s="1" t="s">
        <v>906</v>
      </c>
      <c r="AE4" s="1" t="s">
        <v>1154</v>
      </c>
      <c r="AF4" t="str">
        <f>SpecialSIC[[#This Row],[服装]]&amp;SpecialSIC[[#This Row],[名前]]&amp;SpecialSIC[[#This Row],[レアリティ]]</f>
        <v>王冠影山飛雄SIC</v>
      </c>
      <c r="AG4">
        <f>IF((A3&amp;L3&amp;M3)&lt;&gt;(SpecialSIC[[#This Row],[No]]&amp;L4&amp;M4),1,IF(SpecialSIC[[#This Row],[追加属性]]="",1,0))</f>
        <v>1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BD07-FA49-4002-8DAA-2CC78AD76E83}">
  <dimension ref="B1:S2"/>
  <sheetViews>
    <sheetView workbookViewId="0">
      <selection activeCell="E6" sqref="E6"/>
    </sheetView>
  </sheetViews>
  <sheetFormatPr defaultRowHeight="14.25" x14ac:dyDescent="0.25"/>
  <cols>
    <col min="1" max="1" width="8.85546875" customWidth="1"/>
    <col min="2" max="2" width="26.28515625" customWidth="1"/>
    <col min="3" max="3" width="23.5703125" customWidth="1"/>
    <col min="4" max="4" width="8.85546875" customWidth="1"/>
    <col min="10" max="10" width="6.5703125" bestFit="1" customWidth="1"/>
    <col min="11" max="11" width="7.42578125" bestFit="1" customWidth="1"/>
    <col min="12" max="12" width="8.5703125" bestFit="1" customWidth="1"/>
    <col min="13" max="13" width="10" bestFit="1" customWidth="1"/>
    <col min="14" max="14" width="8" bestFit="1" customWidth="1"/>
    <col min="15" max="15" width="6" bestFit="1" customWidth="1"/>
    <col min="16" max="16" width="14.5703125" bestFit="1" customWidth="1"/>
    <col min="17" max="17" width="19" bestFit="1" customWidth="1"/>
    <col min="18" max="19" width="8" bestFit="1" customWidth="1"/>
    <col min="20" max="20" width="16.28515625" bestFit="1" customWidth="1"/>
    <col min="21" max="21" width="14" bestFit="1" customWidth="1"/>
    <col min="22" max="22" width="18.42578125" bestFit="1" customWidth="1"/>
    <col min="23" max="25" width="7.7109375" bestFit="1" customWidth="1"/>
  </cols>
  <sheetData>
    <row r="1" spans="2:19" x14ac:dyDescent="0.25">
      <c r="B1" s="1" t="s">
        <v>938</v>
      </c>
      <c r="C1" s="1" t="s">
        <v>939</v>
      </c>
      <c r="J1" t="s">
        <v>236</v>
      </c>
      <c r="K1" t="s">
        <v>942</v>
      </c>
      <c r="L1" t="s">
        <v>235</v>
      </c>
      <c r="M1" t="s">
        <v>238</v>
      </c>
      <c r="N1" t="s">
        <v>239</v>
      </c>
      <c r="O1" t="s">
        <v>240</v>
      </c>
      <c r="P1" t="s">
        <v>940</v>
      </c>
      <c r="Q1" t="s">
        <v>941</v>
      </c>
      <c r="R1" t="s">
        <v>0</v>
      </c>
      <c r="S1" t="s">
        <v>160</v>
      </c>
    </row>
    <row r="2" spans="2:19" x14ac:dyDescent="0.25">
      <c r="B2" t="s">
        <v>149</v>
      </c>
      <c r="C2" s="1" t="s">
        <v>229</v>
      </c>
    </row>
  </sheetData>
  <phoneticPr fontId="1"/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9D2E1E5B-4678-4A63-B228-33CC3550F145}">
          <x14:formula1>
            <xm:f>Stat99!$B$2:$B$1097</xm:f>
          </x14:formula1>
          <xm:sqref>B2</xm:sqref>
        </x14:dataValidation>
        <x14:dataValidation type="list" allowBlank="1" showInputMessage="1" xr:uid="{178BB4EC-D9EC-465A-B752-643625F2CBE1}">
          <x14:formula1>
            <xm:f>Q_Skill_Canival_Terms!B2:B121</xm:f>
          </x14:formula1>
          <xm:sqref>C2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13D2-682A-4256-A754-E045FCEB5D9D}">
  <dimension ref="A1:B24"/>
  <sheetViews>
    <sheetView workbookViewId="0">
      <selection activeCell="A6" sqref="A6"/>
    </sheetView>
  </sheetViews>
  <sheetFormatPr defaultRowHeight="14.25" x14ac:dyDescent="0.25"/>
  <cols>
    <col min="1" max="1" width="8" bestFit="1" customWidth="1"/>
    <col min="2" max="2" width="11.140625" bestFit="1" customWidth="1"/>
  </cols>
  <sheetData>
    <row r="1" spans="1:2" x14ac:dyDescent="0.25">
      <c r="A1" t="s">
        <v>160</v>
      </c>
      <c r="B1" t="s">
        <v>0</v>
      </c>
    </row>
    <row r="2" spans="1:2" x14ac:dyDescent="0.25">
      <c r="A2" t="s">
        <v>207</v>
      </c>
      <c r="B2" t="s">
        <v>229</v>
      </c>
    </row>
    <row r="3" spans="1:2" x14ac:dyDescent="0.25">
      <c r="A3" t="s">
        <v>207</v>
      </c>
      <c r="B3" t="s">
        <v>206</v>
      </c>
    </row>
    <row r="4" spans="1:2" x14ac:dyDescent="0.25">
      <c r="A4" t="s">
        <v>207</v>
      </c>
      <c r="B4" t="s">
        <v>212</v>
      </c>
    </row>
    <row r="5" spans="1:2" x14ac:dyDescent="0.25">
      <c r="A5" t="s">
        <v>207</v>
      </c>
      <c r="B5" t="s">
        <v>213</v>
      </c>
    </row>
    <row r="6" spans="1:2" x14ac:dyDescent="0.25">
      <c r="A6" t="s">
        <v>207</v>
      </c>
      <c r="B6" t="s">
        <v>39</v>
      </c>
    </row>
    <row r="7" spans="1:2" x14ac:dyDescent="0.25">
      <c r="A7" t="s">
        <v>207</v>
      </c>
      <c r="B7" t="s">
        <v>40</v>
      </c>
    </row>
    <row r="8" spans="1:2" x14ac:dyDescent="0.25">
      <c r="A8" t="s">
        <v>207</v>
      </c>
      <c r="B8" t="s">
        <v>48</v>
      </c>
    </row>
    <row r="9" spans="1:2" x14ac:dyDescent="0.25">
      <c r="A9" t="s">
        <v>207</v>
      </c>
      <c r="B9" t="s">
        <v>50</v>
      </c>
    </row>
    <row r="10" spans="1:2" x14ac:dyDescent="0.25">
      <c r="A10" t="s">
        <v>207</v>
      </c>
      <c r="B10" t="s">
        <v>361</v>
      </c>
    </row>
    <row r="11" spans="1:2" x14ac:dyDescent="0.25">
      <c r="A11" t="s">
        <v>207</v>
      </c>
      <c r="B11" t="s">
        <v>30</v>
      </c>
    </row>
    <row r="12" spans="1:2" x14ac:dyDescent="0.25">
      <c r="A12" t="s">
        <v>207</v>
      </c>
      <c r="B12" t="s">
        <v>32</v>
      </c>
    </row>
    <row r="13" spans="1:2" x14ac:dyDescent="0.25">
      <c r="A13" t="s">
        <v>207</v>
      </c>
      <c r="B13" t="s">
        <v>448</v>
      </c>
    </row>
    <row r="14" spans="1:2" x14ac:dyDescent="0.25">
      <c r="A14" t="s">
        <v>207</v>
      </c>
      <c r="B14" t="s">
        <v>452</v>
      </c>
    </row>
    <row r="15" spans="1:2" x14ac:dyDescent="0.25">
      <c r="A15" t="s">
        <v>207</v>
      </c>
      <c r="B15" t="s">
        <v>476</v>
      </c>
    </row>
    <row r="16" spans="1:2" x14ac:dyDescent="0.25">
      <c r="A16" t="s">
        <v>207</v>
      </c>
      <c r="B16" t="s">
        <v>478</v>
      </c>
    </row>
    <row r="17" spans="1:2" x14ac:dyDescent="0.25">
      <c r="A17" t="s">
        <v>207</v>
      </c>
      <c r="B17" t="s">
        <v>480</v>
      </c>
    </row>
    <row r="18" spans="1:2" x14ac:dyDescent="0.25">
      <c r="A18" t="s">
        <v>207</v>
      </c>
      <c r="B18" t="s">
        <v>366</v>
      </c>
    </row>
    <row r="19" spans="1:2" x14ac:dyDescent="0.25">
      <c r="A19" t="s">
        <v>207</v>
      </c>
      <c r="B19" t="s">
        <v>490</v>
      </c>
    </row>
    <row r="20" spans="1:2" x14ac:dyDescent="0.25">
      <c r="A20" t="s">
        <v>207</v>
      </c>
      <c r="B20" t="s">
        <v>492</v>
      </c>
    </row>
    <row r="21" spans="1:2" x14ac:dyDescent="0.25">
      <c r="A21" t="s">
        <v>207</v>
      </c>
      <c r="B21" t="s">
        <v>494</v>
      </c>
    </row>
    <row r="22" spans="1:2" x14ac:dyDescent="0.25">
      <c r="A22" t="s">
        <v>207</v>
      </c>
      <c r="B22" t="s">
        <v>496</v>
      </c>
    </row>
    <row r="23" spans="1:2" x14ac:dyDescent="0.25">
      <c r="A23" t="s">
        <v>207</v>
      </c>
      <c r="B23" t="s">
        <v>498</v>
      </c>
    </row>
    <row r="24" spans="1:2" x14ac:dyDescent="0.25">
      <c r="A24" t="s">
        <v>207</v>
      </c>
      <c r="B24" t="s">
        <v>510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348D-6BFD-4A04-8A3D-B5C3337C0499}">
  <sheetPr codeName="Sheet24"/>
  <dimension ref="A1:AB600"/>
  <sheetViews>
    <sheetView workbookViewId="0">
      <selection activeCell="AB2" sqref="AB2"/>
    </sheetView>
  </sheetViews>
  <sheetFormatPr defaultRowHeight="14.25" x14ac:dyDescent="0.25"/>
  <cols>
    <col min="1" max="1" width="6.7109375" bestFit="1" customWidth="1"/>
    <col min="2" max="2" width="27.28515625" bestFit="1" customWidth="1"/>
    <col min="3" max="3" width="13.28515625" bestFit="1" customWidth="1"/>
    <col min="5" max="5" width="7" bestFit="1" customWidth="1"/>
    <col min="6" max="6" width="24.85546875" bestFit="1" customWidth="1"/>
    <col min="7" max="7" width="13.28515625" bestFit="1" customWidth="1"/>
    <col min="9" max="9" width="11.28515625" customWidth="1"/>
  </cols>
  <sheetData>
    <row r="1" spans="1:28" x14ac:dyDescent="0.25">
      <c r="A1" s="1" t="s">
        <v>161</v>
      </c>
      <c r="B1" s="1" t="s">
        <v>255</v>
      </c>
      <c r="C1" s="1" t="s">
        <v>256</v>
      </c>
      <c r="E1" s="1" t="s">
        <v>161</v>
      </c>
      <c r="F1" s="1" t="s">
        <v>255</v>
      </c>
      <c r="G1" s="1" t="s">
        <v>1127</v>
      </c>
      <c r="I1" s="1"/>
      <c r="AB1" t="s">
        <v>947</v>
      </c>
    </row>
    <row r="2" spans="1:28" x14ac:dyDescent="0.25">
      <c r="A2">
        <f>IFERROR(Stat[[#This Row],[No.]],"")</f>
        <v>1</v>
      </c>
      <c r="B2" t="str">
        <f>IFERROR(Stat[[#This Row],[No用]],"")</f>
        <v>ユニフォーム日向翔陽ICONIC</v>
      </c>
      <c r="C2">
        <f>SetNo[[#This Row],[No.]]</f>
        <v>1</v>
      </c>
      <c r="E2">
        <f>IFERROR(Stat[[#This Row],[No.]],"")</f>
        <v>1</v>
      </c>
      <c r="F2" t="str">
        <f>IFERROR(StatSIC[[#This Row],[No用]],"")</f>
        <v>ユニフォーム日向翔陽SIC</v>
      </c>
      <c r="G2">
        <f>SetNo[[#This Row],[No.]]</f>
        <v>1</v>
      </c>
      <c r="AB2" t="str">
        <f ca="1">LEFT(AB3,FIND("[",AB3)-1)</f>
        <v>D:\clone\github\haikyuu_haidream_public\PlayersParams\</v>
      </c>
    </row>
    <row r="3" spans="1:28" x14ac:dyDescent="0.25">
      <c r="A3">
        <f>IFERROR(Stat[[#This Row],[No.]],"")</f>
        <v>2</v>
      </c>
      <c r="B3" t="str">
        <f>IFERROR(Stat[[#This Row],[No用]],"")</f>
        <v>制服日向翔陽ICONIC</v>
      </c>
      <c r="C3">
        <f>SetNo[[#This Row],[No.]]</f>
        <v>2</v>
      </c>
      <c r="E3">
        <f>IFERROR(Stat[[#This Row],[No.]],"")</f>
        <v>2</v>
      </c>
      <c r="F3" t="str">
        <f>IFERROR(StatSIC[[#This Row],[No用]],"")</f>
        <v>王冠影山飛雄SIC</v>
      </c>
      <c r="G3">
        <f>SetNo[[#This Row],[No.]]</f>
        <v>2</v>
      </c>
      <c r="AB3" t="str" cm="1">
        <f t="array" aca="1" ref="AB3" ca="1">CELL("filename",$A$2)</f>
        <v>D:\clone\github\haikyuu_haidream_public\PlayersParams\[ハイドリキャラ能力一覧.xlsx]Settings</v>
      </c>
    </row>
    <row r="4" spans="1:28" x14ac:dyDescent="0.25">
      <c r="A4">
        <f>IFERROR(Stat[[#This Row],[No.]],"")</f>
        <v>3</v>
      </c>
      <c r="B4" t="str">
        <f>IFERROR(Stat[[#This Row],[No用]],"")</f>
        <v>夏祭り日向翔陽ICONIC</v>
      </c>
      <c r="C4">
        <f>SetNo[[#This Row],[No.]]</f>
        <v>3</v>
      </c>
      <c r="E4">
        <f>IFERROR(Stat[[#This Row],[No.]],"")</f>
        <v>3</v>
      </c>
      <c r="F4" t="str">
        <f>IFERROR(StatSIC[[#This Row],[No用]],"")</f>
        <v/>
      </c>
      <c r="G4">
        <f>SetNo[[#This Row],[No.]]</f>
        <v>3</v>
      </c>
    </row>
    <row r="5" spans="1:28" x14ac:dyDescent="0.25">
      <c r="A5">
        <f>IFERROR(Stat[[#This Row],[No.]],"")</f>
        <v>4</v>
      </c>
      <c r="B5" t="str">
        <f>IFERROR(Stat[[#This Row],[No用]],"")</f>
        <v>1周年日向翔陽ICONIC</v>
      </c>
      <c r="C5">
        <f>SetNo[[#This Row],[No.]]</f>
        <v>4</v>
      </c>
      <c r="E5">
        <f>IFERROR(Stat[[#This Row],[No.]],"")</f>
        <v>4</v>
      </c>
      <c r="F5" t="str">
        <f>IFERROR(StatSIC[[#This Row],[No用]],"")</f>
        <v/>
      </c>
      <c r="G5">
        <f>SetNo[[#This Row],[No.]]</f>
        <v>4</v>
      </c>
    </row>
    <row r="6" spans="1:28" x14ac:dyDescent="0.25">
      <c r="A6">
        <f>IFERROR(Stat[[#This Row],[No.]],"")</f>
        <v>5</v>
      </c>
      <c r="B6" t="str">
        <f>IFERROR(Stat[[#This Row],[No用]],"")</f>
        <v>王冠日向翔陽ICONIC</v>
      </c>
      <c r="C6">
        <f>SetNo[[#This Row],[No.]]</f>
        <v>5</v>
      </c>
      <c r="E6">
        <f>IFERROR(Stat[[#This Row],[No.]],"")</f>
        <v>5</v>
      </c>
      <c r="F6" t="str">
        <f>IFERROR(StatSIC[[#This Row],[No用]],"")</f>
        <v/>
      </c>
      <c r="G6">
        <f>SetNo[[#This Row],[No.]]</f>
        <v>5</v>
      </c>
    </row>
    <row r="7" spans="1:28" x14ac:dyDescent="0.25">
      <c r="A7">
        <f>IFERROR(Stat[[#This Row],[No.]],"")</f>
        <v>6</v>
      </c>
      <c r="B7" t="str">
        <f>IFERROR(Stat[[#This Row],[No用]],"")</f>
        <v>ジャージ日向翔陽ICONIC</v>
      </c>
      <c r="C7">
        <f>SetNo[[#This Row],[No.]]</f>
        <v>6</v>
      </c>
      <c r="E7">
        <f>IFERROR(Stat[[#This Row],[No.]],"")</f>
        <v>6</v>
      </c>
      <c r="F7" t="str">
        <f>IFERROR(StatSIC[[#This Row],[No用]],"")</f>
        <v/>
      </c>
      <c r="G7">
        <f>SetNo[[#This Row],[No.]]</f>
        <v>6</v>
      </c>
    </row>
    <row r="8" spans="1:28" x14ac:dyDescent="0.25">
      <c r="A8">
        <f>IFERROR(Stat[[#This Row],[No.]],"")</f>
        <v>7</v>
      </c>
      <c r="B8" t="str">
        <f>IFERROR(Stat[[#This Row],[No用]],"")</f>
        <v>遊園地日向翔陽ICONIC</v>
      </c>
      <c r="C8">
        <f>SetNo[[#This Row],[No.]]</f>
        <v>7</v>
      </c>
      <c r="E8">
        <f>IFERROR(Stat[[#This Row],[No.]],"")</f>
        <v>7</v>
      </c>
      <c r="F8" t="str">
        <f>IFERROR(StatSIC[[#This Row],[No用]],"")</f>
        <v/>
      </c>
      <c r="G8">
        <f>SetNo[[#This Row],[No.]]</f>
        <v>7</v>
      </c>
    </row>
    <row r="9" spans="1:28" x14ac:dyDescent="0.25">
      <c r="A9">
        <f>IFERROR(Stat[[#This Row],[No.]],"")</f>
        <v>8</v>
      </c>
      <c r="B9" t="str">
        <f>IFERROR(Stat[[#This Row],[No用]],"")</f>
        <v>ハロウィン日向翔陽ICONIC</v>
      </c>
      <c r="C9">
        <f>SetNo[[#This Row],[No.]]</f>
        <v>8</v>
      </c>
      <c r="E9">
        <f>IFERROR(Stat[[#This Row],[No.]],"")</f>
        <v>8</v>
      </c>
      <c r="F9" t="str">
        <f>IFERROR(StatSIC[[#This Row],[No用]],"")</f>
        <v/>
      </c>
      <c r="G9">
        <f>SetNo[[#This Row],[No.]]</f>
        <v>8</v>
      </c>
    </row>
    <row r="10" spans="1:28" x14ac:dyDescent="0.25">
      <c r="A10">
        <f>IFERROR(Stat[[#This Row],[No.]],"")</f>
        <v>9</v>
      </c>
      <c r="B10" t="str">
        <f>IFERROR(Stat[[#This Row],[No用]],"")</f>
        <v>和装体験日向翔陽ICONIC</v>
      </c>
      <c r="C10">
        <f>SetNo[[#This Row],[No.]]</f>
        <v>9</v>
      </c>
      <c r="E10">
        <f>IFERROR(Stat[[#This Row],[No.]],"")</f>
        <v>9</v>
      </c>
      <c r="F10" t="str">
        <f>IFERROR(StatSIC[[#This Row],[No用]],"")</f>
        <v/>
      </c>
      <c r="G10">
        <f>SetNo[[#This Row],[No.]]</f>
        <v>9</v>
      </c>
    </row>
    <row r="11" spans="1:28" x14ac:dyDescent="0.25">
      <c r="A11">
        <f>IFERROR(Stat[[#This Row],[No.]],"")</f>
        <v>10</v>
      </c>
      <c r="B11" t="str">
        <f>IFERROR(Stat[[#This Row],[No用]],"")</f>
        <v>格ゲー日向翔陽ICONIC</v>
      </c>
      <c r="C11">
        <f>SetNo[[#This Row],[No.]]</f>
        <v>10</v>
      </c>
      <c r="E11">
        <f>IFERROR(Stat[[#This Row],[No.]],"")</f>
        <v>10</v>
      </c>
      <c r="F11" t="str">
        <f>IFERROR(StatSIC[[#This Row],[No用]],"")</f>
        <v/>
      </c>
      <c r="G11">
        <f>SetNo[[#This Row],[No.]]</f>
        <v>10</v>
      </c>
    </row>
    <row r="12" spans="1:28" x14ac:dyDescent="0.25">
      <c r="A12">
        <f>IFERROR(Stat[[#This Row],[No.]],"")</f>
        <v>11</v>
      </c>
      <c r="B12" t="str">
        <f>IFERROR(Stat[[#This Row],[No用]],"")</f>
        <v>ユニフォーム影山飛雄ICONIC</v>
      </c>
      <c r="C12">
        <f>SetNo[[#This Row],[No.]]</f>
        <v>11</v>
      </c>
      <c r="E12">
        <f>IFERROR(Stat[[#This Row],[No.]],"")</f>
        <v>11</v>
      </c>
      <c r="F12" t="str">
        <f>IFERROR(StatSIC[[#This Row],[No用]],"")</f>
        <v/>
      </c>
      <c r="G12">
        <f>SetNo[[#This Row],[No.]]</f>
        <v>11</v>
      </c>
    </row>
    <row r="13" spans="1:28" x14ac:dyDescent="0.25">
      <c r="A13">
        <f>IFERROR(Stat[[#This Row],[No.]],"")</f>
        <v>12</v>
      </c>
      <c r="B13" t="str">
        <f>IFERROR(Stat[[#This Row],[No用]],"")</f>
        <v>制服影山飛雄ICONIC</v>
      </c>
      <c r="C13">
        <f>SetNo[[#This Row],[No.]]</f>
        <v>12</v>
      </c>
      <c r="E13">
        <f>IFERROR(Stat[[#This Row],[No.]],"")</f>
        <v>12</v>
      </c>
      <c r="F13" t="str">
        <f>IFERROR(StatSIC[[#This Row],[No用]],"")</f>
        <v/>
      </c>
      <c r="G13">
        <f>SetNo[[#This Row],[No.]]</f>
        <v>12</v>
      </c>
    </row>
    <row r="14" spans="1:28" x14ac:dyDescent="0.25">
      <c r="A14">
        <f>IFERROR(Stat[[#This Row],[No.]],"")</f>
        <v>13</v>
      </c>
      <c r="B14" t="str">
        <f>IFERROR(Stat[[#This Row],[No用]],"")</f>
        <v>夏祭り影山飛雄ICONIC</v>
      </c>
      <c r="C14">
        <f>SetNo[[#This Row],[No.]]</f>
        <v>13</v>
      </c>
      <c r="E14">
        <f>IFERROR(Stat[[#This Row],[No.]],"")</f>
        <v>13</v>
      </c>
      <c r="F14" t="str">
        <f>IFERROR(StatSIC[[#This Row],[No用]],"")</f>
        <v/>
      </c>
      <c r="G14">
        <f>SetNo[[#This Row],[No.]]</f>
        <v>13</v>
      </c>
    </row>
    <row r="15" spans="1:28" x14ac:dyDescent="0.25">
      <c r="A15">
        <f>IFERROR(Stat[[#This Row],[No.]],"")</f>
        <v>14</v>
      </c>
      <c r="B15" t="str">
        <f>IFERROR(Stat[[#This Row],[No用]],"")</f>
        <v>Xmas影山飛雄ICONIC</v>
      </c>
      <c r="C15">
        <f>SetNo[[#This Row],[No.]]</f>
        <v>14</v>
      </c>
      <c r="E15">
        <f>IFERROR(Stat[[#This Row],[No.]],"")</f>
        <v>14</v>
      </c>
      <c r="F15" t="str">
        <f>IFERROR(StatSIC[[#This Row],[No用]],"")</f>
        <v/>
      </c>
      <c r="G15">
        <f>SetNo[[#This Row],[No.]]</f>
        <v>14</v>
      </c>
    </row>
    <row r="16" spans="1:28" x14ac:dyDescent="0.25">
      <c r="A16">
        <f>IFERROR(Stat[[#This Row],[No.]],"")</f>
        <v>15</v>
      </c>
      <c r="B16" t="str">
        <f>IFERROR(Stat[[#This Row],[No用]],"")</f>
        <v>1周年影山飛雄ICONIC</v>
      </c>
      <c r="C16">
        <f>SetNo[[#This Row],[No.]]</f>
        <v>15</v>
      </c>
      <c r="E16">
        <f>IFERROR(Stat[[#This Row],[No.]],"")</f>
        <v>15</v>
      </c>
      <c r="F16" t="str">
        <f>IFERROR(StatSIC[[#This Row],[No用]],"")</f>
        <v/>
      </c>
      <c r="G16">
        <f>SetNo[[#This Row],[No.]]</f>
        <v>15</v>
      </c>
    </row>
    <row r="17" spans="1:7" x14ac:dyDescent="0.25">
      <c r="A17">
        <f>IFERROR(Stat[[#This Row],[No.]],"")</f>
        <v>16</v>
      </c>
      <c r="B17" t="str">
        <f>IFERROR(Stat[[#This Row],[No用]],"")</f>
        <v>王冠影山飛雄ICONIC</v>
      </c>
      <c r="C17">
        <f>SetNo[[#This Row],[No.]]</f>
        <v>16</v>
      </c>
      <c r="E17">
        <f>IFERROR(Stat[[#This Row],[No.]],"")</f>
        <v>16</v>
      </c>
      <c r="F17" t="str">
        <f>IFERROR(StatSIC[[#This Row],[No用]],"")</f>
        <v/>
      </c>
      <c r="G17">
        <f>SetNo[[#This Row],[No.]]</f>
        <v>16</v>
      </c>
    </row>
    <row r="18" spans="1:7" x14ac:dyDescent="0.25">
      <c r="A18">
        <f>IFERROR(Stat[[#This Row],[No.]],"")</f>
        <v>17</v>
      </c>
      <c r="B18" t="str">
        <f>IFERROR(Stat[[#This Row],[No用]],"")</f>
        <v>ジャージ影山飛雄ICONIC</v>
      </c>
      <c r="C18">
        <f>SetNo[[#This Row],[No.]]</f>
        <v>17</v>
      </c>
      <c r="E18">
        <f>IFERROR(Stat[[#This Row],[No.]],"")</f>
        <v>17</v>
      </c>
      <c r="F18" t="str">
        <f>IFERROR(StatSIC[[#This Row],[No用]],"")</f>
        <v/>
      </c>
      <c r="G18">
        <f>SetNo[[#This Row],[No.]]</f>
        <v>17</v>
      </c>
    </row>
    <row r="19" spans="1:7" x14ac:dyDescent="0.25">
      <c r="A19">
        <f>IFERROR(Stat[[#This Row],[No.]],"")</f>
        <v>18</v>
      </c>
      <c r="B19" t="str">
        <f>IFERROR(Stat[[#This Row],[No用]],"")</f>
        <v>2周年影山飛雄ICONIC</v>
      </c>
      <c r="C19">
        <f>SetNo[[#This Row],[No.]]</f>
        <v>18</v>
      </c>
      <c r="E19">
        <f>IFERROR(Stat[[#This Row],[No.]],"")</f>
        <v>18</v>
      </c>
      <c r="F19" t="str">
        <f>IFERROR(StatSIC[[#This Row],[No用]],"")</f>
        <v/>
      </c>
      <c r="G19">
        <f>SetNo[[#This Row],[No.]]</f>
        <v>18</v>
      </c>
    </row>
    <row r="20" spans="1:7" x14ac:dyDescent="0.25">
      <c r="A20">
        <f>IFERROR(Stat[[#This Row],[No.]],"")</f>
        <v>19</v>
      </c>
      <c r="B20" t="str">
        <f>IFERROR(Stat[[#This Row],[No用]],"")</f>
        <v>中学生影山飛雄ICONIC</v>
      </c>
      <c r="C20">
        <f>SetNo[[#This Row],[No.]]</f>
        <v>19</v>
      </c>
      <c r="E20">
        <f>IFERROR(Stat[[#This Row],[No.]],"")</f>
        <v>19</v>
      </c>
      <c r="F20" t="str">
        <f>IFERROR(StatSIC[[#This Row],[No用]],"")</f>
        <v/>
      </c>
      <c r="G20">
        <f>SetNo[[#This Row],[No.]]</f>
        <v>19</v>
      </c>
    </row>
    <row r="21" spans="1:7" x14ac:dyDescent="0.25">
      <c r="A21">
        <f>IFERROR(Stat[[#This Row],[No.]],"")</f>
        <v>20</v>
      </c>
      <c r="B21" t="str">
        <f>IFERROR(Stat[[#This Row],[No用]],"")</f>
        <v>文化祭3影山飛雄ICONIC</v>
      </c>
      <c r="C21">
        <f>SetNo[[#This Row],[No.]]</f>
        <v>20</v>
      </c>
      <c r="E21">
        <f>IFERROR(Stat[[#This Row],[No.]],"")</f>
        <v>20</v>
      </c>
      <c r="F21" t="str">
        <f>IFERROR(StatSIC[[#This Row],[No用]],"")</f>
        <v/>
      </c>
      <c r="G21">
        <f>SetNo[[#This Row],[No.]]</f>
        <v>20</v>
      </c>
    </row>
    <row r="22" spans="1:7" x14ac:dyDescent="0.25">
      <c r="A22">
        <f>IFERROR(Stat[[#This Row],[No.]],"")</f>
        <v>21</v>
      </c>
      <c r="B22" t="str">
        <f>IFERROR(Stat[[#This Row],[No用]],"")</f>
        <v>格ゲー影山飛雄ICONIC</v>
      </c>
      <c r="C22">
        <f>SetNo[[#This Row],[No.]]</f>
        <v>21</v>
      </c>
      <c r="E22">
        <f>IFERROR(Stat[[#This Row],[No.]],"")</f>
        <v>21</v>
      </c>
      <c r="F22" t="str">
        <f>IFERROR(StatSIC[[#This Row],[No用]],"")</f>
        <v/>
      </c>
      <c r="G22">
        <f>SetNo[[#This Row],[No.]]</f>
        <v>21</v>
      </c>
    </row>
    <row r="23" spans="1:7" x14ac:dyDescent="0.25">
      <c r="A23">
        <f>IFERROR(Stat[[#This Row],[No.]],"")</f>
        <v>22</v>
      </c>
      <c r="B23" t="str">
        <f>IFERROR(Stat[[#This Row],[No用]],"")</f>
        <v>ユニフォーム月島蛍ICONIC</v>
      </c>
      <c r="C23">
        <f>SetNo[[#This Row],[No.]]</f>
        <v>22</v>
      </c>
      <c r="E23">
        <f>IFERROR(Stat[[#This Row],[No.]],"")</f>
        <v>22</v>
      </c>
      <c r="F23" t="str">
        <f>IFERROR(StatSIC[[#This Row],[No用]],"")</f>
        <v/>
      </c>
      <c r="G23">
        <f>SetNo[[#This Row],[No.]]</f>
        <v>22</v>
      </c>
    </row>
    <row r="24" spans="1:7" x14ac:dyDescent="0.25">
      <c r="A24">
        <f>IFERROR(Stat[[#This Row],[No.]],"")</f>
        <v>23</v>
      </c>
      <c r="B24" t="str">
        <f>IFERROR(Stat[[#This Row],[No用]],"")</f>
        <v>水着月島蛍ICONIC</v>
      </c>
      <c r="C24">
        <f>SetNo[[#This Row],[No.]]</f>
        <v>23</v>
      </c>
      <c r="E24">
        <f>IFERROR(Stat[[#This Row],[No.]],"")</f>
        <v>23</v>
      </c>
      <c r="F24" t="str">
        <f>IFERROR(StatSIC[[#This Row],[No用]],"")</f>
        <v/>
      </c>
      <c r="G24">
        <f>SetNo[[#This Row],[No.]]</f>
        <v>23</v>
      </c>
    </row>
    <row r="25" spans="1:7" x14ac:dyDescent="0.25">
      <c r="A25">
        <f>IFERROR(Stat[[#This Row],[No.]],"")</f>
        <v>24</v>
      </c>
      <c r="B25" t="str">
        <f>IFERROR(Stat[[#This Row],[No用]],"")</f>
        <v>職業体験月島蛍ICONIC</v>
      </c>
      <c r="C25">
        <f>SetNo[[#This Row],[No.]]</f>
        <v>24</v>
      </c>
      <c r="E25">
        <f>IFERROR(Stat[[#This Row],[No.]],"")</f>
        <v>24</v>
      </c>
      <c r="F25" t="str">
        <f>IFERROR(StatSIC[[#This Row],[No用]],"")</f>
        <v/>
      </c>
      <c r="G25">
        <f>SetNo[[#This Row],[No.]]</f>
        <v>24</v>
      </c>
    </row>
    <row r="26" spans="1:7" x14ac:dyDescent="0.25">
      <c r="A26">
        <f>IFERROR(Stat[[#This Row],[No.]],"")</f>
        <v>25</v>
      </c>
      <c r="B26" t="str">
        <f>IFERROR(Stat[[#This Row],[No用]],"")</f>
        <v>1周年月島蛍ICONIC</v>
      </c>
      <c r="C26">
        <f>SetNo[[#This Row],[No.]]</f>
        <v>25</v>
      </c>
      <c r="E26">
        <f>IFERROR(Stat[[#This Row],[No.]],"")</f>
        <v>25</v>
      </c>
      <c r="F26" t="str">
        <f>IFERROR(StatSIC[[#This Row],[No用]],"")</f>
        <v/>
      </c>
      <c r="G26">
        <f>SetNo[[#This Row],[No.]]</f>
        <v>25</v>
      </c>
    </row>
    <row r="27" spans="1:7" x14ac:dyDescent="0.25">
      <c r="A27">
        <f>IFERROR(Stat[[#This Row],[No.]],"")</f>
        <v>26</v>
      </c>
      <c r="B27" t="str">
        <f>IFERROR(Stat[[#This Row],[No用]],"")</f>
        <v>花火月島蛍ICONIC</v>
      </c>
      <c r="C27">
        <f>SetNo[[#This Row],[No.]]</f>
        <v>26</v>
      </c>
      <c r="E27">
        <f>IFERROR(Stat[[#This Row],[No.]],"")</f>
        <v>26</v>
      </c>
      <c r="F27" t="str">
        <f>IFERROR(StatSIC[[#This Row],[No用]],"")</f>
        <v/>
      </c>
      <c r="G27">
        <f>SetNo[[#This Row],[No.]]</f>
        <v>26</v>
      </c>
    </row>
    <row r="28" spans="1:7" x14ac:dyDescent="0.25">
      <c r="A28">
        <f>IFERROR(Stat[[#This Row],[No.]],"")</f>
        <v>27</v>
      </c>
      <c r="B28" t="str">
        <f>IFERROR(Stat[[#This Row],[No用]],"")</f>
        <v>ジャージ月島蛍ICONIC</v>
      </c>
      <c r="C28">
        <f>SetNo[[#This Row],[No.]]</f>
        <v>27</v>
      </c>
      <c r="E28">
        <f>IFERROR(Stat[[#This Row],[No.]],"")</f>
        <v>27</v>
      </c>
      <c r="F28" t="str">
        <f>IFERROR(StatSIC[[#This Row],[No用]],"")</f>
        <v/>
      </c>
      <c r="G28">
        <f>SetNo[[#This Row],[No.]]</f>
        <v>27</v>
      </c>
    </row>
    <row r="29" spans="1:7" x14ac:dyDescent="0.25">
      <c r="A29">
        <f>IFERROR(Stat[[#This Row],[No.]],"")</f>
        <v>28</v>
      </c>
      <c r="B29" t="str">
        <f>IFERROR(Stat[[#This Row],[No用]],"")</f>
        <v>2周年月島蛍ICONIC</v>
      </c>
      <c r="C29">
        <f>SetNo[[#This Row],[No.]]</f>
        <v>28</v>
      </c>
      <c r="E29">
        <f>IFERROR(Stat[[#This Row],[No.]],"")</f>
        <v>28</v>
      </c>
      <c r="F29" t="str">
        <f>IFERROR(StatSIC[[#This Row],[No用]],"")</f>
        <v/>
      </c>
      <c r="G29">
        <f>SetNo[[#This Row],[No.]]</f>
        <v>28</v>
      </c>
    </row>
    <row r="30" spans="1:7" x14ac:dyDescent="0.25">
      <c r="A30">
        <f>IFERROR(Stat[[#This Row],[No.]],"")</f>
        <v>29</v>
      </c>
      <c r="B30" t="str">
        <f>IFERROR(Stat[[#This Row],[No用]],"")</f>
        <v>アート2月島蛍ICONIC</v>
      </c>
      <c r="C30">
        <f>SetNo[[#This Row],[No.]]</f>
        <v>29</v>
      </c>
      <c r="E30">
        <f>IFERROR(Stat[[#This Row],[No.]],"")</f>
        <v>29</v>
      </c>
      <c r="F30" t="str">
        <f>IFERROR(StatSIC[[#This Row],[No用]],"")</f>
        <v/>
      </c>
      <c r="G30">
        <f>SetNo[[#This Row],[No.]]</f>
        <v>29</v>
      </c>
    </row>
    <row r="31" spans="1:7" x14ac:dyDescent="0.25">
      <c r="A31">
        <f>IFERROR(Stat[[#This Row],[No.]],"")</f>
        <v>30</v>
      </c>
      <c r="B31" t="str">
        <f>IFERROR(Stat[[#This Row],[No用]],"")</f>
        <v>焼き芋月島蛍ICONIC</v>
      </c>
      <c r="C31">
        <f>SetNo[[#This Row],[No.]]</f>
        <v>30</v>
      </c>
      <c r="E31">
        <f>IFERROR(Stat[[#This Row],[No.]],"")</f>
        <v>30</v>
      </c>
      <c r="F31" t="str">
        <f>IFERROR(StatSIC[[#This Row],[No用]],"")</f>
        <v/>
      </c>
      <c r="G31">
        <f>SetNo[[#This Row],[No.]]</f>
        <v>30</v>
      </c>
    </row>
    <row r="32" spans="1:7" x14ac:dyDescent="0.25">
      <c r="A32">
        <f>IFERROR(Stat[[#This Row],[No.]],"")</f>
        <v>31</v>
      </c>
      <c r="B32" t="str">
        <f>IFERROR(Stat[[#This Row],[No用]],"")</f>
        <v>寝正月月島蛍ICONIC</v>
      </c>
      <c r="C32">
        <f>SetNo[[#This Row],[No.]]</f>
        <v>31</v>
      </c>
      <c r="E32">
        <f>IFERROR(Stat[[#This Row],[No.]],"")</f>
        <v>31</v>
      </c>
      <c r="F32" t="str">
        <f>IFERROR(StatSIC[[#This Row],[No用]],"")</f>
        <v/>
      </c>
      <c r="G32">
        <f>SetNo[[#This Row],[No.]]</f>
        <v>31</v>
      </c>
    </row>
    <row r="33" spans="1:7" x14ac:dyDescent="0.25">
      <c r="A33">
        <f>IFERROR(Stat[[#This Row],[No.]],"")</f>
        <v>32</v>
      </c>
      <c r="B33" t="str">
        <f>IFERROR(Stat[[#This Row],[No用]],"")</f>
        <v>思い出月島蛍ICONIC</v>
      </c>
      <c r="C33">
        <f>SetNo[[#This Row],[No.]]</f>
        <v>32</v>
      </c>
      <c r="E33">
        <f>IFERROR(Stat[[#This Row],[No.]],"")</f>
        <v>32</v>
      </c>
      <c r="F33" t="str">
        <f>IFERROR(StatSIC[[#This Row],[No用]],"")</f>
        <v/>
      </c>
      <c r="G33">
        <f>SetNo[[#This Row],[No.]]</f>
        <v>32</v>
      </c>
    </row>
    <row r="34" spans="1:7" x14ac:dyDescent="0.25">
      <c r="A34">
        <f>IFERROR(Stat[[#This Row],[No.]],"")</f>
        <v>33</v>
      </c>
      <c r="B34" t="str">
        <f>IFERROR(Stat[[#This Row],[No用]],"")</f>
        <v>ユニフォーム山口忠ICONIC</v>
      </c>
      <c r="C34">
        <f>SetNo[[#This Row],[No.]]</f>
        <v>33</v>
      </c>
      <c r="E34">
        <f>IFERROR(Stat[[#This Row],[No.]],"")</f>
        <v>33</v>
      </c>
      <c r="F34" t="str">
        <f>IFERROR(StatSIC[[#This Row],[No用]],"")</f>
        <v/>
      </c>
      <c r="G34">
        <f>SetNo[[#This Row],[No.]]</f>
        <v>33</v>
      </c>
    </row>
    <row r="35" spans="1:7" x14ac:dyDescent="0.25">
      <c r="A35">
        <f>IFERROR(Stat[[#This Row],[No.]],"")</f>
        <v>34</v>
      </c>
      <c r="B35" t="str">
        <f>IFERROR(Stat[[#This Row],[No用]],"")</f>
        <v>水着山口忠ICONIC</v>
      </c>
      <c r="C35">
        <f>SetNo[[#This Row],[No.]]</f>
        <v>34</v>
      </c>
      <c r="E35">
        <f>IFERROR(Stat[[#This Row],[No.]],"")</f>
        <v>34</v>
      </c>
      <c r="F35" t="str">
        <f>IFERROR(StatSIC[[#This Row],[No用]],"")</f>
        <v/>
      </c>
      <c r="G35">
        <f>SetNo[[#This Row],[No.]]</f>
        <v>34</v>
      </c>
    </row>
    <row r="36" spans="1:7" x14ac:dyDescent="0.25">
      <c r="A36">
        <f>IFERROR(Stat[[#This Row],[No.]],"")</f>
        <v>35</v>
      </c>
      <c r="B36" t="str">
        <f>IFERROR(Stat[[#This Row],[No用]],"")</f>
        <v>雪遊び山口忠ICONIC</v>
      </c>
      <c r="C36">
        <f>SetNo[[#This Row],[No.]]</f>
        <v>35</v>
      </c>
      <c r="E36">
        <f>IFERROR(Stat[[#This Row],[No.]],"")</f>
        <v>35</v>
      </c>
      <c r="F36" t="str">
        <f>IFERROR(StatSIC[[#This Row],[No用]],"")</f>
        <v/>
      </c>
      <c r="G36">
        <f>SetNo[[#This Row],[No.]]</f>
        <v>35</v>
      </c>
    </row>
    <row r="37" spans="1:7" x14ac:dyDescent="0.25">
      <c r="A37">
        <f>IFERROR(Stat[[#This Row],[No.]],"")</f>
        <v>36</v>
      </c>
      <c r="B37" t="str">
        <f>IFERROR(Stat[[#This Row],[No用]],"")</f>
        <v>スパイ山口忠ICONIC</v>
      </c>
      <c r="C37">
        <f>SetNo[[#This Row],[No.]]</f>
        <v>36</v>
      </c>
      <c r="E37">
        <f>IFERROR(Stat[[#This Row],[No.]],"")</f>
        <v>36</v>
      </c>
      <c r="F37" t="str">
        <f>IFERROR(StatSIC[[#This Row],[No用]],"")</f>
        <v/>
      </c>
      <c r="G37">
        <f>SetNo[[#This Row],[No.]]</f>
        <v>36</v>
      </c>
    </row>
    <row r="38" spans="1:7" x14ac:dyDescent="0.25">
      <c r="A38">
        <f>IFERROR(Stat[[#This Row],[No.]],"")</f>
        <v>37</v>
      </c>
      <c r="B38" t="str">
        <f>IFERROR(Stat[[#This Row],[No用]],"")</f>
        <v>ジャージ山口忠ICONIC</v>
      </c>
      <c r="C38">
        <f>SetNo[[#This Row],[No.]]</f>
        <v>37</v>
      </c>
      <c r="E38">
        <f>IFERROR(Stat[[#This Row],[No.]],"")</f>
        <v>37</v>
      </c>
      <c r="F38" t="str">
        <f>IFERROR(StatSIC[[#This Row],[No用]],"")</f>
        <v/>
      </c>
      <c r="G38">
        <f>SetNo[[#This Row],[No.]]</f>
        <v>37</v>
      </c>
    </row>
    <row r="39" spans="1:7" x14ac:dyDescent="0.25">
      <c r="A39">
        <f>IFERROR(Stat[[#This Row],[No.]],"")</f>
        <v>38</v>
      </c>
      <c r="B39" t="str">
        <f>IFERROR(Stat[[#This Row],[No用]],"")</f>
        <v>焼き芋山口忠ICONIC</v>
      </c>
      <c r="C39">
        <f>SetNo[[#This Row],[No.]]</f>
        <v>38</v>
      </c>
      <c r="E39">
        <f>IFERROR(Stat[[#This Row],[No.]],"")</f>
        <v>38</v>
      </c>
      <c r="F39" t="str">
        <f>IFERROR(StatSIC[[#This Row],[No用]],"")</f>
        <v/>
      </c>
      <c r="G39">
        <f>SetNo[[#This Row],[No.]]</f>
        <v>38</v>
      </c>
    </row>
    <row r="40" spans="1:7" x14ac:dyDescent="0.25">
      <c r="A40">
        <f>IFERROR(Stat[[#This Row],[No.]],"")</f>
        <v>39</v>
      </c>
      <c r="B40" t="str">
        <f>IFERROR(Stat[[#This Row],[No用]],"")</f>
        <v>思い出山口忠ICONIC</v>
      </c>
      <c r="C40">
        <f>SetNo[[#This Row],[No.]]</f>
        <v>39</v>
      </c>
      <c r="E40">
        <f>IFERROR(Stat[[#This Row],[No.]],"")</f>
        <v>39</v>
      </c>
      <c r="F40" t="str">
        <f>IFERROR(StatSIC[[#This Row],[No用]],"")</f>
        <v/>
      </c>
      <c r="G40">
        <f>SetNo[[#This Row],[No.]]</f>
        <v>39</v>
      </c>
    </row>
    <row r="41" spans="1:7" x14ac:dyDescent="0.25">
      <c r="A41">
        <f>IFERROR(Stat[[#This Row],[No.]],"")</f>
        <v>40</v>
      </c>
      <c r="B41" t="str">
        <f>IFERROR(Stat[[#This Row],[No用]],"")</f>
        <v>ユニフォーム西谷夕ICONIC</v>
      </c>
      <c r="C41">
        <f>SetNo[[#This Row],[No.]]</f>
        <v>40</v>
      </c>
      <c r="E41">
        <f>IFERROR(Stat[[#This Row],[No.]],"")</f>
        <v>40</v>
      </c>
      <c r="F41" t="str">
        <f>IFERROR(StatSIC[[#This Row],[No用]],"")</f>
        <v/>
      </c>
      <c r="G41">
        <f>SetNo[[#This Row],[No.]]</f>
        <v>40</v>
      </c>
    </row>
    <row r="42" spans="1:7" x14ac:dyDescent="0.25">
      <c r="A42">
        <f>IFERROR(Stat[[#This Row],[No.]],"")</f>
        <v>41</v>
      </c>
      <c r="B42" t="str">
        <f>IFERROR(Stat[[#This Row],[No用]],"")</f>
        <v>制服西谷夕ICONIC</v>
      </c>
      <c r="C42">
        <f>SetNo[[#This Row],[No.]]</f>
        <v>41</v>
      </c>
      <c r="E42">
        <f>IFERROR(Stat[[#This Row],[No.]],"")</f>
        <v>41</v>
      </c>
      <c r="F42" t="str">
        <f>IFERROR(StatSIC[[#This Row],[No用]],"")</f>
        <v/>
      </c>
      <c r="G42">
        <f>SetNo[[#This Row],[No.]]</f>
        <v>41</v>
      </c>
    </row>
    <row r="43" spans="1:7" x14ac:dyDescent="0.25">
      <c r="A43">
        <f>IFERROR(Stat[[#This Row],[No.]],"")</f>
        <v>42</v>
      </c>
      <c r="B43" t="str">
        <f>IFERROR(Stat[[#This Row],[No用]],"")</f>
        <v>Xmas西谷夕ICONIC</v>
      </c>
      <c r="C43">
        <f>SetNo[[#This Row],[No.]]</f>
        <v>42</v>
      </c>
      <c r="E43">
        <f>IFERROR(Stat[[#This Row],[No.]],"")</f>
        <v>42</v>
      </c>
      <c r="F43" t="str">
        <f>IFERROR(StatSIC[[#This Row],[No用]],"")</f>
        <v/>
      </c>
      <c r="G43">
        <f>SetNo[[#This Row],[No.]]</f>
        <v>42</v>
      </c>
    </row>
    <row r="44" spans="1:7" x14ac:dyDescent="0.25">
      <c r="A44">
        <f>IFERROR(Stat[[#This Row],[No.]],"")</f>
        <v>43</v>
      </c>
      <c r="B44" t="str">
        <f>IFERROR(Stat[[#This Row],[No用]],"")</f>
        <v>バーガー西谷夕ICONIC</v>
      </c>
      <c r="C44">
        <f>SetNo[[#This Row],[No.]]</f>
        <v>43</v>
      </c>
      <c r="E44">
        <f>IFERROR(Stat[[#This Row],[No.]],"")</f>
        <v>43</v>
      </c>
      <c r="F44" t="str">
        <f>IFERROR(StatSIC[[#This Row],[No用]],"")</f>
        <v/>
      </c>
      <c r="G44">
        <f>SetNo[[#This Row],[No.]]</f>
        <v>43</v>
      </c>
    </row>
    <row r="45" spans="1:7" x14ac:dyDescent="0.25">
      <c r="A45">
        <f>IFERROR(Stat[[#This Row],[No.]],"")</f>
        <v>44</v>
      </c>
      <c r="B45" t="str">
        <f>IFERROR(Stat[[#This Row],[No用]],"")</f>
        <v>文化祭2西谷夕ICONIC</v>
      </c>
      <c r="C45">
        <f>SetNo[[#This Row],[No.]]</f>
        <v>44</v>
      </c>
      <c r="E45">
        <f>IFERROR(Stat[[#This Row],[No.]],"")</f>
        <v>44</v>
      </c>
      <c r="F45" t="str">
        <f>IFERROR(StatSIC[[#This Row],[No用]],"")</f>
        <v/>
      </c>
      <c r="G45">
        <f>SetNo[[#This Row],[No.]]</f>
        <v>44</v>
      </c>
    </row>
    <row r="46" spans="1:7" x14ac:dyDescent="0.25">
      <c r="A46">
        <f>IFERROR(Stat[[#This Row],[No.]],"")</f>
        <v>45</v>
      </c>
      <c r="B46" t="str">
        <f>IFERROR(Stat[[#This Row],[No用]],"")</f>
        <v>2周年西谷夕ICONIC</v>
      </c>
      <c r="C46">
        <f>SetNo[[#This Row],[No.]]</f>
        <v>45</v>
      </c>
      <c r="E46">
        <f>IFERROR(Stat[[#This Row],[No.]],"")</f>
        <v>45</v>
      </c>
      <c r="F46" t="str">
        <f>IFERROR(StatSIC[[#This Row],[No用]],"")</f>
        <v/>
      </c>
      <c r="G46">
        <f>SetNo[[#This Row],[No.]]</f>
        <v>45</v>
      </c>
    </row>
    <row r="47" spans="1:7" x14ac:dyDescent="0.25">
      <c r="A47">
        <f>IFERROR(Stat[[#This Row],[No.]],"")</f>
        <v>46</v>
      </c>
      <c r="B47" t="str">
        <f>IFERROR(Stat[[#This Row],[No用]],"")</f>
        <v>ハロウィン西谷夕ICONIC</v>
      </c>
      <c r="C47">
        <f>SetNo[[#This Row],[No.]]</f>
        <v>46</v>
      </c>
      <c r="E47">
        <f>IFERROR(Stat[[#This Row],[No.]],"")</f>
        <v>46</v>
      </c>
      <c r="F47" t="str">
        <f>IFERROR(StatSIC[[#This Row],[No用]],"")</f>
        <v/>
      </c>
      <c r="G47">
        <f>SetNo[[#This Row],[No.]]</f>
        <v>46</v>
      </c>
    </row>
    <row r="48" spans="1:7" x14ac:dyDescent="0.25">
      <c r="A48">
        <f>IFERROR(Stat[[#This Row],[No.]],"")</f>
        <v>47</v>
      </c>
      <c r="B48" t="str">
        <f>IFERROR(Stat[[#This Row],[No用]],"")</f>
        <v>思い出西谷夕ICONIC</v>
      </c>
      <c r="C48">
        <f>SetNo[[#This Row],[No.]]</f>
        <v>47</v>
      </c>
      <c r="E48">
        <f>IFERROR(Stat[[#This Row],[No.]],"")</f>
        <v>47</v>
      </c>
      <c r="F48" t="str">
        <f>IFERROR(StatSIC[[#This Row],[No用]],"")</f>
        <v/>
      </c>
      <c r="G48">
        <f>SetNo[[#This Row],[No.]]</f>
        <v>47</v>
      </c>
    </row>
    <row r="49" spans="1:7" x14ac:dyDescent="0.25">
      <c r="A49">
        <f>IFERROR(Stat[[#This Row],[No.]],"")</f>
        <v>48</v>
      </c>
      <c r="B49" t="str">
        <f>IFERROR(Stat[[#This Row],[No用]],"")</f>
        <v>ユニフォーム田中龍之介ICONIC</v>
      </c>
      <c r="C49">
        <f>SetNo[[#This Row],[No.]]</f>
        <v>48</v>
      </c>
      <c r="E49">
        <f>IFERROR(Stat[[#This Row],[No.]],"")</f>
        <v>48</v>
      </c>
      <c r="F49" t="str">
        <f>IFERROR(StatSIC[[#This Row],[No用]],"")</f>
        <v/>
      </c>
      <c r="G49">
        <f>SetNo[[#This Row],[No.]]</f>
        <v>48</v>
      </c>
    </row>
    <row r="50" spans="1:7" x14ac:dyDescent="0.25">
      <c r="A50">
        <f>IFERROR(Stat[[#This Row],[No.]],"")</f>
        <v>49</v>
      </c>
      <c r="B50" t="str">
        <f>IFERROR(Stat[[#This Row],[No用]],"")</f>
        <v>制服田中龍之介ICONIC</v>
      </c>
      <c r="C50">
        <f>SetNo[[#This Row],[No.]]</f>
        <v>49</v>
      </c>
      <c r="E50">
        <f>IFERROR(Stat[[#This Row],[No.]],"")</f>
        <v>49</v>
      </c>
      <c r="F50" t="str">
        <f>IFERROR(StatSIC[[#This Row],[No用]],"")</f>
        <v/>
      </c>
      <c r="G50">
        <f>SetNo[[#This Row],[No.]]</f>
        <v>49</v>
      </c>
    </row>
    <row r="51" spans="1:7" x14ac:dyDescent="0.25">
      <c r="A51">
        <f>IFERROR(Stat[[#This Row],[No.]],"")</f>
        <v>50</v>
      </c>
      <c r="B51" t="str">
        <f>IFERROR(Stat[[#This Row],[No用]],"")</f>
        <v>新年田中龍之介ICONIC</v>
      </c>
      <c r="C51">
        <f>SetNo[[#This Row],[No.]]</f>
        <v>50</v>
      </c>
      <c r="E51">
        <f>IFERROR(Stat[[#This Row],[No.]],"")</f>
        <v>50</v>
      </c>
      <c r="F51" t="str">
        <f>IFERROR(StatSIC[[#This Row],[No用]],"")</f>
        <v/>
      </c>
      <c r="G51">
        <f>SetNo[[#This Row],[No.]]</f>
        <v>50</v>
      </c>
    </row>
    <row r="52" spans="1:7" x14ac:dyDescent="0.25">
      <c r="A52">
        <f>IFERROR(Stat[[#This Row],[No.]],"")</f>
        <v>51</v>
      </c>
      <c r="B52" t="str">
        <f>IFERROR(Stat[[#This Row],[No用]],"")</f>
        <v>RPG田中龍之介ICONIC</v>
      </c>
      <c r="C52">
        <f>SetNo[[#This Row],[No.]]</f>
        <v>51</v>
      </c>
    </row>
    <row r="53" spans="1:7" x14ac:dyDescent="0.25">
      <c r="A53">
        <f>IFERROR(Stat[[#This Row],[No.]],"")</f>
        <v>52</v>
      </c>
      <c r="B53" t="str">
        <f>IFERROR(Stat[[#This Row],[No用]],"")</f>
        <v>仮装田中龍之介ICONIC</v>
      </c>
      <c r="C53">
        <f>SetNo[[#This Row],[No.]]</f>
        <v>52</v>
      </c>
    </row>
    <row r="54" spans="1:7" x14ac:dyDescent="0.25">
      <c r="A54">
        <f>IFERROR(Stat[[#This Row],[No.]],"")</f>
        <v>53</v>
      </c>
      <c r="B54" t="str">
        <f>IFERROR(Stat[[#This Row],[No用]],"")</f>
        <v>Xmas3田中龍之介ICONIC</v>
      </c>
      <c r="C54">
        <f>SetNo[[#This Row],[No.]]</f>
        <v>53</v>
      </c>
    </row>
    <row r="55" spans="1:7" x14ac:dyDescent="0.25">
      <c r="A55">
        <f>IFERROR(Stat[[#This Row],[No.]],"")</f>
        <v>54</v>
      </c>
      <c r="B55" t="str">
        <f>IFERROR(Stat[[#This Row],[No用]],"")</f>
        <v>ユニフォーム澤村大地ICONIC</v>
      </c>
      <c r="C55">
        <f>SetNo[[#This Row],[No.]]</f>
        <v>54</v>
      </c>
    </row>
    <row r="56" spans="1:7" x14ac:dyDescent="0.25">
      <c r="A56">
        <f>IFERROR(Stat[[#This Row],[No.]],"")</f>
        <v>55</v>
      </c>
      <c r="B56" t="str">
        <f>IFERROR(Stat[[#This Row],[No用]],"")</f>
        <v>プール掃除澤村大地ICONIC</v>
      </c>
      <c r="C56">
        <f>SetNo[[#This Row],[No.]]</f>
        <v>55</v>
      </c>
    </row>
    <row r="57" spans="1:7" x14ac:dyDescent="0.25">
      <c r="A57">
        <f>IFERROR(Stat[[#This Row],[No.]],"")</f>
        <v>56</v>
      </c>
      <c r="B57" t="str">
        <f>IFERROR(Stat[[#This Row],[No用]],"")</f>
        <v>文化祭澤村大地ICONIC</v>
      </c>
      <c r="C57">
        <f>SetNo[[#This Row],[No.]]</f>
        <v>56</v>
      </c>
    </row>
    <row r="58" spans="1:7" x14ac:dyDescent="0.25">
      <c r="A58">
        <f>IFERROR(Stat[[#This Row],[No.]],"")</f>
        <v>57</v>
      </c>
      <c r="B58" t="str">
        <f>IFERROR(Stat[[#This Row],[No用]],"")</f>
        <v>RPG澤村大地ICONIC</v>
      </c>
      <c r="C58">
        <f>SetNo[[#This Row],[No.]]</f>
        <v>57</v>
      </c>
    </row>
    <row r="59" spans="1:7" x14ac:dyDescent="0.25">
      <c r="A59">
        <f>IFERROR(Stat[[#This Row],[No.]],"")</f>
        <v>58</v>
      </c>
      <c r="B59" t="str">
        <f>IFERROR(Stat[[#This Row],[No用]],"")</f>
        <v>新年2澤村大地ICONIC</v>
      </c>
      <c r="C59">
        <f>SetNo[[#This Row],[No.]]</f>
        <v>58</v>
      </c>
    </row>
    <row r="60" spans="1:7" x14ac:dyDescent="0.25">
      <c r="A60">
        <f>IFERROR(Stat[[#This Row],[No.]],"")</f>
        <v>59</v>
      </c>
      <c r="B60" t="str">
        <f>IFERROR(Stat[[#This Row],[No用]],"")</f>
        <v>Xmas3澤村大地ICONIC</v>
      </c>
      <c r="C60">
        <f>SetNo[[#This Row],[No.]]</f>
        <v>59</v>
      </c>
    </row>
    <row r="61" spans="1:7" x14ac:dyDescent="0.25">
      <c r="A61">
        <f>IFERROR(Stat[[#This Row],[No.]],"")</f>
        <v>60</v>
      </c>
      <c r="B61" t="str">
        <f>IFERROR(Stat[[#This Row],[No用]],"")</f>
        <v>ユニフォーム菅原考支ICONIC</v>
      </c>
      <c r="C61">
        <f>SetNo[[#This Row],[No.]]</f>
        <v>60</v>
      </c>
    </row>
    <row r="62" spans="1:7" x14ac:dyDescent="0.25">
      <c r="A62">
        <f>IFERROR(Stat[[#This Row],[No.]],"")</f>
        <v>61</v>
      </c>
      <c r="B62" t="str">
        <f>IFERROR(Stat[[#This Row],[No用]],"")</f>
        <v>プール掃除菅原考支ICONIC</v>
      </c>
      <c r="C62">
        <f>SetNo[[#This Row],[No.]]</f>
        <v>61</v>
      </c>
    </row>
    <row r="63" spans="1:7" x14ac:dyDescent="0.25">
      <c r="A63">
        <f>IFERROR(Stat[[#This Row],[No.]],"")</f>
        <v>62</v>
      </c>
      <c r="B63" t="str">
        <f>IFERROR(Stat[[#This Row],[No用]],"")</f>
        <v>文化祭菅原考支ICONIC</v>
      </c>
      <c r="C63">
        <f>SetNo[[#This Row],[No.]]</f>
        <v>62</v>
      </c>
    </row>
    <row r="64" spans="1:7" x14ac:dyDescent="0.25">
      <c r="A64">
        <f>IFERROR(Stat[[#This Row],[No.]],"")</f>
        <v>63</v>
      </c>
      <c r="B64" t="str">
        <f>IFERROR(Stat[[#This Row],[No用]],"")</f>
        <v>梅雨菅原考支ICONIC</v>
      </c>
      <c r="C64">
        <f>SetNo[[#This Row],[No.]]</f>
        <v>63</v>
      </c>
    </row>
    <row r="65" spans="1:3" x14ac:dyDescent="0.25">
      <c r="A65">
        <f>IFERROR(Stat[[#This Row],[No.]],"")</f>
        <v>64</v>
      </c>
      <c r="B65" t="str">
        <f>IFERROR(Stat[[#This Row],[No用]],"")</f>
        <v>Xmas2菅原考支ICONIC</v>
      </c>
      <c r="C65">
        <f>SetNo[[#This Row],[No.]]</f>
        <v>64</v>
      </c>
    </row>
    <row r="66" spans="1:3" x14ac:dyDescent="0.25">
      <c r="A66">
        <f>IFERROR(Stat[[#This Row],[No.]],"")</f>
        <v>65</v>
      </c>
      <c r="B66" t="str">
        <f>IFERROR(Stat[[#This Row],[No用]],"")</f>
        <v>夏祭り2菅原考支ICONIC</v>
      </c>
      <c r="C66">
        <f>SetNo[[#This Row],[No.]]</f>
        <v>65</v>
      </c>
    </row>
    <row r="67" spans="1:3" x14ac:dyDescent="0.25">
      <c r="A67">
        <f>IFERROR(Stat[[#This Row],[No.]],"")</f>
        <v>66</v>
      </c>
      <c r="B67" t="str">
        <f>IFERROR(Stat[[#This Row],[No用]],"")</f>
        <v>ユニフォーム東峰旭ICONIC</v>
      </c>
      <c r="C67">
        <f>SetNo[[#This Row],[No.]]</f>
        <v>66</v>
      </c>
    </row>
    <row r="68" spans="1:3" x14ac:dyDescent="0.25">
      <c r="A68">
        <f>IFERROR(Stat[[#This Row],[No.]],"")</f>
        <v>67</v>
      </c>
      <c r="B68" t="str">
        <f>IFERROR(Stat[[#This Row],[No用]],"")</f>
        <v>プール掃除東峰旭ICONIC</v>
      </c>
      <c r="C68">
        <f>SetNo[[#This Row],[No.]]</f>
        <v>67</v>
      </c>
    </row>
    <row r="69" spans="1:3" x14ac:dyDescent="0.25">
      <c r="A69">
        <f>IFERROR(Stat[[#This Row],[No.]],"")</f>
        <v>68</v>
      </c>
      <c r="B69" t="str">
        <f>IFERROR(Stat[[#This Row],[No用]],"")</f>
        <v>サバゲ東峰旭ICONIC</v>
      </c>
      <c r="C69">
        <f>SetNo[[#This Row],[No.]]</f>
        <v>68</v>
      </c>
    </row>
    <row r="70" spans="1:3" x14ac:dyDescent="0.25">
      <c r="A70">
        <f>IFERROR(Stat[[#This Row],[No.]],"")</f>
        <v>69</v>
      </c>
      <c r="B70" t="str">
        <f>IFERROR(Stat[[#This Row],[No用]],"")</f>
        <v>夏祭り2東峰旭ICONIC</v>
      </c>
      <c r="C70">
        <f>SetNo[[#This Row],[No.]]</f>
        <v>69</v>
      </c>
    </row>
    <row r="71" spans="1:3" x14ac:dyDescent="0.25">
      <c r="A71">
        <f>IFERROR(Stat[[#This Row],[No.]],"")</f>
        <v>70</v>
      </c>
      <c r="B71" t="str">
        <f>IFERROR(Stat[[#This Row],[No用]],"")</f>
        <v>和装体験東峰旭ICONIC</v>
      </c>
      <c r="C71">
        <f>SetNo[[#This Row],[No.]]</f>
        <v>70</v>
      </c>
    </row>
    <row r="72" spans="1:3" x14ac:dyDescent="0.25">
      <c r="A72">
        <f>IFERROR(Stat[[#This Row],[No.]],"")</f>
        <v>71</v>
      </c>
      <c r="B72" t="str">
        <f>IFERROR(Stat[[#This Row],[No用]],"")</f>
        <v>ユニフォーム東峰旭YELL</v>
      </c>
      <c r="C72">
        <f>SetNo[[#This Row],[No.]]</f>
        <v>71</v>
      </c>
    </row>
    <row r="73" spans="1:3" x14ac:dyDescent="0.25">
      <c r="A73">
        <f>IFERROR(Stat[[#This Row],[No.]],"")</f>
        <v>72</v>
      </c>
      <c r="B73" t="str">
        <f>IFERROR(Stat[[#This Row],[No用]],"")</f>
        <v>ユニフォーム縁下力ICONIC</v>
      </c>
      <c r="C73">
        <f>SetNo[[#This Row],[No.]]</f>
        <v>72</v>
      </c>
    </row>
    <row r="74" spans="1:3" x14ac:dyDescent="0.25">
      <c r="A74">
        <f>IFERROR(Stat[[#This Row],[No.]],"")</f>
        <v>73</v>
      </c>
      <c r="B74" t="str">
        <f>IFERROR(Stat[[#This Row],[No用]],"")</f>
        <v>探偵縁下力ICONIC</v>
      </c>
      <c r="C74">
        <f>SetNo[[#This Row],[No.]]</f>
        <v>73</v>
      </c>
    </row>
    <row r="75" spans="1:3" x14ac:dyDescent="0.25">
      <c r="A75">
        <f>IFERROR(Stat[[#This Row],[No.]],"")</f>
        <v>74</v>
      </c>
      <c r="B75" t="str">
        <f>IFERROR(Stat[[#This Row],[No用]],"")</f>
        <v>RPG縁下力ICONIC</v>
      </c>
      <c r="C75">
        <f>SetNo[[#This Row],[No.]]</f>
        <v>74</v>
      </c>
    </row>
    <row r="76" spans="1:3" x14ac:dyDescent="0.25">
      <c r="A76">
        <f>IFERROR(Stat[[#This Row],[No.]],"")</f>
        <v>75</v>
      </c>
      <c r="B76" t="str">
        <f>IFERROR(Stat[[#This Row],[No用]],"")</f>
        <v>花火縁下力ICONIC</v>
      </c>
      <c r="C76">
        <f>SetNo[[#This Row],[No.]]</f>
        <v>75</v>
      </c>
    </row>
    <row r="77" spans="1:3" x14ac:dyDescent="0.25">
      <c r="A77">
        <f>IFERROR(Stat[[#This Row],[No.]],"")</f>
        <v>76</v>
      </c>
      <c r="B77" t="str">
        <f>IFERROR(Stat[[#This Row],[No用]],"")</f>
        <v>ユニフォーム木下久志ICONIC</v>
      </c>
      <c r="C77">
        <f>SetNo[[#This Row],[No.]]</f>
        <v>76</v>
      </c>
    </row>
    <row r="78" spans="1:3" x14ac:dyDescent="0.25">
      <c r="A78">
        <f>IFERROR(Stat[[#This Row],[No.]],"")</f>
        <v>77</v>
      </c>
      <c r="B78" t="str">
        <f>IFERROR(Stat[[#This Row],[No用]],"")</f>
        <v>妖木下久志ICONIC</v>
      </c>
      <c r="C78">
        <f>SetNo[[#This Row],[No.]]</f>
        <v>77</v>
      </c>
    </row>
    <row r="79" spans="1:3" x14ac:dyDescent="0.25">
      <c r="A79">
        <f>IFERROR(Stat[[#This Row],[No.]],"")</f>
        <v>78</v>
      </c>
      <c r="B79" t="str">
        <f>IFERROR(Stat[[#This Row],[No用]],"")</f>
        <v>ユニフォーム成田一仁ICONIC</v>
      </c>
      <c r="C79">
        <f>SetNo[[#This Row],[No.]]</f>
        <v>78</v>
      </c>
    </row>
    <row r="80" spans="1:3" x14ac:dyDescent="0.25">
      <c r="A80">
        <f>IFERROR(Stat[[#This Row],[No.]],"")</f>
        <v>79</v>
      </c>
      <c r="B80" t="str">
        <f>IFERROR(Stat[[#This Row],[No用]],"")</f>
        <v>格ゲー清水潔子ICONIC</v>
      </c>
      <c r="C80">
        <f>SetNo[[#This Row],[No.]]</f>
        <v>79</v>
      </c>
    </row>
    <row r="81" spans="1:3" x14ac:dyDescent="0.25">
      <c r="A81">
        <f>IFERROR(Stat[[#This Row],[No.]],"")</f>
        <v>80</v>
      </c>
      <c r="B81" t="str">
        <f>IFERROR(Stat[[#This Row],[No用]],"")</f>
        <v>格ゲー谷地仁花ICONIC</v>
      </c>
      <c r="C81">
        <f>SetNo[[#This Row],[No.]]</f>
        <v>80</v>
      </c>
    </row>
    <row r="82" spans="1:3" x14ac:dyDescent="0.25">
      <c r="A82">
        <f>IFERROR(Stat[[#This Row],[No.]],"")</f>
        <v>81</v>
      </c>
      <c r="B82" t="str">
        <f>IFERROR(Stat[[#This Row],[No用]],"")</f>
        <v>ユニフォーム孤爪研磨ICONIC</v>
      </c>
      <c r="C82">
        <f>SetNo[[#This Row],[No.]]</f>
        <v>81</v>
      </c>
    </row>
    <row r="83" spans="1:3" x14ac:dyDescent="0.25">
      <c r="A83">
        <f>IFERROR(Stat[[#This Row],[No.]],"")</f>
        <v>82</v>
      </c>
      <c r="B83" t="str">
        <f>IFERROR(Stat[[#This Row],[No用]],"")</f>
        <v>制服孤爪研磨ICONIC</v>
      </c>
      <c r="C83">
        <f>SetNo[[#This Row],[No.]]</f>
        <v>82</v>
      </c>
    </row>
    <row r="84" spans="1:3" x14ac:dyDescent="0.25">
      <c r="A84">
        <f>IFERROR(Stat[[#This Row],[No.]],"")</f>
        <v>83</v>
      </c>
      <c r="B84" t="str">
        <f>IFERROR(Stat[[#This Row],[No用]],"")</f>
        <v>夏祭り孤爪研磨ICONIC</v>
      </c>
      <c r="C84">
        <f>SetNo[[#This Row],[No.]]</f>
        <v>83</v>
      </c>
    </row>
    <row r="85" spans="1:3" x14ac:dyDescent="0.25">
      <c r="A85">
        <f>IFERROR(Stat[[#This Row],[No.]],"")</f>
        <v>84</v>
      </c>
      <c r="B85" t="str">
        <f>IFERROR(Stat[[#This Row],[No用]],"")</f>
        <v>1周年孤爪研磨ICONIC</v>
      </c>
      <c r="C85">
        <f>SetNo[[#This Row],[No.]]</f>
        <v>84</v>
      </c>
    </row>
    <row r="86" spans="1:3" x14ac:dyDescent="0.25">
      <c r="A86">
        <f>IFERROR(Stat[[#This Row],[No.]],"")</f>
        <v>85</v>
      </c>
      <c r="B86" t="str">
        <f>IFERROR(Stat[[#This Row],[No用]],"")</f>
        <v>スパイ孤爪研磨ICONIC</v>
      </c>
      <c r="C86">
        <f>SetNo[[#This Row],[No.]]</f>
        <v>85</v>
      </c>
    </row>
    <row r="87" spans="1:3" x14ac:dyDescent="0.25">
      <c r="A87">
        <f>IFERROR(Stat[[#This Row],[No.]],"")</f>
        <v>86</v>
      </c>
      <c r="B87" t="str">
        <f>IFERROR(Stat[[#This Row],[No用]],"")</f>
        <v>Xmas2孤爪研磨ICONIC</v>
      </c>
      <c r="C87">
        <f>SetNo[[#This Row],[No.]]</f>
        <v>86</v>
      </c>
    </row>
    <row r="88" spans="1:3" x14ac:dyDescent="0.25">
      <c r="A88">
        <f>IFERROR(Stat[[#This Row],[No.]],"")</f>
        <v>87</v>
      </c>
      <c r="B88" t="str">
        <f>IFERROR(Stat[[#This Row],[No用]],"")</f>
        <v>中学生孤爪研磨ICONIC</v>
      </c>
      <c r="C88">
        <f>SetNo[[#This Row],[No.]]</f>
        <v>87</v>
      </c>
    </row>
    <row r="89" spans="1:3" x14ac:dyDescent="0.25">
      <c r="A89">
        <f>IFERROR(Stat[[#This Row],[No.]],"")</f>
        <v>88</v>
      </c>
      <c r="B89" t="str">
        <f>IFERROR(Stat[[#This Row],[No用]],"")</f>
        <v>ハロウィン孤爪研磨ICONIC</v>
      </c>
      <c r="C89">
        <f>SetNo[[#This Row],[No.]]</f>
        <v>88</v>
      </c>
    </row>
    <row r="90" spans="1:3" x14ac:dyDescent="0.25">
      <c r="A90">
        <f>IFERROR(Stat[[#This Row],[No.]],"")</f>
        <v>89</v>
      </c>
      <c r="B90" t="str">
        <f>IFERROR(Stat[[#This Row],[No用]],"")</f>
        <v>寝正月孤爪研磨ICONIC</v>
      </c>
      <c r="C90">
        <f>SetNo[[#This Row],[No.]]</f>
        <v>89</v>
      </c>
    </row>
    <row r="91" spans="1:3" x14ac:dyDescent="0.25">
      <c r="A91">
        <f>IFERROR(Stat[[#This Row],[No.]],"")</f>
        <v>90</v>
      </c>
      <c r="B91" t="str">
        <f>IFERROR(Stat[[#This Row],[No用]],"")</f>
        <v>思い出孤爪研磨ICONIC</v>
      </c>
      <c r="C91">
        <f>SetNo[[#This Row],[No.]]</f>
        <v>90</v>
      </c>
    </row>
    <row r="92" spans="1:3" x14ac:dyDescent="0.25">
      <c r="A92">
        <f>IFERROR(Stat[[#This Row],[No.]],"")</f>
        <v>91</v>
      </c>
      <c r="B92" t="str">
        <f>IFERROR(Stat[[#This Row],[No用]],"")</f>
        <v>ユニフォーム黒尾鉄朗ICONIC</v>
      </c>
      <c r="C92">
        <f>SetNo[[#This Row],[No.]]</f>
        <v>91</v>
      </c>
    </row>
    <row r="93" spans="1:3" x14ac:dyDescent="0.25">
      <c r="A93">
        <f>IFERROR(Stat[[#This Row],[No.]],"")</f>
        <v>92</v>
      </c>
      <c r="B93" t="str">
        <f>IFERROR(Stat[[#This Row],[No用]],"")</f>
        <v>制服黒尾鉄朗ICONIC</v>
      </c>
      <c r="C93">
        <f>SetNo[[#This Row],[No.]]</f>
        <v>92</v>
      </c>
    </row>
    <row r="94" spans="1:3" x14ac:dyDescent="0.25">
      <c r="A94">
        <f>IFERROR(Stat[[#This Row],[No.]],"")</f>
        <v>93</v>
      </c>
      <c r="B94" t="str">
        <f>IFERROR(Stat[[#This Row],[No用]],"")</f>
        <v>夏祭り黒尾鉄朗ICONIC</v>
      </c>
      <c r="C94">
        <f>SetNo[[#This Row],[No.]]</f>
        <v>93</v>
      </c>
    </row>
    <row r="95" spans="1:3" x14ac:dyDescent="0.25">
      <c r="A95">
        <f>IFERROR(Stat[[#This Row],[No.]],"")</f>
        <v>94</v>
      </c>
      <c r="B95" t="str">
        <f>IFERROR(Stat[[#This Row],[No用]],"")</f>
        <v>1周年黒尾鉄朗ICONIC</v>
      </c>
      <c r="C95">
        <f>SetNo[[#This Row],[No.]]</f>
        <v>94</v>
      </c>
    </row>
    <row r="96" spans="1:3" x14ac:dyDescent="0.25">
      <c r="A96">
        <f>IFERROR(Stat[[#This Row],[No.]],"")</f>
        <v>95</v>
      </c>
      <c r="B96" t="str">
        <f>IFERROR(Stat[[#This Row],[No用]],"")</f>
        <v>キャンプ黒尾鉄朗ICONIC</v>
      </c>
      <c r="C96">
        <f>SetNo[[#This Row],[No.]]</f>
        <v>95</v>
      </c>
    </row>
    <row r="97" spans="1:3" x14ac:dyDescent="0.25">
      <c r="A97">
        <f>IFERROR(Stat[[#This Row],[No.]],"")</f>
        <v>96</v>
      </c>
      <c r="B97" t="str">
        <f>IFERROR(Stat[[#This Row],[No用]],"")</f>
        <v>文化祭2黒尾鉄朗ICONIC</v>
      </c>
      <c r="C97">
        <f>SetNo[[#This Row],[No.]]</f>
        <v>96</v>
      </c>
    </row>
    <row r="98" spans="1:3" x14ac:dyDescent="0.25">
      <c r="A98">
        <f>IFERROR(Stat[[#This Row],[No.]],"")</f>
        <v>97</v>
      </c>
      <c r="B98" t="str">
        <f>IFERROR(Stat[[#This Row],[No用]],"")</f>
        <v>中学生黒尾鉄朗ICONIC</v>
      </c>
      <c r="C98">
        <f>SetNo[[#This Row],[No.]]</f>
        <v>97</v>
      </c>
    </row>
    <row r="99" spans="1:3" x14ac:dyDescent="0.25">
      <c r="A99">
        <f>IFERROR(Stat[[#This Row],[No.]],"")</f>
        <v>98</v>
      </c>
      <c r="B99" t="str">
        <f>IFERROR(Stat[[#This Row],[No用]],"")</f>
        <v>ハロウィン黒尾鉄朗ICONIC</v>
      </c>
      <c r="C99">
        <f>SetNo[[#This Row],[No.]]</f>
        <v>98</v>
      </c>
    </row>
    <row r="100" spans="1:3" x14ac:dyDescent="0.25">
      <c r="A100">
        <f>IFERROR(Stat[[#This Row],[No.]],"")</f>
        <v>99</v>
      </c>
      <c r="B100" t="str">
        <f>IFERROR(Stat[[#This Row],[No用]],"")</f>
        <v>和装体験黒尾鉄朗ICONIC</v>
      </c>
      <c r="C100">
        <f>SetNo[[#This Row],[No.]]</f>
        <v>99</v>
      </c>
    </row>
    <row r="101" spans="1:3" x14ac:dyDescent="0.25">
      <c r="A101">
        <f>IFERROR(Stat[[#This Row],[No.]],"")</f>
        <v>100</v>
      </c>
      <c r="B101" t="str">
        <f>IFERROR(Stat[[#This Row],[No用]],"")</f>
        <v>思い出黒尾鉄朗ICONIC</v>
      </c>
      <c r="C101">
        <f>SetNo[[#This Row],[No.]]</f>
        <v>100</v>
      </c>
    </row>
    <row r="102" spans="1:3" x14ac:dyDescent="0.25">
      <c r="A102">
        <f>IFERROR(Stat[[#This Row],[No.]],"")</f>
        <v>101</v>
      </c>
      <c r="B102" t="str">
        <f>IFERROR(Stat[[#This Row],[No用]],"")</f>
        <v>ユニフォーム灰羽リエーフICONIC</v>
      </c>
      <c r="C102">
        <f>SetNo[[#This Row],[No.]]</f>
        <v>101</v>
      </c>
    </row>
    <row r="103" spans="1:3" x14ac:dyDescent="0.25">
      <c r="A103">
        <f>IFERROR(Stat[[#This Row],[No.]],"")</f>
        <v>102</v>
      </c>
      <c r="B103" t="str">
        <f>IFERROR(Stat[[#This Row],[No用]],"")</f>
        <v>探偵灰羽リエーフICONIC</v>
      </c>
      <c r="C103">
        <f>SetNo[[#This Row],[No.]]</f>
        <v>102</v>
      </c>
    </row>
    <row r="104" spans="1:3" x14ac:dyDescent="0.25">
      <c r="A104">
        <f>IFERROR(Stat[[#This Row],[No.]],"")</f>
        <v>103</v>
      </c>
      <c r="B104" t="str">
        <f>IFERROR(Stat[[#This Row],[No用]],"")</f>
        <v>路地裏灰羽リエーフICONIC</v>
      </c>
      <c r="C104">
        <f>SetNo[[#This Row],[No.]]</f>
        <v>103</v>
      </c>
    </row>
    <row r="105" spans="1:3" x14ac:dyDescent="0.25">
      <c r="A105">
        <f>IFERROR(Stat[[#This Row],[No.]],"")</f>
        <v>104</v>
      </c>
      <c r="B105" t="str">
        <f>IFERROR(Stat[[#This Row],[No用]],"")</f>
        <v>文化祭2灰羽リエーフICONIC</v>
      </c>
      <c r="C105">
        <f>SetNo[[#This Row],[No.]]</f>
        <v>104</v>
      </c>
    </row>
    <row r="106" spans="1:3" x14ac:dyDescent="0.25">
      <c r="A106">
        <f>IFERROR(Stat[[#This Row],[No.]],"")</f>
        <v>105</v>
      </c>
      <c r="B106" t="str">
        <f>IFERROR(Stat[[#This Row],[No用]],"")</f>
        <v>サバゲ2灰羽リエーフICONIC</v>
      </c>
      <c r="C106">
        <f>SetNo[[#This Row],[No.]]</f>
        <v>105</v>
      </c>
    </row>
    <row r="107" spans="1:3" x14ac:dyDescent="0.25">
      <c r="A107">
        <f>IFERROR(Stat[[#This Row],[No.]],"")</f>
        <v>106</v>
      </c>
      <c r="B107" t="str">
        <f>IFERROR(Stat[[#This Row],[No用]],"")</f>
        <v>ユニフォーム夜久衛輔ICONIC</v>
      </c>
      <c r="C107">
        <f>SetNo[[#This Row],[No.]]</f>
        <v>106</v>
      </c>
    </row>
    <row r="108" spans="1:3" x14ac:dyDescent="0.25">
      <c r="A108">
        <f>IFERROR(Stat[[#This Row],[No.]],"")</f>
        <v>107</v>
      </c>
      <c r="B108" t="str">
        <f>IFERROR(Stat[[#This Row],[No用]],"")</f>
        <v>1周年夜久衛輔ICONIC</v>
      </c>
      <c r="C108">
        <f>SetNo[[#This Row],[No.]]</f>
        <v>107</v>
      </c>
    </row>
    <row r="109" spans="1:3" x14ac:dyDescent="0.25">
      <c r="A109">
        <f>IFERROR(Stat[[#This Row],[No.]],"")</f>
        <v>108</v>
      </c>
      <c r="B109" t="str">
        <f>IFERROR(Stat[[#This Row],[No用]],"")</f>
        <v>花火夜久衛輔ICONIC</v>
      </c>
      <c r="C109">
        <f>SetNo[[#This Row],[No.]]</f>
        <v>108</v>
      </c>
    </row>
    <row r="110" spans="1:3" x14ac:dyDescent="0.25">
      <c r="A110">
        <f>IFERROR(Stat[[#This Row],[No.]],"")</f>
        <v>109</v>
      </c>
      <c r="B110" t="str">
        <f>IFERROR(Stat[[#This Row],[No用]],"")</f>
        <v>2周年夜久衛輔ICONIC</v>
      </c>
      <c r="C110">
        <f>SetNo[[#This Row],[No.]]</f>
        <v>109</v>
      </c>
    </row>
    <row r="111" spans="1:3" x14ac:dyDescent="0.25">
      <c r="A111">
        <f>IFERROR(Stat[[#This Row],[No.]],"")</f>
        <v>110</v>
      </c>
      <c r="B111" t="str">
        <f>IFERROR(Stat[[#This Row],[No用]],"")</f>
        <v>水着2夜久衛輔ICONIC</v>
      </c>
      <c r="C111">
        <f>SetNo[[#This Row],[No.]]</f>
        <v>110</v>
      </c>
    </row>
    <row r="112" spans="1:3" x14ac:dyDescent="0.25">
      <c r="A112">
        <f>IFERROR(Stat[[#This Row],[No.]],"")</f>
        <v>111</v>
      </c>
      <c r="B112" t="str">
        <f>IFERROR(Stat[[#This Row],[No用]],"")</f>
        <v>Xmas3夜久衛輔ICONIC</v>
      </c>
      <c r="C112">
        <f>SetNo[[#This Row],[No.]]</f>
        <v>111</v>
      </c>
    </row>
    <row r="113" spans="1:3" x14ac:dyDescent="0.25">
      <c r="A113">
        <f>IFERROR(Stat[[#This Row],[No.]],"")</f>
        <v>112</v>
      </c>
      <c r="B113" t="str">
        <f>IFERROR(Stat[[#This Row],[No用]],"")</f>
        <v>ユニフォーム福永招平ICONIC</v>
      </c>
      <c r="C113">
        <f>SetNo[[#This Row],[No.]]</f>
        <v>112</v>
      </c>
    </row>
    <row r="114" spans="1:3" x14ac:dyDescent="0.25">
      <c r="A114">
        <f>IFERROR(Stat[[#This Row],[No.]],"")</f>
        <v>113</v>
      </c>
      <c r="B114" t="str">
        <f>IFERROR(Stat[[#This Row],[No用]],"")</f>
        <v>バーガー福永招平ICONIC</v>
      </c>
      <c r="C114">
        <f>SetNo[[#This Row],[No.]]</f>
        <v>113</v>
      </c>
    </row>
    <row r="115" spans="1:3" x14ac:dyDescent="0.25">
      <c r="A115">
        <f>IFERROR(Stat[[#This Row],[No.]],"")</f>
        <v>114</v>
      </c>
      <c r="B115" t="str">
        <f>IFERROR(Stat[[#This Row],[No用]],"")</f>
        <v>アート2福永招平ICONIC</v>
      </c>
      <c r="C115">
        <f>SetNo[[#This Row],[No.]]</f>
        <v>114</v>
      </c>
    </row>
    <row r="116" spans="1:3" x14ac:dyDescent="0.25">
      <c r="A116">
        <f>IFERROR(Stat[[#This Row],[No.]],"")</f>
        <v>115</v>
      </c>
      <c r="B116" t="str">
        <f>IFERROR(Stat[[#This Row],[No用]],"")</f>
        <v>ユニフォーム犬岡走ICONIC</v>
      </c>
      <c r="C116">
        <f>SetNo[[#This Row],[No.]]</f>
        <v>115</v>
      </c>
    </row>
    <row r="117" spans="1:3" x14ac:dyDescent="0.25">
      <c r="A117">
        <f>IFERROR(Stat[[#This Row],[No.]],"")</f>
        <v>116</v>
      </c>
      <c r="B117" t="str">
        <f>IFERROR(Stat[[#This Row],[No用]],"")</f>
        <v>新年犬岡走ICONIC</v>
      </c>
      <c r="C117">
        <f>SetNo[[#This Row],[No.]]</f>
        <v>116</v>
      </c>
    </row>
    <row r="118" spans="1:3" x14ac:dyDescent="0.25">
      <c r="A118">
        <f>IFERROR(Stat[[#This Row],[No.]],"")</f>
        <v>117</v>
      </c>
      <c r="B118" t="str">
        <f>IFERROR(Stat[[#This Row],[No用]],"")</f>
        <v>ユニフォーム山本猛虎ICONIC</v>
      </c>
      <c r="C118">
        <f>SetNo[[#This Row],[No.]]</f>
        <v>117</v>
      </c>
    </row>
    <row r="119" spans="1:3" x14ac:dyDescent="0.25">
      <c r="A119">
        <f>IFERROR(Stat[[#This Row],[No.]],"")</f>
        <v>118</v>
      </c>
      <c r="B119" t="str">
        <f>IFERROR(Stat[[#This Row],[No用]],"")</f>
        <v>新年山本猛虎ICONIC</v>
      </c>
      <c r="C119">
        <f>SetNo[[#This Row],[No.]]</f>
        <v>118</v>
      </c>
    </row>
    <row r="120" spans="1:3" x14ac:dyDescent="0.25">
      <c r="A120">
        <f>IFERROR(Stat[[#This Row],[No.]],"")</f>
        <v>119</v>
      </c>
      <c r="B120" t="str">
        <f>IFERROR(Stat[[#This Row],[No用]],"")</f>
        <v>和装体験山本猛虎ICONIC</v>
      </c>
      <c r="C120">
        <f>SetNo[[#This Row],[No.]]</f>
        <v>119</v>
      </c>
    </row>
    <row r="121" spans="1:3" x14ac:dyDescent="0.25">
      <c r="A121">
        <f>IFERROR(Stat[[#This Row],[No.]],"")</f>
        <v>120</v>
      </c>
      <c r="B121" t="str">
        <f>IFERROR(Stat[[#This Row],[No用]],"")</f>
        <v>ユニフォーム芝山優生ICONIC</v>
      </c>
      <c r="C121">
        <f>SetNo[[#This Row],[No.]]</f>
        <v>120</v>
      </c>
    </row>
    <row r="122" spans="1:3" x14ac:dyDescent="0.25">
      <c r="A122">
        <f>IFERROR(Stat[[#This Row],[No.]],"")</f>
        <v>121</v>
      </c>
      <c r="B122" t="str">
        <f>IFERROR(Stat[[#This Row],[No用]],"")</f>
        <v>焼き芋芝山優生ICONIC</v>
      </c>
      <c r="C122">
        <f>SetNo[[#This Row],[No.]]</f>
        <v>121</v>
      </c>
    </row>
    <row r="123" spans="1:3" x14ac:dyDescent="0.25">
      <c r="A123">
        <f>IFERROR(Stat[[#This Row],[No.]],"")</f>
        <v>122</v>
      </c>
      <c r="B123" t="str">
        <f>IFERROR(Stat[[#This Row],[No用]],"")</f>
        <v>ユニフォーム海信之ICONIC</v>
      </c>
      <c r="C123">
        <f>SetNo[[#This Row],[No.]]</f>
        <v>122</v>
      </c>
    </row>
    <row r="124" spans="1:3" x14ac:dyDescent="0.25">
      <c r="A124">
        <f>IFERROR(Stat[[#This Row],[No.]],"")</f>
        <v>123</v>
      </c>
      <c r="B124" t="str">
        <f>IFERROR(Stat[[#This Row],[No用]],"")</f>
        <v>遊園地海信之ICONIC</v>
      </c>
      <c r="C124">
        <f>SetNo[[#This Row],[No.]]</f>
        <v>123</v>
      </c>
    </row>
    <row r="125" spans="1:3" x14ac:dyDescent="0.25">
      <c r="A125">
        <f>IFERROR(Stat[[#This Row],[No.]],"")</f>
        <v>124</v>
      </c>
      <c r="B125" t="str">
        <f>IFERROR(Stat[[#This Row],[No用]],"")</f>
        <v>ユニフォーム海信之YELL</v>
      </c>
      <c r="C125">
        <f>SetNo[[#This Row],[No.]]</f>
        <v>124</v>
      </c>
    </row>
    <row r="126" spans="1:3" x14ac:dyDescent="0.25">
      <c r="A126">
        <f>IFERROR(Stat[[#This Row],[No.]],"")</f>
        <v>125</v>
      </c>
      <c r="B126" t="str">
        <f>IFERROR(Stat[[#This Row],[No用]],"")</f>
        <v>ユニフォーム手白球彦ICONIC</v>
      </c>
      <c r="C126">
        <f>SetNo[[#This Row],[No.]]</f>
        <v>125</v>
      </c>
    </row>
    <row r="127" spans="1:3" x14ac:dyDescent="0.25">
      <c r="A127">
        <f>IFERROR(Stat[[#This Row],[No.]],"")</f>
        <v>126</v>
      </c>
      <c r="B127" t="str">
        <f>IFERROR(Stat[[#This Row],[No用]],"")</f>
        <v>ユニフォーム青根高伸ICONIC</v>
      </c>
      <c r="C127">
        <f>SetNo[[#This Row],[No.]]</f>
        <v>126</v>
      </c>
    </row>
    <row r="128" spans="1:3" x14ac:dyDescent="0.25">
      <c r="A128">
        <f>IFERROR(Stat[[#This Row],[No.]],"")</f>
        <v>127</v>
      </c>
      <c r="B128" t="str">
        <f>IFERROR(Stat[[#This Row],[No用]],"")</f>
        <v>制服青根高伸ICONIC</v>
      </c>
      <c r="C128">
        <f>SetNo[[#This Row],[No.]]</f>
        <v>127</v>
      </c>
    </row>
    <row r="129" spans="1:3" x14ac:dyDescent="0.25">
      <c r="A129">
        <f>IFERROR(Stat[[#This Row],[No.]],"")</f>
        <v>128</v>
      </c>
      <c r="B129" t="str">
        <f>IFERROR(Stat[[#This Row],[No用]],"")</f>
        <v>プール掃除青根高伸ICONIC</v>
      </c>
      <c r="C129">
        <f>SetNo[[#This Row],[No.]]</f>
        <v>128</v>
      </c>
    </row>
    <row r="130" spans="1:3" x14ac:dyDescent="0.25">
      <c r="A130">
        <f>IFERROR(Stat[[#This Row],[No.]],"")</f>
        <v>129</v>
      </c>
      <c r="B130" t="str">
        <f>IFERROR(Stat[[#This Row],[No用]],"")</f>
        <v>キャンプ青根高伸ICONIC</v>
      </c>
      <c r="C130">
        <f>SetNo[[#This Row],[No.]]</f>
        <v>129</v>
      </c>
    </row>
    <row r="131" spans="1:3" x14ac:dyDescent="0.25">
      <c r="A131">
        <f>IFERROR(Stat[[#This Row],[No.]],"")</f>
        <v>130</v>
      </c>
      <c r="B131" t="str">
        <f>IFERROR(Stat[[#This Row],[No用]],"")</f>
        <v>甲冑青根高伸ICONIC</v>
      </c>
      <c r="C131">
        <f>SetNo[[#This Row],[No.]]</f>
        <v>130</v>
      </c>
    </row>
    <row r="132" spans="1:3" x14ac:dyDescent="0.25">
      <c r="A132">
        <f>IFERROR(Stat[[#This Row],[No.]],"")</f>
        <v>131</v>
      </c>
      <c r="B132" t="str">
        <f>IFERROR(Stat[[#This Row],[No用]],"")</f>
        <v>Xmas3青根高伸ICONIC</v>
      </c>
      <c r="C132">
        <f>SetNo[[#This Row],[No.]]</f>
        <v>131</v>
      </c>
    </row>
    <row r="133" spans="1:3" x14ac:dyDescent="0.25">
      <c r="A133">
        <f>IFERROR(Stat[[#This Row],[No.]],"")</f>
        <v>132</v>
      </c>
      <c r="B133" t="str">
        <f>IFERROR(Stat[[#This Row],[No用]],"")</f>
        <v>ユニフォーム二口堅治ICONIC</v>
      </c>
      <c r="C133">
        <f>SetNo[[#This Row],[No.]]</f>
        <v>132</v>
      </c>
    </row>
    <row r="134" spans="1:3" x14ac:dyDescent="0.25">
      <c r="A134">
        <f>IFERROR(Stat[[#This Row],[No.]],"")</f>
        <v>133</v>
      </c>
      <c r="B134" t="str">
        <f>IFERROR(Stat[[#This Row],[No用]],"")</f>
        <v>制服二口堅治ICONIC</v>
      </c>
      <c r="C134">
        <f>SetNo[[#This Row],[No.]]</f>
        <v>133</v>
      </c>
    </row>
    <row r="135" spans="1:3" x14ac:dyDescent="0.25">
      <c r="A135">
        <f>IFERROR(Stat[[#This Row],[No.]],"")</f>
        <v>134</v>
      </c>
      <c r="B135" t="str">
        <f>IFERROR(Stat[[#This Row],[No用]],"")</f>
        <v>プール掃除二口堅治ICONIC</v>
      </c>
      <c r="C135">
        <f>SetNo[[#This Row],[No.]]</f>
        <v>134</v>
      </c>
    </row>
    <row r="136" spans="1:3" x14ac:dyDescent="0.25">
      <c r="A136">
        <f>IFERROR(Stat[[#This Row],[No.]],"")</f>
        <v>135</v>
      </c>
      <c r="B136" t="str">
        <f>IFERROR(Stat[[#This Row],[No用]],"")</f>
        <v>路地裏二口堅治ICONIC</v>
      </c>
      <c r="C136">
        <f>SetNo[[#This Row],[No.]]</f>
        <v>135</v>
      </c>
    </row>
    <row r="137" spans="1:3" x14ac:dyDescent="0.25">
      <c r="A137">
        <f>IFERROR(Stat[[#This Row],[No.]],"")</f>
        <v>136</v>
      </c>
      <c r="B137" t="str">
        <f>IFERROR(Stat[[#This Row],[No用]],"")</f>
        <v>甲冑二口堅治ICONIC</v>
      </c>
      <c r="C137">
        <f>SetNo[[#This Row],[No.]]</f>
        <v>136</v>
      </c>
    </row>
    <row r="138" spans="1:3" x14ac:dyDescent="0.25">
      <c r="A138">
        <f>IFERROR(Stat[[#This Row],[No.]],"")</f>
        <v>137</v>
      </c>
      <c r="B138" t="str">
        <f>IFERROR(Stat[[#This Row],[No用]],"")</f>
        <v>2周年二口堅治ICONIC</v>
      </c>
      <c r="C138">
        <f>SetNo[[#This Row],[No.]]</f>
        <v>137</v>
      </c>
    </row>
    <row r="139" spans="1:3" x14ac:dyDescent="0.25">
      <c r="A139">
        <f>IFERROR(Stat[[#This Row],[No.]],"")</f>
        <v>138</v>
      </c>
      <c r="B139" t="str">
        <f>IFERROR(Stat[[#This Row],[No用]],"")</f>
        <v>アート2二口堅治ICONIC</v>
      </c>
      <c r="C139">
        <f>SetNo[[#This Row],[No.]]</f>
        <v>138</v>
      </c>
    </row>
    <row r="140" spans="1:3" x14ac:dyDescent="0.25">
      <c r="A140">
        <f>IFERROR(Stat[[#This Row],[No.]],"")</f>
        <v>139</v>
      </c>
      <c r="B140" t="str">
        <f>IFERROR(Stat[[#This Row],[No用]],"")</f>
        <v>Xmas3二口堅治ICONIC</v>
      </c>
      <c r="C140">
        <f>SetNo[[#This Row],[No.]]</f>
        <v>139</v>
      </c>
    </row>
    <row r="141" spans="1:3" x14ac:dyDescent="0.25">
      <c r="A141">
        <f>IFERROR(Stat[[#This Row],[No.]],"")</f>
        <v>140</v>
      </c>
      <c r="B141" t="str">
        <f>IFERROR(Stat[[#This Row],[No用]],"")</f>
        <v>ユニフォーム黄金川貫至ICONIC</v>
      </c>
      <c r="C141">
        <f>SetNo[[#This Row],[No.]]</f>
        <v>140</v>
      </c>
    </row>
    <row r="142" spans="1:3" x14ac:dyDescent="0.25">
      <c r="A142">
        <f>IFERROR(Stat[[#This Row],[No.]],"")</f>
        <v>141</v>
      </c>
      <c r="B142" t="str">
        <f>IFERROR(Stat[[#This Row],[No用]],"")</f>
        <v>制服黄金川貫至ICONIC</v>
      </c>
      <c r="C142">
        <f>SetNo[[#This Row],[No.]]</f>
        <v>141</v>
      </c>
    </row>
    <row r="143" spans="1:3" x14ac:dyDescent="0.25">
      <c r="A143">
        <f>IFERROR(Stat[[#This Row],[No.]],"")</f>
        <v>142</v>
      </c>
      <c r="B143" t="str">
        <f>IFERROR(Stat[[#This Row],[No用]],"")</f>
        <v>職業体験黄金川貫至ICONIC</v>
      </c>
      <c r="C143">
        <f>SetNo[[#This Row],[No.]]</f>
        <v>142</v>
      </c>
    </row>
    <row r="144" spans="1:3" x14ac:dyDescent="0.25">
      <c r="A144">
        <f>IFERROR(Stat[[#This Row],[No.]],"")</f>
        <v>143</v>
      </c>
      <c r="B144" t="str">
        <f>IFERROR(Stat[[#This Row],[No用]],"")</f>
        <v>スパイ黄金川貫至ICONIC</v>
      </c>
      <c r="C144">
        <f>SetNo[[#This Row],[No.]]</f>
        <v>143</v>
      </c>
    </row>
    <row r="145" spans="1:3" x14ac:dyDescent="0.25">
      <c r="A145">
        <f>IFERROR(Stat[[#This Row],[No.]],"")</f>
        <v>144</v>
      </c>
      <c r="B145" t="str">
        <f>IFERROR(Stat[[#This Row],[No用]],"")</f>
        <v>焼き芋黄金川貫至ICONIC</v>
      </c>
      <c r="C145">
        <f>SetNo[[#This Row],[No.]]</f>
        <v>144</v>
      </c>
    </row>
    <row r="146" spans="1:3" x14ac:dyDescent="0.25">
      <c r="A146">
        <f>IFERROR(Stat[[#This Row],[No.]],"")</f>
        <v>145</v>
      </c>
      <c r="B146" t="str">
        <f>IFERROR(Stat[[#This Row],[No用]],"")</f>
        <v>格ゲー黄金川貫至ICONIC</v>
      </c>
      <c r="C146">
        <f>SetNo[[#This Row],[No.]]</f>
        <v>145</v>
      </c>
    </row>
    <row r="147" spans="1:3" x14ac:dyDescent="0.25">
      <c r="A147">
        <f>IFERROR(Stat[[#This Row],[No.]],"")</f>
        <v>146</v>
      </c>
      <c r="B147" t="str">
        <f>IFERROR(Stat[[#This Row],[No用]],"")</f>
        <v>ユニフォーム小原豊ICONIC</v>
      </c>
      <c r="C147">
        <f>SetNo[[#This Row],[No.]]</f>
        <v>146</v>
      </c>
    </row>
    <row r="148" spans="1:3" x14ac:dyDescent="0.25">
      <c r="A148">
        <f>IFERROR(Stat[[#This Row],[No.]],"")</f>
        <v>147</v>
      </c>
      <c r="B148" t="str">
        <f>IFERROR(Stat[[#This Row],[No用]],"")</f>
        <v>ユニフォーム女川太郎ICONIC</v>
      </c>
      <c r="C148">
        <f>SetNo[[#This Row],[No.]]</f>
        <v>147</v>
      </c>
    </row>
    <row r="149" spans="1:3" x14ac:dyDescent="0.25">
      <c r="A149">
        <f>IFERROR(Stat[[#This Row],[No.]],"")</f>
        <v>148</v>
      </c>
      <c r="B149" t="str">
        <f>IFERROR(Stat[[#This Row],[No用]],"")</f>
        <v>水着2女川太郎ICONIC</v>
      </c>
      <c r="C149">
        <f>SetNo[[#This Row],[No.]]</f>
        <v>148</v>
      </c>
    </row>
    <row r="150" spans="1:3" x14ac:dyDescent="0.25">
      <c r="A150">
        <f>IFERROR(Stat[[#This Row],[No.]],"")</f>
        <v>149</v>
      </c>
      <c r="B150" t="str">
        <f>IFERROR(Stat[[#This Row],[No用]],"")</f>
        <v>ユニフォーム作並浩輔ICONIC</v>
      </c>
      <c r="C150">
        <f>SetNo[[#This Row],[No.]]</f>
        <v>149</v>
      </c>
    </row>
    <row r="151" spans="1:3" x14ac:dyDescent="0.25">
      <c r="A151">
        <f>IFERROR(Stat[[#This Row],[No.]],"")</f>
        <v>150</v>
      </c>
      <c r="B151" t="str">
        <f>IFERROR(Stat[[#This Row],[No用]],"")</f>
        <v>職業体験2作並浩輔ICONIC</v>
      </c>
      <c r="C151">
        <f>SetNo[[#This Row],[No.]]</f>
        <v>150</v>
      </c>
    </row>
    <row r="152" spans="1:3" x14ac:dyDescent="0.25">
      <c r="A152">
        <f>IFERROR(Stat[[#This Row],[No.]],"")</f>
        <v>151</v>
      </c>
      <c r="B152" t="str">
        <f>IFERROR(Stat[[#This Row],[No用]],"")</f>
        <v>ユニフォーム吹上仁悟ICONIC</v>
      </c>
      <c r="C152">
        <f>SetNo[[#This Row],[No.]]</f>
        <v>151</v>
      </c>
    </row>
    <row r="153" spans="1:3" x14ac:dyDescent="0.25">
      <c r="A153">
        <f>IFERROR(Stat[[#This Row],[No.]],"")</f>
        <v>152</v>
      </c>
      <c r="B153" t="str">
        <f>IFERROR(Stat[[#This Row],[No用]],"")</f>
        <v>ユニフォーム茂庭要ICONIC</v>
      </c>
      <c r="C153">
        <f>SetNo[[#This Row],[No.]]</f>
        <v>152</v>
      </c>
    </row>
    <row r="154" spans="1:3" x14ac:dyDescent="0.25">
      <c r="A154">
        <f>IFERROR(Stat[[#This Row],[No.]],"")</f>
        <v>153</v>
      </c>
      <c r="B154" t="str">
        <f>IFERROR(Stat[[#This Row],[No用]],"")</f>
        <v>寝正月茂庭要ICONIC</v>
      </c>
      <c r="C154">
        <f>SetNo[[#This Row],[No.]]</f>
        <v>153</v>
      </c>
    </row>
    <row r="155" spans="1:3" x14ac:dyDescent="0.25">
      <c r="A155">
        <f>IFERROR(Stat[[#This Row],[No.]],"")</f>
        <v>154</v>
      </c>
      <c r="B155" t="str">
        <f>IFERROR(Stat[[#This Row],[No用]],"")</f>
        <v>ユニフォーム鎌先靖志ICONIC</v>
      </c>
      <c r="C155">
        <f>SetNo[[#This Row],[No.]]</f>
        <v>154</v>
      </c>
    </row>
    <row r="156" spans="1:3" x14ac:dyDescent="0.25">
      <c r="A156">
        <f>IFERROR(Stat[[#This Row],[No.]],"")</f>
        <v>155</v>
      </c>
      <c r="B156" t="str">
        <f>IFERROR(Stat[[#This Row],[No用]],"")</f>
        <v>甲冑鎌先靖志ICONIC</v>
      </c>
      <c r="C156">
        <f>SetNo[[#This Row],[No.]]</f>
        <v>155</v>
      </c>
    </row>
    <row r="157" spans="1:3" x14ac:dyDescent="0.25">
      <c r="A157">
        <f>IFERROR(Stat[[#This Row],[No.]],"")</f>
        <v>156</v>
      </c>
      <c r="B157" t="str">
        <f>IFERROR(Stat[[#This Row],[No用]],"")</f>
        <v>ユニフォーム笹谷武仁ICONIC</v>
      </c>
      <c r="C157">
        <f>SetNo[[#This Row],[No.]]</f>
        <v>156</v>
      </c>
    </row>
    <row r="158" spans="1:3" x14ac:dyDescent="0.25">
      <c r="A158">
        <f>IFERROR(Stat[[#This Row],[No.]],"")</f>
        <v>157</v>
      </c>
      <c r="B158" t="str">
        <f>IFERROR(Stat[[#This Row],[No用]],"")</f>
        <v>ユニフォーム及川徹ICONIC</v>
      </c>
      <c r="C158">
        <f>SetNo[[#This Row],[No.]]</f>
        <v>157</v>
      </c>
    </row>
    <row r="159" spans="1:3" x14ac:dyDescent="0.25">
      <c r="A159">
        <f>IFERROR(Stat[[#This Row],[No.]],"")</f>
        <v>158</v>
      </c>
      <c r="B159" t="str">
        <f>IFERROR(Stat[[#This Row],[No用]],"")</f>
        <v>プール掃除及川徹ICONIC</v>
      </c>
      <c r="C159">
        <f>SetNo[[#This Row],[No.]]</f>
        <v>158</v>
      </c>
    </row>
    <row r="160" spans="1:3" x14ac:dyDescent="0.25">
      <c r="A160">
        <f>IFERROR(Stat[[#This Row],[No.]],"")</f>
        <v>159</v>
      </c>
      <c r="B160" t="str">
        <f>IFERROR(Stat[[#This Row],[No用]],"")</f>
        <v>Xmas及川徹ICONIC</v>
      </c>
      <c r="C160">
        <f>SetNo[[#This Row],[No.]]</f>
        <v>159</v>
      </c>
    </row>
    <row r="161" spans="1:3" x14ac:dyDescent="0.25">
      <c r="A161">
        <f>IFERROR(Stat[[#This Row],[No.]],"")</f>
        <v>160</v>
      </c>
      <c r="B161" t="str">
        <f>IFERROR(Stat[[#This Row],[No用]],"")</f>
        <v>制服及川徹ICONIC</v>
      </c>
      <c r="C161">
        <f>SetNo[[#This Row],[No.]]</f>
        <v>160</v>
      </c>
    </row>
    <row r="162" spans="1:3" x14ac:dyDescent="0.25">
      <c r="A162">
        <f>IFERROR(Stat[[#This Row],[No.]],"")</f>
        <v>161</v>
      </c>
      <c r="B162" t="str">
        <f>IFERROR(Stat[[#This Row],[No用]],"")</f>
        <v>路地裏及川徹ICONIC</v>
      </c>
      <c r="C162">
        <f>SetNo[[#This Row],[No.]]</f>
        <v>161</v>
      </c>
    </row>
    <row r="163" spans="1:3" x14ac:dyDescent="0.25">
      <c r="A163">
        <f>IFERROR(Stat[[#This Row],[No.]],"")</f>
        <v>162</v>
      </c>
      <c r="B163" t="str">
        <f>IFERROR(Stat[[#This Row],[No用]],"")</f>
        <v>バカンス及川徹ICONIC</v>
      </c>
      <c r="C163">
        <f>SetNo[[#This Row],[No.]]</f>
        <v>162</v>
      </c>
    </row>
    <row r="164" spans="1:3" x14ac:dyDescent="0.25">
      <c r="A164">
        <f>IFERROR(Stat[[#This Row],[No.]],"")</f>
        <v>163</v>
      </c>
      <c r="B164" t="str">
        <f>IFERROR(Stat[[#This Row],[No用]],"")</f>
        <v>2周年及川徹ICONIC</v>
      </c>
      <c r="C164">
        <f>SetNo[[#This Row],[No.]]</f>
        <v>163</v>
      </c>
    </row>
    <row r="165" spans="1:3" x14ac:dyDescent="0.25">
      <c r="A165">
        <f>IFERROR(Stat[[#This Row],[No.]],"")</f>
        <v>164</v>
      </c>
      <c r="B165" t="str">
        <f>IFERROR(Stat[[#This Row],[No用]],"")</f>
        <v>夏祭り2及川徹ICONIC</v>
      </c>
      <c r="C165">
        <f>SetNo[[#This Row],[No.]]</f>
        <v>164</v>
      </c>
    </row>
    <row r="166" spans="1:3" x14ac:dyDescent="0.25">
      <c r="A166">
        <f>IFERROR(Stat[[#This Row],[No.]],"")</f>
        <v>165</v>
      </c>
      <c r="B166" t="str">
        <f>IFERROR(Stat[[#This Row],[No用]],"")</f>
        <v>和装体験及川徹ICONIC</v>
      </c>
      <c r="C166">
        <f>SetNo[[#This Row],[No.]]</f>
        <v>165</v>
      </c>
    </row>
    <row r="167" spans="1:3" x14ac:dyDescent="0.25">
      <c r="A167">
        <f>IFERROR(Stat[[#This Row],[No.]],"")</f>
        <v>166</v>
      </c>
      <c r="B167" t="str">
        <f>IFERROR(Stat[[#This Row],[No用]],"")</f>
        <v>格ゲー及川徹ICONIC</v>
      </c>
      <c r="C167">
        <f>SetNo[[#This Row],[No.]]</f>
        <v>166</v>
      </c>
    </row>
    <row r="168" spans="1:3" x14ac:dyDescent="0.25">
      <c r="A168">
        <f>IFERROR(Stat[[#This Row],[No.]],"")</f>
        <v>167</v>
      </c>
      <c r="B168" t="str">
        <f>IFERROR(Stat[[#This Row],[No用]],"")</f>
        <v>ユニフォーム岩泉一ICONIC</v>
      </c>
      <c r="C168">
        <f>SetNo[[#This Row],[No.]]</f>
        <v>167</v>
      </c>
    </row>
    <row r="169" spans="1:3" x14ac:dyDescent="0.25">
      <c r="A169">
        <f>IFERROR(Stat[[#This Row],[No.]],"")</f>
        <v>168</v>
      </c>
      <c r="B169" t="str">
        <f>IFERROR(Stat[[#This Row],[No用]],"")</f>
        <v>プール掃除岩泉一ICONIC</v>
      </c>
      <c r="C169">
        <f>SetNo[[#This Row],[No.]]</f>
        <v>168</v>
      </c>
    </row>
    <row r="170" spans="1:3" x14ac:dyDescent="0.25">
      <c r="A170">
        <f>IFERROR(Stat[[#This Row],[No.]],"")</f>
        <v>169</v>
      </c>
      <c r="B170" t="str">
        <f>IFERROR(Stat[[#This Row],[No用]],"")</f>
        <v>制服岩泉一ICONIC</v>
      </c>
      <c r="C170">
        <f>SetNo[[#This Row],[No.]]</f>
        <v>169</v>
      </c>
    </row>
    <row r="171" spans="1:3" x14ac:dyDescent="0.25">
      <c r="A171">
        <f>IFERROR(Stat[[#This Row],[No.]],"")</f>
        <v>170</v>
      </c>
      <c r="B171" t="str">
        <f>IFERROR(Stat[[#This Row],[No用]],"")</f>
        <v>サバゲ岩泉一ICONIC</v>
      </c>
      <c r="C171">
        <f>SetNo[[#This Row],[No.]]</f>
        <v>170</v>
      </c>
    </row>
    <row r="172" spans="1:3" x14ac:dyDescent="0.25">
      <c r="A172">
        <f>IFERROR(Stat[[#This Row],[No.]],"")</f>
        <v>171</v>
      </c>
      <c r="B172" t="str">
        <f>IFERROR(Stat[[#This Row],[No用]],"")</f>
        <v>バカンス岩泉一ICONIC</v>
      </c>
      <c r="C172">
        <f>SetNo[[#This Row],[No.]]</f>
        <v>171</v>
      </c>
    </row>
    <row r="173" spans="1:3" x14ac:dyDescent="0.25">
      <c r="A173">
        <f>IFERROR(Stat[[#This Row],[No.]],"")</f>
        <v>172</v>
      </c>
      <c r="B173" t="str">
        <f>IFERROR(Stat[[#This Row],[No用]],"")</f>
        <v>路地裏2岩泉一ICONIC</v>
      </c>
      <c r="C173">
        <f>SetNo[[#This Row],[No.]]</f>
        <v>172</v>
      </c>
    </row>
    <row r="174" spans="1:3" x14ac:dyDescent="0.25">
      <c r="A174">
        <f>IFERROR(Stat[[#This Row],[No.]],"")</f>
        <v>173</v>
      </c>
      <c r="B174" t="str">
        <f>IFERROR(Stat[[#This Row],[No用]],"")</f>
        <v>夏祭り2岩泉一ICONIC</v>
      </c>
      <c r="C174">
        <f>SetNo[[#This Row],[No.]]</f>
        <v>173</v>
      </c>
    </row>
    <row r="175" spans="1:3" x14ac:dyDescent="0.25">
      <c r="A175">
        <f>IFERROR(Stat[[#This Row],[No.]],"")</f>
        <v>174</v>
      </c>
      <c r="B175" t="str">
        <f>IFERROR(Stat[[#This Row],[No用]],"")</f>
        <v>Xmas3岩泉一ICONIC</v>
      </c>
      <c r="C175">
        <f>SetNo[[#This Row],[No.]]</f>
        <v>174</v>
      </c>
    </row>
    <row r="176" spans="1:3" x14ac:dyDescent="0.25">
      <c r="A176">
        <f>IFERROR(Stat[[#This Row],[No.]],"")</f>
        <v>175</v>
      </c>
      <c r="B176" t="str">
        <f>IFERROR(Stat[[#This Row],[No用]],"")</f>
        <v>ユニフォーム金田一勇太郎ICONIC</v>
      </c>
      <c r="C176">
        <f>SetNo[[#This Row],[No.]]</f>
        <v>175</v>
      </c>
    </row>
    <row r="177" spans="1:3" x14ac:dyDescent="0.25">
      <c r="A177">
        <f>IFERROR(Stat[[#This Row],[No.]],"")</f>
        <v>176</v>
      </c>
      <c r="B177" t="str">
        <f>IFERROR(Stat[[#This Row],[No用]],"")</f>
        <v>雪遊び金田一勇太郎ICONIC</v>
      </c>
      <c r="C177">
        <f>SetNo[[#This Row],[No.]]</f>
        <v>176</v>
      </c>
    </row>
    <row r="178" spans="1:3" x14ac:dyDescent="0.25">
      <c r="A178">
        <f>IFERROR(Stat[[#This Row],[No.]],"")</f>
        <v>177</v>
      </c>
      <c r="B178" t="str">
        <f>IFERROR(Stat[[#This Row],[No用]],"")</f>
        <v>カンフー金田一勇太郎ICONIC</v>
      </c>
      <c r="C178">
        <f>SetNo[[#This Row],[No.]]</f>
        <v>177</v>
      </c>
    </row>
    <row r="179" spans="1:3" x14ac:dyDescent="0.25">
      <c r="A179">
        <f>IFERROR(Stat[[#This Row],[No.]],"")</f>
        <v>178</v>
      </c>
      <c r="B179" t="str">
        <f>IFERROR(Stat[[#This Row],[No用]],"")</f>
        <v>中学生金田一勇太郎ICONIC</v>
      </c>
      <c r="C179">
        <f>SetNo[[#This Row],[No.]]</f>
        <v>178</v>
      </c>
    </row>
    <row r="180" spans="1:3" x14ac:dyDescent="0.25">
      <c r="A180">
        <f>IFERROR(Stat[[#This Row],[No.]],"")</f>
        <v>179</v>
      </c>
      <c r="B180" t="str">
        <f>IFERROR(Stat[[#This Row],[No用]],"")</f>
        <v>ユニフォーム京谷賢太郎ICONIC</v>
      </c>
      <c r="C180">
        <f>SetNo[[#This Row],[No.]]</f>
        <v>179</v>
      </c>
    </row>
    <row r="181" spans="1:3" x14ac:dyDescent="0.25">
      <c r="A181">
        <f>IFERROR(Stat[[#This Row],[No.]],"")</f>
        <v>180</v>
      </c>
      <c r="B181" t="str">
        <f>IFERROR(Stat[[#This Row],[No用]],"")</f>
        <v>梅雨京谷賢太郎ICONIC</v>
      </c>
      <c r="C181">
        <f>SetNo[[#This Row],[No.]]</f>
        <v>180</v>
      </c>
    </row>
    <row r="182" spans="1:3" x14ac:dyDescent="0.25">
      <c r="A182">
        <f>IFERROR(Stat[[#This Row],[No.]],"")</f>
        <v>181</v>
      </c>
      <c r="B182" t="str">
        <f>IFERROR(Stat[[#This Row],[No用]],"")</f>
        <v>水着2京谷賢太郎ICONIC</v>
      </c>
      <c r="C182">
        <f>SetNo[[#This Row],[No.]]</f>
        <v>181</v>
      </c>
    </row>
    <row r="183" spans="1:3" x14ac:dyDescent="0.25">
      <c r="A183">
        <f>IFERROR(Stat[[#This Row],[No.]],"")</f>
        <v>182</v>
      </c>
      <c r="B183" t="str">
        <f>IFERROR(Stat[[#This Row],[No用]],"")</f>
        <v>ユニフォーム国見英ICONIC</v>
      </c>
      <c r="C183">
        <f>SetNo[[#This Row],[No.]]</f>
        <v>182</v>
      </c>
    </row>
    <row r="184" spans="1:3" x14ac:dyDescent="0.25">
      <c r="A184">
        <f>IFERROR(Stat[[#This Row],[No.]],"")</f>
        <v>183</v>
      </c>
      <c r="B184" t="str">
        <f>IFERROR(Stat[[#This Row],[No用]],"")</f>
        <v>職業体験国見英ICONIC</v>
      </c>
      <c r="C184">
        <f>SetNo[[#This Row],[No.]]</f>
        <v>183</v>
      </c>
    </row>
    <row r="185" spans="1:3" x14ac:dyDescent="0.25">
      <c r="A185">
        <f>IFERROR(Stat[[#This Row],[No.]],"")</f>
        <v>184</v>
      </c>
      <c r="B185" t="str">
        <f>IFERROR(Stat[[#This Row],[No用]],"")</f>
        <v>路地裏国見英ICONIC</v>
      </c>
      <c r="C185">
        <f>SetNo[[#This Row],[No.]]</f>
        <v>184</v>
      </c>
    </row>
    <row r="186" spans="1:3" x14ac:dyDescent="0.25">
      <c r="A186">
        <f>IFERROR(Stat[[#This Row],[No.]],"")</f>
        <v>185</v>
      </c>
      <c r="B186" t="str">
        <f>IFERROR(Stat[[#This Row],[No用]],"")</f>
        <v>カンフー国見英ICONIC</v>
      </c>
      <c r="C186">
        <f>SetNo[[#This Row],[No.]]</f>
        <v>185</v>
      </c>
    </row>
    <row r="187" spans="1:3" x14ac:dyDescent="0.25">
      <c r="A187">
        <f>IFERROR(Stat[[#This Row],[No.]],"")</f>
        <v>186</v>
      </c>
      <c r="B187" t="str">
        <f>IFERROR(Stat[[#This Row],[No用]],"")</f>
        <v>中学生国見英ICONIC</v>
      </c>
      <c r="C187">
        <f>SetNo[[#This Row],[No.]]</f>
        <v>186</v>
      </c>
    </row>
    <row r="188" spans="1:3" x14ac:dyDescent="0.25">
      <c r="A188">
        <f>IFERROR(Stat[[#This Row],[No.]],"")</f>
        <v>187</v>
      </c>
      <c r="B188" t="str">
        <f>IFERROR(Stat[[#This Row],[No用]],"")</f>
        <v>寝正月国見英ICONIC</v>
      </c>
      <c r="C188">
        <f>SetNo[[#This Row],[No.]]</f>
        <v>187</v>
      </c>
    </row>
    <row r="189" spans="1:3" x14ac:dyDescent="0.25">
      <c r="A189">
        <f>IFERROR(Stat[[#This Row],[No.]],"")</f>
        <v>188</v>
      </c>
      <c r="B189" t="str">
        <f>IFERROR(Stat[[#This Row],[No用]],"")</f>
        <v>ユニフォーム渡親治ICONIC</v>
      </c>
      <c r="C189">
        <f>SetNo[[#This Row],[No.]]</f>
        <v>188</v>
      </c>
    </row>
    <row r="190" spans="1:3" x14ac:dyDescent="0.25">
      <c r="A190">
        <f>IFERROR(Stat[[#This Row],[No.]],"")</f>
        <v>189</v>
      </c>
      <c r="B190" t="str">
        <f>IFERROR(Stat[[#This Row],[No用]],"")</f>
        <v>ユニフォーム松川一静ICONIC</v>
      </c>
      <c r="C190">
        <f>SetNo[[#This Row],[No.]]</f>
        <v>189</v>
      </c>
    </row>
    <row r="191" spans="1:3" x14ac:dyDescent="0.25">
      <c r="A191">
        <f>IFERROR(Stat[[#This Row],[No.]],"")</f>
        <v>190</v>
      </c>
      <c r="B191" t="str">
        <f>IFERROR(Stat[[#This Row],[No用]],"")</f>
        <v>アート松川一静ICONIC</v>
      </c>
      <c r="C191">
        <f>SetNo[[#This Row],[No.]]</f>
        <v>190</v>
      </c>
    </row>
    <row r="192" spans="1:3" x14ac:dyDescent="0.25">
      <c r="A192">
        <f>IFERROR(Stat[[#This Row],[No.]],"")</f>
        <v>191</v>
      </c>
      <c r="B192" t="str">
        <f>IFERROR(Stat[[#This Row],[No用]],"")</f>
        <v>バカンス松川一静ICONIC</v>
      </c>
      <c r="C192">
        <f>SetNo[[#This Row],[No.]]</f>
        <v>191</v>
      </c>
    </row>
    <row r="193" spans="1:3" x14ac:dyDescent="0.25">
      <c r="A193">
        <f>IFERROR(Stat[[#This Row],[No.]],"")</f>
        <v>192</v>
      </c>
      <c r="B193" t="str">
        <f>IFERROR(Stat[[#This Row],[No用]],"")</f>
        <v>焼き芋松川一静ICONIC</v>
      </c>
      <c r="C193">
        <f>SetNo[[#This Row],[No.]]</f>
        <v>192</v>
      </c>
    </row>
    <row r="194" spans="1:3" x14ac:dyDescent="0.25">
      <c r="A194">
        <f>IFERROR(Stat[[#This Row],[No.]],"")</f>
        <v>193</v>
      </c>
      <c r="B194" t="str">
        <f>IFERROR(Stat[[#This Row],[No用]],"")</f>
        <v>ユニフォーム花巻貴大ICONIC</v>
      </c>
      <c r="C194">
        <f>SetNo[[#This Row],[No.]]</f>
        <v>193</v>
      </c>
    </row>
    <row r="195" spans="1:3" x14ac:dyDescent="0.25">
      <c r="A195">
        <f>IFERROR(Stat[[#This Row],[No.]],"")</f>
        <v>194</v>
      </c>
      <c r="B195" t="str">
        <f>IFERROR(Stat[[#This Row],[No用]],"")</f>
        <v>アート花巻貴大ICONIC</v>
      </c>
      <c r="C195">
        <f>SetNo[[#This Row],[No.]]</f>
        <v>194</v>
      </c>
    </row>
    <row r="196" spans="1:3" x14ac:dyDescent="0.25">
      <c r="A196">
        <f>IFERROR(Stat[[#This Row],[No.]],"")</f>
        <v>195</v>
      </c>
      <c r="B196" t="str">
        <f>IFERROR(Stat[[#This Row],[No用]],"")</f>
        <v>バーガー花巻貴大ICONIC</v>
      </c>
      <c r="C196">
        <f>SetNo[[#This Row],[No.]]</f>
        <v>195</v>
      </c>
    </row>
    <row r="197" spans="1:3" x14ac:dyDescent="0.25">
      <c r="A197">
        <f>IFERROR(Stat[[#This Row],[No.]],"")</f>
        <v>196</v>
      </c>
      <c r="B197" t="str">
        <f>IFERROR(Stat[[#This Row],[No用]],"")</f>
        <v>妖花巻貴大ICONIC</v>
      </c>
      <c r="C197">
        <f>SetNo[[#This Row],[No.]]</f>
        <v>196</v>
      </c>
    </row>
    <row r="198" spans="1:3" x14ac:dyDescent="0.25">
      <c r="A198">
        <f>IFERROR(Stat[[#This Row],[No.]],"")</f>
        <v>197</v>
      </c>
      <c r="B198" t="str">
        <f>IFERROR(Stat[[#This Row],[No用]],"")</f>
        <v>焼き芋花巻貴大ICONIC</v>
      </c>
      <c r="C198">
        <f>SetNo[[#This Row],[No.]]</f>
        <v>197</v>
      </c>
    </row>
    <row r="199" spans="1:3" x14ac:dyDescent="0.25">
      <c r="A199">
        <f>IFERROR(Stat[[#This Row],[No.]],"")</f>
        <v>198</v>
      </c>
      <c r="B199" t="str">
        <f>IFERROR(Stat[[#This Row],[No用]],"")</f>
        <v>ユニフォーム矢巾秀ICONIC</v>
      </c>
      <c r="C199">
        <f>SetNo[[#This Row],[No.]]</f>
        <v>198</v>
      </c>
    </row>
    <row r="200" spans="1:3" x14ac:dyDescent="0.25">
      <c r="A200">
        <f>IFERROR(Stat[[#This Row],[No.]],"")</f>
        <v>199</v>
      </c>
      <c r="B200" t="str">
        <f>IFERROR(Stat[[#This Row],[No用]],"")</f>
        <v>キャンプ矢巾秀ICONIC</v>
      </c>
      <c r="C200">
        <f>SetNo[[#This Row],[No.]]</f>
        <v>199</v>
      </c>
    </row>
    <row r="201" spans="1:3" x14ac:dyDescent="0.25">
      <c r="A201">
        <f>IFERROR(Stat[[#This Row],[No.]],"")</f>
        <v>200</v>
      </c>
      <c r="B201" t="str">
        <f>IFERROR(Stat[[#This Row],[No用]],"")</f>
        <v>ユニフォーム駒木輝ICONIC</v>
      </c>
      <c r="C201">
        <f>SetNo[[#This Row],[No.]]</f>
        <v>200</v>
      </c>
    </row>
    <row r="202" spans="1:3" x14ac:dyDescent="0.25">
      <c r="A202">
        <f>IFERROR(Stat[[#This Row],[No.]],"")</f>
        <v>201</v>
      </c>
      <c r="B202" t="str">
        <f>IFERROR(Stat[[#This Row],[No用]],"")</f>
        <v>ユニフォーム茶屋和馬ICONIC</v>
      </c>
      <c r="C202">
        <f>SetNo[[#This Row],[No.]]</f>
        <v>201</v>
      </c>
    </row>
    <row r="203" spans="1:3" x14ac:dyDescent="0.25">
      <c r="A203">
        <f>IFERROR(Stat[[#This Row],[No.]],"")</f>
        <v>202</v>
      </c>
      <c r="B203" t="str">
        <f>IFERROR(Stat[[#This Row],[No用]],"")</f>
        <v>ユニフォーム玉川弘樹ICONIC</v>
      </c>
      <c r="C203">
        <f>SetNo[[#This Row],[No.]]</f>
        <v>202</v>
      </c>
    </row>
    <row r="204" spans="1:3" x14ac:dyDescent="0.25">
      <c r="A204">
        <f>IFERROR(Stat[[#This Row],[No.]],"")</f>
        <v>203</v>
      </c>
      <c r="B204" t="str">
        <f>IFERROR(Stat[[#This Row],[No用]],"")</f>
        <v>ユニフォーム桜井大河ICONIC</v>
      </c>
      <c r="C204">
        <f>SetNo[[#This Row],[No.]]</f>
        <v>203</v>
      </c>
    </row>
    <row r="205" spans="1:3" x14ac:dyDescent="0.25">
      <c r="A205">
        <f>IFERROR(Stat[[#This Row],[No.]],"")</f>
        <v>204</v>
      </c>
      <c r="B205" t="str">
        <f>IFERROR(Stat[[#This Row],[No用]],"")</f>
        <v>ユニフォーム芳賀良治ICONIC</v>
      </c>
      <c r="C205">
        <f>SetNo[[#This Row],[No.]]</f>
        <v>204</v>
      </c>
    </row>
    <row r="206" spans="1:3" x14ac:dyDescent="0.25">
      <c r="A206">
        <f>IFERROR(Stat[[#This Row],[No.]],"")</f>
        <v>205</v>
      </c>
      <c r="B206" t="str">
        <f>IFERROR(Stat[[#This Row],[No用]],"")</f>
        <v>ユニフォーム渋谷陸斗ICONIC</v>
      </c>
      <c r="C206">
        <f>SetNo[[#This Row],[No.]]</f>
        <v>205</v>
      </c>
    </row>
    <row r="207" spans="1:3" x14ac:dyDescent="0.25">
      <c r="A207">
        <f>IFERROR(Stat[[#This Row],[No.]],"")</f>
        <v>206</v>
      </c>
      <c r="B207" t="str">
        <f>IFERROR(Stat[[#This Row],[No用]],"")</f>
        <v>ユニフォーム池尻隼人ICONIC</v>
      </c>
      <c r="C207">
        <f>SetNo[[#This Row],[No.]]</f>
        <v>206</v>
      </c>
    </row>
    <row r="208" spans="1:3" x14ac:dyDescent="0.25">
      <c r="A208">
        <f>IFERROR(Stat[[#This Row],[No.]],"")</f>
        <v>207</v>
      </c>
      <c r="B208" t="str">
        <f>IFERROR(Stat[[#This Row],[No用]],"")</f>
        <v>文化祭2池尻隼人ICONIC</v>
      </c>
      <c r="C208">
        <f>SetNo[[#This Row],[No.]]</f>
        <v>207</v>
      </c>
    </row>
    <row r="209" spans="1:3" x14ac:dyDescent="0.25">
      <c r="A209">
        <f>IFERROR(Stat[[#This Row],[No.]],"")</f>
        <v>208</v>
      </c>
      <c r="B209" t="str">
        <f>IFERROR(Stat[[#This Row],[No用]],"")</f>
        <v>遊園地池尻隼人ICONIC</v>
      </c>
      <c r="C209">
        <f>SetNo[[#This Row],[No.]]</f>
        <v>208</v>
      </c>
    </row>
    <row r="210" spans="1:3" x14ac:dyDescent="0.25">
      <c r="A210">
        <f>IFERROR(Stat[[#This Row],[No.]],"")</f>
        <v>209</v>
      </c>
      <c r="B210" t="str">
        <f>IFERROR(Stat[[#This Row],[No用]],"")</f>
        <v>ユニフォーム十和田良樹ICONIC</v>
      </c>
      <c r="C210">
        <f>SetNo[[#This Row],[No.]]</f>
        <v>209</v>
      </c>
    </row>
    <row r="211" spans="1:3" x14ac:dyDescent="0.25">
      <c r="A211">
        <f>IFERROR(Stat[[#This Row],[No.]],"")</f>
        <v>210</v>
      </c>
      <c r="B211" t="str">
        <f>IFERROR(Stat[[#This Row],[No用]],"")</f>
        <v>ユニフォーム森岳歩ICONIC</v>
      </c>
      <c r="C211">
        <f>SetNo[[#This Row],[No.]]</f>
        <v>210</v>
      </c>
    </row>
    <row r="212" spans="1:3" x14ac:dyDescent="0.25">
      <c r="A212">
        <f>IFERROR(Stat[[#This Row],[No.]],"")</f>
        <v>211</v>
      </c>
      <c r="B212" t="str">
        <f>IFERROR(Stat[[#This Row],[No用]],"")</f>
        <v>ユニフォーム唐松拓巳ICONIC</v>
      </c>
      <c r="C212">
        <f>SetNo[[#This Row],[No.]]</f>
        <v>211</v>
      </c>
    </row>
    <row r="213" spans="1:3" x14ac:dyDescent="0.25">
      <c r="A213">
        <f>IFERROR(Stat[[#This Row],[No.]],"")</f>
        <v>212</v>
      </c>
      <c r="B213" t="str">
        <f>IFERROR(Stat[[#This Row],[No用]],"")</f>
        <v>ユニフォーム田沢裕樹ICONIC</v>
      </c>
      <c r="C213">
        <f>SetNo[[#This Row],[No.]]</f>
        <v>212</v>
      </c>
    </row>
    <row r="214" spans="1:3" x14ac:dyDescent="0.25">
      <c r="A214">
        <f>IFERROR(Stat[[#This Row],[No.]],"")</f>
        <v>213</v>
      </c>
      <c r="B214" t="str">
        <f>IFERROR(Stat[[#This Row],[No用]],"")</f>
        <v>ユニフォーム子安颯真ICONIC</v>
      </c>
      <c r="C214">
        <f>SetNo[[#This Row],[No.]]</f>
        <v>213</v>
      </c>
    </row>
    <row r="215" spans="1:3" x14ac:dyDescent="0.25">
      <c r="A215">
        <f>IFERROR(Stat[[#This Row],[No.]],"")</f>
        <v>214</v>
      </c>
      <c r="B215" t="str">
        <f>IFERROR(Stat[[#This Row],[No用]],"")</f>
        <v>サバゲ2子安颯真ICONIC</v>
      </c>
      <c r="C215">
        <f>SetNo[[#This Row],[No.]]</f>
        <v>214</v>
      </c>
    </row>
    <row r="216" spans="1:3" x14ac:dyDescent="0.25">
      <c r="A216">
        <f>IFERROR(Stat[[#This Row],[No.]],"")</f>
        <v>215</v>
      </c>
      <c r="B216" t="str">
        <f>IFERROR(Stat[[#This Row],[No用]],"")</f>
        <v>ユニフォーム横手駿ICONIC</v>
      </c>
      <c r="C216">
        <f>SetNo[[#This Row],[No.]]</f>
        <v>215</v>
      </c>
    </row>
    <row r="217" spans="1:3" x14ac:dyDescent="0.25">
      <c r="A217">
        <f>IFERROR(Stat[[#This Row],[No.]],"")</f>
        <v>216</v>
      </c>
      <c r="B217" t="str">
        <f>IFERROR(Stat[[#This Row],[No用]],"")</f>
        <v>ユニフォーム夏瀬伊吹ICONIC</v>
      </c>
      <c r="C217">
        <f>SetNo[[#This Row],[No.]]</f>
        <v>216</v>
      </c>
    </row>
    <row r="218" spans="1:3" x14ac:dyDescent="0.25">
      <c r="A218">
        <f>IFERROR(Stat[[#This Row],[No.]],"")</f>
        <v>217</v>
      </c>
      <c r="B218" t="str">
        <f>IFERROR(Stat[[#This Row],[No用]],"")</f>
        <v>ユニフォーム秋宮昇ICONIC</v>
      </c>
      <c r="C218">
        <f>SetNo[[#This Row],[No.]]</f>
        <v>217</v>
      </c>
    </row>
    <row r="219" spans="1:3" x14ac:dyDescent="0.25">
      <c r="A219">
        <f>IFERROR(Stat[[#This Row],[No.]],"")</f>
        <v>218</v>
      </c>
      <c r="B219" t="str">
        <f>IFERROR(Stat[[#This Row],[No用]],"")</f>
        <v>ユニフォーム古牧譲ICONIC</v>
      </c>
      <c r="C219">
        <f>SetNo[[#This Row],[No.]]</f>
        <v>218</v>
      </c>
    </row>
    <row r="220" spans="1:3" x14ac:dyDescent="0.25">
      <c r="A220">
        <f>IFERROR(Stat[[#This Row],[No.]],"")</f>
        <v>219</v>
      </c>
      <c r="B220" t="str">
        <f>IFERROR(Stat[[#This Row],[No用]],"")</f>
        <v>雪遊び古牧譲ICONIC</v>
      </c>
      <c r="C220">
        <f>SetNo[[#This Row],[No.]]</f>
        <v>219</v>
      </c>
    </row>
    <row r="221" spans="1:3" x14ac:dyDescent="0.25">
      <c r="A221">
        <f>IFERROR(Stat[[#This Row],[No.]],"")</f>
        <v>220</v>
      </c>
      <c r="B221" t="str">
        <f>IFERROR(Stat[[#This Row],[No用]],"")</f>
        <v>ユニフォーム浅虫快人ICONIC</v>
      </c>
      <c r="C221">
        <f>SetNo[[#This Row],[No.]]</f>
        <v>220</v>
      </c>
    </row>
    <row r="222" spans="1:3" x14ac:dyDescent="0.25">
      <c r="A222">
        <f>IFERROR(Stat[[#This Row],[No.]],"")</f>
        <v>221</v>
      </c>
      <c r="B222" t="str">
        <f>IFERROR(Stat[[#This Row],[No用]],"")</f>
        <v>ユニフォーム南田大志ICONIC</v>
      </c>
      <c r="C222">
        <f>SetNo[[#This Row],[No.]]</f>
        <v>221</v>
      </c>
    </row>
    <row r="223" spans="1:3" x14ac:dyDescent="0.25">
      <c r="A223">
        <f>IFERROR(Stat[[#This Row],[No.]],"")</f>
        <v>222</v>
      </c>
      <c r="B223" t="str">
        <f>IFERROR(Stat[[#This Row],[No用]],"")</f>
        <v>ユニフォーム湯川良明ICONIC</v>
      </c>
      <c r="C223">
        <f>SetNo[[#This Row],[No.]]</f>
        <v>222</v>
      </c>
    </row>
    <row r="224" spans="1:3" x14ac:dyDescent="0.25">
      <c r="A224">
        <f>IFERROR(Stat[[#This Row],[No.]],"")</f>
        <v>223</v>
      </c>
      <c r="B224" t="str">
        <f>IFERROR(Stat[[#This Row],[No用]],"")</f>
        <v>ユニフォーム稲垣功ICONIC</v>
      </c>
      <c r="C224">
        <f>SetNo[[#This Row],[No.]]</f>
        <v>223</v>
      </c>
    </row>
    <row r="225" spans="1:3" x14ac:dyDescent="0.25">
      <c r="A225">
        <f>IFERROR(Stat[[#This Row],[No.]],"")</f>
        <v>224</v>
      </c>
      <c r="B225" t="str">
        <f>IFERROR(Stat[[#This Row],[No用]],"")</f>
        <v>ユニフォーム馬門英治ICONIC</v>
      </c>
      <c r="C225">
        <f>SetNo[[#This Row],[No.]]</f>
        <v>224</v>
      </c>
    </row>
    <row r="226" spans="1:3" x14ac:dyDescent="0.25">
      <c r="A226">
        <f>IFERROR(Stat[[#This Row],[No.]],"")</f>
        <v>225</v>
      </c>
      <c r="B226" t="str">
        <f>IFERROR(Stat[[#This Row],[No用]],"")</f>
        <v>ユニフォーム百沢雄大ICONIC</v>
      </c>
      <c r="C226">
        <f>SetNo[[#This Row],[No.]]</f>
        <v>225</v>
      </c>
    </row>
    <row r="227" spans="1:3" x14ac:dyDescent="0.25">
      <c r="A227">
        <f>IFERROR(Stat[[#This Row],[No.]],"")</f>
        <v>226</v>
      </c>
      <c r="B227" t="str">
        <f>IFERROR(Stat[[#This Row],[No用]],"")</f>
        <v>職業体験百沢雄大ICONIC</v>
      </c>
      <c r="C227">
        <f>SetNo[[#This Row],[No.]]</f>
        <v>226</v>
      </c>
    </row>
    <row r="228" spans="1:3" x14ac:dyDescent="0.25">
      <c r="A228">
        <f>IFERROR(Stat[[#This Row],[No.]],"")</f>
        <v>227</v>
      </c>
      <c r="B228" t="str">
        <f>IFERROR(Stat[[#This Row],[No用]],"")</f>
        <v>ユニフォーム照島游児ICONIC</v>
      </c>
      <c r="C228">
        <f>SetNo[[#This Row],[No.]]</f>
        <v>227</v>
      </c>
    </row>
    <row r="229" spans="1:3" x14ac:dyDescent="0.25">
      <c r="A229">
        <f>IFERROR(Stat[[#This Row],[No.]],"")</f>
        <v>228</v>
      </c>
      <c r="B229" t="str">
        <f>IFERROR(Stat[[#This Row],[No用]],"")</f>
        <v>制服照島游児ICONIC</v>
      </c>
      <c r="C229">
        <f>SetNo[[#This Row],[No.]]</f>
        <v>228</v>
      </c>
    </row>
    <row r="230" spans="1:3" x14ac:dyDescent="0.25">
      <c r="A230">
        <f>IFERROR(Stat[[#This Row],[No.]],"")</f>
        <v>229</v>
      </c>
      <c r="B230" t="str">
        <f>IFERROR(Stat[[#This Row],[No用]],"")</f>
        <v>雪遊び照島游児ICONIC</v>
      </c>
      <c r="C230">
        <f>SetNo[[#This Row],[No.]]</f>
        <v>229</v>
      </c>
    </row>
    <row r="231" spans="1:3" x14ac:dyDescent="0.25">
      <c r="A231">
        <f>IFERROR(Stat[[#This Row],[No.]],"")</f>
        <v>230</v>
      </c>
      <c r="B231" t="str">
        <f>IFERROR(Stat[[#This Row],[No用]],"")</f>
        <v>スパイ照島游児ICONIC</v>
      </c>
      <c r="C231">
        <f>SetNo[[#This Row],[No.]]</f>
        <v>230</v>
      </c>
    </row>
    <row r="232" spans="1:3" x14ac:dyDescent="0.25">
      <c r="A232">
        <f>IFERROR(Stat[[#This Row],[No.]],"")</f>
        <v>231</v>
      </c>
      <c r="B232" t="str">
        <f>IFERROR(Stat[[#This Row],[No用]],"")</f>
        <v>妖照島游児ICONIC</v>
      </c>
      <c r="C232">
        <f>SetNo[[#This Row],[No.]]</f>
        <v>231</v>
      </c>
    </row>
    <row r="233" spans="1:3" x14ac:dyDescent="0.25">
      <c r="A233">
        <f>IFERROR(Stat[[#This Row],[No.]],"")</f>
        <v>232</v>
      </c>
      <c r="B233" t="str">
        <f>IFERROR(Stat[[#This Row],[No用]],"")</f>
        <v>格ゲー照島游児ICONIC</v>
      </c>
      <c r="C233">
        <f>SetNo[[#This Row],[No.]]</f>
        <v>232</v>
      </c>
    </row>
    <row r="234" spans="1:3" x14ac:dyDescent="0.25">
      <c r="A234">
        <f>IFERROR(Stat[[#This Row],[No.]],"")</f>
        <v>233</v>
      </c>
      <c r="B234" t="str">
        <f>IFERROR(Stat[[#This Row],[No用]],"")</f>
        <v>ユニフォーム母畑和馬ICONIC</v>
      </c>
      <c r="C234">
        <f>SetNo[[#This Row],[No.]]</f>
        <v>233</v>
      </c>
    </row>
    <row r="235" spans="1:3" x14ac:dyDescent="0.25">
      <c r="A235">
        <f>IFERROR(Stat[[#This Row],[No.]],"")</f>
        <v>234</v>
      </c>
      <c r="B235" t="str">
        <f>IFERROR(Stat[[#This Row],[No用]],"")</f>
        <v>アート2母畑和馬ICONIC</v>
      </c>
      <c r="C235">
        <f>SetNo[[#This Row],[No.]]</f>
        <v>234</v>
      </c>
    </row>
    <row r="236" spans="1:3" x14ac:dyDescent="0.25">
      <c r="A236">
        <f>IFERROR(Stat[[#This Row],[No.]],"")</f>
        <v>235</v>
      </c>
      <c r="B236" t="str">
        <f>IFERROR(Stat[[#This Row],[No用]],"")</f>
        <v>ユニフォーム二岐丈晴ICONIC</v>
      </c>
      <c r="C236">
        <f>SetNo[[#This Row],[No.]]</f>
        <v>235</v>
      </c>
    </row>
    <row r="237" spans="1:3" x14ac:dyDescent="0.25">
      <c r="A237">
        <f>IFERROR(Stat[[#This Row],[No.]],"")</f>
        <v>236</v>
      </c>
      <c r="B237" t="str">
        <f>IFERROR(Stat[[#This Row],[No用]],"")</f>
        <v>制服二岐丈晴ICONIC</v>
      </c>
      <c r="C237">
        <f>SetNo[[#This Row],[No.]]</f>
        <v>236</v>
      </c>
    </row>
    <row r="238" spans="1:3" x14ac:dyDescent="0.25">
      <c r="A238">
        <f>IFERROR(Stat[[#This Row],[No.]],"")</f>
        <v>237</v>
      </c>
      <c r="B238" t="str">
        <f>IFERROR(Stat[[#This Row],[No用]],"")</f>
        <v>ユニフォーム沼尻凛太郎ICONIC</v>
      </c>
      <c r="C238">
        <f>SetNo[[#This Row],[No.]]</f>
        <v>237</v>
      </c>
    </row>
    <row r="239" spans="1:3" x14ac:dyDescent="0.25">
      <c r="A239">
        <f>IFERROR(Stat[[#This Row],[No.]],"")</f>
        <v>238</v>
      </c>
      <c r="B239" t="str">
        <f>IFERROR(Stat[[#This Row],[No用]],"")</f>
        <v>ユニフォーム飯坂信義ICONIC</v>
      </c>
      <c r="C239">
        <f>SetNo[[#This Row],[No.]]</f>
        <v>238</v>
      </c>
    </row>
    <row r="240" spans="1:3" x14ac:dyDescent="0.25">
      <c r="A240">
        <f>IFERROR(Stat[[#This Row],[No.]],"")</f>
        <v>239</v>
      </c>
      <c r="B240" t="str">
        <f>IFERROR(Stat[[#This Row],[No用]],"")</f>
        <v>ユニフォーム東山勝道ICONIC</v>
      </c>
      <c r="C240">
        <f>SetNo[[#This Row],[No.]]</f>
        <v>239</v>
      </c>
    </row>
    <row r="241" spans="1:3" x14ac:dyDescent="0.25">
      <c r="A241">
        <f>IFERROR(Stat[[#This Row],[No.]],"")</f>
        <v>240</v>
      </c>
      <c r="B241" t="str">
        <f>IFERROR(Stat[[#This Row],[No用]],"")</f>
        <v>ユニフォーム土湯新ICONIC</v>
      </c>
      <c r="C241">
        <f>SetNo[[#This Row],[No.]]</f>
        <v>240</v>
      </c>
    </row>
    <row r="242" spans="1:3" x14ac:dyDescent="0.25">
      <c r="A242">
        <f>IFERROR(Stat[[#This Row],[No.]],"")</f>
        <v>241</v>
      </c>
      <c r="B242" t="str">
        <f>IFERROR(Stat[[#This Row],[No用]],"")</f>
        <v>ユニフォーム中島猛ICONIC</v>
      </c>
      <c r="C242">
        <f>SetNo[[#This Row],[No.]]</f>
        <v>241</v>
      </c>
    </row>
    <row r="243" spans="1:3" x14ac:dyDescent="0.25">
      <c r="A243">
        <f>IFERROR(Stat[[#This Row],[No.]],"")</f>
        <v>242</v>
      </c>
      <c r="B243" t="str">
        <f>IFERROR(Stat[[#This Row],[No用]],"")</f>
        <v>スパイ中島猛ICONIC</v>
      </c>
      <c r="C243">
        <f>SetNo[[#This Row],[No.]]</f>
        <v>242</v>
      </c>
    </row>
    <row r="244" spans="1:3" x14ac:dyDescent="0.25">
      <c r="A244">
        <f>IFERROR(Stat[[#This Row],[No.]],"")</f>
        <v>243</v>
      </c>
      <c r="B244" t="str">
        <f>IFERROR(Stat[[#This Row],[No用]],"")</f>
        <v>ユニフォーム白石優希ICONIC</v>
      </c>
      <c r="C244">
        <f>SetNo[[#This Row],[No.]]</f>
        <v>243</v>
      </c>
    </row>
    <row r="245" spans="1:3" x14ac:dyDescent="0.25">
      <c r="A245">
        <f>IFERROR(Stat[[#This Row],[No.]],"")</f>
        <v>244</v>
      </c>
      <c r="B245" t="str">
        <f>IFERROR(Stat[[#This Row],[No用]],"")</f>
        <v>ユニフォーム花山一雅ICONIC</v>
      </c>
      <c r="C245">
        <f>SetNo[[#This Row],[No.]]</f>
        <v>244</v>
      </c>
    </row>
    <row r="246" spans="1:3" x14ac:dyDescent="0.25">
      <c r="A246">
        <f>IFERROR(Stat[[#This Row],[No.]],"")</f>
        <v>245</v>
      </c>
      <c r="B246" t="str">
        <f>IFERROR(Stat[[#This Row],[No用]],"")</f>
        <v>ユニフォーム鳴子哲平ICONIC</v>
      </c>
      <c r="C246">
        <f>SetNo[[#This Row],[No.]]</f>
        <v>245</v>
      </c>
    </row>
    <row r="247" spans="1:3" x14ac:dyDescent="0.25">
      <c r="A247">
        <f>IFERROR(Stat[[#This Row],[No.]],"")</f>
        <v>246</v>
      </c>
      <c r="B247" t="str">
        <f>IFERROR(Stat[[#This Row],[No用]],"")</f>
        <v>ユニフォーム秋保和光ICONIC</v>
      </c>
      <c r="C247">
        <f>SetNo[[#This Row],[No.]]</f>
        <v>246</v>
      </c>
    </row>
    <row r="248" spans="1:3" x14ac:dyDescent="0.25">
      <c r="A248">
        <f>IFERROR(Stat[[#This Row],[No.]],"")</f>
        <v>247</v>
      </c>
      <c r="B248" t="str">
        <f>IFERROR(Stat[[#This Row],[No用]],"")</f>
        <v>ユニフォーム松島剛ICONIC</v>
      </c>
      <c r="C248">
        <f>SetNo[[#This Row],[No.]]</f>
        <v>247</v>
      </c>
    </row>
    <row r="249" spans="1:3" x14ac:dyDescent="0.25">
      <c r="A249">
        <f>IFERROR(Stat[[#This Row],[No.]],"")</f>
        <v>248</v>
      </c>
      <c r="B249" t="str">
        <f>IFERROR(Stat[[#This Row],[No用]],"")</f>
        <v>妖松島剛ICONIC</v>
      </c>
      <c r="C249">
        <f>SetNo[[#This Row],[No.]]</f>
        <v>248</v>
      </c>
    </row>
    <row r="250" spans="1:3" x14ac:dyDescent="0.25">
      <c r="A250">
        <f>IFERROR(Stat[[#This Row],[No.]],"")</f>
        <v>249</v>
      </c>
      <c r="B250" t="str">
        <f>IFERROR(Stat[[#This Row],[No用]],"")</f>
        <v>ユニフォーム川渡瞬己ICONIC</v>
      </c>
      <c r="C250">
        <f>SetNo[[#This Row],[No.]]</f>
        <v>249</v>
      </c>
    </row>
    <row r="251" spans="1:3" x14ac:dyDescent="0.25">
      <c r="A251">
        <f>IFERROR(Stat[[#This Row],[No.]],"")</f>
        <v>250</v>
      </c>
      <c r="B251" t="str">
        <f>IFERROR(Stat[[#This Row],[No用]],"")</f>
        <v>サバゲ2川渡瞬己ICONIC</v>
      </c>
      <c r="C251">
        <f>SetNo[[#This Row],[No.]]</f>
        <v>250</v>
      </c>
    </row>
    <row r="252" spans="1:3" x14ac:dyDescent="0.25">
      <c r="A252">
        <f>IFERROR(Stat[[#This Row],[No.]],"")</f>
        <v>251</v>
      </c>
      <c r="B252" t="str">
        <f>IFERROR(Stat[[#This Row],[No用]],"")</f>
        <v>ユニフォーム牛島若利ICONIC</v>
      </c>
      <c r="C252">
        <f>SetNo[[#This Row],[No.]]</f>
        <v>251</v>
      </c>
    </row>
    <row r="253" spans="1:3" x14ac:dyDescent="0.25">
      <c r="A253">
        <f>IFERROR(Stat[[#This Row],[No.]],"")</f>
        <v>252</v>
      </c>
      <c r="B253" t="str">
        <f>IFERROR(Stat[[#This Row],[No用]],"")</f>
        <v>水着牛島若利ICONIC</v>
      </c>
      <c r="C253">
        <f>SetNo[[#This Row],[No.]]</f>
        <v>252</v>
      </c>
    </row>
    <row r="254" spans="1:3" x14ac:dyDescent="0.25">
      <c r="A254">
        <f>IFERROR(Stat[[#This Row],[No.]],"")</f>
        <v>253</v>
      </c>
      <c r="B254" t="str">
        <f>IFERROR(Stat[[#This Row],[No用]],"")</f>
        <v>新年牛島若利ICONIC</v>
      </c>
      <c r="C254">
        <f>SetNo[[#This Row],[No.]]</f>
        <v>253</v>
      </c>
    </row>
    <row r="255" spans="1:3" x14ac:dyDescent="0.25">
      <c r="A255">
        <f>IFERROR(Stat[[#This Row],[No.]],"")</f>
        <v>254</v>
      </c>
      <c r="B255" t="str">
        <f>IFERROR(Stat[[#This Row],[No用]],"")</f>
        <v>制服牛島若利ICONIC</v>
      </c>
      <c r="C255">
        <f>SetNo[[#This Row],[No.]]</f>
        <v>254</v>
      </c>
    </row>
    <row r="256" spans="1:3" x14ac:dyDescent="0.25">
      <c r="A256">
        <f>IFERROR(Stat[[#This Row],[No.]],"")</f>
        <v>255</v>
      </c>
      <c r="B256" t="str">
        <f>IFERROR(Stat[[#This Row],[No用]],"")</f>
        <v>文化祭2牛島若利ICONIC</v>
      </c>
      <c r="C256">
        <f>SetNo[[#This Row],[No.]]</f>
        <v>255</v>
      </c>
    </row>
    <row r="257" spans="1:3" x14ac:dyDescent="0.25">
      <c r="A257">
        <f>IFERROR(Stat[[#This Row],[No.]],"")</f>
        <v>256</v>
      </c>
      <c r="B257" t="str">
        <f>IFERROR(Stat[[#This Row],[No用]],"")</f>
        <v>妖牛島若利ICONIC</v>
      </c>
      <c r="C257">
        <f>SetNo[[#This Row],[No.]]</f>
        <v>256</v>
      </c>
    </row>
    <row r="258" spans="1:3" x14ac:dyDescent="0.25">
      <c r="A258">
        <f>IFERROR(Stat[[#This Row],[No.]],"")</f>
        <v>257</v>
      </c>
      <c r="B258" t="str">
        <f>IFERROR(Stat[[#This Row],[No用]],"")</f>
        <v>ハロウィン牛島若利ICONIC</v>
      </c>
      <c r="C258">
        <f>SetNo[[#This Row],[No.]]</f>
        <v>257</v>
      </c>
    </row>
    <row r="259" spans="1:3" x14ac:dyDescent="0.25">
      <c r="A259">
        <f>IFERROR(Stat[[#This Row],[No.]],"")</f>
        <v>258</v>
      </c>
      <c r="B259" t="str">
        <f>IFERROR(Stat[[#This Row],[No用]],"")</f>
        <v>Xmas3牛島若利ICONIC</v>
      </c>
      <c r="C259">
        <f>SetNo[[#This Row],[No.]]</f>
        <v>258</v>
      </c>
    </row>
    <row r="260" spans="1:3" x14ac:dyDescent="0.25">
      <c r="A260">
        <f>IFERROR(Stat[[#This Row],[No.]],"")</f>
        <v>259</v>
      </c>
      <c r="B260" t="str">
        <f>IFERROR(Stat[[#This Row],[No用]],"")</f>
        <v>3周年牛島若利ICONIC</v>
      </c>
      <c r="C260">
        <f>SetNo[[#This Row],[No.]]</f>
        <v>259</v>
      </c>
    </row>
    <row r="261" spans="1:3" x14ac:dyDescent="0.25">
      <c r="A261">
        <f>IFERROR(Stat[[#This Row],[No.]],"")</f>
        <v>260</v>
      </c>
      <c r="B261" t="str">
        <f>IFERROR(Stat[[#This Row],[No用]],"")</f>
        <v>ユニフォーム天童覚ICONIC</v>
      </c>
      <c r="C261">
        <f>SetNo[[#This Row],[No.]]</f>
        <v>260</v>
      </c>
    </row>
    <row r="262" spans="1:3" x14ac:dyDescent="0.25">
      <c r="A262">
        <f>IFERROR(Stat[[#This Row],[No.]],"")</f>
        <v>261</v>
      </c>
      <c r="B262" t="str">
        <f>IFERROR(Stat[[#This Row],[No用]],"")</f>
        <v>水着天童覚ICONIC</v>
      </c>
      <c r="C262">
        <f>SetNo[[#This Row],[No.]]</f>
        <v>261</v>
      </c>
    </row>
    <row r="263" spans="1:3" x14ac:dyDescent="0.25">
      <c r="A263">
        <f>IFERROR(Stat[[#This Row],[No.]],"")</f>
        <v>262</v>
      </c>
      <c r="B263" t="str">
        <f>IFERROR(Stat[[#This Row],[No用]],"")</f>
        <v>文化祭天童覚ICONIC</v>
      </c>
      <c r="C263">
        <f>SetNo[[#This Row],[No.]]</f>
        <v>262</v>
      </c>
    </row>
    <row r="264" spans="1:3" x14ac:dyDescent="0.25">
      <c r="A264">
        <f>IFERROR(Stat[[#This Row],[No.]],"")</f>
        <v>263</v>
      </c>
      <c r="B264" t="str">
        <f>IFERROR(Stat[[#This Row],[No用]],"")</f>
        <v>制服天童覚ICONIC</v>
      </c>
      <c r="C264">
        <f>SetNo[[#This Row],[No.]]</f>
        <v>263</v>
      </c>
    </row>
    <row r="265" spans="1:3" x14ac:dyDescent="0.25">
      <c r="A265">
        <f>IFERROR(Stat[[#This Row],[No.]],"")</f>
        <v>264</v>
      </c>
      <c r="B265" t="str">
        <f>IFERROR(Stat[[#This Row],[No用]],"")</f>
        <v>仮装天童覚ICONIC</v>
      </c>
      <c r="C265">
        <f>SetNo[[#This Row],[No.]]</f>
        <v>264</v>
      </c>
    </row>
    <row r="266" spans="1:3" x14ac:dyDescent="0.25">
      <c r="A266">
        <f>IFERROR(Stat[[#This Row],[No.]],"")</f>
        <v>265</v>
      </c>
      <c r="B266" t="str">
        <f>IFERROR(Stat[[#This Row],[No用]],"")</f>
        <v>遊園地天童覚ICONIC</v>
      </c>
      <c r="C266">
        <f>SetNo[[#This Row],[No.]]</f>
        <v>265</v>
      </c>
    </row>
    <row r="267" spans="1:3" x14ac:dyDescent="0.25">
      <c r="A267">
        <f>IFERROR(Stat[[#This Row],[No.]],"")</f>
        <v>266</v>
      </c>
      <c r="B267" t="str">
        <f>IFERROR(Stat[[#This Row],[No用]],"")</f>
        <v>Xmas3天童覚ICONIC</v>
      </c>
      <c r="C267">
        <f>SetNo[[#This Row],[No.]]</f>
        <v>266</v>
      </c>
    </row>
    <row r="268" spans="1:3" x14ac:dyDescent="0.25">
      <c r="A268">
        <f>IFERROR(Stat[[#This Row],[No.]],"")</f>
        <v>267</v>
      </c>
      <c r="B268" t="str">
        <f>IFERROR(Stat[[#This Row],[No用]],"")</f>
        <v>思い出天童覚ICONIC</v>
      </c>
      <c r="C268">
        <f>SetNo[[#This Row],[No.]]</f>
        <v>267</v>
      </c>
    </row>
    <row r="269" spans="1:3" x14ac:dyDescent="0.25">
      <c r="A269">
        <f>IFERROR(Stat[[#This Row],[No.]],"")</f>
        <v>268</v>
      </c>
      <c r="B269" t="str">
        <f>IFERROR(Stat[[#This Row],[No用]],"")</f>
        <v>ユニフォーム五色工ICONIC</v>
      </c>
      <c r="C269">
        <f>SetNo[[#This Row],[No.]]</f>
        <v>268</v>
      </c>
    </row>
    <row r="270" spans="1:3" x14ac:dyDescent="0.25">
      <c r="A270">
        <f>IFERROR(Stat[[#This Row],[No.]],"")</f>
        <v>269</v>
      </c>
      <c r="B270" t="str">
        <f>IFERROR(Stat[[#This Row],[No用]],"")</f>
        <v>職業体験五色工ICONIC</v>
      </c>
      <c r="C270">
        <f>SetNo[[#This Row],[No.]]</f>
        <v>269</v>
      </c>
    </row>
    <row r="271" spans="1:3" x14ac:dyDescent="0.25">
      <c r="A271">
        <f>IFERROR(Stat[[#This Row],[No.]],"")</f>
        <v>270</v>
      </c>
      <c r="B271" t="str">
        <f>IFERROR(Stat[[#This Row],[No用]],"")</f>
        <v>制服五色工ICONIC</v>
      </c>
      <c r="C271">
        <f>SetNo[[#This Row],[No.]]</f>
        <v>270</v>
      </c>
    </row>
    <row r="272" spans="1:3" x14ac:dyDescent="0.25">
      <c r="A272">
        <f>IFERROR(Stat[[#This Row],[No.]],"")</f>
        <v>271</v>
      </c>
      <c r="B272" t="str">
        <f>IFERROR(Stat[[#This Row],[No用]],"")</f>
        <v>バカンス五色工ICONIC</v>
      </c>
      <c r="C272">
        <f>SetNo[[#This Row],[No.]]</f>
        <v>271</v>
      </c>
    </row>
    <row r="273" spans="1:3" x14ac:dyDescent="0.25">
      <c r="A273">
        <f>IFERROR(Stat[[#This Row],[No.]],"")</f>
        <v>272</v>
      </c>
      <c r="B273" t="str">
        <f>IFERROR(Stat[[#This Row],[No用]],"")</f>
        <v>Xmas2五色工ICONIC</v>
      </c>
      <c r="C273">
        <f>SetNo[[#This Row],[No.]]</f>
        <v>272</v>
      </c>
    </row>
    <row r="274" spans="1:3" x14ac:dyDescent="0.25">
      <c r="A274">
        <f>IFERROR(Stat[[#This Row],[No.]],"")</f>
        <v>273</v>
      </c>
      <c r="B274" t="str">
        <f>IFERROR(Stat[[#This Row],[No用]],"")</f>
        <v>サバゲ2五色工ICONIC</v>
      </c>
      <c r="C274">
        <f>SetNo[[#This Row],[No.]]</f>
        <v>273</v>
      </c>
    </row>
    <row r="275" spans="1:3" x14ac:dyDescent="0.25">
      <c r="A275">
        <f>IFERROR(Stat[[#This Row],[No.]],"")</f>
        <v>274</v>
      </c>
      <c r="B275" t="str">
        <f>IFERROR(Stat[[#This Row],[No用]],"")</f>
        <v>ユニフォーム白布賢二郎ICONIC</v>
      </c>
      <c r="C275">
        <f>SetNo[[#This Row],[No.]]</f>
        <v>274</v>
      </c>
    </row>
    <row r="276" spans="1:3" x14ac:dyDescent="0.25">
      <c r="A276">
        <f>IFERROR(Stat[[#This Row],[No.]],"")</f>
        <v>275</v>
      </c>
      <c r="B276" t="str">
        <f>IFERROR(Stat[[#This Row],[No用]],"")</f>
        <v>探偵白布賢二郎ICONIC</v>
      </c>
      <c r="C276">
        <f>SetNo[[#This Row],[No.]]</f>
        <v>275</v>
      </c>
    </row>
    <row r="277" spans="1:3" x14ac:dyDescent="0.25">
      <c r="A277">
        <f>IFERROR(Stat[[#This Row],[No.]],"")</f>
        <v>276</v>
      </c>
      <c r="B277" t="str">
        <f>IFERROR(Stat[[#This Row],[No用]],"")</f>
        <v>制服白布賢二郎ICONIC</v>
      </c>
      <c r="C277">
        <f>SetNo[[#This Row],[No.]]</f>
        <v>276</v>
      </c>
    </row>
    <row r="278" spans="1:3" x14ac:dyDescent="0.25">
      <c r="A278">
        <f>IFERROR(Stat[[#This Row],[No.]],"")</f>
        <v>277</v>
      </c>
      <c r="B278" t="str">
        <f>IFERROR(Stat[[#This Row],[No用]],"")</f>
        <v>バカンス白布賢二郎ICONIC</v>
      </c>
      <c r="C278">
        <f>SetNo[[#This Row],[No.]]</f>
        <v>277</v>
      </c>
    </row>
    <row r="279" spans="1:3" x14ac:dyDescent="0.25">
      <c r="A279">
        <f>IFERROR(Stat[[#This Row],[No.]],"")</f>
        <v>278</v>
      </c>
      <c r="B279" t="str">
        <f>IFERROR(Stat[[#This Row],[No用]],"")</f>
        <v>路地裏2白布賢二郎ICONIC</v>
      </c>
      <c r="C279">
        <f>SetNo[[#This Row],[No.]]</f>
        <v>278</v>
      </c>
    </row>
    <row r="280" spans="1:3" x14ac:dyDescent="0.25">
      <c r="A280">
        <f>IFERROR(Stat[[#This Row],[No.]],"")</f>
        <v>279</v>
      </c>
      <c r="B280" t="str">
        <f>IFERROR(Stat[[#This Row],[No用]],"")</f>
        <v>文化祭3白布賢二郎ICONIC</v>
      </c>
      <c r="C280">
        <f>SetNo[[#This Row],[No.]]</f>
        <v>279</v>
      </c>
    </row>
    <row r="281" spans="1:3" x14ac:dyDescent="0.25">
      <c r="A281">
        <f>IFERROR(Stat[[#This Row],[No.]],"")</f>
        <v>280</v>
      </c>
      <c r="B281" t="str">
        <f>IFERROR(Stat[[#This Row],[No用]],"")</f>
        <v>3周年白布賢二郎ICONIC</v>
      </c>
      <c r="C281">
        <f>SetNo[[#This Row],[No.]]</f>
        <v>280</v>
      </c>
    </row>
    <row r="282" spans="1:3" x14ac:dyDescent="0.25">
      <c r="A282">
        <f>IFERROR(Stat[[#This Row],[No.]],"")</f>
        <v>281</v>
      </c>
      <c r="B282" t="str">
        <f>IFERROR(Stat[[#This Row],[No用]],"")</f>
        <v>ユニフォーム大平獅音ICONIC</v>
      </c>
      <c r="C282">
        <f>SetNo[[#This Row],[No.]]</f>
        <v>281</v>
      </c>
    </row>
    <row r="283" spans="1:3" x14ac:dyDescent="0.25">
      <c r="A283">
        <f>IFERROR(Stat[[#This Row],[No.]],"")</f>
        <v>282</v>
      </c>
      <c r="B283" t="str">
        <f>IFERROR(Stat[[#This Row],[No用]],"")</f>
        <v>格ゲー大平獅音ICONIC</v>
      </c>
      <c r="C283">
        <f>SetNo[[#This Row],[No.]]</f>
        <v>282</v>
      </c>
    </row>
    <row r="284" spans="1:3" x14ac:dyDescent="0.25">
      <c r="A284">
        <f>IFERROR(Stat[[#This Row],[No.]],"")</f>
        <v>283</v>
      </c>
      <c r="B284" t="str">
        <f>IFERROR(Stat[[#This Row],[No用]],"")</f>
        <v>ユニフォーム川西太一ICONIC</v>
      </c>
      <c r="C284">
        <f>SetNo[[#This Row],[No.]]</f>
        <v>283</v>
      </c>
    </row>
    <row r="285" spans="1:3" x14ac:dyDescent="0.25">
      <c r="A285">
        <f>IFERROR(Stat[[#This Row],[No.]],"")</f>
        <v>284</v>
      </c>
      <c r="B285" t="str">
        <f>IFERROR(Stat[[#This Row],[No用]],"")</f>
        <v>路地裏川西太一ICONIC</v>
      </c>
      <c r="C285">
        <f>SetNo[[#This Row],[No.]]</f>
        <v>284</v>
      </c>
    </row>
    <row r="286" spans="1:3" x14ac:dyDescent="0.25">
      <c r="A286">
        <f>IFERROR(Stat[[#This Row],[No.]],"")</f>
        <v>285</v>
      </c>
      <c r="B286" t="str">
        <f>IFERROR(Stat[[#This Row],[No用]],"")</f>
        <v>寝正月川西太一ICONIC</v>
      </c>
      <c r="C286">
        <f>SetNo[[#This Row],[No.]]</f>
        <v>285</v>
      </c>
    </row>
    <row r="287" spans="1:3" x14ac:dyDescent="0.25">
      <c r="A287">
        <f>IFERROR(Stat[[#This Row],[No.]],"")</f>
        <v>286</v>
      </c>
      <c r="B287" t="str">
        <f>IFERROR(Stat[[#This Row],[No用]],"")</f>
        <v>ユニフォーム瀬見英太ICONIC</v>
      </c>
      <c r="C287">
        <f>SetNo[[#This Row],[No.]]</f>
        <v>286</v>
      </c>
    </row>
    <row r="288" spans="1:3" x14ac:dyDescent="0.25">
      <c r="A288">
        <f>IFERROR(Stat[[#This Row],[No.]],"")</f>
        <v>287</v>
      </c>
      <c r="B288" t="str">
        <f>IFERROR(Stat[[#This Row],[No用]],"")</f>
        <v>雪遊び瀬見英太ICONIC</v>
      </c>
      <c r="C288">
        <f>SetNo[[#This Row],[No.]]</f>
        <v>287</v>
      </c>
    </row>
    <row r="289" spans="1:3" x14ac:dyDescent="0.25">
      <c r="A289">
        <f>IFERROR(Stat[[#This Row],[No.]],"")</f>
        <v>288</v>
      </c>
      <c r="B289" t="str">
        <f>IFERROR(Stat[[#This Row],[No用]],"")</f>
        <v>バカンス瀬見英太ICONIC</v>
      </c>
      <c r="C289">
        <f>SetNo[[#This Row],[No.]]</f>
        <v>288</v>
      </c>
    </row>
    <row r="290" spans="1:3" x14ac:dyDescent="0.25">
      <c r="A290">
        <f>IFERROR(Stat[[#This Row],[No.]],"")</f>
        <v>289</v>
      </c>
      <c r="B290" t="str">
        <f>IFERROR(Stat[[#This Row],[No用]],"")</f>
        <v>アート2瀬見英太ICONIC</v>
      </c>
      <c r="C290">
        <f>SetNo[[#This Row],[No.]]</f>
        <v>289</v>
      </c>
    </row>
    <row r="291" spans="1:3" x14ac:dyDescent="0.25">
      <c r="A291">
        <f>IFERROR(Stat[[#This Row],[No.]],"")</f>
        <v>290</v>
      </c>
      <c r="B291" t="str">
        <f>IFERROR(Stat[[#This Row],[No用]],"")</f>
        <v>文化祭3瀬見英太ICONIC</v>
      </c>
      <c r="C291">
        <f>SetNo[[#This Row],[No.]]</f>
        <v>290</v>
      </c>
    </row>
    <row r="292" spans="1:3" x14ac:dyDescent="0.25">
      <c r="A292">
        <f>IFERROR(Stat[[#This Row],[No.]],"")</f>
        <v>291</v>
      </c>
      <c r="B292" t="str">
        <f>IFERROR(Stat[[#This Row],[No用]],"")</f>
        <v>3周年瀬見英太ICONIC</v>
      </c>
      <c r="C292">
        <f>SetNo[[#This Row],[No.]]</f>
        <v>291</v>
      </c>
    </row>
    <row r="293" spans="1:3" x14ac:dyDescent="0.25">
      <c r="A293">
        <f>IFERROR(Stat[[#This Row],[No.]],"")</f>
        <v>292</v>
      </c>
      <c r="B293" t="str">
        <f>IFERROR(Stat[[#This Row],[No用]],"")</f>
        <v>ユニフォーム山形隼人ICONIC</v>
      </c>
      <c r="C293">
        <f>SetNo[[#This Row],[No.]]</f>
        <v>292</v>
      </c>
    </row>
    <row r="294" spans="1:3" x14ac:dyDescent="0.25">
      <c r="A294">
        <f>IFERROR(Stat[[#This Row],[No.]],"")</f>
        <v>293</v>
      </c>
      <c r="B294" t="str">
        <f>IFERROR(Stat[[#This Row],[No用]],"")</f>
        <v>ユニフォーム強羅昌己ICONIC</v>
      </c>
      <c r="C294">
        <f>SetNo[[#This Row],[No.]]</f>
        <v>293</v>
      </c>
    </row>
    <row r="295" spans="1:3" x14ac:dyDescent="0.25">
      <c r="A295">
        <f>IFERROR(Stat[[#This Row],[No.]],"")</f>
        <v>294</v>
      </c>
      <c r="B295" t="str">
        <f>IFERROR(Stat[[#This Row],[No用]],"")</f>
        <v>ユニフォーム芦谷洋平ICONIC</v>
      </c>
      <c r="C295">
        <f>SetNo[[#This Row],[No.]]</f>
        <v>294</v>
      </c>
    </row>
    <row r="296" spans="1:3" x14ac:dyDescent="0.25">
      <c r="A296">
        <f>IFERROR(Stat[[#This Row],[No.]],"")</f>
        <v>295</v>
      </c>
      <c r="B296" t="str">
        <f>IFERROR(Stat[[#This Row],[No用]],"")</f>
        <v>ユニフォーム仙石伸吾ICONIC</v>
      </c>
      <c r="C296">
        <f>SetNo[[#This Row],[No.]]</f>
        <v>295</v>
      </c>
    </row>
    <row r="297" spans="1:3" x14ac:dyDescent="0.25">
      <c r="A297">
        <f>IFERROR(Stat[[#This Row],[No.]],"")</f>
        <v>296</v>
      </c>
      <c r="B297" t="str">
        <f>IFERROR(Stat[[#This Row],[No用]],"")</f>
        <v>ユニフォーム中川俊美ICONIC</v>
      </c>
      <c r="C297">
        <f>SetNo[[#This Row],[No.]]</f>
        <v>296</v>
      </c>
    </row>
    <row r="298" spans="1:3" x14ac:dyDescent="0.25">
      <c r="A298">
        <f>IFERROR(Stat[[#This Row],[No.]],"")</f>
        <v>297</v>
      </c>
      <c r="B298" t="str">
        <f>IFERROR(Stat[[#This Row],[No用]],"")</f>
        <v>ユニフォーム七沢健吾ICONIC</v>
      </c>
      <c r="C298">
        <f>SetNo[[#This Row],[No.]]</f>
        <v>297</v>
      </c>
    </row>
    <row r="299" spans="1:3" x14ac:dyDescent="0.25">
      <c r="A299">
        <f>IFERROR(Stat[[#This Row],[No.]],"")</f>
        <v>298</v>
      </c>
      <c r="B299" t="str">
        <f>IFERROR(Stat[[#This Row],[No用]],"")</f>
        <v>ユニフォーム伊勢原裕次ICONIC</v>
      </c>
      <c r="C299">
        <f>SetNo[[#This Row],[No.]]</f>
        <v>298</v>
      </c>
    </row>
    <row r="300" spans="1:3" x14ac:dyDescent="0.25">
      <c r="A300">
        <f>IFERROR(Stat[[#This Row],[No.]],"")</f>
        <v>299</v>
      </c>
      <c r="B300" t="str">
        <f>IFERROR(Stat[[#This Row],[No用]],"")</f>
        <v>ユニフォーム湯河浩二ICONIC</v>
      </c>
      <c r="C300">
        <f>SetNo[[#This Row],[No.]]</f>
        <v>299</v>
      </c>
    </row>
    <row r="301" spans="1:3" x14ac:dyDescent="0.25">
      <c r="A301">
        <f>IFERROR(Stat[[#This Row],[No.]],"")</f>
        <v>300</v>
      </c>
      <c r="B301" t="str">
        <f>IFERROR(Stat[[#This Row],[No用]],"")</f>
        <v>ユニフォーム千鹿谷栄吉ICONIC</v>
      </c>
      <c r="C301">
        <f>SetNo[[#This Row],[No.]]</f>
        <v>300</v>
      </c>
    </row>
    <row r="302" spans="1:3" x14ac:dyDescent="0.25">
      <c r="A302">
        <f>IFERROR(Stat[[#This Row],[No.]],"")</f>
        <v>301</v>
      </c>
      <c r="B302" t="str">
        <f>IFERROR(Stat[[#This Row],[No用]],"")</f>
        <v>ユニフォーム小鹿野大樹ICONIC</v>
      </c>
      <c r="C302">
        <f>SetNo[[#This Row],[No.]]</f>
        <v>301</v>
      </c>
    </row>
    <row r="303" spans="1:3" x14ac:dyDescent="0.25">
      <c r="A303">
        <f>IFERROR(Stat[[#This Row],[No.]],"")</f>
        <v>302</v>
      </c>
      <c r="B303" t="str">
        <f>IFERROR(Stat[[#This Row],[No用]],"")</f>
        <v>ユニフォーム赤谷勇ICONIC</v>
      </c>
      <c r="C303">
        <f>SetNo[[#This Row],[No.]]</f>
        <v>302</v>
      </c>
    </row>
    <row r="304" spans="1:3" x14ac:dyDescent="0.25">
      <c r="A304">
        <f>IFERROR(Stat[[#This Row],[No.]],"")</f>
        <v>303</v>
      </c>
      <c r="B304" t="str">
        <f>IFERROR(Stat[[#This Row],[No用]],"")</f>
        <v>ユニフォーム児玉勝ICONIC</v>
      </c>
      <c r="C304">
        <f>SetNo[[#This Row],[No.]]</f>
        <v>303</v>
      </c>
    </row>
    <row r="305" spans="1:3" x14ac:dyDescent="0.25">
      <c r="A305">
        <f>IFERROR(Stat[[#This Row],[No.]],"")</f>
        <v>304</v>
      </c>
      <c r="B305" t="str">
        <f>IFERROR(Stat[[#This Row],[No用]],"")</f>
        <v>ユニフォーム名栗翔太ICONIC</v>
      </c>
      <c r="C305">
        <f>SetNo[[#This Row],[No.]]</f>
        <v>304</v>
      </c>
    </row>
    <row r="306" spans="1:3" x14ac:dyDescent="0.25">
      <c r="A306">
        <f>IFERROR(Stat[[#This Row],[No.]],"")</f>
        <v>305</v>
      </c>
      <c r="B306" t="str">
        <f>IFERROR(Stat[[#This Row],[No用]],"")</f>
        <v>ユニフォーム島府典明ICONIC</v>
      </c>
      <c r="C306">
        <f>SetNo[[#This Row],[No.]]</f>
        <v>305</v>
      </c>
    </row>
    <row r="307" spans="1:3" x14ac:dyDescent="0.25">
      <c r="A307">
        <f>IFERROR(Stat[[#This Row],[No.]],"")</f>
        <v>306</v>
      </c>
      <c r="B307" t="str">
        <f>IFERROR(Stat[[#This Row],[No用]],"")</f>
        <v>ユニフォーム吉川和孝ICONIC</v>
      </c>
      <c r="C307">
        <f>SetNo[[#This Row],[No.]]</f>
        <v>306</v>
      </c>
    </row>
    <row r="308" spans="1:3" x14ac:dyDescent="0.25">
      <c r="A308">
        <f>IFERROR(Stat[[#This Row],[No.]],"")</f>
        <v>307</v>
      </c>
      <c r="B308" t="str">
        <f>IFERROR(Stat[[#This Row],[No用]],"")</f>
        <v>ユニフォーム宮侑ICONIC</v>
      </c>
      <c r="C308">
        <f>SetNo[[#This Row],[No.]]</f>
        <v>307</v>
      </c>
    </row>
    <row r="309" spans="1:3" x14ac:dyDescent="0.25">
      <c r="A309">
        <f>IFERROR(Stat[[#This Row],[No.]],"")</f>
        <v>308</v>
      </c>
      <c r="B309" t="str">
        <f>IFERROR(Stat[[#This Row],[No用]],"")</f>
        <v>文化祭宮侑ICONIC</v>
      </c>
      <c r="C309">
        <f>SetNo[[#This Row],[No.]]</f>
        <v>308</v>
      </c>
    </row>
    <row r="310" spans="1:3" x14ac:dyDescent="0.25">
      <c r="A310">
        <f>IFERROR(Stat[[#This Row],[No.]],"")</f>
        <v>309</v>
      </c>
      <c r="B310" t="str">
        <f>IFERROR(Stat[[#This Row],[No用]],"")</f>
        <v>RPG宮侑ICONIC</v>
      </c>
      <c r="C310">
        <f>SetNo[[#This Row],[No.]]</f>
        <v>309</v>
      </c>
    </row>
    <row r="311" spans="1:3" x14ac:dyDescent="0.25">
      <c r="A311">
        <f>IFERROR(Stat[[#This Row],[No.]],"")</f>
        <v>310</v>
      </c>
      <c r="B311" t="str">
        <f>IFERROR(Stat[[#This Row],[No用]],"")</f>
        <v>カンフー宮侑ICONIC</v>
      </c>
      <c r="C311">
        <f>SetNo[[#This Row],[No.]]</f>
        <v>310</v>
      </c>
    </row>
    <row r="312" spans="1:3" x14ac:dyDescent="0.25">
      <c r="A312">
        <f>IFERROR(Stat[[#This Row],[No.]],"")</f>
        <v>311</v>
      </c>
      <c r="B312" t="str">
        <f>IFERROR(Stat[[#This Row],[No用]],"")</f>
        <v>新年2宮侑ICONIC</v>
      </c>
      <c r="C312">
        <f>SetNo[[#This Row],[No.]]</f>
        <v>311</v>
      </c>
    </row>
    <row r="313" spans="1:3" x14ac:dyDescent="0.25">
      <c r="A313">
        <f>IFERROR(Stat[[#This Row],[No.]],"")</f>
        <v>312</v>
      </c>
      <c r="B313" t="str">
        <f>IFERROR(Stat[[#This Row],[No用]],"")</f>
        <v>サバゲ2宮侑ICONIC</v>
      </c>
      <c r="C313">
        <f>SetNo[[#This Row],[No.]]</f>
        <v>312</v>
      </c>
    </row>
    <row r="314" spans="1:3" x14ac:dyDescent="0.25">
      <c r="A314">
        <f>IFERROR(Stat[[#This Row],[No.]],"")</f>
        <v>313</v>
      </c>
      <c r="B314" t="str">
        <f>IFERROR(Stat[[#This Row],[No用]],"")</f>
        <v>制服宮侑ICONIC</v>
      </c>
      <c r="C314">
        <f>SetNo[[#This Row],[No.]]</f>
        <v>313</v>
      </c>
    </row>
    <row r="315" spans="1:3" x14ac:dyDescent="0.25">
      <c r="A315">
        <f>IFERROR(Stat[[#This Row],[No.]],"")</f>
        <v>314</v>
      </c>
      <c r="B315" t="str">
        <f>IFERROR(Stat[[#This Row],[No用]],"")</f>
        <v>3周年宮侑ICONIC</v>
      </c>
      <c r="C315">
        <f>SetNo[[#This Row],[No.]]</f>
        <v>314</v>
      </c>
    </row>
    <row r="316" spans="1:3" x14ac:dyDescent="0.25">
      <c r="A316">
        <f>IFERROR(Stat[[#This Row],[No.]],"")</f>
        <v>315</v>
      </c>
      <c r="B316" t="str">
        <f>IFERROR(Stat[[#This Row],[No用]],"")</f>
        <v>思い出宮侑ICONIC</v>
      </c>
      <c r="C316">
        <f>SetNo[[#This Row],[No.]]</f>
        <v>315</v>
      </c>
    </row>
    <row r="317" spans="1:3" x14ac:dyDescent="0.25">
      <c r="A317">
        <f>IFERROR(Stat[[#This Row],[No.]],"")</f>
        <v>316</v>
      </c>
      <c r="B317" t="str">
        <f>IFERROR(Stat[[#This Row],[No用]],"")</f>
        <v>ユニフォーム宮治ICONIC</v>
      </c>
      <c r="C317">
        <f>SetNo[[#This Row],[No.]]</f>
        <v>316</v>
      </c>
    </row>
    <row r="318" spans="1:3" x14ac:dyDescent="0.25">
      <c r="A318">
        <f>IFERROR(Stat[[#This Row],[No.]],"")</f>
        <v>317</v>
      </c>
      <c r="B318" t="str">
        <f>IFERROR(Stat[[#This Row],[No用]],"")</f>
        <v>RPG宮治ICONIC</v>
      </c>
      <c r="C318">
        <f>SetNo[[#This Row],[No.]]</f>
        <v>317</v>
      </c>
    </row>
    <row r="319" spans="1:3" x14ac:dyDescent="0.25">
      <c r="A319">
        <f>IFERROR(Stat[[#This Row],[No.]],"")</f>
        <v>318</v>
      </c>
      <c r="B319" t="str">
        <f>IFERROR(Stat[[#This Row],[No用]],"")</f>
        <v>カンフー宮治ICONIC</v>
      </c>
      <c r="C319">
        <f>SetNo[[#This Row],[No.]]</f>
        <v>318</v>
      </c>
    </row>
    <row r="320" spans="1:3" x14ac:dyDescent="0.25">
      <c r="A320">
        <f>IFERROR(Stat[[#This Row],[No.]],"")</f>
        <v>319</v>
      </c>
      <c r="B320" t="str">
        <f>IFERROR(Stat[[#This Row],[No用]],"")</f>
        <v>遊園地宮治ICONIC</v>
      </c>
      <c r="C320">
        <f>SetNo[[#This Row],[No.]]</f>
        <v>319</v>
      </c>
    </row>
    <row r="321" spans="1:3" x14ac:dyDescent="0.25">
      <c r="A321">
        <f>IFERROR(Stat[[#This Row],[No.]],"")</f>
        <v>320</v>
      </c>
      <c r="B321" t="str">
        <f>IFERROR(Stat[[#This Row],[No用]],"")</f>
        <v>夏祭り2宮治ICONIC</v>
      </c>
      <c r="C321">
        <f>SetNo[[#This Row],[No.]]</f>
        <v>320</v>
      </c>
    </row>
    <row r="322" spans="1:3" x14ac:dyDescent="0.25">
      <c r="A322">
        <f>IFERROR(Stat[[#This Row],[No.]],"")</f>
        <v>321</v>
      </c>
      <c r="B322" t="str">
        <f>IFERROR(Stat[[#This Row],[No用]],"")</f>
        <v>制服宮治ICONIC</v>
      </c>
      <c r="C322">
        <f>SetNo[[#This Row],[No.]]</f>
        <v>321</v>
      </c>
    </row>
    <row r="323" spans="1:3" x14ac:dyDescent="0.25">
      <c r="A323">
        <f>IFERROR(Stat[[#This Row],[No.]],"")</f>
        <v>322</v>
      </c>
      <c r="B323" t="str">
        <f>IFERROR(Stat[[#This Row],[No用]],"")</f>
        <v>3周年宮治ICONIC</v>
      </c>
      <c r="C323">
        <f>SetNo[[#This Row],[No.]]</f>
        <v>322</v>
      </c>
    </row>
    <row r="324" spans="1:3" x14ac:dyDescent="0.25">
      <c r="A324">
        <f>IFERROR(Stat[[#This Row],[No.]],"")</f>
        <v>323</v>
      </c>
      <c r="B324" t="str">
        <f>IFERROR(Stat[[#This Row],[No用]],"")</f>
        <v>思い出宮治ICONIC</v>
      </c>
      <c r="C324">
        <f>SetNo[[#This Row],[No.]]</f>
        <v>323</v>
      </c>
    </row>
    <row r="325" spans="1:3" x14ac:dyDescent="0.25">
      <c r="A325">
        <f>IFERROR(Stat[[#This Row],[No.]],"")</f>
        <v>324</v>
      </c>
      <c r="B325" t="str">
        <f>IFERROR(Stat[[#This Row],[No用]],"")</f>
        <v>ユニフォーム角名倫太郎ICONIC</v>
      </c>
      <c r="C325">
        <f>SetNo[[#This Row],[No.]]</f>
        <v>324</v>
      </c>
    </row>
    <row r="326" spans="1:3" x14ac:dyDescent="0.25">
      <c r="A326">
        <f>IFERROR(Stat[[#This Row],[No.]],"")</f>
        <v>325</v>
      </c>
      <c r="B326" t="str">
        <f>IFERROR(Stat[[#This Row],[No用]],"")</f>
        <v>サバゲ角名倫太郎ICONIC</v>
      </c>
      <c r="C326">
        <f>SetNo[[#This Row],[No.]]</f>
        <v>325</v>
      </c>
    </row>
    <row r="327" spans="1:3" x14ac:dyDescent="0.25">
      <c r="A327">
        <f>IFERROR(Stat[[#This Row],[No.]],"")</f>
        <v>326</v>
      </c>
      <c r="B327" t="str">
        <f>IFERROR(Stat[[#This Row],[No用]],"")</f>
        <v>花火角名倫太郎ICONIC</v>
      </c>
      <c r="C327">
        <f>SetNo[[#This Row],[No.]]</f>
        <v>326</v>
      </c>
    </row>
    <row r="328" spans="1:3" x14ac:dyDescent="0.25">
      <c r="A328">
        <f>IFERROR(Stat[[#This Row],[No.]],"")</f>
        <v>327</v>
      </c>
      <c r="B328" t="str">
        <f>IFERROR(Stat[[#This Row],[No用]],"")</f>
        <v>路地裏2角名倫太郎ICONIC</v>
      </c>
      <c r="C328">
        <f>SetNo[[#This Row],[No.]]</f>
        <v>327</v>
      </c>
    </row>
    <row r="329" spans="1:3" x14ac:dyDescent="0.25">
      <c r="A329">
        <f>IFERROR(Stat[[#This Row],[No.]],"")</f>
        <v>328</v>
      </c>
      <c r="B329" t="str">
        <f>IFERROR(Stat[[#This Row],[No用]],"")</f>
        <v>水着2角名倫太郎ICONIC</v>
      </c>
      <c r="C329">
        <f>SetNo[[#This Row],[No.]]</f>
        <v>328</v>
      </c>
    </row>
    <row r="330" spans="1:3" x14ac:dyDescent="0.25">
      <c r="A330">
        <f>IFERROR(Stat[[#This Row],[No.]],"")</f>
        <v>329</v>
      </c>
      <c r="B330" t="str">
        <f>IFERROR(Stat[[#This Row],[No用]],"")</f>
        <v>制服角名倫太郎ICONIC</v>
      </c>
      <c r="C330">
        <f>SetNo[[#This Row],[No.]]</f>
        <v>329</v>
      </c>
    </row>
    <row r="331" spans="1:3" x14ac:dyDescent="0.25">
      <c r="A331">
        <f>IFERROR(Stat[[#This Row],[No.]],"")</f>
        <v>330</v>
      </c>
      <c r="B331" t="str">
        <f>IFERROR(Stat[[#This Row],[No用]],"")</f>
        <v>寝正月角名倫太郎ICONIC</v>
      </c>
      <c r="C331">
        <f>SetNo[[#This Row],[No.]]</f>
        <v>330</v>
      </c>
    </row>
    <row r="332" spans="1:3" x14ac:dyDescent="0.25">
      <c r="A332">
        <f>IFERROR(Stat[[#This Row],[No.]],"")</f>
        <v>331</v>
      </c>
      <c r="B332" t="str">
        <f>IFERROR(Stat[[#This Row],[No用]],"")</f>
        <v>3周年角名倫太郎ICONIC</v>
      </c>
      <c r="C332">
        <f>SetNo[[#This Row],[No.]]</f>
        <v>331</v>
      </c>
    </row>
    <row r="333" spans="1:3" x14ac:dyDescent="0.25">
      <c r="A333">
        <f>IFERROR(Stat[[#This Row],[No.]],"")</f>
        <v>332</v>
      </c>
      <c r="B333" t="str">
        <f>IFERROR(Stat[[#This Row],[No用]],"")</f>
        <v>ユニフォーム北信介ICONIC</v>
      </c>
      <c r="C333">
        <f>SetNo[[#This Row],[No.]]</f>
        <v>332</v>
      </c>
    </row>
    <row r="334" spans="1:3" x14ac:dyDescent="0.25">
      <c r="A334">
        <f>IFERROR(Stat[[#This Row],[No.]],"")</f>
        <v>333</v>
      </c>
      <c r="B334" t="str">
        <f>IFERROR(Stat[[#This Row],[No用]],"")</f>
        <v>Xmas北信介ICONIC</v>
      </c>
      <c r="C334">
        <f>SetNo[[#This Row],[No.]]</f>
        <v>333</v>
      </c>
    </row>
    <row r="335" spans="1:3" x14ac:dyDescent="0.25">
      <c r="A335">
        <f>IFERROR(Stat[[#This Row],[No.]],"")</f>
        <v>334</v>
      </c>
      <c r="B335" t="str">
        <f>IFERROR(Stat[[#This Row],[No用]],"")</f>
        <v>スパイ北信介ICONIC</v>
      </c>
      <c r="C335">
        <f>SetNo[[#This Row],[No.]]</f>
        <v>334</v>
      </c>
    </row>
    <row r="336" spans="1:3" x14ac:dyDescent="0.25">
      <c r="A336">
        <f>IFERROR(Stat[[#This Row],[No.]],"")</f>
        <v>335</v>
      </c>
      <c r="B336" t="str">
        <f>IFERROR(Stat[[#This Row],[No用]],"")</f>
        <v>新年2北信介ICONIC</v>
      </c>
      <c r="C336">
        <f>SetNo[[#This Row],[No.]]</f>
        <v>335</v>
      </c>
    </row>
    <row r="337" spans="1:3" x14ac:dyDescent="0.25">
      <c r="A337">
        <f>IFERROR(Stat[[#This Row],[No.]],"")</f>
        <v>336</v>
      </c>
      <c r="B337" t="str">
        <f>IFERROR(Stat[[#This Row],[No用]],"")</f>
        <v>職業体験2北信介ICONIC</v>
      </c>
      <c r="C337">
        <f>SetNo[[#This Row],[No.]]</f>
        <v>336</v>
      </c>
    </row>
    <row r="338" spans="1:3" x14ac:dyDescent="0.25">
      <c r="A338">
        <f>IFERROR(Stat[[#This Row],[No.]],"")</f>
        <v>337</v>
      </c>
      <c r="B338" t="str">
        <f>IFERROR(Stat[[#This Row],[No用]],"")</f>
        <v>制服北信介ICONIC</v>
      </c>
      <c r="C338">
        <f>SetNo[[#This Row],[No.]]</f>
        <v>337</v>
      </c>
    </row>
    <row r="339" spans="1:3" x14ac:dyDescent="0.25">
      <c r="A339">
        <f>IFERROR(Stat[[#This Row],[No.]],"")</f>
        <v>338</v>
      </c>
      <c r="B339" t="str">
        <f>IFERROR(Stat[[#This Row],[No用]],"")</f>
        <v>和装体験北信介ICONIC</v>
      </c>
      <c r="C339">
        <f>SetNo[[#This Row],[No.]]</f>
        <v>338</v>
      </c>
    </row>
    <row r="340" spans="1:3" x14ac:dyDescent="0.25">
      <c r="A340">
        <f>IFERROR(Stat[[#This Row],[No.]],"")</f>
        <v>339</v>
      </c>
      <c r="B340" t="str">
        <f>IFERROR(Stat[[#This Row],[No用]],"")</f>
        <v>思い出北信介ICONIC</v>
      </c>
      <c r="C340">
        <f>SetNo[[#This Row],[No.]]</f>
        <v>339</v>
      </c>
    </row>
    <row r="341" spans="1:3" x14ac:dyDescent="0.25">
      <c r="A341">
        <f>IFERROR(Stat[[#This Row],[No.]],"")</f>
        <v>340</v>
      </c>
      <c r="B341" t="str">
        <f>IFERROR(Stat[[#This Row],[No用]],"")</f>
        <v>ユニフォーム尾白アランICONIC</v>
      </c>
      <c r="C341">
        <f>SetNo[[#This Row],[No.]]</f>
        <v>340</v>
      </c>
    </row>
    <row r="342" spans="1:3" x14ac:dyDescent="0.25">
      <c r="A342">
        <f>IFERROR(Stat[[#This Row],[No.]],"")</f>
        <v>341</v>
      </c>
      <c r="B342" t="str">
        <f>IFERROR(Stat[[#This Row],[No用]],"")</f>
        <v>雪遊び尾白アランICONIC</v>
      </c>
      <c r="C342">
        <f>SetNo[[#This Row],[No.]]</f>
        <v>341</v>
      </c>
    </row>
    <row r="343" spans="1:3" x14ac:dyDescent="0.25">
      <c r="A343">
        <f>IFERROR(Stat[[#This Row],[No.]],"")</f>
        <v>342</v>
      </c>
      <c r="B343" t="str">
        <f>IFERROR(Stat[[#This Row],[No用]],"")</f>
        <v>夏祭り2尾白アランICONIC</v>
      </c>
      <c r="C343">
        <f>SetNo[[#This Row],[No.]]</f>
        <v>342</v>
      </c>
    </row>
    <row r="344" spans="1:3" x14ac:dyDescent="0.25">
      <c r="A344">
        <f>IFERROR(Stat[[#This Row],[No.]],"")</f>
        <v>343</v>
      </c>
      <c r="B344" t="str">
        <f>IFERROR(Stat[[#This Row],[No用]],"")</f>
        <v>ユニフォーム赤木路成ICONIC</v>
      </c>
      <c r="C344">
        <f>SetNo[[#This Row],[No.]]</f>
        <v>343</v>
      </c>
    </row>
    <row r="345" spans="1:3" x14ac:dyDescent="0.25">
      <c r="A345">
        <f>IFERROR(Stat[[#This Row],[No.]],"")</f>
        <v>344</v>
      </c>
      <c r="B345" t="str">
        <f>IFERROR(Stat[[#This Row],[No用]],"")</f>
        <v>Xmas2赤木路成ICONIC</v>
      </c>
      <c r="C345">
        <f>SetNo[[#This Row],[No.]]</f>
        <v>344</v>
      </c>
    </row>
    <row r="346" spans="1:3" x14ac:dyDescent="0.25">
      <c r="A346">
        <f>IFERROR(Stat[[#This Row],[No.]],"")</f>
        <v>345</v>
      </c>
      <c r="B346" t="str">
        <f>IFERROR(Stat[[#This Row],[No用]],"")</f>
        <v>ユニフォーム大耳練ICONIC</v>
      </c>
      <c r="C346">
        <f>SetNo[[#This Row],[No.]]</f>
        <v>345</v>
      </c>
    </row>
    <row r="347" spans="1:3" x14ac:dyDescent="0.25">
      <c r="A347">
        <f>IFERROR(Stat[[#This Row],[No.]],"")</f>
        <v>346</v>
      </c>
      <c r="B347" t="str">
        <f>IFERROR(Stat[[#This Row],[No用]],"")</f>
        <v>和装体験大耳練ICONIC</v>
      </c>
      <c r="C347">
        <f>SetNo[[#This Row],[No.]]</f>
        <v>346</v>
      </c>
    </row>
    <row r="348" spans="1:3" x14ac:dyDescent="0.25">
      <c r="A348">
        <f>IFERROR(Stat[[#This Row],[No.]],"")</f>
        <v>347</v>
      </c>
      <c r="B348" t="str">
        <f>IFERROR(Stat[[#This Row],[No用]],"")</f>
        <v>ユニフォーム理石平介ICONIC</v>
      </c>
      <c r="C348">
        <f>SetNo[[#This Row],[No.]]</f>
        <v>347</v>
      </c>
    </row>
    <row r="349" spans="1:3" x14ac:dyDescent="0.25">
      <c r="A349">
        <f>IFERROR(Stat[[#This Row],[No.]],"")</f>
        <v>348</v>
      </c>
      <c r="B349" t="str">
        <f>IFERROR(Stat[[#This Row],[No用]],"")</f>
        <v>ユニフォーム銀島結ICONIC</v>
      </c>
      <c r="C349">
        <f>SetNo[[#This Row],[No.]]</f>
        <v>348</v>
      </c>
    </row>
    <row r="350" spans="1:3" x14ac:dyDescent="0.25">
      <c r="A350">
        <f>IFERROR(Stat[[#This Row],[No.]],"")</f>
        <v>349</v>
      </c>
      <c r="B350" t="str">
        <f>IFERROR(Stat[[#This Row],[No用]],"")</f>
        <v>Xmas2銀島結ICONIC</v>
      </c>
      <c r="C350">
        <f>SetNo[[#This Row],[No.]]</f>
        <v>349</v>
      </c>
    </row>
    <row r="351" spans="1:3" x14ac:dyDescent="0.25">
      <c r="A351">
        <f>IFERROR(Stat[[#This Row],[No.]],"")</f>
        <v>350</v>
      </c>
      <c r="B351" t="str">
        <f>IFERROR(Stat[[#This Row],[No用]],"")</f>
        <v>ユニフォーム木兎光太郎ICONIC</v>
      </c>
      <c r="C351">
        <f>SetNo[[#This Row],[No.]]</f>
        <v>350</v>
      </c>
    </row>
    <row r="352" spans="1:3" x14ac:dyDescent="0.25">
      <c r="A352">
        <f>IFERROR(Stat[[#This Row],[No.]],"")</f>
        <v>351</v>
      </c>
      <c r="B352" t="str">
        <f>IFERROR(Stat[[#This Row],[No用]],"")</f>
        <v>夏祭り木兎光太郎ICONIC</v>
      </c>
      <c r="C352">
        <f>SetNo[[#This Row],[No.]]</f>
        <v>351</v>
      </c>
    </row>
    <row r="353" spans="1:3" x14ac:dyDescent="0.25">
      <c r="A353">
        <f>IFERROR(Stat[[#This Row],[No.]],"")</f>
        <v>352</v>
      </c>
      <c r="B353" t="str">
        <f>IFERROR(Stat[[#This Row],[No用]],"")</f>
        <v>Xmas木兎光太郎ICONIC</v>
      </c>
      <c r="C353">
        <f>SetNo[[#This Row],[No.]]</f>
        <v>352</v>
      </c>
    </row>
    <row r="354" spans="1:3" x14ac:dyDescent="0.25">
      <c r="A354">
        <f>IFERROR(Stat[[#This Row],[No.]],"")</f>
        <v>353</v>
      </c>
      <c r="B354" t="str">
        <f>IFERROR(Stat[[#This Row],[No用]],"")</f>
        <v>制服木兎光太郎ICONIC</v>
      </c>
      <c r="C354">
        <f>SetNo[[#This Row],[No.]]</f>
        <v>353</v>
      </c>
    </row>
    <row r="355" spans="1:3" x14ac:dyDescent="0.25">
      <c r="A355">
        <f>IFERROR(Stat[[#This Row],[No.]],"")</f>
        <v>354</v>
      </c>
      <c r="B355" t="str">
        <f>IFERROR(Stat[[#This Row],[No用]],"")</f>
        <v>キャンプ木兎光太郎ICONIC</v>
      </c>
      <c r="C355">
        <f>SetNo[[#This Row],[No.]]</f>
        <v>354</v>
      </c>
    </row>
    <row r="356" spans="1:3" x14ac:dyDescent="0.25">
      <c r="A356">
        <f>IFERROR(Stat[[#This Row],[No.]],"")</f>
        <v>355</v>
      </c>
      <c r="B356" t="str">
        <f>IFERROR(Stat[[#This Row],[No用]],"")</f>
        <v>2周年木兎光太郎ICONIC</v>
      </c>
      <c r="C356">
        <f>SetNo[[#This Row],[No.]]</f>
        <v>355</v>
      </c>
    </row>
    <row r="357" spans="1:3" x14ac:dyDescent="0.25">
      <c r="A357">
        <f>IFERROR(Stat[[#This Row],[No.]],"")</f>
        <v>356</v>
      </c>
      <c r="B357" t="str">
        <f>IFERROR(Stat[[#This Row],[No用]],"")</f>
        <v>焼き芋木兎光太郎ICONIC</v>
      </c>
      <c r="C357">
        <f>SetNo[[#This Row],[No.]]</f>
        <v>356</v>
      </c>
    </row>
    <row r="358" spans="1:3" x14ac:dyDescent="0.25">
      <c r="A358">
        <f>IFERROR(Stat[[#This Row],[No.]],"")</f>
        <v>357</v>
      </c>
      <c r="B358" t="str">
        <f>IFERROR(Stat[[#This Row],[No用]],"")</f>
        <v>3周年木兎光太郎ICONIC</v>
      </c>
      <c r="C358">
        <f>SetNo[[#This Row],[No.]]</f>
        <v>357</v>
      </c>
    </row>
    <row r="359" spans="1:3" x14ac:dyDescent="0.25">
      <c r="A359">
        <f>IFERROR(Stat[[#This Row],[No.]],"")</f>
        <v>358</v>
      </c>
      <c r="B359" t="str">
        <f>IFERROR(Stat[[#This Row],[No用]],"")</f>
        <v>梅雨2木兎光太郎ICONIC</v>
      </c>
      <c r="C359">
        <f>SetNo[[#This Row],[No.]]</f>
        <v>358</v>
      </c>
    </row>
    <row r="360" spans="1:3" x14ac:dyDescent="0.25">
      <c r="A360">
        <f>IFERROR(Stat[[#This Row],[No.]],"")</f>
        <v>359</v>
      </c>
      <c r="B360" t="str">
        <f>IFERROR(Stat[[#This Row],[No用]],"")</f>
        <v>ユニフォーム木葉秋紀ICONIC</v>
      </c>
      <c r="C360">
        <f>SetNo[[#This Row],[No.]]</f>
        <v>359</v>
      </c>
    </row>
    <row r="361" spans="1:3" x14ac:dyDescent="0.25">
      <c r="A361">
        <f>IFERROR(Stat[[#This Row],[No.]],"")</f>
        <v>360</v>
      </c>
      <c r="B361" t="str">
        <f>IFERROR(Stat[[#This Row],[No用]],"")</f>
        <v>探偵木葉秋紀ICONIC</v>
      </c>
      <c r="C361">
        <f>SetNo[[#This Row],[No.]]</f>
        <v>360</v>
      </c>
    </row>
    <row r="362" spans="1:3" x14ac:dyDescent="0.25">
      <c r="A362">
        <f>IFERROR(Stat[[#This Row],[No.]],"")</f>
        <v>361</v>
      </c>
      <c r="B362" t="str">
        <f>IFERROR(Stat[[#This Row],[No用]],"")</f>
        <v>梅雨木葉秋紀ICONIC</v>
      </c>
      <c r="C362">
        <f>SetNo[[#This Row],[No.]]</f>
        <v>361</v>
      </c>
    </row>
    <row r="363" spans="1:3" x14ac:dyDescent="0.25">
      <c r="A363">
        <f>IFERROR(Stat[[#This Row],[No.]],"")</f>
        <v>362</v>
      </c>
      <c r="B363" t="str">
        <f>IFERROR(Stat[[#This Row],[No用]],"")</f>
        <v>路地裏2木葉秋紀ICONIC</v>
      </c>
      <c r="C363">
        <f>SetNo[[#This Row],[No.]]</f>
        <v>362</v>
      </c>
    </row>
    <row r="364" spans="1:3" x14ac:dyDescent="0.25">
      <c r="A364">
        <f>IFERROR(Stat[[#This Row],[No.]],"")</f>
        <v>363</v>
      </c>
      <c r="B364" t="str">
        <f>IFERROR(Stat[[#This Row],[No用]],"")</f>
        <v>水着2木葉秋紀ICONIC</v>
      </c>
      <c r="C364">
        <f>SetNo[[#This Row],[No.]]</f>
        <v>363</v>
      </c>
    </row>
    <row r="365" spans="1:3" x14ac:dyDescent="0.25">
      <c r="A365">
        <f>IFERROR(Stat[[#This Row],[No.]],"")</f>
        <v>364</v>
      </c>
      <c r="B365" t="str">
        <f>IFERROR(Stat[[#This Row],[No用]],"")</f>
        <v>ユニフォーム猿杙大和ICONIC</v>
      </c>
      <c r="C365">
        <f>SetNo[[#This Row],[No.]]</f>
        <v>364</v>
      </c>
    </row>
    <row r="366" spans="1:3" x14ac:dyDescent="0.25">
      <c r="A366">
        <f>IFERROR(Stat[[#This Row],[No.]],"")</f>
        <v>365</v>
      </c>
      <c r="B366" t="str">
        <f>IFERROR(Stat[[#This Row],[No用]],"")</f>
        <v>ハロウィン猿杙大和ICONIC</v>
      </c>
      <c r="C366">
        <f>SetNo[[#This Row],[No.]]</f>
        <v>365</v>
      </c>
    </row>
    <row r="367" spans="1:3" x14ac:dyDescent="0.25">
      <c r="A367">
        <f>IFERROR(Stat[[#This Row],[No.]],"")</f>
        <v>366</v>
      </c>
      <c r="B367" t="str">
        <f>IFERROR(Stat[[#This Row],[No用]],"")</f>
        <v>ユニフォーム小見春樹ICONIC</v>
      </c>
      <c r="C367">
        <f>SetNo[[#This Row],[No.]]</f>
        <v>366</v>
      </c>
    </row>
    <row r="368" spans="1:3" x14ac:dyDescent="0.25">
      <c r="A368">
        <f>IFERROR(Stat[[#This Row],[No.]],"")</f>
        <v>367</v>
      </c>
      <c r="B368" t="str">
        <f>IFERROR(Stat[[#This Row],[No用]],"")</f>
        <v>路地裏2小見春樹ICONIC</v>
      </c>
      <c r="C368">
        <f>SetNo[[#This Row],[No.]]</f>
        <v>367</v>
      </c>
    </row>
    <row r="369" spans="1:3" x14ac:dyDescent="0.25">
      <c r="A369">
        <f>IFERROR(Stat[[#This Row],[No.]],"")</f>
        <v>368</v>
      </c>
      <c r="B369" t="str">
        <f>IFERROR(Stat[[#This Row],[No用]],"")</f>
        <v>ユニフォーム尾長渉ICONIC</v>
      </c>
      <c r="C369">
        <f>SetNo[[#This Row],[No.]]</f>
        <v>368</v>
      </c>
    </row>
    <row r="370" spans="1:3" x14ac:dyDescent="0.25">
      <c r="A370">
        <f>IFERROR(Stat[[#This Row],[No.]],"")</f>
        <v>369</v>
      </c>
      <c r="B370" t="str">
        <f>IFERROR(Stat[[#This Row],[No用]],"")</f>
        <v>ユニフォーム鷲尾辰生ICONIC</v>
      </c>
      <c r="C370">
        <f>SetNo[[#This Row],[No.]]</f>
        <v>369</v>
      </c>
    </row>
    <row r="371" spans="1:3" x14ac:dyDescent="0.25">
      <c r="A371">
        <f>IFERROR(Stat[[#This Row],[No.]],"")</f>
        <v>370</v>
      </c>
      <c r="B371" t="str">
        <f>IFERROR(Stat[[#This Row],[No用]],"")</f>
        <v>ハロウィン鷲尾辰生ICONIC</v>
      </c>
      <c r="C371">
        <f>SetNo[[#This Row],[No.]]</f>
        <v>370</v>
      </c>
    </row>
    <row r="372" spans="1:3" x14ac:dyDescent="0.25">
      <c r="A372">
        <f>IFERROR(Stat[[#This Row],[No.]],"")</f>
        <v>371</v>
      </c>
      <c r="B372" t="str">
        <f>IFERROR(Stat[[#This Row],[No用]],"")</f>
        <v>ユニフォーム赤葦京治ICONIC</v>
      </c>
      <c r="C372">
        <f>SetNo[[#This Row],[No.]]</f>
        <v>371</v>
      </c>
    </row>
    <row r="373" spans="1:3" x14ac:dyDescent="0.25">
      <c r="A373">
        <f>IFERROR(Stat[[#This Row],[No.]],"")</f>
        <v>372</v>
      </c>
      <c r="B373" t="str">
        <f>IFERROR(Stat[[#This Row],[No用]],"")</f>
        <v>夏祭り赤葦京治ICONIC</v>
      </c>
      <c r="C373">
        <f>SetNo[[#This Row],[No.]]</f>
        <v>372</v>
      </c>
    </row>
    <row r="374" spans="1:3" x14ac:dyDescent="0.25">
      <c r="A374">
        <f>IFERROR(Stat[[#This Row],[No.]],"")</f>
        <v>373</v>
      </c>
      <c r="B374" t="str">
        <f>IFERROR(Stat[[#This Row],[No用]],"")</f>
        <v>制服赤葦京治ICONIC</v>
      </c>
      <c r="C374">
        <f>SetNo[[#This Row],[No.]]</f>
        <v>373</v>
      </c>
    </row>
    <row r="375" spans="1:3" x14ac:dyDescent="0.25">
      <c r="A375">
        <f>IFERROR(Stat[[#This Row],[No.]],"")</f>
        <v>374</v>
      </c>
      <c r="B375" t="str">
        <f>IFERROR(Stat[[#This Row],[No用]],"")</f>
        <v>バーガー赤葦京治ICONIC</v>
      </c>
      <c r="C375">
        <f>SetNo[[#This Row],[No.]]</f>
        <v>374</v>
      </c>
    </row>
    <row r="376" spans="1:3" x14ac:dyDescent="0.25">
      <c r="A376">
        <f>IFERROR(Stat[[#This Row],[No.]],"")</f>
        <v>375</v>
      </c>
      <c r="B376" t="str">
        <f>IFERROR(Stat[[#This Row],[No用]],"")</f>
        <v>仮装赤葦京治ICONIC</v>
      </c>
      <c r="C376">
        <f>SetNo[[#This Row],[No.]]</f>
        <v>375</v>
      </c>
    </row>
    <row r="377" spans="1:3" x14ac:dyDescent="0.25">
      <c r="A377">
        <f>IFERROR(Stat[[#This Row],[No.]],"")</f>
        <v>376</v>
      </c>
      <c r="B377" t="str">
        <f>IFERROR(Stat[[#This Row],[No用]],"")</f>
        <v>妖赤葦京治ICONIC</v>
      </c>
      <c r="C377">
        <f>SetNo[[#This Row],[No.]]</f>
        <v>376</v>
      </c>
    </row>
    <row r="378" spans="1:3" x14ac:dyDescent="0.25">
      <c r="A378">
        <f>IFERROR(Stat[[#This Row],[No.]],"")</f>
        <v>377</v>
      </c>
      <c r="B378" t="str">
        <f>IFERROR(Stat[[#This Row],[No用]],"")</f>
        <v>焼き芋赤葦京治ICONIC</v>
      </c>
      <c r="C378">
        <f>SetNo[[#This Row],[No.]]</f>
        <v>377</v>
      </c>
    </row>
    <row r="379" spans="1:3" x14ac:dyDescent="0.25">
      <c r="A379">
        <f>IFERROR(Stat[[#This Row],[No.]],"")</f>
        <v>378</v>
      </c>
      <c r="B379" t="str">
        <f>IFERROR(Stat[[#This Row],[No用]],"")</f>
        <v>Xmas3赤葦京治ICONIC</v>
      </c>
      <c r="C379">
        <f>SetNo[[#This Row],[No.]]</f>
        <v>378</v>
      </c>
    </row>
    <row r="380" spans="1:3" x14ac:dyDescent="0.25">
      <c r="A380">
        <f>IFERROR(Stat[[#This Row],[No.]],"")</f>
        <v>379</v>
      </c>
      <c r="B380" t="str">
        <f>IFERROR(Stat[[#This Row],[No用]],"")</f>
        <v>3周年赤葦京治ICONIC</v>
      </c>
      <c r="C380">
        <f>SetNo[[#This Row],[No.]]</f>
        <v>379</v>
      </c>
    </row>
    <row r="381" spans="1:3" x14ac:dyDescent="0.25">
      <c r="A381">
        <f>IFERROR(Stat[[#This Row],[No.]],"")</f>
        <v>380</v>
      </c>
      <c r="B381" t="str">
        <f>IFERROR(Stat[[#This Row],[No用]],"")</f>
        <v>ユニフォーム姫川葵ICONIC</v>
      </c>
      <c r="C381">
        <f>SetNo[[#This Row],[No.]]</f>
        <v>380</v>
      </c>
    </row>
    <row r="382" spans="1:3" x14ac:dyDescent="0.25">
      <c r="A382">
        <f>IFERROR(Stat[[#This Row],[No.]],"")</f>
        <v>381</v>
      </c>
      <c r="B382" t="str">
        <f>IFERROR(Stat[[#This Row],[No用]],"")</f>
        <v>花火姫川葵ICONIC</v>
      </c>
      <c r="C382">
        <f>SetNo[[#This Row],[No.]]</f>
        <v>381</v>
      </c>
    </row>
    <row r="383" spans="1:3" x14ac:dyDescent="0.25">
      <c r="A383">
        <f>IFERROR(Stat[[#This Row],[No.]],"")</f>
        <v>382</v>
      </c>
      <c r="B383" t="str">
        <f>IFERROR(Stat[[#This Row],[No用]],"")</f>
        <v>ユニフォーム当間義友ICONIC</v>
      </c>
      <c r="C383">
        <f>SetNo[[#This Row],[No.]]</f>
        <v>382</v>
      </c>
    </row>
    <row r="384" spans="1:3" x14ac:dyDescent="0.25">
      <c r="A384">
        <f>IFERROR(Stat[[#This Row],[No.]],"")</f>
        <v>383</v>
      </c>
      <c r="B384" t="str">
        <f>IFERROR(Stat[[#This Row],[No用]],"")</f>
        <v>ユニフォーム越後栄ICONIC</v>
      </c>
      <c r="C384">
        <f>SetNo[[#This Row],[No.]]</f>
        <v>383</v>
      </c>
    </row>
    <row r="385" spans="1:3" x14ac:dyDescent="0.25">
      <c r="A385">
        <f>IFERROR(Stat[[#This Row],[No.]],"")</f>
        <v>384</v>
      </c>
      <c r="B385" t="str">
        <f>IFERROR(Stat[[#This Row],[No用]],"")</f>
        <v>ユニフォーム貝掛亮文ICONIC</v>
      </c>
      <c r="C385">
        <f>SetNo[[#This Row],[No.]]</f>
        <v>384</v>
      </c>
    </row>
    <row r="386" spans="1:3" x14ac:dyDescent="0.25">
      <c r="A386">
        <f>IFERROR(Stat[[#This Row],[No.]],"")</f>
        <v>385</v>
      </c>
      <c r="B386" t="str">
        <f>IFERROR(Stat[[#This Row],[No用]],"")</f>
        <v>ユニフォーム丸山一喜ICONIC</v>
      </c>
      <c r="C386">
        <f>SetNo[[#This Row],[No.]]</f>
        <v>385</v>
      </c>
    </row>
    <row r="387" spans="1:3" x14ac:dyDescent="0.25">
      <c r="A387">
        <f>IFERROR(Stat[[#This Row],[No.]],"")</f>
        <v>386</v>
      </c>
      <c r="B387" t="str">
        <f>IFERROR(Stat[[#This Row],[No用]],"")</f>
        <v>ユニフォーム舞子侑志ICONIC</v>
      </c>
      <c r="C387">
        <f>SetNo[[#This Row],[No.]]</f>
        <v>386</v>
      </c>
    </row>
    <row r="388" spans="1:3" x14ac:dyDescent="0.25">
      <c r="A388">
        <f>IFERROR(Stat[[#This Row],[No.]],"")</f>
        <v>387</v>
      </c>
      <c r="B388" t="str">
        <f>IFERROR(Stat[[#This Row],[No用]],"")</f>
        <v>ユニフォーム寺泊基希ICONIC</v>
      </c>
      <c r="C388">
        <f>SetNo[[#This Row],[No.]]</f>
        <v>387</v>
      </c>
    </row>
    <row r="389" spans="1:3" x14ac:dyDescent="0.25">
      <c r="A389">
        <f>IFERROR(Stat[[#This Row],[No.]],"")</f>
        <v>388</v>
      </c>
      <c r="B389" t="str">
        <f>IFERROR(Stat[[#This Row],[No用]],"")</f>
        <v>ユニフォーム星海光来ICONIC</v>
      </c>
      <c r="C389">
        <f>SetNo[[#This Row],[No.]]</f>
        <v>388</v>
      </c>
    </row>
    <row r="390" spans="1:3" x14ac:dyDescent="0.25">
      <c r="A390">
        <f>IFERROR(Stat[[#This Row],[No.]],"")</f>
        <v>389</v>
      </c>
      <c r="B390" t="str">
        <f>IFERROR(Stat[[#This Row],[No用]],"")</f>
        <v>文化祭星海光来ICONIC</v>
      </c>
      <c r="C390">
        <f>SetNo[[#This Row],[No.]]</f>
        <v>389</v>
      </c>
    </row>
    <row r="391" spans="1:3" x14ac:dyDescent="0.25">
      <c r="A391">
        <f>IFERROR(Stat[[#This Row],[No.]],"")</f>
        <v>390</v>
      </c>
      <c r="B391" t="str">
        <f>IFERROR(Stat[[#This Row],[No用]],"")</f>
        <v>サバゲ星海光来ICONIC</v>
      </c>
      <c r="C391">
        <f>SetNo[[#This Row],[No.]]</f>
        <v>390</v>
      </c>
    </row>
    <row r="392" spans="1:3" x14ac:dyDescent="0.25">
      <c r="A392">
        <f>IFERROR(Stat[[#This Row],[No.]],"")</f>
        <v>391</v>
      </c>
      <c r="B392" t="str">
        <f>IFERROR(Stat[[#This Row],[No用]],"")</f>
        <v>花火星海光来ICONIC</v>
      </c>
      <c r="C392">
        <f>SetNo[[#This Row],[No.]]</f>
        <v>391</v>
      </c>
    </row>
    <row r="393" spans="1:3" x14ac:dyDescent="0.25">
      <c r="A393">
        <f>IFERROR(Stat[[#This Row],[No.]],"")</f>
        <v>392</v>
      </c>
      <c r="B393" t="str">
        <f>IFERROR(Stat[[#This Row],[No用]],"")</f>
        <v>新年2星海光来ICONIC</v>
      </c>
      <c r="C393">
        <f>SetNo[[#This Row],[No.]]</f>
        <v>392</v>
      </c>
    </row>
    <row r="394" spans="1:3" x14ac:dyDescent="0.25">
      <c r="A394">
        <f>IFERROR(Stat[[#This Row],[No.]],"")</f>
        <v>393</v>
      </c>
      <c r="B394" t="str">
        <f>IFERROR(Stat[[#This Row],[No用]],"")</f>
        <v>格ゲー星海光来ICONIC</v>
      </c>
      <c r="C394">
        <f>SetNo[[#This Row],[No.]]</f>
        <v>393</v>
      </c>
    </row>
    <row r="395" spans="1:3" x14ac:dyDescent="0.25">
      <c r="A395">
        <f>IFERROR(Stat[[#This Row],[No.]],"")</f>
        <v>394</v>
      </c>
      <c r="B395" t="str">
        <f>IFERROR(Stat[[#This Row],[No用]],"")</f>
        <v>ユニフォーム昼神幸郎ICONIC</v>
      </c>
      <c r="C395">
        <f>SetNo[[#This Row],[No.]]</f>
        <v>394</v>
      </c>
    </row>
    <row r="396" spans="1:3" x14ac:dyDescent="0.25">
      <c r="A396">
        <f>IFERROR(Stat[[#This Row],[No.]],"")</f>
        <v>395</v>
      </c>
      <c r="B396" t="str">
        <f>IFERROR(Stat[[#This Row],[No用]],"")</f>
        <v>Xmas昼神幸郎ICONIC</v>
      </c>
      <c r="C396">
        <f>SetNo[[#This Row],[No.]]</f>
        <v>395</v>
      </c>
    </row>
    <row r="397" spans="1:3" x14ac:dyDescent="0.25">
      <c r="A397">
        <f>IFERROR(Stat[[#This Row],[No.]],"")</f>
        <v>396</v>
      </c>
      <c r="B397" t="str">
        <f>IFERROR(Stat[[#This Row],[No用]],"")</f>
        <v>職業体験2昼神幸郎ICONIC</v>
      </c>
      <c r="C397">
        <f>SetNo[[#This Row],[No.]]</f>
        <v>396</v>
      </c>
    </row>
    <row r="398" spans="1:3" x14ac:dyDescent="0.25">
      <c r="A398">
        <f>IFERROR(Stat[[#This Row],[No.]],"")</f>
        <v>397</v>
      </c>
      <c r="B398" t="str">
        <f>IFERROR(Stat[[#This Row],[No用]],"")</f>
        <v>寝正月昼神幸郎ICONIC</v>
      </c>
      <c r="C398">
        <f>SetNo[[#This Row],[No.]]</f>
        <v>397</v>
      </c>
    </row>
    <row r="399" spans="1:3" x14ac:dyDescent="0.25">
      <c r="A399">
        <f>IFERROR(Stat[[#This Row],[No.]],"")</f>
        <v>398</v>
      </c>
      <c r="B399" t="str">
        <f>IFERROR(Stat[[#This Row],[No用]],"")</f>
        <v>ユニフォーム佐久早聖臣ICONIC</v>
      </c>
      <c r="C399">
        <f>SetNo[[#This Row],[No.]]</f>
        <v>398</v>
      </c>
    </row>
    <row r="400" spans="1:3" x14ac:dyDescent="0.25">
      <c r="A400">
        <f>IFERROR(Stat[[#This Row],[No.]],"")</f>
        <v>399</v>
      </c>
      <c r="B400" t="str">
        <f>IFERROR(Stat[[#This Row],[No用]],"")</f>
        <v>サバゲ佐久早聖臣ICONIC</v>
      </c>
      <c r="C400">
        <f>SetNo[[#This Row],[No.]]</f>
        <v>399</v>
      </c>
    </row>
    <row r="401" spans="1:3" x14ac:dyDescent="0.25">
      <c r="A401">
        <f>IFERROR(Stat[[#This Row],[No.]],"")</f>
        <v>400</v>
      </c>
      <c r="B401" t="str">
        <f>IFERROR(Stat[[#This Row],[No用]],"")</f>
        <v>新年2佐久早聖臣ICONIC</v>
      </c>
      <c r="C401">
        <f>SetNo[[#This Row],[No.]]</f>
        <v>400</v>
      </c>
    </row>
    <row r="402" spans="1:3" x14ac:dyDescent="0.25">
      <c r="A402">
        <f>IFERROR(Stat[[#This Row],[No.]],"")</f>
        <v>401</v>
      </c>
      <c r="B402" t="str">
        <f>IFERROR(Stat[[#This Row],[No用]],"")</f>
        <v>和装体験佐久早聖臣ICONIC</v>
      </c>
      <c r="C402">
        <f>SetNo[[#This Row],[No.]]</f>
        <v>401</v>
      </c>
    </row>
    <row r="403" spans="1:3" x14ac:dyDescent="0.25">
      <c r="A403">
        <f>IFERROR(Stat[[#This Row],[No.]],"")</f>
        <v>402</v>
      </c>
      <c r="B403" t="str">
        <f>IFERROR(Stat[[#This Row],[No用]],"")</f>
        <v>ユニフォーム小森元也ICONIC</v>
      </c>
      <c r="C403">
        <f>SetNo[[#This Row],[No.]]</f>
        <v>402</v>
      </c>
    </row>
    <row r="404" spans="1:3" x14ac:dyDescent="0.25">
      <c r="A404">
        <f>IFERROR(Stat[[#This Row],[No.]],"")</f>
        <v>403</v>
      </c>
      <c r="B404" t="str">
        <f>IFERROR(Stat[[#This Row],[No用]],"")</f>
        <v>キャンプ小森元也ICONIC</v>
      </c>
      <c r="C404">
        <f>SetNo[[#This Row],[No.]]</f>
        <v>403</v>
      </c>
    </row>
    <row r="405" spans="1:3" x14ac:dyDescent="0.25">
      <c r="A405">
        <f>IFERROR(Stat[[#This Row],[No.]],"")</f>
        <v>404</v>
      </c>
      <c r="B405" t="str">
        <f>IFERROR(Stat[[#This Row],[No用]],"")</f>
        <v>ハロウィン小森元也ICONIC</v>
      </c>
      <c r="C405">
        <f>SetNo[[#This Row],[No.]]</f>
        <v>404</v>
      </c>
    </row>
    <row r="406" spans="1:3" x14ac:dyDescent="0.25">
      <c r="A406">
        <f>IFERROR(Stat[[#This Row],[No.]],"")</f>
        <v>405</v>
      </c>
      <c r="B406" t="str">
        <f>IFERROR(Stat[[#This Row],[No用]],"")</f>
        <v>ユニフォーム大将優ICONIC</v>
      </c>
      <c r="C406">
        <f>SetNo[[#This Row],[No.]]</f>
        <v>405</v>
      </c>
    </row>
    <row r="407" spans="1:3" x14ac:dyDescent="0.25">
      <c r="A407">
        <f>IFERROR(Stat[[#This Row],[No.]],"")</f>
        <v>406</v>
      </c>
      <c r="B407" t="str">
        <f>IFERROR(Stat[[#This Row],[No用]],"")</f>
        <v>新年大将優ICONIC</v>
      </c>
      <c r="C407">
        <f>SetNo[[#This Row],[No.]]</f>
        <v>406</v>
      </c>
    </row>
    <row r="408" spans="1:3" x14ac:dyDescent="0.25">
      <c r="A408">
        <f>IFERROR(Stat[[#This Row],[No.]],"")</f>
        <v>407</v>
      </c>
      <c r="B408" t="str">
        <f>IFERROR(Stat[[#This Row],[No用]],"")</f>
        <v>カンフー大将優ICONIC</v>
      </c>
      <c r="C408">
        <f>SetNo[[#This Row],[No.]]</f>
        <v>407</v>
      </c>
    </row>
    <row r="409" spans="1:3" x14ac:dyDescent="0.25">
      <c r="A409">
        <f>IFERROR(Stat[[#This Row],[No.]],"")</f>
        <v>408</v>
      </c>
      <c r="B409" t="str">
        <f>IFERROR(Stat[[#This Row],[No用]],"")</f>
        <v>妖大将優ICONIC</v>
      </c>
      <c r="C409">
        <f>SetNo[[#This Row],[No.]]</f>
        <v>408</v>
      </c>
    </row>
    <row r="410" spans="1:3" x14ac:dyDescent="0.25">
      <c r="A410">
        <f>IFERROR(Stat[[#This Row],[No.]],"")</f>
        <v>409</v>
      </c>
      <c r="B410" t="str">
        <f>IFERROR(Stat[[#This Row],[No用]],"")</f>
        <v>梅雨2大将優ICONIC</v>
      </c>
      <c r="C410">
        <f>SetNo[[#This Row],[No.]]</f>
        <v>409</v>
      </c>
    </row>
    <row r="411" spans="1:3" x14ac:dyDescent="0.25">
      <c r="A411">
        <f>IFERROR(Stat[[#This Row],[No.]],"")</f>
        <v>410</v>
      </c>
      <c r="B411" t="str">
        <f>IFERROR(Stat[[#This Row],[No用]],"")</f>
        <v>ユニフォーム沼井和馬ICONIC</v>
      </c>
      <c r="C411">
        <f>SetNo[[#This Row],[No.]]</f>
        <v>410</v>
      </c>
    </row>
    <row r="412" spans="1:3" x14ac:dyDescent="0.25">
      <c r="A412">
        <f>IFERROR(Stat[[#This Row],[No.]],"")</f>
        <v>411</v>
      </c>
      <c r="B412" t="str">
        <f>IFERROR(Stat[[#This Row],[No用]],"")</f>
        <v>ユニフォーム潜尚保ICONIC</v>
      </c>
      <c r="C412">
        <f>SetNo[[#This Row],[No.]]</f>
        <v>411</v>
      </c>
    </row>
    <row r="413" spans="1:3" x14ac:dyDescent="0.25">
      <c r="A413">
        <f>IFERROR(Stat[[#This Row],[No.]],"")</f>
        <v>412</v>
      </c>
      <c r="B413" t="str">
        <f>IFERROR(Stat[[#This Row],[No用]],"")</f>
        <v>バーガー潜尚保ICONIC</v>
      </c>
      <c r="C413">
        <f>SetNo[[#This Row],[No.]]</f>
        <v>412</v>
      </c>
    </row>
    <row r="414" spans="1:3" x14ac:dyDescent="0.25">
      <c r="A414">
        <f>IFERROR(Stat[[#This Row],[No.]],"")</f>
        <v>413</v>
      </c>
      <c r="B414" t="str">
        <f>IFERROR(Stat[[#This Row],[No用]],"")</f>
        <v>寝正月潜尚保ICONIC</v>
      </c>
      <c r="C414">
        <f>SetNo[[#This Row],[No.]]</f>
        <v>413</v>
      </c>
    </row>
    <row r="415" spans="1:3" x14ac:dyDescent="0.25">
      <c r="A415">
        <f>IFERROR(Stat[[#This Row],[No.]],"")</f>
        <v>414</v>
      </c>
      <c r="B415" t="str">
        <f>IFERROR(Stat[[#This Row],[No用]],"")</f>
        <v>ユニフォーム高千穂恵也ICONIC</v>
      </c>
      <c r="C415">
        <f>SetNo[[#This Row],[No.]]</f>
        <v>414</v>
      </c>
    </row>
    <row r="416" spans="1:3" x14ac:dyDescent="0.25">
      <c r="A416">
        <f>IFERROR(Stat[[#This Row],[No.]],"")</f>
        <v>415</v>
      </c>
      <c r="B416" t="str">
        <f>IFERROR(Stat[[#This Row],[No用]],"")</f>
        <v>ユニフォーム広尾倖児ICONIC</v>
      </c>
      <c r="C416">
        <f>SetNo[[#This Row],[No.]]</f>
        <v>415</v>
      </c>
    </row>
    <row r="417" spans="1:3" x14ac:dyDescent="0.25">
      <c r="A417">
        <f>IFERROR(Stat[[#This Row],[No.]],"")</f>
        <v>416</v>
      </c>
      <c r="B417" t="str">
        <f>IFERROR(Stat[[#This Row],[No用]],"")</f>
        <v>カンフー広尾倖児ICONIC</v>
      </c>
      <c r="C417">
        <f>SetNo[[#This Row],[No.]]</f>
        <v>416</v>
      </c>
    </row>
    <row r="418" spans="1:3" x14ac:dyDescent="0.25">
      <c r="A418">
        <f>IFERROR(Stat[[#This Row],[No.]],"")</f>
        <v>417</v>
      </c>
      <c r="B418" t="str">
        <f>IFERROR(Stat[[#This Row],[No用]],"")</f>
        <v>ユニフォーム先島伊澄ICONIC</v>
      </c>
      <c r="C418">
        <f>SetNo[[#This Row],[No.]]</f>
        <v>417</v>
      </c>
    </row>
    <row r="419" spans="1:3" x14ac:dyDescent="0.25">
      <c r="A419">
        <f>IFERROR(Stat[[#This Row],[No.]],"")</f>
        <v>418</v>
      </c>
      <c r="B419" t="str">
        <f>IFERROR(Stat[[#This Row],[No用]],"")</f>
        <v>ユニフォーム背黒晃彦ICONIC</v>
      </c>
      <c r="C419">
        <f>SetNo[[#This Row],[No.]]</f>
        <v>418</v>
      </c>
    </row>
    <row r="420" spans="1:3" x14ac:dyDescent="0.25">
      <c r="A420">
        <f>IFERROR(Stat[[#This Row],[No.]],"")</f>
        <v>419</v>
      </c>
      <c r="B420" t="str">
        <f>IFERROR(Stat[[#This Row],[No用]],"")</f>
        <v>ユニフォーム赤間颯ICONIC</v>
      </c>
      <c r="C420">
        <f>SetNo[[#This Row],[No.]]</f>
        <v>419</v>
      </c>
    </row>
    <row r="421" spans="1:3" x14ac:dyDescent="0.25">
      <c r="A421">
        <f>IFERROR(Stat[[#This Row],[No.]],"")</f>
        <v>420</v>
      </c>
      <c r="B421" t="str">
        <f>IFERROR(Stat[[#This Row],[No用]],"")</f>
        <v>ユニフォーム白峰周ICONIC</v>
      </c>
      <c r="C421">
        <f>SetNo[[#This Row],[No.]]</f>
        <v>420</v>
      </c>
    </row>
    <row r="422" spans="1:3" x14ac:dyDescent="0.25">
      <c r="A422">
        <f>IFERROR(Stat[[#This Row],[No.]],"")</f>
        <v>421</v>
      </c>
      <c r="B422" t="str">
        <f>IFERROR(Stat[[#This Row],[No用]],"")</f>
        <v>ユニフォーム和倉久彦ICONIC</v>
      </c>
      <c r="C422">
        <f>SetNo[[#This Row],[No.]]</f>
        <v>421</v>
      </c>
    </row>
    <row r="423" spans="1:3" x14ac:dyDescent="0.25">
      <c r="A423">
        <f>IFERROR(Stat[[#This Row],[No.]],"")</f>
        <v>422</v>
      </c>
      <c r="B423" t="str">
        <f>IFERROR(Stat[[#This Row],[No用]],"")</f>
        <v>ユニフォーム金沢伊織ICONIC</v>
      </c>
      <c r="C423">
        <f>SetNo[[#This Row],[No.]]</f>
        <v>422</v>
      </c>
    </row>
    <row r="424" spans="1:3" x14ac:dyDescent="0.25">
      <c r="A424">
        <f>IFERROR(Stat[[#This Row],[No.]],"")</f>
        <v>423</v>
      </c>
      <c r="B424" t="str">
        <f>IFERROR(Stat[[#This Row],[No用]],"")</f>
        <v>ユニフォーム志賀智也ICONIC</v>
      </c>
      <c r="C424">
        <f>SetNo[[#This Row],[No.]]</f>
        <v>423</v>
      </c>
    </row>
    <row r="425" spans="1:3" x14ac:dyDescent="0.25">
      <c r="A425">
        <f>IFERROR(Stat[[#This Row],[No.]],"")</f>
        <v>424</v>
      </c>
      <c r="B425" t="str">
        <f>IFERROR(Stat[[#This Row],[No用]],"")</f>
        <v>ユニフォーム輪島友和ICONIC</v>
      </c>
      <c r="C425">
        <f>SetNo[[#This Row],[No.]]</f>
        <v>424</v>
      </c>
    </row>
    <row r="426" spans="1:3" x14ac:dyDescent="0.25">
      <c r="A426">
        <f>IFERROR(Stat[[#This Row],[No.]],"")</f>
        <v>425</v>
      </c>
      <c r="B426" t="str">
        <f>IFERROR(Stat[[#This Row],[No用]],"")</f>
        <v>ユニフォーム深谷謙朗ICONIC</v>
      </c>
      <c r="C426">
        <f>SetNo[[#This Row],[No.]]</f>
        <v>425</v>
      </c>
    </row>
    <row r="427" spans="1:3" x14ac:dyDescent="0.25">
      <c r="A427">
        <f>IFERROR(Stat[[#This Row],[No.]],"")</f>
        <v>426</v>
      </c>
      <c r="B427" t="str">
        <f>IFERROR(Stat[[#This Row],[No用]],"")</f>
        <v>ユニフォーム山代総司ICONIC</v>
      </c>
      <c r="C427">
        <f>SetNo[[#This Row],[No.]]</f>
        <v>426</v>
      </c>
    </row>
    <row r="428" spans="1:3" x14ac:dyDescent="0.25">
      <c r="A428" t="str">
        <f>IFERROR(Stat[[#This Row],[No.]],"")</f>
        <v/>
      </c>
      <c r="B428" t="str">
        <f>IFERROR(Stat[[#This Row],[No用]],"")</f>
        <v/>
      </c>
      <c r="C428" t="str">
        <f>SetNo[[#This Row],[No.]]</f>
        <v/>
      </c>
    </row>
    <row r="429" spans="1:3" x14ac:dyDescent="0.25">
      <c r="A429" t="str">
        <f>IFERROR(Stat[[#This Row],[No.]],"")</f>
        <v/>
      </c>
      <c r="B429" t="str">
        <f>IFERROR(Stat[[#This Row],[No用]],"")</f>
        <v/>
      </c>
      <c r="C429" t="str">
        <f>SetNo[[#This Row],[No.]]</f>
        <v/>
      </c>
    </row>
    <row r="430" spans="1:3" x14ac:dyDescent="0.25">
      <c r="A430" t="str">
        <f>IFERROR(Stat[[#This Row],[No.]],"")</f>
        <v/>
      </c>
      <c r="B430" t="str">
        <f>IFERROR(Stat[[#This Row],[No用]],"")</f>
        <v/>
      </c>
      <c r="C430" t="str">
        <f>SetNo[[#This Row],[No.]]</f>
        <v/>
      </c>
    </row>
    <row r="431" spans="1:3" x14ac:dyDescent="0.25">
      <c r="A431" t="str">
        <f>IFERROR(Stat[[#This Row],[No.]],"")</f>
        <v/>
      </c>
      <c r="B431" t="str">
        <f>IFERROR(Stat[[#This Row],[No用]],"")</f>
        <v/>
      </c>
      <c r="C431" t="str">
        <f>SetNo[[#This Row],[No.]]</f>
        <v/>
      </c>
    </row>
    <row r="432" spans="1:3" x14ac:dyDescent="0.25">
      <c r="A432" t="str">
        <f>IFERROR(Stat[[#This Row],[No.]],"")</f>
        <v/>
      </c>
      <c r="B432" t="str">
        <f>IFERROR(Stat[[#This Row],[No用]],"")</f>
        <v/>
      </c>
      <c r="C432" t="str">
        <f>SetNo[[#This Row],[No.]]</f>
        <v/>
      </c>
    </row>
    <row r="433" spans="1:3" x14ac:dyDescent="0.25">
      <c r="A433" t="str">
        <f>IFERROR(Stat[[#This Row],[No.]],"")</f>
        <v/>
      </c>
      <c r="B433" t="str">
        <f>IFERROR(Stat[[#This Row],[No用]],"")</f>
        <v/>
      </c>
      <c r="C433" t="str">
        <f>SetNo[[#This Row],[No.]]</f>
        <v/>
      </c>
    </row>
    <row r="434" spans="1:3" x14ac:dyDescent="0.25">
      <c r="A434" t="str">
        <f>IFERROR(Stat[[#This Row],[No.]],"")</f>
        <v/>
      </c>
      <c r="B434" t="str">
        <f>IFERROR(Stat[[#This Row],[No用]],"")</f>
        <v/>
      </c>
      <c r="C434" t="str">
        <f>SetNo[[#This Row],[No.]]</f>
        <v/>
      </c>
    </row>
    <row r="435" spans="1:3" x14ac:dyDescent="0.25">
      <c r="A435" t="str">
        <f>IFERROR(Stat[[#This Row],[No.]],"")</f>
        <v/>
      </c>
      <c r="B435" t="str">
        <f>IFERROR(Stat[[#This Row],[No用]],"")</f>
        <v/>
      </c>
      <c r="C435" t="str">
        <f>SetNo[[#This Row],[No.]]</f>
        <v/>
      </c>
    </row>
    <row r="436" spans="1:3" x14ac:dyDescent="0.25">
      <c r="A436" t="str">
        <f>IFERROR(Stat[[#This Row],[No.]],"")</f>
        <v/>
      </c>
      <c r="B436" t="str">
        <f>IFERROR(Stat[[#This Row],[No用]],"")</f>
        <v/>
      </c>
      <c r="C436" t="str">
        <f>SetNo[[#This Row],[No.]]</f>
        <v/>
      </c>
    </row>
    <row r="437" spans="1:3" x14ac:dyDescent="0.25">
      <c r="A437" t="str">
        <f>IFERROR(Stat[[#This Row],[No.]],"")</f>
        <v/>
      </c>
      <c r="B437" t="str">
        <f>IFERROR(Stat[[#This Row],[No用]],"")</f>
        <v/>
      </c>
      <c r="C437" t="str">
        <f>SetNo[[#This Row],[No.]]</f>
        <v/>
      </c>
    </row>
    <row r="438" spans="1:3" x14ac:dyDescent="0.25">
      <c r="A438" t="str">
        <f>IFERROR(Stat[[#This Row],[No.]],"")</f>
        <v/>
      </c>
      <c r="B438" t="str">
        <f>IFERROR(Stat[[#This Row],[No用]],"")</f>
        <v/>
      </c>
      <c r="C438" t="str">
        <f>SetNo[[#This Row],[No.]]</f>
        <v/>
      </c>
    </row>
    <row r="439" spans="1:3" x14ac:dyDescent="0.25">
      <c r="A439" t="str">
        <f>IFERROR(Stat[[#This Row],[No.]],"")</f>
        <v/>
      </c>
      <c r="B439" t="str">
        <f>IFERROR(Stat[[#This Row],[No用]],"")</f>
        <v/>
      </c>
      <c r="C439" t="str">
        <f>SetNo[[#This Row],[No.]]</f>
        <v/>
      </c>
    </row>
    <row r="440" spans="1:3" x14ac:dyDescent="0.25">
      <c r="A440" t="str">
        <f>IFERROR(Stat[[#This Row],[No.]],"")</f>
        <v/>
      </c>
      <c r="B440" t="str">
        <f>IFERROR(Stat[[#This Row],[No用]],"")</f>
        <v/>
      </c>
      <c r="C440" t="str">
        <f>SetNo[[#This Row],[No.]]</f>
        <v/>
      </c>
    </row>
    <row r="441" spans="1:3" x14ac:dyDescent="0.25">
      <c r="A441" t="str">
        <f>IFERROR(Stat[[#This Row],[No.]],"")</f>
        <v/>
      </c>
      <c r="B441" t="str">
        <f>IFERROR(Stat[[#This Row],[No用]],"")</f>
        <v/>
      </c>
      <c r="C441" t="str">
        <f>SetNo[[#This Row],[No.]]</f>
        <v/>
      </c>
    </row>
    <row r="442" spans="1:3" x14ac:dyDescent="0.25">
      <c r="A442" t="str">
        <f>IFERROR(Stat[[#This Row],[No.]],"")</f>
        <v/>
      </c>
      <c r="B442" t="str">
        <f>IFERROR(Stat[[#This Row],[No用]],"")</f>
        <v/>
      </c>
      <c r="C442" t="str">
        <f>SetNo[[#This Row],[No.]]</f>
        <v/>
      </c>
    </row>
    <row r="443" spans="1:3" x14ac:dyDescent="0.25">
      <c r="A443" t="str">
        <f>IFERROR(Stat[[#This Row],[No.]],"")</f>
        <v/>
      </c>
      <c r="B443" t="str">
        <f>IFERROR(Stat[[#This Row],[No用]],"")</f>
        <v/>
      </c>
      <c r="C443" t="str">
        <f>SetNo[[#This Row],[No.]]</f>
        <v/>
      </c>
    </row>
    <row r="444" spans="1:3" x14ac:dyDescent="0.25">
      <c r="A444" t="str">
        <f>IFERROR(Stat[[#This Row],[No.]],"")</f>
        <v/>
      </c>
      <c r="B444" t="str">
        <f>IFERROR(Stat[[#This Row],[No用]],"")</f>
        <v/>
      </c>
      <c r="C444" t="str">
        <f>SetNo[[#This Row],[No.]]</f>
        <v/>
      </c>
    </row>
    <row r="445" spans="1:3" x14ac:dyDescent="0.25">
      <c r="A445" t="str">
        <f>IFERROR(Stat[[#This Row],[No.]],"")</f>
        <v/>
      </c>
      <c r="B445" t="str">
        <f>IFERROR(Stat[[#This Row],[No用]],"")</f>
        <v/>
      </c>
      <c r="C445" t="str">
        <f>SetNo[[#This Row],[No.]]</f>
        <v/>
      </c>
    </row>
    <row r="446" spans="1:3" x14ac:dyDescent="0.25">
      <c r="A446" t="str">
        <f>IFERROR(Stat[[#This Row],[No.]],"")</f>
        <v/>
      </c>
      <c r="B446" t="str">
        <f>IFERROR(Stat[[#This Row],[No用]],"")</f>
        <v/>
      </c>
      <c r="C446" t="str">
        <f>SetNo[[#This Row],[No.]]</f>
        <v/>
      </c>
    </row>
    <row r="447" spans="1:3" x14ac:dyDescent="0.25">
      <c r="A447" t="str">
        <f>IFERROR(Stat[[#This Row],[No.]],"")</f>
        <v/>
      </c>
      <c r="B447" t="str">
        <f>IFERROR(Stat[[#This Row],[No用]],"")</f>
        <v/>
      </c>
      <c r="C447" t="str">
        <f>SetNo[[#This Row],[No.]]</f>
        <v/>
      </c>
    </row>
    <row r="448" spans="1:3" x14ac:dyDescent="0.25">
      <c r="A448" t="str">
        <f>IFERROR(Stat[[#This Row],[No.]],"")</f>
        <v/>
      </c>
      <c r="B448" t="str">
        <f>IFERROR(Stat[[#This Row],[No用]],"")</f>
        <v/>
      </c>
      <c r="C448" t="str">
        <f>SetNo[[#This Row],[No.]]</f>
        <v/>
      </c>
    </row>
    <row r="449" spans="1:3" x14ac:dyDescent="0.25">
      <c r="A449" t="str">
        <f>IFERROR(Stat[[#This Row],[No.]],"")</f>
        <v/>
      </c>
      <c r="B449" t="str">
        <f>IFERROR(Stat[[#This Row],[No用]],"")</f>
        <v/>
      </c>
      <c r="C449" t="str">
        <f>SetNo[[#This Row],[No.]]</f>
        <v/>
      </c>
    </row>
    <row r="450" spans="1:3" x14ac:dyDescent="0.25">
      <c r="A450" t="str">
        <f>IFERROR(Stat[[#This Row],[No.]],"")</f>
        <v/>
      </c>
      <c r="B450" t="str">
        <f>IFERROR(Stat[[#This Row],[No用]],"")</f>
        <v/>
      </c>
      <c r="C450" t="str">
        <f>SetNo[[#This Row],[No.]]</f>
        <v/>
      </c>
    </row>
    <row r="451" spans="1:3" x14ac:dyDescent="0.25">
      <c r="A451" t="str">
        <f>IFERROR(Stat[[#This Row],[No.]],"")</f>
        <v/>
      </c>
      <c r="B451" t="str">
        <f>IFERROR(Stat[[#This Row],[No用]],"")</f>
        <v/>
      </c>
      <c r="C451" t="str">
        <f>SetNo[[#This Row],[No.]]</f>
        <v/>
      </c>
    </row>
    <row r="452" spans="1:3" x14ac:dyDescent="0.25">
      <c r="A452" t="str">
        <f>IFERROR(Stat[[#This Row],[No.]],"")</f>
        <v/>
      </c>
      <c r="B452" t="str">
        <f>IFERROR(Stat[[#This Row],[No用]],"")</f>
        <v/>
      </c>
      <c r="C452" t="str">
        <f>SetNo[[#This Row],[No.]]</f>
        <v/>
      </c>
    </row>
    <row r="453" spans="1:3" x14ac:dyDescent="0.25">
      <c r="A453" t="str">
        <f>IFERROR(Stat[[#This Row],[No.]],"")</f>
        <v/>
      </c>
      <c r="B453" t="str">
        <f>IFERROR(Stat[[#This Row],[No用]],"")</f>
        <v/>
      </c>
      <c r="C453" t="str">
        <f>SetNo[[#This Row],[No.]]</f>
        <v/>
      </c>
    </row>
    <row r="454" spans="1:3" x14ac:dyDescent="0.25">
      <c r="A454" t="str">
        <f>IFERROR(Stat[[#This Row],[No.]],"")</f>
        <v/>
      </c>
      <c r="B454" t="str">
        <f>IFERROR(Stat[[#This Row],[No用]],"")</f>
        <v/>
      </c>
      <c r="C454" t="str">
        <f>SetNo[[#This Row],[No.]]</f>
        <v/>
      </c>
    </row>
    <row r="455" spans="1:3" x14ac:dyDescent="0.25">
      <c r="A455" t="str">
        <f>IFERROR(Stat[[#This Row],[No.]],"")</f>
        <v/>
      </c>
      <c r="B455" t="str">
        <f>IFERROR(Stat[[#This Row],[No用]],"")</f>
        <v/>
      </c>
      <c r="C455" t="str">
        <f>SetNo[[#This Row],[No.]]</f>
        <v/>
      </c>
    </row>
    <row r="456" spans="1:3" x14ac:dyDescent="0.25">
      <c r="A456" t="str">
        <f>IFERROR(Stat[[#This Row],[No.]],"")</f>
        <v/>
      </c>
      <c r="B456" t="str">
        <f>IFERROR(Stat[[#This Row],[No用]],"")</f>
        <v/>
      </c>
      <c r="C456" t="str">
        <f>SetNo[[#This Row],[No.]]</f>
        <v/>
      </c>
    </row>
    <row r="457" spans="1:3" x14ac:dyDescent="0.25">
      <c r="A457" t="str">
        <f>IFERROR(Stat[[#This Row],[No.]],"")</f>
        <v/>
      </c>
      <c r="B457" t="str">
        <f>IFERROR(Stat[[#This Row],[No用]],"")</f>
        <v/>
      </c>
      <c r="C457" t="str">
        <f>SetNo[[#This Row],[No.]]</f>
        <v/>
      </c>
    </row>
    <row r="458" spans="1:3" x14ac:dyDescent="0.25">
      <c r="A458" t="str">
        <f>IFERROR(Stat[[#This Row],[No.]],"")</f>
        <v/>
      </c>
      <c r="B458" t="str">
        <f>IFERROR(Stat[[#This Row],[No用]],"")</f>
        <v/>
      </c>
      <c r="C458" t="str">
        <f>SetNo[[#This Row],[No.]]</f>
        <v/>
      </c>
    </row>
    <row r="459" spans="1:3" x14ac:dyDescent="0.25">
      <c r="A459" t="str">
        <f>IFERROR(Stat[[#This Row],[No.]],"")</f>
        <v/>
      </c>
      <c r="B459" t="str">
        <f>IFERROR(Stat[[#This Row],[No用]],"")</f>
        <v/>
      </c>
      <c r="C459" t="str">
        <f>SetNo[[#This Row],[No.]]</f>
        <v/>
      </c>
    </row>
    <row r="460" spans="1:3" x14ac:dyDescent="0.25">
      <c r="A460" t="str">
        <f>IFERROR(Stat[[#This Row],[No.]],"")</f>
        <v/>
      </c>
      <c r="B460" t="str">
        <f>IFERROR(Stat[[#This Row],[No用]],"")</f>
        <v/>
      </c>
      <c r="C460" t="str">
        <f>SetNo[[#This Row],[No.]]</f>
        <v/>
      </c>
    </row>
    <row r="461" spans="1:3" x14ac:dyDescent="0.25">
      <c r="A461" t="str">
        <f>IFERROR(Stat[[#This Row],[No.]],"")</f>
        <v/>
      </c>
      <c r="B461" t="str">
        <f>IFERROR(Stat[[#This Row],[No用]],"")</f>
        <v/>
      </c>
      <c r="C461" t="str">
        <f>SetNo[[#This Row],[No.]]</f>
        <v/>
      </c>
    </row>
    <row r="462" spans="1:3" x14ac:dyDescent="0.25">
      <c r="A462" t="str">
        <f>IFERROR(Stat[[#This Row],[No.]],"")</f>
        <v/>
      </c>
      <c r="B462" t="str">
        <f>IFERROR(Stat[[#This Row],[No用]],"")</f>
        <v/>
      </c>
      <c r="C462" t="str">
        <f>SetNo[[#This Row],[No.]]</f>
        <v/>
      </c>
    </row>
    <row r="463" spans="1:3" x14ac:dyDescent="0.25">
      <c r="A463" t="str">
        <f>IFERROR(Stat[[#This Row],[No.]],"")</f>
        <v/>
      </c>
      <c r="B463" t="str">
        <f>IFERROR(Stat[[#This Row],[No用]],"")</f>
        <v/>
      </c>
      <c r="C463" t="str">
        <f>SetNo[[#This Row],[No.]]</f>
        <v/>
      </c>
    </row>
    <row r="464" spans="1:3" x14ac:dyDescent="0.25">
      <c r="A464" t="str">
        <f>IFERROR(Stat[[#This Row],[No.]],"")</f>
        <v/>
      </c>
      <c r="B464" t="str">
        <f>IFERROR(Stat[[#This Row],[No用]],"")</f>
        <v/>
      </c>
      <c r="C464" t="str">
        <f>SetNo[[#This Row],[No.]]</f>
        <v/>
      </c>
    </row>
    <row r="465" spans="1:3" x14ac:dyDescent="0.25">
      <c r="A465" t="str">
        <f>IFERROR(Stat[[#This Row],[No.]],"")</f>
        <v/>
      </c>
      <c r="B465" t="str">
        <f>IFERROR(Stat[[#This Row],[No用]],"")</f>
        <v/>
      </c>
      <c r="C465" t="str">
        <f>SetNo[[#This Row],[No.]]</f>
        <v/>
      </c>
    </row>
    <row r="466" spans="1:3" x14ac:dyDescent="0.25">
      <c r="A466" t="str">
        <f>IFERROR(Stat[[#This Row],[No.]],"")</f>
        <v/>
      </c>
      <c r="B466" t="str">
        <f>IFERROR(Stat[[#This Row],[No用]],"")</f>
        <v/>
      </c>
      <c r="C466" t="str">
        <f>SetNo[[#This Row],[No.]]</f>
        <v/>
      </c>
    </row>
    <row r="467" spans="1:3" x14ac:dyDescent="0.25">
      <c r="A467" t="str">
        <f>IFERROR(Stat[[#This Row],[No.]],"")</f>
        <v/>
      </c>
      <c r="B467" t="str">
        <f>IFERROR(Stat[[#This Row],[No用]],"")</f>
        <v/>
      </c>
      <c r="C467" t="str">
        <f>SetNo[[#This Row],[No.]]</f>
        <v/>
      </c>
    </row>
    <row r="468" spans="1:3" x14ac:dyDescent="0.25">
      <c r="A468" t="str">
        <f>IFERROR(Stat[[#This Row],[No.]],"")</f>
        <v/>
      </c>
      <c r="B468" t="str">
        <f>IFERROR(Stat[[#This Row],[No用]],"")</f>
        <v/>
      </c>
      <c r="C468" t="str">
        <f>SetNo[[#This Row],[No.]]</f>
        <v/>
      </c>
    </row>
    <row r="469" spans="1:3" x14ac:dyDescent="0.25">
      <c r="A469" t="str">
        <f>IFERROR(Stat[[#This Row],[No.]],"")</f>
        <v/>
      </c>
      <c r="B469" t="str">
        <f>IFERROR(Stat[[#This Row],[No用]],"")</f>
        <v/>
      </c>
      <c r="C469" t="str">
        <f>SetNo[[#This Row],[No.]]</f>
        <v/>
      </c>
    </row>
    <row r="470" spans="1:3" x14ac:dyDescent="0.25">
      <c r="A470" t="str">
        <f>IFERROR(Stat[[#This Row],[No.]],"")</f>
        <v/>
      </c>
      <c r="B470" t="str">
        <f>IFERROR(Stat[[#This Row],[No用]],"")</f>
        <v/>
      </c>
      <c r="C470" t="str">
        <f>SetNo[[#This Row],[No.]]</f>
        <v/>
      </c>
    </row>
    <row r="471" spans="1:3" x14ac:dyDescent="0.25">
      <c r="A471" t="str">
        <f>IFERROR(Stat[[#This Row],[No.]],"")</f>
        <v/>
      </c>
      <c r="B471" t="str">
        <f>IFERROR(Stat[[#This Row],[No用]],"")</f>
        <v/>
      </c>
      <c r="C471" t="str">
        <f>SetNo[[#This Row],[No.]]</f>
        <v/>
      </c>
    </row>
    <row r="472" spans="1:3" x14ac:dyDescent="0.25">
      <c r="A472" t="str">
        <f>IFERROR(Stat[[#This Row],[No.]],"")</f>
        <v/>
      </c>
      <c r="B472" t="str">
        <f>IFERROR(Stat[[#This Row],[No用]],"")</f>
        <v/>
      </c>
      <c r="C472" t="str">
        <f>SetNo[[#This Row],[No.]]</f>
        <v/>
      </c>
    </row>
    <row r="473" spans="1:3" x14ac:dyDescent="0.25">
      <c r="A473" t="str">
        <f>IFERROR(Stat[[#This Row],[No.]],"")</f>
        <v/>
      </c>
      <c r="B473" t="str">
        <f>IFERROR(Stat[[#This Row],[No用]],"")</f>
        <v/>
      </c>
      <c r="C473" t="str">
        <f>SetNo[[#This Row],[No.]]</f>
        <v/>
      </c>
    </row>
    <row r="474" spans="1:3" x14ac:dyDescent="0.25">
      <c r="A474" t="str">
        <f>IFERROR(Stat[[#This Row],[No.]],"")</f>
        <v/>
      </c>
      <c r="B474" t="str">
        <f>IFERROR(Stat[[#This Row],[No用]],"")</f>
        <v/>
      </c>
      <c r="C474" t="str">
        <f>SetNo[[#This Row],[No.]]</f>
        <v/>
      </c>
    </row>
    <row r="475" spans="1:3" x14ac:dyDescent="0.25">
      <c r="A475" t="str">
        <f>IFERROR(Stat[[#This Row],[No.]],"")</f>
        <v/>
      </c>
      <c r="B475" t="str">
        <f>IFERROR(Stat[[#This Row],[No用]],"")</f>
        <v/>
      </c>
      <c r="C475" t="str">
        <f>SetNo[[#This Row],[No.]]</f>
        <v/>
      </c>
    </row>
    <row r="476" spans="1:3" x14ac:dyDescent="0.25">
      <c r="A476" t="str">
        <f>IFERROR(Stat[[#This Row],[No.]],"")</f>
        <v/>
      </c>
      <c r="B476" t="str">
        <f>IFERROR(Stat[[#This Row],[No用]],"")</f>
        <v/>
      </c>
      <c r="C476" t="str">
        <f>SetNo[[#This Row],[No.]]</f>
        <v/>
      </c>
    </row>
    <row r="477" spans="1:3" x14ac:dyDescent="0.25">
      <c r="A477" t="str">
        <f>IFERROR(Stat[[#This Row],[No.]],"")</f>
        <v/>
      </c>
      <c r="B477" t="str">
        <f>IFERROR(Stat[[#This Row],[No用]],"")</f>
        <v/>
      </c>
      <c r="C477" t="str">
        <f>SetNo[[#This Row],[No.]]</f>
        <v/>
      </c>
    </row>
    <row r="478" spans="1:3" x14ac:dyDescent="0.25">
      <c r="A478" t="str">
        <f>IFERROR(Stat[[#This Row],[No.]],"")</f>
        <v/>
      </c>
      <c r="B478" t="str">
        <f>IFERROR(Stat[[#This Row],[No用]],"")</f>
        <v/>
      </c>
      <c r="C478" t="str">
        <f>SetNo[[#This Row],[No.]]</f>
        <v/>
      </c>
    </row>
    <row r="479" spans="1:3" x14ac:dyDescent="0.25">
      <c r="A479" t="str">
        <f>IFERROR(Stat[[#This Row],[No.]],"")</f>
        <v/>
      </c>
      <c r="B479" t="str">
        <f>IFERROR(Stat[[#This Row],[No用]],"")</f>
        <v/>
      </c>
      <c r="C479" t="str">
        <f>SetNo[[#This Row],[No.]]</f>
        <v/>
      </c>
    </row>
    <row r="480" spans="1:3" x14ac:dyDescent="0.25">
      <c r="A480" t="str">
        <f>IFERROR(Stat[[#This Row],[No.]],"")</f>
        <v/>
      </c>
      <c r="B480" t="str">
        <f>IFERROR(Stat[[#This Row],[No用]],"")</f>
        <v/>
      </c>
      <c r="C480" t="str">
        <f>SetNo[[#This Row],[No.]]</f>
        <v/>
      </c>
    </row>
    <row r="481" spans="1:3" x14ac:dyDescent="0.25">
      <c r="A481" t="str">
        <f>IFERROR(Stat[[#This Row],[No.]],"")</f>
        <v/>
      </c>
      <c r="B481" t="str">
        <f>IFERROR(Stat[[#This Row],[No用]],"")</f>
        <v/>
      </c>
      <c r="C481" t="str">
        <f>SetNo[[#This Row],[No.]]</f>
        <v/>
      </c>
    </row>
    <row r="482" spans="1:3" x14ac:dyDescent="0.25">
      <c r="A482" t="str">
        <f>IFERROR(Stat[[#This Row],[No.]],"")</f>
        <v/>
      </c>
      <c r="B482" t="str">
        <f>IFERROR(Stat[[#This Row],[No用]],"")</f>
        <v/>
      </c>
      <c r="C482" t="str">
        <f>SetNo[[#This Row],[No.]]</f>
        <v/>
      </c>
    </row>
    <row r="483" spans="1:3" x14ac:dyDescent="0.25">
      <c r="A483" t="str">
        <f>IFERROR(Stat[[#This Row],[No.]],"")</f>
        <v/>
      </c>
      <c r="B483" t="str">
        <f>IFERROR(Stat[[#This Row],[No用]],"")</f>
        <v/>
      </c>
      <c r="C483" t="str">
        <f>SetNo[[#This Row],[No.]]</f>
        <v/>
      </c>
    </row>
    <row r="484" spans="1:3" x14ac:dyDescent="0.25">
      <c r="A484" t="str">
        <f>IFERROR(Stat[[#This Row],[No.]],"")</f>
        <v/>
      </c>
      <c r="B484" t="str">
        <f>IFERROR(Stat[[#This Row],[No用]],"")</f>
        <v/>
      </c>
      <c r="C484" t="str">
        <f>SetNo[[#This Row],[No.]]</f>
        <v/>
      </c>
    </row>
    <row r="485" spans="1:3" x14ac:dyDescent="0.25">
      <c r="A485" t="str">
        <f>IFERROR(Stat[[#This Row],[No.]],"")</f>
        <v/>
      </c>
      <c r="B485" t="str">
        <f>IFERROR(Stat[[#This Row],[No用]],"")</f>
        <v/>
      </c>
      <c r="C485" t="str">
        <f>SetNo[[#This Row],[No.]]</f>
        <v/>
      </c>
    </row>
    <row r="486" spans="1:3" x14ac:dyDescent="0.25">
      <c r="A486" t="str">
        <f>IFERROR(Stat[[#This Row],[No.]],"")</f>
        <v/>
      </c>
      <c r="B486" t="str">
        <f>IFERROR(Stat[[#This Row],[No用]],"")</f>
        <v/>
      </c>
      <c r="C486" t="str">
        <f>SetNo[[#This Row],[No.]]</f>
        <v/>
      </c>
    </row>
    <row r="487" spans="1:3" x14ac:dyDescent="0.25">
      <c r="A487" t="str">
        <f>IFERROR(Stat[[#This Row],[No.]],"")</f>
        <v/>
      </c>
      <c r="B487" t="str">
        <f>IFERROR(Stat[[#This Row],[No用]],"")</f>
        <v/>
      </c>
      <c r="C487" t="str">
        <f>SetNo[[#This Row],[No.]]</f>
        <v/>
      </c>
    </row>
    <row r="488" spans="1:3" x14ac:dyDescent="0.25">
      <c r="A488" t="str">
        <f>IFERROR(Stat[[#This Row],[No.]],"")</f>
        <v/>
      </c>
      <c r="B488" t="str">
        <f>IFERROR(Stat[[#This Row],[No用]],"")</f>
        <v/>
      </c>
      <c r="C488" t="str">
        <f>SetNo[[#This Row],[No.]]</f>
        <v/>
      </c>
    </row>
    <row r="489" spans="1:3" x14ac:dyDescent="0.25">
      <c r="A489" t="str">
        <f>IFERROR(Stat[[#This Row],[No.]],"")</f>
        <v/>
      </c>
      <c r="B489" t="str">
        <f>IFERROR(Stat[[#This Row],[No用]],"")</f>
        <v/>
      </c>
      <c r="C489" t="str">
        <f>SetNo[[#This Row],[No.]]</f>
        <v/>
      </c>
    </row>
    <row r="490" spans="1:3" x14ac:dyDescent="0.25">
      <c r="A490" t="str">
        <f>IFERROR(Stat[[#This Row],[No.]],"")</f>
        <v/>
      </c>
      <c r="B490" t="str">
        <f>IFERROR(Stat[[#This Row],[No用]],"")</f>
        <v/>
      </c>
      <c r="C490" t="str">
        <f>SetNo[[#This Row],[No.]]</f>
        <v/>
      </c>
    </row>
    <row r="491" spans="1:3" x14ac:dyDescent="0.25">
      <c r="A491" t="str">
        <f>IFERROR(Stat[[#This Row],[No.]],"")</f>
        <v/>
      </c>
      <c r="B491" t="str">
        <f>IFERROR(Stat[[#This Row],[No用]],"")</f>
        <v/>
      </c>
      <c r="C491" t="str">
        <f>SetNo[[#This Row],[No.]]</f>
        <v/>
      </c>
    </row>
    <row r="492" spans="1:3" x14ac:dyDescent="0.25">
      <c r="A492" t="str">
        <f>IFERROR(Stat[[#This Row],[No.]],"")</f>
        <v/>
      </c>
      <c r="B492" t="str">
        <f>IFERROR(Stat[[#This Row],[No用]],"")</f>
        <v/>
      </c>
      <c r="C492" t="str">
        <f>SetNo[[#This Row],[No.]]</f>
        <v/>
      </c>
    </row>
    <row r="493" spans="1:3" x14ac:dyDescent="0.25">
      <c r="A493" t="str">
        <f>IFERROR(Stat[[#This Row],[No.]],"")</f>
        <v/>
      </c>
      <c r="B493" t="str">
        <f>IFERROR(Stat[[#This Row],[No用]],"")</f>
        <v/>
      </c>
      <c r="C493" t="str">
        <f>SetNo[[#This Row],[No.]]</f>
        <v/>
      </c>
    </row>
    <row r="494" spans="1:3" x14ac:dyDescent="0.25">
      <c r="A494" t="str">
        <f>IFERROR(Stat[[#This Row],[No.]],"")</f>
        <v/>
      </c>
      <c r="B494" t="str">
        <f>IFERROR(Stat[[#This Row],[No用]],"")</f>
        <v/>
      </c>
      <c r="C494" t="str">
        <f>SetNo[[#This Row],[No.]]</f>
        <v/>
      </c>
    </row>
    <row r="495" spans="1:3" x14ac:dyDescent="0.25">
      <c r="A495" t="str">
        <f>IFERROR(Stat[[#This Row],[No.]],"")</f>
        <v/>
      </c>
      <c r="B495" t="str">
        <f>IFERROR(Stat[[#This Row],[No用]],"")</f>
        <v/>
      </c>
      <c r="C495" t="str">
        <f>SetNo[[#This Row],[No.]]</f>
        <v/>
      </c>
    </row>
    <row r="496" spans="1:3" x14ac:dyDescent="0.25">
      <c r="A496" t="str">
        <f>IFERROR(Stat[[#This Row],[No.]],"")</f>
        <v/>
      </c>
      <c r="B496" t="str">
        <f>IFERROR(Stat[[#This Row],[No用]],"")</f>
        <v/>
      </c>
      <c r="C496" t="str">
        <f>SetNo[[#This Row],[No.]]</f>
        <v/>
      </c>
    </row>
    <row r="497" spans="1:3" x14ac:dyDescent="0.25">
      <c r="A497" t="str">
        <f>IFERROR(Stat[[#This Row],[No.]],"")</f>
        <v/>
      </c>
      <c r="B497" t="str">
        <f>IFERROR(Stat[[#This Row],[No用]],"")</f>
        <v/>
      </c>
      <c r="C497" t="str">
        <f>SetNo[[#This Row],[No.]]</f>
        <v/>
      </c>
    </row>
    <row r="498" spans="1:3" x14ac:dyDescent="0.25">
      <c r="A498" t="str">
        <f>IFERROR(Stat[[#This Row],[No.]],"")</f>
        <v/>
      </c>
      <c r="B498" t="str">
        <f>IFERROR(Stat[[#This Row],[No用]],"")</f>
        <v/>
      </c>
      <c r="C498" t="str">
        <f>SetNo[[#This Row],[No.]]</f>
        <v/>
      </c>
    </row>
    <row r="499" spans="1:3" x14ac:dyDescent="0.25">
      <c r="A499" t="str">
        <f>IFERROR(Stat[[#This Row],[No.]],"")</f>
        <v/>
      </c>
      <c r="B499" t="str">
        <f>IFERROR(Stat[[#This Row],[No用]],"")</f>
        <v/>
      </c>
      <c r="C499" t="str">
        <f>SetNo[[#This Row],[No.]]</f>
        <v/>
      </c>
    </row>
    <row r="500" spans="1:3" x14ac:dyDescent="0.25">
      <c r="A500" t="str">
        <f>IFERROR(Stat[[#This Row],[No.]],"")</f>
        <v/>
      </c>
      <c r="B500" t="str">
        <f>IFERROR(Stat[[#This Row],[No用]],"")</f>
        <v/>
      </c>
      <c r="C500" t="str">
        <f>SetNo[[#This Row],[No.]]</f>
        <v/>
      </c>
    </row>
    <row r="501" spans="1:3" x14ac:dyDescent="0.25">
      <c r="A501" t="str">
        <f>IFERROR(Stat[[#This Row],[No.]],"")</f>
        <v/>
      </c>
      <c r="B501" t="str">
        <f>IFERROR(Stat[[#This Row],[No用]],"")</f>
        <v/>
      </c>
      <c r="C501" t="str">
        <f>SetNo[[#This Row],[No.]]</f>
        <v/>
      </c>
    </row>
    <row r="502" spans="1:3" x14ac:dyDescent="0.25">
      <c r="A502" t="str">
        <f>IFERROR(Stat[[#This Row],[No.]],"")</f>
        <v/>
      </c>
      <c r="B502" t="str">
        <f>IFERROR(Stat[[#This Row],[No用]],"")</f>
        <v/>
      </c>
      <c r="C502" t="str">
        <f>SetNo[[#This Row],[No.]]</f>
        <v/>
      </c>
    </row>
    <row r="503" spans="1:3" x14ac:dyDescent="0.25">
      <c r="A503" t="str">
        <f>IFERROR(Stat[[#This Row],[No.]],"")</f>
        <v/>
      </c>
      <c r="B503" t="str">
        <f>IFERROR(Stat[[#This Row],[No用]],"")</f>
        <v/>
      </c>
      <c r="C503" t="str">
        <f>SetNo[[#This Row],[No.]]</f>
        <v/>
      </c>
    </row>
    <row r="504" spans="1:3" x14ac:dyDescent="0.25">
      <c r="A504" t="str">
        <f>IFERROR(Stat[[#This Row],[No.]],"")</f>
        <v/>
      </c>
      <c r="B504" t="str">
        <f>IFERROR(Stat[[#This Row],[No用]],"")</f>
        <v/>
      </c>
      <c r="C504" t="str">
        <f>SetNo[[#This Row],[No.]]</f>
        <v/>
      </c>
    </row>
    <row r="505" spans="1:3" x14ac:dyDescent="0.25">
      <c r="A505" t="str">
        <f>IFERROR(Stat[[#This Row],[No.]],"")</f>
        <v/>
      </c>
      <c r="B505" t="str">
        <f>IFERROR(Stat[[#This Row],[No用]],"")</f>
        <v/>
      </c>
      <c r="C505" t="str">
        <f>SetNo[[#This Row],[No.]]</f>
        <v/>
      </c>
    </row>
    <row r="506" spans="1:3" x14ac:dyDescent="0.25">
      <c r="A506" t="str">
        <f>IFERROR(Stat[[#This Row],[No.]],"")</f>
        <v/>
      </c>
      <c r="B506" t="str">
        <f>IFERROR(Stat[[#This Row],[No用]],"")</f>
        <v/>
      </c>
      <c r="C506" t="str">
        <f>SetNo[[#This Row],[No.]]</f>
        <v/>
      </c>
    </row>
    <row r="507" spans="1:3" x14ac:dyDescent="0.25">
      <c r="A507" t="str">
        <f>IFERROR(Stat[[#This Row],[No.]],"")</f>
        <v/>
      </c>
      <c r="B507" t="str">
        <f>IFERROR(Stat[[#This Row],[No用]],"")</f>
        <v/>
      </c>
      <c r="C507" t="str">
        <f>SetNo[[#This Row],[No.]]</f>
        <v/>
      </c>
    </row>
    <row r="508" spans="1:3" x14ac:dyDescent="0.25">
      <c r="A508" t="str">
        <f>IFERROR(Stat[[#This Row],[No.]],"")</f>
        <v/>
      </c>
      <c r="B508" t="str">
        <f>IFERROR(Stat[[#This Row],[No用]],"")</f>
        <v/>
      </c>
      <c r="C508" t="str">
        <f>SetNo[[#This Row],[No.]]</f>
        <v/>
      </c>
    </row>
    <row r="509" spans="1:3" x14ac:dyDescent="0.25">
      <c r="A509" t="str">
        <f>IFERROR(Stat[[#This Row],[No.]],"")</f>
        <v/>
      </c>
      <c r="B509" t="str">
        <f>IFERROR(Stat[[#This Row],[No用]],"")</f>
        <v/>
      </c>
      <c r="C509" t="str">
        <f>SetNo[[#This Row],[No.]]</f>
        <v/>
      </c>
    </row>
    <row r="510" spans="1:3" x14ac:dyDescent="0.25">
      <c r="A510" t="str">
        <f>IFERROR(Stat[[#This Row],[No.]],"")</f>
        <v/>
      </c>
      <c r="B510" t="str">
        <f>IFERROR(Stat[[#This Row],[No用]],"")</f>
        <v/>
      </c>
      <c r="C510" t="str">
        <f>SetNo[[#This Row],[No.]]</f>
        <v/>
      </c>
    </row>
    <row r="511" spans="1:3" x14ac:dyDescent="0.25">
      <c r="A511" t="str">
        <f>IFERROR(Stat[[#This Row],[No.]],"")</f>
        <v/>
      </c>
      <c r="B511" t="str">
        <f>IFERROR(Stat[[#This Row],[No用]],"")</f>
        <v/>
      </c>
      <c r="C511" t="str">
        <f>SetNo[[#This Row],[No.]]</f>
        <v/>
      </c>
    </row>
    <row r="512" spans="1:3" x14ac:dyDescent="0.25">
      <c r="A512" t="str">
        <f>IFERROR(Stat[[#This Row],[No.]],"")</f>
        <v/>
      </c>
      <c r="B512" t="str">
        <f>IFERROR(Stat[[#This Row],[No用]],"")</f>
        <v/>
      </c>
      <c r="C512" t="str">
        <f>SetNo[[#This Row],[No.]]</f>
        <v/>
      </c>
    </row>
    <row r="513" spans="1:3" x14ac:dyDescent="0.25">
      <c r="A513" t="str">
        <f>IFERROR(Stat[[#This Row],[No.]],"")</f>
        <v/>
      </c>
      <c r="B513" t="str">
        <f>IFERROR(Stat[[#This Row],[No用]],"")</f>
        <v/>
      </c>
      <c r="C513" t="str">
        <f>SetNo[[#This Row],[No.]]</f>
        <v/>
      </c>
    </row>
    <row r="514" spans="1:3" x14ac:dyDescent="0.25">
      <c r="A514" t="str">
        <f>IFERROR(Stat[[#This Row],[No.]],"")</f>
        <v/>
      </c>
      <c r="B514" t="str">
        <f>IFERROR(Stat[[#This Row],[No用]],"")</f>
        <v/>
      </c>
      <c r="C514" t="str">
        <f>SetNo[[#This Row],[No.]]</f>
        <v/>
      </c>
    </row>
    <row r="515" spans="1:3" x14ac:dyDescent="0.25">
      <c r="A515" t="str">
        <f>IFERROR(Stat[[#This Row],[No.]],"")</f>
        <v/>
      </c>
      <c r="B515" t="str">
        <f>IFERROR(Stat[[#This Row],[No用]],"")</f>
        <v/>
      </c>
      <c r="C515" t="str">
        <f>SetNo[[#This Row],[No.]]</f>
        <v/>
      </c>
    </row>
    <row r="516" spans="1:3" x14ac:dyDescent="0.25">
      <c r="A516" t="str">
        <f>IFERROR(Stat[[#This Row],[No.]],"")</f>
        <v/>
      </c>
      <c r="B516" t="str">
        <f>IFERROR(Stat[[#This Row],[No用]],"")</f>
        <v/>
      </c>
      <c r="C516" t="str">
        <f>SetNo[[#This Row],[No.]]</f>
        <v/>
      </c>
    </row>
    <row r="517" spans="1:3" x14ac:dyDescent="0.25">
      <c r="A517" t="str">
        <f>IFERROR(Stat[[#This Row],[No.]],"")</f>
        <v/>
      </c>
      <c r="B517" t="str">
        <f>IFERROR(Stat[[#This Row],[No用]],"")</f>
        <v/>
      </c>
      <c r="C517" t="str">
        <f>SetNo[[#This Row],[No.]]</f>
        <v/>
      </c>
    </row>
    <row r="518" spans="1:3" x14ac:dyDescent="0.25">
      <c r="A518" t="str">
        <f>IFERROR(Stat[[#This Row],[No.]],"")</f>
        <v/>
      </c>
      <c r="B518" t="str">
        <f>IFERROR(Stat[[#This Row],[No用]],"")</f>
        <v/>
      </c>
      <c r="C518" t="str">
        <f>SetNo[[#This Row],[No.]]</f>
        <v/>
      </c>
    </row>
    <row r="519" spans="1:3" x14ac:dyDescent="0.25">
      <c r="A519" t="str">
        <f>IFERROR(Stat[[#This Row],[No.]],"")</f>
        <v/>
      </c>
      <c r="B519" t="str">
        <f>IFERROR(Stat[[#This Row],[No用]],"")</f>
        <v/>
      </c>
      <c r="C519" t="str">
        <f>SetNo[[#This Row],[No.]]</f>
        <v/>
      </c>
    </row>
    <row r="520" spans="1:3" x14ac:dyDescent="0.25">
      <c r="A520" t="str">
        <f>IFERROR(Stat[[#This Row],[No.]],"")</f>
        <v/>
      </c>
      <c r="B520" t="str">
        <f>IFERROR(Stat[[#This Row],[No用]],"")</f>
        <v/>
      </c>
      <c r="C520" t="str">
        <f>SetNo[[#This Row],[No.]]</f>
        <v/>
      </c>
    </row>
    <row r="521" spans="1:3" x14ac:dyDescent="0.25">
      <c r="A521" t="str">
        <f>IFERROR(Stat[[#This Row],[No.]],"")</f>
        <v/>
      </c>
      <c r="B521" t="str">
        <f>IFERROR(Stat[[#This Row],[No用]],"")</f>
        <v/>
      </c>
      <c r="C521" t="str">
        <f>SetNo[[#This Row],[No.]]</f>
        <v/>
      </c>
    </row>
    <row r="522" spans="1:3" x14ac:dyDescent="0.25">
      <c r="A522" t="str">
        <f>IFERROR(Stat[[#This Row],[No.]],"")</f>
        <v/>
      </c>
      <c r="B522" t="str">
        <f>IFERROR(Stat[[#This Row],[No用]],"")</f>
        <v/>
      </c>
      <c r="C522" t="str">
        <f>SetNo[[#This Row],[No.]]</f>
        <v/>
      </c>
    </row>
    <row r="523" spans="1:3" x14ac:dyDescent="0.25">
      <c r="A523" t="str">
        <f>IFERROR(Stat[[#This Row],[No.]],"")</f>
        <v/>
      </c>
      <c r="B523" t="str">
        <f>IFERROR(Stat[[#This Row],[No用]],"")</f>
        <v/>
      </c>
      <c r="C523" t="str">
        <f>SetNo[[#This Row],[No.]]</f>
        <v/>
      </c>
    </row>
    <row r="524" spans="1:3" x14ac:dyDescent="0.25">
      <c r="A524" t="str">
        <f>IFERROR(Stat[[#This Row],[No.]],"")</f>
        <v/>
      </c>
      <c r="B524" t="str">
        <f>IFERROR(Stat[[#This Row],[No用]],"")</f>
        <v/>
      </c>
      <c r="C524" t="str">
        <f>SetNo[[#This Row],[No.]]</f>
        <v/>
      </c>
    </row>
    <row r="525" spans="1:3" x14ac:dyDescent="0.25">
      <c r="A525" t="str">
        <f>IFERROR(Stat[[#This Row],[No.]],"")</f>
        <v/>
      </c>
      <c r="B525" t="str">
        <f>IFERROR(Stat[[#This Row],[No用]],"")</f>
        <v/>
      </c>
      <c r="C525" t="str">
        <f>SetNo[[#This Row],[No.]]</f>
        <v/>
      </c>
    </row>
    <row r="526" spans="1:3" x14ac:dyDescent="0.25">
      <c r="A526" t="str">
        <f>IFERROR(Stat[[#This Row],[No.]],"")</f>
        <v/>
      </c>
      <c r="B526" t="str">
        <f>IFERROR(Stat[[#This Row],[No用]],"")</f>
        <v/>
      </c>
      <c r="C526" t="str">
        <f>SetNo[[#This Row],[No.]]</f>
        <v/>
      </c>
    </row>
    <row r="527" spans="1:3" x14ac:dyDescent="0.25">
      <c r="A527" t="str">
        <f>IFERROR(Stat[[#This Row],[No.]],"")</f>
        <v/>
      </c>
      <c r="B527" t="str">
        <f>IFERROR(Stat[[#This Row],[No用]],"")</f>
        <v/>
      </c>
      <c r="C527" t="str">
        <f>SetNo[[#This Row],[No.]]</f>
        <v/>
      </c>
    </row>
    <row r="528" spans="1:3" x14ac:dyDescent="0.25">
      <c r="A528" t="str">
        <f>IFERROR(Stat[[#This Row],[No.]],"")</f>
        <v/>
      </c>
      <c r="B528" t="str">
        <f>IFERROR(Stat[[#This Row],[No用]],"")</f>
        <v/>
      </c>
      <c r="C528" t="str">
        <f>SetNo[[#This Row],[No.]]</f>
        <v/>
      </c>
    </row>
    <row r="529" spans="1:3" x14ac:dyDescent="0.25">
      <c r="A529" t="str">
        <f>IFERROR(Stat[[#This Row],[No.]],"")</f>
        <v/>
      </c>
      <c r="B529" t="str">
        <f>IFERROR(Stat[[#This Row],[No用]],"")</f>
        <v/>
      </c>
      <c r="C529" t="str">
        <f>SetNo[[#This Row],[No.]]</f>
        <v/>
      </c>
    </row>
    <row r="530" spans="1:3" x14ac:dyDescent="0.25">
      <c r="A530" t="str">
        <f>IFERROR(Stat[[#This Row],[No.]],"")</f>
        <v/>
      </c>
      <c r="B530" t="str">
        <f>IFERROR(Stat[[#This Row],[No用]],"")</f>
        <v/>
      </c>
      <c r="C530" t="str">
        <f>SetNo[[#This Row],[No.]]</f>
        <v/>
      </c>
    </row>
    <row r="531" spans="1:3" x14ac:dyDescent="0.25">
      <c r="A531" t="str">
        <f>IFERROR(Stat[[#This Row],[No.]],"")</f>
        <v/>
      </c>
      <c r="B531" t="str">
        <f>IFERROR(Stat[[#This Row],[No用]],"")</f>
        <v/>
      </c>
      <c r="C531" t="str">
        <f>SetNo[[#This Row],[No.]]</f>
        <v/>
      </c>
    </row>
    <row r="532" spans="1:3" x14ac:dyDescent="0.25">
      <c r="A532" t="str">
        <f>IFERROR(Stat[[#This Row],[No.]],"")</f>
        <v/>
      </c>
      <c r="B532" t="str">
        <f>IFERROR(Stat[[#This Row],[No用]],"")</f>
        <v/>
      </c>
      <c r="C532" t="str">
        <f>SetNo[[#This Row],[No.]]</f>
        <v/>
      </c>
    </row>
    <row r="533" spans="1:3" x14ac:dyDescent="0.25">
      <c r="A533" t="str">
        <f>IFERROR(Stat[[#This Row],[No.]],"")</f>
        <v/>
      </c>
      <c r="B533" t="str">
        <f>IFERROR(Stat[[#This Row],[No用]],"")</f>
        <v/>
      </c>
      <c r="C533" t="str">
        <f>SetNo[[#This Row],[No.]]</f>
        <v/>
      </c>
    </row>
    <row r="534" spans="1:3" x14ac:dyDescent="0.25">
      <c r="A534" t="str">
        <f>IFERROR(Stat[[#This Row],[No.]],"")</f>
        <v/>
      </c>
      <c r="B534" t="str">
        <f>IFERROR(Stat[[#This Row],[No用]],"")</f>
        <v/>
      </c>
      <c r="C534" t="str">
        <f>SetNo[[#This Row],[No.]]</f>
        <v/>
      </c>
    </row>
    <row r="535" spans="1:3" x14ac:dyDescent="0.25">
      <c r="A535" t="str">
        <f>IFERROR(Stat[[#This Row],[No.]],"")</f>
        <v/>
      </c>
      <c r="B535" t="str">
        <f>IFERROR(Stat[[#This Row],[No用]],"")</f>
        <v/>
      </c>
      <c r="C535" t="str">
        <f>SetNo[[#This Row],[No.]]</f>
        <v/>
      </c>
    </row>
    <row r="536" spans="1:3" x14ac:dyDescent="0.25">
      <c r="A536" t="str">
        <f>IFERROR(Stat[[#This Row],[No.]],"")</f>
        <v/>
      </c>
      <c r="B536" t="str">
        <f>IFERROR(Stat[[#This Row],[No用]],"")</f>
        <v/>
      </c>
      <c r="C536" t="str">
        <f>SetNo[[#This Row],[No.]]</f>
        <v/>
      </c>
    </row>
    <row r="537" spans="1:3" x14ac:dyDescent="0.25">
      <c r="A537" t="str">
        <f>IFERROR(Stat[[#This Row],[No.]],"")</f>
        <v/>
      </c>
      <c r="B537" t="str">
        <f>IFERROR(Stat[[#This Row],[No用]],"")</f>
        <v/>
      </c>
      <c r="C537" t="str">
        <f>SetNo[[#This Row],[No.]]</f>
        <v/>
      </c>
    </row>
    <row r="538" spans="1:3" x14ac:dyDescent="0.25">
      <c r="A538" t="str">
        <f>IFERROR(Stat[[#This Row],[No.]],"")</f>
        <v/>
      </c>
      <c r="B538" t="str">
        <f>IFERROR(Stat[[#This Row],[No用]],"")</f>
        <v/>
      </c>
      <c r="C538" t="str">
        <f>SetNo[[#This Row],[No.]]</f>
        <v/>
      </c>
    </row>
    <row r="539" spans="1:3" x14ac:dyDescent="0.25">
      <c r="A539" t="str">
        <f>IFERROR(Stat[[#This Row],[No.]],"")</f>
        <v/>
      </c>
      <c r="B539" t="str">
        <f>IFERROR(Stat[[#This Row],[No用]],"")</f>
        <v/>
      </c>
      <c r="C539" t="str">
        <f>SetNo[[#This Row],[No.]]</f>
        <v/>
      </c>
    </row>
    <row r="540" spans="1:3" x14ac:dyDescent="0.25">
      <c r="A540" t="str">
        <f>IFERROR(Stat[[#This Row],[No.]],"")</f>
        <v/>
      </c>
      <c r="B540" t="str">
        <f>IFERROR(Stat[[#This Row],[No用]],"")</f>
        <v/>
      </c>
      <c r="C540" t="str">
        <f>SetNo[[#This Row],[No.]]</f>
        <v/>
      </c>
    </row>
    <row r="541" spans="1:3" x14ac:dyDescent="0.25">
      <c r="A541" t="str">
        <f>IFERROR(Stat[[#This Row],[No.]],"")</f>
        <v/>
      </c>
      <c r="B541" t="str">
        <f>IFERROR(Stat[[#This Row],[No用]],"")</f>
        <v/>
      </c>
      <c r="C541" t="str">
        <f>SetNo[[#This Row],[No.]]</f>
        <v/>
      </c>
    </row>
    <row r="542" spans="1:3" x14ac:dyDescent="0.25">
      <c r="A542" t="str">
        <f>IFERROR(Stat[[#This Row],[No.]],"")</f>
        <v/>
      </c>
      <c r="B542" t="str">
        <f>IFERROR(Stat[[#This Row],[No用]],"")</f>
        <v/>
      </c>
      <c r="C542" t="str">
        <f>SetNo[[#This Row],[No.]]</f>
        <v/>
      </c>
    </row>
    <row r="543" spans="1:3" x14ac:dyDescent="0.25">
      <c r="A543" t="str">
        <f>IFERROR(Stat[[#This Row],[No.]],"")</f>
        <v/>
      </c>
      <c r="B543" t="str">
        <f>IFERROR(Stat[[#This Row],[No用]],"")</f>
        <v/>
      </c>
      <c r="C543" t="str">
        <f>SetNo[[#This Row],[No.]]</f>
        <v/>
      </c>
    </row>
    <row r="544" spans="1:3" x14ac:dyDescent="0.25">
      <c r="A544" t="str">
        <f>IFERROR(Stat[[#This Row],[No.]],"")</f>
        <v/>
      </c>
      <c r="B544" t="str">
        <f>IFERROR(Stat[[#This Row],[No用]],"")</f>
        <v/>
      </c>
      <c r="C544" t="str">
        <f>SetNo[[#This Row],[No.]]</f>
        <v/>
      </c>
    </row>
    <row r="545" spans="1:3" x14ac:dyDescent="0.25">
      <c r="A545" t="str">
        <f>IFERROR(Stat[[#This Row],[No.]],"")</f>
        <v/>
      </c>
      <c r="B545" t="str">
        <f>IFERROR(Stat[[#This Row],[No用]],"")</f>
        <v/>
      </c>
      <c r="C545" t="str">
        <f>SetNo[[#This Row],[No.]]</f>
        <v/>
      </c>
    </row>
    <row r="546" spans="1:3" x14ac:dyDescent="0.25">
      <c r="A546" t="str">
        <f>IFERROR(Stat[[#This Row],[No.]],"")</f>
        <v/>
      </c>
      <c r="B546" t="str">
        <f>IFERROR(Stat[[#This Row],[No用]],"")</f>
        <v/>
      </c>
      <c r="C546" t="str">
        <f>SetNo[[#This Row],[No.]]</f>
        <v/>
      </c>
    </row>
    <row r="547" spans="1:3" x14ac:dyDescent="0.25">
      <c r="A547" t="str">
        <f>IFERROR(Stat[[#This Row],[No.]],"")</f>
        <v/>
      </c>
      <c r="B547" t="str">
        <f>IFERROR(Stat[[#This Row],[No用]],"")</f>
        <v/>
      </c>
      <c r="C547" t="str">
        <f>SetNo[[#This Row],[No.]]</f>
        <v/>
      </c>
    </row>
    <row r="548" spans="1:3" x14ac:dyDescent="0.25">
      <c r="A548" t="str">
        <f>IFERROR(Stat[[#This Row],[No.]],"")</f>
        <v/>
      </c>
      <c r="B548" t="str">
        <f>IFERROR(Stat[[#This Row],[No用]],"")</f>
        <v/>
      </c>
      <c r="C548" t="str">
        <f>SetNo[[#This Row],[No.]]</f>
        <v/>
      </c>
    </row>
    <row r="549" spans="1:3" x14ac:dyDescent="0.25">
      <c r="A549" t="str">
        <f>IFERROR(Stat[[#This Row],[No.]],"")</f>
        <v/>
      </c>
      <c r="B549" t="str">
        <f>IFERROR(Stat[[#This Row],[No用]],"")</f>
        <v/>
      </c>
      <c r="C549" t="str">
        <f>SetNo[[#This Row],[No.]]</f>
        <v/>
      </c>
    </row>
    <row r="550" spans="1:3" x14ac:dyDescent="0.25">
      <c r="A550" t="str">
        <f>IFERROR(Stat[[#This Row],[No.]],"")</f>
        <v/>
      </c>
      <c r="B550" t="str">
        <f>IFERROR(Stat[[#This Row],[No用]],"")</f>
        <v/>
      </c>
      <c r="C550" t="str">
        <f>SetNo[[#This Row],[No.]]</f>
        <v/>
      </c>
    </row>
    <row r="551" spans="1:3" x14ac:dyDescent="0.25">
      <c r="A551" t="str">
        <f>IFERROR(Stat[[#This Row],[No.]],"")</f>
        <v/>
      </c>
      <c r="B551" t="str">
        <f>IFERROR(Stat[[#This Row],[No用]],"")</f>
        <v/>
      </c>
      <c r="C551" t="str">
        <f>SetNo[[#This Row],[No.]]</f>
        <v/>
      </c>
    </row>
    <row r="552" spans="1:3" x14ac:dyDescent="0.25">
      <c r="A552" t="str">
        <f>IFERROR(Stat[[#This Row],[No.]],"")</f>
        <v/>
      </c>
      <c r="B552" t="str">
        <f>IFERROR(Stat[[#This Row],[No用]],"")</f>
        <v/>
      </c>
      <c r="C552" t="str">
        <f>SetNo[[#This Row],[No.]]</f>
        <v/>
      </c>
    </row>
    <row r="553" spans="1:3" x14ac:dyDescent="0.25">
      <c r="A553" t="str">
        <f>IFERROR(Stat[[#This Row],[No.]],"")</f>
        <v/>
      </c>
      <c r="B553" t="str">
        <f>IFERROR(Stat[[#This Row],[No用]],"")</f>
        <v/>
      </c>
      <c r="C553" t="str">
        <f>SetNo[[#This Row],[No.]]</f>
        <v/>
      </c>
    </row>
    <row r="554" spans="1:3" x14ac:dyDescent="0.25">
      <c r="A554" t="str">
        <f>IFERROR(Stat[[#This Row],[No.]],"")</f>
        <v/>
      </c>
      <c r="B554" t="str">
        <f>IFERROR(Stat[[#This Row],[No用]],"")</f>
        <v/>
      </c>
      <c r="C554" t="str">
        <f>SetNo[[#This Row],[No.]]</f>
        <v/>
      </c>
    </row>
    <row r="555" spans="1:3" x14ac:dyDescent="0.25">
      <c r="A555" t="str">
        <f>IFERROR(Stat[[#This Row],[No.]],"")</f>
        <v/>
      </c>
      <c r="B555" t="str">
        <f>IFERROR(Stat[[#This Row],[No用]],"")</f>
        <v/>
      </c>
      <c r="C555" t="str">
        <f>SetNo[[#This Row],[No.]]</f>
        <v/>
      </c>
    </row>
    <row r="556" spans="1:3" x14ac:dyDescent="0.25">
      <c r="A556" t="str">
        <f>IFERROR(Stat[[#This Row],[No.]],"")</f>
        <v/>
      </c>
      <c r="B556" t="str">
        <f>IFERROR(Stat[[#This Row],[No用]],"")</f>
        <v/>
      </c>
      <c r="C556" t="str">
        <f>SetNo[[#This Row],[No.]]</f>
        <v/>
      </c>
    </row>
    <row r="557" spans="1:3" x14ac:dyDescent="0.25">
      <c r="A557" t="str">
        <f>IFERROR(Stat[[#This Row],[No.]],"")</f>
        <v/>
      </c>
      <c r="B557" t="str">
        <f>IFERROR(Stat[[#This Row],[No用]],"")</f>
        <v/>
      </c>
      <c r="C557" t="str">
        <f>SetNo[[#This Row],[No.]]</f>
        <v/>
      </c>
    </row>
    <row r="558" spans="1:3" x14ac:dyDescent="0.25">
      <c r="A558" t="str">
        <f>IFERROR(Stat[[#This Row],[No.]],"")</f>
        <v/>
      </c>
      <c r="B558" t="str">
        <f>IFERROR(Stat[[#This Row],[No用]],"")</f>
        <v/>
      </c>
      <c r="C558" t="str">
        <f>SetNo[[#This Row],[No.]]</f>
        <v/>
      </c>
    </row>
    <row r="559" spans="1:3" x14ac:dyDescent="0.25">
      <c r="A559" t="str">
        <f>IFERROR(Stat[[#This Row],[No.]],"")</f>
        <v/>
      </c>
      <c r="B559" t="str">
        <f>IFERROR(Stat[[#This Row],[No用]],"")</f>
        <v/>
      </c>
      <c r="C559" t="str">
        <f>SetNo[[#This Row],[No.]]</f>
        <v/>
      </c>
    </row>
    <row r="560" spans="1:3" x14ac:dyDescent="0.25">
      <c r="A560" t="str">
        <f>IFERROR(Stat[[#This Row],[No.]],"")</f>
        <v/>
      </c>
      <c r="B560" t="str">
        <f>IFERROR(Stat[[#This Row],[No用]],"")</f>
        <v/>
      </c>
      <c r="C560" t="str">
        <f>SetNo[[#This Row],[No.]]</f>
        <v/>
      </c>
    </row>
    <row r="561" spans="1:3" x14ac:dyDescent="0.25">
      <c r="A561" t="str">
        <f>IFERROR(Stat[[#This Row],[No.]],"")</f>
        <v/>
      </c>
      <c r="B561" t="str">
        <f>IFERROR(Stat[[#This Row],[No用]],"")</f>
        <v/>
      </c>
      <c r="C561" t="str">
        <f>SetNo[[#This Row],[No.]]</f>
        <v/>
      </c>
    </row>
    <row r="562" spans="1:3" x14ac:dyDescent="0.25">
      <c r="A562" t="str">
        <f>IFERROR(Stat[[#This Row],[No.]],"")</f>
        <v/>
      </c>
      <c r="B562" t="str">
        <f>IFERROR(Stat[[#This Row],[No用]],"")</f>
        <v/>
      </c>
      <c r="C562" t="str">
        <f>SetNo[[#This Row],[No.]]</f>
        <v/>
      </c>
    </row>
    <row r="563" spans="1:3" x14ac:dyDescent="0.25">
      <c r="A563" t="str">
        <f>IFERROR(Stat[[#This Row],[No.]],"")</f>
        <v/>
      </c>
      <c r="B563" t="str">
        <f>IFERROR(Stat[[#This Row],[No用]],"")</f>
        <v/>
      </c>
      <c r="C563" t="str">
        <f>SetNo[[#This Row],[No.]]</f>
        <v/>
      </c>
    </row>
    <row r="564" spans="1:3" x14ac:dyDescent="0.25">
      <c r="A564" t="str">
        <f>IFERROR(Stat[[#This Row],[No.]],"")</f>
        <v/>
      </c>
      <c r="B564" t="str">
        <f>IFERROR(Stat[[#This Row],[No用]],"")</f>
        <v/>
      </c>
      <c r="C564" t="str">
        <f>SetNo[[#This Row],[No.]]</f>
        <v/>
      </c>
    </row>
    <row r="565" spans="1:3" x14ac:dyDescent="0.25">
      <c r="A565" t="str">
        <f>IFERROR(Stat[[#This Row],[No.]],"")</f>
        <v/>
      </c>
      <c r="B565" t="str">
        <f>IFERROR(Stat[[#This Row],[No用]],"")</f>
        <v/>
      </c>
      <c r="C565" t="str">
        <f>SetNo[[#This Row],[No.]]</f>
        <v/>
      </c>
    </row>
    <row r="566" spans="1:3" x14ac:dyDescent="0.25">
      <c r="A566" t="str">
        <f>IFERROR(Stat[[#This Row],[No.]],"")</f>
        <v/>
      </c>
      <c r="B566" t="str">
        <f>IFERROR(Stat[[#This Row],[No用]],"")</f>
        <v/>
      </c>
      <c r="C566" t="str">
        <f>SetNo[[#This Row],[No.]]</f>
        <v/>
      </c>
    </row>
    <row r="567" spans="1:3" x14ac:dyDescent="0.25">
      <c r="A567" t="str">
        <f>IFERROR(Stat[[#This Row],[No.]],"")</f>
        <v/>
      </c>
      <c r="B567" t="str">
        <f>IFERROR(Stat[[#This Row],[No用]],"")</f>
        <v/>
      </c>
      <c r="C567" t="str">
        <f>SetNo[[#This Row],[No.]]</f>
        <v/>
      </c>
    </row>
    <row r="568" spans="1:3" x14ac:dyDescent="0.25">
      <c r="A568" t="str">
        <f>IFERROR(Stat[[#This Row],[No.]],"")</f>
        <v/>
      </c>
      <c r="B568" t="str">
        <f>IFERROR(Stat[[#This Row],[No用]],"")</f>
        <v/>
      </c>
      <c r="C568" t="str">
        <f>SetNo[[#This Row],[No.]]</f>
        <v/>
      </c>
    </row>
    <row r="569" spans="1:3" x14ac:dyDescent="0.25">
      <c r="A569" t="str">
        <f>IFERROR(Stat[[#This Row],[No.]],"")</f>
        <v/>
      </c>
      <c r="B569" t="str">
        <f>IFERROR(Stat[[#This Row],[No用]],"")</f>
        <v/>
      </c>
      <c r="C569" t="str">
        <f>SetNo[[#This Row],[No.]]</f>
        <v/>
      </c>
    </row>
    <row r="570" spans="1:3" x14ac:dyDescent="0.25">
      <c r="A570" t="str">
        <f>IFERROR(Stat[[#This Row],[No.]],"")</f>
        <v/>
      </c>
      <c r="B570" t="str">
        <f>IFERROR(Stat[[#This Row],[No用]],"")</f>
        <v/>
      </c>
      <c r="C570" t="str">
        <f>SetNo[[#This Row],[No.]]</f>
        <v/>
      </c>
    </row>
    <row r="571" spans="1:3" x14ac:dyDescent="0.25">
      <c r="A571" t="str">
        <f>IFERROR(Stat[[#This Row],[No.]],"")</f>
        <v/>
      </c>
      <c r="B571" t="str">
        <f>IFERROR(Stat[[#This Row],[No用]],"")</f>
        <v/>
      </c>
      <c r="C571" t="str">
        <f>SetNo[[#This Row],[No.]]</f>
        <v/>
      </c>
    </row>
    <row r="572" spans="1:3" x14ac:dyDescent="0.25">
      <c r="A572" t="str">
        <f>IFERROR(Stat[[#This Row],[No.]],"")</f>
        <v/>
      </c>
      <c r="B572" t="str">
        <f>IFERROR(Stat[[#This Row],[No用]],"")</f>
        <v/>
      </c>
      <c r="C572" t="str">
        <f>SetNo[[#This Row],[No.]]</f>
        <v/>
      </c>
    </row>
    <row r="573" spans="1:3" x14ac:dyDescent="0.25">
      <c r="A573" t="str">
        <f>IFERROR(Stat[[#This Row],[No.]],"")</f>
        <v/>
      </c>
      <c r="B573" t="str">
        <f>IFERROR(Stat[[#This Row],[No用]],"")</f>
        <v/>
      </c>
      <c r="C573" t="str">
        <f>SetNo[[#This Row],[No.]]</f>
        <v/>
      </c>
    </row>
    <row r="574" spans="1:3" x14ac:dyDescent="0.25">
      <c r="A574" t="str">
        <f>IFERROR(Stat[[#This Row],[No.]],"")</f>
        <v/>
      </c>
      <c r="B574" t="str">
        <f>IFERROR(Stat[[#This Row],[No用]],"")</f>
        <v/>
      </c>
      <c r="C574" t="str">
        <f>SetNo[[#This Row],[No.]]</f>
        <v/>
      </c>
    </row>
    <row r="575" spans="1:3" x14ac:dyDescent="0.25">
      <c r="A575" t="str">
        <f>IFERROR(Stat[[#This Row],[No.]],"")</f>
        <v/>
      </c>
      <c r="B575" t="str">
        <f>IFERROR(Stat[[#This Row],[No用]],"")</f>
        <v/>
      </c>
      <c r="C575" t="str">
        <f>SetNo[[#This Row],[No.]]</f>
        <v/>
      </c>
    </row>
    <row r="576" spans="1:3" x14ac:dyDescent="0.25">
      <c r="A576" t="str">
        <f>IFERROR(Stat[[#This Row],[No.]],"")</f>
        <v/>
      </c>
      <c r="B576" t="str">
        <f>IFERROR(Stat[[#This Row],[No用]],"")</f>
        <v/>
      </c>
      <c r="C576" t="str">
        <f>SetNo[[#This Row],[No.]]</f>
        <v/>
      </c>
    </row>
    <row r="577" spans="1:3" x14ac:dyDescent="0.25">
      <c r="A577" t="str">
        <f>IFERROR(Stat[[#This Row],[No.]],"")</f>
        <v/>
      </c>
      <c r="B577" t="str">
        <f>IFERROR(Stat[[#This Row],[No用]],"")</f>
        <v/>
      </c>
      <c r="C577" t="str">
        <f>SetNo[[#This Row],[No.]]</f>
        <v/>
      </c>
    </row>
    <row r="578" spans="1:3" x14ac:dyDescent="0.25">
      <c r="A578" t="str">
        <f>IFERROR(Stat[[#This Row],[No.]],"")</f>
        <v/>
      </c>
      <c r="B578" t="str">
        <f>IFERROR(Stat[[#This Row],[No用]],"")</f>
        <v/>
      </c>
      <c r="C578" t="str">
        <f>SetNo[[#This Row],[No.]]</f>
        <v/>
      </c>
    </row>
    <row r="579" spans="1:3" x14ac:dyDescent="0.25">
      <c r="A579" t="str">
        <f>IFERROR(Stat[[#This Row],[No.]],"")</f>
        <v/>
      </c>
      <c r="B579" t="str">
        <f>IFERROR(Stat[[#This Row],[No用]],"")</f>
        <v/>
      </c>
      <c r="C579" t="str">
        <f>SetNo[[#This Row],[No.]]</f>
        <v/>
      </c>
    </row>
    <row r="580" spans="1:3" x14ac:dyDescent="0.25">
      <c r="A580" t="str">
        <f>IFERROR(Stat[[#This Row],[No.]],"")</f>
        <v/>
      </c>
      <c r="B580" t="str">
        <f>IFERROR(Stat[[#This Row],[No用]],"")</f>
        <v/>
      </c>
      <c r="C580" t="str">
        <f>SetNo[[#This Row],[No.]]</f>
        <v/>
      </c>
    </row>
    <row r="581" spans="1:3" x14ac:dyDescent="0.25">
      <c r="A581" t="str">
        <f>IFERROR(Stat[[#This Row],[No.]],"")</f>
        <v/>
      </c>
      <c r="B581" t="str">
        <f>IFERROR(Stat[[#This Row],[No用]],"")</f>
        <v/>
      </c>
      <c r="C581" t="str">
        <f>SetNo[[#This Row],[No.]]</f>
        <v/>
      </c>
    </row>
    <row r="582" spans="1:3" x14ac:dyDescent="0.25">
      <c r="A582" t="str">
        <f>IFERROR(Stat[[#This Row],[No.]],"")</f>
        <v/>
      </c>
      <c r="B582" t="str">
        <f>IFERROR(Stat[[#This Row],[No用]],"")</f>
        <v/>
      </c>
      <c r="C582" t="str">
        <f>SetNo[[#This Row],[No.]]</f>
        <v/>
      </c>
    </row>
    <row r="583" spans="1:3" x14ac:dyDescent="0.25">
      <c r="A583" t="str">
        <f>IFERROR(Stat[[#This Row],[No.]],"")</f>
        <v/>
      </c>
      <c r="B583" t="str">
        <f>IFERROR(Stat[[#This Row],[No用]],"")</f>
        <v/>
      </c>
      <c r="C583" t="str">
        <f>SetNo[[#This Row],[No.]]</f>
        <v/>
      </c>
    </row>
    <row r="584" spans="1:3" x14ac:dyDescent="0.25">
      <c r="A584" t="str">
        <f>IFERROR(Stat[[#This Row],[No.]],"")</f>
        <v/>
      </c>
      <c r="B584" t="str">
        <f>IFERROR(Stat[[#This Row],[No用]],"")</f>
        <v/>
      </c>
      <c r="C584" t="str">
        <f>SetNo[[#This Row],[No.]]</f>
        <v/>
      </c>
    </row>
    <row r="585" spans="1:3" x14ac:dyDescent="0.25">
      <c r="A585" t="str">
        <f>IFERROR(Stat[[#This Row],[No.]],"")</f>
        <v/>
      </c>
      <c r="B585" t="str">
        <f>IFERROR(Stat[[#This Row],[No用]],"")</f>
        <v/>
      </c>
      <c r="C585" t="str">
        <f>SetNo[[#This Row],[No.]]</f>
        <v/>
      </c>
    </row>
    <row r="586" spans="1:3" x14ac:dyDescent="0.25">
      <c r="A586" t="str">
        <f>IFERROR(Stat[[#This Row],[No.]],"")</f>
        <v/>
      </c>
      <c r="B586" t="str">
        <f>IFERROR(Stat[[#This Row],[No用]],"")</f>
        <v/>
      </c>
      <c r="C586" t="str">
        <f>SetNo[[#This Row],[No.]]</f>
        <v/>
      </c>
    </row>
    <row r="587" spans="1:3" x14ac:dyDescent="0.25">
      <c r="A587" t="str">
        <f>IFERROR(Stat[[#This Row],[No.]],"")</f>
        <v/>
      </c>
      <c r="B587" t="str">
        <f>IFERROR(Stat[[#This Row],[No用]],"")</f>
        <v/>
      </c>
      <c r="C587" t="str">
        <f>SetNo[[#This Row],[No.]]</f>
        <v/>
      </c>
    </row>
    <row r="588" spans="1:3" x14ac:dyDescent="0.25">
      <c r="A588" t="str">
        <f>IFERROR(Stat[[#This Row],[No.]],"")</f>
        <v/>
      </c>
      <c r="B588" t="str">
        <f>IFERROR(Stat[[#This Row],[No用]],"")</f>
        <v/>
      </c>
      <c r="C588" t="str">
        <f>SetNo[[#This Row],[No.]]</f>
        <v/>
      </c>
    </row>
    <row r="589" spans="1:3" x14ac:dyDescent="0.25">
      <c r="A589" t="str">
        <f>IFERROR(Stat[[#This Row],[No.]],"")</f>
        <v/>
      </c>
      <c r="B589" t="str">
        <f>IFERROR(Stat[[#This Row],[No用]],"")</f>
        <v/>
      </c>
      <c r="C589" t="str">
        <f>SetNo[[#This Row],[No.]]</f>
        <v/>
      </c>
    </row>
    <row r="590" spans="1:3" x14ac:dyDescent="0.25">
      <c r="A590" t="str">
        <f>IFERROR(Stat[[#This Row],[No.]],"")</f>
        <v/>
      </c>
      <c r="B590" t="str">
        <f>IFERROR(Stat[[#This Row],[No用]],"")</f>
        <v/>
      </c>
      <c r="C590" t="str">
        <f>SetNo[[#This Row],[No.]]</f>
        <v/>
      </c>
    </row>
    <row r="591" spans="1:3" x14ac:dyDescent="0.25">
      <c r="A591" t="str">
        <f>IFERROR(Stat[[#This Row],[No.]],"")</f>
        <v/>
      </c>
      <c r="B591" t="str">
        <f>IFERROR(Stat[[#This Row],[No用]],"")</f>
        <v/>
      </c>
      <c r="C591" t="str">
        <f>SetNo[[#This Row],[No.]]</f>
        <v/>
      </c>
    </row>
    <row r="592" spans="1:3" x14ac:dyDescent="0.25">
      <c r="A592" t="str">
        <f>IFERROR(Stat[[#This Row],[No.]],"")</f>
        <v/>
      </c>
      <c r="B592" t="str">
        <f>IFERROR(Stat[[#This Row],[No用]],"")</f>
        <v/>
      </c>
      <c r="C592" t="str">
        <f>SetNo[[#This Row],[No.]]</f>
        <v/>
      </c>
    </row>
    <row r="593" spans="1:3" x14ac:dyDescent="0.25">
      <c r="A593" t="str">
        <f>IFERROR(Stat[[#This Row],[No.]],"")</f>
        <v/>
      </c>
      <c r="B593" t="str">
        <f>IFERROR(Stat[[#This Row],[No用]],"")</f>
        <v/>
      </c>
      <c r="C593" t="str">
        <f>SetNo[[#This Row],[No.]]</f>
        <v/>
      </c>
    </row>
    <row r="594" spans="1:3" x14ac:dyDescent="0.25">
      <c r="A594" t="str">
        <f>IFERROR(Stat[[#This Row],[No.]],"")</f>
        <v/>
      </c>
      <c r="B594" t="str">
        <f>IFERROR(Stat[[#This Row],[No用]],"")</f>
        <v/>
      </c>
      <c r="C594" t="str">
        <f>SetNo[[#This Row],[No.]]</f>
        <v/>
      </c>
    </row>
    <row r="595" spans="1:3" x14ac:dyDescent="0.25">
      <c r="A595" t="str">
        <f>IFERROR(Stat[[#This Row],[No.]],"")</f>
        <v/>
      </c>
      <c r="B595" t="str">
        <f>IFERROR(Stat[[#This Row],[No用]],"")</f>
        <v/>
      </c>
      <c r="C595" t="str">
        <f>SetNo[[#This Row],[No.]]</f>
        <v/>
      </c>
    </row>
    <row r="596" spans="1:3" x14ac:dyDescent="0.25">
      <c r="A596" t="str">
        <f>IFERROR(Stat[[#This Row],[No.]],"")</f>
        <v/>
      </c>
      <c r="B596" t="str">
        <f>IFERROR(Stat[[#This Row],[No用]],"")</f>
        <v/>
      </c>
      <c r="C596" t="str">
        <f>SetNo[[#This Row],[No.]]</f>
        <v/>
      </c>
    </row>
    <row r="597" spans="1:3" x14ac:dyDescent="0.25">
      <c r="A597" t="str">
        <f>IFERROR(Stat[[#This Row],[No.]],"")</f>
        <v/>
      </c>
      <c r="B597" t="str">
        <f>IFERROR(Stat[[#This Row],[No用]],"")</f>
        <v/>
      </c>
      <c r="C597" t="str">
        <f>SetNo[[#This Row],[No.]]</f>
        <v/>
      </c>
    </row>
    <row r="598" spans="1:3" x14ac:dyDescent="0.25">
      <c r="A598" t="str">
        <f>IFERROR(Stat[[#This Row],[No.]],"")</f>
        <v/>
      </c>
      <c r="B598" t="str">
        <f>IFERROR(Stat[[#This Row],[No用]],"")</f>
        <v/>
      </c>
      <c r="C598" t="str">
        <f>SetNo[[#This Row],[No.]]</f>
        <v/>
      </c>
    </row>
    <row r="599" spans="1:3" x14ac:dyDescent="0.25">
      <c r="A599" t="str">
        <f>IFERROR(Stat[[#This Row],[No.]],"")</f>
        <v/>
      </c>
      <c r="B599" t="str">
        <f>IFERROR(Stat[[#This Row],[No用]],"")</f>
        <v/>
      </c>
      <c r="C599" t="str">
        <f>SetNo[[#This Row],[No.]]</f>
        <v/>
      </c>
    </row>
    <row r="600" spans="1:3" x14ac:dyDescent="0.25">
      <c r="A600" t="str">
        <f>IFERROR(Stat[[#This Row],[No.]],"")</f>
        <v/>
      </c>
      <c r="B600" t="str">
        <f>IFERROR(Stat[[#This Row],[No用]],"")</f>
        <v/>
      </c>
      <c r="C600" t="str">
        <f>SetNo[[#This Row],[No.]]</f>
        <v/>
      </c>
    </row>
  </sheetData>
  <phoneticPr fontId="1"/>
  <pageMargins left="0.7" right="0.7" top="0.75" bottom="0.75" header="0.3" footer="0.3"/>
  <pageSetup paperSize="9" orientation="portrait" horizontalDpi="4294967293" verticalDpi="0"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6E60-92CD-4FD0-934A-C84996879C92}">
  <dimension ref="A1:B52"/>
  <sheetViews>
    <sheetView topLeftCell="A22" workbookViewId="0">
      <selection activeCell="A53" sqref="A53"/>
    </sheetView>
  </sheetViews>
  <sheetFormatPr defaultRowHeight="14.25" x14ac:dyDescent="0.25"/>
  <cols>
    <col min="1" max="1" width="10.140625" bestFit="1" customWidth="1"/>
    <col min="2" max="2" width="6" bestFit="1" customWidth="1"/>
  </cols>
  <sheetData>
    <row r="1" spans="1:2" x14ac:dyDescent="0.25">
      <c r="A1" t="s">
        <v>160</v>
      </c>
      <c r="B1" t="s">
        <v>957</v>
      </c>
    </row>
    <row r="2" spans="1:2" x14ac:dyDescent="0.25">
      <c r="A2" t="s">
        <v>205</v>
      </c>
      <c r="B2" t="s">
        <v>958</v>
      </c>
    </row>
    <row r="3" spans="1:2" x14ac:dyDescent="0.25">
      <c r="A3" t="s">
        <v>207</v>
      </c>
      <c r="B3" t="s">
        <v>959</v>
      </c>
    </row>
    <row r="4" spans="1:2" x14ac:dyDescent="0.25">
      <c r="A4" t="s">
        <v>215</v>
      </c>
      <c r="B4" t="s">
        <v>1597</v>
      </c>
    </row>
    <row r="5" spans="1:2" x14ac:dyDescent="0.25">
      <c r="A5" t="s">
        <v>210</v>
      </c>
      <c r="B5" t="s">
        <v>1598</v>
      </c>
    </row>
    <row r="6" spans="1:2" x14ac:dyDescent="0.25">
      <c r="A6" t="s">
        <v>208</v>
      </c>
      <c r="B6" t="s">
        <v>1599</v>
      </c>
    </row>
    <row r="7" spans="1:2" x14ac:dyDescent="0.25">
      <c r="A7" t="s">
        <v>365</v>
      </c>
      <c r="B7" t="s">
        <v>1600</v>
      </c>
    </row>
    <row r="8" spans="1:2" x14ac:dyDescent="0.25">
      <c r="A8" t="s">
        <v>551</v>
      </c>
      <c r="B8" t="s">
        <v>1601</v>
      </c>
    </row>
    <row r="9" spans="1:2" x14ac:dyDescent="0.25">
      <c r="A9" t="s">
        <v>579</v>
      </c>
      <c r="B9" t="s">
        <v>1602</v>
      </c>
    </row>
    <row r="10" spans="1:2" x14ac:dyDescent="0.25">
      <c r="A10" t="s">
        <v>581</v>
      </c>
      <c r="B10" t="s">
        <v>1603</v>
      </c>
    </row>
    <row r="11" spans="1:2" x14ac:dyDescent="0.25">
      <c r="A11" t="s">
        <v>584</v>
      </c>
      <c r="B11" t="s">
        <v>1604</v>
      </c>
    </row>
    <row r="12" spans="1:2" x14ac:dyDescent="0.25">
      <c r="A12" t="s">
        <v>588</v>
      </c>
      <c r="B12" t="s">
        <v>1605</v>
      </c>
    </row>
    <row r="13" spans="1:2" x14ac:dyDescent="0.25">
      <c r="A13" t="s">
        <v>594</v>
      </c>
      <c r="B13" t="s">
        <v>1606</v>
      </c>
    </row>
    <row r="14" spans="1:2" x14ac:dyDescent="0.25">
      <c r="A14" t="s">
        <v>603</v>
      </c>
      <c r="B14" t="s">
        <v>1607</v>
      </c>
    </row>
    <row r="15" spans="1:2" x14ac:dyDescent="0.25">
      <c r="A15" t="s">
        <v>626</v>
      </c>
      <c r="B15" t="s">
        <v>1608</v>
      </c>
    </row>
    <row r="16" spans="1:2" x14ac:dyDescent="0.25">
      <c r="A16" t="s">
        <v>645</v>
      </c>
      <c r="B16" t="s">
        <v>1609</v>
      </c>
    </row>
    <row r="17" spans="1:2" x14ac:dyDescent="0.25">
      <c r="A17" t="s">
        <v>629</v>
      </c>
      <c r="B17" t="s">
        <v>1610</v>
      </c>
    </row>
    <row r="18" spans="1:2" x14ac:dyDescent="0.25">
      <c r="A18" t="s">
        <v>668</v>
      </c>
      <c r="B18" t="s">
        <v>1611</v>
      </c>
    </row>
    <row r="19" spans="1:2" x14ac:dyDescent="0.25">
      <c r="A19" t="s">
        <v>674</v>
      </c>
      <c r="B19" t="s">
        <v>1612</v>
      </c>
    </row>
    <row r="20" spans="1:2" x14ac:dyDescent="0.25">
      <c r="A20" t="s">
        <v>676</v>
      </c>
      <c r="B20" t="s">
        <v>1613</v>
      </c>
    </row>
    <row r="21" spans="1:2" x14ac:dyDescent="0.25">
      <c r="A21" t="s">
        <v>702</v>
      </c>
      <c r="B21" t="s">
        <v>1614</v>
      </c>
    </row>
    <row r="22" spans="1:2" x14ac:dyDescent="0.25">
      <c r="A22" t="s">
        <v>700</v>
      </c>
      <c r="B22" t="s">
        <v>1615</v>
      </c>
    </row>
    <row r="23" spans="1:2" x14ac:dyDescent="0.25">
      <c r="A23" t="s">
        <v>704</v>
      </c>
      <c r="B23" t="s">
        <v>1616</v>
      </c>
    </row>
    <row r="24" spans="1:2" x14ac:dyDescent="0.25">
      <c r="A24" t="s">
        <v>726</v>
      </c>
      <c r="B24" t="s">
        <v>1617</v>
      </c>
    </row>
    <row r="25" spans="1:2" x14ac:dyDescent="0.25">
      <c r="A25" t="s">
        <v>730</v>
      </c>
      <c r="B25" t="s">
        <v>1618</v>
      </c>
    </row>
    <row r="26" spans="1:2" x14ac:dyDescent="0.25">
      <c r="A26" t="s">
        <v>731</v>
      </c>
      <c r="B26" t="s">
        <v>1619</v>
      </c>
    </row>
    <row r="27" spans="1:2" x14ac:dyDescent="0.25">
      <c r="A27" t="s">
        <v>751</v>
      </c>
      <c r="B27" t="s">
        <v>1620</v>
      </c>
    </row>
    <row r="28" spans="1:2" x14ac:dyDescent="0.25">
      <c r="A28" t="s">
        <v>761</v>
      </c>
      <c r="B28" t="s">
        <v>1621</v>
      </c>
    </row>
    <row r="29" spans="1:2" x14ac:dyDescent="0.25">
      <c r="A29" t="s">
        <v>770</v>
      </c>
      <c r="B29" t="s">
        <v>1622</v>
      </c>
    </row>
    <row r="30" spans="1:2" x14ac:dyDescent="0.25">
      <c r="A30" t="s">
        <v>789</v>
      </c>
      <c r="B30" t="s">
        <v>1623</v>
      </c>
    </row>
    <row r="31" spans="1:2" x14ac:dyDescent="0.25">
      <c r="A31" t="s">
        <v>814</v>
      </c>
      <c r="B31" t="s">
        <v>1624</v>
      </c>
    </row>
    <row r="32" spans="1:2" x14ac:dyDescent="0.25">
      <c r="A32" t="s">
        <v>821</v>
      </c>
      <c r="B32" t="s">
        <v>1625</v>
      </c>
    </row>
    <row r="33" spans="1:2" x14ac:dyDescent="0.25">
      <c r="A33" t="s">
        <v>870</v>
      </c>
      <c r="B33" t="s">
        <v>1626</v>
      </c>
    </row>
    <row r="34" spans="1:2" x14ac:dyDescent="0.25">
      <c r="A34" t="s">
        <v>892</v>
      </c>
      <c r="B34" t="s">
        <v>1627</v>
      </c>
    </row>
    <row r="35" spans="1:2" x14ac:dyDescent="0.25">
      <c r="A35" t="s">
        <v>901</v>
      </c>
      <c r="B35" t="s">
        <v>1628</v>
      </c>
    </row>
    <row r="36" spans="1:2" x14ac:dyDescent="0.25">
      <c r="A36" t="s">
        <v>910</v>
      </c>
      <c r="B36" t="s">
        <v>1629</v>
      </c>
    </row>
    <row r="37" spans="1:2" x14ac:dyDescent="0.25">
      <c r="A37" t="s">
        <v>927</v>
      </c>
      <c r="B37" t="s">
        <v>1630</v>
      </c>
    </row>
    <row r="38" spans="1:2" x14ac:dyDescent="0.25">
      <c r="A38" t="s">
        <v>943</v>
      </c>
      <c r="B38" t="s">
        <v>1631</v>
      </c>
    </row>
    <row r="39" spans="1:2" x14ac:dyDescent="0.25">
      <c r="A39" t="s">
        <v>952</v>
      </c>
      <c r="B39" t="s">
        <v>1632</v>
      </c>
    </row>
    <row r="40" spans="1:2" x14ac:dyDescent="0.25">
      <c r="A40" t="s">
        <v>954</v>
      </c>
      <c r="B40" t="s">
        <v>1633</v>
      </c>
    </row>
    <row r="41" spans="1:2" x14ac:dyDescent="0.25">
      <c r="A41" t="s">
        <v>961</v>
      </c>
      <c r="B41" t="s">
        <v>1634</v>
      </c>
    </row>
    <row r="42" spans="1:2" x14ac:dyDescent="0.25">
      <c r="A42" t="s">
        <v>1017</v>
      </c>
      <c r="B42" t="s">
        <v>1635</v>
      </c>
    </row>
    <row r="43" spans="1:2" x14ac:dyDescent="0.25">
      <c r="A43" t="s">
        <v>1030</v>
      </c>
      <c r="B43" t="s">
        <v>1636</v>
      </c>
    </row>
    <row r="44" spans="1:2" x14ac:dyDescent="0.25">
      <c r="A44" t="s">
        <v>1088</v>
      </c>
      <c r="B44" t="s">
        <v>1637</v>
      </c>
    </row>
    <row r="45" spans="1:2" x14ac:dyDescent="0.25">
      <c r="A45" t="s">
        <v>1219</v>
      </c>
      <c r="B45" t="s">
        <v>1638</v>
      </c>
    </row>
    <row r="46" spans="1:2" x14ac:dyDescent="0.25">
      <c r="A46" t="s">
        <v>1386</v>
      </c>
      <c r="B46" t="s">
        <v>1639</v>
      </c>
    </row>
    <row r="47" spans="1:2" x14ac:dyDescent="0.25">
      <c r="A47" t="s">
        <v>1445</v>
      </c>
      <c r="B47" t="s">
        <v>1640</v>
      </c>
    </row>
    <row r="48" spans="1:2" x14ac:dyDescent="0.25">
      <c r="A48" t="s">
        <v>1489</v>
      </c>
      <c r="B48" t="s">
        <v>1641</v>
      </c>
    </row>
    <row r="49" spans="1:2" x14ac:dyDescent="0.25">
      <c r="A49" t="s">
        <v>1557</v>
      </c>
      <c r="B49" t="s">
        <v>1642</v>
      </c>
    </row>
    <row r="50" spans="1:2" x14ac:dyDescent="0.25">
      <c r="A50" t="s">
        <v>1673</v>
      </c>
      <c r="B50" t="s">
        <v>1685</v>
      </c>
    </row>
    <row r="51" spans="1:2" x14ac:dyDescent="0.25">
      <c r="A51" t="s">
        <v>1705</v>
      </c>
      <c r="B51" t="s">
        <v>1706</v>
      </c>
    </row>
    <row r="52" spans="1:2" x14ac:dyDescent="0.25">
      <c r="A52" t="s">
        <v>1707</v>
      </c>
      <c r="B52" t="s">
        <v>1708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A14391-1920-4C98-9D2A-AE48DE3D79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24</vt:i4>
      </vt:variant>
    </vt:vector>
  </HeadingPairs>
  <TitlesOfParts>
    <vt:vector size="24" baseType="lpstr">
      <vt:lpstr>Stat99</vt:lpstr>
      <vt:lpstr>Skill_Serve</vt:lpstr>
      <vt:lpstr>Skill_Receive</vt:lpstr>
      <vt:lpstr>Skill_Toss</vt:lpstr>
      <vt:lpstr>Skill_Attack</vt:lpstr>
      <vt:lpstr>Skill_Block</vt:lpstr>
      <vt:lpstr>Skill_Special</vt:lpstr>
      <vt:lpstr>Q_robustZ-score</vt:lpstr>
      <vt:lpstr>Q_rZs_WS</vt:lpstr>
      <vt:lpstr>Q_rZs_MB</vt:lpstr>
      <vt:lpstr>Q_rZs_S</vt:lpstr>
      <vt:lpstr>Q_rZs_Li</vt:lpstr>
      <vt:lpstr>Stat99SIC</vt:lpstr>
      <vt:lpstr>Skill_Additional_SIC</vt:lpstr>
      <vt:lpstr>Skill_Serve_SIC</vt:lpstr>
      <vt:lpstr>Skill_Receive_SIC</vt:lpstr>
      <vt:lpstr>Skill_Toss_SIC</vt:lpstr>
      <vt:lpstr>Skill_Attack_SIC</vt:lpstr>
      <vt:lpstr>Skill_Block_SIC</vt:lpstr>
      <vt:lpstr>Skill_Special_SIC</vt:lpstr>
      <vt:lpstr>Skill_Canival</vt:lpstr>
      <vt:lpstr>Q_Skill_Canival_Terms</vt:lpstr>
      <vt:lpstr>Settings</vt:lpstr>
      <vt:lpstr>Costume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ハイドリキャラ能力一覧</dc:title>
  <dc:creator/>
  <cp:lastModifiedBy/>
  <dcterms:created xsi:type="dcterms:W3CDTF">2023-10-06T12:13:16Z</dcterms:created>
  <dcterms:modified xsi:type="dcterms:W3CDTF">2026-09-02T13:21:14Z</dcterms:modified>
</cp:coreProperties>
</file>